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trlProps/ctrlProp138.xml" ContentType="application/vnd.ms-excel.controlproperties+xml"/>
  <Override PartName="/xl/drawings/drawing9.xml" ContentType="application/vnd.openxmlformats-officedocument.drawing+xml"/>
  <Override PartName="/xl/ctrlProps/ctrlProp139.xml" ContentType="application/vnd.ms-excel.controlproperties+xml"/>
  <Override PartName="/xl/drawings/drawing10.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1.xml" ContentType="application/vnd.openxmlformats-officedocument.drawing+xml"/>
  <Override PartName="/xl/ctrlProps/ctrlProp142.xml" ContentType="application/vnd.ms-excel.controlproperties+xml"/>
  <Override PartName="/xl/drawings/drawing12.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3.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4.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C:\Users\micesi\Desktop\VBD\Pletros pazangos priemone_0 33\Dokumentu paketas\"/>
    </mc:Choice>
  </mc:AlternateContent>
  <bookViews>
    <workbookView xWindow="0" yWindow="0" windowWidth="19200" windowHeight="6240" tabRatio="920" firstSheet="2" activeTab="2"/>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 sheetId="9" r:id="rId9"/>
    <sheet name="SNA" sheetId="10" state="hidden" r:id="rId10"/>
    <sheet name="SVA" sheetId="11" state="hidden" r:id="rId11"/>
    <sheet name="DA" sheetId="12" state="hidden" r:id="rId12"/>
    <sheet name="Poveikis VF" sheetId="13" r:id="rId13"/>
    <sheet name="Rezultatai" sheetId="14" r:id="rId14"/>
    <sheet name="Jautrumo analizė" sheetId="15" r:id="rId15"/>
    <sheet name="Scenarijų analizė" sheetId="16" r:id="rId16"/>
    <sheet name="Grafikas" sheetId="19" r:id="rId17"/>
    <sheet name="Data3" sheetId="18" state="veryHidden" r:id="rId18"/>
  </sheets>
  <definedNames>
    <definedName name="_xlnm._FilterDatabase" localSheetId="0" hidden="1">Data1!$A$1:$J$101</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2">'Poveikis VF'!$A:$F</definedName>
    <definedName name="_xlnm.Print_Titles" localSheetId="2">Pradžia!$A:$G</definedName>
    <definedName name="_xlnm.Print_Titles" localSheetId="8">Prielaidos!$D:$F</definedName>
    <definedName name="_xlnm.Print_Titles" localSheetId="15">'Scenarijų analizė'!$A:$E</definedName>
    <definedName name="_xlnm.Print_Titles" localSheetId="9">SNA!$A:$F</definedName>
    <definedName name="_xlnm.Print_Titles" localSheetId="10">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5">'Scenarijų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2"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2" hidden="1">'Poveikis VF'!$A:$F</definedName>
    <definedName name="Z_B7831A28_C714_4DC9_BB36_A1304866CBB0_.wvu.PrintTitles" localSheetId="2" hidden="1">Pradžia!$A:$G</definedName>
    <definedName name="Z_B7831A28_C714_4DC9_BB36_A1304866CBB0_.wvu.PrintTitles" localSheetId="8" hidden="1">Prielaidos!$D:$F</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IF(Data2!$G$2="Z",OFFSET(Data2!$F$5,0,0,COUNTA(Data2!$F$5:$F$200)-1,1),"")</definedName>
  </definedNames>
  <calcPr calcId="162913"/>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19"/>
    <pivotCache cacheId="1" r:id="rId20"/>
    <pivotCache cacheId="2" r:id="rId21"/>
    <pivotCache cacheId="3"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2" i="9" l="1"/>
  <c r="L62" i="9"/>
  <c r="K62" i="9"/>
  <c r="J62" i="9"/>
  <c r="I62" i="9"/>
  <c r="H62" i="9"/>
  <c r="G62" i="9"/>
  <c r="F61" i="9"/>
  <c r="F62" i="9" s="1"/>
  <c r="M61" i="9"/>
  <c r="L61" i="9"/>
  <c r="K61" i="9"/>
  <c r="J61" i="9"/>
  <c r="I61" i="9"/>
  <c r="H61" i="9"/>
  <c r="G61" i="9"/>
  <c r="G60" i="9" l="1"/>
  <c r="H60" i="9" s="1"/>
  <c r="I60" i="9" l="1"/>
  <c r="O57" i="4"/>
  <c r="N57" i="4"/>
  <c r="M57" i="4"/>
  <c r="L57" i="4"/>
  <c r="K57" i="4"/>
  <c r="J57" i="4"/>
  <c r="I57" i="4"/>
  <c r="H57" i="4"/>
  <c r="J60" i="9" l="1"/>
  <c r="F16" i="9"/>
  <c r="F18" i="9" s="1"/>
  <c r="G15" i="9"/>
  <c r="K60" i="9" l="1"/>
  <c r="G16" i="9"/>
  <c r="G18" i="9" s="1"/>
  <c r="I90" i="4"/>
  <c r="H15" i="9"/>
  <c r="J90" i="4" s="1"/>
  <c r="I12" i="4"/>
  <c r="L60" i="9" l="1"/>
  <c r="I15" i="9"/>
  <c r="K90" i="4" s="1"/>
  <c r="H16" i="9"/>
  <c r="H18" i="9" s="1"/>
  <c r="B70" i="12"/>
  <c r="B69" i="12"/>
  <c r="B68" i="12"/>
  <c r="B67" i="12"/>
  <c r="B66" i="12"/>
  <c r="B65" i="12"/>
  <c r="B64" i="12"/>
  <c r="B63" i="12"/>
  <c r="M60" i="9" l="1"/>
  <c r="I16" i="9"/>
  <c r="I18" i="9" s="1"/>
  <c r="J15" i="9"/>
  <c r="L90" i="4" s="1"/>
  <c r="J91" i="19"/>
  <c r="AP91" i="19"/>
  <c r="AT91" i="19"/>
  <c r="AX91" i="19"/>
  <c r="BB91" i="19"/>
  <c r="BF91" i="19"/>
  <c r="BJ91" i="19"/>
  <c r="BN91" i="19"/>
  <c r="BR91" i="19"/>
  <c r="BV91" i="19"/>
  <c r="BZ91" i="19"/>
  <c r="CD91" i="19"/>
  <c r="CH91" i="19"/>
  <c r="CL91" i="19"/>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J16" i="9" l="1"/>
  <c r="J18" i="9" s="1"/>
  <c r="K15" i="9"/>
  <c r="M90" i="4" s="1"/>
  <c r="D99" i="19"/>
  <c r="D100" i="19"/>
  <c r="D101" i="19"/>
  <c r="D102" i="19"/>
  <c r="D103" i="19"/>
  <c r="D104" i="19"/>
  <c r="D105" i="19"/>
  <c r="D106" i="19"/>
  <c r="D107" i="19"/>
  <c r="D108" i="19"/>
  <c r="D109" i="19"/>
  <c r="D110" i="19"/>
  <c r="D111" i="19"/>
  <c r="D112" i="19"/>
  <c r="L15" i="9" l="1"/>
  <c r="N90" i="4" s="1"/>
  <c r="K16" i="9"/>
  <c r="K18" i="9" s="1"/>
  <c r="G15" i="14"/>
  <c r="G14" i="14"/>
  <c r="G13" i="14"/>
  <c r="G12" i="14"/>
  <c r="M15" i="9" l="1"/>
  <c r="L16" i="9"/>
  <c r="L18" i="9" s="1"/>
  <c r="F91" i="19"/>
  <c r="M16" i="9" l="1"/>
  <c r="M18" i="9" s="1"/>
  <c r="O90" i="4"/>
  <c r="LJ109" i="19"/>
  <c r="LF109" i="19"/>
  <c r="LB109" i="19"/>
  <c r="KX109" i="19"/>
  <c r="KT109" i="19"/>
  <c r="KP109" i="19"/>
  <c r="KL109" i="19"/>
  <c r="KH109" i="19"/>
  <c r="KD109" i="19"/>
  <c r="JZ109" i="19"/>
  <c r="JV109" i="19"/>
  <c r="JR109" i="19"/>
  <c r="JN109" i="19"/>
  <c r="JJ109" i="19"/>
  <c r="JF109" i="19"/>
  <c r="JB109" i="19"/>
  <c r="IX109" i="19"/>
  <c r="IT109" i="19"/>
  <c r="IP109" i="19"/>
  <c r="IL109" i="19"/>
  <c r="IH109" i="19"/>
  <c r="ID109" i="19"/>
  <c r="HZ109" i="19"/>
  <c r="HV109" i="19"/>
  <c r="HR109" i="19"/>
  <c r="HN109" i="19"/>
  <c r="HJ109" i="19"/>
  <c r="HF109" i="19"/>
  <c r="HB109" i="19"/>
  <c r="GX109" i="19"/>
  <c r="GT109" i="19"/>
  <c r="GP109" i="19"/>
  <c r="GL109" i="19"/>
  <c r="GH109" i="19"/>
  <c r="GD109" i="19"/>
  <c r="FZ109" i="19"/>
  <c r="FV109" i="19"/>
  <c r="FR109" i="19"/>
  <c r="FN109"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V109" i="19"/>
  <c r="R109" i="19"/>
  <c r="N109" i="19"/>
  <c r="J109" i="19"/>
  <c r="F109" i="19"/>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LJ103" i="19"/>
  <c r="LF103" i="19"/>
  <c r="LB103" i="19"/>
  <c r="KX103" i="19"/>
  <c r="KT103" i="19"/>
  <c r="KP103" i="19"/>
  <c r="KL103" i="19"/>
  <c r="KH103" i="19"/>
  <c r="KD103" i="19"/>
  <c r="JZ103" i="19"/>
  <c r="JV103" i="19"/>
  <c r="JR103" i="19"/>
  <c r="JN103" i="19"/>
  <c r="JJ103" i="19"/>
  <c r="JF103" i="19"/>
  <c r="JB103" i="19"/>
  <c r="IX103" i="19"/>
  <c r="IT103" i="19"/>
  <c r="IP103" i="19"/>
  <c r="IL103" i="19"/>
  <c r="IH103" i="19"/>
  <c r="ID103" i="19"/>
  <c r="HZ103" i="19"/>
  <c r="HV103" i="19"/>
  <c r="HR103" i="19"/>
  <c r="HN103" i="19"/>
  <c r="HJ103" i="19"/>
  <c r="HF103" i="19"/>
  <c r="HB103" i="19"/>
  <c r="GX103" i="19"/>
  <c r="GT103" i="19"/>
  <c r="GP103" i="19"/>
  <c r="GL103" i="19"/>
  <c r="GH103" i="19"/>
  <c r="GD103" i="19"/>
  <c r="FZ103" i="19"/>
  <c r="FV103" i="19"/>
  <c r="FR103" i="19"/>
  <c r="FN103" i="19"/>
  <c r="FJ103" i="19"/>
  <c r="FF103" i="19"/>
  <c r="FB103" i="19"/>
  <c r="EX103" i="19"/>
  <c r="ET103" i="19"/>
  <c r="EP103" i="19"/>
  <c r="EL103" i="19"/>
  <c r="EH103" i="19"/>
  <c r="ED103" i="19"/>
  <c r="DZ103" i="19"/>
  <c r="DV103" i="19"/>
  <c r="DR103" i="19"/>
  <c r="DN103" i="19"/>
  <c r="DJ103" i="19"/>
  <c r="DF103" i="19"/>
  <c r="DB103" i="19"/>
  <c r="CX103" i="19"/>
  <c r="CT103" i="19"/>
  <c r="CP103" i="19"/>
  <c r="CL103" i="19"/>
  <c r="CH103" i="19"/>
  <c r="CD103" i="19"/>
  <c r="BZ103" i="19"/>
  <c r="BV103" i="19"/>
  <c r="BR103" i="19"/>
  <c r="BN103" i="19"/>
  <c r="BJ103" i="19"/>
  <c r="BF103" i="19"/>
  <c r="BB103" i="19"/>
  <c r="AX103" i="19"/>
  <c r="AT103" i="19"/>
  <c r="AP103" i="19"/>
  <c r="AL103" i="19"/>
  <c r="AH103" i="19"/>
  <c r="AD103" i="19"/>
  <c r="Z103" i="19"/>
  <c r="V103" i="19"/>
  <c r="R103" i="19"/>
  <c r="N103" i="19"/>
  <c r="J103" i="19"/>
  <c r="F103" i="19"/>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Z100" i="19"/>
  <c r="V100" i="19"/>
  <c r="R100" i="19"/>
  <c r="N100" i="19"/>
  <c r="J100" i="19"/>
  <c r="F100" i="19"/>
  <c r="LJ97" i="19"/>
  <c r="LJ96" i="19" s="1"/>
  <c r="LF97" i="19"/>
  <c r="LF96" i="19" s="1"/>
  <c r="LB97" i="19"/>
  <c r="KX97" i="19"/>
  <c r="KT97" i="19"/>
  <c r="KT96" i="19" s="1"/>
  <c r="KP97" i="19"/>
  <c r="KP96" i="19" s="1"/>
  <c r="KL97" i="19"/>
  <c r="KH97" i="19"/>
  <c r="KD97" i="19"/>
  <c r="KD96" i="19" s="1"/>
  <c r="JZ97" i="19"/>
  <c r="JZ96" i="19" s="1"/>
  <c r="JV97" i="19"/>
  <c r="JR97" i="19"/>
  <c r="JN97" i="19"/>
  <c r="JN96" i="19" s="1"/>
  <c r="JJ97" i="19"/>
  <c r="JJ96" i="19" s="1"/>
  <c r="JF97" i="19"/>
  <c r="JB97" i="19"/>
  <c r="IX97" i="19"/>
  <c r="IX96" i="19" s="1"/>
  <c r="IT97" i="19"/>
  <c r="IT96" i="19" s="1"/>
  <c r="IP97" i="19"/>
  <c r="IL97" i="19"/>
  <c r="IH97" i="19"/>
  <c r="IH96" i="19" s="1"/>
  <c r="ID97" i="19"/>
  <c r="ID96" i="19" s="1"/>
  <c r="HZ97" i="19"/>
  <c r="HV97" i="19"/>
  <c r="HR97" i="19"/>
  <c r="HR96" i="19" s="1"/>
  <c r="HN97" i="19"/>
  <c r="HN96" i="19" s="1"/>
  <c r="HJ97" i="19"/>
  <c r="HF97" i="19"/>
  <c r="HB97" i="19"/>
  <c r="HB96" i="19" s="1"/>
  <c r="GX97" i="19"/>
  <c r="GX96" i="19" s="1"/>
  <c r="GT97" i="19"/>
  <c r="GP97" i="19"/>
  <c r="GL97" i="19"/>
  <c r="GL96" i="19" s="1"/>
  <c r="GH97" i="19"/>
  <c r="GH96" i="19" s="1"/>
  <c r="GD97" i="19"/>
  <c r="FZ97" i="19"/>
  <c r="FV97" i="19"/>
  <c r="FV96" i="19" s="1"/>
  <c r="FR97" i="19"/>
  <c r="FR96" i="19" s="1"/>
  <c r="FN97" i="19"/>
  <c r="FJ97" i="19"/>
  <c r="FF97" i="19"/>
  <c r="FF96" i="19" s="1"/>
  <c r="FB97" i="19"/>
  <c r="FB96" i="19" s="1"/>
  <c r="EX97" i="19"/>
  <c r="ET97" i="19"/>
  <c r="EP97" i="19"/>
  <c r="EP96" i="19" s="1"/>
  <c r="EL97" i="19"/>
  <c r="EL96" i="19" s="1"/>
  <c r="EH97" i="19"/>
  <c r="ED97" i="19"/>
  <c r="DZ97" i="19"/>
  <c r="DZ96" i="19" s="1"/>
  <c r="DV97" i="19"/>
  <c r="DV96" i="19" s="1"/>
  <c r="DR97" i="19"/>
  <c r="DN97" i="19"/>
  <c r="DJ97" i="19"/>
  <c r="DJ96" i="19" s="1"/>
  <c r="DF97" i="19"/>
  <c r="DF96" i="19" s="1"/>
  <c r="DB97" i="19"/>
  <c r="CX97" i="19"/>
  <c r="CT97" i="19"/>
  <c r="CT96" i="19" s="1"/>
  <c r="CP97" i="19"/>
  <c r="CP96" i="19" s="1"/>
  <c r="CL97" i="19"/>
  <c r="CH97" i="19"/>
  <c r="CD97" i="19"/>
  <c r="CD96" i="19" s="1"/>
  <c r="BZ97" i="19"/>
  <c r="BZ96" i="19" s="1"/>
  <c r="BV97" i="19"/>
  <c r="BR97" i="19"/>
  <c r="BN97" i="19"/>
  <c r="BN96" i="19" s="1"/>
  <c r="BJ97" i="19"/>
  <c r="BJ96" i="19" s="1"/>
  <c r="BF97" i="19"/>
  <c r="BB97" i="19"/>
  <c r="AX97" i="19"/>
  <c r="AX96" i="19" s="1"/>
  <c r="AT97" i="19"/>
  <c r="AT96" i="19" s="1"/>
  <c r="AP97" i="19"/>
  <c r="F97" i="19"/>
  <c r="F96" i="19" s="1"/>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F7" i="19"/>
  <c r="C2" i="19"/>
  <c r="BB96" i="19" l="1"/>
  <c r="BR96" i="19"/>
  <c r="CH96" i="19"/>
  <c r="CX96" i="19"/>
  <c r="DN96" i="19"/>
  <c r="ED96" i="19"/>
  <c r="ET96" i="19"/>
  <c r="FJ96" i="19"/>
  <c r="FZ96" i="19"/>
  <c r="GP96" i="19"/>
  <c r="HF96" i="19"/>
  <c r="HV96" i="19"/>
  <c r="IL96" i="19"/>
  <c r="JB96" i="19"/>
  <c r="JR96" i="19"/>
  <c r="KH96" i="19"/>
  <c r="KX96" i="19"/>
  <c r="AP96" i="19"/>
  <c r="BF96" i="19"/>
  <c r="BV96" i="19"/>
  <c r="CL96" i="19"/>
  <c r="DB96" i="19"/>
  <c r="DR96" i="19"/>
  <c r="EH96" i="19"/>
  <c r="EX96" i="19"/>
  <c r="FN96" i="19"/>
  <c r="GD96" i="19"/>
  <c r="GT96" i="19"/>
  <c r="HJ96" i="19"/>
  <c r="HZ96" i="19"/>
  <c r="IP96" i="19"/>
  <c r="JF96" i="19"/>
  <c r="JV96" i="19"/>
  <c r="KL96" i="19"/>
  <c r="LB96" i="19"/>
  <c r="D9" i="19"/>
  <c r="J7" i="19"/>
  <c r="N7" i="19" l="1"/>
  <c r="R7" i="19" l="1"/>
  <c r="V7" i="19" l="1"/>
  <c r="Z7" i="19" l="1"/>
  <c r="AD7" i="19" l="1"/>
  <c r="AH7" i="19" l="1"/>
  <c r="AL7" i="19" l="1"/>
  <c r="AP7" i="19" l="1"/>
  <c r="AT7" i="19" l="1"/>
  <c r="AX7" i="19" l="1"/>
  <c r="BB7" i="19" l="1"/>
  <c r="F144" i="16"/>
  <c r="G147" i="16"/>
  <c r="AT109" i="14"/>
  <c r="V118" i="14"/>
  <c r="O111" i="14"/>
  <c r="BN109" i="14"/>
  <c r="AJ110" i="14"/>
  <c r="DB109" i="14"/>
  <c r="CL111" i="14"/>
  <c r="AE108" i="14"/>
  <c r="BW111" i="14"/>
  <c r="Y107" i="14"/>
  <c r="CQ118" i="14"/>
  <c r="BE109" i="14"/>
  <c r="BM108" i="14"/>
  <c r="BV108" i="14"/>
  <c r="CE110" i="14"/>
  <c r="Q118" i="14"/>
  <c r="AD112" i="14"/>
  <c r="CJ109" i="14"/>
  <c r="AB111" i="14"/>
  <c r="BA118" i="14"/>
  <c r="AT113" i="14"/>
  <c r="AU108" i="14"/>
  <c r="AR107" i="14"/>
  <c r="CB107" i="14"/>
  <c r="DC113" i="14"/>
  <c r="CK109" i="14"/>
  <c r="AS113" i="14"/>
  <c r="CF109" i="14"/>
  <c r="T110" i="14"/>
  <c r="X113" i="14"/>
  <c r="BB113" i="14"/>
  <c r="U118" i="14"/>
  <c r="AA109" i="14"/>
  <c r="CU118" i="14"/>
  <c r="I110" i="14"/>
  <c r="AR111" i="14"/>
  <c r="DC109" i="14"/>
  <c r="BP109" i="14"/>
  <c r="V111" i="14"/>
  <c r="BY110" i="14"/>
  <c r="BS113" i="14"/>
  <c r="BY109" i="14"/>
  <c r="AP108" i="14"/>
  <c r="BZ110" i="14"/>
  <c r="BT112" i="14"/>
  <c r="X108" i="14"/>
  <c r="AV112" i="14"/>
  <c r="J110" i="14"/>
  <c r="CW108" i="14"/>
  <c r="N112" i="14"/>
  <c r="U107" i="14"/>
  <c r="AA118" i="14"/>
  <c r="CS111" i="14"/>
  <c r="AY112" i="14"/>
  <c r="BT118" i="14"/>
  <c r="CH110" i="14"/>
  <c r="AL111" i="14"/>
  <c r="CB112" i="14"/>
  <c r="BZ107" i="14"/>
  <c r="BS107" i="14"/>
  <c r="BS118" i="14"/>
  <c r="Y108" i="14"/>
  <c r="BX108" i="14"/>
  <c r="BH112" i="14"/>
  <c r="K107" i="14"/>
  <c r="CY108" i="14"/>
  <c r="CI110" i="14"/>
  <c r="AH111" i="14"/>
  <c r="BF113" i="14"/>
  <c r="BS108" i="14"/>
  <c r="AN111" i="14"/>
  <c r="Y109" i="14"/>
  <c r="CI113" i="14"/>
  <c r="N113" i="14"/>
  <c r="Q113" i="14"/>
  <c r="U108" i="14"/>
  <c r="AH107" i="14"/>
  <c r="I111" i="14"/>
  <c r="X118" i="14"/>
  <c r="AX108" i="14"/>
  <c r="BT113" i="14"/>
  <c r="CA113" i="14"/>
  <c r="T108" i="14"/>
  <c r="DC107" i="14"/>
  <c r="AX118" i="14"/>
  <c r="Z111" i="14"/>
  <c r="BL110" i="14"/>
  <c r="AE112" i="14"/>
  <c r="AQ111" i="14"/>
  <c r="AC118" i="14"/>
  <c r="H107" i="14"/>
  <c r="CP111" i="14"/>
  <c r="S111" i="14"/>
  <c r="BA113" i="14"/>
  <c r="C20" i="15"/>
  <c r="CI118" i="14"/>
  <c r="BN113" i="14"/>
  <c r="BP118" i="14"/>
  <c r="AP107" i="14"/>
  <c r="X110" i="14"/>
  <c r="AN113" i="14"/>
  <c r="N111" i="14"/>
  <c r="AE110" i="14"/>
  <c r="AT108" i="14"/>
  <c r="T111" i="14"/>
  <c r="DA107" i="14"/>
  <c r="CS109" i="14"/>
  <c r="BL111" i="14"/>
  <c r="AT110" i="14"/>
  <c r="AB112" i="14"/>
  <c r="AA110" i="14"/>
  <c r="CX118" i="14"/>
  <c r="CZ113" i="14"/>
  <c r="BF112" i="14"/>
  <c r="BR107" i="14"/>
  <c r="CX109" i="14"/>
  <c r="AJ108" i="14"/>
  <c r="BX113" i="14"/>
  <c r="S113" i="14"/>
  <c r="CG118" i="14"/>
  <c r="CE113" i="14"/>
  <c r="BQ113" i="14"/>
  <c r="AG118" i="14"/>
  <c r="CY110" i="14"/>
  <c r="CP107" i="14"/>
  <c r="AM107" i="14"/>
  <c r="BI112" i="14"/>
  <c r="CU110" i="14"/>
  <c r="T107" i="14"/>
  <c r="CN113" i="14"/>
  <c r="BP111" i="14"/>
  <c r="BD112" i="14"/>
  <c r="I112" i="14"/>
  <c r="CD113" i="14"/>
  <c r="AX113" i="14"/>
  <c r="AA111" i="14"/>
  <c r="BI109" i="14"/>
  <c r="Q110" i="14"/>
  <c r="BW118" i="14"/>
  <c r="AD110" i="14"/>
  <c r="CK111" i="14"/>
  <c r="Q111" i="14"/>
  <c r="R118" i="14"/>
  <c r="BP113" i="14"/>
  <c r="CW109" i="14"/>
  <c r="BU118" i="14"/>
  <c r="CV118" i="14"/>
  <c r="CN111" i="14"/>
  <c r="Q108" i="14"/>
  <c r="S118" i="14"/>
  <c r="CD118" i="14"/>
  <c r="BM109" i="14"/>
  <c r="AI110" i="14"/>
  <c r="AM109" i="14"/>
  <c r="AO113" i="14"/>
  <c r="BI118" i="14"/>
  <c r="BE118" i="14"/>
  <c r="C20" i="16"/>
  <c r="CH113" i="14"/>
  <c r="BP107" i="14"/>
  <c r="CJ112" i="14"/>
  <c r="L110" i="14"/>
  <c r="CA110" i="14"/>
  <c r="AM112" i="14"/>
  <c r="CD112" i="14"/>
  <c r="AF111" i="14"/>
  <c r="CF111" i="14"/>
  <c r="BG107" i="14"/>
  <c r="BD118" i="14"/>
  <c r="CQ109" i="14"/>
  <c r="BE111" i="14"/>
  <c r="CG110" i="14"/>
  <c r="AZ118" i="14"/>
  <c r="CO112" i="14"/>
  <c r="BU109" i="14"/>
  <c r="C118" i="14"/>
  <c r="AK113" i="14"/>
  <c r="AH112" i="14"/>
  <c r="CC110" i="14"/>
  <c r="BF110" i="14"/>
  <c r="AA112" i="14"/>
  <c r="CQ107" i="14"/>
  <c r="K108" i="14"/>
  <c r="Z110" i="14"/>
  <c r="BA109" i="14"/>
  <c r="R107" i="14"/>
  <c r="AE118" i="14"/>
  <c r="BH110" i="14"/>
  <c r="H108" i="14"/>
  <c r="AE113" i="14"/>
  <c r="AU107" i="14"/>
  <c r="CI112" i="14"/>
  <c r="AP110" i="14"/>
  <c r="AM118" i="14"/>
  <c r="AW108" i="14"/>
  <c r="CX111" i="14"/>
  <c r="AQ118" i="14"/>
  <c r="BR110" i="14"/>
  <c r="CA107" i="14"/>
  <c r="Z109" i="14"/>
  <c r="H113" i="14"/>
  <c r="CE112" i="14"/>
  <c r="BR109" i="14"/>
  <c r="BS109" i="14"/>
  <c r="BL108" i="14"/>
  <c r="AU113" i="14"/>
  <c r="V107" i="14"/>
  <c r="BI110" i="14"/>
  <c r="BQ110" i="14"/>
  <c r="AJ111" i="14"/>
  <c r="AQ113" i="14"/>
  <c r="BG111" i="14"/>
  <c r="K111" i="14"/>
  <c r="AS118" i="14"/>
  <c r="BK110" i="14"/>
  <c r="CN118" i="14"/>
  <c r="AY118" i="14"/>
  <c r="BO108" i="14"/>
  <c r="V109" i="14"/>
  <c r="BV111" i="14"/>
  <c r="CV112" i="14"/>
  <c r="L113" i="14"/>
  <c r="CG109" i="14"/>
  <c r="BM111" i="14"/>
  <c r="AK118" i="14"/>
  <c r="AF112" i="14"/>
  <c r="AF107" i="14"/>
  <c r="CF108" i="14"/>
  <c r="BP108" i="14"/>
  <c r="Q112" i="14"/>
  <c r="CH112" i="14"/>
  <c r="H110" i="14"/>
  <c r="CV109" i="14"/>
  <c r="CP112" i="14"/>
  <c r="AF109" i="14"/>
  <c r="DC118" i="14"/>
  <c r="BR108" i="14"/>
  <c r="BJ109" i="14"/>
  <c r="BC108" i="14"/>
  <c r="AN118" i="14"/>
  <c r="AZ109" i="14"/>
  <c r="AU118" i="14"/>
  <c r="BB107" i="14"/>
  <c r="BV109" i="14"/>
  <c r="AI111" i="14"/>
  <c r="CT112" i="14"/>
  <c r="CI107" i="14"/>
  <c r="BN108" i="14"/>
  <c r="X109" i="14"/>
  <c r="BZ112" i="14"/>
  <c r="R110" i="14"/>
  <c r="R113" i="14"/>
  <c r="CK112" i="14"/>
  <c r="DB113" i="14"/>
  <c r="CM107" i="14"/>
  <c r="BC110" i="14"/>
  <c r="CB108" i="14"/>
  <c r="AG108" i="14"/>
  <c r="M113" i="14"/>
  <c r="AW113" i="14"/>
  <c r="AM108" i="14"/>
  <c r="BM107" i="14"/>
  <c r="CY111" i="14"/>
  <c r="BI111" i="14"/>
  <c r="BJ110" i="14"/>
  <c r="Z107" i="14"/>
  <c r="CN108" i="14"/>
  <c r="AB110" i="14"/>
  <c r="CC112" i="14"/>
  <c r="T112" i="14"/>
  <c r="R111" i="14"/>
  <c r="J113" i="14"/>
  <c r="BU108" i="14"/>
  <c r="AA107" i="14"/>
  <c r="CA118" i="14"/>
  <c r="BN111" i="14"/>
  <c r="BK108" i="14"/>
  <c r="CC118" i="14"/>
  <c r="CE108" i="14"/>
  <c r="CN112" i="14"/>
  <c r="DA109" i="14"/>
  <c r="AT112" i="14"/>
  <c r="DC111" i="14"/>
  <c r="CD108" i="14"/>
  <c r="AM110" i="14"/>
  <c r="AN107" i="14"/>
  <c r="N108" i="14"/>
  <c r="AQ108" i="14"/>
  <c r="BK111" i="14"/>
  <c r="CD109" i="14"/>
  <c r="CU109" i="14"/>
  <c r="AX109" i="14"/>
  <c r="Y113" i="14"/>
  <c r="AZ111" i="14"/>
  <c r="AS107" i="14"/>
  <c r="CR110" i="14"/>
  <c r="CT107" i="14"/>
  <c r="CI109" i="14"/>
  <c r="CY118" i="14"/>
  <c r="DA113" i="14"/>
  <c r="AW107" i="14"/>
  <c r="Y118" i="14"/>
  <c r="AI109" i="14"/>
  <c r="BH107" i="14"/>
  <c r="BP110" i="14"/>
  <c r="CO111" i="14"/>
  <c r="CA108" i="14"/>
  <c r="BB118" i="14"/>
  <c r="CK110" i="14"/>
  <c r="BN112" i="14"/>
  <c r="BU110" i="14"/>
  <c r="BQ109" i="14"/>
  <c r="CO110" i="14"/>
  <c r="AV108" i="14"/>
  <c r="AL118" i="14"/>
  <c r="BB110" i="14"/>
  <c r="AA113" i="14"/>
  <c r="AD111" i="14"/>
  <c r="BO118" i="14"/>
  <c r="CS112" i="14"/>
  <c r="BC107" i="14"/>
  <c r="BE110" i="14"/>
  <c r="AI113" i="14"/>
  <c r="AL109" i="14"/>
  <c r="AK107" i="14"/>
  <c r="BM112" i="14"/>
  <c r="CF113" i="14"/>
  <c r="I113" i="14"/>
  <c r="CR109" i="14"/>
  <c r="AC112" i="14"/>
  <c r="P110" i="14"/>
  <c r="BE107" i="14"/>
  <c r="BY108" i="14"/>
  <c r="CH107" i="14"/>
  <c r="CC107" i="14"/>
  <c r="T109" i="14"/>
  <c r="BK113" i="14"/>
  <c r="CY107" i="14"/>
  <c r="DA110" i="14"/>
  <c r="BK118" i="14"/>
  <c r="AP109" i="14"/>
  <c r="BF118" i="14"/>
  <c r="AP112" i="14"/>
  <c r="CP118" i="14"/>
  <c r="CC109" i="14"/>
  <c r="K110" i="14"/>
  <c r="CT110" i="14"/>
  <c r="CF118" i="14"/>
  <c r="O112" i="14"/>
  <c r="W112" i="14"/>
  <c r="CX107" i="14"/>
  <c r="BG112" i="14"/>
  <c r="BX107" i="14"/>
  <c r="AD108" i="14"/>
  <c r="CW107" i="14"/>
  <c r="AW118" i="14"/>
  <c r="AD107" i="14"/>
  <c r="BH111" i="14"/>
  <c r="CB118" i="14"/>
  <c r="AZ107" i="14"/>
  <c r="AT118" i="14"/>
  <c r="CT109" i="14"/>
  <c r="CV111" i="14"/>
  <c r="CJ110" i="14"/>
  <c r="S110" i="14"/>
  <c r="CG112" i="14"/>
  <c r="BY113" i="14"/>
  <c r="CP113" i="14"/>
  <c r="L109" i="14"/>
  <c r="U110" i="14"/>
  <c r="AO110" i="14"/>
  <c r="CN110" i="14"/>
  <c r="CJ111" i="14"/>
  <c r="AH113" i="14"/>
  <c r="CE111" i="14"/>
  <c r="AG109" i="14"/>
  <c r="AR113" i="14"/>
  <c r="DB107" i="14"/>
  <c r="BF108" i="14"/>
  <c r="X111" i="14"/>
  <c r="CR108" i="14"/>
  <c r="Y111" i="14"/>
  <c r="J109" i="14"/>
  <c r="N109" i="14"/>
  <c r="U113" i="14"/>
  <c r="CR118" i="14"/>
  <c r="AR118" i="14"/>
  <c r="AH110" i="14"/>
  <c r="BQ118" i="14"/>
  <c r="Q107" i="14"/>
  <c r="AO111" i="14"/>
  <c r="CH118" i="14"/>
  <c r="BD113" i="14"/>
  <c r="P108" i="14"/>
  <c r="BC109" i="14"/>
  <c r="CF110" i="14"/>
  <c r="CU107" i="14"/>
  <c r="V112" i="14"/>
  <c r="BB112" i="14"/>
  <c r="AE111" i="14"/>
  <c r="AI112" i="14"/>
  <c r="CV110" i="14"/>
  <c r="AO118" i="14"/>
  <c r="CQ113" i="14"/>
  <c r="BU107" i="14"/>
  <c r="AS111" i="14"/>
  <c r="BR112" i="14"/>
  <c r="BH118" i="14"/>
  <c r="BU111" i="14"/>
  <c r="N110" i="14"/>
  <c r="AN112" i="14"/>
  <c r="CZ112" i="14"/>
  <c r="O109" i="14"/>
  <c r="CL108" i="14"/>
  <c r="CN109" i="14"/>
  <c r="CX112" i="14"/>
  <c r="BW113" i="14"/>
  <c r="BY107" i="14"/>
  <c r="AQ109" i="14"/>
  <c r="CK113" i="14"/>
  <c r="H117" i="14"/>
  <c r="W107" i="14"/>
  <c r="AH108" i="14"/>
  <c r="X107" i="14"/>
  <c r="CM110" i="14"/>
  <c r="BS112" i="14"/>
  <c r="BF111" i="14"/>
  <c r="DC112" i="14"/>
  <c r="BY118" i="14"/>
  <c r="AS108" i="14"/>
  <c r="P111" i="14"/>
  <c r="CQ110" i="14"/>
  <c r="BG108" i="14"/>
  <c r="CV113" i="14"/>
  <c r="CU113" i="14"/>
  <c r="CL112" i="14"/>
  <c r="BF107" i="14"/>
  <c r="CB109" i="14"/>
  <c r="T118" i="14"/>
  <c r="AW109" i="14"/>
  <c r="AF118" i="14"/>
  <c r="BG118" i="14"/>
  <c r="AY113" i="14"/>
  <c r="AZ108" i="14"/>
  <c r="CF107" i="14"/>
  <c r="AS110" i="14"/>
  <c r="R108" i="14"/>
  <c r="O113" i="14"/>
  <c r="CG111" i="14"/>
  <c r="M110" i="14"/>
  <c r="BO111" i="14"/>
  <c r="CT113" i="14"/>
  <c r="BO107" i="14"/>
  <c r="AS112" i="14"/>
  <c r="AL112" i="14"/>
  <c r="BN107" i="14"/>
  <c r="CF112" i="14"/>
  <c r="BS110" i="14"/>
  <c r="BC118" i="14"/>
  <c r="I107" i="14"/>
  <c r="AJ109" i="14"/>
  <c r="CT108" i="14"/>
  <c r="M109" i="14"/>
  <c r="AU111" i="14"/>
  <c r="BW108" i="14"/>
  <c r="CS110" i="14"/>
  <c r="H112" i="14"/>
  <c r="AR110" i="14"/>
  <c r="AX107" i="14"/>
  <c r="CP108" i="14"/>
  <c r="BJ111" i="14"/>
  <c r="CW118" i="14"/>
  <c r="AE107" i="14"/>
  <c r="AY109" i="14"/>
  <c r="H109" i="14"/>
  <c r="Y110" i="14"/>
  <c r="CY113" i="14"/>
  <c r="BJ112" i="14"/>
  <c r="AO108" i="14"/>
  <c r="AZ110" i="14"/>
  <c r="AB108" i="14"/>
  <c r="CO108" i="14"/>
  <c r="AZ112" i="14"/>
  <c r="O107" i="14"/>
  <c r="AL107" i="14"/>
  <c r="W118" i="14"/>
  <c r="BM113" i="14"/>
  <c r="CZ109" i="14"/>
  <c r="J111" i="14"/>
  <c r="AU110" i="14"/>
  <c r="CQ111" i="14"/>
  <c r="BR111" i="14"/>
  <c r="B118" i="14"/>
  <c r="AO107" i="14"/>
  <c r="BT108" i="14"/>
  <c r="CT118" i="14"/>
  <c r="BE113" i="14"/>
  <c r="AC109" i="14"/>
  <c r="BP112" i="14"/>
  <c r="BD111" i="14"/>
  <c r="CZ110" i="14"/>
  <c r="AP118" i="14"/>
  <c r="K109" i="14"/>
  <c r="Z118" i="14"/>
  <c r="CJ118" i="14"/>
  <c r="CW110" i="14"/>
  <c r="U112" i="14"/>
  <c r="AK111" i="14"/>
  <c r="AD109" i="14"/>
  <c r="CA109" i="14"/>
  <c r="AY111" i="14"/>
  <c r="CM113" i="14"/>
  <c r="CU112" i="14"/>
  <c r="AR109" i="14"/>
  <c r="BA108" i="14"/>
  <c r="AK112" i="14"/>
  <c r="CM109" i="14"/>
  <c r="W108" i="14"/>
  <c r="AK108" i="14"/>
  <c r="CR112" i="14"/>
  <c r="CL110" i="14"/>
  <c r="AY110" i="14"/>
  <c r="AQ112" i="14"/>
  <c r="AO109" i="14"/>
  <c r="CR113" i="14"/>
  <c r="CM118" i="14"/>
  <c r="BD110" i="14"/>
  <c r="BY112" i="14"/>
  <c r="BT111" i="14"/>
  <c r="AB109" i="14"/>
  <c r="BL107" i="14"/>
  <c r="CO113" i="14"/>
  <c r="AG107" i="14"/>
  <c r="V108" i="14"/>
  <c r="DC108" i="14"/>
  <c r="BU112" i="14"/>
  <c r="BI107" i="14"/>
  <c r="BQ107" i="14"/>
  <c r="AW110" i="14"/>
  <c r="BV113" i="14"/>
  <c r="BA111" i="14"/>
  <c r="BK109" i="14"/>
  <c r="I108" i="14"/>
  <c r="AC107" i="14"/>
  <c r="R109" i="14"/>
  <c r="BG113" i="14"/>
  <c r="K113" i="14"/>
  <c r="BV110" i="14"/>
  <c r="BA110" i="14"/>
  <c r="BX110" i="14"/>
  <c r="AF110" i="14"/>
  <c r="BZ108" i="14"/>
  <c r="V110" i="14"/>
  <c r="CA111" i="14"/>
  <c r="AJ118" i="14"/>
  <c r="CM111" i="14"/>
  <c r="W111" i="14"/>
  <c r="R112" i="14"/>
  <c r="CX108" i="14"/>
  <c r="K112" i="14"/>
  <c r="AC111" i="14"/>
  <c r="AV113" i="14"/>
  <c r="BT110" i="14"/>
  <c r="BC113" i="14"/>
  <c r="BL112" i="14"/>
  <c r="S107" i="14"/>
  <c r="BT107" i="14"/>
  <c r="DA108" i="14"/>
  <c r="AI107" i="14"/>
  <c r="CI108" i="14"/>
  <c r="BF109" i="14"/>
  <c r="CX113" i="14"/>
  <c r="S108" i="14"/>
  <c r="AW111" i="14"/>
  <c r="BY111" i="14"/>
  <c r="Q109" i="14"/>
  <c r="CO109" i="14"/>
  <c r="P112" i="14"/>
  <c r="DB110" i="14"/>
  <c r="AP113" i="14"/>
  <c r="AB113" i="14"/>
  <c r="AQ107" i="14"/>
  <c r="AU109" i="14"/>
  <c r="BH113" i="14"/>
  <c r="DB112" i="14"/>
  <c r="CL113" i="14"/>
  <c r="CK118" i="14"/>
  <c r="AC110" i="14"/>
  <c r="BO109" i="14"/>
  <c r="CC111" i="14"/>
  <c r="BB109" i="14"/>
  <c r="BG109" i="14"/>
  <c r="P107" i="14"/>
  <c r="CL107" i="14"/>
  <c r="AX110" i="14"/>
  <c r="AQ110" i="14"/>
  <c r="AP111" i="14"/>
  <c r="CD110" i="14"/>
  <c r="BX118" i="14"/>
  <c r="CJ107" i="14"/>
  <c r="W110" i="14"/>
  <c r="L107" i="14"/>
  <c r="BR113" i="14"/>
  <c r="BX112" i="14"/>
  <c r="CY109" i="14"/>
  <c r="X112" i="14"/>
  <c r="CZ108" i="14"/>
  <c r="BV112" i="14"/>
  <c r="P118" i="14"/>
  <c r="BL118" i="14"/>
  <c r="U111" i="14"/>
  <c r="BJ118" i="14"/>
  <c r="AE109" i="14"/>
  <c r="AG110" i="14"/>
  <c r="CK107" i="14"/>
  <c r="BV107" i="14"/>
  <c r="M107" i="14"/>
  <c r="BK107" i="14"/>
  <c r="CH111" i="14"/>
  <c r="CS108" i="14"/>
  <c r="AA108" i="14"/>
  <c r="AB118" i="14"/>
  <c r="BO110" i="14"/>
  <c r="DA111" i="14"/>
  <c r="AR112" i="14"/>
  <c r="CQ112" i="14"/>
  <c r="BQ111" i="14"/>
  <c r="AJ107" i="14"/>
  <c r="L108" i="14"/>
  <c r="AL110" i="14"/>
  <c r="H111" i="14"/>
  <c r="AN108" i="14"/>
  <c r="AN109" i="14"/>
  <c r="BB111" i="14"/>
  <c r="AS109" i="14"/>
  <c r="AM113" i="14"/>
  <c r="DA118" i="14"/>
  <c r="CR111" i="14"/>
  <c r="BZ109" i="14"/>
  <c r="BZ118" i="14"/>
  <c r="CP110" i="14"/>
  <c r="BL113" i="14"/>
  <c r="CQ108" i="14"/>
  <c r="BQ108" i="14"/>
  <c r="CR107" i="14"/>
  <c r="CC108" i="14"/>
  <c r="BO112" i="14"/>
  <c r="CA112" i="14"/>
  <c r="AH118" i="14"/>
  <c r="CB111" i="14"/>
  <c r="CS107" i="14"/>
  <c r="AT107" i="14"/>
  <c r="CY112" i="14"/>
  <c r="BR118" i="14"/>
  <c r="CD111" i="14"/>
  <c r="BW109" i="14"/>
  <c r="CO118" i="14"/>
  <c r="AM111" i="14"/>
  <c r="BN110" i="14"/>
  <c r="P109" i="14"/>
  <c r="BS111" i="14"/>
  <c r="CH108" i="14"/>
  <c r="AK109" i="14"/>
  <c r="J107" i="14"/>
  <c r="CW111" i="14"/>
  <c r="S112" i="14"/>
  <c r="Z112" i="14"/>
  <c r="BN118" i="14"/>
  <c r="BL109" i="14"/>
  <c r="AB107" i="14"/>
  <c r="CE107" i="14"/>
  <c r="BX109" i="14"/>
  <c r="Y112" i="14"/>
  <c r="AC108" i="14"/>
  <c r="BJ113" i="14"/>
  <c r="AW112" i="14"/>
  <c r="BW110" i="14"/>
  <c r="CM112" i="14"/>
  <c r="CL109" i="14"/>
  <c r="CV108" i="14"/>
  <c r="CB110" i="14"/>
  <c r="DA112" i="14"/>
  <c r="CW113" i="14"/>
  <c r="CS118" i="14"/>
  <c r="AL113" i="14"/>
  <c r="CG107" i="14"/>
  <c r="O110" i="14"/>
  <c r="DC110" i="14"/>
  <c r="Z113" i="14"/>
  <c r="AY107" i="14"/>
  <c r="Z108" i="14"/>
  <c r="BQ112" i="14"/>
  <c r="AV110" i="14"/>
  <c r="AF113" i="14"/>
  <c r="U109" i="14"/>
  <c r="J108" i="14"/>
  <c r="DB108" i="14"/>
  <c r="BC111" i="14"/>
  <c r="CO107" i="14"/>
  <c r="CH109" i="14"/>
  <c r="BC112" i="14"/>
  <c r="BT109" i="14"/>
  <c r="CL118" i="14"/>
  <c r="DB118" i="14"/>
  <c r="BD108" i="14"/>
  <c r="BM118" i="14"/>
  <c r="BU113" i="14"/>
  <c r="CM108" i="14"/>
  <c r="AV109" i="14"/>
  <c r="BG110" i="14"/>
  <c r="BX111" i="14"/>
  <c r="AX112" i="14"/>
  <c r="AG113" i="14"/>
  <c r="CU108" i="14"/>
  <c r="N107" i="14"/>
  <c r="BZ113" i="14"/>
  <c r="AV111" i="14"/>
  <c r="CZ118" i="14"/>
  <c r="CP109" i="14"/>
  <c r="L111" i="14"/>
  <c r="AC113" i="14"/>
  <c r="AF108" i="14"/>
  <c r="CZ107" i="14"/>
  <c r="AI118" i="14"/>
  <c r="CJ113" i="14"/>
  <c r="BM110" i="14"/>
  <c r="CG113" i="14"/>
  <c r="BI108" i="14"/>
  <c r="L112" i="14"/>
  <c r="BO113" i="14"/>
  <c r="T113" i="14"/>
  <c r="DB111" i="14"/>
  <c r="BA112" i="14"/>
  <c r="AD113" i="14"/>
  <c r="BH108" i="14"/>
  <c r="BK112" i="14"/>
  <c r="AU112" i="14"/>
  <c r="CT111" i="14"/>
  <c r="CD107" i="14"/>
  <c r="CK108" i="14"/>
  <c r="CW112" i="14"/>
  <c r="M108" i="14"/>
  <c r="V113" i="14"/>
  <c r="AH109" i="14"/>
  <c r="I109" i="14"/>
  <c r="AJ112" i="14"/>
  <c r="CZ111" i="14"/>
  <c r="AV107" i="14"/>
  <c r="BI113" i="14"/>
  <c r="AR108" i="14"/>
  <c r="BW107" i="14"/>
  <c r="CG108" i="14"/>
  <c r="AG112" i="14"/>
  <c r="AN110" i="14"/>
  <c r="M112" i="14"/>
  <c r="AJ113" i="14"/>
  <c r="CS113" i="14"/>
  <c r="CI111" i="14"/>
  <c r="P113" i="14"/>
  <c r="BB108" i="14"/>
  <c r="AV118" i="14"/>
  <c r="AY108" i="14"/>
  <c r="AZ113" i="14"/>
  <c r="O108" i="14"/>
  <c r="BJ108" i="14"/>
  <c r="BA107" i="14"/>
  <c r="CE118" i="14"/>
  <c r="AT111" i="14"/>
  <c r="BE112" i="14"/>
  <c r="AX111" i="14"/>
  <c r="M111" i="14"/>
  <c r="W113" i="14"/>
  <c r="W109" i="14"/>
  <c r="BE108" i="14"/>
  <c r="AD118" i="14"/>
  <c r="CC113" i="14"/>
  <c r="J112" i="14"/>
  <c r="CX110" i="14"/>
  <c r="BZ111" i="14"/>
  <c r="AI108" i="14"/>
  <c r="S109" i="14"/>
  <c r="CJ108" i="14"/>
  <c r="AL108" i="14"/>
  <c r="BJ107" i="14"/>
  <c r="BV118" i="14"/>
  <c r="CB113" i="14"/>
  <c r="BH109" i="14"/>
  <c r="CN107" i="14"/>
  <c r="AO112" i="14"/>
  <c r="CV107" i="14"/>
  <c r="AG111" i="14"/>
  <c r="BD107" i="14"/>
  <c r="BD109" i="14"/>
  <c r="AK110" i="14"/>
  <c r="CU111" i="14"/>
  <c r="CE109" i="14"/>
  <c r="BW112" i="14"/>
  <c r="O118" i="14"/>
  <c r="G111" i="14" l="1"/>
  <c r="G109" i="14"/>
  <c r="G112" i="14"/>
  <c r="G110" i="14"/>
  <c r="G113" i="14"/>
  <c r="G108" i="14"/>
  <c r="G107" i="14"/>
  <c r="BF7" i="19"/>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F144" i="15"/>
  <c r="G147" i="15"/>
  <c r="CD7" i="19" l="1"/>
  <c r="DD20" i="10"/>
  <c r="CH7" i="19" l="1"/>
  <c r="V165" i="15"/>
  <c r="N274" i="15" s="1"/>
  <c r="T165" i="15"/>
  <c r="M274" i="15" s="1"/>
  <c r="M165" i="15"/>
  <c r="N165" i="15"/>
  <c r="L165" i="15"/>
  <c r="K165" i="15"/>
  <c r="J165" i="15"/>
  <c r="I165" i="15"/>
  <c r="H165" i="15"/>
  <c r="G274" i="15" s="1"/>
  <c r="Z112" i="16"/>
  <c r="BV88" i="16"/>
  <c r="DA116" i="14"/>
  <c r="CN112" i="16"/>
  <c r="AU117" i="14"/>
  <c r="X112" i="16"/>
  <c r="CH117" i="14"/>
  <c r="CV116" i="14"/>
  <c r="AO116" i="14"/>
  <c r="CN88" i="16"/>
  <c r="BR88" i="16"/>
  <c r="CY112" i="16"/>
  <c r="AQ117" i="14"/>
  <c r="B107" i="14"/>
  <c r="CY117" i="14"/>
  <c r="BA117" i="14"/>
  <c r="BT88" i="16"/>
  <c r="CL116" i="14"/>
  <c r="BI112" i="16"/>
  <c r="CH116" i="14"/>
  <c r="BY112" i="16"/>
  <c r="AS112" i="16"/>
  <c r="AD112" i="16"/>
  <c r="AF88" i="16"/>
  <c r="V112" i="16"/>
  <c r="W112" i="16"/>
  <c r="BO116" i="14"/>
  <c r="CO112" i="16"/>
  <c r="CT117" i="14"/>
  <c r="BO112" i="16"/>
  <c r="AR112" i="16"/>
  <c r="BM117" i="14"/>
  <c r="BV117" i="14"/>
  <c r="CK88" i="16"/>
  <c r="AT112" i="16"/>
  <c r="AH88" i="16"/>
  <c r="CO88" i="16"/>
  <c r="AE116" i="14"/>
  <c r="AL117" i="14"/>
  <c r="CZ112" i="16"/>
  <c r="AC117" i="14"/>
  <c r="AR116" i="14"/>
  <c r="N88" i="16"/>
  <c r="CX117" i="14"/>
  <c r="BF116" i="14"/>
  <c r="Q116" i="14"/>
  <c r="W117" i="14"/>
  <c r="BB117" i="14"/>
  <c r="AL112" i="16"/>
  <c r="AK116" i="14"/>
  <c r="CJ112" i="16"/>
  <c r="CX116" i="14"/>
  <c r="B113" i="14"/>
  <c r="CG88" i="16"/>
  <c r="BU117" i="14"/>
  <c r="AL116" i="14"/>
  <c r="V116" i="14"/>
  <c r="AN112" i="16"/>
  <c r="M117" i="14"/>
  <c r="T88" i="16"/>
  <c r="C109" i="14"/>
  <c r="CX112" i="16"/>
  <c r="AO117" i="14"/>
  <c r="CU116" i="14"/>
  <c r="AB117" i="14"/>
  <c r="BZ116" i="14"/>
  <c r="BJ112" i="16"/>
  <c r="BD116" i="14"/>
  <c r="O112" i="16"/>
  <c r="AT116" i="14"/>
  <c r="AD117" i="14"/>
  <c r="CZ88" i="16"/>
  <c r="CD112" i="16"/>
  <c r="BC112" i="16"/>
  <c r="BM112" i="16"/>
  <c r="CF116" i="14"/>
  <c r="CJ116" i="14"/>
  <c r="CP116" i="14"/>
  <c r="AA88" i="16"/>
  <c r="BN88" i="16"/>
  <c r="AW112" i="16"/>
  <c r="BD88" i="16"/>
  <c r="BK117" i="14"/>
  <c r="V88" i="16"/>
  <c r="AE112" i="16"/>
  <c r="BI88" i="16"/>
  <c r="BN112" i="16"/>
  <c r="AN88" i="16"/>
  <c r="CH112" i="16"/>
  <c r="AO88" i="16"/>
  <c r="BW112" i="16"/>
  <c r="CT88" i="16"/>
  <c r="C112" i="14"/>
  <c r="BO88" i="16"/>
  <c r="CI88" i="16"/>
  <c r="BC117" i="14"/>
  <c r="CR112" i="16"/>
  <c r="BU116" i="14"/>
  <c r="CG117" i="14"/>
  <c r="N117" i="14"/>
  <c r="CM112" i="16"/>
  <c r="B108" i="14"/>
  <c r="T116" i="14"/>
  <c r="Y116" i="14"/>
  <c r="CU117" i="14"/>
  <c r="AI117" i="14"/>
  <c r="AR88" i="16"/>
  <c r="BQ112" i="16"/>
  <c r="CM116" i="14"/>
  <c r="P88" i="16"/>
  <c r="C110" i="14"/>
  <c r="AA116" i="14"/>
  <c r="CW116" i="14"/>
  <c r="CN117" i="14"/>
  <c r="AP117" i="14"/>
  <c r="CF88" i="16"/>
  <c r="CK116" i="14"/>
  <c r="CD116" i="14"/>
  <c r="AG88" i="16"/>
  <c r="B109" i="14"/>
  <c r="BY116" i="14"/>
  <c r="BW116" i="14"/>
  <c r="B110" i="14"/>
  <c r="P117" i="14"/>
  <c r="CJ117" i="14"/>
  <c r="BE88" i="16"/>
  <c r="X88" i="16"/>
  <c r="CR88" i="16"/>
  <c r="BQ116" i="14"/>
  <c r="CD117" i="14"/>
  <c r="BP117" i="14"/>
  <c r="CM88" i="16"/>
  <c r="V117" i="14"/>
  <c r="AV116" i="14"/>
  <c r="AM117" i="14"/>
  <c r="C107" i="14"/>
  <c r="BY88" i="16"/>
  <c r="CA116" i="14"/>
  <c r="AD88" i="16"/>
  <c r="CB88" i="16"/>
  <c r="AQ88" i="16"/>
  <c r="CQ116" i="14"/>
  <c r="B112" i="14"/>
  <c r="BB112" i="16"/>
  <c r="AX116" i="14"/>
  <c r="BJ88" i="16"/>
  <c r="AG117" i="14"/>
  <c r="BD112" i="16"/>
  <c r="DB88" i="16"/>
  <c r="AW88" i="16"/>
  <c r="CJ88" i="16"/>
  <c r="BX88" i="16"/>
  <c r="BU112" i="16"/>
  <c r="AJ117" i="14"/>
  <c r="AM88" i="16"/>
  <c r="AX112" i="16"/>
  <c r="AP116" i="14"/>
  <c r="Y117" i="14"/>
  <c r="AI88" i="16"/>
  <c r="AE88" i="16"/>
  <c r="BE112" i="16"/>
  <c r="DC117" i="14"/>
  <c r="AP88" i="16"/>
  <c r="DC88" i="16"/>
  <c r="BP88" i="16"/>
  <c r="CA112" i="16"/>
  <c r="T112" i="16"/>
  <c r="BV116" i="14"/>
  <c r="BC116" i="14"/>
  <c r="U116" i="14"/>
  <c r="BT116" i="14"/>
  <c r="AT117" i="14"/>
  <c r="U112" i="16"/>
  <c r="CW117" i="14"/>
  <c r="Q117" i="14"/>
  <c r="AE117" i="14"/>
  <c r="DB116" i="14"/>
  <c r="CI116" i="14"/>
  <c r="X116" i="14"/>
  <c r="DC112" i="16"/>
  <c r="AQ116" i="14"/>
  <c r="W88" i="16"/>
  <c r="BG88" i="16"/>
  <c r="CO117" i="14"/>
  <c r="CL117" i="14"/>
  <c r="AW116" i="14"/>
  <c r="Y88" i="16"/>
  <c r="BB116" i="14"/>
  <c r="AT88" i="16"/>
  <c r="BN116" i="14"/>
  <c r="BL116" i="14"/>
  <c r="AL88" i="16"/>
  <c r="Q88" i="16"/>
  <c r="H106" i="14"/>
  <c r="R117" i="14"/>
  <c r="BM88" i="16"/>
  <c r="AY112" i="16"/>
  <c r="Z116" i="14"/>
  <c r="CW112" i="16"/>
  <c r="CK112" i="16"/>
  <c r="BP116" i="14"/>
  <c r="C108" i="14"/>
  <c r="J116" i="14"/>
  <c r="BE116" i="14"/>
  <c r="BR116" i="14"/>
  <c r="BT112" i="16"/>
  <c r="DC116" i="14"/>
  <c r="CE88" i="16"/>
  <c r="AY117" i="14"/>
  <c r="BX116" i="14"/>
  <c r="BS112" i="16"/>
  <c r="DA117" i="14"/>
  <c r="CS112" i="16"/>
  <c r="CC117" i="14"/>
  <c r="BH88" i="16"/>
  <c r="AU88" i="16"/>
  <c r="P112" i="16"/>
  <c r="BZ88" i="16"/>
  <c r="I116" i="14"/>
  <c r="AM116" i="14"/>
  <c r="CA88" i="16"/>
  <c r="CP88" i="16"/>
  <c r="BW117" i="14"/>
  <c r="S117" i="14"/>
  <c r="AH116" i="14"/>
  <c r="BY117" i="14"/>
  <c r="CV112" i="16"/>
  <c r="CU88" i="16"/>
  <c r="R116" i="14"/>
  <c r="H88" i="16"/>
  <c r="BF88" i="16"/>
  <c r="CF117" i="14"/>
  <c r="CT112" i="16"/>
  <c r="CO116" i="14"/>
  <c r="AV88" i="16"/>
  <c r="CF112" i="16"/>
  <c r="BI117" i="14"/>
  <c r="CD88" i="16"/>
  <c r="P116" i="14"/>
  <c r="CK117" i="14"/>
  <c r="BK112" i="16"/>
  <c r="L88" i="16"/>
  <c r="C116" i="14"/>
  <c r="BR117" i="14"/>
  <c r="N116" i="14"/>
  <c r="AZ112" i="16"/>
  <c r="BA88" i="16"/>
  <c r="BL117" i="14"/>
  <c r="AP112" i="16"/>
  <c r="BG117" i="14"/>
  <c r="BN117" i="14"/>
  <c r="X117" i="14"/>
  <c r="C111" i="14"/>
  <c r="AS88" i="16"/>
  <c r="BK88" i="16"/>
  <c r="AZ88" i="16"/>
  <c r="AQ112" i="16"/>
  <c r="DB117" i="14"/>
  <c r="CP112" i="16"/>
  <c r="S88" i="16"/>
  <c r="AA112" i="16"/>
  <c r="AK112" i="16"/>
  <c r="CV88" i="16"/>
  <c r="DA112" i="16"/>
  <c r="Z117" i="14"/>
  <c r="BG112" i="16"/>
  <c r="Y112" i="16"/>
  <c r="CZ117" i="14"/>
  <c r="Z88" i="16"/>
  <c r="BQ88" i="16"/>
  <c r="BS116" i="14"/>
  <c r="AF116" i="14"/>
  <c r="CL112" i="16"/>
  <c r="AC88" i="16"/>
  <c r="BA112" i="16"/>
  <c r="BS88" i="16"/>
  <c r="CQ88" i="16"/>
  <c r="C41" i="14"/>
  <c r="BJ116" i="14"/>
  <c r="CC88" i="16"/>
  <c r="BF117" i="14"/>
  <c r="BL88" i="16"/>
  <c r="J88" i="16"/>
  <c r="BL112" i="16"/>
  <c r="CS116" i="14"/>
  <c r="BR112" i="16"/>
  <c r="AS117" i="14"/>
  <c r="CU112" i="16"/>
  <c r="AD116" i="14"/>
  <c r="AG112" i="16"/>
  <c r="AS116" i="14"/>
  <c r="CW88" i="16"/>
  <c r="I88" i="16"/>
  <c r="AB116" i="14"/>
  <c r="AC116" i="14"/>
  <c r="CR116" i="14"/>
  <c r="C106" i="14"/>
  <c r="AU112" i="16"/>
  <c r="BG116" i="14"/>
  <c r="AJ112" i="16"/>
  <c r="O116" i="14"/>
  <c r="BH112" i="16"/>
  <c r="CB112" i="16"/>
  <c r="CV117" i="14"/>
  <c r="CS117" i="14"/>
  <c r="BP112" i="16"/>
  <c r="BK116" i="14"/>
  <c r="CE112" i="16"/>
  <c r="AX117" i="14"/>
  <c r="AO112" i="16"/>
  <c r="BX117" i="14"/>
  <c r="B111" i="14"/>
  <c r="BZ117" i="14"/>
  <c r="W116" i="14"/>
  <c r="DB112" i="16"/>
  <c r="L116" i="14"/>
  <c r="BJ117" i="14"/>
  <c r="BZ112" i="16"/>
  <c r="CC116" i="14"/>
  <c r="CA117" i="14"/>
  <c r="AN117" i="14"/>
  <c r="AW117" i="14"/>
  <c r="AZ117" i="14"/>
  <c r="AG116" i="14"/>
  <c r="C113" i="14"/>
  <c r="CX88" i="16"/>
  <c r="AF117" i="14"/>
  <c r="M116" i="14"/>
  <c r="BS117" i="14"/>
  <c r="CP117" i="14"/>
  <c r="CB116" i="14"/>
  <c r="BV112" i="16"/>
  <c r="AH112" i="16"/>
  <c r="AN116" i="14"/>
  <c r="CM117" i="14"/>
  <c r="AR117" i="14"/>
  <c r="CZ116" i="14"/>
  <c r="AB88" i="16"/>
  <c r="AV117" i="14"/>
  <c r="AV112" i="16"/>
  <c r="AK88" i="16"/>
  <c r="BH117" i="14"/>
  <c r="Q112" i="16"/>
  <c r="CI112" i="16"/>
  <c r="H116" i="14"/>
  <c r="BX112" i="16"/>
  <c r="O88" i="16"/>
  <c r="CS88" i="16"/>
  <c r="U117" i="14"/>
  <c r="CQ112" i="16"/>
  <c r="O117" i="14"/>
  <c r="CH88" i="16"/>
  <c r="R112" i="16"/>
  <c r="BF112" i="16"/>
  <c r="CR117" i="14"/>
  <c r="B116" i="14"/>
  <c r="AU116" i="14"/>
  <c r="AF112" i="16"/>
  <c r="BQ117" i="14"/>
  <c r="BC88" i="16"/>
  <c r="K116" i="14"/>
  <c r="AY116" i="14"/>
  <c r="BT117" i="14"/>
  <c r="AA117" i="14"/>
  <c r="BD117" i="14"/>
  <c r="AH117" i="14"/>
  <c r="BM116" i="14"/>
  <c r="AY88" i="16"/>
  <c r="CE116" i="14"/>
  <c r="K88" i="16"/>
  <c r="AJ88" i="16"/>
  <c r="CC112" i="16"/>
  <c r="CQ117" i="14"/>
  <c r="CI117" i="14"/>
  <c r="AK117" i="14"/>
  <c r="CB117" i="14"/>
  <c r="BH116" i="14"/>
  <c r="CL88" i="16"/>
  <c r="BO117" i="14"/>
  <c r="CY116" i="14"/>
  <c r="DA88" i="16"/>
  <c r="CY88" i="16"/>
  <c r="BB88" i="16"/>
  <c r="AI116" i="14"/>
  <c r="BW88" i="16"/>
  <c r="AB112" i="16"/>
  <c r="CG116" i="14"/>
  <c r="AJ116" i="14"/>
  <c r="AX88" i="16"/>
  <c r="CG112" i="16"/>
  <c r="BU88" i="16"/>
  <c r="U88" i="16"/>
  <c r="AC112" i="16"/>
  <c r="CE117" i="14"/>
  <c r="AM112" i="16"/>
  <c r="CN116" i="14"/>
  <c r="BA116" i="14"/>
  <c r="AZ116" i="14"/>
  <c r="R88" i="16"/>
  <c r="M88" i="16"/>
  <c r="T117" i="14"/>
  <c r="CT116" i="14"/>
  <c r="BI116" i="14"/>
  <c r="AI112" i="16"/>
  <c r="BE117" i="14"/>
  <c r="G88" i="16" l="1"/>
  <c r="F88" i="16"/>
  <c r="CL7" i="19"/>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C44" i="8" s="1"/>
  <c r="DB45" i="8"/>
  <c r="DA45" i="8"/>
  <c r="CZ45" i="8"/>
  <c r="CY45" i="8"/>
  <c r="CY44" i="8" s="1"/>
  <c r="CX45" i="8"/>
  <c r="CW45" i="8"/>
  <c r="CV45" i="8"/>
  <c r="CU45" i="8"/>
  <c r="CU44" i="8" s="1"/>
  <c r="CT45" i="8"/>
  <c r="CS45" i="8"/>
  <c r="CR45" i="8"/>
  <c r="CQ45" i="8"/>
  <c r="CQ44" i="8" s="1"/>
  <c r="CP45" i="8"/>
  <c r="CO45" i="8"/>
  <c r="CN45" i="8"/>
  <c r="CM45" i="8"/>
  <c r="CM44" i="8" s="1"/>
  <c r="CL45" i="8"/>
  <c r="CK45" i="8"/>
  <c r="CJ45" i="8"/>
  <c r="CI45" i="8"/>
  <c r="CI44" i="8" s="1"/>
  <c r="CH45" i="8"/>
  <c r="CG45" i="8"/>
  <c r="CF45" i="8"/>
  <c r="CE45" i="8"/>
  <c r="CE44" i="8" s="1"/>
  <c r="CD45" i="8"/>
  <c r="CC45" i="8"/>
  <c r="CB45" i="8"/>
  <c r="CA45" i="8"/>
  <c r="CA44" i="8" s="1"/>
  <c r="BZ45" i="8"/>
  <c r="BY45" i="8"/>
  <c r="BX45" i="8"/>
  <c r="BW45" i="8"/>
  <c r="BW44" i="8" s="1"/>
  <c r="BV45" i="8"/>
  <c r="BU45" i="8"/>
  <c r="BT45" i="8"/>
  <c r="BS45" i="8"/>
  <c r="BS44" i="8" s="1"/>
  <c r="BR45" i="8"/>
  <c r="BQ45" i="8"/>
  <c r="BP45" i="8"/>
  <c r="BO45" i="8"/>
  <c r="BO44" i="8" s="1"/>
  <c r="BN45" i="8"/>
  <c r="BM45" i="8"/>
  <c r="BL45" i="8"/>
  <c r="BK45" i="8"/>
  <c r="BK44" i="8" s="1"/>
  <c r="BJ45" i="8"/>
  <c r="BI45" i="8"/>
  <c r="BH45" i="8"/>
  <c r="BG45" i="8"/>
  <c r="BG44" i="8" s="1"/>
  <c r="BF45" i="8"/>
  <c r="BE45" i="8"/>
  <c r="BD45" i="8"/>
  <c r="BC45" i="8"/>
  <c r="BC44" i="8" s="1"/>
  <c r="BB45" i="8"/>
  <c r="BA45" i="8"/>
  <c r="AZ45" i="8"/>
  <c r="AY45" i="8"/>
  <c r="AY44" i="8" s="1"/>
  <c r="AX45" i="8"/>
  <c r="AW45" i="8"/>
  <c r="AV45" i="8"/>
  <c r="AU45" i="8"/>
  <c r="AU44" i="8" s="1"/>
  <c r="AT45" i="8"/>
  <c r="AS45" i="8"/>
  <c r="AR45" i="8"/>
  <c r="AQ45" i="8"/>
  <c r="AQ44" i="8" s="1"/>
  <c r="AP45" i="8"/>
  <c r="AO45" i="8"/>
  <c r="AN45" i="8"/>
  <c r="AM45" i="8"/>
  <c r="AM44" i="8" s="1"/>
  <c r="AL45" i="8"/>
  <c r="AK45" i="8"/>
  <c r="AJ45" i="8"/>
  <c r="AI45" i="8"/>
  <c r="AI44" i="8" s="1"/>
  <c r="AH45" i="8"/>
  <c r="AG45" i="8"/>
  <c r="AF45" i="8"/>
  <c r="AE45" i="8"/>
  <c r="AE44" i="8" s="1"/>
  <c r="AD45" i="8"/>
  <c r="AC45" i="8"/>
  <c r="AB45" i="8"/>
  <c r="AA45" i="8"/>
  <c r="AA44" i="8" s="1"/>
  <c r="Z45" i="8"/>
  <c r="Y45" i="8"/>
  <c r="X45" i="8"/>
  <c r="W45" i="8"/>
  <c r="W44" i="8" s="1"/>
  <c r="V45" i="8"/>
  <c r="U45" i="8"/>
  <c r="T45" i="8"/>
  <c r="S45" i="8"/>
  <c r="S44" i="8" s="1"/>
  <c r="R45" i="8"/>
  <c r="Q45" i="8"/>
  <c r="P45" i="8"/>
  <c r="O45" i="8"/>
  <c r="O44" i="8" s="1"/>
  <c r="N45" i="8"/>
  <c r="M45" i="8"/>
  <c r="L45" i="8"/>
  <c r="K45" i="8"/>
  <c r="K44" i="8" s="1"/>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E39" i="16"/>
  <c r="C51" i="16"/>
  <c r="E61" i="16"/>
  <c r="C109" i="16"/>
  <c r="C33" i="16"/>
  <c r="C84" i="16"/>
  <c r="C104" i="16"/>
  <c r="C95" i="16"/>
  <c r="E82" i="16"/>
  <c r="DE111" i="16"/>
  <c r="B126" i="16"/>
  <c r="E154" i="16"/>
  <c r="C94" i="16"/>
  <c r="E127" i="16"/>
  <c r="E71" i="16"/>
  <c r="E89" i="16"/>
  <c r="C69" i="16"/>
  <c r="E64" i="16"/>
  <c r="E50" i="16"/>
  <c r="C62" i="16"/>
  <c r="C96" i="16"/>
  <c r="E68" i="16"/>
  <c r="C114" i="16"/>
  <c r="E129" i="16"/>
  <c r="E128" i="16"/>
  <c r="E20" i="16"/>
  <c r="E121" i="16"/>
  <c r="E34" i="16"/>
  <c r="C101" i="16"/>
  <c r="E123" i="16"/>
  <c r="E95" i="16"/>
  <c r="E13" i="16"/>
  <c r="E94" i="16"/>
  <c r="C49" i="16"/>
  <c r="C77" i="16"/>
  <c r="DE112" i="16"/>
  <c r="E86" i="16"/>
  <c r="E58" i="16"/>
  <c r="E98" i="16"/>
  <c r="E12" i="16"/>
  <c r="C63" i="16"/>
  <c r="C42" i="16"/>
  <c r="C58" i="16"/>
  <c r="E38" i="16"/>
  <c r="DE115" i="16"/>
  <c r="E63" i="16"/>
  <c r="C73" i="16"/>
  <c r="E41" i="16"/>
  <c r="E103" i="16"/>
  <c r="C18" i="16"/>
  <c r="E115" i="16"/>
  <c r="C13" i="16"/>
  <c r="E14" i="16"/>
  <c r="C27" i="16"/>
  <c r="C124" i="16"/>
  <c r="C120" i="16"/>
  <c r="E83" i="16"/>
  <c r="C55" i="16"/>
  <c r="C36" i="16"/>
  <c r="C56" i="16"/>
  <c r="E62" i="16"/>
  <c r="C122" i="16"/>
  <c r="C89" i="16"/>
  <c r="E114" i="16"/>
  <c r="E26" i="16"/>
  <c r="C72" i="16"/>
  <c r="C31" i="16"/>
  <c r="C85" i="16"/>
  <c r="E77" i="16"/>
  <c r="C15" i="16"/>
  <c r="C53" i="16"/>
  <c r="C46" i="16"/>
  <c r="C129" i="16"/>
  <c r="C65" i="16"/>
  <c r="C111" i="16"/>
  <c r="C64" i="16"/>
  <c r="C118" i="16"/>
  <c r="B67" i="16"/>
  <c r="E160" i="16"/>
  <c r="E32" i="16"/>
  <c r="C93" i="16"/>
  <c r="E74" i="16"/>
  <c r="E90" i="16"/>
  <c r="C115" i="16"/>
  <c r="C23" i="16"/>
  <c r="E93" i="16"/>
  <c r="C70" i="16"/>
  <c r="C28" i="16"/>
  <c r="E122" i="16"/>
  <c r="E91" i="16"/>
  <c r="B56" i="16"/>
  <c r="E46" i="16"/>
  <c r="DE13" i="16"/>
  <c r="E125" i="16"/>
  <c r="C21" i="16"/>
  <c r="B45" i="16"/>
  <c r="C61" i="16"/>
  <c r="C60" i="16"/>
  <c r="B22" i="16"/>
  <c r="E19" i="16"/>
  <c r="C103" i="16"/>
  <c r="E43" i="16"/>
  <c r="C24" i="16"/>
  <c r="C74" i="16"/>
  <c r="E53" i="16"/>
  <c r="E72" i="16"/>
  <c r="B100" i="16"/>
  <c r="C35" i="16"/>
  <c r="E23" i="16"/>
  <c r="C128" i="16"/>
  <c r="C107" i="16"/>
  <c r="E159" i="16"/>
  <c r="E99" i="16"/>
  <c r="C22" i="16"/>
  <c r="C30" i="16"/>
  <c r="E47" i="16"/>
  <c r="E119" i="16"/>
  <c r="C50" i="16"/>
  <c r="E102" i="16"/>
  <c r="C87" i="16"/>
  <c r="C16" i="16"/>
  <c r="E97" i="16"/>
  <c r="E33" i="16"/>
  <c r="E48" i="16"/>
  <c r="C79" i="16"/>
  <c r="E22" i="16"/>
  <c r="E158" i="16"/>
  <c r="C68" i="16"/>
  <c r="E112" i="16"/>
  <c r="C97" i="16"/>
  <c r="C119" i="16"/>
  <c r="B114" i="16"/>
  <c r="C43" i="16"/>
  <c r="E56" i="16"/>
  <c r="C110" i="16"/>
  <c r="E105" i="16"/>
  <c r="C45" i="16"/>
  <c r="E28" i="16"/>
  <c r="E54" i="16"/>
  <c r="E80" i="16"/>
  <c r="E29" i="16"/>
  <c r="C19" i="16"/>
  <c r="E60" i="16"/>
  <c r="E120" i="16"/>
  <c r="E155" i="16"/>
  <c r="C75" i="16"/>
  <c r="E110" i="16"/>
  <c r="E79" i="16"/>
  <c r="DE113" i="16"/>
  <c r="E117" i="16"/>
  <c r="E18" i="16"/>
  <c r="E84" i="16"/>
  <c r="E65" i="16"/>
  <c r="C12" i="16"/>
  <c r="C17" i="16"/>
  <c r="C81" i="16"/>
  <c r="C59" i="16"/>
  <c r="E118" i="16"/>
  <c r="E40" i="16"/>
  <c r="E66" i="16"/>
  <c r="C39" i="16"/>
  <c r="C67" i="16"/>
  <c r="C121" i="16"/>
  <c r="C37" i="16"/>
  <c r="E157" i="16"/>
  <c r="E153" i="16"/>
  <c r="E96" i="16"/>
  <c r="C54" i="16"/>
  <c r="DE114" i="16"/>
  <c r="E49" i="16"/>
  <c r="E88" i="16"/>
  <c r="E156" i="16"/>
  <c r="E69" i="16"/>
  <c r="E67" i="16"/>
  <c r="E21" i="16"/>
  <c r="C78" i="16"/>
  <c r="E24" i="16"/>
  <c r="E52" i="16"/>
  <c r="B33" i="16"/>
  <c r="E25" i="16"/>
  <c r="E106" i="16"/>
  <c r="C82" i="16"/>
  <c r="E31" i="16"/>
  <c r="C57" i="16"/>
  <c r="E30" i="16"/>
  <c r="E113" i="16"/>
  <c r="C25" i="16"/>
  <c r="E76" i="16"/>
  <c r="C76" i="16"/>
  <c r="C98" i="16"/>
  <c r="E87" i="16"/>
  <c r="C29" i="16"/>
  <c r="E37" i="16"/>
  <c r="C48" i="16"/>
  <c r="C38" i="16"/>
  <c r="E42" i="16"/>
  <c r="C125" i="16"/>
  <c r="B115" i="16"/>
  <c r="E108" i="16"/>
  <c r="E55" i="16"/>
  <c r="E17" i="16"/>
  <c r="DE12" i="16"/>
  <c r="C52" i="16"/>
  <c r="E51" i="16"/>
  <c r="C32" i="16"/>
  <c r="C44" i="16"/>
  <c r="E27" i="16"/>
  <c r="C14" i="16"/>
  <c r="C71" i="16"/>
  <c r="C88" i="16"/>
  <c r="E59" i="16"/>
  <c r="E107" i="16"/>
  <c r="C26" i="16"/>
  <c r="E70" i="16"/>
  <c r="B44" i="16"/>
  <c r="C47" i="16"/>
  <c r="B89" i="16"/>
  <c r="C34" i="16"/>
  <c r="C123" i="16"/>
  <c r="E109" i="16"/>
  <c r="E36" i="16"/>
  <c r="E15" i="16"/>
  <c r="C127" i="16"/>
  <c r="C100" i="16"/>
  <c r="E104" i="16"/>
  <c r="E85" i="16"/>
  <c r="E44" i="16"/>
  <c r="C41" i="16"/>
  <c r="B112" i="16"/>
  <c r="B78" i="16"/>
  <c r="C83" i="16"/>
  <c r="E73" i="16"/>
  <c r="DE116" i="16"/>
  <c r="E75" i="16"/>
  <c r="B116" i="16"/>
  <c r="E92" i="16"/>
  <c r="C113" i="16"/>
  <c r="E81" i="16"/>
  <c r="E100" i="16"/>
  <c r="C90" i="16"/>
  <c r="C99" i="16"/>
  <c r="C106" i="16"/>
  <c r="E35" i="16"/>
  <c r="E111" i="16"/>
  <c r="C80" i="16"/>
  <c r="C117" i="16"/>
  <c r="E101" i="16"/>
  <c r="E78" i="16"/>
  <c r="C105" i="16"/>
  <c r="E124" i="16"/>
  <c r="C112" i="16"/>
  <c r="E16" i="16"/>
  <c r="C40" i="16"/>
  <c r="E57" i="16"/>
  <c r="B113" i="16"/>
  <c r="C66" i="16"/>
  <c r="C86" i="16"/>
  <c r="C92" i="16"/>
  <c r="C126" i="16"/>
  <c r="B111" i="16"/>
  <c r="B117" i="16"/>
  <c r="C91" i="16"/>
  <c r="E45" i="16"/>
  <c r="C108" i="16"/>
  <c r="E126" i="16"/>
  <c r="C102" i="16"/>
  <c r="E116" i="16"/>
  <c r="B118" i="16"/>
  <c r="DF13" i="16" l="1"/>
  <c r="DF111" i="16"/>
  <c r="DF12" i="16"/>
  <c r="DF116" i="16"/>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S10" i="8"/>
  <c r="S9" i="8" s="1"/>
  <c r="S7" i="8" s="1"/>
  <c r="W10" i="8"/>
  <c r="W9" i="8" s="1"/>
  <c r="W7" i="8" s="1"/>
  <c r="AA10" i="8"/>
  <c r="AA9" i="8" s="1"/>
  <c r="AA7" i="8" s="1"/>
  <c r="AE10" i="8"/>
  <c r="AI10" i="8"/>
  <c r="AI9" i="8" s="1"/>
  <c r="AI7" i="8" s="1"/>
  <c r="AM10" i="8"/>
  <c r="AM9" i="8" s="1"/>
  <c r="AM7" i="8" s="1"/>
  <c r="AQ10" i="8"/>
  <c r="AQ9" i="8" s="1"/>
  <c r="AQ7" i="8" s="1"/>
  <c r="AU10" i="8"/>
  <c r="AU9" i="8" s="1"/>
  <c r="AU7" i="8" s="1"/>
  <c r="AY10" i="8"/>
  <c r="AY9" i="8" s="1"/>
  <c r="AY7" i="8" s="1"/>
  <c r="BC10" i="8"/>
  <c r="BC9" i="8" s="1"/>
  <c r="BC7" i="8" s="1"/>
  <c r="BG10" i="8"/>
  <c r="BG9" i="8" s="1"/>
  <c r="BG7" i="8" s="1"/>
  <c r="BK10" i="8"/>
  <c r="BO10" i="8"/>
  <c r="BO9" i="8" s="1"/>
  <c r="BO7" i="8" s="1"/>
  <c r="BS10" i="8"/>
  <c r="BS9" i="8" s="1"/>
  <c r="BS7" i="8" s="1"/>
  <c r="BW10" i="8"/>
  <c r="BW9" i="8" s="1"/>
  <c r="BW7" i="8" s="1"/>
  <c r="CA10" i="8"/>
  <c r="CE10" i="8"/>
  <c r="CI10" i="8"/>
  <c r="CI9" i="8" s="1"/>
  <c r="CI7" i="8" s="1"/>
  <c r="CM10" i="8"/>
  <c r="CM9" i="8" s="1"/>
  <c r="CM7" i="8" s="1"/>
  <c r="CQ10" i="8"/>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G9" i="8" s="1"/>
  <c r="AG7" i="8" s="1"/>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CW9" i="8" s="1"/>
  <c r="CW7" i="8" s="1"/>
  <c r="G45" i="8"/>
  <c r="G56" i="8"/>
  <c r="G67" i="8"/>
  <c r="G78" i="8"/>
  <c r="G89" i="8"/>
  <c r="G100" i="8"/>
  <c r="AX10" i="8"/>
  <c r="BB10" i="8"/>
  <c r="BJ10" i="8"/>
  <c r="BN10" i="8"/>
  <c r="BR10" i="8"/>
  <c r="BZ10" i="8"/>
  <c r="BZ9" i="8" s="1"/>
  <c r="BZ7" i="8" s="1"/>
  <c r="CD10" i="8"/>
  <c r="CD9" i="8" s="1"/>
  <c r="CD7" i="8" s="1"/>
  <c r="CH10" i="8"/>
  <c r="CH9" i="8" s="1"/>
  <c r="CH7" i="8" s="1"/>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J9" i="7" s="1"/>
  <c r="AJ7" i="7" s="1"/>
  <c r="AN44" i="7"/>
  <c r="AR44" i="7"/>
  <c r="AV44" i="7"/>
  <c r="AZ44" i="7"/>
  <c r="BD44" i="7"/>
  <c r="BH44" i="7"/>
  <c r="BL44" i="7"/>
  <c r="BP44" i="7"/>
  <c r="BT44" i="7"/>
  <c r="BX44" i="7"/>
  <c r="CB44" i="7"/>
  <c r="CF44" i="7"/>
  <c r="CF9" i="7" s="1"/>
  <c r="CF7" i="7" s="1"/>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CE9" i="8"/>
  <c r="CE7" i="8" s="1"/>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Y9" i="7" s="1"/>
  <c r="Y7" i="7" s="1"/>
  <c r="AC44" i="7"/>
  <c r="AG44" i="7"/>
  <c r="AK44" i="7"/>
  <c r="AO44" i="7"/>
  <c r="AO9" i="7" s="1"/>
  <c r="AO7" i="7" s="1"/>
  <c r="AS44" i="7"/>
  <c r="AW44" i="7"/>
  <c r="BA44" i="7"/>
  <c r="BE44" i="7"/>
  <c r="BE9" i="7" s="1"/>
  <c r="BE7" i="7" s="1"/>
  <c r="BI44" i="7"/>
  <c r="BM44" i="7"/>
  <c r="BQ44" i="7"/>
  <c r="BU44" i="7"/>
  <c r="BY44" i="7"/>
  <c r="CC44" i="7"/>
  <c r="CG44" i="7"/>
  <c r="CK44" i="7"/>
  <c r="CO44" i="7"/>
  <c r="CS44" i="7"/>
  <c r="CW44" i="7"/>
  <c r="DA44" i="7"/>
  <c r="J10" i="8"/>
  <c r="Z10" i="8"/>
  <c r="AP10" i="8"/>
  <c r="BF10" i="8"/>
  <c r="BV10" i="8"/>
  <c r="BV9" i="8" s="1"/>
  <c r="BV7" i="8" s="1"/>
  <c r="CL10" i="8"/>
  <c r="CL9" i="8" s="1"/>
  <c r="CL7" i="8" s="1"/>
  <c r="CP10" i="8"/>
  <c r="CT10" i="8"/>
  <c r="CX10" i="8"/>
  <c r="CX9" i="8" s="1"/>
  <c r="CX7" i="8" s="1"/>
  <c r="DB10" i="8"/>
  <c r="DB9" i="8" s="1"/>
  <c r="DB7" i="8" s="1"/>
  <c r="AS9" i="8"/>
  <c r="AS7" i="8" s="1"/>
  <c r="O9" i="8"/>
  <c r="O7" i="8" s="1"/>
  <c r="AE9" i="8"/>
  <c r="AE7" i="8" s="1"/>
  <c r="BK9" i="8"/>
  <c r="BK7" i="8" s="1"/>
  <c r="CA9" i="8"/>
  <c r="CA7" i="8" s="1"/>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S9" i="6" s="1"/>
  <c r="W44" i="6"/>
  <c r="AA44" i="6"/>
  <c r="AE44" i="6"/>
  <c r="AI44" i="6"/>
  <c r="AM44" i="6"/>
  <c r="AM9" i="6" s="1"/>
  <c r="AM7" i="6" s="1"/>
  <c r="AQ44" i="6"/>
  <c r="AQ9" i="6" s="1"/>
  <c r="AQ7" i="6" s="1"/>
  <c r="AU44" i="6"/>
  <c r="AY44" i="6"/>
  <c r="BC44" i="6"/>
  <c r="BK44" i="6"/>
  <c r="BO44" i="6"/>
  <c r="BS44" i="6"/>
  <c r="BW44" i="6"/>
  <c r="CA44" i="6"/>
  <c r="CA9" i="6" s="1"/>
  <c r="CA7" i="6" s="1"/>
  <c r="CE44" i="6"/>
  <c r="CI44" i="6"/>
  <c r="CI9" i="6" s="1"/>
  <c r="CI7" i="6" s="1"/>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E9" i="5" s="1"/>
  <c r="AE7" i="5" s="1"/>
  <c r="AI10" i="5"/>
  <c r="AM10" i="5"/>
  <c r="AU10" i="5"/>
  <c r="AY10" i="5"/>
  <c r="BC10" i="5"/>
  <c r="BK10" i="5"/>
  <c r="BO10" i="5"/>
  <c r="BS10" i="5"/>
  <c r="CA10" i="5"/>
  <c r="CE10" i="5"/>
  <c r="CI10" i="5"/>
  <c r="CQ10" i="5"/>
  <c r="CU10" i="5"/>
  <c r="CY10" i="5"/>
  <c r="AN10" i="5"/>
  <c r="AN9" i="5" s="1"/>
  <c r="AN7" i="5" s="1"/>
  <c r="BD10" i="5"/>
  <c r="BT10" i="5"/>
  <c r="CJ10" i="5"/>
  <c r="CZ10" i="5"/>
  <c r="CZ9" i="5" s="1"/>
  <c r="CZ7" i="5" s="1"/>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W112" i="8" s="1"/>
  <c r="CS113" i="8"/>
  <c r="CO113" i="8"/>
  <c r="CK113" i="8"/>
  <c r="CK112" i="8" s="1"/>
  <c r="CG113" i="8"/>
  <c r="CG112" i="8" s="1"/>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E112" i="8" s="1"/>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G112" i="8" s="1"/>
  <c r="BO113" i="8"/>
  <c r="BW113" i="8"/>
  <c r="CI113" i="8"/>
  <c r="CY113" i="8"/>
  <c r="M114" i="8"/>
  <c r="AC114" i="8"/>
  <c r="AS114" i="8"/>
  <c r="BI114" i="8"/>
  <c r="BY114" i="8"/>
  <c r="CO114" i="8"/>
  <c r="N113" i="8"/>
  <c r="V113" i="8"/>
  <c r="AD113" i="8"/>
  <c r="AL113" i="8"/>
  <c r="AL112" i="8" s="1"/>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AT9" i="7"/>
  <c r="AT7" i="7" s="1"/>
  <c r="F33" i="7"/>
  <c r="T9" i="7"/>
  <c r="T7" i="7" s="1"/>
  <c r="BX9" i="7"/>
  <c r="BX7" i="7" s="1"/>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S112" i="7" s="1"/>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CQ112" i="7" s="1"/>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W112" i="6" s="1"/>
  <c r="AS113" i="6"/>
  <c r="AO113" i="6"/>
  <c r="AO112" i="6" s="1"/>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G112" i="6" s="1"/>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X112" i="5" s="1"/>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J22" i="14"/>
  <c r="I22" i="14"/>
  <c r="H22" i="14"/>
  <c r="G22" i="14"/>
  <c r="G21" i="14"/>
  <c r="H21" i="14"/>
  <c r="G20" i="14"/>
  <c r="H20" i="14"/>
  <c r="BM116" i="16"/>
  <c r="DV7" i="19" l="1"/>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DZ7" i="19" l="1"/>
  <c r="F9" i="7"/>
  <c r="DF112" i="7"/>
  <c r="DF112" i="8"/>
  <c r="DF7" i="7"/>
  <c r="DF9" i="7"/>
  <c r="H7" i="8"/>
  <c r="DF7" i="8" s="1"/>
  <c r="DF9" i="8"/>
  <c r="H7" i="6"/>
  <c r="DF9" i="6"/>
  <c r="DF9" i="5"/>
  <c r="G7" i="8"/>
  <c r="G9" i="8"/>
  <c r="G7" i="7"/>
  <c r="G112" i="8"/>
  <c r="F9" i="8"/>
  <c r="G112" i="7"/>
  <c r="G9" i="7"/>
  <c r="G9" i="5"/>
  <c r="F112" i="8"/>
  <c r="F9" i="5"/>
  <c r="G9" i="6"/>
  <c r="F112" i="7"/>
  <c r="F9" i="6"/>
  <c r="E22" i="14"/>
  <c r="F23" i="14"/>
  <c r="E23" i="14"/>
  <c r="L23" i="14"/>
  <c r="L22" i="14"/>
  <c r="F22" i="14"/>
  <c r="E21" i="14"/>
  <c r="F21" i="14"/>
  <c r="F20" i="14"/>
  <c r="E20" i="14"/>
  <c r="ED7" i="19" l="1"/>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AQ116" i="16"/>
  <c r="CX111" i="16"/>
  <c r="BQ111" i="16"/>
  <c r="CZ116" i="16"/>
  <c r="CE13" i="16"/>
  <c r="N13" i="16"/>
  <c r="AF111" i="16"/>
  <c r="CA12" i="16"/>
  <c r="AY13" i="16"/>
  <c r="H111" i="16"/>
  <c r="CP13" i="16"/>
  <c r="CN12" i="16"/>
  <c r="CC111" i="16"/>
  <c r="BO12" i="16"/>
  <c r="BL111" i="16"/>
  <c r="P13" i="16"/>
  <c r="CT111" i="16"/>
  <c r="BX116" i="16"/>
  <c r="CW111" i="16"/>
  <c r="CH13" i="16"/>
  <c r="BO116" i="16"/>
  <c r="M116" i="16"/>
  <c r="BZ116" i="16"/>
  <c r="CJ12" i="16"/>
  <c r="AP111" i="16"/>
  <c r="BA12" i="16"/>
  <c r="AR12" i="16"/>
  <c r="Z116" i="16"/>
  <c r="CF12" i="16"/>
  <c r="CL12" i="16"/>
  <c r="BK13" i="16"/>
  <c r="BB116" i="16"/>
  <c r="AO12" i="16"/>
  <c r="T116" i="16"/>
  <c r="Y13" i="16"/>
  <c r="K116" i="16"/>
  <c r="BD13" i="16"/>
  <c r="BP111" i="16"/>
  <c r="W13" i="16"/>
  <c r="AL12" i="16"/>
  <c r="CH116" i="16"/>
  <c r="CD13" i="16"/>
  <c r="H12" i="16"/>
  <c r="V13" i="16"/>
  <c r="BY116" i="16"/>
  <c r="CR13" i="16"/>
  <c r="AM111" i="16"/>
  <c r="BR111" i="16"/>
  <c r="BD12" i="16"/>
  <c r="CS12" i="16"/>
  <c r="DA111" i="16"/>
  <c r="BT111" i="16"/>
  <c r="AH13" i="16"/>
  <c r="AP116" i="16"/>
  <c r="DC111" i="16"/>
  <c r="V12" i="16"/>
  <c r="S116" i="16"/>
  <c r="CK111" i="16"/>
  <c r="CH111" i="16"/>
  <c r="AB12" i="16"/>
  <c r="BW13" i="16"/>
  <c r="BX13" i="16"/>
  <c r="AF12" i="16"/>
  <c r="BZ111" i="16"/>
  <c r="CB116" i="16"/>
  <c r="BH13" i="16"/>
  <c r="AL116" i="16"/>
  <c r="AE13" i="16"/>
  <c r="V116" i="16"/>
  <c r="BG116" i="16"/>
  <c r="BB13" i="16"/>
  <c r="CG13" i="16"/>
  <c r="AC116" i="16"/>
  <c r="Y116" i="16"/>
  <c r="BH12" i="16"/>
  <c r="CG111" i="16"/>
  <c r="CQ111" i="16"/>
  <c r="J116" i="16"/>
  <c r="AD12" i="16"/>
  <c r="BS116" i="16"/>
  <c r="CE12" i="16"/>
  <c r="BY111" i="16"/>
  <c r="AA13" i="16"/>
  <c r="CP12" i="16"/>
  <c r="CL116" i="16"/>
  <c r="CD12" i="16"/>
  <c r="AJ111" i="16"/>
  <c r="N116" i="16"/>
  <c r="Z111" i="16"/>
  <c r="L111" i="16"/>
  <c r="AQ111" i="16"/>
  <c r="CB12" i="16"/>
  <c r="X111" i="16"/>
  <c r="I116" i="16"/>
  <c r="Z13" i="16"/>
  <c r="DA12" i="16"/>
  <c r="BK116" i="16"/>
  <c r="AG13" i="16"/>
  <c r="CY116" i="16"/>
  <c r="BU111" i="16"/>
  <c r="AE116" i="16"/>
  <c r="N111" i="16"/>
  <c r="AO116" i="16"/>
  <c r="BR116" i="16"/>
  <c r="H13" i="16"/>
  <c r="BA116" i="16"/>
  <c r="R116" i="16"/>
  <c r="H116" i="16"/>
  <c r="DC12" i="16"/>
  <c r="BC13" i="16"/>
  <c r="CT116" i="16"/>
  <c r="AM116" i="16"/>
  <c r="AF116" i="16"/>
  <c r="CY111" i="16"/>
  <c r="AW12" i="16"/>
  <c r="DB12" i="16"/>
  <c r="BB12" i="16"/>
  <c r="CP111" i="16"/>
  <c r="AY12" i="16"/>
  <c r="CV12" i="16"/>
  <c r="AU13" i="16"/>
  <c r="AA111" i="16"/>
  <c r="AN111" i="16"/>
  <c r="DB116" i="16"/>
  <c r="AW111" i="16"/>
  <c r="CJ111" i="16"/>
  <c r="CM116" i="16"/>
  <c r="AT116" i="16"/>
  <c r="BD111" i="16"/>
  <c r="CC12" i="16"/>
  <c r="CW13" i="16"/>
  <c r="CV116" i="16"/>
  <c r="CL13" i="16"/>
  <c r="BQ13" i="16"/>
  <c r="W12" i="16"/>
  <c r="AT12" i="16"/>
  <c r="CZ13" i="16"/>
  <c r="AW13" i="16"/>
  <c r="CM12" i="16"/>
  <c r="BG13" i="16"/>
  <c r="AX12" i="16"/>
  <c r="I12" i="16"/>
  <c r="BM13" i="16"/>
  <c r="DC13" i="16"/>
  <c r="CR116" i="16"/>
  <c r="AV116" i="16"/>
  <c r="Q111" i="16"/>
  <c r="AN13" i="16"/>
  <c r="R111" i="16"/>
  <c r="K12" i="16"/>
  <c r="Q13" i="16"/>
  <c r="AJ13" i="16"/>
  <c r="BR13" i="16"/>
  <c r="BH116" i="16"/>
  <c r="AG12" i="16"/>
  <c r="AY111" i="16"/>
  <c r="AG111" i="16"/>
  <c r="DA13" i="16"/>
  <c r="BW12" i="16"/>
  <c r="CD116" i="16"/>
  <c r="AB13" i="16"/>
  <c r="CJ13" i="16"/>
  <c r="Z12" i="16"/>
  <c r="CB111" i="16"/>
  <c r="BP13" i="16"/>
  <c r="BF13" i="16"/>
  <c r="BE13" i="16"/>
  <c r="BP12" i="16"/>
  <c r="CC116" i="16"/>
  <c r="CX116" i="16"/>
  <c r="AN116" i="16"/>
  <c r="CX12" i="16"/>
  <c r="AF13" i="16"/>
  <c r="CM111" i="16"/>
  <c r="U13" i="16"/>
  <c r="CB13" i="16"/>
  <c r="BE111" i="16"/>
  <c r="AE12" i="16"/>
  <c r="BS13" i="16"/>
  <c r="BE116" i="16"/>
  <c r="M12" i="16"/>
  <c r="AC12" i="16"/>
  <c r="CC13" i="16"/>
  <c r="BS111" i="16"/>
  <c r="BA111" i="16"/>
  <c r="AR116" i="16"/>
  <c r="AZ12" i="16"/>
  <c r="AJ116" i="16"/>
  <c r="BI13" i="16"/>
  <c r="K111" i="16"/>
  <c r="AS111" i="16"/>
  <c r="AL111" i="16"/>
  <c r="CR12" i="16"/>
  <c r="I13" i="16"/>
  <c r="N12" i="16"/>
  <c r="CN111" i="16"/>
  <c r="AQ13" i="16"/>
  <c r="CH12" i="16"/>
  <c r="BV13" i="16"/>
  <c r="CZ12" i="16"/>
  <c r="AO111" i="16"/>
  <c r="AC111" i="16"/>
  <c r="BU13" i="16"/>
  <c r="CP116" i="16"/>
  <c r="M13" i="16"/>
  <c r="DB13" i="16"/>
  <c r="CF116" i="16"/>
  <c r="CF13" i="16"/>
  <c r="BP116" i="16"/>
  <c r="BX111" i="16"/>
  <c r="L12" i="16"/>
  <c r="BO13" i="16"/>
  <c r="I111" i="16"/>
  <c r="CV13" i="16"/>
  <c r="AT111" i="16"/>
  <c r="AZ13" i="16"/>
  <c r="BR12" i="16"/>
  <c r="AM12" i="16"/>
  <c r="AT13" i="16"/>
  <c r="BV12" i="16"/>
  <c r="BZ12" i="16"/>
  <c r="CU12" i="16"/>
  <c r="AK111" i="16"/>
  <c r="AD13" i="16"/>
  <c r="BL12" i="16"/>
  <c r="AX13" i="16"/>
  <c r="BV116" i="16"/>
  <c r="DB111" i="16"/>
  <c r="CS116" i="16"/>
  <c r="BI116" i="16"/>
  <c r="T111" i="16"/>
  <c r="S13" i="16"/>
  <c r="AJ12" i="16"/>
  <c r="BJ13" i="16"/>
  <c r="AX111" i="16"/>
  <c r="BM12" i="16"/>
  <c r="AI111" i="16"/>
  <c r="AC13" i="16"/>
  <c r="AH116" i="16"/>
  <c r="O111" i="16"/>
  <c r="U12" i="16"/>
  <c r="BC111" i="16"/>
  <c r="BN13" i="16"/>
  <c r="BM111" i="16"/>
  <c r="BE12" i="16"/>
  <c r="CM13" i="16"/>
  <c r="CG116" i="16"/>
  <c r="AH111" i="16"/>
  <c r="AG116" i="16"/>
  <c r="CU111" i="16"/>
  <c r="AU12" i="16"/>
  <c r="CQ13" i="16"/>
  <c r="CV111" i="16"/>
  <c r="AE111" i="16"/>
  <c r="CW116" i="16"/>
  <c r="AW116" i="16"/>
  <c r="BX12" i="16"/>
  <c r="AB116" i="16"/>
  <c r="AX116" i="16"/>
  <c r="AP12" i="16"/>
  <c r="AS13" i="16"/>
  <c r="CW12" i="16"/>
  <c r="BO111" i="16"/>
  <c r="BZ13" i="16"/>
  <c r="BU12" i="16"/>
  <c r="CA116" i="16"/>
  <c r="DC116" i="16"/>
  <c r="AI13" i="16"/>
  <c r="BT116" i="16"/>
  <c r="S116" i="14"/>
  <c r="S12" i="16"/>
  <c r="X116" i="16"/>
  <c r="AU111" i="16"/>
  <c r="CF111" i="16"/>
  <c r="V111" i="16"/>
  <c r="Q116" i="16"/>
  <c r="AI116" i="16"/>
  <c r="CU13" i="16"/>
  <c r="P116" i="16"/>
  <c r="AK116" i="16"/>
  <c r="CG12" i="16"/>
  <c r="BJ111" i="16"/>
  <c r="AP13" i="16"/>
  <c r="CT13" i="16"/>
  <c r="AS12" i="16"/>
  <c r="CI111" i="16"/>
  <c r="AV13" i="16"/>
  <c r="BA13" i="16"/>
  <c r="M111" i="16"/>
  <c r="AL13" i="16"/>
  <c r="BI111" i="16"/>
  <c r="O13" i="16"/>
  <c r="CK13" i="16"/>
  <c r="AZ111" i="16"/>
  <c r="AD116" i="16"/>
  <c r="AU116" i="16"/>
  <c r="CO12" i="16"/>
  <c r="BF116" i="16"/>
  <c r="CI116" i="16"/>
  <c r="P111" i="16"/>
  <c r="O116" i="16"/>
  <c r="CX13" i="16"/>
  <c r="CY13" i="16"/>
  <c r="BY13" i="16"/>
  <c r="Y12" i="16"/>
  <c r="BD116" i="16"/>
  <c r="CO116" i="16"/>
  <c r="R12" i="16"/>
  <c r="BJ116" i="16"/>
  <c r="U116" i="16"/>
  <c r="BH111" i="16"/>
  <c r="AI12" i="16"/>
  <c r="CK12" i="16"/>
  <c r="BY12" i="16"/>
  <c r="CR111" i="16"/>
  <c r="CS111" i="16"/>
  <c r="BF12" i="16"/>
  <c r="BB111" i="16"/>
  <c r="AN12" i="16"/>
  <c r="BF111" i="16"/>
  <c r="J13" i="16"/>
  <c r="BN12" i="16"/>
  <c r="R13" i="16"/>
  <c r="BG12" i="16"/>
  <c r="Y111" i="16"/>
  <c r="BL116" i="16"/>
  <c r="CY12" i="16"/>
  <c r="J111" i="16"/>
  <c r="AV111" i="16"/>
  <c r="BK12" i="16"/>
  <c r="X12" i="16"/>
  <c r="AO13" i="16"/>
  <c r="BQ116" i="16"/>
  <c r="J12" i="16"/>
  <c r="BI12" i="16"/>
  <c r="AM13" i="16"/>
  <c r="CI12" i="16"/>
  <c r="U111" i="16"/>
  <c r="AV12" i="16"/>
  <c r="CA13" i="16"/>
  <c r="CL111" i="16"/>
  <c r="AQ12" i="16"/>
  <c r="K13" i="16"/>
  <c r="CZ111" i="16"/>
  <c r="BC116" i="16"/>
  <c r="CT12" i="16"/>
  <c r="BJ12" i="16"/>
  <c r="L13" i="16"/>
  <c r="BQ12" i="16"/>
  <c r="BN111" i="16"/>
  <c r="X13" i="16"/>
  <c r="CD111" i="16"/>
  <c r="BG111" i="16"/>
  <c r="BC12" i="16"/>
  <c r="CQ12" i="16"/>
  <c r="W111" i="16"/>
  <c r="BT13" i="16"/>
  <c r="CS13" i="16"/>
  <c r="AK12" i="16"/>
  <c r="L116" i="16"/>
  <c r="AA12" i="16"/>
  <c r="AD111" i="16"/>
  <c r="AR13" i="16"/>
  <c r="CO13" i="16"/>
  <c r="CN13" i="16"/>
  <c r="AK13" i="16"/>
  <c r="BN116" i="16"/>
  <c r="BL13" i="16"/>
  <c r="CK116" i="16"/>
  <c r="BS12" i="16"/>
  <c r="BW111" i="16"/>
  <c r="CJ116" i="16"/>
  <c r="T13" i="16"/>
  <c r="AY116" i="16"/>
  <c r="BW116" i="16"/>
  <c r="CA111" i="16"/>
  <c r="AS116" i="16"/>
  <c r="AZ116" i="16"/>
  <c r="BV111" i="16"/>
  <c r="CN116" i="16"/>
  <c r="O12" i="16"/>
  <c r="AB111" i="16"/>
  <c r="S111" i="16"/>
  <c r="CQ116" i="16"/>
  <c r="P12" i="16"/>
  <c r="CE111" i="16"/>
  <c r="CI13" i="16"/>
  <c r="BT12" i="16"/>
  <c r="W116" i="16"/>
  <c r="AA116" i="16"/>
  <c r="AH12" i="16"/>
  <c r="DA116" i="16"/>
  <c r="Q12" i="16"/>
  <c r="AR111" i="16"/>
  <c r="BK111" i="16"/>
  <c r="BU116" i="16"/>
  <c r="CE116" i="16"/>
  <c r="CO111" i="16"/>
  <c r="CU116" i="16"/>
  <c r="T12" i="16"/>
  <c r="G116" i="14" l="1"/>
  <c r="G116" i="16"/>
  <c r="G111" i="16"/>
  <c r="G13" i="16"/>
  <c r="G12" i="16"/>
  <c r="F13" i="16"/>
  <c r="F111" i="16"/>
  <c r="F116" i="16"/>
  <c r="F12" i="16"/>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5"/>
  <c r="G6" i="14"/>
  <c r="B3" i="16"/>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Q114" i="4"/>
  <c r="AI114" i="4"/>
  <c r="AI10" i="10" s="1"/>
  <c r="AA114" i="4"/>
  <c r="DB114" i="4"/>
  <c r="CX114" i="4"/>
  <c r="CT114" i="4"/>
  <c r="CT10" i="10" s="1"/>
  <c r="CP114" i="4"/>
  <c r="CL114" i="4"/>
  <c r="CH114" i="4"/>
  <c r="CD114" i="4"/>
  <c r="BZ114" i="4"/>
  <c r="BV114" i="4"/>
  <c r="BR114" i="4"/>
  <c r="BN114" i="4"/>
  <c r="BJ114" i="4"/>
  <c r="BF114" i="4"/>
  <c r="BB114" i="4"/>
  <c r="AX114" i="4"/>
  <c r="AT114" i="4"/>
  <c r="AP114" i="4"/>
  <c r="AL114" i="4"/>
  <c r="AH114" i="4"/>
  <c r="AH10" i="10" s="1"/>
  <c r="AD114" i="4"/>
  <c r="Z114" i="4"/>
  <c r="CG114" i="4"/>
  <c r="BY114" i="4"/>
  <c r="BQ114" i="4"/>
  <c r="BI114" i="4"/>
  <c r="BA114" i="4"/>
  <c r="AS114" i="4"/>
  <c r="AK114" i="4"/>
  <c r="AC114" i="4"/>
  <c r="DA114" i="4"/>
  <c r="CW114" i="4"/>
  <c r="CW10" i="10" s="1"/>
  <c r="CS114" i="4"/>
  <c r="CO114" i="4"/>
  <c r="CK114" i="4"/>
  <c r="CC114" i="4"/>
  <c r="CC10" i="10" s="1"/>
  <c r="BU114" i="4"/>
  <c r="BM114" i="4"/>
  <c r="BE114" i="4"/>
  <c r="AW114" i="4"/>
  <c r="AW10" i="10" s="1"/>
  <c r="AO114" i="4"/>
  <c r="AG114" i="4"/>
  <c r="Y114" i="4"/>
  <c r="I114" i="4"/>
  <c r="CZ114" i="4"/>
  <c r="CV114" i="4"/>
  <c r="CR114" i="4"/>
  <c r="CN114" i="4"/>
  <c r="CJ114" i="4"/>
  <c r="CF114" i="4"/>
  <c r="CB114" i="4"/>
  <c r="BX114" i="4"/>
  <c r="BT114" i="4"/>
  <c r="BP114" i="4"/>
  <c r="BL114" i="4"/>
  <c r="BH114" i="4"/>
  <c r="BD114" i="4"/>
  <c r="BD10" i="10" s="1"/>
  <c r="AZ114" i="4"/>
  <c r="AV114" i="4"/>
  <c r="AR114" i="4"/>
  <c r="AN114" i="4"/>
  <c r="AJ114" i="4"/>
  <c r="AF114" i="4"/>
  <c r="AB114" i="4"/>
  <c r="X114" i="4"/>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AF10" i="10"/>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AY10" i="10"/>
  <c r="DB10" i="10"/>
  <c r="CL10" i="10"/>
  <c r="BV10" i="10"/>
  <c r="BN10" i="10"/>
  <c r="BF10" i="10"/>
  <c r="AP10" i="10"/>
  <c r="Z10" i="10"/>
  <c r="CO10" i="10"/>
  <c r="BQ10" i="10"/>
  <c r="BM10" i="10"/>
  <c r="BI10" i="10"/>
  <c r="AG10" i="10"/>
  <c r="AC10" i="10"/>
  <c r="K113" i="4"/>
  <c r="V113" i="4"/>
  <c r="AG113" i="4"/>
  <c r="AX113" i="4"/>
  <c r="BS113" i="4"/>
  <c r="CR10" i="10"/>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GH7" i="19" l="1"/>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AX8" i="10"/>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C69" i="12"/>
  <c r="C68" i="12"/>
  <c r="C67" i="12"/>
  <c r="C66" i="12"/>
  <c r="C65" i="12"/>
  <c r="C64" i="12"/>
  <c r="C63" i="12"/>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I10" i="10"/>
  <c r="I112" i="4"/>
  <c r="H9" i="4"/>
  <c r="F44" i="4"/>
  <c r="KD7" i="19" l="1"/>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F9" i="4" s="1"/>
  <c r="G8" i="4"/>
  <c r="AG6" i="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AD92" i="19" l="1"/>
  <c r="AD91" i="19" s="1"/>
  <c r="AH92" i="19"/>
  <c r="AH91" i="19" s="1"/>
  <c r="AL92" i="19"/>
  <c r="AL91" i="19" s="1"/>
  <c r="AL98" i="19"/>
  <c r="AL97" i="19" s="1"/>
  <c r="AL96" i="19" s="1"/>
  <c r="V6" i="19"/>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J89" i="19"/>
  <c r="AD89" i="19"/>
  <c r="AH89" i="19"/>
  <c r="AL89" i="19"/>
  <c r="AP89" i="19"/>
  <c r="AT89" i="19"/>
  <c r="AX89" i="19"/>
  <c r="BB89" i="19"/>
  <c r="BF89" i="19"/>
  <c r="BJ89" i="19"/>
  <c r="BN89" i="19"/>
  <c r="BR89" i="19"/>
  <c r="BV89" i="19"/>
  <c r="BZ89" i="19"/>
  <c r="CD89" i="19"/>
  <c r="CH89" i="19"/>
  <c r="CL89"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F89" i="19"/>
  <c r="KP95" i="19"/>
  <c r="F95" i="19"/>
  <c r="AL95" i="19"/>
  <c r="AP95" i="19"/>
  <c r="AT95" i="19"/>
  <c r="AX95" i="19"/>
  <c r="BB95" i="19"/>
  <c r="BF95" i="19"/>
  <c r="BJ95" i="19"/>
  <c r="BN95" i="19"/>
  <c r="BR95" i="19"/>
  <c r="BV95" i="19"/>
  <c r="BZ95" i="19"/>
  <c r="CD95" i="19"/>
  <c r="CH95" i="19"/>
  <c r="CL95" i="19"/>
  <c r="CP95" i="19"/>
  <c r="CT95" i="19"/>
  <c r="CX95" i="19"/>
  <c r="DB95" i="19"/>
  <c r="DF95" i="19"/>
  <c r="DJ95" i="19"/>
  <c r="DN95" i="19"/>
  <c r="DR95" i="19"/>
  <c r="DV95" i="19"/>
  <c r="DZ95" i="19"/>
  <c r="ED95" i="19"/>
  <c r="EH95" i="19"/>
  <c r="EL95" i="19"/>
  <c r="EP95" i="19"/>
  <c r="ET95" i="19"/>
  <c r="EX95" i="19"/>
  <c r="FB95" i="19"/>
  <c r="FF95" i="19"/>
  <c r="FJ95" i="19"/>
  <c r="FN95" i="19"/>
  <c r="FR95" i="19"/>
  <c r="FV95" i="19"/>
  <c r="FZ95" i="19"/>
  <c r="GD95" i="19"/>
  <c r="GH95" i="19"/>
  <c r="GL95" i="19"/>
  <c r="GP95" i="19"/>
  <c r="GT95" i="19"/>
  <c r="GX95" i="19"/>
  <c r="HB95" i="19"/>
  <c r="HF95" i="19"/>
  <c r="HJ95" i="19"/>
  <c r="HN95" i="19"/>
  <c r="HR95" i="19"/>
  <c r="HV95" i="19"/>
  <c r="HZ95" i="19"/>
  <c r="ID95" i="19"/>
  <c r="IH95" i="19"/>
  <c r="IL95" i="19"/>
  <c r="IP95" i="19"/>
  <c r="IT95" i="19"/>
  <c r="IX95" i="19"/>
  <c r="JB95" i="19"/>
  <c r="JF95" i="19"/>
  <c r="JJ95" i="19"/>
  <c r="JN95" i="19"/>
  <c r="JR95" i="19"/>
  <c r="JV95" i="19"/>
  <c r="JZ95" i="19"/>
  <c r="KD95" i="19"/>
  <c r="KH95" i="19"/>
  <c r="KL95" i="19"/>
  <c r="KT95"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X90" i="19" l="1"/>
  <c r="KX6" i="19"/>
  <c r="KX95" i="19"/>
  <c r="KX89" i="19"/>
  <c r="F88" i="19"/>
  <c r="IH88" i="19"/>
  <c r="HR88" i="19"/>
  <c r="HJ88" i="19"/>
  <c r="GT88" i="19"/>
  <c r="FV88" i="19"/>
  <c r="FN88" i="19"/>
  <c r="FF88" i="19"/>
  <c r="EP88" i="19"/>
  <c r="DZ88" i="19"/>
  <c r="CT88" i="19"/>
  <c r="BN88" i="19"/>
  <c r="AX88" i="19"/>
  <c r="AH88" i="19"/>
  <c r="JZ88" i="19"/>
  <c r="HV88" i="19"/>
  <c r="HF88" i="19"/>
  <c r="FJ88" i="19"/>
  <c r="ED88" i="19"/>
  <c r="CH88" i="19"/>
  <c r="BR88" i="19"/>
  <c r="JN88" i="19"/>
  <c r="DJ88" i="19"/>
  <c r="KP88" i="19"/>
  <c r="KL88" i="19"/>
  <c r="KD88" i="19"/>
  <c r="JV88" i="19"/>
  <c r="JF88" i="19"/>
  <c r="IX88" i="19"/>
  <c r="IP88" i="19"/>
  <c r="HZ88" i="19"/>
  <c r="HB88" i="19"/>
  <c r="GL88" i="19"/>
  <c r="GD88" i="19"/>
  <c r="EX88" i="19"/>
  <c r="EH88" i="19"/>
  <c r="DR88" i="19"/>
  <c r="DB88" i="19"/>
  <c r="CL88" i="19"/>
  <c r="CD88" i="19"/>
  <c r="BV88" i="19"/>
  <c r="BF88" i="19"/>
  <c r="AP88" i="19"/>
  <c r="J88" i="19"/>
  <c r="KT88" i="19"/>
  <c r="KH88" i="19"/>
  <c r="JR88" i="19"/>
  <c r="JJ88" i="19"/>
  <c r="JB88" i="19"/>
  <c r="IT88" i="19"/>
  <c r="IL88" i="19"/>
  <c r="ID88" i="19"/>
  <c r="HN88" i="19"/>
  <c r="GX88" i="19"/>
  <c r="GP88" i="19"/>
  <c r="GH88" i="19"/>
  <c r="FZ88" i="19"/>
  <c r="FR88" i="19"/>
  <c r="FB88" i="19"/>
  <c r="ET88" i="19"/>
  <c r="EL88" i="19"/>
  <c r="DV88" i="19"/>
  <c r="DN88" i="19"/>
  <c r="DF88" i="19"/>
  <c r="CX88" i="19"/>
  <c r="CP88" i="19"/>
  <c r="BZ88" i="19"/>
  <c r="BJ88" i="19"/>
  <c r="BB88" i="19"/>
  <c r="AT88" i="19"/>
  <c r="AL88" i="19"/>
  <c r="AD88" i="19"/>
  <c r="F79"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LB90" i="19" l="1"/>
  <c r="LB6" i="19"/>
  <c r="LB95" i="19"/>
  <c r="LB89" i="19"/>
  <c r="KX88" i="19"/>
  <c r="LF7" i="19"/>
  <c r="Q9" i="4"/>
  <c r="Q9" i="10" s="1"/>
  <c r="S9" i="4"/>
  <c r="M9" i="4"/>
  <c r="U9" i="4"/>
  <c r="AC9" i="4"/>
  <c r="AC7" i="4" s="1"/>
  <c r="AC19" i="10" s="1"/>
  <c r="L9" i="4"/>
  <c r="T9" i="4"/>
  <c r="AB9" i="4"/>
  <c r="AB7" i="4" s="1"/>
  <c r="AB19" i="10" s="1"/>
  <c r="K9" i="4"/>
  <c r="O9" i="4"/>
  <c r="W9" i="4"/>
  <c r="AE9" i="4"/>
  <c r="AE7" i="4" s="1"/>
  <c r="AE19" i="10" s="1"/>
  <c r="N9" i="4"/>
  <c r="V9" i="4"/>
  <c r="V9" i="10" s="1"/>
  <c r="AD9" i="4"/>
  <c r="AD7" i="4" s="1"/>
  <c r="AD29" i="11" s="1"/>
  <c r="AF9" i="4"/>
  <c r="AF7" i="4" s="1"/>
  <c r="AF19" i="10" s="1"/>
  <c r="P9" i="4"/>
  <c r="P9" i="10" s="1"/>
  <c r="X9" i="4"/>
  <c r="X7" i="4" s="1"/>
  <c r="X19" i="10" s="1"/>
  <c r="Y9" i="4"/>
  <c r="Y7" i="4" s="1"/>
  <c r="Y19" i="10" s="1"/>
  <c r="AA9" i="4"/>
  <c r="AA7" i="4" s="1"/>
  <c r="AA19" i="10" s="1"/>
  <c r="AG9" i="4"/>
  <c r="AG7" i="4" s="1"/>
  <c r="AG19" i="10" s="1"/>
  <c r="J9" i="4"/>
  <c r="R9" i="4"/>
  <c r="R9" i="10" s="1"/>
  <c r="Z9" i="4"/>
  <c r="Z7" i="4" s="1"/>
  <c r="Z19" i="10" s="1"/>
  <c r="I9" i="4"/>
  <c r="DF44" i="4"/>
  <c r="AO9" i="4"/>
  <c r="AO7" i="4" s="1"/>
  <c r="AO12" i="10"/>
  <c r="AQ9" i="4"/>
  <c r="AQ7" i="4" s="1"/>
  <c r="AQ12" i="10"/>
  <c r="BL9" i="4"/>
  <c r="BL7" i="4" s="1"/>
  <c r="BL12" i="10"/>
  <c r="BZ9" i="4"/>
  <c r="BZ7" i="4" s="1"/>
  <c r="BZ12" i="10"/>
  <c r="CH9" i="4"/>
  <c r="CH7" i="4" s="1"/>
  <c r="CH12" i="10"/>
  <c r="CP9" i="4"/>
  <c r="CP7" i="4" s="1"/>
  <c r="CP12" i="10"/>
  <c r="CX9" i="4"/>
  <c r="CX7" i="4" s="1"/>
  <c r="CX12" i="10"/>
  <c r="AK9" i="4"/>
  <c r="AK7" i="4" s="1"/>
  <c r="AK12" i="10"/>
  <c r="AS9" i="4"/>
  <c r="AS7" i="4" s="1"/>
  <c r="AS12" i="10"/>
  <c r="AY9" i="4"/>
  <c r="AY7" i="4" s="1"/>
  <c r="AY12" i="10"/>
  <c r="BG9" i="4"/>
  <c r="BG7" i="4" s="1"/>
  <c r="BG12" i="10"/>
  <c r="BM9" i="4"/>
  <c r="BM7" i="4" s="1"/>
  <c r="BM12" i="10"/>
  <c r="BU9" i="4"/>
  <c r="BU7" i="4" s="1"/>
  <c r="BU12" i="10"/>
  <c r="CA9" i="4"/>
  <c r="CA7" i="4" s="1"/>
  <c r="CA12" i="10"/>
  <c r="CE9" i="4"/>
  <c r="CE7" i="4" s="1"/>
  <c r="CE12" i="10"/>
  <c r="CI9" i="4"/>
  <c r="CI7" i="4" s="1"/>
  <c r="CI12" i="10"/>
  <c r="CM9" i="4"/>
  <c r="CM7" i="4" s="1"/>
  <c r="CM12" i="10"/>
  <c r="CQ9" i="4"/>
  <c r="CQ7" i="4" s="1"/>
  <c r="CQ12" i="10"/>
  <c r="CU9" i="4"/>
  <c r="CU7" i="4" s="1"/>
  <c r="CU12" i="10"/>
  <c r="CY9" i="4"/>
  <c r="CY7" i="4" s="1"/>
  <c r="CY12" i="10"/>
  <c r="DC9" i="4"/>
  <c r="DC7" i="4" s="1"/>
  <c r="DC12" i="10"/>
  <c r="AN9" i="4"/>
  <c r="AN7" i="4" s="1"/>
  <c r="AN12" i="10"/>
  <c r="AX9" i="4"/>
  <c r="AX7" i="4" s="1"/>
  <c r="AX12" i="10"/>
  <c r="BF9" i="4"/>
  <c r="BF7" i="4" s="1"/>
  <c r="BF12" i="10"/>
  <c r="BP9" i="4"/>
  <c r="BP7" i="4" s="1"/>
  <c r="BP12" i="10"/>
  <c r="BW9" i="4"/>
  <c r="BW7" i="4" s="1"/>
  <c r="BW12" i="10"/>
  <c r="BE9" i="4"/>
  <c r="BE7" i="4" s="1"/>
  <c r="BE12" i="10"/>
  <c r="AM9" i="4"/>
  <c r="AM7" i="4" s="1"/>
  <c r="AM12" i="10"/>
  <c r="AU9" i="4"/>
  <c r="AU7" i="4" s="1"/>
  <c r="AU12" i="10"/>
  <c r="BA9" i="4"/>
  <c r="BA7" i="4" s="1"/>
  <c r="BA12" i="10"/>
  <c r="BI9" i="4"/>
  <c r="BI7" i="4" s="1"/>
  <c r="BI12" i="10"/>
  <c r="BO9" i="4"/>
  <c r="BO7" i="4" s="1"/>
  <c r="BO12" i="10"/>
  <c r="BX9" i="4"/>
  <c r="BX7" i="4" s="1"/>
  <c r="BX12" i="10"/>
  <c r="CB9" i="4"/>
  <c r="CB7" i="4" s="1"/>
  <c r="CB12" i="10"/>
  <c r="CF9" i="4"/>
  <c r="CF7" i="4" s="1"/>
  <c r="CF12" i="10"/>
  <c r="CJ9" i="4"/>
  <c r="CJ7" i="4" s="1"/>
  <c r="CJ12" i="10"/>
  <c r="CN9" i="4"/>
  <c r="CN7" i="4" s="1"/>
  <c r="CN12" i="10"/>
  <c r="CR9" i="4"/>
  <c r="CR7" i="4" s="1"/>
  <c r="CR12" i="10"/>
  <c r="CV9" i="4"/>
  <c r="CV7" i="4" s="1"/>
  <c r="CV12" i="10"/>
  <c r="CZ9" i="4"/>
  <c r="CZ7" i="4" s="1"/>
  <c r="CZ12" i="10"/>
  <c r="AH9" i="4"/>
  <c r="AH7" i="4" s="1"/>
  <c r="AH12" i="10"/>
  <c r="AP9" i="4"/>
  <c r="AP7" i="4" s="1"/>
  <c r="AP12" i="10"/>
  <c r="AZ9" i="4"/>
  <c r="AZ7" i="4" s="1"/>
  <c r="AZ12" i="10"/>
  <c r="BH9" i="4"/>
  <c r="BH7" i="4" s="1"/>
  <c r="BH12" i="10"/>
  <c r="BR9" i="4"/>
  <c r="BR7" i="4" s="1"/>
  <c r="BR12" i="10"/>
  <c r="AV9" i="4"/>
  <c r="AV7" i="4" s="1"/>
  <c r="AV12" i="10"/>
  <c r="BC9" i="4"/>
  <c r="BC7" i="4" s="1"/>
  <c r="BC12" i="10"/>
  <c r="BK9" i="4"/>
  <c r="BK7" i="4" s="1"/>
  <c r="BK12" i="10"/>
  <c r="BQ9" i="4"/>
  <c r="BQ7" i="4" s="1"/>
  <c r="BQ12" i="10"/>
  <c r="BY9" i="4"/>
  <c r="BY7" i="4" s="1"/>
  <c r="BY12" i="10"/>
  <c r="CC9" i="4"/>
  <c r="CC7" i="4" s="1"/>
  <c r="CC12" i="10"/>
  <c r="CG9" i="4"/>
  <c r="CG7" i="4" s="1"/>
  <c r="CG12" i="10"/>
  <c r="CK9" i="4"/>
  <c r="CK7" i="4" s="1"/>
  <c r="CK12" i="10"/>
  <c r="CO9" i="4"/>
  <c r="CO7" i="4" s="1"/>
  <c r="CO12" i="10"/>
  <c r="CS9" i="4"/>
  <c r="CS7" i="4" s="1"/>
  <c r="CS12" i="10"/>
  <c r="CW9" i="4"/>
  <c r="CW7" i="4" s="1"/>
  <c r="CW12" i="10"/>
  <c r="DA9" i="4"/>
  <c r="DA7" i="4" s="1"/>
  <c r="DA12" i="10"/>
  <c r="AJ9" i="4"/>
  <c r="AJ7" i="4" s="1"/>
  <c r="AJ12" i="10"/>
  <c r="AR9" i="4"/>
  <c r="AR7" i="4" s="1"/>
  <c r="AR12" i="10"/>
  <c r="BB9" i="4"/>
  <c r="BB7" i="4" s="1"/>
  <c r="BB12" i="10"/>
  <c r="BJ9" i="4"/>
  <c r="BJ7" i="4" s="1"/>
  <c r="BJ12" i="10"/>
  <c r="BT9" i="4"/>
  <c r="BT7" i="4" s="1"/>
  <c r="BT12" i="10"/>
  <c r="AI9" i="4"/>
  <c r="AI7" i="4" s="1"/>
  <c r="AI12" i="10"/>
  <c r="AW9" i="4"/>
  <c r="AW7" i="4" s="1"/>
  <c r="AW12" i="10"/>
  <c r="BS9" i="4"/>
  <c r="BS7" i="4" s="1"/>
  <c r="BS12" i="10"/>
  <c r="CD9" i="4"/>
  <c r="CD7" i="4" s="1"/>
  <c r="CD12" i="10"/>
  <c r="CL9" i="4"/>
  <c r="CL7" i="4" s="1"/>
  <c r="CL12" i="10"/>
  <c r="CT9" i="4"/>
  <c r="CT7" i="4" s="1"/>
  <c r="CT12" i="10"/>
  <c r="DB9" i="4"/>
  <c r="DB7" i="4" s="1"/>
  <c r="DB12" i="10"/>
  <c r="AL9" i="4"/>
  <c r="AL7" i="4" s="1"/>
  <c r="AL12" i="10"/>
  <c r="AT9" i="4"/>
  <c r="AT7" i="4" s="1"/>
  <c r="AT12" i="10"/>
  <c r="BD9" i="4"/>
  <c r="BD7" i="4" s="1"/>
  <c r="BD12" i="10"/>
  <c r="BN9" i="4"/>
  <c r="BN7" i="4" s="1"/>
  <c r="BN12" i="10"/>
  <c r="BV9" i="4"/>
  <c r="BV7" i="4" s="1"/>
  <c r="BV12" i="10"/>
  <c r="CE9"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G44" i="4"/>
  <c r="G45" i="4"/>
  <c r="G56" i="4"/>
  <c r="AW9" i="10" l="1"/>
  <c r="AW13" i="10" s="1"/>
  <c r="AC9" i="10"/>
  <c r="AG20" i="10"/>
  <c r="X9" i="10"/>
  <c r="X13" i="10" s="1"/>
  <c r="LF90" i="19"/>
  <c r="LF6" i="19"/>
  <c r="LF95" i="19"/>
  <c r="LF89" i="19"/>
  <c r="LB88" i="19"/>
  <c r="LJ7" i="19"/>
  <c r="I7" i="4"/>
  <c r="I8" i="13" s="1"/>
  <c r="I11" i="13" s="1"/>
  <c r="M9" i="10"/>
  <c r="CR9" i="10"/>
  <c r="CR13" i="10" s="1"/>
  <c r="CA9" i="10"/>
  <c r="CA13" i="10" s="1"/>
  <c r="X20" i="10"/>
  <c r="I9" i="10"/>
  <c r="I13" i="10" s="1"/>
  <c r="AG9" i="10"/>
  <c r="AG13" i="10" s="1"/>
  <c r="BZ9" i="10"/>
  <c r="BZ13" i="10" s="1"/>
  <c r="BI9" i="10"/>
  <c r="BI13" i="10" s="1"/>
  <c r="BA9" i="10"/>
  <c r="BA13" i="10" s="1"/>
  <c r="AC20" i="10"/>
  <c r="BF9" i="10"/>
  <c r="BF13" i="10" s="1"/>
  <c r="BV20" i="10"/>
  <c r="BD20" i="10"/>
  <c r="AL20" i="10"/>
  <c r="CT20" i="10"/>
  <c r="CD20" i="10"/>
  <c r="AW20" i="10"/>
  <c r="BT20" i="10"/>
  <c r="BB20" i="10"/>
  <c r="AJ20" i="10"/>
  <c r="CW20" i="10"/>
  <c r="CO20" i="10"/>
  <c r="CG20" i="10"/>
  <c r="BY20" i="10"/>
  <c r="BK20" i="10"/>
  <c r="AV20" i="10"/>
  <c r="BH20" i="10"/>
  <c r="AP20" i="10"/>
  <c r="CR20" i="10"/>
  <c r="CJ20" i="10"/>
  <c r="CB20" i="10"/>
  <c r="BO20" i="10"/>
  <c r="BA20" i="10"/>
  <c r="AM20" i="10"/>
  <c r="BW20" i="10"/>
  <c r="BF20" i="10"/>
  <c r="AN20" i="10"/>
  <c r="CY20" i="10"/>
  <c r="CQ20" i="10"/>
  <c r="CI20" i="10"/>
  <c r="CA20" i="10"/>
  <c r="BM20" i="10"/>
  <c r="AY20" i="10"/>
  <c r="AK20" i="10"/>
  <c r="CZ20" i="10"/>
  <c r="AR9" i="10"/>
  <c r="AR13" i="10" s="1"/>
  <c r="Y20" i="10"/>
  <c r="AX9" i="10"/>
  <c r="AX13" i="10" s="1"/>
  <c r="Y9" i="10"/>
  <c r="Y13" i="10" s="1"/>
  <c r="AD9" i="10"/>
  <c r="AD13" i="10" s="1"/>
  <c r="BC9" i="10"/>
  <c r="BC13" i="10" s="1"/>
  <c r="AH9" i="10"/>
  <c r="AH13" i="10" s="1"/>
  <c r="Z20" i="10"/>
  <c r="AU9" i="10"/>
  <c r="AU13" i="10" s="1"/>
  <c r="AD20" i="10"/>
  <c r="AB20" i="10"/>
  <c r="CL9" i="10"/>
  <c r="CL13" i="10" s="1"/>
  <c r="BE9" i="10"/>
  <c r="BE13" i="10" s="1"/>
  <c r="CC9" i="10"/>
  <c r="CC13" i="10" s="1"/>
  <c r="CN9" i="10"/>
  <c r="CN13" i="10" s="1"/>
  <c r="BP9" i="10"/>
  <c r="BP13" i="10" s="1"/>
  <c r="Z9" i="10"/>
  <c r="Z13" i="10" s="1"/>
  <c r="AA20" i="10"/>
  <c r="CX9" i="10"/>
  <c r="CX13" i="10" s="1"/>
  <c r="BL9" i="10"/>
  <c r="BL13" i="10" s="1"/>
  <c r="AO9" i="10"/>
  <c r="AO13" i="10" s="1"/>
  <c r="CS9" i="10"/>
  <c r="CS13" i="10" s="1"/>
  <c r="CV9" i="10"/>
  <c r="CV13" i="10" s="1"/>
  <c r="AF20" i="10"/>
  <c r="AE20" i="10"/>
  <c r="CH9" i="10"/>
  <c r="CH13" i="10" s="1"/>
  <c r="BU9" i="10"/>
  <c r="BU13" i="10" s="1"/>
  <c r="BX9" i="10"/>
  <c r="BX13" i="10" s="1"/>
  <c r="CU9" i="10"/>
  <c r="CU13" i="10" s="1"/>
  <c r="BN20" i="10"/>
  <c r="AT20" i="10"/>
  <c r="DB20" i="10"/>
  <c r="CL20" i="10"/>
  <c r="BS20" i="10"/>
  <c r="AI20" i="10"/>
  <c r="BJ20" i="10"/>
  <c r="AR20" i="10"/>
  <c r="DA20" i="10"/>
  <c r="CS20" i="10"/>
  <c r="CK20" i="10"/>
  <c r="CC20" i="10"/>
  <c r="BQ20" i="10"/>
  <c r="BC20" i="10"/>
  <c r="BR20" i="10"/>
  <c r="AZ20" i="10"/>
  <c r="AH20" i="10"/>
  <c r="CV20" i="10"/>
  <c r="CN20" i="10"/>
  <c r="CF20" i="10"/>
  <c r="BX20" i="10"/>
  <c r="BI20" i="10"/>
  <c r="AU20" i="10"/>
  <c r="BE20" i="10"/>
  <c r="BP20" i="10"/>
  <c r="AX20" i="10"/>
  <c r="DC20" i="10"/>
  <c r="CU20" i="10"/>
  <c r="CM20" i="10"/>
  <c r="CE20" i="10"/>
  <c r="BU20" i="10"/>
  <c r="BG20" i="10"/>
  <c r="AS20" i="10"/>
  <c r="CX20" i="10"/>
  <c r="CH20" i="10"/>
  <c r="AD19" i="10"/>
  <c r="BQ9" i="10"/>
  <c r="BQ13" i="10" s="1"/>
  <c r="CF9" i="10"/>
  <c r="CF13" i="10" s="1"/>
  <c r="BL20" i="10"/>
  <c r="AO20" i="10"/>
  <c r="CP20" i="10"/>
  <c r="BZ20" i="10"/>
  <c r="AQ20" i="10"/>
  <c r="Y29" i="11"/>
  <c r="AG29" i="11"/>
  <c r="AC29" i="11"/>
  <c r="G12" i="10"/>
  <c r="F12" i="10"/>
  <c r="X29" i="11"/>
  <c r="AB29" i="11"/>
  <c r="Z29" i="11"/>
  <c r="AA29" i="11"/>
  <c r="AE29" i="11"/>
  <c r="AF29" i="11"/>
  <c r="AF9" i="10"/>
  <c r="AF13" i="10" s="1"/>
  <c r="L9" i="10"/>
  <c r="AE9" i="10"/>
  <c r="AE13" i="10" s="1"/>
  <c r="AB9" i="10"/>
  <c r="AB13" i="10" s="1"/>
  <c r="BN19" i="10"/>
  <c r="BN29" i="11"/>
  <c r="AT19" i="10"/>
  <c r="AT29" i="11"/>
  <c r="DB19" i="10"/>
  <c r="DB29" i="11"/>
  <c r="CL19" i="10"/>
  <c r="CL29" i="11"/>
  <c r="BS19" i="10"/>
  <c r="BS29" i="11"/>
  <c r="AI19" i="10"/>
  <c r="AI29" i="11"/>
  <c r="BJ19" i="10"/>
  <c r="BJ29" i="11"/>
  <c r="AR19" i="10"/>
  <c r="AR29" i="11"/>
  <c r="DA19" i="10"/>
  <c r="DA29" i="11"/>
  <c r="CS19" i="10"/>
  <c r="CS29" i="11"/>
  <c r="CK19" i="10"/>
  <c r="CK29" i="11"/>
  <c r="CC19" i="10"/>
  <c r="CC29" i="11"/>
  <c r="BQ19" i="10"/>
  <c r="BQ29" i="11"/>
  <c r="BC19" i="10"/>
  <c r="BC29" i="11"/>
  <c r="BR19" i="10"/>
  <c r="BR29" i="11"/>
  <c r="AZ19" i="10"/>
  <c r="AZ29" i="11"/>
  <c r="AH19" i="10"/>
  <c r="AH29" i="11"/>
  <c r="CV19" i="10"/>
  <c r="CV29" i="11"/>
  <c r="CN19" i="10"/>
  <c r="CN29" i="11"/>
  <c r="CF19" i="10"/>
  <c r="CF29" i="11"/>
  <c r="BX19" i="10"/>
  <c r="BX29" i="11"/>
  <c r="BI19" i="10"/>
  <c r="BI29" i="11"/>
  <c r="AU19" i="10"/>
  <c r="AU29" i="11"/>
  <c r="BE19" i="10"/>
  <c r="BE29" i="11"/>
  <c r="BP19" i="10"/>
  <c r="BP29" i="11"/>
  <c r="AX19" i="10"/>
  <c r="AX29" i="11"/>
  <c r="DC19" i="10"/>
  <c r="DC29" i="11"/>
  <c r="CU19" i="10"/>
  <c r="CU29" i="11"/>
  <c r="CM19" i="10"/>
  <c r="CM29" i="11"/>
  <c r="CE19" i="10"/>
  <c r="CE29" i="11"/>
  <c r="BU19" i="10"/>
  <c r="BU29" i="11"/>
  <c r="BG19" i="10"/>
  <c r="BG29" i="11"/>
  <c r="AS19" i="10"/>
  <c r="AS29" i="11"/>
  <c r="CX19" i="10"/>
  <c r="CX29" i="11"/>
  <c r="CH19" i="10"/>
  <c r="CH29" i="11"/>
  <c r="BL19" i="10"/>
  <c r="BL29" i="11"/>
  <c r="AO19" i="10"/>
  <c r="AO29" i="11"/>
  <c r="BV19" i="10"/>
  <c r="BV29" i="11"/>
  <c r="BD19" i="10"/>
  <c r="BD29" i="11"/>
  <c r="AL19" i="10"/>
  <c r="AL29" i="11"/>
  <c r="CT19" i="10"/>
  <c r="CT29" i="11"/>
  <c r="CD19" i="10"/>
  <c r="CD29" i="11"/>
  <c r="AW19" i="10"/>
  <c r="AW29" i="11"/>
  <c r="BT19" i="10"/>
  <c r="BT29" i="11"/>
  <c r="BB19" i="10"/>
  <c r="BB29" i="11"/>
  <c r="AJ19" i="10"/>
  <c r="AJ29" i="11"/>
  <c r="CW19" i="10"/>
  <c r="CW29" i="11"/>
  <c r="CO19" i="10"/>
  <c r="CO29" i="11"/>
  <c r="CG19" i="10"/>
  <c r="CG29" i="11"/>
  <c r="BY19" i="10"/>
  <c r="BY29" i="11"/>
  <c r="BK19" i="10"/>
  <c r="BK29" i="11"/>
  <c r="AV19" i="10"/>
  <c r="AV29" i="11"/>
  <c r="BH19" i="10"/>
  <c r="BH29" i="11"/>
  <c r="AP19" i="10"/>
  <c r="AP29" i="11"/>
  <c r="CZ19" i="10"/>
  <c r="CZ29" i="11"/>
  <c r="CR19" i="10"/>
  <c r="CR29" i="11"/>
  <c r="CJ19" i="10"/>
  <c r="CJ29" i="11"/>
  <c r="CB19" i="10"/>
  <c r="CB29" i="11"/>
  <c r="BO19" i="10"/>
  <c r="BO29" i="11"/>
  <c r="BA19" i="10"/>
  <c r="BA29" i="11"/>
  <c r="AM19" i="10"/>
  <c r="AM29" i="11"/>
  <c r="BW19" i="10"/>
  <c r="BW29" i="11"/>
  <c r="BF19" i="10"/>
  <c r="BF29" i="11"/>
  <c r="AN19" i="10"/>
  <c r="AN29" i="11"/>
  <c r="CY19" i="10"/>
  <c r="CY29" i="11"/>
  <c r="CQ19" i="10"/>
  <c r="CQ29" i="11"/>
  <c r="CI19" i="10"/>
  <c r="CI29" i="11"/>
  <c r="CA19" i="10"/>
  <c r="CA29" i="11"/>
  <c r="BM19" i="10"/>
  <c r="BM29" i="11"/>
  <c r="AY19" i="10"/>
  <c r="AY29" i="11"/>
  <c r="AK19" i="10"/>
  <c r="AK29" i="11"/>
  <c r="CP19" i="10"/>
  <c r="CP29" i="11"/>
  <c r="BZ19" i="10"/>
  <c r="BZ29" i="11"/>
  <c r="AQ19" i="10"/>
  <c r="AQ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CW8" i="13"/>
  <c r="CW11" i="13" s="1"/>
  <c r="J9" i="10"/>
  <c r="CK9" i="10"/>
  <c r="CK13" i="10" s="1"/>
  <c r="BK9" i="10"/>
  <c r="BK13" i="10" s="1"/>
  <c r="DC9" i="10"/>
  <c r="DC13" i="10" s="1"/>
  <c r="CM9" i="10"/>
  <c r="CM13" i="10" s="1"/>
  <c r="AF8" i="13"/>
  <c r="AF11" i="13" s="1"/>
  <c r="BL8" i="13"/>
  <c r="BL11" i="13" s="1"/>
  <c r="O9" i="10"/>
  <c r="BC8" i="13"/>
  <c r="BC11" i="13" s="1"/>
  <c r="T9" i="10"/>
  <c r="CD9" i="10"/>
  <c r="CD13" i="10" s="1"/>
  <c r="AA9" i="10"/>
  <c r="AA13" i="10" s="1"/>
  <c r="AZ9" i="10"/>
  <c r="AZ13" i="10" s="1"/>
  <c r="CT9" i="10"/>
  <c r="CT13" i="10" s="1"/>
  <c r="BG9" i="10"/>
  <c r="BG13" i="10" s="1"/>
  <c r="Z8" i="13"/>
  <c r="Z11" i="13" s="1"/>
  <c r="AC13" i="10"/>
  <c r="U9" i="10"/>
  <c r="S9" i="10"/>
  <c r="AP8" i="13"/>
  <c r="AP11" i="13" s="1"/>
  <c r="CN8" i="13"/>
  <c r="CN11" i="13" s="1"/>
  <c r="BX8" i="13"/>
  <c r="BX11" i="13" s="1"/>
  <c r="AX8" i="13"/>
  <c r="AX11" i="13" s="1"/>
  <c r="CQ8" i="13"/>
  <c r="CQ11" i="13" s="1"/>
  <c r="BN8" i="13"/>
  <c r="BN11" i="13" s="1"/>
  <c r="CH8" i="13"/>
  <c r="CH11" i="13" s="1"/>
  <c r="AQ8" i="13"/>
  <c r="AQ11" i="13" s="1"/>
  <c r="AJ8" i="13"/>
  <c r="AJ11" i="13" s="1"/>
  <c r="CO8" i="13"/>
  <c r="CO11" i="13" s="1"/>
  <c r="BY8" i="13"/>
  <c r="BY11" i="13" s="1"/>
  <c r="BU8" i="13"/>
  <c r="BU11" i="13" s="1"/>
  <c r="BJ8" i="13"/>
  <c r="BJ11" i="13" s="1"/>
  <c r="BR8" i="13"/>
  <c r="BR11" i="13" s="1"/>
  <c r="CJ8" i="13"/>
  <c r="CJ11" i="13" s="1"/>
  <c r="BO8" i="13"/>
  <c r="BO11" i="13" s="1"/>
  <c r="AM8" i="13"/>
  <c r="AM11" i="13" s="1"/>
  <c r="AN8" i="13"/>
  <c r="AN11" i="13" s="1"/>
  <c r="DC8" i="13"/>
  <c r="DC11" i="13" s="1"/>
  <c r="CM8" i="13"/>
  <c r="CM11" i="13" s="1"/>
  <c r="BG8" i="13"/>
  <c r="BG11" i="13" s="1"/>
  <c r="AT8" i="13"/>
  <c r="AT11" i="13" s="1"/>
  <c r="CT8" i="13"/>
  <c r="CT11" i="13" s="1"/>
  <c r="CD8" i="13"/>
  <c r="CD11" i="13" s="1"/>
  <c r="AI8" i="13"/>
  <c r="AI11" i="13" s="1"/>
  <c r="DA8" i="13"/>
  <c r="DA11" i="13" s="1"/>
  <c r="CK8" i="13"/>
  <c r="CK11" i="13" s="1"/>
  <c r="BQ8" i="13"/>
  <c r="BQ11" i="13" s="1"/>
  <c r="BM8" i="13"/>
  <c r="BM11" i="13" s="1"/>
  <c r="BK8" i="13"/>
  <c r="BK11" i="13" s="1"/>
  <c r="BH8" i="13"/>
  <c r="BH11" i="13" s="1"/>
  <c r="X8" i="13"/>
  <c r="X11" i="13" s="1"/>
  <c r="CV8" i="13"/>
  <c r="CV11" i="13" s="1"/>
  <c r="BI8" i="13"/>
  <c r="BI11" i="13" s="1"/>
  <c r="BP8" i="13"/>
  <c r="BP11" i="13" s="1"/>
  <c r="CY8" i="13"/>
  <c r="CY11" i="13" s="1"/>
  <c r="CI8" i="13"/>
  <c r="CI11" i="13" s="1"/>
  <c r="AY8" i="13"/>
  <c r="AY11" i="13" s="1"/>
  <c r="AL8" i="13"/>
  <c r="AL11" i="13" s="1"/>
  <c r="CP8" i="13"/>
  <c r="CP11" i="13" s="1"/>
  <c r="BZ8" i="13"/>
  <c r="BZ11" i="13" s="1"/>
  <c r="BT8" i="13"/>
  <c r="BT11" i="13" s="1"/>
  <c r="CG8" i="13"/>
  <c r="CG11" i="13" s="1"/>
  <c r="AV8" i="13"/>
  <c r="AV11" i="13" s="1"/>
  <c r="BE8" i="13"/>
  <c r="BE11" i="13" s="1"/>
  <c r="AS8" i="13"/>
  <c r="AS11" i="13" s="1"/>
  <c r="AZ8" i="13"/>
  <c r="AZ11" i="13" s="1"/>
  <c r="CR8" i="13"/>
  <c r="CR11" i="13" s="1"/>
  <c r="CB8" i="13"/>
  <c r="CB11" i="13" s="1"/>
  <c r="BA8" i="13"/>
  <c r="BA11" i="13" s="1"/>
  <c r="Y8" i="13"/>
  <c r="Y11" i="13" s="1"/>
  <c r="BF8" i="13"/>
  <c r="BF11" i="13" s="1"/>
  <c r="CE8" i="13"/>
  <c r="CE11" i="13" s="1"/>
  <c r="AE8" i="13"/>
  <c r="AE11" i="13" s="1"/>
  <c r="BV8" i="13"/>
  <c r="BV11" i="13" s="1"/>
  <c r="DB8" i="13"/>
  <c r="DB11" i="13" s="1"/>
  <c r="CL8" i="13"/>
  <c r="CL11" i="13" s="1"/>
  <c r="BS8" i="13"/>
  <c r="BS11" i="13" s="1"/>
  <c r="AR8" i="13"/>
  <c r="AR11" i="13" s="1"/>
  <c r="CS8" i="13"/>
  <c r="CS11" i="13" s="1"/>
  <c r="CC8" i="13"/>
  <c r="CC11" i="13" s="1"/>
  <c r="AO8" i="13"/>
  <c r="AO11" i="13" s="1"/>
  <c r="AK8" i="13"/>
  <c r="AK11" i="13" s="1"/>
  <c r="BB8" i="13"/>
  <c r="BB11" i="13" s="1"/>
  <c r="AA8" i="13"/>
  <c r="AA11" i="13" s="1"/>
  <c r="I19" i="10" l="1"/>
  <c r="LJ90" i="19"/>
  <c r="LJ6" i="19"/>
  <c r="LJ95" i="19"/>
  <c r="LJ89" i="19"/>
  <c r="LF88"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90" i="19" l="1"/>
  <c r="D93"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E24" i="12" l="1"/>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BF51" i="15"/>
  <c r="CJ71" i="15"/>
  <c r="CC38" i="15"/>
  <c r="CJ92" i="15"/>
  <c r="AV46" i="15"/>
  <c r="AV21" i="15"/>
  <c r="BW69" i="15"/>
  <c r="BD16" i="15"/>
  <c r="R12" i="15"/>
  <c r="M15" i="15"/>
  <c r="CC103" i="15"/>
  <c r="BS15" i="15"/>
  <c r="H94" i="15"/>
  <c r="X123" i="15"/>
  <c r="CV13" i="15"/>
  <c r="BC65" i="15"/>
  <c r="M42" i="15"/>
  <c r="U52" i="15"/>
  <c r="L80" i="15"/>
  <c r="AO27" i="15"/>
  <c r="AK92" i="15"/>
  <c r="V13" i="15"/>
  <c r="AP122" i="15"/>
  <c r="AN41" i="15"/>
  <c r="M20" i="15"/>
  <c r="BA108" i="15"/>
  <c r="BA64" i="15"/>
  <c r="BS14" i="15"/>
  <c r="AS93" i="15"/>
  <c r="AG31" i="15"/>
  <c r="BU48" i="15"/>
  <c r="AB17" i="15"/>
  <c r="AY93" i="15"/>
  <c r="I19" i="15"/>
  <c r="BJ13" i="15"/>
  <c r="AF36" i="15"/>
  <c r="CQ105" i="15"/>
  <c r="BO99" i="15"/>
  <c r="AX94" i="15"/>
  <c r="V63" i="15"/>
  <c r="CV121" i="15"/>
  <c r="L54" i="15"/>
  <c r="X110" i="15"/>
  <c r="CF29" i="15"/>
  <c r="CF65" i="15"/>
  <c r="P85" i="15"/>
  <c r="AR27" i="15"/>
  <c r="J32" i="15"/>
  <c r="BY59" i="15"/>
  <c r="BY99" i="15"/>
  <c r="BV38" i="15"/>
  <c r="AO37" i="15"/>
  <c r="Q96" i="15"/>
  <c r="AZ18" i="15"/>
  <c r="AN72" i="15"/>
  <c r="AW73" i="15"/>
  <c r="R107" i="15"/>
  <c r="BM30" i="15"/>
  <c r="K110" i="15"/>
  <c r="AC29" i="15"/>
  <c r="Z37" i="15"/>
  <c r="BF98" i="15"/>
  <c r="CG80" i="15"/>
  <c r="AJ92" i="15"/>
  <c r="AX72" i="15"/>
  <c r="H84" i="15"/>
  <c r="Q63" i="15"/>
  <c r="AW68" i="15"/>
  <c r="AE26" i="15"/>
  <c r="AQ85" i="15"/>
  <c r="BP55" i="15"/>
  <c r="BB42" i="15"/>
  <c r="AB27" i="15"/>
  <c r="Z62" i="15"/>
  <c r="S109" i="15"/>
  <c r="AB110" i="15"/>
  <c r="M16" i="15"/>
  <c r="BJ29" i="15"/>
  <c r="N108" i="15"/>
  <c r="AW75" i="15"/>
  <c r="AQ19" i="15"/>
  <c r="Q99" i="15"/>
  <c r="CT79" i="15"/>
  <c r="AQ76" i="15"/>
  <c r="BF69" i="15"/>
  <c r="AP79" i="15"/>
  <c r="J49" i="15"/>
  <c r="CJ97" i="15"/>
  <c r="AS28" i="15"/>
  <c r="AD66" i="15"/>
  <c r="S27" i="15"/>
  <c r="H53" i="15"/>
  <c r="AV37" i="15"/>
  <c r="BS98" i="15"/>
  <c r="AZ54" i="15"/>
  <c r="BL128" i="15"/>
  <c r="BO47" i="15"/>
  <c r="T40" i="15"/>
  <c r="AH93" i="15"/>
  <c r="AO41" i="15"/>
  <c r="BP127" i="15"/>
  <c r="O127" i="15"/>
  <c r="Q127" i="15"/>
  <c r="AH47" i="15"/>
  <c r="CL28" i="15"/>
  <c r="AE69" i="15"/>
  <c r="BJ88" i="15"/>
  <c r="BH12" i="15"/>
  <c r="X18" i="15"/>
  <c r="W97" i="15"/>
  <c r="N50" i="15"/>
  <c r="BN41" i="15"/>
  <c r="W80" i="15"/>
  <c r="CZ101" i="15"/>
  <c r="Z98" i="15"/>
  <c r="AX54" i="15"/>
  <c r="Y99" i="15"/>
  <c r="AF108" i="15"/>
  <c r="CC85" i="15"/>
  <c r="BG92" i="15"/>
  <c r="Q71" i="15"/>
  <c r="CL103" i="15"/>
  <c r="AL101" i="15"/>
  <c r="CZ70" i="15"/>
  <c r="AR37" i="15"/>
  <c r="CT72" i="15"/>
  <c r="AG15" i="15"/>
  <c r="CB91" i="15"/>
  <c r="R85" i="15"/>
  <c r="CA121" i="15"/>
  <c r="AH95" i="15"/>
  <c r="CJ61" i="15"/>
  <c r="K70" i="15"/>
  <c r="BL87" i="15"/>
  <c r="AX95" i="15"/>
  <c r="CG32" i="15"/>
  <c r="AR61" i="15"/>
  <c r="AZ110" i="15"/>
  <c r="BJ109" i="15"/>
  <c r="J73" i="15"/>
  <c r="AX57" i="15"/>
  <c r="DC120" i="15"/>
  <c r="M71" i="15"/>
  <c r="M75" i="15"/>
  <c r="AK76" i="15"/>
  <c r="AR110" i="15"/>
  <c r="CA30" i="15"/>
  <c r="AK30" i="15"/>
  <c r="CB40" i="15"/>
  <c r="BY105" i="15"/>
  <c r="AD46" i="15"/>
  <c r="CP90" i="15"/>
  <c r="M35" i="15"/>
  <c r="CV46" i="15"/>
  <c r="Q47" i="15"/>
  <c r="CT43" i="15"/>
  <c r="CX92" i="15"/>
  <c r="CN50" i="15"/>
  <c r="CA31" i="15"/>
  <c r="BV15" i="15"/>
  <c r="Z35" i="15"/>
  <c r="H42" i="15"/>
  <c r="BT49" i="15"/>
  <c r="BV125" i="15"/>
  <c r="CB60" i="15"/>
  <c r="AJ51" i="15"/>
  <c r="AZ75" i="15"/>
  <c r="L48" i="15"/>
  <c r="BJ69" i="15"/>
  <c r="BK86" i="15"/>
  <c r="BT84" i="15"/>
  <c r="CH58" i="15"/>
  <c r="BC74" i="15"/>
  <c r="AK65" i="15"/>
  <c r="BX55" i="15"/>
  <c r="AN61" i="15"/>
  <c r="R61" i="15"/>
  <c r="AS27" i="15"/>
  <c r="BL17" i="15"/>
  <c r="C113" i="15"/>
  <c r="CQ122" i="15"/>
  <c r="AO47" i="15"/>
  <c r="BX48" i="15"/>
  <c r="AB57" i="15"/>
  <c r="H111" i="15"/>
  <c r="BG75" i="15"/>
  <c r="BZ43" i="15"/>
  <c r="CR41" i="15"/>
  <c r="AA97" i="15"/>
  <c r="I24" i="15"/>
  <c r="Q119" i="15"/>
  <c r="CT82" i="15"/>
  <c r="AQ52" i="15"/>
  <c r="S85" i="15"/>
  <c r="AU14" i="15"/>
  <c r="BL109" i="15"/>
  <c r="AR73" i="15"/>
  <c r="CN31" i="15"/>
  <c r="X129" i="15"/>
  <c r="AP97" i="15"/>
  <c r="BF97" i="15"/>
  <c r="CH74" i="15"/>
  <c r="BV30" i="15"/>
  <c r="AS87" i="15"/>
  <c r="AB72" i="15"/>
  <c r="CA110" i="15"/>
  <c r="CE95" i="15"/>
  <c r="CP121" i="15"/>
  <c r="BE92" i="15"/>
  <c r="M17" i="15"/>
  <c r="CR23" i="15"/>
  <c r="CQ86" i="15"/>
  <c r="AJ94" i="15"/>
  <c r="BZ75" i="15"/>
  <c r="AF17" i="15"/>
  <c r="CM35" i="15"/>
  <c r="CR16" i="15"/>
  <c r="BL77" i="15"/>
  <c r="BP39" i="15"/>
  <c r="AK87" i="15"/>
  <c r="BB17" i="15"/>
  <c r="BZ97" i="15"/>
  <c r="AQ34" i="15"/>
  <c r="AJ63" i="15"/>
  <c r="AG90" i="15"/>
  <c r="CR30" i="15"/>
  <c r="AS101" i="15"/>
  <c r="AS46" i="15"/>
  <c r="BZ86" i="15"/>
  <c r="AN69" i="15"/>
  <c r="K36" i="15"/>
  <c r="AB105" i="15"/>
  <c r="BO16" i="15"/>
  <c r="CZ43" i="15"/>
  <c r="BU80" i="15"/>
  <c r="I76" i="15"/>
  <c r="O103" i="15"/>
  <c r="AK24" i="15"/>
  <c r="CZ47" i="15"/>
  <c r="AB26" i="15"/>
  <c r="AW53" i="15"/>
  <c r="AM92" i="15"/>
  <c r="AL49" i="15"/>
  <c r="BB58" i="15"/>
  <c r="C114" i="15"/>
  <c r="CD108" i="15"/>
  <c r="AI96" i="15"/>
  <c r="AC74" i="15"/>
  <c r="I36" i="15"/>
  <c r="M96" i="15"/>
  <c r="AH76" i="15"/>
  <c r="BW82" i="15"/>
  <c r="I57" i="15"/>
  <c r="AA95" i="15"/>
  <c r="AH105" i="15"/>
  <c r="CD20" i="15"/>
  <c r="CS79" i="15"/>
  <c r="BF104" i="15"/>
  <c r="CZ16" i="15"/>
  <c r="CJ110" i="15"/>
  <c r="CQ129" i="15"/>
  <c r="AT29" i="15"/>
  <c r="BU111" i="15"/>
  <c r="I15" i="15"/>
  <c r="BW76" i="15"/>
  <c r="BJ102" i="15"/>
  <c r="CH14" i="15"/>
  <c r="Q20" i="15"/>
  <c r="CD109" i="15"/>
  <c r="DG42" i="16"/>
  <c r="Q102" i="15"/>
  <c r="BG74" i="15"/>
  <c r="DC107" i="15"/>
  <c r="L65" i="15"/>
  <c r="K72" i="15"/>
  <c r="AX121" i="15"/>
  <c r="N51" i="15"/>
  <c r="AS108" i="15"/>
  <c r="BX38" i="15"/>
  <c r="CL93" i="15"/>
  <c r="BH71" i="15"/>
  <c r="CO125" i="15"/>
  <c r="CX81" i="15"/>
  <c r="CU87" i="15"/>
  <c r="CU55" i="15"/>
  <c r="DB116" i="15"/>
  <c r="CC59" i="15"/>
  <c r="AJ28" i="15"/>
  <c r="CW104" i="15"/>
  <c r="AH62" i="15"/>
  <c r="BF26" i="15"/>
  <c r="AW20" i="15"/>
  <c r="O109" i="15"/>
  <c r="S83" i="15"/>
  <c r="AV57" i="15"/>
  <c r="H58" i="15"/>
  <c r="N12" i="15"/>
  <c r="K53" i="15"/>
  <c r="Y76" i="15"/>
  <c r="W48" i="15"/>
  <c r="AD38" i="15"/>
  <c r="I116" i="15"/>
  <c r="AJ36" i="15"/>
  <c r="DC105" i="15"/>
  <c r="AG86" i="15"/>
  <c r="BE109" i="15"/>
  <c r="BC61" i="15"/>
  <c r="AF35" i="15"/>
  <c r="CI110" i="15"/>
  <c r="CT30" i="15"/>
  <c r="BY77" i="15"/>
  <c r="O18" i="15"/>
  <c r="Y68" i="15"/>
  <c r="CE32" i="15"/>
  <c r="Q41" i="15"/>
  <c r="CA125" i="15"/>
  <c r="S124" i="15"/>
  <c r="H86" i="15"/>
  <c r="S38" i="15"/>
  <c r="AJ48" i="15"/>
  <c r="BN52" i="15"/>
  <c r="BU90" i="15"/>
  <c r="AM35" i="15"/>
  <c r="CF51" i="15"/>
  <c r="K80" i="15"/>
  <c r="AB93" i="15"/>
  <c r="AM72" i="15"/>
  <c r="AF57" i="15"/>
  <c r="AY18" i="15"/>
  <c r="BO105" i="15"/>
  <c r="U13" i="15"/>
  <c r="N68" i="15"/>
  <c r="AM77" i="15"/>
  <c r="S19" i="15"/>
  <c r="CO28" i="15"/>
  <c r="AX109" i="15"/>
  <c r="AH96" i="15"/>
  <c r="BA57" i="15"/>
  <c r="CP97" i="15"/>
  <c r="AI18" i="15"/>
  <c r="J57" i="15"/>
  <c r="U84" i="15"/>
  <c r="CA70" i="15"/>
  <c r="C58" i="15"/>
  <c r="CS74" i="15"/>
  <c r="BT57" i="15"/>
  <c r="V82" i="15"/>
  <c r="T65" i="15"/>
  <c r="I73" i="15"/>
  <c r="BM84" i="15"/>
  <c r="BE127" i="15"/>
  <c r="BG80" i="15"/>
  <c r="DC47" i="15"/>
  <c r="CL121" i="15"/>
  <c r="AK51" i="15"/>
  <c r="L19" i="15"/>
  <c r="CM82" i="15"/>
  <c r="BH70" i="15"/>
  <c r="Y92" i="15"/>
  <c r="BU86" i="15"/>
  <c r="CY80" i="15"/>
  <c r="Y94" i="15"/>
  <c r="H28" i="15"/>
  <c r="M68" i="15"/>
  <c r="CJ86" i="15"/>
  <c r="CM15" i="15"/>
  <c r="AJ110" i="15"/>
  <c r="AY120" i="15"/>
  <c r="BL40" i="15"/>
  <c r="BS84" i="15"/>
  <c r="CE74" i="15"/>
  <c r="S88" i="15"/>
  <c r="P40" i="15"/>
  <c r="CJ91" i="15"/>
  <c r="J98" i="15"/>
  <c r="H62" i="15"/>
  <c r="CZ53" i="15"/>
  <c r="BA102" i="15"/>
  <c r="CL24" i="15"/>
  <c r="AL85" i="15"/>
  <c r="R124" i="15"/>
  <c r="AR107" i="15"/>
  <c r="AT129" i="15"/>
  <c r="CW97" i="15"/>
  <c r="CT63" i="15"/>
  <c r="J54" i="15"/>
  <c r="AH101" i="15"/>
  <c r="S77" i="15"/>
  <c r="CW69" i="15"/>
  <c r="DA26" i="15"/>
  <c r="BI13" i="15"/>
  <c r="AW38" i="15"/>
  <c r="BF19" i="15"/>
  <c r="BV21" i="15"/>
  <c r="AN57" i="15"/>
  <c r="M87" i="15"/>
  <c r="BE98" i="15"/>
  <c r="BG46" i="15"/>
  <c r="V46" i="15"/>
  <c r="AE68" i="15"/>
  <c r="P79" i="15"/>
  <c r="BI27" i="15"/>
  <c r="AC65" i="15"/>
  <c r="AO16" i="15"/>
  <c r="AR106" i="15"/>
  <c r="BW48" i="15"/>
  <c r="AB80" i="15"/>
  <c r="BV55" i="15"/>
  <c r="AT24" i="15"/>
  <c r="CG61" i="15"/>
  <c r="DG28" i="16"/>
  <c r="BT25" i="15"/>
  <c r="V47" i="15"/>
  <c r="AC102" i="15"/>
  <c r="P12" i="15"/>
  <c r="AP75" i="15"/>
  <c r="CT15" i="15"/>
  <c r="BI107" i="15"/>
  <c r="BA71" i="15"/>
  <c r="AD90" i="15"/>
  <c r="BV102" i="15"/>
  <c r="DB92" i="15"/>
  <c r="CQ91" i="15"/>
  <c r="AR88" i="15"/>
  <c r="CA69" i="15"/>
  <c r="AT81" i="15"/>
  <c r="BV95" i="15"/>
  <c r="AK104" i="15"/>
  <c r="CY98" i="15"/>
  <c r="BK104" i="15"/>
  <c r="AK109" i="15"/>
  <c r="V109" i="15"/>
  <c r="AT25" i="15"/>
  <c r="AU80" i="15"/>
  <c r="Z17" i="15"/>
  <c r="H85" i="15"/>
  <c r="Q72" i="15"/>
  <c r="BD30" i="15"/>
  <c r="CE58" i="15"/>
  <c r="AN68" i="15"/>
  <c r="BL76" i="15"/>
  <c r="BX70" i="15"/>
  <c r="O70" i="15"/>
  <c r="BO30" i="15"/>
  <c r="DC69" i="15"/>
  <c r="J87" i="15"/>
  <c r="BU105" i="15"/>
  <c r="BX111" i="15"/>
  <c r="CL105" i="15"/>
  <c r="CU38" i="15"/>
  <c r="BL18" i="15"/>
  <c r="BO61" i="15"/>
  <c r="BY31" i="15"/>
  <c r="C57" i="15"/>
  <c r="BO103" i="15"/>
  <c r="BR38" i="15"/>
  <c r="BC19" i="15"/>
  <c r="L51" i="15"/>
  <c r="AE85" i="15"/>
  <c r="O12" i="15"/>
  <c r="AD119" i="15"/>
  <c r="CF40" i="15"/>
  <c r="CW37" i="15"/>
  <c r="P57" i="15"/>
  <c r="AP59" i="15"/>
  <c r="Y23" i="15"/>
  <c r="L35" i="15"/>
  <c r="AW17" i="15"/>
  <c r="P19" i="15"/>
  <c r="CM26" i="15"/>
  <c r="BT52" i="15"/>
  <c r="BV66" i="15"/>
  <c r="CO94" i="15"/>
  <c r="AP71" i="15"/>
  <c r="AY50" i="15"/>
  <c r="BI26" i="15"/>
  <c r="R57" i="15"/>
  <c r="H79" i="15"/>
  <c r="BF86" i="15"/>
  <c r="CQ69" i="15"/>
  <c r="AS90" i="15"/>
  <c r="CF95" i="15"/>
  <c r="E54" i="15"/>
  <c r="Z80" i="15"/>
  <c r="I13" i="15"/>
  <c r="BN43" i="15"/>
  <c r="X35" i="15"/>
  <c r="CF14" i="15"/>
  <c r="AD41" i="15"/>
  <c r="AE55" i="15"/>
  <c r="Y127" i="15"/>
  <c r="CD99" i="15"/>
  <c r="BT106" i="15"/>
  <c r="BS35" i="15"/>
  <c r="BE99" i="15"/>
  <c r="AB47" i="15"/>
  <c r="CB102" i="15"/>
  <c r="CY15" i="15"/>
  <c r="CP108" i="15"/>
  <c r="AE31" i="15"/>
  <c r="L23" i="15"/>
  <c r="AA31" i="15"/>
  <c r="BY121" i="15"/>
  <c r="R72" i="15"/>
  <c r="O104" i="15"/>
  <c r="W125" i="15"/>
  <c r="BP119" i="15"/>
  <c r="CB59" i="15"/>
  <c r="AY116" i="15"/>
  <c r="CJ54" i="15"/>
  <c r="CS103" i="15"/>
  <c r="J127" i="15"/>
  <c r="BC62" i="15"/>
  <c r="BH38" i="15"/>
  <c r="BN30" i="15"/>
  <c r="W74" i="15"/>
  <c r="E104" i="15"/>
  <c r="CS54" i="15"/>
  <c r="BA81" i="15"/>
  <c r="DG64" i="16"/>
  <c r="AM83" i="15"/>
  <c r="AW105" i="15"/>
  <c r="T59" i="15"/>
  <c r="BZ61" i="15"/>
  <c r="AX102" i="15"/>
  <c r="CS51" i="15"/>
  <c r="AS111" i="15"/>
  <c r="S57" i="15"/>
  <c r="P68" i="15"/>
  <c r="BP49" i="15"/>
  <c r="BT46" i="15"/>
  <c r="CP85" i="15"/>
  <c r="AD24" i="15"/>
  <c r="R28" i="15"/>
  <c r="X57" i="15"/>
  <c r="CX14" i="15"/>
  <c r="CA80" i="15"/>
  <c r="AM64" i="15"/>
  <c r="AC80" i="15"/>
  <c r="AW69" i="15"/>
  <c r="BR93" i="15"/>
  <c r="BH32" i="15"/>
  <c r="BL85" i="15"/>
  <c r="AI34" i="15"/>
  <c r="BX74" i="15"/>
  <c r="CW27" i="15"/>
  <c r="BE31" i="15"/>
  <c r="BQ26" i="15"/>
  <c r="AU106" i="15"/>
  <c r="AQ121" i="15"/>
  <c r="BN20" i="15"/>
  <c r="CL123" i="15"/>
  <c r="BG90" i="15"/>
  <c r="DA27" i="15"/>
  <c r="CF38" i="15"/>
  <c r="AO59" i="15"/>
  <c r="T48" i="15"/>
  <c r="CV43" i="15"/>
  <c r="BV93" i="15"/>
  <c r="BD102" i="15"/>
  <c r="X26" i="15"/>
  <c r="AE80" i="15"/>
  <c r="AF63" i="15"/>
  <c r="AB107" i="15"/>
  <c r="BI81" i="15"/>
  <c r="Q31" i="15"/>
  <c r="X24" i="15"/>
  <c r="AD63" i="15"/>
  <c r="AJ81" i="15"/>
  <c r="BJ51" i="15"/>
  <c r="CJ90" i="15"/>
  <c r="BP84" i="15"/>
  <c r="AD49" i="15"/>
  <c r="DA85" i="15"/>
  <c r="CV71" i="15"/>
  <c r="M103" i="15"/>
  <c r="AH83" i="15"/>
  <c r="AT73" i="15"/>
  <c r="CE48" i="15"/>
  <c r="CC92" i="15"/>
  <c r="BM85" i="15"/>
  <c r="AW35" i="15"/>
  <c r="T18" i="15"/>
  <c r="BR49" i="15"/>
  <c r="T34" i="15"/>
  <c r="T25" i="15"/>
  <c r="DC18" i="15"/>
  <c r="R80" i="15"/>
  <c r="CA19" i="15"/>
  <c r="BM75" i="15"/>
  <c r="X64" i="15"/>
  <c r="CH61" i="15"/>
  <c r="BN86" i="15"/>
  <c r="R46" i="15"/>
  <c r="DA99" i="15"/>
  <c r="AI58" i="15"/>
  <c r="AA79" i="15"/>
  <c r="BH74" i="15"/>
  <c r="AU35" i="15"/>
  <c r="M72" i="15"/>
  <c r="BT40" i="15"/>
  <c r="O125" i="15"/>
  <c r="P111" i="15"/>
  <c r="CD97" i="15"/>
  <c r="CV105" i="15"/>
  <c r="AU16" i="15"/>
  <c r="CV48" i="15"/>
  <c r="CT87" i="15"/>
  <c r="BK39" i="15"/>
  <c r="BZ92" i="15"/>
  <c r="BL16" i="15"/>
  <c r="AB97" i="15"/>
  <c r="AL104" i="15"/>
  <c r="AE83" i="15"/>
  <c r="BF60" i="15"/>
  <c r="I14" i="15"/>
  <c r="CV70" i="15"/>
  <c r="AE41" i="15"/>
  <c r="BB27" i="15"/>
  <c r="AT17" i="15"/>
  <c r="R74" i="15"/>
  <c r="AR34" i="15"/>
  <c r="BA69" i="15"/>
  <c r="BE82" i="15"/>
  <c r="CA102" i="15"/>
  <c r="DB47" i="15"/>
  <c r="AG13" i="15"/>
  <c r="CE52" i="15"/>
  <c r="CD107" i="15"/>
  <c r="AV18" i="15"/>
  <c r="CE20" i="15"/>
  <c r="N96" i="15"/>
  <c r="BA38" i="15"/>
  <c r="P87" i="15"/>
  <c r="CJ46" i="15"/>
  <c r="BK15" i="15"/>
  <c r="Z86" i="15"/>
  <c r="BV57" i="15"/>
  <c r="AM110" i="15"/>
  <c r="R37" i="15"/>
  <c r="BO73" i="15"/>
  <c r="AA124" i="15"/>
  <c r="CB69" i="15"/>
  <c r="AA26" i="15"/>
  <c r="AR91" i="15"/>
  <c r="AT72" i="15"/>
  <c r="AS48" i="15"/>
  <c r="AE92" i="15"/>
  <c r="AH20" i="15"/>
  <c r="BK54" i="15"/>
  <c r="AA20" i="15"/>
  <c r="BX108" i="15"/>
  <c r="BE37" i="15"/>
  <c r="BY38" i="15"/>
  <c r="BH19" i="15"/>
  <c r="AG125" i="15"/>
  <c r="BJ41" i="15"/>
  <c r="BI84" i="15"/>
  <c r="X91" i="15"/>
  <c r="Y93" i="15"/>
  <c r="AQ54" i="15"/>
  <c r="DC68" i="15"/>
  <c r="O53" i="15"/>
  <c r="K97" i="15"/>
  <c r="CB92" i="15"/>
  <c r="AY39" i="15"/>
  <c r="AR72" i="15"/>
  <c r="AG97" i="15"/>
  <c r="T52" i="15"/>
  <c r="DC95" i="15"/>
  <c r="CR57" i="15"/>
  <c r="DG17" i="15"/>
  <c r="BU31" i="15"/>
  <c r="DA102" i="15"/>
  <c r="K104" i="15"/>
  <c r="BY70" i="15"/>
  <c r="BM111" i="15"/>
  <c r="AN34" i="15"/>
  <c r="CG86" i="15"/>
  <c r="N28" i="15"/>
  <c r="CC83" i="15"/>
  <c r="BJ79" i="15"/>
  <c r="DA57" i="15"/>
  <c r="BQ17" i="15"/>
  <c r="BY51" i="15"/>
  <c r="CX52" i="15"/>
  <c r="AI40" i="15"/>
  <c r="AF94" i="15"/>
  <c r="AY23" i="15"/>
  <c r="BP88" i="15"/>
  <c r="BS32" i="15"/>
  <c r="P29" i="15"/>
  <c r="CQ21" i="15"/>
  <c r="BK31" i="15"/>
  <c r="CD21" i="15"/>
  <c r="DB110" i="15"/>
  <c r="BL58" i="15"/>
  <c r="AV49" i="15"/>
  <c r="CE25" i="15"/>
  <c r="I84" i="15"/>
  <c r="R108" i="15"/>
  <c r="BT122" i="15"/>
  <c r="V37" i="15"/>
  <c r="CV87" i="15"/>
  <c r="AQ109" i="15"/>
  <c r="CH24" i="15"/>
  <c r="CB79" i="15"/>
  <c r="AN102" i="15"/>
  <c r="L13" i="15"/>
  <c r="CD34" i="15"/>
  <c r="BK12" i="15"/>
  <c r="V17" i="15"/>
  <c r="AV109" i="15"/>
  <c r="BI98" i="15"/>
  <c r="BM116" i="15"/>
  <c r="M64" i="15"/>
  <c r="CD101" i="15"/>
  <c r="DA125" i="15"/>
  <c r="AO31" i="15"/>
  <c r="CH12" i="15"/>
  <c r="AH38" i="15"/>
  <c r="AA127" i="15"/>
  <c r="AU38" i="15"/>
  <c r="BH123" i="15"/>
  <c r="CU68" i="15"/>
  <c r="CD13" i="15"/>
  <c r="BP42" i="15"/>
  <c r="BY58" i="15"/>
  <c r="BE43" i="15"/>
  <c r="P46" i="15"/>
  <c r="BP122" i="15"/>
  <c r="BK77" i="15"/>
  <c r="BB23" i="15"/>
  <c r="R69" i="15"/>
  <c r="CS97" i="15"/>
  <c r="AF38" i="15"/>
  <c r="BY104" i="15"/>
  <c r="AL105" i="15"/>
  <c r="CV59" i="15"/>
  <c r="AK85" i="15"/>
  <c r="V71" i="15"/>
  <c r="CO69" i="15"/>
  <c r="CD58" i="15"/>
  <c r="M70" i="15"/>
  <c r="AQ39" i="15"/>
  <c r="AN116" i="15"/>
  <c r="AK93" i="15"/>
  <c r="AT12" i="15"/>
  <c r="AU49" i="15"/>
  <c r="AS80" i="15"/>
  <c r="DA12" i="15"/>
  <c r="N102" i="15"/>
  <c r="P70" i="15"/>
  <c r="J52" i="15"/>
  <c r="BX84" i="15"/>
  <c r="J30" i="15"/>
  <c r="AE19" i="15"/>
  <c r="AC14" i="15"/>
  <c r="AZ73" i="15"/>
  <c r="Z38" i="15"/>
  <c r="BM51" i="15"/>
  <c r="CX107" i="15"/>
  <c r="AO64" i="15"/>
  <c r="CQ98" i="15"/>
  <c r="BD103" i="15"/>
  <c r="T119" i="15"/>
  <c r="CQ30" i="15"/>
  <c r="AL69" i="15"/>
  <c r="BS104" i="15"/>
  <c r="X66" i="15"/>
  <c r="Z97" i="15"/>
  <c r="AH86" i="15"/>
  <c r="R62" i="15"/>
  <c r="Z66" i="15"/>
  <c r="BI109" i="15"/>
  <c r="T79" i="15"/>
  <c r="Q108" i="15"/>
  <c r="M74" i="15"/>
  <c r="BE58" i="15"/>
  <c r="BM124" i="15"/>
  <c r="U57" i="15"/>
  <c r="CW122" i="15"/>
  <c r="BL43" i="15"/>
  <c r="AN26" i="15"/>
  <c r="AD36" i="15"/>
  <c r="BX66" i="15"/>
  <c r="AF58" i="15"/>
  <c r="BQ16" i="15"/>
  <c r="CZ111" i="15"/>
  <c r="AQ83" i="15"/>
  <c r="BP16" i="15"/>
  <c r="AY98" i="15"/>
  <c r="BB19" i="15"/>
  <c r="AI76" i="15"/>
  <c r="K27" i="15"/>
  <c r="AA77" i="15"/>
  <c r="BZ93" i="15"/>
  <c r="CG71" i="15"/>
  <c r="O40" i="15"/>
  <c r="BU38" i="15"/>
  <c r="CC99" i="15"/>
  <c r="W73" i="15"/>
  <c r="CO91" i="15"/>
  <c r="R55" i="15"/>
  <c r="AT105" i="15"/>
  <c r="BR60" i="15"/>
  <c r="W28" i="15"/>
  <c r="Z57" i="15"/>
  <c r="BU94" i="15"/>
  <c r="K109" i="15"/>
  <c r="BI20" i="15"/>
  <c r="BF109" i="15"/>
  <c r="CT75" i="15"/>
  <c r="AX34" i="15"/>
  <c r="BM128" i="15"/>
  <c r="CU93" i="15"/>
  <c r="X16" i="15"/>
  <c r="AC104" i="15"/>
  <c r="CN116" i="15"/>
  <c r="AZ99" i="15"/>
  <c r="BQ92" i="15"/>
  <c r="AL58" i="15"/>
  <c r="CJ105" i="15"/>
  <c r="CZ50" i="15"/>
  <c r="BA86" i="15"/>
  <c r="M31" i="15"/>
  <c r="T19" i="15"/>
  <c r="P24" i="15"/>
  <c r="DB46" i="15"/>
  <c r="CQ84" i="15"/>
  <c r="X85" i="15"/>
  <c r="L99" i="15"/>
  <c r="AC16" i="15"/>
  <c r="BQ116" i="15"/>
  <c r="CE83" i="15"/>
  <c r="AH28" i="15"/>
  <c r="BD108" i="15"/>
  <c r="CJ20" i="15"/>
  <c r="J120" i="15"/>
  <c r="CS83" i="15"/>
  <c r="BP27" i="15"/>
  <c r="AJ105" i="15"/>
  <c r="CA39" i="15"/>
  <c r="BW51" i="15"/>
  <c r="BX97" i="15"/>
  <c r="CQ107" i="15"/>
  <c r="CD12" i="15"/>
  <c r="CR105" i="15"/>
  <c r="CX41" i="15"/>
  <c r="CM122" i="15"/>
  <c r="CA23" i="15"/>
  <c r="Z51" i="15"/>
  <c r="CO86" i="15"/>
  <c r="O65" i="15"/>
  <c r="BR125" i="15"/>
  <c r="Y41" i="15"/>
  <c r="X82" i="15"/>
  <c r="BN70" i="15"/>
  <c r="CG96" i="15"/>
  <c r="W42" i="15"/>
  <c r="AY80" i="15"/>
  <c r="S80" i="15"/>
  <c r="AU123" i="15"/>
  <c r="BC46" i="15"/>
  <c r="CE87" i="15"/>
  <c r="AG111" i="15"/>
  <c r="W32" i="15"/>
  <c r="CP62" i="15"/>
  <c r="AY90" i="15"/>
  <c r="S84" i="15"/>
  <c r="Z73" i="15"/>
  <c r="BN14" i="15"/>
  <c r="U35" i="15"/>
  <c r="BG65" i="15"/>
  <c r="CD42" i="15"/>
  <c r="W109" i="15"/>
  <c r="I35" i="15"/>
  <c r="K48" i="15"/>
  <c r="M110" i="15"/>
  <c r="BZ109" i="15"/>
  <c r="DE106" i="16"/>
  <c r="AX103" i="15"/>
  <c r="AQ95" i="15"/>
  <c r="AA17" i="15"/>
  <c r="CC76" i="15"/>
  <c r="DE91" i="16"/>
  <c r="BC40" i="15"/>
  <c r="AD20" i="15"/>
  <c r="J12" i="15"/>
  <c r="AO26" i="15"/>
  <c r="BP103" i="15"/>
  <c r="BO98" i="15"/>
  <c r="Z83" i="15"/>
  <c r="BS110" i="15"/>
  <c r="AG101" i="15"/>
  <c r="CG83" i="15"/>
  <c r="AM86" i="15"/>
  <c r="I28" i="15"/>
  <c r="AJ46" i="15"/>
  <c r="AD81" i="15"/>
  <c r="BY98" i="15"/>
  <c r="BG72" i="15"/>
  <c r="R70" i="15"/>
  <c r="AD69" i="15"/>
  <c r="CZ54" i="15"/>
  <c r="CV99" i="15"/>
  <c r="DB83" i="15"/>
  <c r="AL123" i="15"/>
  <c r="AL37" i="15"/>
  <c r="L31" i="15"/>
  <c r="M98" i="15"/>
  <c r="CV83" i="15"/>
  <c r="CH90" i="15"/>
  <c r="BE102" i="15"/>
  <c r="AP74" i="15"/>
  <c r="BF106" i="15"/>
  <c r="J36" i="15"/>
  <c r="AB76" i="15"/>
  <c r="CL74" i="15"/>
  <c r="J85" i="15"/>
  <c r="Y87" i="15"/>
  <c r="CT70" i="15"/>
  <c r="R109" i="15"/>
  <c r="BB122" i="15"/>
  <c r="CW74" i="15"/>
  <c r="J128" i="15"/>
  <c r="BV91" i="15"/>
  <c r="S107" i="15"/>
  <c r="DC26" i="15"/>
  <c r="I63" i="15"/>
  <c r="AB28" i="15"/>
  <c r="BC36" i="15"/>
  <c r="CF32" i="15"/>
  <c r="CQ51" i="15"/>
  <c r="AQ20" i="15"/>
  <c r="Y107" i="15"/>
  <c r="K58" i="15"/>
  <c r="AL102" i="15"/>
  <c r="AJ60" i="15"/>
  <c r="L60" i="15"/>
  <c r="Q103" i="15"/>
  <c r="L101" i="15"/>
  <c r="N129" i="15"/>
  <c r="CM92" i="15"/>
  <c r="DC127" i="15"/>
  <c r="BI21" i="15"/>
  <c r="AH48" i="15"/>
  <c r="CI57" i="15"/>
  <c r="E153" i="15"/>
  <c r="AX93" i="15"/>
  <c r="CK95" i="15"/>
  <c r="CS34" i="15"/>
  <c r="AX65" i="15"/>
  <c r="BA32" i="15"/>
  <c r="AF20" i="15"/>
  <c r="AI119" i="15"/>
  <c r="AQ36" i="15"/>
  <c r="AD31" i="15"/>
  <c r="CO18" i="15"/>
  <c r="AI86" i="15"/>
  <c r="AG77" i="15"/>
  <c r="AD61" i="15"/>
  <c r="BZ96" i="15"/>
  <c r="AO106" i="15"/>
  <c r="DB127" i="15"/>
  <c r="AX98" i="15"/>
  <c r="CW62" i="15"/>
  <c r="N25" i="15"/>
  <c r="AS54" i="15"/>
  <c r="BT75" i="15"/>
  <c r="E108" i="15"/>
  <c r="AD75" i="15"/>
  <c r="W52" i="15"/>
  <c r="AG58" i="15"/>
  <c r="AV82" i="15"/>
  <c r="CM112" i="15"/>
  <c r="AZ61" i="15"/>
  <c r="AA94" i="15"/>
  <c r="AH97" i="15"/>
  <c r="BI52" i="15"/>
  <c r="Z99" i="15"/>
  <c r="AW64" i="15"/>
  <c r="V110" i="15"/>
  <c r="Y85" i="15"/>
  <c r="BG60" i="15"/>
  <c r="CC69" i="15"/>
  <c r="BY47" i="15"/>
  <c r="AR28" i="15"/>
  <c r="AX46" i="15"/>
  <c r="AS38" i="15"/>
  <c r="BC16" i="15"/>
  <c r="BJ104" i="15"/>
  <c r="U32" i="15"/>
  <c r="BV96" i="15"/>
  <c r="CL90" i="15"/>
  <c r="BD46" i="15"/>
  <c r="BI122" i="15"/>
  <c r="CV68" i="15"/>
  <c r="CY83" i="15"/>
  <c r="AU96" i="15"/>
  <c r="O52" i="15"/>
  <c r="BR68" i="15"/>
  <c r="BM122" i="15"/>
  <c r="BG76" i="15"/>
  <c r="BW85" i="15"/>
  <c r="CJ102" i="15"/>
  <c r="BC120" i="15"/>
  <c r="BZ63" i="15"/>
  <c r="AW76" i="15"/>
  <c r="BR73" i="15"/>
  <c r="BC102" i="15"/>
  <c r="BV108" i="15"/>
  <c r="DC74" i="15"/>
  <c r="BB55" i="15"/>
  <c r="AO108" i="15"/>
  <c r="BI102" i="15"/>
  <c r="BD76" i="15"/>
  <c r="CL17" i="15"/>
  <c r="V28" i="15"/>
  <c r="CS24" i="15"/>
  <c r="AV34" i="15"/>
  <c r="CO121" i="15"/>
  <c r="V73" i="15"/>
  <c r="V14" i="15"/>
  <c r="N111" i="15"/>
  <c r="CS70" i="15"/>
  <c r="BD97" i="15"/>
  <c r="K46" i="15"/>
  <c r="BJ101" i="15"/>
  <c r="I37" i="15"/>
  <c r="Z14" i="15"/>
  <c r="AL27" i="15"/>
  <c r="CF116" i="15"/>
  <c r="AF46" i="15"/>
  <c r="CE63" i="15"/>
  <c r="AT101" i="15"/>
  <c r="Q27" i="15"/>
  <c r="L24" i="15"/>
  <c r="V24" i="15"/>
  <c r="AQ80" i="15"/>
  <c r="BS54" i="15"/>
  <c r="CQ41" i="15"/>
  <c r="BC103" i="15"/>
  <c r="O16" i="15"/>
  <c r="X93" i="15"/>
  <c r="BB87" i="15"/>
  <c r="N97" i="15"/>
  <c r="R34" i="15"/>
  <c r="H72" i="15"/>
  <c r="AM73" i="15"/>
  <c r="O82" i="15"/>
  <c r="BB102" i="15"/>
  <c r="Y32" i="15"/>
  <c r="AM27" i="15"/>
  <c r="X68" i="15"/>
  <c r="BS124" i="15"/>
  <c r="AT36" i="15"/>
  <c r="L34" i="15"/>
  <c r="H34" i="15"/>
  <c r="W54" i="15"/>
  <c r="AF116" i="15"/>
  <c r="O97" i="15"/>
  <c r="CH123" i="15"/>
  <c r="BJ58" i="15"/>
  <c r="AJ54" i="15"/>
  <c r="AS42" i="15"/>
  <c r="M127" i="15"/>
  <c r="CV18" i="15"/>
  <c r="CC98" i="15"/>
  <c r="Y73" i="15"/>
  <c r="CU13" i="15"/>
  <c r="AN103" i="15"/>
  <c r="K86" i="15"/>
  <c r="AS123" i="15"/>
  <c r="AS81" i="15"/>
  <c r="AV63" i="15"/>
  <c r="CW49" i="15"/>
  <c r="CC105" i="15"/>
  <c r="V64" i="15"/>
  <c r="AI50" i="15"/>
  <c r="BS72" i="15"/>
  <c r="L105" i="15"/>
  <c r="AV92" i="15"/>
  <c r="AP57" i="15"/>
  <c r="H25" i="15"/>
  <c r="AM63" i="15"/>
  <c r="BG86" i="15"/>
  <c r="L111" i="15"/>
  <c r="H80" i="15"/>
  <c r="CF122" i="15"/>
  <c r="AB58" i="15"/>
  <c r="I69" i="15"/>
  <c r="L73" i="15"/>
  <c r="AU99" i="15"/>
  <c r="BM14" i="15"/>
  <c r="I107" i="15"/>
  <c r="BO124" i="15"/>
  <c r="BX26" i="15"/>
  <c r="CT109" i="15"/>
  <c r="O66" i="15"/>
  <c r="Y80" i="15"/>
  <c r="H38" i="15"/>
  <c r="AT96" i="15"/>
  <c r="BZ50" i="15"/>
  <c r="BG47" i="15"/>
  <c r="Z71" i="15"/>
  <c r="BD101" i="15"/>
  <c r="BA42" i="15"/>
  <c r="CM47" i="15"/>
  <c r="AC87" i="15"/>
  <c r="Z92" i="15"/>
  <c r="AG127" i="15"/>
  <c r="AY70" i="15"/>
  <c r="Y82" i="15"/>
  <c r="CB18" i="15"/>
  <c r="CD68" i="15"/>
  <c r="AW129" i="15"/>
  <c r="U69" i="15"/>
  <c r="BV120" i="15"/>
  <c r="O34" i="15"/>
  <c r="BA72" i="15"/>
  <c r="AB92" i="15"/>
  <c r="AG57" i="15"/>
  <c r="BR65" i="15"/>
  <c r="P20" i="15"/>
  <c r="H46" i="15"/>
  <c r="BB60" i="15"/>
  <c r="Z28" i="15"/>
  <c r="BU63" i="15"/>
  <c r="AN19" i="15"/>
  <c r="N128" i="15"/>
  <c r="U17" i="15"/>
  <c r="AD99" i="15"/>
  <c r="BL71" i="15"/>
  <c r="AE24" i="15"/>
  <c r="BB62" i="15"/>
  <c r="AX128" i="15"/>
  <c r="AC110" i="15"/>
  <c r="CJ77" i="15"/>
  <c r="H16" i="15"/>
  <c r="BA88" i="15"/>
  <c r="AB99" i="15"/>
  <c r="AJ74" i="15"/>
  <c r="AD47" i="15"/>
  <c r="I59" i="15"/>
  <c r="S26" i="15"/>
  <c r="AP63" i="15"/>
  <c r="AM53" i="15"/>
  <c r="AS30" i="15"/>
  <c r="AZ55" i="15"/>
  <c r="AZ43" i="15"/>
  <c r="AO21" i="15"/>
  <c r="BW127" i="15"/>
  <c r="K50" i="15"/>
  <c r="CF74" i="15"/>
  <c r="AJ24" i="15"/>
  <c r="V25" i="15"/>
  <c r="BM68" i="15"/>
  <c r="BJ91" i="15"/>
  <c r="S41" i="15"/>
  <c r="L14" i="15"/>
  <c r="BW128" i="15"/>
  <c r="AH110" i="15"/>
  <c r="AL50" i="15"/>
  <c r="AK21" i="15"/>
  <c r="BK94" i="15"/>
  <c r="AF59" i="15"/>
  <c r="CG82" i="15"/>
  <c r="CF80" i="15"/>
  <c r="CZ81" i="15"/>
  <c r="AD16" i="15"/>
  <c r="AE84" i="15"/>
  <c r="AZ69" i="15"/>
  <c r="CA15" i="15"/>
  <c r="AA85" i="15"/>
  <c r="W71" i="15"/>
  <c r="AY63" i="15"/>
  <c r="DB65" i="15"/>
  <c r="X81" i="15"/>
  <c r="AD70" i="15"/>
  <c r="BC51" i="15"/>
  <c r="AO54" i="15"/>
  <c r="AW12" i="15"/>
  <c r="S23" i="15"/>
  <c r="U34" i="15"/>
  <c r="AV102" i="15"/>
  <c r="Q46" i="15"/>
  <c r="DC30" i="15"/>
  <c r="AW123" i="15"/>
  <c r="N104" i="15"/>
  <c r="L50" i="15"/>
  <c r="AL95" i="15"/>
  <c r="BI34" i="15"/>
  <c r="CE71" i="15"/>
  <c r="AG83" i="15"/>
  <c r="U72" i="15"/>
  <c r="CN62" i="15"/>
  <c r="Y101" i="15"/>
  <c r="AB13" i="15"/>
  <c r="AE14" i="15"/>
  <c r="CK18" i="15"/>
  <c r="Q39" i="15"/>
  <c r="BI86" i="15"/>
  <c r="BY42" i="15"/>
  <c r="S87" i="15"/>
  <c r="AQ40" i="15"/>
  <c r="BO66" i="15"/>
  <c r="BT69" i="15"/>
  <c r="I102" i="15"/>
  <c r="CM79" i="15"/>
  <c r="AW41" i="15"/>
  <c r="AD76" i="15"/>
  <c r="CW31" i="15"/>
  <c r="CL25" i="15"/>
  <c r="BR116" i="15"/>
  <c r="T36" i="15"/>
  <c r="BB94" i="15"/>
  <c r="CV26" i="15"/>
  <c r="AU84" i="15"/>
  <c r="Z101" i="15"/>
  <c r="AM111" i="15"/>
  <c r="AK47" i="15"/>
  <c r="DC28" i="15"/>
  <c r="L109" i="15"/>
  <c r="AG93" i="15"/>
  <c r="Y28" i="15"/>
  <c r="P14" i="15"/>
  <c r="W99" i="15"/>
  <c r="AF42" i="15"/>
  <c r="L75" i="15"/>
  <c r="AK62" i="15"/>
  <c r="AW36" i="15"/>
  <c r="BW81" i="15"/>
  <c r="CN54" i="15"/>
  <c r="CF84" i="15"/>
  <c r="AO30" i="15"/>
  <c r="CG107" i="15"/>
  <c r="AW87" i="15"/>
  <c r="AG122" i="15"/>
  <c r="BJ20" i="15"/>
  <c r="BP73" i="15"/>
  <c r="Q87" i="15"/>
  <c r="BU34" i="15"/>
  <c r="CR108" i="15"/>
  <c r="CS69" i="15"/>
  <c r="AM23" i="15"/>
  <c r="CD69" i="15"/>
  <c r="AT65" i="15"/>
  <c r="AC85" i="15"/>
  <c r="BV92" i="15"/>
  <c r="BA59" i="15"/>
  <c r="AF64" i="15"/>
  <c r="CT88" i="15"/>
  <c r="I110" i="15"/>
  <c r="BH81" i="15"/>
  <c r="AH15" i="15"/>
  <c r="AH71" i="15"/>
  <c r="AD82" i="15"/>
  <c r="AF48" i="15"/>
  <c r="X51" i="15"/>
  <c r="CB12" i="15"/>
  <c r="AY46" i="15"/>
  <c r="J38" i="15"/>
  <c r="CE69" i="15"/>
  <c r="BU95" i="15"/>
  <c r="DC66" i="15"/>
  <c r="BD128" i="15"/>
  <c r="AO95" i="15"/>
  <c r="AZ106" i="15"/>
  <c r="CL101" i="15"/>
  <c r="BG26" i="15"/>
  <c r="AJ53" i="15"/>
  <c r="BM55" i="15"/>
  <c r="DA49" i="15"/>
  <c r="AW84" i="15"/>
  <c r="BF103" i="15"/>
  <c r="BY101" i="15"/>
  <c r="AO40" i="15"/>
  <c r="BQ101" i="15"/>
  <c r="N16" i="15"/>
  <c r="BL37" i="15"/>
  <c r="CW48" i="15"/>
  <c r="AM76" i="15"/>
  <c r="CE128" i="15"/>
  <c r="AT42" i="15"/>
  <c r="CG119" i="15"/>
  <c r="AW85" i="15"/>
  <c r="BT103" i="15"/>
  <c r="K23" i="15"/>
  <c r="DA83" i="15"/>
  <c r="CI86" i="15"/>
  <c r="BE73" i="15"/>
  <c r="K24" i="15"/>
  <c r="R21" i="15"/>
  <c r="BF81" i="15"/>
  <c r="CA25" i="15"/>
  <c r="AE110" i="15"/>
  <c r="M76" i="15"/>
  <c r="AV70" i="15"/>
  <c r="BP109" i="15"/>
  <c r="BO84" i="15"/>
  <c r="AH40" i="15"/>
  <c r="C79" i="15"/>
  <c r="AN43" i="15"/>
  <c r="AX61" i="15"/>
  <c r="BY26" i="15"/>
  <c r="AQ119" i="15"/>
  <c r="AG98" i="15"/>
  <c r="AV81" i="15"/>
  <c r="CJ13" i="15"/>
  <c r="BP30" i="15"/>
  <c r="S105" i="15"/>
  <c r="AU15" i="15"/>
  <c r="X105" i="15"/>
  <c r="BI70" i="15"/>
  <c r="BF40" i="15"/>
  <c r="CD31" i="15"/>
  <c r="BI71" i="15"/>
  <c r="CF77" i="15"/>
  <c r="AB35" i="15"/>
  <c r="CF61" i="15"/>
  <c r="BE26" i="15"/>
  <c r="W50" i="15"/>
  <c r="BX103" i="15"/>
  <c r="V29" i="15"/>
  <c r="BS92" i="15"/>
  <c r="AB64" i="15"/>
  <c r="BI121" i="15"/>
  <c r="J41" i="15"/>
  <c r="N85" i="15"/>
  <c r="AJ93" i="15"/>
  <c r="BN75" i="15"/>
  <c r="H92" i="15"/>
  <c r="AN66" i="15"/>
  <c r="BP87" i="15"/>
  <c r="AY111" i="15"/>
  <c r="CU35" i="15"/>
  <c r="DG36" i="16"/>
  <c r="S37" i="15"/>
  <c r="BY90" i="15"/>
  <c r="DC34" i="15"/>
  <c r="AA121" i="15"/>
  <c r="BW24" i="15"/>
  <c r="BN18" i="15"/>
  <c r="AH29" i="15"/>
  <c r="I16" i="15"/>
  <c r="S36" i="15"/>
  <c r="H91" i="15"/>
  <c r="AI73" i="15"/>
  <c r="CZ40" i="15"/>
  <c r="BA91" i="15"/>
  <c r="CM127" i="15"/>
  <c r="S47" i="15"/>
  <c r="J34" i="15"/>
  <c r="J13" i="15"/>
  <c r="DA86" i="15"/>
  <c r="AG48" i="15"/>
  <c r="AG14" i="15"/>
  <c r="AI77" i="15"/>
  <c r="BK60" i="15"/>
  <c r="AT41" i="15"/>
  <c r="DB58" i="15"/>
  <c r="DC129" i="15"/>
  <c r="BP85" i="15"/>
  <c r="AW60" i="15"/>
  <c r="BK99" i="15"/>
  <c r="T103" i="15"/>
  <c r="CI79" i="15"/>
  <c r="O85" i="15"/>
  <c r="AN75" i="15"/>
  <c r="M106" i="15"/>
  <c r="BL41" i="15"/>
  <c r="P71" i="15"/>
  <c r="BG51" i="15"/>
  <c r="BA65" i="15"/>
  <c r="BO109" i="15"/>
  <c r="CV64" i="15"/>
  <c r="AJ104" i="15"/>
  <c r="AF106" i="15"/>
  <c r="CD26" i="15"/>
  <c r="AI80" i="15"/>
  <c r="BX123" i="15"/>
  <c r="AR66" i="15"/>
  <c r="CM46" i="15"/>
  <c r="I27" i="15"/>
  <c r="AF97" i="15"/>
  <c r="L66" i="15"/>
  <c r="AH32" i="15"/>
  <c r="AD105" i="15"/>
  <c r="AK35" i="15"/>
  <c r="BO36" i="15"/>
  <c r="CT55" i="15"/>
  <c r="H70" i="15"/>
  <c r="CN76" i="15"/>
  <c r="DA66" i="15"/>
  <c r="BW53" i="15"/>
  <c r="CF85" i="15"/>
  <c r="V61" i="15"/>
  <c r="BY64" i="15"/>
  <c r="BL49" i="15"/>
  <c r="H128" i="15"/>
  <c r="BU101" i="15"/>
  <c r="O58" i="15"/>
  <c r="BA97" i="15"/>
  <c r="P42" i="15"/>
  <c r="BM88" i="15"/>
  <c r="BA34" i="15"/>
  <c r="AV75" i="15"/>
  <c r="BM16" i="15"/>
  <c r="BH40" i="15"/>
  <c r="CJ49" i="15"/>
  <c r="AE99" i="15"/>
  <c r="CT62" i="15"/>
  <c r="AF27" i="15"/>
  <c r="T17" i="15"/>
  <c r="CV119" i="15"/>
  <c r="BC81" i="15"/>
  <c r="AF26" i="15"/>
  <c r="CG49" i="15"/>
  <c r="BW88" i="15"/>
  <c r="BQ19" i="15"/>
  <c r="BA84" i="15"/>
  <c r="CW72" i="15"/>
  <c r="J17" i="15"/>
  <c r="CS31" i="15"/>
  <c r="AT102" i="15"/>
  <c r="BM24" i="15"/>
  <c r="Y19" i="15"/>
  <c r="AV42" i="15"/>
  <c r="AU91" i="15"/>
  <c r="CH16" i="15"/>
  <c r="O59" i="15"/>
  <c r="AI97" i="15"/>
  <c r="CW12" i="15"/>
  <c r="BF57" i="15"/>
  <c r="AH39" i="15"/>
  <c r="AJ72" i="15"/>
  <c r="AB106" i="15"/>
  <c r="BT97" i="15"/>
  <c r="BV65" i="15"/>
  <c r="AR26" i="15"/>
  <c r="AG20" i="15"/>
  <c r="I31" i="15"/>
  <c r="X83" i="15"/>
  <c r="AF99" i="15"/>
  <c r="BO12" i="15"/>
  <c r="DA90" i="15"/>
  <c r="AS57" i="15"/>
  <c r="CA95" i="15"/>
  <c r="DB84" i="15"/>
  <c r="BB20" i="15"/>
  <c r="Q98" i="15"/>
  <c r="AV123" i="15"/>
  <c r="BY110" i="15"/>
  <c r="AG109" i="15"/>
  <c r="CV50" i="15"/>
  <c r="AG26" i="15"/>
  <c r="BF82" i="15"/>
  <c r="CG104" i="15"/>
  <c r="AZ87" i="15"/>
  <c r="AP16" i="15"/>
  <c r="AI90" i="15"/>
  <c r="I105" i="15"/>
  <c r="AV83" i="15"/>
  <c r="AK15" i="15"/>
  <c r="DA98" i="15"/>
  <c r="CT66" i="15"/>
  <c r="U14" i="15"/>
  <c r="BS62" i="15"/>
  <c r="BX42" i="15"/>
  <c r="J51" i="15"/>
  <c r="BJ81" i="15"/>
  <c r="BR79" i="15"/>
  <c r="AO32" i="15"/>
  <c r="CB46" i="15"/>
  <c r="BG50" i="15"/>
  <c r="CY59" i="15"/>
  <c r="U96" i="15"/>
  <c r="BN68" i="15"/>
  <c r="AN101" i="15"/>
  <c r="L64" i="15"/>
  <c r="AY103" i="15"/>
  <c r="CH88" i="15"/>
  <c r="BQ65" i="15"/>
  <c r="I120" i="15"/>
  <c r="AP116" i="15"/>
  <c r="BG104" i="15"/>
  <c r="Q26" i="15"/>
  <c r="CO60" i="15"/>
  <c r="BF39" i="15"/>
  <c r="CB16" i="15"/>
  <c r="S61" i="15"/>
  <c r="CM28" i="15"/>
  <c r="C13" i="15"/>
  <c r="C71" i="15"/>
  <c r="H59" i="15"/>
  <c r="CD116" i="15"/>
  <c r="J109" i="15"/>
  <c r="CW57" i="15"/>
  <c r="N83" i="15"/>
  <c r="AB65" i="15"/>
  <c r="AG54" i="15"/>
  <c r="CT40" i="15"/>
  <c r="Y12" i="15"/>
  <c r="CU21" i="15"/>
  <c r="Y40" i="15"/>
  <c r="CB121" i="15"/>
  <c r="BD91" i="15"/>
  <c r="O26" i="15"/>
  <c r="AY15" i="15"/>
  <c r="AM68" i="15"/>
  <c r="H99" i="15"/>
  <c r="BG87" i="15"/>
  <c r="O105" i="15"/>
  <c r="Q12" i="15"/>
  <c r="CS124" i="15"/>
  <c r="AI129" i="15"/>
  <c r="BJ105" i="15"/>
  <c r="S82" i="15"/>
  <c r="CN23" i="15"/>
  <c r="X55" i="15"/>
  <c r="BC92" i="15"/>
  <c r="AZ30" i="15"/>
  <c r="BY128" i="15"/>
  <c r="O57" i="15"/>
  <c r="Z53" i="15"/>
  <c r="U40" i="15"/>
  <c r="CF106" i="15"/>
  <c r="BM29" i="15"/>
  <c r="AG104" i="15"/>
  <c r="BL39" i="15"/>
  <c r="H26" i="15"/>
  <c r="CJ18" i="15"/>
  <c r="Z105" i="15"/>
  <c r="BB35" i="15"/>
  <c r="X36" i="15"/>
  <c r="AH16" i="15"/>
  <c r="CO17" i="15"/>
  <c r="CH34" i="15"/>
  <c r="AF28" i="15"/>
  <c r="AK94" i="15"/>
  <c r="AU30" i="15"/>
  <c r="BL23" i="15"/>
  <c r="CE106" i="15"/>
  <c r="P123" i="15"/>
  <c r="BW31" i="15"/>
  <c r="X84" i="15"/>
  <c r="CF73" i="15"/>
  <c r="AO17" i="15"/>
  <c r="W12" i="15"/>
  <c r="BG29" i="15"/>
  <c r="CG48" i="15"/>
  <c r="DC128" i="15"/>
  <c r="BE69" i="15"/>
  <c r="AW107" i="15"/>
  <c r="AG12" i="15"/>
  <c r="BP104" i="15"/>
  <c r="AC53" i="15"/>
  <c r="CI129" i="15"/>
  <c r="AB60" i="15"/>
  <c r="R98" i="15"/>
  <c r="BL110" i="15"/>
  <c r="BN64" i="15"/>
  <c r="AS26" i="15"/>
  <c r="BL53" i="15"/>
  <c r="BR39" i="15"/>
  <c r="AC91" i="15"/>
  <c r="CV41" i="15"/>
  <c r="AO65" i="15"/>
  <c r="CN36" i="15"/>
  <c r="C42" i="15"/>
  <c r="AT125" i="15"/>
  <c r="AE59" i="15"/>
  <c r="AE17" i="15"/>
  <c r="U74" i="15"/>
  <c r="CV32" i="15"/>
  <c r="O68" i="15"/>
  <c r="BF27" i="15"/>
  <c r="P37" i="15"/>
  <c r="AB73" i="15"/>
  <c r="BH95" i="15"/>
  <c r="AL74" i="15"/>
  <c r="CG23" i="15"/>
  <c r="AP96" i="15"/>
  <c r="M49" i="15"/>
  <c r="CB53" i="15"/>
  <c r="M46" i="15"/>
  <c r="Y62" i="15"/>
  <c r="DG50" i="16"/>
  <c r="Q76" i="15"/>
  <c r="Z49" i="15"/>
  <c r="AY66" i="15"/>
  <c r="BA79" i="15"/>
  <c r="BT123" i="15"/>
  <c r="CI106" i="15"/>
  <c r="K87" i="15"/>
  <c r="CC27" i="15"/>
  <c r="BP69" i="15"/>
  <c r="Y112" i="15"/>
  <c r="BD34" i="15"/>
  <c r="AG32" i="15"/>
  <c r="BX16" i="15"/>
  <c r="CT103" i="15"/>
  <c r="K31" i="15"/>
  <c r="AX19" i="15"/>
  <c r="AC61" i="15"/>
  <c r="AD84" i="15"/>
  <c r="CN96" i="15"/>
  <c r="AQ41" i="15"/>
  <c r="AW116" i="15"/>
  <c r="H51" i="15"/>
  <c r="BF120" i="15"/>
  <c r="BI17" i="15"/>
  <c r="AE70" i="15"/>
  <c r="I52" i="15"/>
  <c r="AQ102" i="15"/>
  <c r="CQ18" i="15"/>
  <c r="S13" i="15"/>
  <c r="AG46" i="15"/>
  <c r="CA81" i="15"/>
  <c r="S123" i="15"/>
  <c r="CX19" i="15"/>
  <c r="DA37" i="15"/>
  <c r="BH24" i="15"/>
  <c r="R36" i="15"/>
  <c r="AX58" i="15"/>
  <c r="CX84" i="15"/>
  <c r="CE38" i="15"/>
  <c r="L83" i="15"/>
  <c r="BO49" i="15"/>
  <c r="AN23" i="15"/>
  <c r="I81" i="15"/>
  <c r="BY69" i="15"/>
  <c r="CK48" i="15"/>
  <c r="BU69" i="15"/>
  <c r="CD24" i="15"/>
  <c r="BS106" i="15"/>
  <c r="AC31" i="15"/>
  <c r="I86" i="15"/>
  <c r="C83" i="15"/>
  <c r="CP68" i="15"/>
  <c r="BM21" i="15"/>
  <c r="BL75" i="15"/>
  <c r="Q30" i="15"/>
  <c r="AI72" i="15"/>
  <c r="CX80" i="15"/>
  <c r="BR20" i="15"/>
  <c r="CZ15" i="15"/>
  <c r="AA25" i="15"/>
  <c r="AB69" i="15"/>
  <c r="CC116" i="15"/>
  <c r="AX38" i="15"/>
  <c r="CC75" i="15"/>
  <c r="AY71" i="15"/>
  <c r="AG116" i="15"/>
  <c r="BR24" i="15"/>
  <c r="CS87" i="15"/>
  <c r="AX47" i="15"/>
  <c r="AH52" i="15"/>
  <c r="J104" i="15"/>
  <c r="AP102" i="15"/>
  <c r="CK51" i="15"/>
  <c r="AG81" i="15"/>
  <c r="BM104" i="15"/>
  <c r="BE41" i="15"/>
  <c r="AO103" i="15"/>
  <c r="AM12" i="15"/>
  <c r="CF79" i="15"/>
  <c r="AA19" i="15"/>
  <c r="Z52" i="15"/>
  <c r="CQ17" i="15"/>
  <c r="AA16" i="15"/>
  <c r="K20" i="15"/>
  <c r="CD62" i="15"/>
  <c r="Y29" i="15"/>
  <c r="AC15" i="15"/>
  <c r="CP73" i="15"/>
  <c r="CX76" i="15"/>
  <c r="AE48" i="15"/>
  <c r="BK24" i="15"/>
  <c r="BD85" i="15"/>
  <c r="BV86" i="15"/>
  <c r="AE103" i="15"/>
  <c r="AC12" i="15"/>
  <c r="CR21" i="15"/>
  <c r="BK34" i="15"/>
  <c r="BO127" i="15"/>
  <c r="BT12" i="15"/>
  <c r="P49" i="15"/>
  <c r="CZ60" i="15"/>
  <c r="W30" i="15"/>
  <c r="Q13" i="15"/>
  <c r="AR74" i="15"/>
  <c r="DC23" i="15"/>
  <c r="CF86" i="15"/>
  <c r="AJ17" i="15"/>
  <c r="CD121" i="15"/>
  <c r="CJ70" i="15"/>
  <c r="AG91" i="15"/>
  <c r="BY15" i="15"/>
  <c r="BG39" i="15"/>
  <c r="CX93" i="15"/>
  <c r="S102" i="15"/>
  <c r="AN58" i="15"/>
  <c r="AR30" i="15"/>
  <c r="N47" i="15"/>
  <c r="P34" i="15"/>
  <c r="AY41" i="15"/>
  <c r="U122" i="15"/>
  <c r="CI18" i="15"/>
  <c r="BW97" i="15"/>
  <c r="AI104" i="15"/>
  <c r="V36" i="15"/>
  <c r="CL19" i="15"/>
  <c r="H50" i="15"/>
  <c r="AU26" i="15"/>
  <c r="AE91" i="15"/>
  <c r="AT26" i="15"/>
  <c r="H23" i="15"/>
  <c r="BP128" i="15"/>
  <c r="H32" i="15"/>
  <c r="CU19" i="15"/>
  <c r="AZ83" i="15"/>
  <c r="N27" i="15"/>
  <c r="BR23" i="15"/>
  <c r="Y74" i="15"/>
  <c r="AA71" i="15"/>
  <c r="AR111" i="15"/>
  <c r="AR58" i="15"/>
  <c r="BA122" i="15"/>
  <c r="O24" i="15"/>
  <c r="CS80" i="15"/>
  <c r="AK23" i="15"/>
  <c r="AU109" i="15"/>
  <c r="AB96" i="15"/>
  <c r="CR64" i="15"/>
  <c r="V81" i="15"/>
  <c r="CW17" i="15"/>
  <c r="I47" i="15"/>
  <c r="U28" i="15"/>
  <c r="DE119" i="16"/>
  <c r="CH79" i="15"/>
  <c r="AA105" i="15"/>
  <c r="AK60" i="15"/>
  <c r="AJ91" i="15"/>
  <c r="N18" i="15"/>
  <c r="N13" i="15"/>
  <c r="CW106" i="15"/>
  <c r="CW129" i="15"/>
  <c r="BB76" i="15"/>
  <c r="BM87" i="15"/>
  <c r="AD98" i="15"/>
  <c r="AN62" i="15"/>
  <c r="I93" i="15"/>
  <c r="AC30" i="15"/>
  <c r="Z81" i="15"/>
  <c r="AK41" i="15"/>
  <c r="AT110" i="15"/>
  <c r="R102" i="15"/>
  <c r="Z54" i="15"/>
  <c r="AV112" i="15"/>
  <c r="BO41" i="15"/>
  <c r="AK96" i="15"/>
  <c r="N123" i="15"/>
  <c r="N84" i="15"/>
  <c r="T80" i="15"/>
  <c r="AK18" i="15"/>
  <c r="T84" i="15"/>
  <c r="U31" i="15"/>
  <c r="AR50" i="15"/>
  <c r="CZ95" i="15"/>
  <c r="AP62" i="15"/>
  <c r="BH116" i="15"/>
  <c r="Z63" i="15"/>
  <c r="AA38" i="15"/>
  <c r="CZ99" i="15"/>
  <c r="DB41" i="15"/>
  <c r="BG37" i="15"/>
  <c r="BF85" i="15"/>
  <c r="CL55" i="15"/>
  <c r="BE49" i="15"/>
  <c r="AY14" i="15"/>
  <c r="Z64" i="15"/>
  <c r="BA24" i="15"/>
  <c r="BD57" i="15"/>
  <c r="AM25" i="15"/>
  <c r="AZ23" i="15"/>
  <c r="AA99" i="15"/>
  <c r="CA49" i="15"/>
  <c r="U29" i="15"/>
  <c r="BY12" i="15"/>
  <c r="CP59" i="15"/>
  <c r="AN42" i="15"/>
  <c r="BY127" i="15"/>
  <c r="BQ36" i="15"/>
  <c r="AD34" i="15"/>
  <c r="CB27" i="15"/>
  <c r="AV25" i="15"/>
  <c r="V88" i="15"/>
  <c r="AS106" i="15"/>
  <c r="CW90" i="15"/>
  <c r="BU15" i="15"/>
  <c r="T27" i="15"/>
  <c r="V116" i="15"/>
  <c r="I108" i="15"/>
  <c r="AL96" i="15"/>
  <c r="H18" i="15"/>
  <c r="AI63" i="15"/>
  <c r="CA97" i="15"/>
  <c r="CU94" i="15"/>
  <c r="CQ59" i="15"/>
  <c r="BR96" i="15"/>
  <c r="P25" i="15"/>
  <c r="CJ28" i="15"/>
  <c r="AD21" i="15"/>
  <c r="AY95" i="15"/>
  <c r="L18" i="15"/>
  <c r="BC37" i="15"/>
  <c r="BN116" i="15"/>
  <c r="L69" i="15"/>
  <c r="CF97" i="15"/>
  <c r="BM69" i="15"/>
  <c r="Z111" i="15"/>
  <c r="O25" i="15"/>
  <c r="BO28" i="15"/>
  <c r="AA18" i="15"/>
  <c r="AU40" i="15"/>
  <c r="H98" i="15"/>
  <c r="BD65" i="15"/>
  <c r="BU82" i="15"/>
  <c r="DC24" i="15"/>
  <c r="E58" i="15"/>
  <c r="CW32" i="15"/>
  <c r="AA70" i="15"/>
  <c r="BP95" i="15"/>
  <c r="T15" i="15"/>
  <c r="AL38" i="15"/>
  <c r="M25" i="15"/>
  <c r="BE87" i="15"/>
  <c r="U58" i="15"/>
  <c r="AA111" i="15"/>
  <c r="BD106" i="15"/>
  <c r="S39" i="15"/>
  <c r="J96" i="15"/>
  <c r="CW29" i="15"/>
  <c r="AF68" i="15"/>
  <c r="CV96" i="15"/>
  <c r="CU16" i="15"/>
  <c r="CS57" i="15"/>
  <c r="BZ57" i="15"/>
  <c r="J122" i="15"/>
  <c r="AZ53" i="15"/>
  <c r="BO106" i="15"/>
  <c r="J55" i="15"/>
  <c r="CV120" i="15"/>
  <c r="P15" i="15"/>
  <c r="AY40" i="15"/>
  <c r="BC108" i="15"/>
  <c r="BZ119" i="15"/>
  <c r="W110" i="15"/>
  <c r="DA15" i="15"/>
  <c r="AK55" i="15"/>
  <c r="AY61" i="15"/>
  <c r="CO111" i="15"/>
  <c r="R127" i="15"/>
  <c r="AW52" i="15"/>
  <c r="DA24" i="15"/>
  <c r="AF18" i="15"/>
  <c r="CO98" i="15"/>
  <c r="AU57" i="15"/>
  <c r="BV58" i="15"/>
  <c r="AK103" i="15"/>
  <c r="AJ29" i="15"/>
  <c r="AE107" i="15"/>
  <c r="Y96" i="15"/>
  <c r="AO46" i="15"/>
  <c r="CO38" i="15"/>
  <c r="E83" i="15"/>
  <c r="BE71" i="15"/>
  <c r="T129" i="15"/>
  <c r="DC57" i="15"/>
  <c r="AP82" i="15"/>
  <c r="CH28" i="15"/>
  <c r="K102" i="15"/>
  <c r="DB102" i="15"/>
  <c r="DG79" i="15"/>
  <c r="CE43" i="15"/>
  <c r="AC88" i="15"/>
  <c r="T50" i="15"/>
  <c r="T101" i="15"/>
  <c r="BD98" i="15"/>
  <c r="J15" i="15"/>
  <c r="Z76" i="15"/>
  <c r="AW99" i="15"/>
  <c r="CC86" i="15"/>
  <c r="AY81" i="15"/>
  <c r="CI50" i="15"/>
  <c r="AW25" i="15"/>
  <c r="BS85" i="15"/>
  <c r="AZ93" i="15"/>
  <c r="BU108" i="15"/>
  <c r="AL127" i="15"/>
  <c r="V53" i="15"/>
  <c r="CG79" i="15"/>
  <c r="CW42" i="15"/>
  <c r="AC28" i="15"/>
  <c r="R105" i="15"/>
  <c r="CY31" i="15"/>
  <c r="Z128" i="15"/>
  <c r="AZ36" i="15"/>
  <c r="BV31" i="15"/>
  <c r="Z29" i="15"/>
  <c r="AP55" i="15"/>
  <c r="AI93" i="15"/>
  <c r="BY95" i="15"/>
  <c r="CS107" i="15"/>
  <c r="BH96" i="15"/>
  <c r="BI35" i="15"/>
  <c r="AV103" i="15"/>
  <c r="BZ87" i="15"/>
  <c r="S24" i="15"/>
  <c r="BM39" i="15"/>
  <c r="AO129" i="15"/>
  <c r="AZ51" i="15"/>
  <c r="BK23" i="15"/>
  <c r="AT70" i="15"/>
  <c r="CD95" i="15"/>
  <c r="CR79" i="15"/>
  <c r="AA109" i="15"/>
  <c r="AR71" i="15"/>
  <c r="BS36" i="15"/>
  <c r="CT69" i="15"/>
  <c r="X107" i="15"/>
  <c r="BP14" i="15"/>
  <c r="CP26" i="15"/>
  <c r="J47" i="15"/>
  <c r="J63" i="15"/>
  <c r="V69" i="15"/>
  <c r="BB52" i="15"/>
  <c r="CF20" i="15"/>
  <c r="BG66" i="15"/>
  <c r="AX116" i="15"/>
  <c r="I34" i="15"/>
  <c r="BV32" i="15"/>
  <c r="AJ96" i="15"/>
  <c r="AQ99" i="15"/>
  <c r="BH55" i="15"/>
  <c r="BA95" i="15"/>
  <c r="AR12" i="15"/>
  <c r="BQ28" i="15"/>
  <c r="N29" i="15"/>
  <c r="AL80" i="15"/>
  <c r="CU70" i="15"/>
  <c r="W47" i="15"/>
  <c r="CC64" i="15"/>
  <c r="AO96" i="15"/>
  <c r="BF38" i="15"/>
  <c r="I91" i="15"/>
  <c r="BP79" i="15"/>
  <c r="CU65" i="15"/>
  <c r="AT49" i="15"/>
  <c r="V83" i="15"/>
  <c r="T85" i="15"/>
  <c r="AE25" i="15"/>
  <c r="BE42" i="15"/>
  <c r="AT76" i="15"/>
  <c r="BF58" i="15"/>
  <c r="BC110" i="15"/>
  <c r="AP85" i="15"/>
  <c r="CT83" i="15"/>
  <c r="AK61" i="15"/>
  <c r="AF79" i="15"/>
  <c r="S79" i="15"/>
  <c r="X79" i="15"/>
  <c r="DC70" i="15"/>
  <c r="AE62" i="15"/>
  <c r="AE20" i="15"/>
  <c r="BK120" i="15"/>
  <c r="BH80" i="15"/>
  <c r="BM19" i="15"/>
  <c r="BD60" i="15"/>
  <c r="AD92" i="15"/>
  <c r="AF96" i="15"/>
  <c r="CZ59" i="15"/>
  <c r="CP86" i="15"/>
  <c r="AE93" i="15"/>
  <c r="AI13" i="15"/>
  <c r="AJ42" i="15"/>
  <c r="Q59" i="15"/>
  <c r="AO120" i="15"/>
  <c r="BQ20" i="15"/>
  <c r="H35" i="15"/>
  <c r="AU43" i="15"/>
  <c r="M81" i="15"/>
  <c r="BS116" i="15"/>
  <c r="AB62" i="15"/>
  <c r="CA38" i="15"/>
  <c r="AH12" i="15"/>
  <c r="AR108" i="15"/>
  <c r="AP21" i="15"/>
  <c r="DG32" i="15"/>
  <c r="AE52" i="15"/>
  <c r="BB93" i="15"/>
  <c r="BJ82" i="15"/>
  <c r="BT20" i="15"/>
  <c r="BI90" i="15"/>
  <c r="AV105" i="15"/>
  <c r="CW119" i="15"/>
  <c r="BR85" i="15"/>
  <c r="BZ71" i="15"/>
  <c r="AN53" i="15"/>
  <c r="AF110" i="15"/>
  <c r="AT34" i="15"/>
  <c r="DG62" i="15"/>
  <c r="AS85" i="15"/>
  <c r="AG120" i="15"/>
  <c r="L98" i="15"/>
  <c r="AP124" i="15"/>
  <c r="AL103" i="15"/>
  <c r="AZ85" i="15"/>
  <c r="W70" i="15"/>
  <c r="CH129" i="15"/>
  <c r="O84" i="15"/>
  <c r="CO85" i="15"/>
  <c r="AR92" i="15"/>
  <c r="AL14" i="15"/>
  <c r="CZ72" i="15"/>
  <c r="CI84" i="15"/>
  <c r="DC53" i="15"/>
  <c r="M63" i="15"/>
  <c r="BO91" i="15"/>
  <c r="BC63" i="15"/>
  <c r="BM38" i="15"/>
  <c r="M37" i="15"/>
  <c r="BW26" i="15"/>
  <c r="N30" i="15"/>
  <c r="AH14" i="15"/>
  <c r="AA13" i="15"/>
  <c r="AR38" i="15"/>
  <c r="CU23" i="15"/>
  <c r="BO58" i="15"/>
  <c r="CG110" i="15"/>
  <c r="BC69" i="15"/>
  <c r="BP121" i="15"/>
  <c r="BS26" i="15"/>
  <c r="BG53" i="15"/>
  <c r="BM40" i="15"/>
  <c r="L110" i="15"/>
  <c r="AE15" i="15"/>
  <c r="CN87" i="15"/>
  <c r="BS13" i="15"/>
  <c r="CZ52" i="15"/>
  <c r="AQ129" i="15"/>
  <c r="AK32" i="15"/>
  <c r="CB30" i="15"/>
  <c r="J35" i="15"/>
  <c r="AD108" i="15"/>
  <c r="AM87" i="15"/>
  <c r="T108" i="15"/>
  <c r="C125" i="15"/>
  <c r="BB48" i="15"/>
  <c r="K121" i="15"/>
  <c r="BK32" i="15"/>
  <c r="AX35" i="15"/>
  <c r="BL90" i="15"/>
  <c r="BE97" i="15"/>
  <c r="AG61" i="15"/>
  <c r="W16" i="15"/>
  <c r="CT32" i="15"/>
  <c r="CZ71" i="15"/>
  <c r="AV48" i="15"/>
  <c r="AU127" i="15"/>
  <c r="BE84" i="15"/>
  <c r="AJ61" i="15"/>
  <c r="AI121" i="15"/>
  <c r="BP91" i="15"/>
  <c r="R99" i="15"/>
  <c r="O98" i="15"/>
  <c r="DC75" i="15"/>
  <c r="CC111" i="15"/>
  <c r="BF15" i="15"/>
  <c r="BN93" i="15"/>
  <c r="AE50" i="15"/>
  <c r="BW34" i="15"/>
  <c r="BC90" i="15"/>
  <c r="CY28" i="15"/>
  <c r="W66" i="15"/>
  <c r="O28" i="15"/>
  <c r="CC88" i="15"/>
  <c r="CM37" i="15"/>
  <c r="Z77" i="15"/>
  <c r="AU125" i="15"/>
  <c r="BH51" i="15"/>
  <c r="AL59" i="15"/>
  <c r="Q36" i="15"/>
  <c r="CA93" i="15"/>
  <c r="BH82" i="15"/>
  <c r="AQ74" i="15"/>
  <c r="Z84" i="15"/>
  <c r="CY25" i="15"/>
  <c r="BC49" i="15"/>
  <c r="CS14" i="15"/>
  <c r="CM43" i="15"/>
  <c r="AW83" i="15"/>
  <c r="AJ37" i="15"/>
  <c r="M97" i="15"/>
  <c r="H68" i="15"/>
  <c r="C34" i="15"/>
  <c r="CC60" i="15"/>
  <c r="BU76" i="15"/>
  <c r="AS70" i="15"/>
  <c r="CZ13" i="15"/>
  <c r="AK38" i="15"/>
  <c r="X75" i="15"/>
  <c r="CU124" i="15"/>
  <c r="Y38" i="15"/>
  <c r="CB34" i="15"/>
  <c r="AN20" i="15"/>
  <c r="BG123" i="15"/>
  <c r="BQ54" i="15"/>
  <c r="DB71" i="15"/>
  <c r="BO75" i="15"/>
  <c r="AH18" i="15"/>
  <c r="CV38" i="15"/>
  <c r="BO18" i="15"/>
  <c r="CN68" i="15"/>
  <c r="CZ29" i="15"/>
  <c r="BH110" i="15"/>
  <c r="AI95" i="15"/>
  <c r="Q15" i="15"/>
  <c r="AN74" i="15"/>
  <c r="P72" i="15"/>
  <c r="AT21" i="15"/>
  <c r="CJ17" i="15"/>
  <c r="AO122" i="15"/>
  <c r="BK101" i="15"/>
  <c r="AD106" i="15"/>
  <c r="AV106" i="15"/>
  <c r="CL51" i="15"/>
  <c r="BF54" i="15"/>
  <c r="BH109" i="15"/>
  <c r="CB74" i="15"/>
  <c r="CY124" i="15"/>
  <c r="M109" i="15"/>
  <c r="CQ55" i="15"/>
  <c r="CJ48" i="15"/>
  <c r="AR69" i="15"/>
  <c r="K51" i="15"/>
  <c r="S16" i="15"/>
  <c r="Q17" i="15"/>
  <c r="BP47" i="15"/>
  <c r="E107" i="15"/>
  <c r="BI50" i="15"/>
  <c r="AQ18" i="15"/>
  <c r="CO122" i="15"/>
  <c r="CZ12" i="15"/>
  <c r="BM31" i="15"/>
  <c r="R52" i="15"/>
  <c r="AW125" i="15"/>
  <c r="U104" i="15"/>
  <c r="BG127" i="15"/>
  <c r="W36" i="15"/>
  <c r="CT104" i="15"/>
  <c r="BG71" i="15"/>
  <c r="V105" i="15"/>
  <c r="BM34" i="15"/>
  <c r="CA66" i="15"/>
  <c r="AM93" i="15"/>
  <c r="BT72" i="15"/>
  <c r="AZ52" i="15"/>
  <c r="CT107" i="15"/>
  <c r="R63" i="15"/>
  <c r="BE27" i="15"/>
  <c r="BT23" i="15"/>
  <c r="BA68" i="15"/>
  <c r="AV30" i="15"/>
  <c r="BQ104" i="15"/>
  <c r="CA84" i="15"/>
  <c r="BJ25" i="15"/>
  <c r="BR18" i="15"/>
  <c r="CK26" i="15"/>
  <c r="CB72" i="15"/>
  <c r="AM124" i="15"/>
  <c r="BK110" i="15"/>
  <c r="AB111" i="15"/>
  <c r="BR129" i="15"/>
  <c r="I98" i="15"/>
  <c r="CL116" i="15"/>
  <c r="BQ66" i="15"/>
  <c r="BN26" i="15"/>
  <c r="CT17" i="15"/>
  <c r="CA59" i="15"/>
  <c r="AL110" i="15"/>
  <c r="BZ36" i="15"/>
  <c r="DG73" i="16"/>
  <c r="BH91" i="15"/>
  <c r="BM50" i="15"/>
  <c r="AI103" i="15"/>
  <c r="CF75" i="15"/>
  <c r="AK13" i="15"/>
  <c r="AX96" i="15"/>
  <c r="CT105" i="15"/>
  <c r="AO58" i="15"/>
  <c r="BG69" i="15"/>
  <c r="BM71" i="15"/>
  <c r="CC51" i="15"/>
  <c r="X62" i="15"/>
  <c r="AW46" i="15"/>
  <c r="BG34" i="15"/>
  <c r="CV76" i="15"/>
  <c r="BB54" i="15"/>
  <c r="CC17" i="15"/>
  <c r="CA87" i="15"/>
  <c r="CZ107" i="15"/>
  <c r="CE105" i="15"/>
  <c r="DB75" i="15"/>
  <c r="BN39" i="15"/>
  <c r="CI70" i="15"/>
  <c r="BY18" i="15"/>
  <c r="CI95" i="15"/>
  <c r="AZ41" i="15"/>
  <c r="CY71" i="15"/>
  <c r="AQ87" i="15"/>
  <c r="DB54" i="15"/>
  <c r="E40" i="15"/>
  <c r="CK39" i="15"/>
  <c r="BI128" i="15"/>
  <c r="AE109" i="15"/>
  <c r="BC99" i="15"/>
  <c r="AO14" i="15"/>
  <c r="CD90" i="15"/>
  <c r="CI68" i="15"/>
  <c r="AI125" i="15"/>
  <c r="AG35" i="15"/>
  <c r="C69" i="15"/>
  <c r="AV14" i="15"/>
  <c r="BY28" i="15"/>
  <c r="BW47" i="15"/>
  <c r="J82" i="15"/>
  <c r="BE90" i="15"/>
  <c r="AR23" i="15"/>
  <c r="X71" i="15"/>
  <c r="AE96" i="15"/>
  <c r="BT47" i="15"/>
  <c r="CH86" i="15"/>
  <c r="CJ107" i="15"/>
  <c r="BG99" i="15"/>
  <c r="AZ128" i="15"/>
  <c r="CV34" i="15"/>
  <c r="CS108" i="15"/>
  <c r="Z110" i="15"/>
  <c r="CW77" i="15"/>
  <c r="BU39" i="15"/>
  <c r="AZ19" i="15"/>
  <c r="AG106" i="15"/>
  <c r="CK85" i="15"/>
  <c r="BE61" i="15"/>
  <c r="AL71" i="15"/>
  <c r="AJ16" i="15"/>
  <c r="BX41" i="15"/>
  <c r="BO82" i="15"/>
  <c r="BL32" i="15"/>
  <c r="BL30" i="15"/>
  <c r="O61" i="15"/>
  <c r="AZ46" i="15"/>
  <c r="I103" i="15"/>
  <c r="AI106" i="15"/>
  <c r="E32" i="15"/>
  <c r="BX25" i="15"/>
  <c r="DG12" i="15"/>
  <c r="AS23" i="15"/>
  <c r="AO42" i="15"/>
  <c r="CC93" i="15"/>
  <c r="AU18" i="15"/>
  <c r="CM18" i="15"/>
  <c r="CO74" i="15"/>
  <c r="AB25" i="15"/>
  <c r="CT97" i="15"/>
  <c r="AT79" i="15"/>
  <c r="BZ110" i="15"/>
  <c r="DG66" i="16"/>
  <c r="CH77" i="15"/>
  <c r="Y61" i="15"/>
  <c r="U37" i="15"/>
  <c r="BO74" i="15"/>
  <c r="CC16" i="15"/>
  <c r="AA47" i="15"/>
  <c r="CB41" i="15"/>
  <c r="T110" i="15"/>
  <c r="BJ37" i="15"/>
  <c r="CK27" i="15"/>
  <c r="AB55" i="15"/>
  <c r="BA14" i="15"/>
  <c r="E29" i="15"/>
  <c r="CP80" i="15"/>
  <c r="AZ104" i="15"/>
  <c r="AV80" i="15"/>
  <c r="BC93" i="15"/>
  <c r="AM49" i="15"/>
  <c r="BQ76" i="15"/>
  <c r="AA54" i="15"/>
  <c r="O14" i="15"/>
  <c r="CZ68" i="15"/>
  <c r="AE54" i="15"/>
  <c r="BZ73" i="15"/>
  <c r="BJ24" i="15"/>
  <c r="K13" i="15"/>
  <c r="CW82" i="15"/>
  <c r="AN64" i="15"/>
  <c r="BY50" i="15"/>
  <c r="DC63" i="15"/>
  <c r="M129" i="15"/>
  <c r="Q74" i="15"/>
  <c r="BT104" i="15"/>
  <c r="L27" i="15"/>
  <c r="Y31" i="15"/>
  <c r="BE124" i="15"/>
  <c r="AV93" i="15"/>
  <c r="R103" i="15"/>
  <c r="AX37" i="15"/>
  <c r="AJ85" i="15"/>
  <c r="CJ31" i="15"/>
  <c r="CR51" i="15"/>
  <c r="BO101" i="15"/>
  <c r="BX96" i="15"/>
  <c r="BZ60" i="15"/>
  <c r="CQ49" i="15"/>
  <c r="DA88" i="15"/>
  <c r="N24" i="15"/>
  <c r="BH106" i="15"/>
  <c r="U26" i="15"/>
  <c r="AQ91" i="15"/>
  <c r="T106" i="15"/>
  <c r="BO20" i="15"/>
  <c r="M128" i="15"/>
  <c r="BG63" i="15"/>
  <c r="BD31" i="15"/>
  <c r="CP61" i="15"/>
  <c r="R39" i="15"/>
  <c r="CY17" i="15"/>
  <c r="U116" i="15"/>
  <c r="CA29" i="15"/>
  <c r="AC93" i="15"/>
  <c r="I72" i="15"/>
  <c r="AY38" i="15"/>
  <c r="CP70" i="15"/>
  <c r="BA87" i="15"/>
  <c r="AM104" i="15"/>
  <c r="CB38" i="15"/>
  <c r="V16" i="15"/>
  <c r="CV54" i="15"/>
  <c r="BA41" i="15"/>
  <c r="T54" i="15"/>
  <c r="AC97" i="15"/>
  <c r="BZ72" i="15"/>
  <c r="C76" i="15"/>
  <c r="BV111" i="15"/>
  <c r="BR53" i="15"/>
  <c r="K76" i="15"/>
  <c r="AC34" i="15"/>
  <c r="CY30" i="15"/>
  <c r="S54" i="15"/>
  <c r="CD49" i="15"/>
  <c r="BO65" i="15"/>
  <c r="Y34" i="15"/>
  <c r="DC116" i="15"/>
  <c r="W37" i="15"/>
  <c r="AX53" i="15"/>
  <c r="CR75" i="15"/>
  <c r="R24" i="15"/>
  <c r="S34" i="15"/>
  <c r="AO70" i="15"/>
  <c r="CK88" i="15"/>
  <c r="H73" i="15"/>
  <c r="N80" i="15"/>
  <c r="H116" i="15"/>
  <c r="P75" i="15"/>
  <c r="BZ40" i="15"/>
  <c r="AT103" i="15"/>
  <c r="AQ27" i="15"/>
  <c r="AL128" i="15"/>
  <c r="L59" i="15"/>
  <c r="BR51" i="15"/>
  <c r="Z36" i="15"/>
  <c r="C27" i="15"/>
  <c r="CY101" i="15"/>
  <c r="CF16" i="15"/>
  <c r="I41" i="15"/>
  <c r="BX82" i="15"/>
  <c r="CI46" i="15"/>
  <c r="BI74" i="15"/>
  <c r="BK127" i="15"/>
  <c r="T29" i="15"/>
  <c r="BK98" i="15"/>
  <c r="BF37" i="15"/>
  <c r="CP27" i="15"/>
  <c r="BD88" i="15"/>
  <c r="CD39" i="15"/>
  <c r="CR90" i="15"/>
  <c r="CX71" i="15"/>
  <c r="AV127" i="15"/>
  <c r="CN58" i="15"/>
  <c r="CC129" i="15"/>
  <c r="AI68" i="15"/>
  <c r="BK50" i="15"/>
  <c r="AH129" i="15"/>
  <c r="AP36" i="15"/>
  <c r="BI69" i="15"/>
  <c r="AV61" i="15"/>
  <c r="BC123" i="15"/>
  <c r="CU112" i="15"/>
  <c r="CH19" i="15"/>
  <c r="BC94" i="15"/>
  <c r="AW98" i="15"/>
  <c r="AZ74" i="15"/>
  <c r="Z70" i="15"/>
  <c r="Y90" i="15"/>
  <c r="BP83" i="15"/>
  <c r="AS25" i="15"/>
  <c r="BO38" i="15"/>
  <c r="M48" i="15"/>
  <c r="J105" i="15"/>
  <c r="CE18" i="15"/>
  <c r="CQ61" i="15"/>
  <c r="CI39" i="15"/>
  <c r="AL51" i="15"/>
  <c r="BE29" i="15"/>
  <c r="AL72" i="15"/>
  <c r="BR40" i="15"/>
  <c r="N82" i="15"/>
  <c r="BZ14" i="15"/>
  <c r="AC20" i="15"/>
  <c r="BQ93" i="15"/>
  <c r="BZ19" i="15"/>
  <c r="O123" i="15"/>
  <c r="AF25" i="15"/>
  <c r="BO108" i="15"/>
  <c r="CU30" i="15"/>
  <c r="AH77" i="15"/>
  <c r="BJ63" i="15"/>
  <c r="AO124" i="15"/>
  <c r="CJ95" i="15"/>
  <c r="BX40" i="15"/>
  <c r="AQ94" i="15"/>
  <c r="AH31" i="15"/>
  <c r="AB52" i="15"/>
  <c r="AM66" i="15"/>
  <c r="K42" i="15"/>
  <c r="C28" i="15"/>
  <c r="BR19" i="15"/>
  <c r="I83" i="15"/>
  <c r="R64" i="15"/>
  <c r="DG86" i="15"/>
  <c r="K83" i="15"/>
  <c r="AH85" i="15"/>
  <c r="Z42" i="15"/>
  <c r="CI58" i="15"/>
  <c r="N60" i="15"/>
  <c r="CK91" i="15"/>
  <c r="CG29" i="15"/>
  <c r="CC26" i="15"/>
  <c r="DA28" i="15"/>
  <c r="BE83" i="15"/>
  <c r="I17" i="15"/>
  <c r="P59" i="15"/>
  <c r="CS76" i="15"/>
  <c r="W84" i="15"/>
  <c r="CA26" i="15"/>
  <c r="H24" i="15"/>
  <c r="O51" i="15"/>
  <c r="R75" i="15"/>
  <c r="S20" i="15"/>
  <c r="AY87" i="15"/>
  <c r="BB82" i="15"/>
  <c r="Z43" i="15"/>
  <c r="BQ57" i="15"/>
  <c r="BE28" i="15"/>
  <c r="AP15" i="15"/>
  <c r="BI83" i="15"/>
  <c r="AK42" i="15"/>
  <c r="AY37" i="15"/>
  <c r="X120" i="15"/>
  <c r="CO77" i="15"/>
  <c r="P41" i="15"/>
  <c r="AO109" i="15"/>
  <c r="BD20" i="15"/>
  <c r="AH88" i="15"/>
  <c r="AZ116" i="15"/>
  <c r="AS34" i="15"/>
  <c r="BX95" i="15"/>
  <c r="CK81" i="15"/>
  <c r="W68" i="15"/>
  <c r="V59" i="15"/>
  <c r="AS51" i="15"/>
  <c r="T35" i="15"/>
  <c r="AY83" i="15"/>
  <c r="CW63" i="15"/>
  <c r="BZ88" i="15"/>
  <c r="CO73" i="15"/>
  <c r="AA39" i="15"/>
  <c r="AL24" i="15"/>
  <c r="M12" i="15"/>
  <c r="AK88" i="15"/>
  <c r="BI32" i="15"/>
  <c r="DG107" i="16"/>
  <c r="AQ79" i="15"/>
  <c r="AQ35" i="15"/>
  <c r="I109" i="15"/>
  <c r="Y52" i="15"/>
  <c r="CK94" i="15"/>
  <c r="AS49" i="15"/>
  <c r="CY29" i="15"/>
  <c r="BM64" i="15"/>
  <c r="AO83" i="15"/>
  <c r="R50" i="15"/>
  <c r="CH27" i="15"/>
  <c r="AI57" i="15"/>
  <c r="AI41" i="15"/>
  <c r="BX58" i="15"/>
  <c r="CM34" i="15"/>
  <c r="CF17" i="15"/>
  <c r="AW111" i="15"/>
  <c r="AA68" i="15"/>
  <c r="CG94" i="15"/>
  <c r="K106" i="15"/>
  <c r="AO80" i="15"/>
  <c r="V35" i="15"/>
  <c r="H54" i="15"/>
  <c r="DA76" i="15"/>
  <c r="BU125" i="15"/>
  <c r="BH121" i="15"/>
  <c r="I54" i="15"/>
  <c r="AL70" i="15"/>
  <c r="AS128" i="15"/>
  <c r="CM62" i="15"/>
  <c r="Y109" i="15"/>
  <c r="CV29" i="15"/>
  <c r="B119" i="16"/>
  <c r="CJ94" i="15"/>
  <c r="BF91" i="15"/>
  <c r="CS43" i="15"/>
  <c r="AL52" i="15"/>
  <c r="W102" i="15"/>
  <c r="U36" i="15"/>
  <c r="BQ75" i="15"/>
  <c r="BL24" i="15"/>
  <c r="Q62" i="15"/>
  <c r="AJ107" i="15"/>
  <c r="BJ43" i="15"/>
  <c r="Q73" i="15"/>
  <c r="AI59" i="15"/>
  <c r="CM106" i="15"/>
  <c r="BN65" i="15"/>
  <c r="BM28" i="15"/>
  <c r="AN54" i="15"/>
  <c r="Q83" i="15"/>
  <c r="AM61" i="15"/>
  <c r="BZ91" i="15"/>
  <c r="BF127" i="15"/>
  <c r="I95" i="15"/>
  <c r="BB110" i="15"/>
  <c r="Y37" i="15"/>
  <c r="CS32" i="15"/>
  <c r="AW26" i="15"/>
  <c r="CO41" i="15"/>
  <c r="S71" i="15"/>
  <c r="AR40" i="15"/>
  <c r="CI48" i="15"/>
  <c r="CX64" i="15"/>
  <c r="DG77" i="15"/>
  <c r="AO63" i="15"/>
  <c r="AH53" i="15"/>
  <c r="AK98" i="15"/>
  <c r="CQ53" i="15"/>
  <c r="Q106" i="15"/>
  <c r="CI76" i="15"/>
  <c r="R26" i="15"/>
  <c r="N17" i="15"/>
  <c r="CQ13" i="15"/>
  <c r="V12" i="15"/>
  <c r="CI108" i="15"/>
  <c r="BE81" i="15"/>
  <c r="BI110" i="15"/>
  <c r="CB58" i="15"/>
  <c r="T75" i="15"/>
  <c r="BG42" i="15"/>
  <c r="BA58" i="15"/>
  <c r="L68" i="15"/>
  <c r="X106" i="15"/>
  <c r="AV125" i="15"/>
  <c r="BD110" i="15"/>
  <c r="BA25" i="15"/>
  <c r="AX42" i="15"/>
  <c r="AX55" i="15"/>
  <c r="Y91" i="15"/>
  <c r="BJ21" i="15"/>
  <c r="AD77" i="15"/>
  <c r="DB125" i="15"/>
  <c r="CV73" i="15"/>
  <c r="Z103" i="15"/>
  <c r="AF54" i="15"/>
  <c r="AM85" i="15"/>
  <c r="M86" i="15"/>
  <c r="AX66" i="15"/>
  <c r="BD69" i="15"/>
  <c r="U110" i="15"/>
  <c r="AI17" i="15"/>
  <c r="AJ12" i="15"/>
  <c r="AY105" i="15"/>
  <c r="CE61" i="15"/>
  <c r="CO50" i="15"/>
  <c r="BH26" i="15"/>
  <c r="AZ65" i="15"/>
  <c r="BS109" i="15"/>
  <c r="J86" i="15"/>
  <c r="BV17" i="15"/>
  <c r="AX28" i="15"/>
  <c r="CQ101" i="15"/>
  <c r="P63" i="15"/>
  <c r="BG62" i="15"/>
  <c r="AC122" i="15"/>
  <c r="AJ13" i="15"/>
  <c r="CW101" i="15"/>
  <c r="BS81" i="15"/>
  <c r="O99" i="15"/>
  <c r="BH47" i="15"/>
  <c r="BO62" i="15"/>
  <c r="BF59" i="15"/>
  <c r="AO98" i="15"/>
  <c r="W85" i="15"/>
  <c r="AA107" i="15"/>
  <c r="BN81" i="15"/>
  <c r="CF48" i="15"/>
  <c r="CE59" i="15"/>
  <c r="AR52" i="15"/>
  <c r="CM111" i="15"/>
  <c r="W41" i="15"/>
  <c r="CN55" i="15"/>
  <c r="AN106" i="15"/>
  <c r="CM116" i="15"/>
  <c r="AL18" i="15"/>
  <c r="BG110" i="15"/>
  <c r="CZ42" i="15"/>
  <c r="CK101" i="15"/>
  <c r="O128" i="15"/>
  <c r="BP97" i="15"/>
  <c r="Q69" i="15"/>
  <c r="V30" i="15"/>
  <c r="BL46" i="15"/>
  <c r="DC81" i="15"/>
  <c r="BB125" i="15"/>
  <c r="CJ62" i="15"/>
  <c r="CD96" i="15"/>
  <c r="AK29" i="15"/>
  <c r="BB116" i="15"/>
  <c r="BE23" i="15"/>
  <c r="CL88" i="15"/>
  <c r="BU122" i="15"/>
  <c r="R129" i="15"/>
  <c r="BA93" i="15"/>
  <c r="Y17" i="15"/>
  <c r="AY60" i="15"/>
  <c r="X127" i="15"/>
  <c r="R35" i="15"/>
  <c r="BR50" i="15"/>
  <c r="X108" i="15"/>
  <c r="AX91" i="15"/>
  <c r="BW104" i="15"/>
  <c r="CZ39" i="15"/>
  <c r="Y21" i="15"/>
  <c r="AB71" i="15"/>
  <c r="AD104" i="15"/>
  <c r="L76" i="15"/>
  <c r="AA42" i="15"/>
  <c r="H57" i="15"/>
  <c r="Y30" i="15"/>
  <c r="CG85" i="15"/>
  <c r="N34" i="15"/>
  <c r="BD48" i="15"/>
  <c r="O21" i="15"/>
  <c r="AK84" i="15"/>
  <c r="AC75" i="15"/>
  <c r="V80" i="15"/>
  <c r="BU71" i="15"/>
  <c r="CV98" i="15"/>
  <c r="BE40" i="15"/>
  <c r="K26" i="15"/>
  <c r="CA35" i="15"/>
  <c r="AU116" i="15"/>
  <c r="CM64" i="15"/>
  <c r="CI120" i="15"/>
  <c r="U108" i="15"/>
  <c r="AT87" i="15"/>
  <c r="BK52" i="15"/>
  <c r="CI74" i="15"/>
  <c r="H75" i="15"/>
  <c r="BY68" i="15"/>
  <c r="BH57" i="15"/>
  <c r="CE103" i="15"/>
  <c r="BL25" i="15"/>
  <c r="K108" i="15"/>
  <c r="AX26" i="15"/>
  <c r="BH68" i="15"/>
  <c r="BS88" i="15"/>
  <c r="AY77" i="15"/>
  <c r="BA43" i="15"/>
  <c r="AZ14" i="15"/>
  <c r="R16" i="15"/>
  <c r="CO13" i="15"/>
  <c r="BG119" i="15"/>
  <c r="U46" i="15"/>
  <c r="CE108" i="15"/>
  <c r="DG101" i="15"/>
  <c r="AQ82" i="15"/>
  <c r="AS124" i="15"/>
  <c r="K32" i="15"/>
  <c r="CP37" i="15"/>
  <c r="CD36" i="15"/>
  <c r="Z58" i="15"/>
  <c r="BX43" i="15"/>
  <c r="P119" i="15"/>
  <c r="CD105" i="15"/>
  <c r="C82" i="15"/>
  <c r="C67" i="15"/>
  <c r="DA23" i="15"/>
  <c r="J37" i="15"/>
  <c r="AT90" i="15"/>
  <c r="BD94" i="15"/>
  <c r="CV95" i="15"/>
  <c r="BK91" i="15"/>
  <c r="U86" i="15"/>
  <c r="AN18" i="15"/>
  <c r="AT18" i="15"/>
  <c r="BS94" i="15"/>
  <c r="AW120" i="15"/>
  <c r="AV52" i="15"/>
  <c r="CX128" i="15"/>
  <c r="BY125" i="15"/>
  <c r="V68" i="15"/>
  <c r="CN97" i="15"/>
  <c r="AI75" i="15"/>
  <c r="BN73" i="15"/>
  <c r="Z109" i="15"/>
  <c r="BL26" i="15"/>
  <c r="V103" i="15"/>
  <c r="AB90" i="15"/>
  <c r="AJ52" i="15"/>
  <c r="AJ49" i="15"/>
  <c r="BT65" i="15"/>
  <c r="BM90" i="15"/>
  <c r="BR90" i="15"/>
  <c r="BV23" i="15"/>
  <c r="AC57" i="15"/>
  <c r="AZ79" i="15"/>
  <c r="AV104" i="15"/>
  <c r="C51" i="15"/>
  <c r="V62" i="15"/>
  <c r="BK83" i="15"/>
  <c r="AF127" i="15"/>
  <c r="CZ88" i="15"/>
  <c r="J40" i="15"/>
  <c r="CX97" i="15"/>
  <c r="U106" i="15"/>
  <c r="CY129" i="15"/>
  <c r="BD112" i="15"/>
  <c r="O27" i="15"/>
  <c r="CP39" i="15"/>
  <c r="AG76" i="15"/>
  <c r="CY36" i="15"/>
  <c r="J60" i="15"/>
  <c r="CG30" i="15"/>
  <c r="CG57" i="15"/>
  <c r="P81" i="15"/>
  <c r="AI81" i="15"/>
  <c r="S101" i="15"/>
  <c r="Z69" i="15"/>
  <c r="AE46" i="15"/>
  <c r="BD120" i="15"/>
  <c r="C123" i="15"/>
  <c r="BA36" i="15"/>
  <c r="V108" i="15"/>
  <c r="O13" i="15"/>
  <c r="CT59" i="15"/>
  <c r="AD86" i="15"/>
  <c r="BC72" i="15"/>
  <c r="CZ93" i="15"/>
  <c r="BH72" i="15"/>
  <c r="BY129" i="15"/>
  <c r="BS31" i="15"/>
  <c r="Q14" i="15"/>
  <c r="AJ111" i="15"/>
  <c r="DC83" i="15"/>
  <c r="CT74" i="15"/>
  <c r="AE90" i="15"/>
  <c r="Z55" i="15"/>
  <c r="AC43" i="15"/>
  <c r="BV62" i="15"/>
  <c r="U51" i="15"/>
  <c r="U60" i="15"/>
  <c r="M88" i="15"/>
  <c r="BU52" i="15"/>
  <c r="AV87" i="15"/>
  <c r="CU86" i="15"/>
  <c r="BK70" i="15"/>
  <c r="BN80" i="15"/>
  <c r="AV124" i="15"/>
  <c r="AF72" i="15"/>
  <c r="AD129" i="15"/>
  <c r="BP86" i="15"/>
  <c r="BU96" i="15"/>
  <c r="BG12" i="15"/>
  <c r="BP129" i="15"/>
  <c r="AP123" i="15"/>
  <c r="AW16" i="15"/>
  <c r="BQ82" i="15"/>
  <c r="BZ46" i="15"/>
  <c r="CR82" i="15"/>
  <c r="L119" i="15"/>
  <c r="BO71" i="15"/>
  <c r="AI71" i="15"/>
  <c r="CU103" i="15"/>
  <c r="BL102" i="15"/>
  <c r="V66" i="15"/>
  <c r="BI105" i="15"/>
  <c r="AT16" i="15"/>
  <c r="AP91" i="15"/>
  <c r="BJ12" i="15"/>
  <c r="CI93" i="15"/>
  <c r="CR70" i="15"/>
  <c r="BL92" i="15"/>
  <c r="CY84" i="15"/>
  <c r="N105" i="15"/>
  <c r="CN94" i="15"/>
  <c r="CP24" i="15"/>
  <c r="Y120" i="15"/>
  <c r="S40" i="15"/>
  <c r="AO127" i="15"/>
  <c r="AM30" i="15"/>
  <c r="AC98" i="15"/>
  <c r="CF12" i="15"/>
  <c r="X52" i="15"/>
  <c r="U53" i="15"/>
  <c r="AG60" i="15"/>
  <c r="CQ94" i="15"/>
  <c r="M29" i="15"/>
  <c r="L127" i="15"/>
  <c r="BI64" i="15"/>
  <c r="AB95" i="15"/>
  <c r="M34" i="15"/>
  <c r="BP66" i="15"/>
  <c r="CK31" i="15"/>
  <c r="Z91" i="15"/>
  <c r="I39" i="15"/>
  <c r="O30" i="15"/>
  <c r="BN105" i="15"/>
  <c r="BA76" i="15"/>
  <c r="CL54" i="15"/>
  <c r="BT43" i="15"/>
  <c r="AL87" i="15"/>
  <c r="AN85" i="15"/>
  <c r="CF92" i="15"/>
  <c r="BH25" i="15"/>
  <c r="R59" i="15"/>
  <c r="AP99" i="15"/>
  <c r="CW28" i="15"/>
  <c r="Y71" i="15"/>
  <c r="AG79" i="15"/>
  <c r="CR128" i="15"/>
  <c r="AN71" i="15"/>
  <c r="R15" i="15"/>
  <c r="AC59" i="15"/>
  <c r="CH52" i="15"/>
  <c r="L57" i="15"/>
  <c r="CF107" i="15"/>
  <c r="P86" i="15"/>
  <c r="BM112" i="15"/>
  <c r="BG43" i="15"/>
  <c r="BW62" i="15"/>
  <c r="AP84" i="15"/>
  <c r="H112" i="16"/>
  <c r="AF29" i="15"/>
  <c r="CL41" i="15"/>
  <c r="CC40" i="15"/>
  <c r="CE81" i="15"/>
  <c r="O101" i="15"/>
  <c r="CJ75" i="15"/>
  <c r="BJ106" i="15"/>
  <c r="BX124" i="15"/>
  <c r="L58" i="15"/>
  <c r="R17" i="15"/>
  <c r="BG24" i="15"/>
  <c r="BE95" i="15"/>
  <c r="BK112" i="15"/>
  <c r="BF80" i="15"/>
  <c r="CM81" i="15"/>
  <c r="CB85" i="15"/>
  <c r="K38" i="15"/>
  <c r="Q82" i="15"/>
  <c r="AX92" i="15"/>
  <c r="CC31" i="15"/>
  <c r="P105" i="15"/>
  <c r="AU48" i="15"/>
  <c r="BV54" i="15"/>
  <c r="AB108" i="15"/>
  <c r="BU106" i="15"/>
  <c r="BY55" i="15"/>
  <c r="AZ121" i="15"/>
  <c r="CV20" i="15"/>
  <c r="AT112" i="15"/>
  <c r="CC58" i="15"/>
  <c r="CB99" i="15"/>
  <c r="W101" i="15"/>
  <c r="AB53" i="15"/>
  <c r="BU25" i="15"/>
  <c r="CC65" i="15"/>
  <c r="AF98" i="15"/>
  <c r="CS86" i="15"/>
  <c r="AD43" i="15"/>
  <c r="AJ41" i="15"/>
  <c r="CE88" i="15"/>
  <c r="CV61" i="15"/>
  <c r="BW75" i="15"/>
  <c r="AA92" i="15"/>
  <c r="BU110" i="15"/>
  <c r="CD119" i="15"/>
  <c r="AR16" i="15"/>
  <c r="AC108" i="15"/>
  <c r="CI92" i="15"/>
  <c r="BW103" i="15"/>
  <c r="CJ109" i="15"/>
  <c r="AO20" i="15"/>
  <c r="BQ71" i="15"/>
  <c r="C49" i="15"/>
  <c r="I127" i="15"/>
  <c r="CL76" i="15"/>
  <c r="AU50" i="15"/>
  <c r="CD88" i="15"/>
  <c r="AD13" i="15"/>
  <c r="AT27" i="15"/>
  <c r="DC111" i="15"/>
  <c r="BL120" i="15"/>
  <c r="R104" i="15"/>
  <c r="CZ49" i="15"/>
  <c r="BU70" i="15"/>
  <c r="AD29" i="15"/>
  <c r="H60" i="15"/>
  <c r="AB81" i="15"/>
  <c r="V74" i="15"/>
  <c r="Z90" i="15"/>
  <c r="Z19" i="15"/>
  <c r="BN37" i="15"/>
  <c r="BR95" i="15"/>
  <c r="CL125" i="15"/>
  <c r="DA96" i="15"/>
  <c r="BY27" i="15"/>
  <c r="AY21" i="15"/>
  <c r="AR98" i="15"/>
  <c r="CE24" i="15"/>
  <c r="BY66" i="15"/>
  <c r="AI19" i="15"/>
  <c r="BX61" i="15"/>
  <c r="AQ86" i="15"/>
  <c r="BA109" i="15"/>
  <c r="K64" i="15"/>
  <c r="BE55" i="15"/>
  <c r="Q101" i="15"/>
  <c r="AX17" i="15"/>
  <c r="CH31" i="15"/>
  <c r="AP37" i="15"/>
  <c r="CT65" i="15"/>
  <c r="O86" i="15"/>
  <c r="J23" i="15"/>
  <c r="CG116" i="15"/>
  <c r="J39" i="15"/>
  <c r="BR17" i="15"/>
  <c r="R20" i="15"/>
  <c r="Y84" i="15"/>
  <c r="BT60" i="15"/>
  <c r="E38" i="15"/>
  <c r="AB36" i="15"/>
  <c r="I61" i="15"/>
  <c r="BU99" i="15"/>
  <c r="CM29" i="15"/>
  <c r="CC68" i="15"/>
  <c r="BF90" i="15"/>
  <c r="DC41" i="15"/>
  <c r="BD75" i="15"/>
  <c r="BM53" i="15"/>
  <c r="AM109" i="15"/>
  <c r="CH53" i="15"/>
  <c r="Q81" i="15"/>
  <c r="AI23" i="15"/>
  <c r="AY51" i="15"/>
  <c r="K55" i="15"/>
  <c r="BV47" i="15"/>
  <c r="CW107" i="15"/>
  <c r="U79" i="15"/>
  <c r="Q61" i="15"/>
  <c r="CE21" i="15"/>
  <c r="CM36" i="15"/>
  <c r="CL87" i="15"/>
  <c r="N79" i="15"/>
  <c r="S63" i="15"/>
  <c r="CE110" i="15"/>
  <c r="DB60" i="15"/>
  <c r="K129" i="15"/>
  <c r="BG48" i="15"/>
  <c r="BR59" i="15"/>
  <c r="CD19" i="15"/>
  <c r="BM103" i="15"/>
  <c r="AB29" i="15"/>
  <c r="BG41" i="15"/>
  <c r="W72" i="15"/>
  <c r="CD104" i="15"/>
  <c r="J27" i="15"/>
  <c r="CQ72" i="15"/>
  <c r="AF23" i="15"/>
  <c r="O17" i="15"/>
  <c r="AQ51" i="15"/>
  <c r="N69" i="15"/>
  <c r="AO84" i="15"/>
  <c r="AV20" i="15"/>
  <c r="CD127" i="15"/>
  <c r="AB83" i="15"/>
  <c r="AM82" i="15"/>
  <c r="AX75" i="15"/>
  <c r="AS35" i="15"/>
  <c r="AQ50" i="15"/>
  <c r="CH103" i="15"/>
  <c r="BV98" i="15"/>
  <c r="H120" i="15"/>
  <c r="CM21" i="15"/>
  <c r="DC60" i="15"/>
  <c r="CA71" i="15"/>
  <c r="DA34" i="15"/>
  <c r="AM14" i="15"/>
  <c r="H44" i="14"/>
  <c r="AI102" i="15"/>
  <c r="BL80" i="15"/>
  <c r="BS74" i="15"/>
  <c r="AP128" i="15"/>
  <c r="J65" i="15"/>
  <c r="AZ119" i="15"/>
  <c r="AS103" i="15"/>
  <c r="AG121" i="15"/>
  <c r="H69" i="15"/>
  <c r="N75" i="15"/>
  <c r="AD65" i="15"/>
  <c r="I125" i="15"/>
  <c r="AH61" i="15"/>
  <c r="E15" i="15"/>
  <c r="BB40" i="15"/>
  <c r="V19" i="15"/>
  <c r="BX64" i="15"/>
  <c r="BX90" i="15"/>
  <c r="BL60" i="15"/>
  <c r="BL20" i="15"/>
  <c r="AG36" i="15"/>
  <c r="K85" i="15"/>
  <c r="AB12" i="15"/>
  <c r="AH82" i="15"/>
  <c r="BG70" i="15"/>
  <c r="O20" i="15"/>
  <c r="AA46" i="15"/>
  <c r="BB13" i="15"/>
  <c r="AO38" i="15"/>
  <c r="CJ127" i="15"/>
  <c r="AQ66" i="15"/>
  <c r="O36" i="15"/>
  <c r="CM41" i="15"/>
  <c r="CT129" i="15"/>
  <c r="AG65" i="15"/>
  <c r="M27" i="15"/>
  <c r="P84" i="15"/>
  <c r="CN24" i="15"/>
  <c r="AK16" i="15"/>
  <c r="AX27" i="15"/>
  <c r="N64" i="15"/>
  <c r="U25" i="15"/>
  <c r="CE82" i="15"/>
  <c r="U62" i="15"/>
  <c r="BP81" i="15"/>
  <c r="BJ98" i="15"/>
  <c r="CK62" i="15"/>
  <c r="AV47" i="15"/>
  <c r="BM92" i="15"/>
  <c r="CY66" i="15"/>
  <c r="AV76" i="15"/>
  <c r="BD29" i="15"/>
  <c r="BK16" i="15"/>
  <c r="AJ31" i="15"/>
  <c r="CM128" i="15"/>
  <c r="P28" i="15"/>
  <c r="CY105" i="15"/>
  <c r="BZ104" i="15"/>
  <c r="BP98" i="15"/>
  <c r="CX88" i="15"/>
  <c r="CJ32" i="15"/>
  <c r="AY52" i="15"/>
  <c r="AE73" i="15"/>
  <c r="AT68" i="15"/>
  <c r="H13" i="15"/>
  <c r="AW40" i="15"/>
  <c r="CB14" i="15"/>
  <c r="BX91" i="15"/>
  <c r="Y128" i="15"/>
  <c r="R119" i="15"/>
  <c r="BN90" i="15"/>
  <c r="AB74" i="15"/>
  <c r="U102" i="15"/>
  <c r="CV35" i="15"/>
  <c r="CG60" i="15"/>
  <c r="CI125" i="15"/>
  <c r="CL84" i="15"/>
  <c r="Y77" i="15"/>
  <c r="AV101" i="15"/>
  <c r="CN81" i="15"/>
  <c r="BT59" i="15"/>
  <c r="AU74" i="15"/>
  <c r="BD37" i="15"/>
  <c r="CT102" i="15"/>
  <c r="BA13" i="15"/>
  <c r="L116" i="15"/>
  <c r="CK72" i="15"/>
  <c r="BW74" i="15"/>
  <c r="CK60" i="15"/>
  <c r="BG32" i="15"/>
  <c r="AZ111" i="15"/>
  <c r="CW87" i="15"/>
  <c r="DC84" i="15"/>
  <c r="AS104" i="15"/>
  <c r="P27" i="15"/>
  <c r="N14" i="15"/>
  <c r="Z23" i="15"/>
  <c r="BT54" i="15"/>
  <c r="AV96" i="15"/>
  <c r="BL101" i="15"/>
  <c r="CQ29" i="15"/>
  <c r="CN93" i="15"/>
  <c r="AY129" i="15"/>
  <c r="CN42" i="15"/>
  <c r="CR68" i="15"/>
  <c r="AO18" i="15"/>
  <c r="BR46" i="15"/>
  <c r="BW106" i="15"/>
  <c r="CQ88" i="15"/>
  <c r="X27" i="15"/>
  <c r="BV104" i="15"/>
  <c r="CF30" i="15"/>
  <c r="AC42" i="15"/>
  <c r="BS71" i="15"/>
  <c r="U80" i="15"/>
  <c r="R123" i="15"/>
  <c r="Y69" i="15"/>
  <c r="CZ82" i="15"/>
  <c r="BB14" i="15"/>
  <c r="CK121" i="15"/>
  <c r="DB28" i="15"/>
  <c r="AT66" i="15"/>
  <c r="AL111" i="15"/>
  <c r="BN42" i="15"/>
  <c r="CF63" i="15"/>
  <c r="AN40" i="15"/>
  <c r="AW124" i="15"/>
  <c r="Z24" i="15"/>
  <c r="AN70" i="15"/>
  <c r="AD71" i="15"/>
  <c r="Q77" i="15"/>
  <c r="X20" i="15"/>
  <c r="CT91" i="15"/>
  <c r="AC66" i="15"/>
  <c r="BI46" i="15"/>
  <c r="CC108" i="15"/>
  <c r="CT110" i="15"/>
  <c r="CJ14" i="15"/>
  <c r="CH73" i="15"/>
  <c r="BI39" i="15"/>
  <c r="AL15" i="15"/>
  <c r="H106" i="15"/>
  <c r="BQ109" i="15"/>
  <c r="AN96" i="15"/>
  <c r="AG62" i="15"/>
  <c r="AD85" i="15"/>
  <c r="DC14" i="15"/>
  <c r="BW95" i="15"/>
  <c r="E106" i="15"/>
  <c r="BO92" i="15"/>
  <c r="E51" i="15"/>
  <c r="BN48" i="15"/>
  <c r="BU55" i="15"/>
  <c r="AP107" i="15"/>
  <c r="AK74" i="15"/>
  <c r="CT95" i="15"/>
  <c r="Q107" i="15"/>
  <c r="AU36" i="15"/>
  <c r="CI104" i="15"/>
  <c r="J99" i="15"/>
  <c r="AP19" i="15"/>
  <c r="R13" i="15"/>
  <c r="BQ124" i="15"/>
  <c r="BU85" i="15"/>
  <c r="DA77" i="15"/>
  <c r="AO35" i="15"/>
  <c r="AD14" i="15"/>
  <c r="CX23" i="15"/>
  <c r="CR72" i="15"/>
  <c r="BP25" i="15"/>
  <c r="P103" i="15"/>
  <c r="BA106" i="15"/>
  <c r="CE29" i="15"/>
  <c r="BJ68" i="15"/>
  <c r="DE113" i="15"/>
  <c r="AO71" i="15"/>
  <c r="L43" i="15"/>
  <c r="AE39" i="15"/>
  <c r="AQ12" i="15"/>
  <c r="BA82" i="15"/>
  <c r="BQ96" i="15"/>
  <c r="AU31" i="15"/>
  <c r="BT119" i="15"/>
  <c r="AP103" i="15"/>
  <c r="BR104" i="15"/>
  <c r="C120" i="15"/>
  <c r="AC81" i="15"/>
  <c r="CI122" i="15"/>
  <c r="BX69" i="15"/>
  <c r="AY48" i="15"/>
  <c r="AY73" i="15"/>
  <c r="BC101" i="15"/>
  <c r="BY35" i="15"/>
  <c r="BY49" i="15"/>
  <c r="M105" i="15"/>
  <c r="CD50" i="15"/>
  <c r="BF62" i="15"/>
  <c r="C116" i="16"/>
  <c r="CA106" i="15"/>
  <c r="AG24" i="15"/>
  <c r="T77" i="15"/>
  <c r="BD109" i="15"/>
  <c r="BW12" i="15"/>
  <c r="X42" i="15"/>
  <c r="BO112" i="15"/>
  <c r="AG75" i="15"/>
  <c r="Y50" i="15"/>
  <c r="AN76" i="15"/>
  <c r="BG81" i="15"/>
  <c r="DC87" i="15"/>
  <c r="CQ40" i="15"/>
  <c r="CK73" i="15"/>
  <c r="BW94" i="15"/>
  <c r="CR29" i="15"/>
  <c r="AE120" i="15"/>
  <c r="AA49" i="15"/>
  <c r="CB39" i="15"/>
  <c r="AW128" i="15"/>
  <c r="AK102" i="15"/>
  <c r="Q19" i="15"/>
  <c r="AA84" i="15"/>
  <c r="BZ31" i="15"/>
  <c r="AX68" i="15"/>
  <c r="U21" i="15"/>
  <c r="CV116" i="15"/>
  <c r="BF95" i="15"/>
  <c r="BR30" i="15"/>
  <c r="CR107" i="15"/>
  <c r="AO66" i="15"/>
  <c r="BM61" i="15"/>
  <c r="R23" i="15"/>
  <c r="Q60" i="15"/>
  <c r="BR64" i="15"/>
  <c r="CN27" i="15"/>
  <c r="AL55" i="15"/>
  <c r="H125" i="15"/>
  <c r="W69" i="15"/>
  <c r="BO93" i="15"/>
  <c r="K74" i="15"/>
  <c r="CN61" i="15"/>
  <c r="BZ76" i="15"/>
  <c r="CE77" i="15"/>
  <c r="AO81" i="15"/>
  <c r="BE68" i="15"/>
  <c r="CY75" i="15"/>
  <c r="B127" i="16"/>
  <c r="BP48" i="15"/>
  <c r="BU51" i="15"/>
  <c r="BX15" i="15"/>
  <c r="BL55" i="15"/>
  <c r="AT64" i="15"/>
  <c r="V27" i="15"/>
  <c r="CU122" i="15"/>
  <c r="P109" i="15"/>
  <c r="CB98" i="15"/>
  <c r="AQ62" i="15"/>
  <c r="BV94" i="15"/>
  <c r="BT66" i="15"/>
  <c r="S25" i="15"/>
  <c r="CL50" i="15"/>
  <c r="CX94" i="15"/>
  <c r="BW86" i="15"/>
  <c r="CV42" i="15"/>
  <c r="BK90" i="15"/>
  <c r="X102" i="15"/>
  <c r="CB83" i="15"/>
  <c r="AP53" i="15"/>
  <c r="W103" i="15"/>
  <c r="AF71" i="15"/>
  <c r="BX93" i="15"/>
  <c r="BE125" i="15"/>
  <c r="AU55" i="15"/>
  <c r="CE13" i="15"/>
  <c r="AC92" i="15"/>
  <c r="BR107" i="15"/>
  <c r="O47" i="15"/>
  <c r="AN59" i="15"/>
  <c r="DC27" i="15"/>
  <c r="AT74" i="15"/>
  <c r="CR76" i="15"/>
  <c r="BH29" i="15"/>
  <c r="AS17" i="15"/>
  <c r="Z93" i="15"/>
  <c r="J103" i="15"/>
  <c r="CQ62" i="15"/>
  <c r="BH128" i="15"/>
  <c r="CQ34" i="15"/>
  <c r="BB83" i="15"/>
  <c r="BH99" i="15"/>
  <c r="CL91" i="15"/>
  <c r="P64" i="15"/>
  <c r="CU34" i="15"/>
  <c r="CE28" i="15"/>
  <c r="BM49" i="15"/>
  <c r="CR15" i="15"/>
  <c r="AN39" i="15"/>
  <c r="DG69" i="16"/>
  <c r="CS85" i="15"/>
  <c r="AS116" i="15"/>
  <c r="I94" i="15"/>
  <c r="BG18" i="15"/>
  <c r="X96" i="15"/>
  <c r="BT94" i="15"/>
  <c r="CR42" i="15"/>
  <c r="BV63" i="15"/>
  <c r="BT76" i="15"/>
  <c r="BR29" i="15"/>
  <c r="CY127" i="15"/>
  <c r="CN41" i="15"/>
  <c r="CN52" i="15"/>
  <c r="DC39" i="15"/>
  <c r="CH18" i="15"/>
  <c r="AV39" i="15"/>
  <c r="CS90" i="15"/>
  <c r="CT94" i="15"/>
  <c r="CL82" i="15"/>
  <c r="AM26" i="15"/>
  <c r="T20" i="15"/>
  <c r="AG108" i="15"/>
  <c r="P53" i="15"/>
  <c r="CA74" i="15"/>
  <c r="CH121" i="15"/>
  <c r="AZ124" i="15"/>
  <c r="T30" i="15"/>
  <c r="AD102" i="15"/>
  <c r="AD125" i="15"/>
  <c r="AY72" i="15"/>
  <c r="CL40" i="15"/>
  <c r="AE32" i="15"/>
  <c r="U49" i="15"/>
  <c r="AG17" i="15"/>
  <c r="AE111" i="15"/>
  <c r="AI110" i="15"/>
  <c r="N76" i="15"/>
  <c r="CF55" i="15"/>
  <c r="CL37" i="15"/>
  <c r="AT40" i="15"/>
  <c r="BB43" i="15"/>
  <c r="V50" i="15"/>
  <c r="O107" i="15"/>
  <c r="CF103" i="15"/>
  <c r="BR123" i="15"/>
  <c r="BP46" i="15"/>
  <c r="AO86" i="15"/>
  <c r="CK129" i="15"/>
  <c r="BT120" i="15"/>
  <c r="DG31" i="16"/>
  <c r="P50" i="15"/>
  <c r="BG36" i="15"/>
  <c r="BX104" i="15"/>
  <c r="BO123" i="15"/>
  <c r="CO109" i="15"/>
  <c r="CK93" i="15"/>
  <c r="AQ106" i="15"/>
  <c r="T120" i="15"/>
  <c r="DG18" i="16"/>
  <c r="CI64" i="15"/>
  <c r="BE60" i="15"/>
  <c r="S98" i="15"/>
  <c r="BO125" i="15"/>
  <c r="AP50" i="15"/>
  <c r="U75" i="15"/>
  <c r="I90" i="15"/>
  <c r="BD40" i="15"/>
  <c r="CO116" i="15"/>
  <c r="DE95" i="16"/>
  <c r="DG27" i="15"/>
  <c r="BE14" i="15"/>
  <c r="S49" i="15"/>
  <c r="AO68" i="15"/>
  <c r="AY57" i="15"/>
  <c r="E65" i="15"/>
  <c r="DC52" i="15"/>
  <c r="CU20" i="15"/>
  <c r="T49" i="15"/>
  <c r="AB43" i="15"/>
  <c r="BF18" i="15"/>
  <c r="H124" i="15"/>
  <c r="C68" i="15"/>
  <c r="AG72" i="15"/>
  <c r="BU14" i="15"/>
  <c r="AS77" i="15"/>
  <c r="AO125" i="15"/>
  <c r="C116" i="15"/>
  <c r="DG15" i="16"/>
  <c r="BB66" i="15"/>
  <c r="CD54" i="15"/>
  <c r="AL34" i="15"/>
  <c r="AQ30" i="15"/>
  <c r="M120" i="15"/>
  <c r="L28" i="15"/>
  <c r="T12" i="15"/>
  <c r="C40" i="15"/>
  <c r="AF47" i="15"/>
  <c r="AY82" i="15"/>
  <c r="DC43" i="15"/>
  <c r="DE122" i="16"/>
  <c r="C80" i="15"/>
  <c r="CV58" i="15"/>
  <c r="BW83" i="15"/>
  <c r="BJ111" i="15"/>
  <c r="BY23" i="15"/>
  <c r="AI52" i="15"/>
  <c r="BE30" i="15"/>
  <c r="BA124" i="15"/>
  <c r="AO13" i="15"/>
  <c r="BF74" i="15"/>
  <c r="AA108" i="15"/>
  <c r="AW32" i="15"/>
  <c r="CA76" i="15"/>
  <c r="AW95" i="15"/>
  <c r="T99" i="15"/>
  <c r="BO23" i="15"/>
  <c r="AK107" i="15"/>
  <c r="E82" i="15"/>
  <c r="AK125" i="15"/>
  <c r="AA90" i="15"/>
  <c r="BL65" i="15"/>
  <c r="CZ24" i="15"/>
  <c r="AD42" i="15"/>
  <c r="BC64" i="15"/>
  <c r="BE72" i="15"/>
  <c r="S64" i="15"/>
  <c r="CM58" i="15"/>
  <c r="CI90" i="15"/>
  <c r="CS102" i="15"/>
  <c r="AB39" i="15"/>
  <c r="AT116" i="15"/>
  <c r="M104" i="15"/>
  <c r="BT87" i="15"/>
  <c r="CE91" i="15"/>
  <c r="CM61" i="15"/>
  <c r="E156" i="15"/>
  <c r="CK55" i="15"/>
  <c r="BM25" i="15"/>
  <c r="AA101" i="15"/>
  <c r="CA99" i="15"/>
  <c r="AH116" i="15"/>
  <c r="AY25" i="15"/>
  <c r="L49" i="15"/>
  <c r="BN13" i="15"/>
  <c r="AB23" i="15"/>
  <c r="BW36" i="15"/>
  <c r="T39" i="15"/>
  <c r="CS105" i="15"/>
  <c r="AZ50" i="15"/>
  <c r="BG35" i="15"/>
  <c r="C64" i="15"/>
  <c r="DC36" i="15"/>
  <c r="AV69" i="15"/>
  <c r="CZ116" i="15"/>
  <c r="AH69" i="15"/>
  <c r="BB64" i="15"/>
  <c r="CX95" i="15"/>
  <c r="BH85" i="15"/>
  <c r="BL59" i="15"/>
  <c r="Y79" i="15"/>
  <c r="AT83" i="15"/>
  <c r="CX105" i="15"/>
  <c r="BC28" i="15"/>
  <c r="AD55" i="15"/>
  <c r="AI16" i="15"/>
  <c r="AI85" i="15"/>
  <c r="CH80" i="15"/>
  <c r="BC32" i="15"/>
  <c r="CR59" i="15"/>
  <c r="DG71" i="15"/>
  <c r="BX39" i="15"/>
  <c r="BD19" i="15"/>
  <c r="BB112" i="15"/>
  <c r="S43" i="15"/>
  <c r="CP31" i="15"/>
  <c r="AI47" i="15"/>
  <c r="BA52" i="15"/>
  <c r="AL65" i="15"/>
  <c r="BS47" i="15"/>
  <c r="CL62" i="15"/>
  <c r="AA123" i="15"/>
  <c r="CO48" i="15"/>
  <c r="Y51" i="15"/>
  <c r="BM125" i="15"/>
  <c r="P74" i="15"/>
  <c r="S75" i="15"/>
  <c r="CT128" i="15"/>
  <c r="AX24" i="15"/>
  <c r="W106" i="15"/>
  <c r="CV108" i="15"/>
  <c r="BC38" i="15"/>
  <c r="BB46" i="15"/>
  <c r="AY99" i="15"/>
  <c r="BK92" i="15"/>
  <c r="BW40" i="15"/>
  <c r="CB111" i="15"/>
  <c r="BL15" i="15"/>
  <c r="CF109" i="15"/>
  <c r="DG40" i="15"/>
  <c r="CT92" i="15"/>
  <c r="CC97" i="15"/>
  <c r="M80" i="15"/>
  <c r="CH76" i="15"/>
  <c r="AC84" i="15"/>
  <c r="BW27" i="15"/>
  <c r="AN129" i="15"/>
  <c r="CL108" i="15"/>
  <c r="AG41" i="15"/>
  <c r="AF101" i="15"/>
  <c r="CL36" i="15"/>
  <c r="BD66" i="15"/>
  <c r="BQ121" i="15"/>
  <c r="CU85" i="15"/>
  <c r="AS15" i="15"/>
  <c r="BR32" i="15"/>
  <c r="AC19" i="15"/>
  <c r="K41" i="15"/>
  <c r="DA52" i="15"/>
  <c r="AM38" i="15"/>
  <c r="BY73" i="15"/>
  <c r="CD98" i="15"/>
  <c r="CX123" i="15"/>
  <c r="AR29" i="15"/>
  <c r="BY108" i="15"/>
  <c r="I112" i="16"/>
  <c r="AC72" i="15"/>
  <c r="DB73" i="15"/>
  <c r="BX87" i="15"/>
  <c r="BK28" i="15"/>
  <c r="BF14" i="15"/>
  <c r="BL38" i="15"/>
  <c r="CI98" i="15"/>
  <c r="BH84" i="15"/>
  <c r="AE64" i="15"/>
  <c r="CF104" i="15"/>
  <c r="AT122" i="15"/>
  <c r="CM107" i="15"/>
  <c r="BW65" i="15"/>
  <c r="DG28" i="15"/>
  <c r="AY65" i="15"/>
  <c r="Q48" i="15"/>
  <c r="O15" i="15"/>
  <c r="BV40" i="15"/>
  <c r="CM83" i="15"/>
  <c r="BF36" i="15"/>
  <c r="BQ94" i="15"/>
  <c r="AE37" i="15"/>
  <c r="BJ107" i="15"/>
  <c r="CO54" i="15"/>
  <c r="U129" i="15"/>
  <c r="DB35" i="15"/>
  <c r="CO72" i="15"/>
  <c r="CN124" i="15"/>
  <c r="BV70" i="15"/>
  <c r="BH43" i="15"/>
  <c r="CE109" i="15"/>
  <c r="BI62" i="15"/>
  <c r="AJ65" i="15"/>
  <c r="K68" i="15"/>
  <c r="CP42" i="15"/>
  <c r="AL92" i="15"/>
  <c r="CU63" i="15"/>
  <c r="BW120" i="15"/>
  <c r="V87" i="15"/>
  <c r="AU87" i="15"/>
  <c r="Q70" i="15"/>
  <c r="BB59" i="15"/>
  <c r="BE80" i="15"/>
  <c r="BX37" i="15"/>
  <c r="CH69" i="15"/>
  <c r="BY120" i="15"/>
  <c r="CO24" i="15"/>
  <c r="AR81" i="15"/>
  <c r="AP51" i="15"/>
  <c r="Q104" i="15"/>
  <c r="CO32" i="15"/>
  <c r="V55" i="15"/>
  <c r="AJ59" i="15"/>
  <c r="CB28" i="15"/>
  <c r="AM106" i="15"/>
  <c r="Q24" i="15"/>
  <c r="K15" i="15"/>
  <c r="AN99" i="15"/>
  <c r="Z16" i="15"/>
  <c r="AP31" i="15"/>
  <c r="AE49" i="15"/>
  <c r="C107" i="15"/>
  <c r="BI76" i="15"/>
  <c r="CS119" i="15"/>
  <c r="BC86" i="15"/>
  <c r="BL29" i="15"/>
  <c r="T73" i="15"/>
  <c r="AU54" i="15"/>
  <c r="H71" i="15"/>
  <c r="S121" i="15"/>
  <c r="U48" i="15"/>
  <c r="BC15" i="15"/>
  <c r="BF63" i="15"/>
  <c r="H104" i="15"/>
  <c r="BF123" i="15"/>
  <c r="CX77" i="15"/>
  <c r="BC23" i="15"/>
  <c r="AR83" i="15"/>
  <c r="BU36" i="15"/>
  <c r="CE60" i="15"/>
  <c r="AD110" i="15"/>
  <c r="N107" i="15"/>
  <c r="N70" i="15"/>
  <c r="AG80" i="15"/>
  <c r="Z124" i="15"/>
  <c r="H108" i="15"/>
  <c r="AM97" i="15"/>
  <c r="H21" i="15"/>
  <c r="Z50" i="15"/>
  <c r="BX34" i="15"/>
  <c r="AH59" i="15"/>
  <c r="Y83" i="15"/>
  <c r="AI87" i="15"/>
  <c r="P120" i="15"/>
  <c r="BV68" i="15"/>
  <c r="BK80" i="15"/>
  <c r="AX70" i="15"/>
  <c r="Q64" i="15"/>
  <c r="CA51" i="15"/>
  <c r="AM17" i="15"/>
  <c r="CI69" i="15"/>
  <c r="DG81" i="16"/>
  <c r="BK29" i="15"/>
  <c r="AA129" i="15"/>
  <c r="W87" i="15"/>
  <c r="R121" i="15"/>
  <c r="BO83" i="15"/>
  <c r="AK75" i="15"/>
  <c r="CR49" i="15"/>
  <c r="AA34" i="15"/>
  <c r="H107" i="15"/>
  <c r="AJ116" i="15"/>
  <c r="AX14" i="15"/>
  <c r="CT25" i="15"/>
  <c r="DG91" i="15"/>
  <c r="CF129" i="15"/>
  <c r="BD80" i="15"/>
  <c r="BV61" i="15"/>
  <c r="AM40" i="15"/>
  <c r="CO65" i="15"/>
  <c r="AN37" i="15"/>
  <c r="AP112" i="15"/>
  <c r="BJ17" i="15"/>
  <c r="AZ13" i="15"/>
  <c r="AL63" i="15"/>
  <c r="AZ40" i="15"/>
  <c r="CE70" i="15"/>
  <c r="AT52" i="15"/>
  <c r="DC125" i="15"/>
  <c r="E85" i="15"/>
  <c r="BS58" i="15"/>
  <c r="BH103" i="15"/>
  <c r="CV93" i="15"/>
  <c r="AZ127" i="15"/>
  <c r="CI63" i="15"/>
  <c r="AT30" i="15"/>
  <c r="DA111" i="15"/>
  <c r="CP46" i="15"/>
  <c r="C36" i="15"/>
  <c r="AI79" i="15"/>
  <c r="AH68" i="15"/>
  <c r="Q116" i="15"/>
  <c r="DC50" i="15"/>
  <c r="K21" i="15"/>
  <c r="AR53" i="15"/>
  <c r="CB94" i="15"/>
  <c r="AK40" i="15"/>
  <c r="K119" i="15"/>
  <c r="N38" i="15"/>
  <c r="BI40" i="15"/>
  <c r="AR18" i="15"/>
  <c r="X73" i="15"/>
  <c r="AI65" i="15"/>
  <c r="R30" i="15"/>
  <c r="AI109" i="15"/>
  <c r="BI55" i="15"/>
  <c r="AA32" i="15"/>
  <c r="AA23" i="15"/>
  <c r="BZ18" i="15"/>
  <c r="R86" i="15"/>
  <c r="Q43" i="15"/>
  <c r="AG55" i="15"/>
  <c r="AC95" i="15"/>
  <c r="BC125" i="15"/>
  <c r="CU37" i="15"/>
  <c r="CQ121" i="15"/>
  <c r="CS116" i="15"/>
  <c r="BG13" i="15"/>
  <c r="BU128" i="15"/>
  <c r="E129" i="15"/>
  <c r="BE20" i="15"/>
  <c r="BD52" i="15"/>
  <c r="BR12" i="15"/>
  <c r="AX13" i="15"/>
  <c r="CH63" i="15"/>
  <c r="AW15" i="15"/>
  <c r="BS23" i="15"/>
  <c r="R19" i="15"/>
  <c r="BP62" i="15"/>
  <c r="V85" i="15"/>
  <c r="AO77" i="15"/>
  <c r="J26" i="15"/>
  <c r="AH64" i="15"/>
  <c r="BX129" i="15"/>
  <c r="CP63" i="15"/>
  <c r="CS58" i="15"/>
  <c r="O64" i="15"/>
  <c r="M108" i="15"/>
  <c r="CS104" i="15"/>
  <c r="T37" i="15"/>
  <c r="CQ76" i="15"/>
  <c r="E41" i="15"/>
  <c r="J21" i="15"/>
  <c r="BR98" i="15"/>
  <c r="U12" i="15"/>
  <c r="BR72" i="15"/>
  <c r="C112" i="15"/>
  <c r="DG90" i="15"/>
  <c r="CL13" i="15"/>
  <c r="U85" i="15"/>
  <c r="BF61" i="15"/>
  <c r="BP116" i="15"/>
  <c r="BH39" i="15"/>
  <c r="Y104" i="15"/>
  <c r="AV120" i="15"/>
  <c r="BJ83" i="15"/>
  <c r="BQ68" i="15"/>
  <c r="AR48" i="15"/>
  <c r="CT99" i="15"/>
  <c r="DE117" i="15"/>
  <c r="BI93" i="15"/>
  <c r="AV24" i="15"/>
  <c r="BM101" i="15"/>
  <c r="AS102" i="15"/>
  <c r="O54" i="15"/>
  <c r="AK116" i="15"/>
  <c r="CG53" i="15"/>
  <c r="AF84" i="15"/>
  <c r="BI19" i="15"/>
  <c r="CF15" i="15"/>
  <c r="CZ91" i="15"/>
  <c r="T97" i="15"/>
  <c r="BO29" i="15"/>
  <c r="DC15" i="15"/>
  <c r="AB38" i="15"/>
  <c r="DB43" i="15"/>
  <c r="CK66" i="15"/>
  <c r="AU53" i="15"/>
  <c r="CZ121" i="15"/>
  <c r="CL38" i="15"/>
  <c r="O42" i="15"/>
  <c r="BH16" i="15"/>
  <c r="DE114" i="15"/>
  <c r="AZ37" i="15"/>
  <c r="DB36" i="15"/>
  <c r="Z112" i="15"/>
  <c r="BH50" i="15"/>
  <c r="U18" i="15"/>
  <c r="BA96" i="15"/>
  <c r="H109" i="15"/>
  <c r="X48" i="15"/>
  <c r="CZ102" i="15"/>
  <c r="CF71" i="15"/>
  <c r="CW59" i="15"/>
  <c r="Q29" i="15"/>
  <c r="AB63" i="15"/>
  <c r="CZ103" i="15"/>
  <c r="L12" i="15"/>
  <c r="BZ111" i="15"/>
  <c r="AM24" i="15"/>
  <c r="AO121" i="15"/>
  <c r="AA60" i="15"/>
  <c r="AQ68" i="15"/>
  <c r="U103" i="15"/>
  <c r="BK111" i="15"/>
  <c r="E80" i="15"/>
  <c r="CP92" i="15"/>
  <c r="AE27" i="15"/>
  <c r="AG34" i="15"/>
  <c r="CS55" i="15"/>
  <c r="CH64" i="15"/>
  <c r="BH62" i="15"/>
  <c r="AS74" i="15"/>
  <c r="AY79" i="15"/>
  <c r="DG20" i="16"/>
  <c r="AS83" i="15"/>
  <c r="BW21" i="15"/>
  <c r="BO90" i="15"/>
  <c r="BW23" i="15"/>
  <c r="AU68" i="15"/>
  <c r="CP119" i="15"/>
  <c r="W79" i="15"/>
  <c r="DG26" i="16"/>
  <c r="AW88" i="15"/>
  <c r="BI60" i="15"/>
  <c r="W40" i="15"/>
  <c r="CS84" i="15"/>
  <c r="V77" i="15"/>
  <c r="CU25" i="15"/>
  <c r="AT55" i="15"/>
  <c r="CO35" i="15"/>
  <c r="BS119" i="15"/>
  <c r="AI92" i="15"/>
  <c r="DG57" i="15"/>
  <c r="AB88" i="15"/>
  <c r="AS109" i="15"/>
  <c r="Q40" i="15"/>
  <c r="AB120" i="15"/>
  <c r="BI99" i="15"/>
  <c r="DA62" i="15"/>
  <c r="Q84" i="15"/>
  <c r="CB124" i="15"/>
  <c r="CK103" i="15"/>
  <c r="CW103" i="15"/>
  <c r="CQ37" i="15"/>
  <c r="X87" i="15"/>
  <c r="CK13" i="15"/>
  <c r="N21" i="15"/>
  <c r="AV32" i="15"/>
  <c r="BD54" i="15"/>
  <c r="BL81" i="15"/>
  <c r="BT16" i="15"/>
  <c r="CG70" i="15"/>
  <c r="BW111" i="15"/>
  <c r="AH122" i="15"/>
  <c r="BG58" i="15"/>
  <c r="CR63" i="15"/>
  <c r="CL47" i="15"/>
  <c r="AH17" i="15"/>
  <c r="AR101" i="15"/>
  <c r="CK12" i="15"/>
  <c r="BG57" i="15"/>
  <c r="CP58" i="15"/>
  <c r="CE76" i="15"/>
  <c r="CA127" i="15"/>
  <c r="CO87" i="15"/>
  <c r="CO43" i="15"/>
  <c r="R54" i="15"/>
  <c r="AG84" i="15"/>
  <c r="BU24" i="15"/>
  <c r="AR17" i="15"/>
  <c r="BQ51" i="15"/>
  <c r="CJ24" i="15"/>
  <c r="CO57" i="15"/>
  <c r="CA98" i="15"/>
  <c r="CH84" i="15"/>
  <c r="T46" i="15"/>
  <c r="BU64" i="15"/>
  <c r="CP66" i="15"/>
  <c r="BZ28" i="15"/>
  <c r="BK36" i="15"/>
  <c r="S29" i="15"/>
  <c r="AU51" i="15"/>
  <c r="CZ51" i="15"/>
  <c r="CP34" i="15"/>
  <c r="AF43" i="15"/>
  <c r="CM125" i="15"/>
  <c r="AB75" i="15"/>
  <c r="V70" i="15"/>
  <c r="BA48" i="15"/>
  <c r="AX69" i="15"/>
  <c r="BT14" i="15"/>
  <c r="BF21" i="15"/>
  <c r="AR76" i="15"/>
  <c r="AF31" i="15"/>
  <c r="CZ34" i="15"/>
  <c r="CT57" i="15"/>
  <c r="CH97" i="15"/>
  <c r="CJ41" i="15"/>
  <c r="BI66" i="15"/>
  <c r="CA105" i="15"/>
  <c r="E57" i="15"/>
  <c r="W29" i="15"/>
  <c r="T61" i="15"/>
  <c r="X34" i="15"/>
  <c r="BG102" i="15"/>
  <c r="BR42" i="15"/>
  <c r="CU18" i="15"/>
  <c r="DE88" i="16"/>
  <c r="BV83" i="15"/>
  <c r="BR36" i="15"/>
  <c r="AO79" i="15"/>
  <c r="CX27" i="15"/>
  <c r="U76" i="15"/>
  <c r="AL36" i="15"/>
  <c r="BH97" i="15"/>
  <c r="CC25" i="15"/>
  <c r="Y26" i="15"/>
  <c r="CR96" i="15"/>
  <c r="AC54" i="15"/>
  <c r="BK119" i="15"/>
  <c r="AC103" i="15"/>
  <c r="BY109" i="15"/>
  <c r="CV88" i="15"/>
  <c r="E64" i="15"/>
  <c r="BY96" i="15"/>
  <c r="CG40" i="15"/>
  <c r="P16" i="15"/>
  <c r="I71" i="15"/>
  <c r="BN107" i="15"/>
  <c r="CK75" i="15"/>
  <c r="CQ32" i="15"/>
  <c r="BW80" i="15"/>
  <c r="BE66" i="15"/>
  <c r="BL27" i="15"/>
  <c r="DE96" i="16"/>
  <c r="CN90" i="15"/>
  <c r="DG73" i="15"/>
  <c r="U38" i="15"/>
  <c r="DC61" i="15"/>
  <c r="CS63" i="15"/>
  <c r="AN81" i="15"/>
  <c r="AI14" i="15"/>
  <c r="BH49" i="15"/>
  <c r="I58" i="15"/>
  <c r="T43" i="15"/>
  <c r="AC123" i="15"/>
  <c r="E68" i="15"/>
  <c r="BY103" i="15"/>
  <c r="CN20" i="15"/>
  <c r="BQ112" i="15"/>
  <c r="L81" i="15"/>
  <c r="BH63" i="15"/>
  <c r="BN29" i="15"/>
  <c r="N72" i="15"/>
  <c r="CU116" i="15"/>
  <c r="S73" i="15"/>
  <c r="AJ103" i="15"/>
  <c r="CZ38" i="15"/>
  <c r="DG25" i="15"/>
  <c r="CK90" i="15"/>
  <c r="BN82" i="15"/>
  <c r="E159" i="15"/>
  <c r="CG21" i="15"/>
  <c r="BV101" i="15"/>
  <c r="BQ59" i="15"/>
  <c r="CI119" i="15"/>
  <c r="BJ23" i="15"/>
  <c r="BW105" i="15"/>
  <c r="CE36" i="15"/>
  <c r="BR43" i="15"/>
  <c r="Y53" i="15"/>
  <c r="L42" i="15"/>
  <c r="CH59" i="15"/>
  <c r="BM35" i="15"/>
  <c r="BA105" i="15"/>
  <c r="BS91" i="15"/>
  <c r="E59" i="15"/>
  <c r="H74" i="15"/>
  <c r="T63" i="15"/>
  <c r="AX76" i="15"/>
  <c r="CK119" i="15"/>
  <c r="X112" i="15"/>
  <c r="BI28" i="15"/>
  <c r="BV20" i="15"/>
  <c r="X14" i="15"/>
  <c r="M119" i="15"/>
  <c r="AR59" i="15"/>
  <c r="CX111" i="15"/>
  <c r="BT108" i="15"/>
  <c r="AJ39" i="15"/>
  <c r="B97" i="16"/>
  <c r="BH65" i="15"/>
  <c r="H14" i="15"/>
  <c r="CF101" i="15"/>
  <c r="BL79" i="15"/>
  <c r="BN91" i="15"/>
  <c r="CP76" i="15"/>
  <c r="AN17" i="15"/>
  <c r="AZ20" i="15"/>
  <c r="CY72" i="15"/>
  <c r="CG13" i="15"/>
  <c r="AG124" i="15"/>
  <c r="CJ52" i="15"/>
  <c r="BW18" i="15"/>
  <c r="O31" i="15"/>
  <c r="T41" i="15"/>
  <c r="BI37" i="15"/>
  <c r="AV38" i="15"/>
  <c r="CV86" i="15"/>
  <c r="AA57" i="15"/>
  <c r="Z102" i="15"/>
  <c r="I99" i="15"/>
  <c r="U59" i="15"/>
  <c r="CR39" i="15"/>
  <c r="CX53" i="15"/>
  <c r="O55" i="15"/>
  <c r="H127" i="15"/>
  <c r="CI28" i="15"/>
  <c r="T87" i="15"/>
  <c r="CY88" i="15"/>
  <c r="AE43" i="15"/>
  <c r="DB122" i="15"/>
  <c r="CN13" i="15"/>
  <c r="CK68" i="15"/>
  <c r="CV27" i="15"/>
  <c r="AD50" i="15"/>
  <c r="BG17" i="15"/>
  <c r="AM32" i="15"/>
  <c r="U20" i="15"/>
  <c r="AY26" i="15"/>
  <c r="AR42" i="15"/>
  <c r="U24" i="15"/>
  <c r="BP40" i="15"/>
  <c r="AQ15" i="15"/>
  <c r="AQ71" i="15"/>
  <c r="AX30" i="15"/>
  <c r="BV53" i="15"/>
  <c r="CK97" i="15"/>
  <c r="CH92" i="15"/>
  <c r="BM52" i="15"/>
  <c r="AV26" i="15"/>
  <c r="DA16" i="15"/>
  <c r="BU129" i="15"/>
  <c r="K43" i="15"/>
  <c r="Y97" i="15"/>
  <c r="AX129" i="15"/>
  <c r="BU81" i="15"/>
  <c r="O38" i="15"/>
  <c r="AG87" i="15"/>
  <c r="O119" i="15"/>
  <c r="AO76" i="15"/>
  <c r="W27" i="15"/>
  <c r="N116" i="15"/>
  <c r="BU102" i="15"/>
  <c r="DA92" i="15"/>
  <c r="Y70" i="15"/>
  <c r="BB74" i="15"/>
  <c r="BI36" i="15"/>
  <c r="CT13" i="15"/>
  <c r="CU80" i="15"/>
  <c r="BA47" i="15"/>
  <c r="BF31" i="15"/>
  <c r="BV103" i="15"/>
  <c r="AJ35" i="15"/>
  <c r="DG106" i="16"/>
  <c r="CZ120" i="15"/>
  <c r="BC26" i="15"/>
  <c r="CQ23" i="15"/>
  <c r="CY51" i="15"/>
  <c r="AB79" i="15"/>
  <c r="CU125" i="15"/>
  <c r="BF35" i="15"/>
  <c r="CE23" i="15"/>
  <c r="BZ80" i="15"/>
  <c r="S70" i="15"/>
  <c r="AJ112" i="15"/>
  <c r="BG54" i="15"/>
  <c r="CJ83" i="15"/>
  <c r="Y39" i="15"/>
  <c r="CK57" i="15"/>
  <c r="DG74" i="15"/>
  <c r="BM105" i="15"/>
  <c r="AA110" i="15"/>
  <c r="AF62" i="15"/>
  <c r="P76" i="15"/>
  <c r="V51" i="15"/>
  <c r="BX127" i="15"/>
  <c r="S62" i="15"/>
  <c r="BL104" i="15"/>
  <c r="DC54" i="15"/>
  <c r="CJ129" i="15"/>
  <c r="AZ95" i="15"/>
  <c r="AU46" i="15"/>
  <c r="BC80" i="15"/>
  <c r="H97" i="15"/>
  <c r="AI42" i="15"/>
  <c r="CX17" i="15"/>
  <c r="BI80" i="15"/>
  <c r="BJ128" i="15"/>
  <c r="E96" i="15"/>
  <c r="CE34" i="15"/>
  <c r="Z74" i="15"/>
  <c r="CD74" i="15"/>
  <c r="E26" i="15"/>
  <c r="O96" i="15"/>
  <c r="CV57" i="15"/>
  <c r="BP111" i="15"/>
  <c r="X98" i="15"/>
  <c r="E31" i="15"/>
  <c r="BW46" i="15"/>
  <c r="BX63" i="15"/>
  <c r="AB128" i="15"/>
  <c r="DE107" i="16"/>
  <c r="CK35" i="15"/>
  <c r="P58" i="15"/>
  <c r="C65" i="15"/>
  <c r="BU75" i="15"/>
  <c r="AL116" i="15"/>
  <c r="AU95" i="15"/>
  <c r="CP87" i="15"/>
  <c r="H15" i="15"/>
  <c r="DB105" i="15"/>
  <c r="CO70" i="15"/>
  <c r="BZ70" i="15"/>
  <c r="CN98" i="15"/>
  <c r="CL124" i="15"/>
  <c r="E112" i="15"/>
  <c r="BS68" i="15"/>
  <c r="W26" i="15"/>
  <c r="AH46" i="15"/>
  <c r="I66" i="15"/>
  <c r="AZ38" i="15"/>
  <c r="AJ40" i="15"/>
  <c r="BP24" i="15"/>
  <c r="W108" i="15"/>
  <c r="AS36" i="15"/>
  <c r="AF40" i="15"/>
  <c r="BL127" i="15"/>
  <c r="AR80" i="15"/>
  <c r="AZ58" i="15"/>
  <c r="AN80" i="15"/>
  <c r="BX31" i="15"/>
  <c r="BO24" i="15"/>
  <c r="BR83" i="15"/>
  <c r="R71" i="15"/>
  <c r="AB101" i="15"/>
  <c r="BF128" i="15"/>
  <c r="BK128" i="15"/>
  <c r="BV72" i="15"/>
  <c r="AM75" i="15"/>
  <c r="P39" i="15"/>
  <c r="BN104" i="15"/>
  <c r="CG122" i="15"/>
  <c r="CV63" i="15"/>
  <c r="CW54" i="15"/>
  <c r="CU72" i="15"/>
  <c r="CR125" i="15"/>
  <c r="L72" i="15"/>
  <c r="CU105" i="15"/>
  <c r="CM66" i="15"/>
  <c r="AB51" i="15"/>
  <c r="Q18" i="15"/>
  <c r="BA18" i="15"/>
  <c r="J81" i="15"/>
  <c r="DG43" i="16"/>
  <c r="AU29" i="15"/>
  <c r="BZ17" i="15"/>
  <c r="BR69" i="15"/>
  <c r="BI120" i="15"/>
  <c r="AP17" i="15"/>
  <c r="AB15" i="15"/>
  <c r="BM81" i="15"/>
  <c r="BQ47" i="15"/>
  <c r="BZ95" i="15"/>
  <c r="CO39" i="15"/>
  <c r="L71" i="15"/>
  <c r="H95" i="15"/>
  <c r="I42" i="15"/>
  <c r="AQ49" i="15"/>
  <c r="BT63" i="15"/>
  <c r="C23" i="15"/>
  <c r="BR92" i="15"/>
  <c r="AB24" i="15"/>
  <c r="BP13" i="15"/>
  <c r="CN109" i="15"/>
  <c r="AK129" i="15"/>
  <c r="AD68" i="15"/>
  <c r="CF81" i="15"/>
  <c r="AY68" i="15"/>
  <c r="N110" i="15"/>
  <c r="AC82" i="15"/>
  <c r="BV128" i="15"/>
  <c r="DG51" i="16"/>
  <c r="AQ13" i="15"/>
  <c r="CJ119" i="15"/>
  <c r="CI55" i="15"/>
  <c r="AV58" i="15"/>
  <c r="BC121" i="15"/>
  <c r="AF61" i="15"/>
  <c r="CD59" i="15"/>
  <c r="BZ30" i="15"/>
  <c r="BK107" i="15"/>
  <c r="X39" i="15"/>
  <c r="DB66" i="15"/>
  <c r="BT30" i="15"/>
  <c r="U81" i="15"/>
  <c r="CV123" i="15"/>
  <c r="CJ26" i="15"/>
  <c r="BE18" i="15"/>
  <c r="AN91" i="15"/>
  <c r="CQ16" i="15"/>
  <c r="CO31" i="15"/>
  <c r="BO50" i="15"/>
  <c r="AT46" i="15"/>
  <c r="I23" i="15"/>
  <c r="CO19" i="15"/>
  <c r="AH127" i="15"/>
  <c r="X128" i="15"/>
  <c r="AO104" i="15"/>
  <c r="BU60" i="15"/>
  <c r="CQ46" i="15"/>
  <c r="B93" i="16"/>
  <c r="AS129" i="15"/>
  <c r="K57" i="15"/>
  <c r="CY102" i="15"/>
  <c r="AZ97" i="15"/>
  <c r="BL73" i="15"/>
  <c r="AA122" i="15"/>
  <c r="BU119" i="15"/>
  <c r="AW91" i="15"/>
  <c r="CV21" i="15"/>
  <c r="W76" i="15"/>
  <c r="CI75" i="15"/>
  <c r="H19" i="15"/>
  <c r="DB13" i="15"/>
  <c r="BR124" i="15"/>
  <c r="DG25" i="16"/>
  <c r="AI53" i="15"/>
  <c r="AJ109" i="15"/>
  <c r="AG94" i="15"/>
  <c r="BY122" i="15"/>
  <c r="AQ128" i="15"/>
  <c r="BF73" i="15"/>
  <c r="BJ34" i="15"/>
  <c r="CE37" i="15"/>
  <c r="AM59" i="15"/>
  <c r="BR81" i="15"/>
  <c r="CX109" i="15"/>
  <c r="CU73" i="15"/>
  <c r="CS94" i="15"/>
  <c r="AS112" i="15"/>
  <c r="AI112" i="15"/>
  <c r="CF105" i="15"/>
  <c r="AM58" i="15"/>
  <c r="X43" i="15"/>
  <c r="X37" i="15"/>
  <c r="CW99" i="15"/>
  <c r="AK101" i="15"/>
  <c r="T24" i="15"/>
  <c r="AK19" i="15"/>
  <c r="AL82" i="15"/>
  <c r="BX68" i="15"/>
  <c r="BO94" i="15"/>
  <c r="AL62" i="15"/>
  <c r="BU30" i="15"/>
  <c r="CU40" i="15"/>
  <c r="BH15" i="15"/>
  <c r="CM31" i="15"/>
  <c r="DA106" i="15"/>
  <c r="CM70" i="15"/>
  <c r="BU58" i="15"/>
  <c r="AH104" i="15"/>
  <c r="AZ112" i="15"/>
  <c r="AS52" i="15"/>
  <c r="BY54" i="15"/>
  <c r="CW98" i="15"/>
  <c r="AS82" i="15"/>
  <c r="AZ77" i="15"/>
  <c r="BO80" i="15"/>
  <c r="Z30" i="15"/>
  <c r="AC21" i="15"/>
  <c r="V48" i="15"/>
  <c r="DG94" i="15"/>
  <c r="CF108" i="15"/>
  <c r="AP49" i="15"/>
  <c r="AW63" i="15"/>
  <c r="AK106" i="15"/>
  <c r="CQ96" i="15"/>
  <c r="CR116" i="15"/>
  <c r="BY21" i="15"/>
  <c r="AM15" i="15"/>
  <c r="CC32" i="15"/>
  <c r="BJ15" i="15"/>
  <c r="AS98" i="15"/>
  <c r="BB109" i="15"/>
  <c r="CN91" i="15"/>
  <c r="BF46" i="15"/>
  <c r="K84" i="15"/>
  <c r="CR12" i="15"/>
  <c r="BJ110" i="15"/>
  <c r="AU65" i="15"/>
  <c r="BF42" i="15"/>
  <c r="BF23" i="15"/>
  <c r="Y43" i="15"/>
  <c r="R101" i="15"/>
  <c r="CX102" i="15"/>
  <c r="AU92" i="15"/>
  <c r="CH39" i="15"/>
  <c r="H27" i="15"/>
  <c r="BA123" i="15"/>
  <c r="CC74" i="15"/>
  <c r="CF99" i="15"/>
  <c r="AY106" i="15"/>
  <c r="AV88" i="15"/>
  <c r="DC49" i="15"/>
  <c r="AT53" i="15"/>
  <c r="AW96" i="15"/>
  <c r="N57" i="15"/>
  <c r="CQ25" i="15"/>
  <c r="M59" i="15"/>
  <c r="CE98" i="15"/>
  <c r="CR19" i="15"/>
  <c r="BC25" i="15"/>
  <c r="CA60" i="15"/>
  <c r="CT96" i="15"/>
  <c r="CQ112" i="15"/>
  <c r="J125" i="15"/>
  <c r="CM123" i="15"/>
  <c r="K111" i="15"/>
  <c r="BN88" i="15"/>
  <c r="BA16" i="15"/>
  <c r="CW36" i="15"/>
  <c r="AP110" i="15"/>
  <c r="CJ72" i="15"/>
  <c r="AM29" i="15"/>
  <c r="CQ124" i="15"/>
  <c r="CF110" i="15"/>
  <c r="DA14" i="15"/>
  <c r="BH73" i="15"/>
  <c r="AR112" i="15"/>
  <c r="M53" i="15"/>
  <c r="CU108" i="15"/>
  <c r="CT34" i="15"/>
  <c r="AQ122" i="15"/>
  <c r="BE59" i="15"/>
  <c r="W122" i="15"/>
  <c r="M102" i="15"/>
  <c r="CX29" i="15"/>
  <c r="BJ119" i="15"/>
  <c r="AR14" i="15"/>
  <c r="BF29" i="15"/>
  <c r="CM40" i="15"/>
  <c r="DA20" i="15"/>
  <c r="BG28" i="15"/>
  <c r="BD39" i="15"/>
  <c r="W49" i="15"/>
  <c r="AP94" i="15"/>
  <c r="BW41" i="15"/>
  <c r="CZ57" i="15"/>
  <c r="Y64" i="15"/>
  <c r="BJ59" i="15"/>
  <c r="AA29" i="15"/>
  <c r="AN47" i="15"/>
  <c r="BZ42" i="15"/>
  <c r="CK47" i="15"/>
  <c r="CC77" i="15"/>
  <c r="BD122" i="15"/>
  <c r="H77" i="15"/>
  <c r="AA82" i="15"/>
  <c r="AP65" i="15"/>
  <c r="AB103" i="15"/>
  <c r="CJ29" i="15"/>
  <c r="CY42" i="15"/>
  <c r="CM88" i="15"/>
  <c r="CG129" i="15"/>
  <c r="BC31" i="15"/>
  <c r="CK25" i="15"/>
  <c r="AB31" i="15"/>
  <c r="BH60" i="15"/>
  <c r="C14" i="15"/>
  <c r="CK50" i="15"/>
  <c r="DG18" i="15"/>
  <c r="CO82" i="15"/>
  <c r="AG74" i="15"/>
  <c r="CT71" i="15"/>
  <c r="AV27" i="15"/>
  <c r="BH77" i="15"/>
  <c r="AP34" i="15"/>
  <c r="V15" i="15"/>
  <c r="CK105" i="15"/>
  <c r="AE121" i="15"/>
  <c r="AV36" i="15"/>
  <c r="T76" i="15"/>
  <c r="CM93" i="15"/>
  <c r="L120" i="15"/>
  <c r="BS70" i="15"/>
  <c r="CZ77" i="15"/>
  <c r="K19" i="15"/>
  <c r="U98" i="15"/>
  <c r="I122" i="15"/>
  <c r="BH13" i="15"/>
  <c r="BM47" i="15"/>
  <c r="AG129" i="15"/>
  <c r="BN84" i="15"/>
  <c r="DC20" i="15"/>
  <c r="AJ30" i="15"/>
  <c r="W19" i="15"/>
  <c r="DC122" i="15"/>
  <c r="BL57" i="15"/>
  <c r="BN122" i="15"/>
  <c r="W82" i="15"/>
  <c r="DC64" i="15"/>
  <c r="BE48" i="15"/>
  <c r="CW71" i="15"/>
  <c r="CK15" i="15"/>
  <c r="BF94" i="15"/>
  <c r="W86" i="15"/>
  <c r="Q52" i="15"/>
  <c r="AH65" i="15"/>
  <c r="BK84" i="15"/>
  <c r="BW122" i="15"/>
  <c r="CR54" i="15"/>
  <c r="DG75" i="16"/>
  <c r="Z40" i="15"/>
  <c r="V23" i="15"/>
  <c r="AF34" i="15"/>
  <c r="L40" i="15"/>
  <c r="AA119" i="15"/>
  <c r="BT121" i="15"/>
  <c r="DG60" i="15"/>
  <c r="AT63" i="15"/>
  <c r="CQ82" i="15"/>
  <c r="AM65" i="15"/>
  <c r="BP96" i="15"/>
  <c r="CR101" i="15"/>
  <c r="AF60" i="15"/>
  <c r="AQ57" i="15"/>
  <c r="AO69" i="15"/>
  <c r="BM86" i="15"/>
  <c r="DA54" i="15"/>
  <c r="AS39" i="15"/>
  <c r="DB62" i="15"/>
  <c r="CE46" i="15"/>
  <c r="CW83" i="15"/>
  <c r="AS107" i="15"/>
  <c r="AX36" i="15"/>
  <c r="CX42" i="15"/>
  <c r="CZ87" i="15"/>
  <c r="CP79" i="15"/>
  <c r="AC27" i="15"/>
  <c r="AB123" i="15"/>
  <c r="CG105" i="15"/>
  <c r="CV81" i="15"/>
  <c r="S21" i="15"/>
  <c r="E43" i="15"/>
  <c r="BX81" i="15"/>
  <c r="AZ108" i="15"/>
  <c r="AB46" i="15"/>
  <c r="B110" i="16"/>
  <c r="AI128" i="15"/>
  <c r="AN51" i="15"/>
  <c r="CM71" i="15"/>
  <c r="AZ101" i="15"/>
  <c r="E122" i="15"/>
  <c r="AJ97" i="15"/>
  <c r="DC17" i="15"/>
  <c r="AD39" i="15"/>
  <c r="AA14" i="15"/>
  <c r="Z95" i="15"/>
  <c r="C32" i="15"/>
  <c r="CU50" i="15"/>
  <c r="BB41" i="15"/>
  <c r="AM105" i="15"/>
  <c r="H121" i="15"/>
  <c r="AH103" i="15"/>
  <c r="BA128" i="15"/>
  <c r="Q75" i="15"/>
  <c r="AU23" i="15"/>
  <c r="CI12" i="15"/>
  <c r="AR21" i="15"/>
  <c r="AH99" i="15"/>
  <c r="AF77" i="15"/>
  <c r="AJ73" i="15"/>
  <c r="DG36" i="15"/>
  <c r="Z41" i="15"/>
  <c r="BU112" i="15"/>
  <c r="AX86" i="15"/>
  <c r="BP90" i="15"/>
  <c r="BH18" i="15"/>
  <c r="CF50" i="15"/>
  <c r="BI58" i="15"/>
  <c r="CR32" i="15"/>
  <c r="AO88" i="15"/>
  <c r="V104" i="15"/>
  <c r="DG105" i="16"/>
  <c r="K88" i="15"/>
  <c r="Y49" i="15"/>
  <c r="BD70" i="15"/>
  <c r="CM20" i="15"/>
  <c r="AM108" i="15"/>
  <c r="J64" i="15"/>
  <c r="AK68" i="15"/>
  <c r="BX71" i="15"/>
  <c r="AN48" i="15"/>
  <c r="CV94" i="15"/>
  <c r="CF31" i="15"/>
  <c r="AR36" i="15"/>
  <c r="CI29" i="15"/>
  <c r="CK46" i="15"/>
  <c r="BI79" i="15"/>
  <c r="Y18" i="15"/>
  <c r="AY43" i="15"/>
  <c r="AK97" i="15"/>
  <c r="BN35" i="15"/>
  <c r="AH49" i="15"/>
  <c r="BP92" i="15"/>
  <c r="BM63" i="15"/>
  <c r="AA88" i="15"/>
  <c r="AX120" i="15"/>
  <c r="C73" i="15"/>
  <c r="AR70" i="15"/>
  <c r="M57" i="15"/>
  <c r="H29" i="15"/>
  <c r="BV76" i="15"/>
  <c r="BL13" i="15"/>
  <c r="CI102" i="15"/>
  <c r="I121" i="15"/>
  <c r="Z116" i="15"/>
  <c r="BC85" i="15"/>
  <c r="AY47" i="15"/>
  <c r="AR123" i="15"/>
  <c r="S129" i="15"/>
  <c r="Q105" i="15"/>
  <c r="CU53" i="15"/>
  <c r="AL40" i="15"/>
  <c r="CH54" i="15"/>
  <c r="BL119" i="15"/>
  <c r="AX111" i="15"/>
  <c r="DG63" i="16"/>
  <c r="AD80" i="15"/>
  <c r="CP65" i="15"/>
  <c r="AM84" i="15"/>
  <c r="AT99" i="15"/>
  <c r="CT121" i="15"/>
  <c r="BF101" i="15"/>
  <c r="C48" i="15"/>
  <c r="BP72" i="15"/>
  <c r="AU19" i="15"/>
  <c r="CM84" i="15"/>
  <c r="BE94" i="15"/>
  <c r="CX34" i="15"/>
  <c r="CB19" i="15"/>
  <c r="U88" i="15"/>
  <c r="AE60" i="15"/>
  <c r="E44" i="15"/>
  <c r="AM98" i="15"/>
  <c r="BN55" i="15"/>
  <c r="BY92" i="15"/>
  <c r="BZ98" i="15"/>
  <c r="Y20" i="15"/>
  <c r="CE54" i="15"/>
  <c r="I21" i="15"/>
  <c r="DC59" i="15"/>
  <c r="S65" i="15"/>
  <c r="Z25" i="15"/>
  <c r="DG35" i="16"/>
  <c r="CJ81" i="15"/>
  <c r="Q32" i="15"/>
  <c r="BQ80" i="15"/>
  <c r="AT20" i="15"/>
  <c r="CX129" i="15"/>
  <c r="BI125" i="15"/>
  <c r="E27" i="15"/>
  <c r="AE47" i="15"/>
  <c r="U111" i="15"/>
  <c r="BE12" i="15"/>
  <c r="CI26" i="15"/>
  <c r="BF50" i="15"/>
  <c r="AD116" i="15"/>
  <c r="DG16" i="16"/>
  <c r="AI32" i="15"/>
  <c r="CW79" i="15"/>
  <c r="CM16" i="15"/>
  <c r="BW73" i="15"/>
  <c r="AM62" i="15"/>
  <c r="AP40" i="15"/>
  <c r="AN15" i="15"/>
  <c r="AE34" i="15"/>
  <c r="Z104" i="15"/>
  <c r="CX35" i="15"/>
  <c r="DA81" i="15"/>
  <c r="BA35" i="15"/>
  <c r="AV90" i="15"/>
  <c r="CZ98" i="15"/>
  <c r="CZ26" i="15"/>
  <c r="BP105" i="15"/>
  <c r="BH122" i="15"/>
  <c r="DB27" i="15"/>
  <c r="AG70" i="15"/>
  <c r="AT13" i="15"/>
  <c r="CD125" i="15"/>
  <c r="H66" i="15"/>
  <c r="BN106" i="15"/>
  <c r="CQ19" i="15"/>
  <c r="BI124" i="15"/>
  <c r="CL70" i="15"/>
  <c r="AK39" i="15"/>
  <c r="DA123" i="15"/>
  <c r="DA91" i="15"/>
  <c r="BV43" i="15"/>
  <c r="CJ123" i="15"/>
  <c r="DB69" i="15"/>
  <c r="CB70" i="15"/>
  <c r="S74" i="15"/>
  <c r="AB19" i="15"/>
  <c r="BN129" i="15"/>
  <c r="DG98" i="16"/>
  <c r="M111" i="15"/>
  <c r="CE129" i="15"/>
  <c r="BH28" i="15"/>
  <c r="DG84" i="15"/>
  <c r="BK48" i="15"/>
  <c r="AC50" i="15"/>
  <c r="CK82" i="15"/>
  <c r="CX30" i="15"/>
  <c r="AX25" i="15"/>
  <c r="BE107" i="15"/>
  <c r="AD52" i="15"/>
  <c r="S17" i="15"/>
  <c r="AQ53" i="15"/>
  <c r="CK14" i="15"/>
  <c r="U19" i="15"/>
  <c r="AD60" i="15"/>
  <c r="AA80" i="15"/>
  <c r="BU23" i="15"/>
  <c r="CR18" i="15"/>
  <c r="R97" i="15"/>
  <c r="BI94" i="15"/>
  <c r="K79" i="15"/>
  <c r="BU57" i="15"/>
  <c r="DG42" i="15"/>
  <c r="BO111" i="15"/>
  <c r="T109" i="15"/>
  <c r="K49" i="15"/>
  <c r="AU39" i="15"/>
  <c r="AX97" i="15"/>
  <c r="AC17" i="15"/>
  <c r="CW38" i="15"/>
  <c r="CZ61" i="15"/>
  <c r="AA36" i="15"/>
  <c r="BW15" i="15"/>
  <c r="BF17" i="15"/>
  <c r="AL120" i="15"/>
  <c r="BJ86" i="15"/>
  <c r="E63" i="15"/>
  <c r="X19" i="15"/>
  <c r="CS101" i="15"/>
  <c r="BC119" i="15"/>
  <c r="Y27" i="15"/>
  <c r="I40" i="15"/>
  <c r="AR124" i="15"/>
  <c r="CV36" i="15"/>
  <c r="CR66" i="15"/>
  <c r="BF65" i="15"/>
  <c r="AF124" i="15"/>
  <c r="AV110" i="15"/>
  <c r="CI25" i="15"/>
  <c r="CP49" i="15"/>
  <c r="BN28" i="15"/>
  <c r="BU20" i="15"/>
  <c r="P30" i="15"/>
  <c r="BE53" i="15"/>
  <c r="BY37" i="15"/>
  <c r="AY64" i="15"/>
  <c r="K25" i="15"/>
  <c r="U47" i="15"/>
  <c r="AX90" i="15"/>
  <c r="CU81" i="15"/>
  <c r="CL26" i="15"/>
  <c r="BN127" i="15"/>
  <c r="CA55" i="15"/>
  <c r="BP120" i="15"/>
  <c r="AC83" i="15"/>
  <c r="J14" i="15"/>
  <c r="CH17" i="15"/>
  <c r="BZ49" i="15"/>
  <c r="BQ70" i="15"/>
  <c r="BD53" i="15"/>
  <c r="M43" i="15"/>
  <c r="CY46" i="15"/>
  <c r="AE98" i="15"/>
  <c r="AS62" i="15"/>
  <c r="BO122" i="15"/>
  <c r="DA60" i="15"/>
  <c r="AE58" i="15"/>
  <c r="J110" i="15"/>
  <c r="CG74" i="15"/>
  <c r="CR86" i="15"/>
  <c r="BE104" i="15"/>
  <c r="X41" i="15"/>
  <c r="AM37" i="15"/>
  <c r="AE125" i="15"/>
  <c r="Q86" i="15"/>
  <c r="K29" i="15"/>
  <c r="BU50" i="15"/>
  <c r="CB47" i="15"/>
  <c r="O73" i="15"/>
  <c r="CG18" i="15"/>
  <c r="BA30" i="15"/>
  <c r="BV129" i="15"/>
  <c r="CQ57" i="15"/>
  <c r="BG64" i="15"/>
  <c r="AW74" i="15"/>
  <c r="Y102" i="15"/>
  <c r="AU112" i="15"/>
  <c r="BH46" i="15"/>
  <c r="CK58" i="15"/>
  <c r="CT16" i="15"/>
  <c r="V20" i="15"/>
  <c r="CI97" i="15"/>
  <c r="CO88" i="15"/>
  <c r="AJ19" i="15"/>
  <c r="AP106" i="15"/>
  <c r="AF70" i="15"/>
  <c r="CO23" i="15"/>
  <c r="X99" i="15"/>
  <c r="BU77" i="15"/>
  <c r="CG108" i="15"/>
  <c r="CX61" i="15"/>
  <c r="AC119" i="15"/>
  <c r="BR63" i="15"/>
  <c r="CK19" i="15"/>
  <c r="DG38" i="16"/>
  <c r="DB106" i="15"/>
  <c r="DC86" i="15"/>
  <c r="T71" i="15"/>
  <c r="CP43" i="15"/>
  <c r="BU62" i="15"/>
  <c r="AC39" i="15"/>
  <c r="BX72" i="15"/>
  <c r="AP83" i="15"/>
  <c r="AD27" i="15"/>
  <c r="DG106" i="15"/>
  <c r="CV60" i="15"/>
  <c r="V122" i="15"/>
  <c r="P18" i="15"/>
  <c r="CS15" i="15"/>
  <c r="AP111" i="15"/>
  <c r="BD83" i="15"/>
  <c r="CZ106" i="15"/>
  <c r="BN49" i="15"/>
  <c r="CG125" i="15"/>
  <c r="BA70" i="15"/>
  <c r="BQ97" i="15"/>
  <c r="N122" i="15"/>
  <c r="AN84" i="15"/>
  <c r="AR85" i="15"/>
  <c r="CO79" i="15"/>
  <c r="DA87" i="15"/>
  <c r="CE86" i="15"/>
  <c r="CY24" i="15"/>
  <c r="BK74" i="15"/>
  <c r="CW76" i="15"/>
  <c r="AL88" i="15"/>
  <c r="I70" i="15"/>
  <c r="CR85" i="15"/>
  <c r="DC123" i="15"/>
  <c r="O124" i="15"/>
  <c r="BN98" i="15"/>
  <c r="AV23" i="15"/>
  <c r="CR74" i="15"/>
  <c r="BB28" i="15"/>
  <c r="O50" i="15"/>
  <c r="N62" i="15"/>
  <c r="AF95" i="15"/>
  <c r="CU15" i="15"/>
  <c r="BT98" i="15"/>
  <c r="BY91" i="15"/>
  <c r="C101" i="15"/>
  <c r="BE106" i="15"/>
  <c r="T62" i="15"/>
  <c r="DC109" i="15"/>
  <c r="BD72" i="15"/>
  <c r="N99" i="15"/>
  <c r="BP68" i="15"/>
  <c r="CV12" i="15"/>
  <c r="M38" i="15"/>
  <c r="AG59" i="15"/>
  <c r="R32" i="15"/>
  <c r="BL35" i="15"/>
  <c r="CR61" i="15"/>
  <c r="AT80" i="15"/>
  <c r="DE107" i="15"/>
  <c r="DE98" i="15"/>
  <c r="CJ55" i="15"/>
  <c r="N46" i="15"/>
  <c r="CZ73" i="15"/>
  <c r="CY128" i="15"/>
  <c r="BO77" i="15"/>
  <c r="CY48" i="15"/>
  <c r="E120" i="15"/>
  <c r="BS21" i="15"/>
  <c r="AD96" i="15"/>
  <c r="AO105" i="15"/>
  <c r="CB17" i="15"/>
  <c r="AU75" i="15"/>
  <c r="CE102" i="15"/>
  <c r="K73" i="15"/>
  <c r="BN61" i="15"/>
  <c r="DB50" i="15"/>
  <c r="CO12" i="15"/>
  <c r="L61" i="15"/>
  <c r="BY75" i="15"/>
  <c r="CZ85" i="15"/>
  <c r="S59" i="15"/>
  <c r="CN101" i="15"/>
  <c r="AP68" i="15"/>
  <c r="BQ27" i="15"/>
  <c r="BN108" i="15"/>
  <c r="Z94" i="15"/>
  <c r="AV54" i="15"/>
  <c r="BS79" i="15"/>
  <c r="AS96" i="15"/>
  <c r="S30" i="15"/>
  <c r="BN99" i="15"/>
  <c r="CT54" i="15"/>
  <c r="CL104" i="15"/>
  <c r="DG109" i="15"/>
  <c r="CI36" i="15"/>
  <c r="CN110" i="15"/>
  <c r="BR97" i="15"/>
  <c r="CR83" i="15"/>
  <c r="M40" i="15"/>
  <c r="R18" i="15"/>
  <c r="L70" i="15"/>
  <c r="CG16" i="15"/>
  <c r="BD42" i="15"/>
  <c r="BJ99" i="15"/>
  <c r="O110" i="15"/>
  <c r="CQ73" i="15"/>
  <c r="CY61" i="15"/>
  <c r="BX65" i="15"/>
  <c r="BL82" i="15"/>
  <c r="CM103" i="15"/>
  <c r="BL31" i="15"/>
  <c r="AJ21" i="15"/>
  <c r="DA110" i="15"/>
  <c r="AD124" i="15"/>
  <c r="BH129" i="15"/>
  <c r="Y60" i="15"/>
  <c r="BQ32" i="15"/>
  <c r="AF41" i="15"/>
  <c r="AP23" i="15"/>
  <c r="AR54" i="15"/>
  <c r="T70" i="15"/>
  <c r="CT19" i="15"/>
  <c r="N53" i="15"/>
  <c r="BA74" i="15"/>
  <c r="AY122" i="15"/>
  <c r="BK53" i="15"/>
  <c r="BF43" i="15"/>
  <c r="CI72" i="15"/>
  <c r="T74" i="15"/>
  <c r="AM57" i="15"/>
  <c r="R110" i="15"/>
  <c r="N109" i="15"/>
  <c r="CL97" i="15"/>
  <c r="CH91" i="15"/>
  <c r="BC68" i="15"/>
  <c r="I32" i="15"/>
  <c r="CK99" i="15"/>
  <c r="AZ88" i="15"/>
  <c r="CW84" i="15"/>
  <c r="BI116" i="15"/>
  <c r="AK14" i="15"/>
  <c r="AH30" i="15"/>
  <c r="L108" i="15"/>
  <c r="C97" i="15"/>
  <c r="CZ36" i="15"/>
  <c r="CS120" i="15"/>
  <c r="BW38" i="15"/>
  <c r="DG69" i="15"/>
  <c r="BH112" i="15"/>
  <c r="Q79" i="15"/>
  <c r="AS14" i="15"/>
  <c r="AL90" i="15"/>
  <c r="V129" i="15"/>
  <c r="BB57" i="15"/>
  <c r="BB70" i="15"/>
  <c r="AY59" i="15"/>
  <c r="S48" i="15"/>
  <c r="CI34" i="15"/>
  <c r="DA112" i="15"/>
  <c r="CU26" i="15"/>
  <c r="AY107" i="15"/>
  <c r="P13" i="15"/>
  <c r="CH81" i="15"/>
  <c r="S15" i="15"/>
  <c r="CB52" i="15"/>
  <c r="DE110" i="15"/>
  <c r="AJ129" i="15"/>
  <c r="BN31" i="15"/>
  <c r="AX12" i="15"/>
  <c r="BA83" i="15"/>
  <c r="CN119" i="15"/>
  <c r="BR94" i="15"/>
  <c r="BN34" i="15"/>
  <c r="BM73" i="15"/>
  <c r="BA121" i="15"/>
  <c r="BJ103" i="15"/>
  <c r="CR13" i="15"/>
  <c r="R47" i="15"/>
  <c r="Z59" i="15"/>
  <c r="CD76" i="15"/>
  <c r="CC46" i="15"/>
  <c r="AM70" i="15"/>
  <c r="CO40" i="15"/>
  <c r="AC128" i="15"/>
  <c r="BR48" i="15"/>
  <c r="AX112" i="15"/>
  <c r="AP58" i="15"/>
  <c r="AN121" i="15"/>
  <c r="H31" i="15"/>
  <c r="U39" i="15"/>
  <c r="CT61" i="15"/>
  <c r="BM109" i="15"/>
  <c r="AV122" i="15"/>
  <c r="CK92" i="15"/>
  <c r="BC42" i="15"/>
  <c r="CY97" i="15"/>
  <c r="BD124" i="15"/>
  <c r="AI91" i="15"/>
  <c r="CB77" i="15"/>
  <c r="AU76" i="15"/>
  <c r="DA69" i="15"/>
  <c r="AE13" i="15"/>
  <c r="W120" i="15"/>
  <c r="C115" i="15"/>
  <c r="BR82" i="15"/>
  <c r="AF32" i="15"/>
  <c r="U119" i="15"/>
  <c r="BW32" i="15"/>
  <c r="AK53" i="15"/>
  <c r="AW86" i="15"/>
  <c r="CE35" i="15"/>
  <c r="CA28" i="15"/>
  <c r="AS65" i="15"/>
  <c r="DA31" i="15"/>
  <c r="CD23" i="15"/>
  <c r="AL43" i="15"/>
  <c r="BI96" i="15"/>
  <c r="CD81" i="15"/>
  <c r="J117" i="14"/>
  <c r="L79" i="15"/>
  <c r="BG124" i="15"/>
  <c r="X86" i="15"/>
  <c r="CC63" i="15"/>
  <c r="DB64" i="15"/>
  <c r="BM127" i="15"/>
  <c r="AN92" i="15"/>
  <c r="BH75" i="15"/>
  <c r="AY84" i="15"/>
  <c r="U107" i="15"/>
  <c r="CB109" i="15"/>
  <c r="CU39" i="15"/>
  <c r="C47" i="15"/>
  <c r="W35" i="15"/>
  <c r="CF96" i="15"/>
  <c r="CB50" i="15"/>
  <c r="C43" i="15"/>
  <c r="AG102" i="15"/>
  <c r="CO99" i="15"/>
  <c r="BG122" i="15"/>
  <c r="CR69" i="15"/>
  <c r="CY39" i="15"/>
  <c r="DG21" i="16"/>
  <c r="E60" i="15"/>
  <c r="M24" i="15"/>
  <c r="BD12" i="15"/>
  <c r="AJ69" i="15"/>
  <c r="AE30" i="15"/>
  <c r="AB20" i="15"/>
  <c r="AL98" i="15"/>
  <c r="T47" i="15"/>
  <c r="BV24" i="15"/>
  <c r="AQ47" i="15"/>
  <c r="Q25" i="15"/>
  <c r="BN19" i="15"/>
  <c r="CD55" i="15"/>
  <c r="BP52" i="15"/>
  <c r="P51" i="15"/>
  <c r="O60" i="15"/>
  <c r="BI16" i="15"/>
  <c r="AK27" i="15"/>
  <c r="Q121" i="15"/>
  <c r="BL105" i="15"/>
  <c r="AX125" i="15"/>
  <c r="X40" i="15"/>
  <c r="BP61" i="15"/>
  <c r="K59" i="15"/>
  <c r="AT48" i="15"/>
  <c r="BA20" i="15"/>
  <c r="AF129" i="15"/>
  <c r="BM27" i="15"/>
  <c r="BS75" i="15"/>
  <c r="AN36" i="15"/>
  <c r="CJ108" i="15"/>
  <c r="X46" i="15"/>
  <c r="BV109" i="15"/>
  <c r="CD83" i="15"/>
  <c r="DA63" i="15"/>
  <c r="DA50" i="15"/>
  <c r="CB97" i="15"/>
  <c r="V41" i="15"/>
  <c r="BX110" i="15"/>
  <c r="H119" i="15"/>
  <c r="AM125" i="15"/>
  <c r="BH61" i="15"/>
  <c r="BW90" i="15"/>
  <c r="W21" i="15"/>
  <c r="CV75" i="15"/>
  <c r="J75" i="15"/>
  <c r="BT105" i="15"/>
  <c r="V26" i="15"/>
  <c r="AN14" i="15"/>
  <c r="BZ23" i="15"/>
  <c r="AO87" i="15"/>
  <c r="AU52" i="15"/>
  <c r="DA21" i="15"/>
  <c r="E48" i="15"/>
  <c r="AM51" i="15"/>
  <c r="AM116" i="15"/>
  <c r="AM48" i="15"/>
  <c r="S127" i="15"/>
  <c r="K101" i="15"/>
  <c r="CA119" i="15"/>
  <c r="CN66" i="15"/>
  <c r="BS49" i="15"/>
  <c r="L96" i="15"/>
  <c r="CB15" i="15"/>
  <c r="AS47" i="15"/>
  <c r="BK43" i="15"/>
  <c r="H101" i="15"/>
  <c r="CL49" i="15"/>
  <c r="CP123" i="15"/>
  <c r="AK91" i="15"/>
  <c r="BV29" i="15"/>
  <c r="CS82" i="15"/>
  <c r="N86" i="15"/>
  <c r="AN123" i="15"/>
  <c r="CH93" i="15"/>
  <c r="AN60" i="15"/>
  <c r="AL16" i="15"/>
  <c r="AW18" i="15"/>
  <c r="BH17" i="15"/>
  <c r="AN28" i="15"/>
  <c r="S32" i="15"/>
  <c r="Q16" i="15"/>
  <c r="AD97" i="15"/>
  <c r="BL66" i="15"/>
  <c r="CH62" i="15"/>
  <c r="BB50" i="15"/>
  <c r="AV15" i="15"/>
  <c r="AF81" i="15"/>
  <c r="AA76" i="15"/>
  <c r="K37" i="15"/>
  <c r="K77" i="15"/>
  <c r="CE84" i="15"/>
  <c r="AK28" i="15"/>
  <c r="CH48" i="15"/>
  <c r="CW52" i="15"/>
  <c r="DC79" i="15"/>
  <c r="AK71" i="15"/>
  <c r="DE97" i="15"/>
  <c r="BH119" i="15"/>
  <c r="CS12" i="15"/>
  <c r="M52" i="15"/>
  <c r="AA53" i="15"/>
  <c r="CL29" i="15"/>
  <c r="CD106" i="15"/>
  <c r="BX23" i="15"/>
  <c r="J42" i="15"/>
  <c r="CZ20" i="15"/>
  <c r="CS72" i="15"/>
  <c r="BB71" i="15"/>
  <c r="CH125" i="15"/>
  <c r="M69" i="15"/>
  <c r="E118" i="15"/>
  <c r="CI111" i="15"/>
  <c r="BT29" i="15"/>
  <c r="AN97" i="15"/>
  <c r="DC77" i="15"/>
  <c r="AF24" i="15"/>
  <c r="DC65" i="15"/>
  <c r="J84" i="15"/>
  <c r="CL92" i="15"/>
  <c r="S104" i="15"/>
  <c r="P101" i="15"/>
  <c r="CH98" i="15"/>
  <c r="Y47" i="15"/>
  <c r="AE29" i="15"/>
  <c r="AP29" i="15"/>
  <c r="AQ38" i="15"/>
  <c r="CW13" i="15"/>
  <c r="H90" i="15"/>
  <c r="BS82" i="15"/>
  <c r="CE90" i="15"/>
  <c r="CK17" i="15"/>
  <c r="BU27" i="15"/>
  <c r="AV99" i="15"/>
  <c r="BI87" i="15"/>
  <c r="T42" i="15"/>
  <c r="AP43" i="15"/>
  <c r="CC120" i="15"/>
  <c r="W98" i="15"/>
  <c r="N124" i="15"/>
  <c r="X74" i="15"/>
  <c r="CZ109" i="15"/>
  <c r="Q124" i="15"/>
  <c r="C75" i="15"/>
  <c r="CS36" i="15"/>
  <c r="AS71" i="15"/>
  <c r="BM74" i="15"/>
  <c r="BF75" i="15"/>
  <c r="CD30" i="15"/>
  <c r="BV69" i="15"/>
  <c r="CJ35" i="15"/>
  <c r="BG52" i="15"/>
  <c r="BR121" i="15"/>
  <c r="DG55" i="15"/>
  <c r="BR55" i="15"/>
  <c r="CL106" i="15"/>
  <c r="BQ30" i="15"/>
  <c r="AT97" i="15"/>
  <c r="AU13" i="15"/>
  <c r="AF86" i="15"/>
  <c r="CG84" i="15"/>
  <c r="BN71" i="15"/>
  <c r="CN103" i="15"/>
  <c r="N106" i="15"/>
  <c r="CM57" i="15"/>
  <c r="AV41" i="15"/>
  <c r="L26" i="15"/>
  <c r="CQ119" i="15"/>
  <c r="AN50" i="15"/>
  <c r="BE129" i="15"/>
  <c r="CO66" i="15"/>
  <c r="AN86" i="15"/>
  <c r="DB70" i="15"/>
  <c r="BD81" i="15"/>
  <c r="U61" i="15"/>
  <c r="BU120" i="15"/>
  <c r="BZ79" i="15"/>
  <c r="BD23" i="15"/>
  <c r="BN40" i="15"/>
  <c r="AM123" i="15"/>
  <c r="AJ23" i="15"/>
  <c r="AI28" i="15"/>
  <c r="AE72" i="15"/>
  <c r="DA121" i="15"/>
  <c r="BE17" i="15"/>
  <c r="N77" i="15"/>
  <c r="Y119" i="15"/>
  <c r="AB102" i="15"/>
  <c r="BJ65" i="15"/>
  <c r="AE21" i="15"/>
  <c r="BT51" i="15"/>
  <c r="BI88" i="15"/>
  <c r="AS105" i="15"/>
  <c r="X95" i="15"/>
  <c r="BC106" i="15"/>
  <c r="AV116" i="15"/>
  <c r="CZ83" i="15"/>
  <c r="AM102" i="15"/>
  <c r="CS27" i="15"/>
  <c r="CL79" i="15"/>
  <c r="DB93" i="15"/>
  <c r="AI37" i="15"/>
  <c r="Z119" i="15"/>
  <c r="CG87" i="15"/>
  <c r="AE105" i="15"/>
  <c r="CL12" i="15"/>
  <c r="BB65" i="15"/>
  <c r="X116" i="15"/>
  <c r="BH125" i="15"/>
  <c r="AO99" i="15"/>
  <c r="BP77" i="15"/>
  <c r="BJ90" i="15"/>
  <c r="W121" i="15"/>
  <c r="AX74" i="15"/>
  <c r="BG109" i="15"/>
  <c r="CI17" i="15"/>
  <c r="AI54" i="15"/>
  <c r="AB129" i="15"/>
  <c r="CH119" i="15"/>
  <c r="BM102" i="15"/>
  <c r="AO93" i="15"/>
  <c r="BS120" i="15"/>
  <c r="AN65" i="15"/>
  <c r="K107" i="15"/>
  <c r="BK51" i="15"/>
  <c r="CQ81" i="15"/>
  <c r="K35" i="15"/>
  <c r="BL116" i="15"/>
  <c r="BW96" i="15"/>
  <c r="E34" i="15"/>
  <c r="AV12" i="15"/>
  <c r="I60" i="15"/>
  <c r="AO48" i="15"/>
  <c r="CN70" i="15"/>
  <c r="N101" i="15"/>
  <c r="T72" i="15"/>
  <c r="BM37" i="15"/>
  <c r="BH14" i="15"/>
  <c r="R38" i="15"/>
  <c r="CL107" i="15"/>
  <c r="CK23" i="15"/>
  <c r="C121" i="15"/>
  <c r="AJ20" i="15"/>
  <c r="R49" i="15"/>
  <c r="E128" i="15"/>
  <c r="DG105" i="15"/>
  <c r="DB34" i="15"/>
  <c r="BX73" i="15"/>
  <c r="T107" i="15"/>
  <c r="AZ48" i="15"/>
  <c r="BH127" i="15"/>
  <c r="CK63" i="15"/>
  <c r="AU98" i="15"/>
  <c r="BZ58" i="15"/>
  <c r="CM104" i="15"/>
  <c r="Q110" i="15"/>
  <c r="CP96" i="15"/>
  <c r="AP25" i="15"/>
  <c r="BR105" i="15"/>
  <c r="BO64" i="15"/>
  <c r="T68" i="15"/>
  <c r="BW70" i="15"/>
  <c r="BL48" i="15"/>
  <c r="AF75" i="15"/>
  <c r="CK30" i="15"/>
  <c r="CY34" i="15"/>
  <c r="AW127" i="15"/>
  <c r="CL35" i="15"/>
  <c r="AQ120" i="15"/>
  <c r="AS69" i="15"/>
  <c r="BZ108" i="15"/>
  <c r="AL106" i="15"/>
  <c r="CK28" i="15"/>
  <c r="BS30" i="15"/>
  <c r="CE42" i="15"/>
  <c r="AQ98" i="15"/>
  <c r="CP107" i="15"/>
  <c r="DB48" i="15"/>
  <c r="BA49" i="15"/>
  <c r="CE26" i="15"/>
  <c r="BO57" i="15"/>
  <c r="AI35" i="15"/>
  <c r="CM24" i="15"/>
  <c r="BN119" i="15"/>
  <c r="BJ116" i="15"/>
  <c r="V42" i="15"/>
  <c r="BC71" i="15"/>
  <c r="CN29" i="15"/>
  <c r="H48" i="15"/>
  <c r="BB53" i="15"/>
  <c r="K54" i="15"/>
  <c r="W61" i="15"/>
  <c r="CQ74" i="15"/>
  <c r="CT53" i="15"/>
  <c r="L41" i="15"/>
  <c r="CV66" i="15"/>
  <c r="I65" i="15"/>
  <c r="L47" i="15"/>
  <c r="L128" i="15"/>
  <c r="J50" i="15"/>
  <c r="BB25" i="15"/>
  <c r="CL128" i="15"/>
  <c r="CS93" i="15"/>
  <c r="CF70" i="15"/>
  <c r="AG25" i="15"/>
  <c r="CV82" i="15"/>
  <c r="E72" i="15"/>
  <c r="T60" i="15"/>
  <c r="DG27" i="16"/>
  <c r="AD72" i="15"/>
  <c r="BR86" i="15"/>
  <c r="BZ125" i="15"/>
  <c r="BZ62" i="15"/>
  <c r="AK108" i="15"/>
  <c r="AT88" i="15"/>
  <c r="CX72" i="15"/>
  <c r="CV40" i="15"/>
  <c r="BC58" i="15"/>
  <c r="V125" i="15"/>
  <c r="AN12" i="15"/>
  <c r="AR104" i="15"/>
  <c r="BJ92" i="15"/>
  <c r="AU120" i="15"/>
  <c r="BQ90" i="15"/>
  <c r="AB116" i="15"/>
  <c r="BK37" i="15"/>
  <c r="AZ103" i="15"/>
  <c r="L97" i="15"/>
  <c r="AC77" i="15"/>
  <c r="C53" i="15"/>
  <c r="AX23" i="15"/>
  <c r="AK86" i="15"/>
  <c r="CK77" i="15"/>
  <c r="CH85" i="15"/>
  <c r="M55" i="15"/>
  <c r="AU34" i="15"/>
  <c r="BE47" i="15"/>
  <c r="CD112" i="15"/>
  <c r="AH79" i="15"/>
  <c r="BO54" i="15"/>
  <c r="BP57" i="15"/>
  <c r="BQ13" i="15"/>
  <c r="AN104" i="15"/>
  <c r="CG50" i="15"/>
  <c r="CH13" i="15"/>
  <c r="BY41" i="15"/>
  <c r="AU81" i="15"/>
  <c r="CQ71" i="15"/>
  <c r="AK124" i="15"/>
  <c r="AT109" i="15"/>
  <c r="S72" i="15"/>
  <c r="DB51" i="15"/>
  <c r="AX43" i="15"/>
  <c r="CW51" i="15"/>
  <c r="I101" i="15"/>
  <c r="CS127" i="15"/>
  <c r="BP15" i="15"/>
  <c r="CQ125" i="15"/>
  <c r="BY32" i="15"/>
  <c r="BC60" i="15"/>
  <c r="AK119" i="15"/>
  <c r="AU124" i="15"/>
  <c r="CP40" i="15"/>
  <c r="DB82" i="15"/>
  <c r="CU41" i="15"/>
  <c r="CM68" i="15"/>
  <c r="P99" i="15"/>
  <c r="AX122" i="15"/>
  <c r="J111" i="15"/>
  <c r="CI121" i="15"/>
  <c r="BD63" i="15"/>
  <c r="AS72" i="15"/>
  <c r="BO46" i="15"/>
  <c r="AG73" i="15"/>
  <c r="CT93" i="15"/>
  <c r="CM55" i="15"/>
  <c r="AK72" i="15"/>
  <c r="AU97" i="15"/>
  <c r="AE97" i="15"/>
  <c r="BR58" i="15"/>
  <c r="AL93" i="15"/>
  <c r="CJ39" i="15"/>
  <c r="U71" i="15"/>
  <c r="AN16" i="15"/>
  <c r="BI73" i="15"/>
  <c r="AQ58" i="15"/>
  <c r="CX127" i="15"/>
  <c r="BM13" i="15"/>
  <c r="BV34" i="15"/>
  <c r="CO16" i="15"/>
  <c r="BI31" i="15"/>
  <c r="CS71" i="15"/>
  <c r="BC111" i="15"/>
  <c r="BI92" i="15"/>
  <c r="CF53" i="15"/>
  <c r="CI91" i="15"/>
  <c r="CG34" i="15"/>
  <c r="H118" i="14"/>
  <c r="CF47" i="15"/>
  <c r="CQ85" i="15"/>
  <c r="CE101" i="15"/>
  <c r="AW72" i="15"/>
  <c r="DG110" i="16"/>
  <c r="BJ124" i="15"/>
  <c r="BC35" i="15"/>
  <c r="N81" i="15"/>
  <c r="CU92" i="15"/>
  <c r="N15" i="15"/>
  <c r="J48" i="15"/>
  <c r="AP119" i="15"/>
  <c r="BJ74" i="15"/>
  <c r="DA105" i="15"/>
  <c r="CI103" i="15"/>
  <c r="BU32" i="15"/>
  <c r="BW68" i="15"/>
  <c r="BD82" i="15"/>
  <c r="BV13" i="15"/>
  <c r="CI32" i="15"/>
  <c r="BI61" i="15"/>
  <c r="BJ123" i="15"/>
  <c r="M125" i="15"/>
  <c r="AV74" i="15"/>
  <c r="BU79" i="15"/>
  <c r="DA94" i="15"/>
  <c r="AM96" i="15"/>
  <c r="AJ87" i="15"/>
  <c r="AS86" i="15"/>
  <c r="Q23" i="15"/>
  <c r="AF13" i="15"/>
  <c r="CL53" i="15"/>
  <c r="CL66" i="15"/>
  <c r="BP29" i="15"/>
  <c r="CN51" i="15"/>
  <c r="CH102" i="15"/>
  <c r="O81" i="15"/>
  <c r="AP120" i="15"/>
  <c r="AX110" i="15"/>
  <c r="BU41" i="15"/>
  <c r="Y123" i="15"/>
  <c r="CW50" i="15"/>
  <c r="AA81" i="15"/>
  <c r="AB41" i="15"/>
  <c r="AB87" i="15"/>
  <c r="N125" i="15"/>
  <c r="AS37" i="15"/>
  <c r="CY12" i="15"/>
  <c r="BS86" i="15"/>
  <c r="AS32" i="15"/>
  <c r="CW19" i="15"/>
  <c r="CZ79" i="15"/>
  <c r="Y59" i="15"/>
  <c r="CZ86" i="15"/>
  <c r="I77" i="15"/>
  <c r="CT101" i="15"/>
  <c r="E16" i="15"/>
  <c r="BZ116" i="15"/>
  <c r="AL29" i="15"/>
  <c r="AE40" i="15"/>
  <c r="CU102" i="15"/>
  <c r="L46" i="15"/>
  <c r="AS61" i="15"/>
  <c r="BY30" i="15"/>
  <c r="U121" i="15"/>
  <c r="CK54" i="15"/>
  <c r="CD61" i="15"/>
  <c r="AT15" i="15"/>
  <c r="AU24" i="15"/>
  <c r="CZ122" i="15"/>
  <c r="BW63" i="15"/>
  <c r="CQ58" i="15"/>
  <c r="AS16" i="15"/>
  <c r="CF27" i="15"/>
  <c r="BA62" i="15"/>
  <c r="CU64" i="15"/>
  <c r="AH107" i="15"/>
  <c r="AR87" i="15"/>
  <c r="BB34" i="15"/>
  <c r="CN28" i="15"/>
  <c r="CI65" i="15"/>
  <c r="AG53" i="15"/>
  <c r="BE57" i="15"/>
  <c r="BJ95" i="15"/>
  <c r="T96" i="15"/>
  <c r="CL18" i="15"/>
  <c r="E12" i="15"/>
  <c r="CU96" i="15"/>
  <c r="BX80" i="15"/>
  <c r="BG129" i="15"/>
  <c r="CU47" i="15"/>
  <c r="AS19" i="15"/>
  <c r="BW124" i="15"/>
  <c r="CB110" i="15"/>
  <c r="BZ39" i="15"/>
  <c r="DG71" i="16"/>
  <c r="AL28" i="15"/>
  <c r="AC47" i="15"/>
  <c r="CI116" i="15"/>
  <c r="C96" i="15"/>
  <c r="DC29" i="15"/>
  <c r="CC66" i="15"/>
  <c r="BT110" i="15"/>
  <c r="BD84" i="15"/>
  <c r="CR14" i="15"/>
  <c r="CA72" i="15"/>
  <c r="CY122" i="15"/>
  <c r="AP38" i="15"/>
  <c r="L39" i="15"/>
  <c r="BP123" i="15"/>
  <c r="BQ110" i="15"/>
  <c r="CT24" i="15"/>
  <c r="CB68" i="15"/>
  <c r="CJ74" i="15"/>
  <c r="DG32" i="16"/>
  <c r="AM128" i="15"/>
  <c r="DA84" i="15"/>
  <c r="AC52" i="15"/>
  <c r="T16" i="15"/>
  <c r="CH107" i="15"/>
  <c r="CU83" i="15"/>
  <c r="AP64" i="15"/>
  <c r="BB80" i="15"/>
  <c r="BE88" i="15"/>
  <c r="P82" i="15"/>
  <c r="CS59" i="15"/>
  <c r="W116" i="15"/>
  <c r="CI82" i="15"/>
  <c r="AW80" i="15"/>
  <c r="CY54" i="15"/>
  <c r="CD94" i="15"/>
  <c r="CM108" i="15"/>
  <c r="AB49" i="15"/>
  <c r="AN49" i="15"/>
  <c r="AK43" i="15"/>
  <c r="CP91" i="15"/>
  <c r="C104" i="15"/>
  <c r="BV25" i="15"/>
  <c r="AU108" i="15"/>
  <c r="AM107" i="15"/>
  <c r="M60" i="15"/>
  <c r="CE79" i="15"/>
  <c r="BT129" i="15"/>
  <c r="AT86" i="15"/>
  <c r="BV84" i="15"/>
  <c r="CS30" i="15"/>
  <c r="CK61" i="15"/>
  <c r="BH41" i="15"/>
  <c r="BM36" i="15"/>
  <c r="AK54" i="15"/>
  <c r="AU128" i="15"/>
  <c r="CL75" i="15"/>
  <c r="BT101" i="15"/>
  <c r="CX40" i="15"/>
  <c r="BK61" i="15"/>
  <c r="B122" i="16"/>
  <c r="CQ127" i="15"/>
  <c r="CX103" i="15"/>
  <c r="BB15" i="15"/>
  <c r="Y124" i="15"/>
  <c r="DE102" i="16"/>
  <c r="B106" i="16"/>
  <c r="CL86" i="15"/>
  <c r="BZ16" i="15"/>
  <c r="I129" i="15"/>
  <c r="CL39" i="15"/>
  <c r="CP106" i="15"/>
  <c r="DE116" i="15"/>
  <c r="BP75" i="15"/>
  <c r="BD96" i="15"/>
  <c r="CQ48" i="15"/>
  <c r="AK81" i="15"/>
  <c r="CG102" i="15"/>
  <c r="BC24" i="15"/>
  <c r="CU12" i="15"/>
  <c r="AF83" i="15"/>
  <c r="AL48" i="15"/>
  <c r="BJ127" i="15"/>
  <c r="CO95" i="15"/>
  <c r="I43" i="15"/>
  <c r="AP52" i="15"/>
  <c r="AI51" i="15"/>
  <c r="P38" i="15"/>
  <c r="DA95" i="15"/>
  <c r="BQ107" i="15"/>
  <c r="CY14" i="15"/>
  <c r="CO106" i="15"/>
  <c r="X15" i="15"/>
  <c r="CV31" i="15"/>
  <c r="BO86" i="15"/>
  <c r="CW94" i="15"/>
  <c r="AR31" i="15"/>
  <c r="Q35" i="15"/>
  <c r="R73" i="15"/>
  <c r="BW123" i="15"/>
  <c r="R82" i="15"/>
  <c r="AP13" i="15"/>
  <c r="Q88" i="15"/>
  <c r="DE115" i="15"/>
  <c r="CC119" i="15"/>
  <c r="CF28" i="15"/>
  <c r="AI82" i="15"/>
  <c r="BM94" i="15"/>
  <c r="BH53" i="15"/>
  <c r="Y24" i="15"/>
  <c r="S86" i="15"/>
  <c r="CF26" i="15"/>
  <c r="BY20" i="15"/>
  <c r="BG116" i="15"/>
  <c r="P83" i="15"/>
  <c r="DG97" i="15"/>
  <c r="AX77" i="15"/>
  <c r="CH128" i="15"/>
  <c r="CH70" i="15"/>
  <c r="CW86" i="15"/>
  <c r="DA39" i="15"/>
  <c r="AY88" i="15"/>
  <c r="CK79" i="15"/>
  <c r="BT93" i="15"/>
  <c r="AH55" i="15"/>
  <c r="BS20" i="15"/>
  <c r="CS35" i="15"/>
  <c r="AV53" i="15"/>
  <c r="BS99" i="15"/>
  <c r="CR31" i="15"/>
  <c r="AK36" i="15"/>
  <c r="CG19" i="15"/>
  <c r="BE96" i="15"/>
  <c r="J80" i="15"/>
  <c r="BT127" i="15"/>
  <c r="CC72" i="15"/>
  <c r="BA31" i="15"/>
  <c r="AE76" i="15"/>
  <c r="C93" i="15"/>
  <c r="AT107" i="15"/>
  <c r="DB94" i="15"/>
  <c r="CT36" i="15"/>
  <c r="CQ120" i="15"/>
  <c r="AL19" i="15"/>
  <c r="DB119" i="15"/>
  <c r="BP60" i="15"/>
  <c r="CV110" i="15"/>
  <c r="AZ76" i="15"/>
  <c r="BF55" i="15"/>
  <c r="S58" i="15"/>
  <c r="CC20" i="15"/>
  <c r="CF34" i="15"/>
  <c r="C33" i="15"/>
  <c r="CS95" i="15"/>
  <c r="CA101" i="15"/>
  <c r="AV19" i="15"/>
  <c r="BA66" i="15"/>
  <c r="CS26" i="15"/>
  <c r="T104" i="15"/>
  <c r="CJ88" i="15"/>
  <c r="BD55" i="15"/>
  <c r="CL119" i="15"/>
  <c r="CD91" i="15"/>
  <c r="AH50" i="15"/>
  <c r="CX12" i="15"/>
  <c r="CY90" i="15"/>
  <c r="AQ24" i="15"/>
  <c r="DC108" i="15"/>
  <c r="BB91" i="15"/>
  <c r="BQ37" i="15"/>
  <c r="DB15" i="15"/>
  <c r="BN36" i="15"/>
  <c r="CZ62" i="15"/>
  <c r="AZ91" i="15"/>
  <c r="L62" i="15"/>
  <c r="O122" i="15"/>
  <c r="BC57" i="15"/>
  <c r="BA110" i="15"/>
  <c r="H83" i="15"/>
  <c r="CH21" i="15"/>
  <c r="CP122" i="15"/>
  <c r="AC111" i="15"/>
  <c r="AQ104" i="15"/>
  <c r="BJ97" i="15"/>
  <c r="BC70" i="15"/>
  <c r="BI47" i="15"/>
  <c r="AB112" i="15"/>
  <c r="BE21" i="15"/>
  <c r="AY85" i="15"/>
  <c r="Y110" i="15"/>
  <c r="AS55" i="15"/>
  <c r="AL32" i="15"/>
  <c r="Z121" i="15"/>
  <c r="R65" i="15"/>
  <c r="CR62" i="15"/>
  <c r="BE108" i="15"/>
  <c r="AY31" i="15"/>
  <c r="AK49" i="15"/>
  <c r="AT60" i="15"/>
  <c r="DB52" i="15"/>
  <c r="BN94" i="15"/>
  <c r="BE122" i="15"/>
  <c r="BZ120" i="15"/>
  <c r="Y58" i="15"/>
  <c r="AQ60" i="15"/>
  <c r="DG93" i="16"/>
  <c r="AA104" i="15"/>
  <c r="CM42" i="15"/>
  <c r="AU83" i="15"/>
  <c r="CD32" i="15"/>
  <c r="CI124" i="15"/>
  <c r="BX88" i="15"/>
  <c r="AI74" i="15"/>
  <c r="BY116" i="15"/>
  <c r="U54" i="15"/>
  <c r="CP116" i="15"/>
  <c r="DG80" i="15"/>
  <c r="V31" i="15"/>
  <c r="AA72" i="15"/>
  <c r="CF39" i="15"/>
  <c r="CL85" i="15"/>
  <c r="M124" i="15"/>
  <c r="BD90" i="15"/>
  <c r="BJ121" i="15"/>
  <c r="CR38" i="15"/>
  <c r="U30" i="15"/>
  <c r="AZ57" i="15"/>
  <c r="CP16" i="15"/>
  <c r="AQ46" i="15"/>
  <c r="R42" i="15"/>
  <c r="CP124" i="15"/>
  <c r="CV85" i="15"/>
  <c r="AM18" i="15"/>
  <c r="BM123" i="15"/>
  <c r="BC21" i="15"/>
  <c r="BZ13" i="15"/>
  <c r="E74" i="15"/>
  <c r="CZ46" i="15"/>
  <c r="K61" i="15"/>
  <c r="S51" i="15"/>
  <c r="AO52" i="15"/>
  <c r="BR77" i="15"/>
  <c r="BO13" i="15"/>
  <c r="CX86" i="15"/>
  <c r="BY88" i="15"/>
  <c r="AF87" i="15"/>
  <c r="C94" i="15"/>
  <c r="AM99" i="15"/>
  <c r="CP50" i="15"/>
  <c r="BF107" i="15"/>
  <c r="AT75" i="15"/>
  <c r="L82" i="15"/>
  <c r="CT21" i="15"/>
  <c r="AJ95" i="15"/>
  <c r="BK63" i="15"/>
  <c r="BB106" i="15"/>
  <c r="CJ76" i="15"/>
  <c r="CN21" i="15"/>
  <c r="BY107" i="15"/>
  <c r="BY60" i="15"/>
  <c r="BQ95" i="15"/>
  <c r="AC124" i="15"/>
  <c r="BG88" i="15"/>
  <c r="AF111" i="15"/>
  <c r="CI43" i="15"/>
  <c r="CU17" i="15"/>
  <c r="AS92" i="15"/>
  <c r="CM77" i="15"/>
  <c r="CD52" i="15"/>
  <c r="AQ73" i="15"/>
  <c r="BV49" i="15"/>
  <c r="BR109" i="15"/>
  <c r="K122" i="15"/>
  <c r="CS60" i="15"/>
  <c r="I51" i="15"/>
  <c r="R53" i="15"/>
  <c r="AM90" i="15"/>
  <c r="BW64" i="15"/>
  <c r="CC50" i="15"/>
  <c r="CX125" i="15"/>
  <c r="AM79" i="15"/>
  <c r="CB63" i="15"/>
  <c r="DG91" i="16"/>
  <c r="CE107" i="15"/>
  <c r="BQ25" i="15"/>
  <c r="CI109" i="15"/>
  <c r="AI60" i="15"/>
  <c r="DE92" i="16"/>
  <c r="DA64" i="15"/>
  <c r="AJ71" i="15"/>
  <c r="CH60" i="15"/>
  <c r="M65" i="15"/>
  <c r="CF23" i="15"/>
  <c r="AX40" i="15"/>
  <c r="M62" i="15"/>
  <c r="X88" i="15"/>
  <c r="AO57" i="15"/>
  <c r="N39" i="15"/>
  <c r="BO104" i="15"/>
  <c r="T105" i="15"/>
  <c r="AP105" i="15"/>
  <c r="CQ87" i="15"/>
  <c r="CN99" i="15"/>
  <c r="BF102" i="15"/>
  <c r="CY96" i="15"/>
  <c r="DA13" i="15"/>
  <c r="CQ95" i="15"/>
  <c r="AH42" i="15"/>
  <c r="CT48" i="15"/>
  <c r="BT42" i="15"/>
  <c r="BP18" i="15"/>
  <c r="X49" i="15"/>
  <c r="CB71" i="15"/>
  <c r="O35" i="15"/>
  <c r="DB81" i="15"/>
  <c r="CN111" i="15"/>
  <c r="BC97" i="15"/>
  <c r="O49" i="15"/>
  <c r="CU43" i="15"/>
  <c r="CZ84" i="15"/>
  <c r="AT104" i="15"/>
  <c r="CN12" i="15"/>
  <c r="AB18" i="15"/>
  <c r="CD38" i="15"/>
  <c r="AP92" i="15"/>
  <c r="S116" i="15"/>
  <c r="X13" i="15"/>
  <c r="CV122" i="15"/>
  <c r="BR74" i="15"/>
  <c r="I124" i="15"/>
  <c r="BZ55" i="15"/>
  <c r="CH65" i="15"/>
  <c r="BM121" i="15"/>
  <c r="CL95" i="15"/>
  <c r="T66" i="15"/>
  <c r="BW59" i="15"/>
  <c r="BO52" i="15"/>
  <c r="BX98" i="15"/>
  <c r="BA104" i="15"/>
  <c r="AK63" i="15"/>
  <c r="V96" i="15"/>
  <c r="BT17" i="15"/>
  <c r="BR28" i="15"/>
  <c r="AR96" i="15"/>
  <c r="BG55" i="15"/>
  <c r="N23" i="15"/>
  <c r="CB57" i="15"/>
  <c r="M101" i="15"/>
  <c r="AY62" i="15"/>
  <c r="CV25" i="15"/>
  <c r="BA60" i="15"/>
  <c r="K28" i="15"/>
  <c r="CE111" i="15"/>
  <c r="CA16" i="15"/>
  <c r="CK70" i="15"/>
  <c r="T38" i="15"/>
  <c r="L123" i="15"/>
  <c r="CT86" i="15"/>
  <c r="CO127" i="15"/>
  <c r="BI95" i="15"/>
  <c r="E42" i="15"/>
  <c r="AO116" i="15"/>
  <c r="CS121" i="15"/>
  <c r="Z13" i="15"/>
  <c r="DB14" i="15"/>
  <c r="CS52" i="15"/>
  <c r="CK71" i="15"/>
  <c r="AE124" i="15"/>
  <c r="Z48" i="15"/>
  <c r="BW17" i="15"/>
  <c r="E116" i="15"/>
  <c r="BA40" i="15"/>
  <c r="CB84" i="15"/>
  <c r="BM91" i="15"/>
  <c r="CD75" i="15"/>
  <c r="J58" i="15"/>
  <c r="CT77" i="15"/>
  <c r="BS51" i="15"/>
  <c r="BU88" i="15"/>
  <c r="Q58" i="15"/>
  <c r="AE127" i="15"/>
  <c r="CW40" i="15"/>
  <c r="U82" i="15"/>
  <c r="AD122" i="15"/>
  <c r="BH92" i="15"/>
  <c r="U87" i="15"/>
  <c r="CB95" i="15"/>
  <c r="BY82" i="15"/>
  <c r="AL91" i="15"/>
  <c r="BI25" i="15"/>
  <c r="BQ102" i="15"/>
  <c r="AS88" i="15"/>
  <c r="O43" i="15"/>
  <c r="BX13" i="15"/>
  <c r="DA30" i="15"/>
  <c r="AR65" i="15"/>
  <c r="CA46" i="15"/>
  <c r="CT112" i="15"/>
  <c r="DA53" i="15"/>
  <c r="BG82" i="15"/>
  <c r="BD125" i="15"/>
  <c r="J19" i="15"/>
  <c r="CB107" i="15"/>
  <c r="R125" i="15"/>
  <c r="AD93" i="15"/>
  <c r="AV85" i="15"/>
  <c r="DA42" i="15"/>
  <c r="CP19" i="15"/>
  <c r="CX79" i="15"/>
  <c r="CS42" i="15"/>
  <c r="BX86" i="15"/>
  <c r="CU120" i="15"/>
  <c r="CG93" i="15"/>
  <c r="CQ31" i="15"/>
  <c r="E126" i="15"/>
  <c r="CB25" i="15"/>
  <c r="W14" i="15"/>
  <c r="AH41" i="15"/>
  <c r="BC124" i="15"/>
  <c r="CJ37" i="15"/>
  <c r="CD71" i="15"/>
  <c r="Z85" i="15"/>
  <c r="E76" i="15"/>
  <c r="AT47" i="15"/>
  <c r="BB39" i="15"/>
  <c r="BM66" i="15"/>
  <c r="AI127" i="15"/>
  <c r="DG14" i="16"/>
  <c r="CN18" i="15"/>
  <c r="BF20" i="15"/>
  <c r="CM60" i="15"/>
  <c r="CS109" i="15"/>
  <c r="BH104" i="15"/>
  <c r="CK43" i="15"/>
  <c r="Q42" i="15"/>
  <c r="BV41" i="15"/>
  <c r="DC93" i="15"/>
  <c r="CV84" i="15"/>
  <c r="AA21" i="15"/>
  <c r="V57" i="15"/>
  <c r="AW90" i="15"/>
  <c r="CL61" i="15"/>
  <c r="CL31" i="15"/>
  <c r="BH21" i="15"/>
  <c r="BW84" i="15"/>
  <c r="BX19" i="15"/>
  <c r="BS18" i="15"/>
  <c r="CK120" i="15"/>
  <c r="AL76" i="15"/>
  <c r="CH99" i="15"/>
  <c r="AE53" i="15"/>
  <c r="AC46" i="15"/>
  <c r="AK82" i="15"/>
  <c r="AI62" i="15"/>
  <c r="CX66" i="15"/>
  <c r="CM30" i="15"/>
  <c r="AA37" i="15"/>
  <c r="AF123" i="15"/>
  <c r="CG55" i="15"/>
  <c r="P21" i="15"/>
  <c r="CM94" i="15"/>
  <c r="CT38" i="15"/>
  <c r="CR124" i="15"/>
  <c r="AK120" i="15"/>
  <c r="CJ116" i="15"/>
  <c r="BI106" i="15"/>
  <c r="P102" i="15"/>
  <c r="H36" i="15"/>
  <c r="CM110" i="15"/>
  <c r="L88" i="15"/>
  <c r="AY91" i="15"/>
  <c r="W59" i="15"/>
  <c r="CS106" i="15"/>
  <c r="DC51" i="15"/>
  <c r="AC60" i="15"/>
  <c r="BW121" i="15"/>
  <c r="CB37" i="15"/>
  <c r="AR43" i="15"/>
  <c r="AX107" i="15"/>
  <c r="DB86" i="15"/>
  <c r="BY24" i="15"/>
  <c r="Q57" i="15"/>
  <c r="CS62" i="15"/>
  <c r="J59" i="15"/>
  <c r="BQ120" i="15"/>
  <c r="BD104" i="15"/>
  <c r="BW109" i="15"/>
  <c r="BD129" i="15"/>
  <c r="CS88" i="15"/>
  <c r="BU87" i="15"/>
  <c r="CR35" i="15"/>
  <c r="P36" i="15"/>
  <c r="CH72" i="15"/>
  <c r="I29" i="15"/>
  <c r="AB42" i="15"/>
  <c r="AQ14" i="15"/>
  <c r="BJ75" i="15"/>
  <c r="AQ61" i="15"/>
  <c r="M99" i="15"/>
  <c r="AR122" i="15"/>
  <c r="CH47" i="15"/>
  <c r="N43" i="15"/>
  <c r="DC106" i="15"/>
  <c r="DB108" i="15"/>
  <c r="BT99" i="15"/>
  <c r="BO107" i="15"/>
  <c r="BG94" i="15"/>
  <c r="AX32" i="15"/>
  <c r="AF52" i="15"/>
  <c r="DG85" i="16"/>
  <c r="BZ124" i="15"/>
  <c r="AQ90" i="15"/>
  <c r="DG47" i="15"/>
  <c r="DG55" i="16"/>
  <c r="AY112" i="15"/>
  <c r="BK75" i="15"/>
  <c r="CJ79" i="15"/>
  <c r="B94" i="16"/>
  <c r="AQ28" i="15"/>
  <c r="AU69" i="15"/>
  <c r="BI68" i="15"/>
  <c r="Q21" i="15"/>
  <c r="AG66" i="15"/>
  <c r="BV64" i="15"/>
  <c r="C12" i="15"/>
  <c r="V119" i="15"/>
  <c r="CO55" i="15"/>
  <c r="BQ63" i="15"/>
  <c r="U66" i="15"/>
  <c r="U109" i="15"/>
  <c r="H63" i="15"/>
  <c r="Y66" i="15"/>
  <c r="S122" i="15"/>
  <c r="BA61" i="15"/>
  <c r="AP77" i="15"/>
  <c r="AD95" i="15"/>
  <c r="CY63" i="15"/>
  <c r="CP127" i="15"/>
  <c r="T123" i="15"/>
  <c r="BG40" i="15"/>
  <c r="AM20" i="15"/>
  <c r="BR106" i="15"/>
  <c r="BY43" i="15"/>
  <c r="B95" i="16"/>
  <c r="CX55" i="15"/>
  <c r="BM23" i="15"/>
  <c r="CN128" i="15"/>
  <c r="BK35" i="15"/>
  <c r="AK20" i="15"/>
  <c r="AX50" i="15"/>
  <c r="Q97" i="15"/>
  <c r="CU48" i="15"/>
  <c r="CX106" i="15"/>
  <c r="M28" i="15"/>
  <c r="I38" i="15"/>
  <c r="CX54" i="15"/>
  <c r="B55" i="16"/>
  <c r="BI30" i="15"/>
  <c r="AK90" i="15"/>
  <c r="E25" i="15"/>
  <c r="AG85" i="15"/>
  <c r="L29" i="15"/>
  <c r="CB51" i="15"/>
  <c r="CJ122" i="15"/>
  <c r="CA124" i="15"/>
  <c r="C17" i="15"/>
  <c r="AZ122" i="15"/>
  <c r="DC119" i="15"/>
  <c r="BS101" i="15"/>
  <c r="BC41" i="15"/>
  <c r="BZ41" i="15"/>
  <c r="BO76" i="15"/>
  <c r="DA46" i="15"/>
  <c r="CL57" i="15"/>
  <c r="BR103" i="15"/>
  <c r="B102" i="16"/>
  <c r="BP32" i="15"/>
  <c r="BG96" i="15"/>
  <c r="E125" i="15"/>
  <c r="BM106" i="15"/>
  <c r="CN19" i="15"/>
  <c r="CZ55" i="15"/>
  <c r="E52" i="15"/>
  <c r="DC37" i="15"/>
  <c r="AD48" i="15"/>
  <c r="CZ25" i="15"/>
  <c r="DA59" i="15"/>
  <c r="CU14" i="15"/>
  <c r="CA90" i="15"/>
  <c r="BS39" i="15"/>
  <c r="E102" i="15"/>
  <c r="AC129" i="15"/>
  <c r="K81" i="15"/>
  <c r="BQ84" i="15"/>
  <c r="DG88" i="16"/>
  <c r="AT37" i="15"/>
  <c r="AL20" i="15"/>
  <c r="AF91" i="15"/>
  <c r="AQ75" i="15"/>
  <c r="J71" i="15"/>
  <c r="CG98" i="15"/>
  <c r="BD74" i="15"/>
  <c r="BZ106" i="15"/>
  <c r="AD94" i="15"/>
  <c r="N65" i="15"/>
  <c r="CD48" i="15"/>
  <c r="CM53" i="15"/>
  <c r="BU12" i="15"/>
  <c r="CA62" i="15"/>
  <c r="DA51" i="15"/>
  <c r="C124" i="15"/>
  <c r="BU29" i="15"/>
  <c r="AR75" i="15"/>
  <c r="U41" i="15"/>
  <c r="CN60" i="15"/>
  <c r="BJ26" i="15"/>
  <c r="Y35" i="15"/>
  <c r="DG43" i="15"/>
  <c r="C22" i="15"/>
  <c r="CB104" i="15"/>
  <c r="DB63" i="15"/>
  <c r="CP36" i="15"/>
  <c r="AX106" i="15"/>
  <c r="AV35" i="15"/>
  <c r="T124" i="15"/>
  <c r="BO48" i="15"/>
  <c r="BU59" i="15"/>
  <c r="BR87" i="15"/>
  <c r="BY61" i="15"/>
  <c r="Q109" i="15"/>
  <c r="AC62" i="15"/>
  <c r="S125" i="15"/>
  <c r="AT35" i="15"/>
  <c r="CB29" i="15"/>
  <c r="BT32" i="15"/>
  <c r="AN87" i="15"/>
  <c r="V65" i="15"/>
  <c r="CC21" i="15"/>
  <c r="CK65" i="15"/>
  <c r="BE111" i="15"/>
  <c r="BQ48" i="15"/>
  <c r="CG88" i="15"/>
  <c r="E160" i="15"/>
  <c r="L85" i="15"/>
  <c r="CB80" i="15"/>
  <c r="CR65" i="15"/>
  <c r="CB36" i="15"/>
  <c r="V49" i="15"/>
  <c r="CB129" i="15"/>
  <c r="CX120" i="15"/>
  <c r="AT82" i="15"/>
  <c r="AC36" i="15"/>
  <c r="BV75" i="15"/>
  <c r="BQ79" i="15"/>
  <c r="BN111" i="15"/>
  <c r="Z96" i="15"/>
  <c r="CO128" i="15"/>
  <c r="CV104" i="15"/>
  <c r="BE19" i="15"/>
  <c r="BK76" i="15"/>
  <c r="BH30" i="15"/>
  <c r="BK42" i="15"/>
  <c r="CP120" i="15"/>
  <c r="BE121" i="15"/>
  <c r="CC15" i="15"/>
  <c r="CU54" i="15"/>
  <c r="BV88" i="15"/>
  <c r="H122" i="15"/>
  <c r="AV119" i="15"/>
  <c r="AN25" i="15"/>
  <c r="BL36" i="15"/>
  <c r="AE38" i="15"/>
  <c r="C66" i="15"/>
  <c r="BM41" i="15"/>
  <c r="AE23" i="15"/>
  <c r="BV60" i="15"/>
  <c r="DG38" i="15"/>
  <c r="CR87" i="15"/>
  <c r="BN57" i="15"/>
  <c r="BU93" i="15"/>
  <c r="W104" i="15"/>
  <c r="AE63" i="15"/>
  <c r="DG52" i="16"/>
  <c r="BO43" i="15"/>
  <c r="AJ88" i="15"/>
  <c r="I53" i="15"/>
  <c r="AZ32" i="15"/>
  <c r="CE14" i="15"/>
  <c r="DG58" i="15"/>
  <c r="BO51" i="15"/>
  <c r="CN84" i="15"/>
  <c r="CV19" i="15"/>
  <c r="S99" i="15"/>
  <c r="CN65" i="15"/>
  <c r="CO112" i="15"/>
  <c r="BU16" i="15"/>
  <c r="BF68" i="15"/>
  <c r="BM110" i="15"/>
  <c r="AN32" i="15"/>
  <c r="BL121" i="15"/>
  <c r="AZ35" i="15"/>
  <c r="CN82" i="15"/>
  <c r="J76" i="15"/>
  <c r="BD36" i="15"/>
  <c r="AG16" i="15"/>
  <c r="BW19" i="15"/>
  <c r="M85" i="15"/>
  <c r="CN16" i="15"/>
  <c r="DG48" i="16"/>
  <c r="CP60" i="15"/>
  <c r="J77" i="15"/>
  <c r="AL107" i="15"/>
  <c r="AM16" i="15"/>
  <c r="AW50" i="15"/>
  <c r="AU101" i="15"/>
  <c r="P23" i="15"/>
  <c r="CK109" i="15"/>
  <c r="CC96" i="15"/>
  <c r="J61" i="15"/>
  <c r="AA35" i="15"/>
  <c r="CU77" i="15"/>
  <c r="AV68" i="15"/>
  <c r="BN54" i="15"/>
  <c r="E97" i="15"/>
  <c r="X94" i="15"/>
  <c r="BX102" i="15"/>
  <c r="BS93" i="15"/>
  <c r="S68" i="15"/>
  <c r="AL122" i="15"/>
  <c r="BH124" i="15"/>
  <c r="AL35" i="15"/>
  <c r="BE103" i="15"/>
  <c r="BH98" i="15"/>
  <c r="BV39" i="15"/>
  <c r="CD16" i="15"/>
  <c r="CW91" i="15"/>
  <c r="E56" i="15"/>
  <c r="BA103" i="15"/>
  <c r="BW37" i="15"/>
  <c r="AA61" i="15"/>
  <c r="CZ35" i="15"/>
  <c r="AA75" i="15"/>
  <c r="AN128" i="15"/>
  <c r="AZ12" i="15"/>
  <c r="DC101" i="15"/>
  <c r="CT18" i="15"/>
  <c r="AO94" i="15"/>
  <c r="BC39" i="15"/>
  <c r="BG83" i="15"/>
  <c r="CA57" i="15"/>
  <c r="BP50" i="15"/>
  <c r="AT124" i="15"/>
  <c r="BN17" i="15"/>
  <c r="CG17" i="15"/>
  <c r="J69" i="15"/>
  <c r="BS27" i="15"/>
  <c r="BI85" i="15"/>
  <c r="AL57" i="15"/>
  <c r="DA97" i="15"/>
  <c r="CZ28" i="15"/>
  <c r="BO21" i="15"/>
  <c r="CC81" i="15"/>
  <c r="CX70" i="15"/>
  <c r="BD32" i="15"/>
  <c r="Z65" i="15"/>
  <c r="CX98" i="15"/>
  <c r="AG51" i="15"/>
  <c r="AG112" i="15"/>
  <c r="CL14" i="15"/>
  <c r="W75" i="15"/>
  <c r="CS77" i="15"/>
  <c r="AC76" i="15"/>
  <c r="CD86" i="15"/>
  <c r="BN58" i="15"/>
  <c r="CX60" i="15"/>
  <c r="CN77" i="15"/>
  <c r="BC17" i="15"/>
  <c r="AR25" i="15"/>
  <c r="BT68" i="15"/>
  <c r="BS108" i="15"/>
  <c r="AC120" i="15"/>
  <c r="DB98" i="15"/>
  <c r="BC52" i="15"/>
  <c r="BJ87" i="15"/>
  <c r="BJ70" i="15"/>
  <c r="CA37" i="15"/>
  <c r="AM34" i="15"/>
  <c r="AV62" i="15"/>
  <c r="BQ123" i="15"/>
  <c r="X104" i="15"/>
  <c r="BT28" i="15"/>
  <c r="DA43" i="15"/>
  <c r="X76" i="15"/>
  <c r="AI66" i="15"/>
  <c r="I119" i="15"/>
  <c r="BS105" i="15"/>
  <c r="BX92" i="15"/>
  <c r="AC96" i="15"/>
  <c r="AA15" i="15"/>
  <c r="CR103" i="15"/>
  <c r="CF124" i="15"/>
  <c r="Y57" i="15"/>
  <c r="CF76" i="15"/>
  <c r="BS43" i="15"/>
  <c r="CS50" i="15"/>
  <c r="BJ28" i="15"/>
  <c r="BZ127" i="15"/>
  <c r="BL86" i="15"/>
  <c r="CV24" i="15"/>
  <c r="CT39" i="15"/>
  <c r="BM77" i="15"/>
  <c r="BP110" i="15"/>
  <c r="CP15" i="15"/>
  <c r="BM72" i="15"/>
  <c r="AQ110" i="15"/>
  <c r="AQ25" i="15"/>
  <c r="DG41" i="16"/>
  <c r="BQ105" i="15"/>
  <c r="AW103" i="15"/>
  <c r="BP76" i="15"/>
  <c r="L118" i="14"/>
  <c r="BY93" i="15"/>
  <c r="C59" i="15"/>
  <c r="BC129" i="15"/>
  <c r="CU82" i="15"/>
  <c r="AI49" i="15"/>
  <c r="W62" i="15"/>
  <c r="CM12" i="15"/>
  <c r="BV27" i="15"/>
  <c r="BB72" i="15"/>
  <c r="AN93" i="15"/>
  <c r="BC87" i="15"/>
  <c r="AV31" i="15"/>
  <c r="CU46" i="15"/>
  <c r="BT88" i="15"/>
  <c r="CS23" i="15"/>
  <c r="BD61" i="15"/>
  <c r="BF64" i="15"/>
  <c r="CQ15" i="15"/>
  <c r="AX51" i="15"/>
  <c r="CY40" i="15"/>
  <c r="BS34" i="15"/>
  <c r="AB127" i="15"/>
  <c r="BR21" i="15"/>
  <c r="K69" i="15"/>
  <c r="BD41" i="15"/>
  <c r="CU128" i="15"/>
  <c r="DG29" i="16"/>
  <c r="CH96" i="15"/>
  <c r="CY99" i="15"/>
  <c r="I30" i="15"/>
  <c r="P124" i="15"/>
  <c r="AZ80" i="15"/>
  <c r="BR119" i="15"/>
  <c r="AX82" i="15"/>
  <c r="AZ42" i="15"/>
  <c r="I106" i="15"/>
  <c r="BO102" i="15"/>
  <c r="CB43" i="15"/>
  <c r="AE79" i="15"/>
  <c r="CY107" i="15"/>
  <c r="CJ121" i="15"/>
  <c r="AL119" i="15"/>
  <c r="BE35" i="15"/>
  <c r="BO128" i="15"/>
  <c r="BB37" i="15"/>
  <c r="CB20" i="15"/>
  <c r="CW65" i="15"/>
  <c r="BQ122" i="15"/>
  <c r="CY91" i="15"/>
  <c r="T127" i="15"/>
  <c r="CY43" i="15"/>
  <c r="BR66" i="15"/>
  <c r="CN64" i="15"/>
  <c r="CL20" i="15"/>
  <c r="BR75" i="15"/>
  <c r="R60" i="15"/>
  <c r="CA92" i="15"/>
  <c r="CJ38" i="15"/>
  <c r="CB93" i="15"/>
  <c r="C127" i="15"/>
  <c r="CR17" i="15"/>
  <c r="DC19" i="15"/>
  <c r="BF24" i="15"/>
  <c r="DA122" i="15"/>
  <c r="BJ62" i="15"/>
  <c r="BH107" i="15"/>
  <c r="AC101" i="15"/>
  <c r="CU27" i="15"/>
  <c r="AA40" i="15"/>
  <c r="CO97" i="15"/>
  <c r="DC99" i="15"/>
  <c r="AA59" i="15"/>
  <c r="BS57" i="15"/>
  <c r="I79" i="15"/>
  <c r="CE53" i="15"/>
  <c r="CV39" i="15"/>
  <c r="AQ111" i="15"/>
  <c r="CY79" i="15"/>
  <c r="BH27" i="15"/>
  <c r="BP20" i="15"/>
  <c r="BY29" i="15"/>
  <c r="AP95" i="15"/>
  <c r="CH95" i="15"/>
  <c r="CF64" i="15"/>
  <c r="CN32" i="15"/>
  <c r="BZ48" i="15"/>
  <c r="AQ37" i="15"/>
  <c r="BM17" i="15"/>
  <c r="BF16" i="15"/>
  <c r="BT80" i="15"/>
  <c r="AP61" i="15"/>
  <c r="S50" i="15"/>
  <c r="S31" i="15"/>
  <c r="AW79" i="15"/>
  <c r="N54" i="15"/>
  <c r="CV109" i="15"/>
  <c r="CW35" i="15"/>
  <c r="BX79" i="15"/>
  <c r="CC48" i="15"/>
  <c r="AX87" i="15"/>
  <c r="AB124" i="15"/>
  <c r="CE16" i="15"/>
  <c r="BA39" i="15"/>
  <c r="DC121" i="15"/>
  <c r="DA74" i="15"/>
  <c r="AM36" i="15"/>
  <c r="BX85" i="15"/>
  <c r="CB32" i="15"/>
  <c r="AL13" i="15"/>
  <c r="BD25" i="15"/>
  <c r="CY74" i="15"/>
  <c r="CR47" i="15"/>
  <c r="CL72" i="15"/>
  <c r="AB70" i="15"/>
  <c r="V18" i="15"/>
  <c r="DC62" i="15"/>
  <c r="BU42" i="15"/>
  <c r="BL97" i="15"/>
  <c r="CX49" i="15"/>
  <c r="E46" i="15"/>
  <c r="AF12" i="15"/>
  <c r="AL47" i="15"/>
  <c r="BZ105" i="15"/>
  <c r="AW28" i="15"/>
  <c r="H123" i="15"/>
  <c r="AQ59" i="15"/>
  <c r="CU69" i="15"/>
  <c r="CE64" i="15"/>
  <c r="CR58" i="15"/>
  <c r="T121" i="15"/>
  <c r="BC116" i="15"/>
  <c r="BZ12" i="15"/>
  <c r="DB57" i="15"/>
  <c r="X28" i="15"/>
  <c r="AQ29" i="15"/>
  <c r="V60" i="15"/>
  <c r="CO75" i="15"/>
  <c r="CY106" i="15"/>
  <c r="CU62" i="15"/>
  <c r="V107" i="15"/>
  <c r="CO71" i="15"/>
  <c r="CU123" i="15"/>
  <c r="CX16" i="15"/>
  <c r="K34" i="15"/>
  <c r="AO110" i="15"/>
  <c r="AK64" i="15"/>
  <c r="CJ23" i="15"/>
  <c r="AF55" i="15"/>
  <c r="BF84" i="15"/>
  <c r="DB120" i="15"/>
  <c r="CX85" i="15"/>
  <c r="CR88" i="15"/>
  <c r="V39" i="15"/>
  <c r="CN86" i="15"/>
  <c r="S55" i="15"/>
  <c r="Y36" i="15"/>
  <c r="CX68" i="15"/>
  <c r="W46" i="15"/>
  <c r="AP101" i="15"/>
  <c r="CX46" i="15"/>
  <c r="CU76" i="15"/>
  <c r="CE80" i="15"/>
  <c r="Z60" i="15"/>
  <c r="AE28" i="15"/>
  <c r="CS98" i="15"/>
  <c r="CR102" i="15"/>
  <c r="I80" i="15"/>
  <c r="CS25" i="15"/>
  <c r="AW39" i="15"/>
  <c r="N49" i="15"/>
  <c r="AI120" i="15"/>
  <c r="AH43" i="15"/>
  <c r="AC125" i="15"/>
  <c r="DE109" i="15"/>
  <c r="CB62" i="15"/>
  <c r="AJ26" i="15"/>
  <c r="CF54" i="15"/>
  <c r="BT128" i="15"/>
  <c r="CE99" i="15"/>
  <c r="BB101" i="15"/>
  <c r="AG47" i="15"/>
  <c r="AV65" i="15"/>
  <c r="BJ32" i="15"/>
  <c r="CY58" i="15"/>
  <c r="CG31" i="15"/>
  <c r="BW57" i="15"/>
  <c r="CB76" i="15"/>
  <c r="CK108" i="15"/>
  <c r="O108" i="15"/>
  <c r="AX52" i="15"/>
  <c r="BV99" i="15"/>
  <c r="CW30" i="15"/>
  <c r="E90" i="15"/>
  <c r="Z108" i="15"/>
  <c r="BE25" i="15"/>
  <c r="CK98" i="15"/>
  <c r="N119" i="15"/>
  <c r="CA18" i="15"/>
  <c r="BZ26" i="15"/>
  <c r="AC32" i="15"/>
  <c r="AQ92" i="15"/>
  <c r="C102" i="15"/>
  <c r="AZ21" i="15"/>
  <c r="L86" i="15"/>
  <c r="BC50" i="15"/>
  <c r="CQ60" i="15"/>
  <c r="Y48" i="15"/>
  <c r="S52" i="15"/>
  <c r="BC79" i="15"/>
  <c r="DG40" i="16"/>
  <c r="CY52" i="15"/>
  <c r="AR63" i="15"/>
  <c r="CB87" i="15"/>
  <c r="J123" i="15"/>
  <c r="AI24" i="15"/>
  <c r="L125" i="15"/>
  <c r="S119" i="15"/>
  <c r="L122" i="15"/>
  <c r="AO24" i="15"/>
  <c r="CR104" i="15"/>
  <c r="BZ27" i="15"/>
  <c r="M50" i="15"/>
  <c r="BT48" i="15"/>
  <c r="Z46" i="15"/>
  <c r="BS87" i="15"/>
  <c r="CV28" i="15"/>
  <c r="BO79" i="15"/>
  <c r="CT26" i="15"/>
  <c r="V43" i="15"/>
  <c r="CZ63" i="15"/>
  <c r="DG23" i="15"/>
  <c r="U15" i="15"/>
  <c r="AK26" i="15"/>
  <c r="DB97" i="15"/>
  <c r="AI21" i="15"/>
  <c r="BF122" i="15"/>
  <c r="AF14" i="15"/>
  <c r="BC91" i="15"/>
  <c r="CQ39" i="15"/>
  <c r="E17" i="15"/>
  <c r="CT58" i="15"/>
  <c r="BP19" i="15"/>
  <c r="AB119" i="15"/>
  <c r="AX104" i="15"/>
  <c r="CL102" i="15"/>
  <c r="BU26" i="15"/>
  <c r="AH35" i="15"/>
  <c r="BC82" i="15"/>
  <c r="CO20" i="15"/>
  <c r="BU13" i="15"/>
  <c r="CE94" i="15"/>
  <c r="CC37" i="15"/>
  <c r="CC34" i="15"/>
  <c r="CQ42" i="15"/>
  <c r="CN102" i="15"/>
  <c r="AT91" i="15"/>
  <c r="DB39" i="15"/>
  <c r="AJ102" i="15"/>
  <c r="CM32" i="15"/>
  <c r="AZ72" i="15"/>
  <c r="BC77" i="15"/>
  <c r="I123" i="15"/>
  <c r="BV51" i="15"/>
  <c r="CO102" i="15"/>
  <c r="CQ70" i="15"/>
  <c r="CJ120" i="15"/>
  <c r="BR102" i="15"/>
  <c r="BL125" i="15"/>
  <c r="AX127" i="15"/>
  <c r="CY121" i="15"/>
  <c r="BS40" i="15"/>
  <c r="J83" i="15"/>
  <c r="K118" i="14"/>
  <c r="AA96" i="15"/>
  <c r="CB90" i="15"/>
  <c r="CZ108" i="15"/>
  <c r="CM19" i="15"/>
  <c r="CJ96" i="15"/>
  <c r="P66" i="15"/>
  <c r="Y42" i="15"/>
  <c r="CP99" i="15"/>
  <c r="AK37" i="15"/>
  <c r="BO53" i="15"/>
  <c r="BM15" i="15"/>
  <c r="X119" i="15"/>
  <c r="CU74" i="15"/>
  <c r="AX83" i="15"/>
  <c r="BC84" i="15"/>
  <c r="DG14" i="15"/>
  <c r="CS99" i="15"/>
  <c r="BZ59" i="15"/>
  <c r="CM86" i="15"/>
  <c r="AE106" i="15"/>
  <c r="AZ98" i="15"/>
  <c r="CG111" i="15"/>
  <c r="C74" i="15"/>
  <c r="X54" i="15"/>
  <c r="AQ64" i="15"/>
  <c r="BD51" i="15"/>
  <c r="O74" i="15"/>
  <c r="CX18" i="15"/>
  <c r="CG72" i="15"/>
  <c r="BW14" i="15"/>
  <c r="BN112" i="15"/>
  <c r="CR50" i="15"/>
  <c r="C119" i="15"/>
  <c r="DB53" i="15"/>
  <c r="DG49" i="15"/>
  <c r="BD35" i="15"/>
  <c r="AN127" i="15"/>
  <c r="DA65" i="15"/>
  <c r="BB103" i="15"/>
  <c r="AB84" i="15"/>
  <c r="DA55" i="15"/>
  <c r="CO101" i="15"/>
  <c r="AE94" i="15"/>
  <c r="DG12" i="16"/>
  <c r="CO42" i="15"/>
  <c r="BF99" i="15"/>
  <c r="CO63" i="15"/>
  <c r="AI101" i="15"/>
  <c r="BR101" i="15"/>
  <c r="B101" i="16"/>
  <c r="AY32" i="15"/>
  <c r="CC42" i="15"/>
  <c r="Q50" i="15"/>
  <c r="J116" i="15"/>
  <c r="BL103" i="15"/>
  <c r="T102" i="15"/>
  <c r="CJ73" i="15"/>
  <c r="AL121" i="15"/>
  <c r="R31" i="15"/>
  <c r="AK127" i="15"/>
  <c r="H110" i="15"/>
  <c r="AA65" i="15"/>
  <c r="BV42" i="15"/>
  <c r="BB129" i="15"/>
  <c r="CT80" i="15"/>
  <c r="E101" i="15"/>
  <c r="AA69" i="15"/>
  <c r="BH36" i="15"/>
  <c r="X101" i="15"/>
  <c r="BZ94" i="15"/>
  <c r="DG16" i="15"/>
  <c r="X103" i="15"/>
  <c r="I97" i="15"/>
  <c r="AZ62" i="15"/>
  <c r="CP74" i="15"/>
  <c r="BS42" i="15"/>
  <c r="B43" i="16"/>
  <c r="BK41" i="15"/>
  <c r="AH106" i="15"/>
  <c r="E35" i="15"/>
  <c r="BD95" i="15"/>
  <c r="H87" i="15"/>
  <c r="AC68" i="15"/>
  <c r="E75" i="15"/>
  <c r="CQ38" i="15"/>
  <c r="AC121" i="15"/>
  <c r="S96" i="15"/>
  <c r="AT127" i="15"/>
  <c r="AK59" i="15"/>
  <c r="BU107" i="15"/>
  <c r="CP47" i="15"/>
  <c r="DC90" i="15"/>
  <c r="CB106" i="15"/>
  <c r="AT92" i="15"/>
  <c r="AD123" i="15"/>
  <c r="AR86" i="15"/>
  <c r="M123" i="15"/>
  <c r="U43" i="15"/>
  <c r="E62" i="15"/>
  <c r="CJ69" i="15"/>
  <c r="CG90" i="15"/>
  <c r="BP21" i="15"/>
  <c r="AW27" i="15"/>
  <c r="AH123" i="15"/>
  <c r="BH35" i="15"/>
  <c r="CE30" i="15"/>
  <c r="T21" i="15"/>
  <c r="DB88" i="15"/>
  <c r="BJ27" i="15"/>
  <c r="DB107" i="15"/>
  <c r="DG97" i="16"/>
  <c r="CF102" i="15"/>
  <c r="CX43" i="15"/>
  <c r="DG82" i="16"/>
  <c r="CL15" i="15"/>
  <c r="BP37" i="15"/>
  <c r="T53" i="15"/>
  <c r="AM127" i="15"/>
  <c r="W107" i="15"/>
  <c r="R48" i="15"/>
  <c r="BT82" i="15"/>
  <c r="CY13" i="15"/>
  <c r="AB59" i="15"/>
  <c r="CX119" i="15"/>
  <c r="N58" i="15"/>
  <c r="B129" i="16"/>
  <c r="Y13" i="15"/>
  <c r="BS53" i="15"/>
  <c r="B99" i="16"/>
  <c r="CU28" i="15"/>
  <c r="AG92" i="15"/>
  <c r="CN25" i="15"/>
  <c r="BF93" i="15"/>
  <c r="CO53" i="15"/>
  <c r="CD47" i="15"/>
  <c r="CE75" i="15"/>
  <c r="BB38" i="15"/>
  <c r="B124" i="16"/>
  <c r="DE32" i="16"/>
  <c r="BJ31" i="15"/>
  <c r="CD110" i="15"/>
  <c r="BV59" i="15"/>
  <c r="AF85" i="15"/>
  <c r="AJ84" i="15"/>
  <c r="AP18" i="15"/>
  <c r="CA58" i="15"/>
  <c r="AI84" i="15"/>
  <c r="CU36" i="15"/>
  <c r="BA63" i="15"/>
  <c r="CM14" i="15"/>
  <c r="CS46" i="15"/>
  <c r="BG31" i="15"/>
  <c r="CL111" i="15"/>
  <c r="AE75" i="15"/>
  <c r="AH73" i="15"/>
  <c r="DE95" i="15"/>
  <c r="BN96" i="15"/>
  <c r="CR120" i="15"/>
  <c r="BJ77" i="15"/>
  <c r="AI99" i="15"/>
  <c r="O121" i="15"/>
  <c r="CD29" i="15"/>
  <c r="Q38" i="15"/>
  <c r="AO90" i="15"/>
  <c r="Z27" i="15"/>
  <c r="AA41" i="15"/>
  <c r="CS41" i="15"/>
  <c r="CE47" i="15"/>
  <c r="CB55" i="15"/>
  <c r="T58" i="15"/>
  <c r="AP81" i="15"/>
  <c r="AO82" i="15"/>
  <c r="BK27" i="15"/>
  <c r="BP70" i="15"/>
  <c r="CY92" i="15"/>
  <c r="DG109" i="16"/>
  <c r="CY19" i="15"/>
  <c r="BS60" i="15"/>
  <c r="AU21" i="15"/>
  <c r="BN15" i="15"/>
  <c r="BU73" i="15"/>
  <c r="AF112" i="15"/>
  <c r="CD66" i="15"/>
  <c r="AS110" i="15"/>
  <c r="BI24" i="15"/>
  <c r="CR111" i="15"/>
  <c r="AW110" i="15"/>
  <c r="CY119" i="15"/>
  <c r="X58" i="15"/>
  <c r="CH87" i="15"/>
  <c r="BE91" i="15"/>
  <c r="CM124" i="15"/>
  <c r="BB12" i="15"/>
  <c r="AU61" i="15"/>
  <c r="BT125" i="15"/>
  <c r="CM98" i="15"/>
  <c r="DG19" i="16"/>
  <c r="AH27" i="15"/>
  <c r="BP36" i="15"/>
  <c r="AV111" i="15"/>
  <c r="DA79" i="15"/>
  <c r="O48" i="15"/>
  <c r="AE88" i="15"/>
  <c r="J107" i="15"/>
  <c r="BJ71" i="15"/>
  <c r="CH57" i="15"/>
  <c r="CC23" i="15"/>
  <c r="DB30" i="15"/>
  <c r="BU124" i="15"/>
  <c r="BS125" i="15"/>
  <c r="O76" i="15"/>
  <c r="BK66" i="15"/>
  <c r="CY76" i="15"/>
  <c r="AZ120" i="15"/>
  <c r="BV87" i="15"/>
  <c r="AJ83" i="15"/>
  <c r="DB18" i="15"/>
  <c r="CV47" i="15"/>
  <c r="BQ64" i="15"/>
  <c r="CA47" i="15"/>
  <c r="BA12" i="15"/>
  <c r="AR129" i="15"/>
  <c r="BF28" i="15"/>
  <c r="CI41" i="15"/>
  <c r="BR16" i="15"/>
  <c r="BZ29" i="15"/>
  <c r="BA19" i="15"/>
  <c r="AO62" i="15"/>
  <c r="CL77" i="15"/>
  <c r="CS13" i="15"/>
  <c r="BG98" i="15"/>
  <c r="CX73" i="15"/>
  <c r="BS83" i="15"/>
  <c r="BT58" i="15"/>
  <c r="BM42" i="15"/>
  <c r="DA93" i="15"/>
  <c r="BF119" i="15"/>
  <c r="Z127" i="15"/>
  <c r="BT61" i="15"/>
  <c r="Z122" i="15"/>
  <c r="AW109" i="15"/>
  <c r="CW102" i="15"/>
  <c r="O62" i="15"/>
  <c r="E55" i="15"/>
  <c r="E123" i="15"/>
  <c r="CB88" i="15"/>
  <c r="CT73" i="15"/>
  <c r="O37" i="15"/>
  <c r="CR71" i="15"/>
  <c r="Q49" i="15"/>
  <c r="BK88" i="15"/>
  <c r="C37" i="15"/>
  <c r="W13" i="15"/>
  <c r="BN63" i="15"/>
  <c r="CC80" i="15"/>
  <c r="BU116" i="15"/>
  <c r="AU17" i="15"/>
  <c r="CY38" i="15"/>
  <c r="CP93" i="15"/>
  <c r="BX62" i="15"/>
  <c r="CX116" i="15"/>
  <c r="AA50" i="15"/>
  <c r="AQ108" i="15"/>
  <c r="BG19" i="15"/>
  <c r="AM43" i="15"/>
  <c r="BS46" i="15"/>
  <c r="AR119" i="15"/>
  <c r="CD87" i="15"/>
  <c r="CQ106" i="15"/>
  <c r="DG79" i="16"/>
  <c r="AV129" i="15"/>
  <c r="CJ64" i="15"/>
  <c r="BD105" i="15"/>
  <c r="E73" i="15"/>
  <c r="DB37" i="15"/>
  <c r="AO43" i="15"/>
  <c r="N74" i="15"/>
  <c r="CH36" i="15"/>
  <c r="E98" i="15"/>
  <c r="CW66" i="15"/>
  <c r="BI43" i="15"/>
  <c r="CD63" i="15"/>
  <c r="BK82" i="15"/>
  <c r="CA36" i="15"/>
  <c r="BU123" i="15"/>
  <c r="CE73" i="15"/>
  <c r="CE112" i="15"/>
  <c r="CX104" i="15"/>
  <c r="AI25" i="15"/>
  <c r="CH38" i="15"/>
  <c r="E89" i="15"/>
  <c r="AB91" i="15"/>
  <c r="DG23" i="16"/>
  <c r="AN108" i="15"/>
  <c r="AH108" i="15"/>
  <c r="DG15" i="15"/>
  <c r="T13" i="15"/>
  <c r="H55" i="15"/>
  <c r="E50" i="15"/>
  <c r="AG23" i="15"/>
  <c r="CE125" i="15"/>
  <c r="CF69" i="15"/>
  <c r="BK95" i="15"/>
  <c r="DG34" i="15"/>
  <c r="C61" i="15"/>
  <c r="BZ99" i="15"/>
  <c r="BB61" i="15"/>
  <c r="AX29" i="15"/>
  <c r="M32" i="15"/>
  <c r="AJ99" i="15"/>
  <c r="CA40" i="15"/>
  <c r="CM49" i="15"/>
  <c r="C16" i="15"/>
  <c r="CG95" i="15"/>
  <c r="BA17" i="15"/>
  <c r="AG96" i="15"/>
  <c r="BU40" i="15"/>
  <c r="CJ36" i="15"/>
  <c r="B96" i="16"/>
  <c r="BP54" i="15"/>
  <c r="BT62" i="15"/>
  <c r="CE121" i="15"/>
  <c r="AN98" i="15"/>
  <c r="BI129" i="15"/>
  <c r="CU101" i="15"/>
  <c r="BE128" i="15"/>
  <c r="BE105" i="15"/>
  <c r="CT76" i="15"/>
  <c r="BF87" i="15"/>
  <c r="BO116" i="15"/>
  <c r="CM85" i="15"/>
  <c r="BY123" i="15"/>
  <c r="CX112" i="15"/>
  <c r="BT41" i="15"/>
  <c r="BT83" i="15"/>
  <c r="BA23" i="15"/>
  <c r="BG103" i="15"/>
  <c r="CD73" i="15"/>
  <c r="Z34" i="15"/>
  <c r="AS29" i="15"/>
  <c r="AW92" i="15"/>
  <c r="CG92" i="15"/>
  <c r="BD13" i="15"/>
  <c r="AI29" i="15"/>
  <c r="CV103" i="15"/>
  <c r="AX79" i="15"/>
  <c r="BS95" i="15"/>
  <c r="H102" i="15"/>
  <c r="DB12" i="15"/>
  <c r="AW59" i="15"/>
  <c r="AP72" i="15"/>
  <c r="E45" i="15"/>
  <c r="AM103" i="15"/>
  <c r="BV105" i="15"/>
  <c r="BR108" i="15"/>
  <c r="AL73" i="15"/>
  <c r="K99" i="15"/>
  <c r="CI27" i="15"/>
  <c r="AX81" i="15"/>
  <c r="X90" i="15"/>
  <c r="AW77" i="15"/>
  <c r="CU42" i="15"/>
  <c r="U83" i="15"/>
  <c r="AF105" i="15"/>
  <c r="AW30" i="15"/>
  <c r="BT50" i="15"/>
  <c r="H88" i="15"/>
  <c r="AF88" i="15"/>
  <c r="DG87" i="16"/>
  <c r="Z18" i="15"/>
  <c r="AI83" i="15"/>
  <c r="BT92" i="15"/>
  <c r="DG80" i="16"/>
  <c r="CB49" i="15"/>
  <c r="CD40" i="15"/>
  <c r="CN79" i="15"/>
  <c r="BT64" i="15"/>
  <c r="BF108" i="15"/>
  <c r="AQ116" i="15"/>
  <c r="AR105" i="15"/>
  <c r="P54" i="15"/>
  <c r="AK57" i="15"/>
  <c r="I49" i="15"/>
  <c r="CV14" i="15"/>
  <c r="DG61" i="15"/>
  <c r="BH83" i="15"/>
  <c r="AD54" i="15"/>
  <c r="CW73" i="15"/>
  <c r="AS122" i="15"/>
  <c r="DB72" i="15"/>
  <c r="BU49" i="15"/>
  <c r="AR68" i="15"/>
  <c r="V124" i="15"/>
  <c r="CD77" i="15"/>
  <c r="BK73" i="15"/>
  <c r="AU63" i="15"/>
  <c r="AC127" i="15"/>
  <c r="DB87" i="15"/>
  <c r="AS53" i="15"/>
  <c r="CE49" i="15"/>
  <c r="BQ129" i="15"/>
  <c r="DC73" i="15"/>
  <c r="BR62" i="15"/>
  <c r="CV51" i="15"/>
  <c r="BN79" i="15"/>
  <c r="BF34" i="15"/>
  <c r="CB105" i="15"/>
  <c r="CM74" i="15"/>
  <c r="S111" i="15"/>
  <c r="CC36" i="15"/>
  <c r="CU106" i="15"/>
  <c r="BW93" i="15"/>
  <c r="CJ103" i="15"/>
  <c r="AB50" i="15"/>
  <c r="BM48" i="15"/>
  <c r="CG46" i="15"/>
  <c r="BY83" i="15"/>
  <c r="BU54" i="15"/>
  <c r="CQ54" i="15"/>
  <c r="BZ123" i="15"/>
  <c r="BM83" i="15"/>
  <c r="BA21" i="15"/>
  <c r="DG60" i="16"/>
  <c r="AZ24" i="15"/>
  <c r="BJ129" i="15"/>
  <c r="W39" i="15"/>
  <c r="CQ52" i="15"/>
  <c r="CE39" i="15"/>
  <c r="X92" i="15"/>
  <c r="AI27" i="15"/>
  <c r="BR25" i="15"/>
  <c r="AY124" i="15"/>
  <c r="CQ128" i="15"/>
  <c r="BD18" i="15"/>
  <c r="BT38" i="15"/>
  <c r="BJ61" i="15"/>
  <c r="BF105" i="15"/>
  <c r="BA29" i="15"/>
  <c r="O29" i="15"/>
  <c r="H112" i="15"/>
  <c r="BC34" i="15"/>
  <c r="AD74" i="15"/>
  <c r="AF16" i="15"/>
  <c r="AR127" i="15"/>
  <c r="BC104" i="15"/>
  <c r="I64" i="15"/>
  <c r="J43" i="15"/>
  <c r="AB122" i="15"/>
  <c r="DB91" i="15"/>
  <c r="CP82" i="15"/>
  <c r="V102" i="15"/>
  <c r="B104" i="16"/>
  <c r="BD123" i="15"/>
  <c r="BK122" i="15"/>
  <c r="V75" i="15"/>
  <c r="CP41" i="15"/>
  <c r="CW81" i="15"/>
  <c r="BM26" i="15"/>
  <c r="P17" i="15"/>
  <c r="BU17" i="15"/>
  <c r="BX57" i="15"/>
  <c r="BT36" i="15"/>
  <c r="T14" i="15"/>
  <c r="BA94" i="15"/>
  <c r="BH42" i="15"/>
  <c r="CX47" i="15"/>
  <c r="CM90" i="15"/>
  <c r="BU72" i="15"/>
  <c r="CR92" i="15"/>
  <c r="CC35" i="15"/>
  <c r="CW20" i="15"/>
  <c r="BZ101" i="15"/>
  <c r="W17" i="15"/>
  <c r="AX21" i="15"/>
  <c r="C105" i="15"/>
  <c r="J97" i="15"/>
  <c r="C70" i="15"/>
  <c r="AY101" i="15"/>
  <c r="CS110" i="15"/>
  <c r="BK19" i="15"/>
  <c r="E53" i="15"/>
  <c r="CT42" i="15"/>
  <c r="AP46" i="15"/>
  <c r="BB73" i="15"/>
  <c r="AR39" i="15"/>
  <c r="BN69" i="15"/>
  <c r="CN30" i="15"/>
  <c r="BR80" i="15"/>
  <c r="J62" i="15"/>
  <c r="Z125" i="15"/>
  <c r="AF37" i="15"/>
  <c r="BO68" i="15"/>
  <c r="BX20" i="15"/>
  <c r="AH21" i="15"/>
  <c r="CL99" i="15"/>
  <c r="AB34" i="15"/>
  <c r="CT29" i="15"/>
  <c r="AY36" i="15"/>
  <c r="DG35" i="15"/>
  <c r="BY80" i="15"/>
  <c r="AN73" i="15"/>
  <c r="S46" i="15"/>
  <c r="AY74" i="15"/>
  <c r="BA77" i="15"/>
  <c r="BV50" i="15"/>
  <c r="AV59" i="15"/>
  <c r="W18" i="15"/>
  <c r="DA119" i="15"/>
  <c r="CQ123" i="15"/>
  <c r="DB40" i="15"/>
  <c r="CF42" i="15"/>
  <c r="AZ70" i="15"/>
  <c r="CA68" i="15"/>
  <c r="Z26" i="15"/>
  <c r="AI70" i="15"/>
  <c r="BP112" i="15"/>
  <c r="CY68" i="15"/>
  <c r="BK93" i="15"/>
  <c r="CU49" i="15"/>
  <c r="CP72" i="15"/>
  <c r="BJ85" i="15"/>
  <c r="J129" i="15"/>
  <c r="BQ62" i="15"/>
  <c r="BF48" i="15"/>
  <c r="CH15" i="15"/>
  <c r="BX106" i="15"/>
  <c r="S120" i="15"/>
  <c r="CY50" i="15"/>
  <c r="BM97" i="15"/>
  <c r="AW101" i="15"/>
  <c r="CB26" i="15"/>
  <c r="CD122" i="15"/>
  <c r="BY36" i="15"/>
  <c r="BB69" i="15"/>
  <c r="BY63" i="15"/>
  <c r="DG74" i="16"/>
  <c r="BF72" i="15"/>
  <c r="DA36" i="15"/>
  <c r="H96" i="15"/>
  <c r="U70" i="15"/>
  <c r="AF82" i="15"/>
  <c r="DB76" i="15"/>
  <c r="S18" i="15"/>
  <c r="CN57" i="15"/>
  <c r="AV86" i="15"/>
  <c r="Y65" i="15"/>
  <c r="I20" i="15"/>
  <c r="DE110" i="16"/>
  <c r="P128" i="15"/>
  <c r="AU105" i="15"/>
  <c r="CY64" i="15"/>
  <c r="BY40" i="15"/>
  <c r="CV52" i="15"/>
  <c r="AM122" i="15"/>
  <c r="C117" i="15"/>
  <c r="AB66" i="15"/>
  <c r="BV46" i="15"/>
  <c r="AT14" i="15"/>
  <c r="AY128" i="15"/>
  <c r="B98" i="16"/>
  <c r="CJ57" i="15"/>
  <c r="DB31" i="15"/>
  <c r="AU104" i="15"/>
  <c r="AT19" i="15"/>
  <c r="AT111" i="15"/>
  <c r="Y16" i="15"/>
  <c r="BO32" i="15"/>
  <c r="CG124" i="15"/>
  <c r="Z12" i="15"/>
  <c r="BA92" i="15"/>
  <c r="CI105" i="15"/>
  <c r="BQ77" i="15"/>
  <c r="AF128" i="15"/>
  <c r="CP64" i="15"/>
  <c r="AR90" i="15"/>
  <c r="DB99" i="15"/>
  <c r="CO47" i="15"/>
  <c r="AN79" i="15"/>
  <c r="Q80" i="15"/>
  <c r="DG108" i="15"/>
  <c r="J70" i="15"/>
  <c r="CN88" i="15"/>
  <c r="V72" i="15"/>
  <c r="AU60" i="15"/>
  <c r="BY86" i="15"/>
  <c r="L21" i="15"/>
  <c r="AO74" i="15"/>
  <c r="AP54" i="15"/>
  <c r="CO34" i="15"/>
  <c r="AC40" i="15"/>
  <c r="CB24" i="15"/>
  <c r="AJ14" i="15"/>
  <c r="AS127" i="15"/>
  <c r="BJ36" i="15"/>
  <c r="CK122" i="15"/>
  <c r="CN127" i="15"/>
  <c r="CF87" i="15"/>
  <c r="W43" i="15"/>
  <c r="AN82" i="15"/>
  <c r="CN43" i="15"/>
  <c r="AM52" i="15"/>
  <c r="X63" i="15"/>
  <c r="BF111" i="15"/>
  <c r="CX63" i="15"/>
  <c r="CQ36" i="15"/>
  <c r="AI20" i="15"/>
  <c r="BX12" i="15"/>
  <c r="CJ59" i="15"/>
  <c r="AZ25" i="15"/>
  <c r="BY13" i="15"/>
  <c r="AH98" i="15"/>
  <c r="BA37" i="15"/>
  <c r="AP35" i="15"/>
  <c r="AJ43" i="15"/>
  <c r="BN124" i="15"/>
  <c r="AU86" i="15"/>
  <c r="CH109" i="15"/>
  <c r="BY124" i="15"/>
  <c r="W81" i="15"/>
  <c r="BW61" i="15"/>
  <c r="AD23" i="15"/>
  <c r="BR128" i="15"/>
  <c r="AR93" i="15"/>
  <c r="CW39" i="15"/>
  <c r="DE106" i="15"/>
  <c r="AH87" i="15"/>
  <c r="N121" i="15"/>
  <c r="BA54" i="15"/>
  <c r="I25" i="15"/>
  <c r="CV74" i="15"/>
  <c r="AD103" i="15"/>
  <c r="BG61" i="15"/>
  <c r="AF69" i="15"/>
  <c r="AC107" i="15"/>
  <c r="BQ53" i="15"/>
  <c r="CD51" i="15"/>
  <c r="AA125" i="15"/>
  <c r="CO103" i="15"/>
  <c r="C81" i="15"/>
  <c r="S12" i="15"/>
  <c r="BE24" i="15"/>
  <c r="BX107" i="15"/>
  <c r="BY39" i="15"/>
  <c r="CP38" i="15"/>
  <c r="BI111" i="15"/>
  <c r="CA41" i="15"/>
  <c r="CH40" i="15"/>
  <c r="CR98" i="15"/>
  <c r="BZ37" i="15"/>
  <c r="CV124" i="15"/>
  <c r="BK13" i="15"/>
  <c r="AS125" i="15"/>
  <c r="AY121" i="15"/>
  <c r="CI59" i="15"/>
  <c r="CD129" i="15"/>
  <c r="BG120" i="15"/>
  <c r="DG17" i="16"/>
  <c r="CV125" i="15"/>
  <c r="AL25" i="15"/>
  <c r="BP63" i="15"/>
  <c r="AQ84" i="15"/>
  <c r="BE75" i="15"/>
  <c r="DG30" i="16"/>
  <c r="P98" i="15"/>
  <c r="K40" i="15"/>
  <c r="AI94" i="15"/>
  <c r="BP106" i="15"/>
  <c r="CP104" i="15"/>
  <c r="AT93" i="15"/>
  <c r="AU119" i="15"/>
  <c r="C118" i="15"/>
  <c r="CX13" i="15"/>
  <c r="CA82" i="15"/>
  <c r="CL112" i="15"/>
  <c r="BX109" i="15"/>
  <c r="BS103" i="15"/>
  <c r="AJ106" i="15"/>
  <c r="CX15" i="15"/>
  <c r="CQ12" i="15"/>
  <c r="BY65" i="15"/>
  <c r="AK58" i="15"/>
  <c r="BQ41" i="15"/>
  <c r="BT90" i="15"/>
  <c r="C98" i="15"/>
  <c r="AY75" i="15"/>
  <c r="CU58" i="15"/>
  <c r="CN49" i="15"/>
  <c r="AX59" i="15"/>
  <c r="BC112" i="15"/>
  <c r="AO19" i="15"/>
  <c r="BE13" i="15"/>
  <c r="AP129" i="15"/>
  <c r="CZ21" i="15"/>
  <c r="DG98" i="15"/>
  <c r="BG77" i="15"/>
  <c r="CF120" i="15"/>
  <c r="X53" i="15"/>
  <c r="CG58" i="15"/>
  <c r="CR36" i="15"/>
  <c r="R68" i="15"/>
  <c r="AK83" i="15"/>
  <c r="DG104" i="15"/>
  <c r="DG102" i="16"/>
  <c r="R122" i="15"/>
  <c r="CD84" i="15"/>
  <c r="CS75" i="15"/>
  <c r="BZ52" i="15"/>
  <c r="DG49" i="16"/>
  <c r="BM60" i="15"/>
  <c r="DB128" i="15"/>
  <c r="BC88" i="15"/>
  <c r="CQ68" i="15"/>
  <c r="AD12" i="15"/>
  <c r="BJ57" i="15"/>
  <c r="DG101" i="16"/>
  <c r="CZ123" i="15"/>
  <c r="CV102" i="15"/>
  <c r="DB77" i="15"/>
  <c r="AF80" i="15"/>
  <c r="V40" i="15"/>
  <c r="P121" i="15"/>
  <c r="BQ103" i="15"/>
  <c r="BK46" i="15"/>
  <c r="CM63" i="15"/>
  <c r="CD128" i="15"/>
  <c r="BJ46" i="15"/>
  <c r="E78" i="15"/>
  <c r="AX18" i="15"/>
  <c r="BD47" i="15"/>
  <c r="CG112" i="15"/>
  <c r="CG99" i="15"/>
  <c r="CJ19" i="15"/>
  <c r="BW39" i="15"/>
  <c r="CA75" i="15"/>
  <c r="BX30" i="15"/>
  <c r="BY46" i="15"/>
  <c r="W63" i="15"/>
  <c r="AH19" i="15"/>
  <c r="DE105" i="16"/>
  <c r="CU111" i="15"/>
  <c r="J118" i="14"/>
  <c r="AW21" i="15"/>
  <c r="BM99" i="15"/>
  <c r="DC103" i="15"/>
  <c r="CS128" i="15"/>
  <c r="DG110" i="15"/>
  <c r="AA98" i="15"/>
  <c r="BR71" i="15"/>
  <c r="BI104" i="15"/>
  <c r="BG121" i="15"/>
  <c r="BA50" i="15"/>
  <c r="AR116" i="15"/>
  <c r="CU59" i="15"/>
  <c r="BJ84" i="15"/>
  <c r="CP20" i="15"/>
  <c r="CV53" i="15"/>
  <c r="CS81" i="15"/>
  <c r="BZ24" i="15"/>
  <c r="AC24" i="15"/>
  <c r="BI41" i="15"/>
  <c r="BL28" i="15"/>
  <c r="DG39" i="16"/>
  <c r="K124" i="15"/>
  <c r="BZ77" i="15"/>
  <c r="V98" i="15"/>
  <c r="BA15" i="15"/>
  <c r="AP60" i="15"/>
  <c r="DE55" i="16"/>
  <c r="CR37" i="15"/>
  <c r="CD102" i="15"/>
  <c r="AH74" i="15"/>
  <c r="BK20" i="15"/>
  <c r="AX101" i="15"/>
  <c r="AJ75" i="15"/>
  <c r="CQ26" i="15"/>
  <c r="BQ34" i="15"/>
  <c r="CA120" i="15"/>
  <c r="E69" i="15"/>
  <c r="BA85" i="15"/>
  <c r="CW80" i="15"/>
  <c r="CM119" i="15"/>
  <c r="CF125" i="15"/>
  <c r="CJ60" i="15"/>
  <c r="BQ119" i="15"/>
  <c r="CQ43" i="15"/>
  <c r="AT95" i="15"/>
  <c r="S35" i="15"/>
  <c r="CT119" i="15"/>
  <c r="CZ48" i="15"/>
  <c r="AQ43" i="15"/>
  <c r="CW109" i="15"/>
  <c r="W60" i="15"/>
  <c r="CW124" i="15"/>
  <c r="CC57" i="15"/>
  <c r="BJ112" i="15"/>
  <c r="CM23" i="15"/>
  <c r="CK104" i="15"/>
  <c r="L20" i="15"/>
  <c r="CG20" i="15"/>
  <c r="AM46" i="15"/>
  <c r="BP28" i="15"/>
  <c r="BG91" i="15"/>
  <c r="BN123" i="15"/>
  <c r="CI112" i="15"/>
  <c r="AD83" i="15"/>
  <c r="BL99" i="15"/>
  <c r="AP27" i="15"/>
  <c r="BB120" i="15"/>
  <c r="CI49" i="15"/>
  <c r="BU46" i="15"/>
  <c r="CV106" i="15"/>
  <c r="CT14" i="15"/>
  <c r="AD111" i="15"/>
  <c r="AP98" i="15"/>
  <c r="BB49" i="15"/>
  <c r="BE119" i="15"/>
  <c r="BB86" i="15"/>
  <c r="BS52" i="15"/>
  <c r="CT47" i="15"/>
  <c r="AE86" i="15"/>
  <c r="AB85" i="15"/>
  <c r="BH23" i="15"/>
  <c r="AL75" i="15"/>
  <c r="AZ86" i="15"/>
  <c r="CY85" i="15"/>
  <c r="AQ42" i="15"/>
  <c r="AT31" i="15"/>
  <c r="BD79" i="15"/>
  <c r="BA101" i="15"/>
  <c r="P122" i="15"/>
  <c r="AG19" i="15"/>
  <c r="AA91" i="15"/>
  <c r="DE127" i="16"/>
  <c r="CX90" i="15"/>
  <c r="DG26" i="15"/>
  <c r="CA111" i="15"/>
  <c r="BR35" i="15"/>
  <c r="BS123" i="15"/>
  <c r="CQ66" i="15"/>
  <c r="BD49" i="15"/>
  <c r="BZ68" i="15"/>
  <c r="BW49" i="15"/>
  <c r="AU28" i="15"/>
  <c r="BL62" i="15"/>
  <c r="BU37" i="15"/>
  <c r="CC29" i="15"/>
  <c r="BM62" i="15"/>
  <c r="DC13" i="15"/>
  <c r="BQ88" i="15"/>
  <c r="BE15" i="15"/>
  <c r="AG110" i="15"/>
  <c r="AT121" i="15"/>
  <c r="DG76" i="16"/>
  <c r="AQ65" i="15"/>
  <c r="BE93" i="15"/>
  <c r="BQ42" i="15"/>
  <c r="H93" i="15"/>
  <c r="BA127" i="15"/>
  <c r="C63" i="15"/>
  <c r="CK83" i="15"/>
  <c r="CA85" i="15"/>
  <c r="AZ28" i="15"/>
  <c r="BN59" i="15"/>
  <c r="C31" i="15"/>
  <c r="U42" i="15"/>
  <c r="E95" i="15"/>
  <c r="AL68" i="15"/>
  <c r="CC110" i="15"/>
  <c r="BM98" i="15"/>
  <c r="CM102" i="15"/>
  <c r="AP20" i="15"/>
  <c r="AS99" i="15"/>
  <c r="AP28" i="15"/>
  <c r="E18" i="15"/>
  <c r="AL77" i="15"/>
  <c r="BQ46" i="15"/>
  <c r="Y88" i="15"/>
  <c r="AL86" i="15"/>
  <c r="DG81" i="15"/>
  <c r="CP83" i="15"/>
  <c r="AA112" i="15"/>
  <c r="AX108" i="15"/>
  <c r="U73" i="15"/>
  <c r="BX35" i="15"/>
  <c r="X121" i="15"/>
  <c r="CF82" i="15"/>
  <c r="AU59" i="15"/>
  <c r="AW29" i="15"/>
  <c r="BL91" i="15"/>
  <c r="BQ40" i="15"/>
  <c r="BF25" i="15"/>
  <c r="AC41" i="15"/>
  <c r="CO36" i="15"/>
  <c r="CW14" i="15"/>
  <c r="DE123" i="16"/>
  <c r="AC26" i="15"/>
  <c r="AP80" i="15"/>
  <c r="DG95" i="16"/>
  <c r="CL63" i="15"/>
  <c r="DG90" i="16"/>
  <c r="CB13" i="15"/>
  <c r="BZ51" i="15"/>
  <c r="X30" i="15"/>
  <c r="Z107" i="15"/>
  <c r="AG63" i="15"/>
  <c r="CB66" i="15"/>
  <c r="AQ124" i="15"/>
  <c r="BS38" i="15"/>
  <c r="CQ90" i="15"/>
  <c r="DG58" i="16"/>
  <c r="CX101" i="15"/>
  <c r="CN129" i="15"/>
  <c r="AG64" i="15"/>
  <c r="BF12" i="15"/>
  <c r="CI81" i="15"/>
  <c r="CY70" i="15"/>
  <c r="CF43" i="15"/>
  <c r="CU51" i="15"/>
  <c r="P26" i="15"/>
  <c r="CR94" i="15"/>
  <c r="CK21" i="15"/>
  <c r="AM112" i="15"/>
  <c r="AO97" i="15"/>
  <c r="BK26" i="15"/>
  <c r="CP21" i="15"/>
  <c r="E115" i="15"/>
  <c r="O77" i="15"/>
  <c r="P110" i="15"/>
  <c r="AP47" i="15"/>
  <c r="BC109" i="15"/>
  <c r="AJ101" i="15"/>
  <c r="AM69" i="15"/>
  <c r="AC48" i="15"/>
  <c r="V111" i="15"/>
  <c r="J66" i="15"/>
  <c r="AE122" i="15"/>
  <c r="U27" i="15"/>
  <c r="CB125" i="15"/>
  <c r="AD62" i="15"/>
  <c r="BG27" i="15"/>
  <c r="BX83" i="15"/>
  <c r="U123" i="15"/>
  <c r="L37" i="15"/>
  <c r="BX119" i="15"/>
  <c r="CN95" i="15"/>
  <c r="Y95" i="15"/>
  <c r="AC109" i="15"/>
  <c r="AZ94" i="15"/>
  <c r="CK102" i="15"/>
  <c r="P107" i="15"/>
  <c r="U68" i="15"/>
  <c r="CR112" i="15"/>
  <c r="CY41" i="15"/>
  <c r="DB85" i="15"/>
  <c r="H129" i="15"/>
  <c r="H41" i="15"/>
  <c r="CZ129" i="15"/>
  <c r="CZ66" i="15"/>
  <c r="DG21" i="15"/>
  <c r="AZ34" i="15"/>
  <c r="BF71" i="15"/>
  <c r="AK69" i="15"/>
  <c r="CJ43" i="15"/>
  <c r="AW61" i="15"/>
  <c r="BI101" i="15"/>
  <c r="AO34" i="15"/>
  <c r="DA127" i="15"/>
  <c r="AV29" i="15"/>
  <c r="H61" i="15"/>
  <c r="CH43" i="15"/>
  <c r="AK111" i="15"/>
  <c r="DC55" i="15"/>
  <c r="AO23" i="15"/>
  <c r="BE36" i="15"/>
  <c r="P104" i="15"/>
  <c r="BT27" i="15"/>
  <c r="X65" i="15"/>
  <c r="CO110" i="15"/>
  <c r="AH120" i="15"/>
  <c r="BX120" i="15"/>
  <c r="X17" i="15"/>
  <c r="AC105" i="15"/>
  <c r="CB73" i="15"/>
  <c r="AM60" i="15"/>
  <c r="BA116" i="15"/>
  <c r="AV16" i="15"/>
  <c r="BH54" i="15"/>
  <c r="AE12" i="15"/>
  <c r="W53" i="15"/>
  <c r="CT64" i="15"/>
  <c r="W38" i="15"/>
  <c r="BJ42" i="15"/>
  <c r="CD53" i="15"/>
  <c r="AL46" i="15"/>
  <c r="S14" i="15"/>
  <c r="C44" i="15"/>
  <c r="AM95" i="15"/>
  <c r="AJ64" i="15"/>
  <c r="O46" i="15"/>
  <c r="BY85" i="15"/>
  <c r="AT50" i="15"/>
  <c r="AU70" i="15"/>
  <c r="CH49" i="15"/>
  <c r="E155" i="15"/>
  <c r="AR103" i="15"/>
  <c r="BY52" i="15"/>
  <c r="AI38" i="15"/>
  <c r="DE94" i="16"/>
  <c r="CQ65" i="15"/>
  <c r="AD79" i="15"/>
  <c r="CK96" i="15"/>
  <c r="BJ52" i="15"/>
  <c r="BM120" i="15"/>
  <c r="AO123" i="15"/>
  <c r="E66" i="15"/>
  <c r="CL68" i="15"/>
  <c r="I85" i="15"/>
  <c r="AN109" i="15"/>
  <c r="CA65" i="15"/>
  <c r="CQ20" i="15"/>
  <c r="H47" i="15"/>
  <c r="BP12" i="15"/>
  <c r="BW79" i="15"/>
  <c r="CG37" i="15"/>
  <c r="CM65" i="15"/>
  <c r="R40" i="15"/>
  <c r="AN111" i="15"/>
  <c r="E23" i="15"/>
  <c r="CG38" i="15"/>
  <c r="AL109" i="15"/>
  <c r="CV101" i="15"/>
  <c r="BM20" i="15"/>
  <c r="BO95" i="15"/>
  <c r="CF19" i="15"/>
  <c r="CZ14" i="15"/>
  <c r="AD128" i="15"/>
  <c r="AH25" i="15"/>
  <c r="CS29" i="15"/>
  <c r="CZ18" i="15"/>
  <c r="CV107" i="15"/>
  <c r="CH105" i="15"/>
  <c r="BU19" i="15"/>
  <c r="CL30" i="15"/>
  <c r="R106" i="15"/>
  <c r="BL12" i="15"/>
  <c r="T55" i="15"/>
  <c r="BI14" i="15"/>
  <c r="AV77" i="15"/>
  <c r="BY16" i="15"/>
  <c r="BV18" i="15"/>
  <c r="CK53" i="15"/>
  <c r="R88" i="15"/>
  <c r="CN15" i="15"/>
  <c r="CF91" i="15"/>
  <c r="L74" i="15"/>
  <c r="CH23" i="15"/>
  <c r="T98" i="15"/>
  <c r="C52" i="15"/>
  <c r="CO68" i="15"/>
  <c r="AK105" i="15"/>
  <c r="BS102" i="15"/>
  <c r="BG20" i="15"/>
  <c r="AS20" i="15"/>
  <c r="BT70" i="15"/>
  <c r="CP30" i="15"/>
  <c r="BG73" i="15"/>
  <c r="CX122" i="15"/>
  <c r="AY110" i="15"/>
  <c r="BY71" i="15"/>
  <c r="CQ92" i="15"/>
  <c r="E88" i="15"/>
  <c r="CX59" i="15"/>
  <c r="E84" i="15"/>
  <c r="AO128" i="15"/>
  <c r="AR64" i="15"/>
  <c r="AO51" i="15"/>
  <c r="AJ120" i="15"/>
  <c r="BF13" i="15"/>
  <c r="BL94" i="15"/>
  <c r="CZ128" i="15"/>
  <c r="BI12" i="15"/>
  <c r="AA52" i="15"/>
  <c r="P69" i="15"/>
  <c r="V76" i="15"/>
  <c r="BO63" i="15"/>
  <c r="AN77" i="15"/>
  <c r="DA107" i="15"/>
  <c r="CO93" i="15"/>
  <c r="BC43" i="15"/>
  <c r="CP25" i="15"/>
  <c r="BV116" i="15"/>
  <c r="DA101" i="15"/>
  <c r="AO25" i="15"/>
  <c r="N41" i="15"/>
  <c r="CS96" i="15"/>
  <c r="BH76" i="15"/>
  <c r="L63" i="15"/>
  <c r="CO64" i="15"/>
  <c r="BY94" i="15"/>
  <c r="BT39" i="15"/>
  <c r="DG76" i="15"/>
  <c r="CD79" i="15"/>
  <c r="K105" i="15"/>
  <c r="Y108" i="15"/>
  <c r="AP32" i="15"/>
  <c r="M66" i="15"/>
  <c r="CH82" i="15"/>
  <c r="AB16" i="15"/>
  <c r="DG46" i="15"/>
  <c r="AD37" i="15"/>
  <c r="AN90" i="15"/>
  <c r="J88" i="15"/>
  <c r="R66" i="15"/>
  <c r="BG107" i="15"/>
  <c r="CW23" i="15"/>
  <c r="BN74" i="15"/>
  <c r="CH32" i="15"/>
  <c r="CW26" i="15"/>
  <c r="AO119" i="15"/>
  <c r="E119" i="15"/>
  <c r="DG37" i="16"/>
  <c r="M18" i="15"/>
  <c r="R41" i="15"/>
  <c r="DC16" i="15"/>
  <c r="BA125" i="15"/>
  <c r="W124" i="15"/>
  <c r="O72" i="15"/>
  <c r="C18" i="15"/>
  <c r="U105" i="15"/>
  <c r="CZ74" i="15"/>
  <c r="CO76" i="15"/>
  <c r="CA83" i="15"/>
  <c r="BU68" i="15"/>
  <c r="CR43" i="15"/>
  <c r="AH54" i="15"/>
  <c r="K120" i="15"/>
  <c r="BL106" i="15"/>
  <c r="BJ66" i="15"/>
  <c r="AB77" i="15"/>
  <c r="DB25" i="15"/>
  <c r="L107" i="15"/>
  <c r="BX77" i="15"/>
  <c r="AU90" i="15"/>
  <c r="CN112" i="15"/>
  <c r="DG108" i="16"/>
  <c r="CD123" i="15"/>
  <c r="CB86" i="15"/>
  <c r="H43" i="15"/>
  <c r="Q51" i="15"/>
  <c r="BY19" i="15"/>
  <c r="AR95" i="15"/>
  <c r="AG28" i="15"/>
  <c r="U127" i="15"/>
  <c r="DG83" i="16"/>
  <c r="BH94" i="15"/>
  <c r="BF96" i="15"/>
  <c r="AV43" i="15"/>
  <c r="BL124" i="15"/>
  <c r="BB30" i="15"/>
  <c r="AW97" i="15"/>
  <c r="AU66" i="15"/>
  <c r="BY79" i="15"/>
  <c r="AU58" i="15"/>
  <c r="M23" i="15"/>
  <c r="CF21" i="15"/>
  <c r="X21" i="15"/>
  <c r="BK55" i="15"/>
  <c r="R111" i="15"/>
  <c r="AI39" i="15"/>
  <c r="CA107" i="15"/>
  <c r="T128" i="15"/>
  <c r="BE112" i="15"/>
  <c r="BV79" i="15"/>
  <c r="CC73" i="15"/>
  <c r="E100" i="15"/>
  <c r="X124" i="15"/>
  <c r="CY62" i="15"/>
  <c r="AW82" i="15"/>
  <c r="CJ111" i="15"/>
  <c r="DA70" i="15"/>
  <c r="BI38" i="15"/>
  <c r="CH30" i="15"/>
  <c r="I55" i="15"/>
  <c r="H105" i="15"/>
  <c r="BQ91" i="15"/>
  <c r="W88" i="15"/>
  <c r="B120" i="16"/>
  <c r="BB124" i="15"/>
  <c r="AE51" i="15"/>
  <c r="BN121" i="15"/>
  <c r="CQ83" i="15"/>
  <c r="AG21" i="15"/>
  <c r="DE66" i="16"/>
  <c r="BU98" i="15"/>
  <c r="CV49" i="15"/>
  <c r="CS73" i="15"/>
  <c r="BB32" i="15"/>
  <c r="DA58" i="15"/>
  <c r="W23" i="15"/>
  <c r="CN73" i="15"/>
  <c r="CE122" i="15"/>
  <c r="CW121" i="15"/>
  <c r="AQ32" i="15"/>
  <c r="CQ63" i="15"/>
  <c r="BA73" i="15"/>
  <c r="BU61" i="15"/>
  <c r="CV62" i="15"/>
  <c r="AW66" i="15"/>
  <c r="AT106" i="15"/>
  <c r="O83" i="15"/>
  <c r="AI61" i="15"/>
  <c r="B32" i="16"/>
  <c r="CR110" i="15"/>
  <c r="CH35" i="15"/>
  <c r="AY108" i="15"/>
  <c r="BL96" i="15"/>
  <c r="BM96" i="15"/>
  <c r="T122" i="15"/>
  <c r="Q123" i="15"/>
  <c r="AL64" i="15"/>
  <c r="CU110" i="15"/>
  <c r="BK21" i="15"/>
  <c r="CR73" i="15"/>
  <c r="BQ39" i="15"/>
  <c r="T83" i="15"/>
  <c r="BK108" i="15"/>
  <c r="BC29" i="15"/>
  <c r="CA104" i="15"/>
  <c r="AJ80" i="15"/>
  <c r="AL42" i="15"/>
  <c r="CK52" i="15"/>
  <c r="BL95" i="15"/>
  <c r="BR13" i="15"/>
  <c r="AJ34" i="15"/>
  <c r="BL74" i="15"/>
  <c r="CY55" i="15"/>
  <c r="Z61" i="15"/>
  <c r="CG15" i="15"/>
  <c r="CV72" i="15"/>
  <c r="BJ60" i="15"/>
  <c r="AV73" i="15"/>
  <c r="V38" i="15"/>
  <c r="CE27" i="15"/>
  <c r="AJ50" i="15"/>
  <c r="BE63" i="15"/>
  <c r="B123" i="16"/>
  <c r="AW23" i="15"/>
  <c r="BG85" i="15"/>
  <c r="CT28" i="15"/>
  <c r="CW60" i="15"/>
  <c r="J119" i="15"/>
  <c r="AO12" i="15"/>
  <c r="CT84" i="15"/>
  <c r="DG54" i="16"/>
  <c r="Q65" i="15"/>
  <c r="AY58" i="15"/>
  <c r="AI48" i="15"/>
  <c r="BP124" i="15"/>
  <c r="CK29" i="15"/>
  <c r="AN122" i="15"/>
  <c r="CV111" i="15"/>
  <c r="M82" i="15"/>
  <c r="BG101" i="15"/>
  <c r="BP107" i="15"/>
  <c r="BX36" i="15"/>
  <c r="BF30" i="15"/>
  <c r="CS19" i="15"/>
  <c r="AH111" i="15"/>
  <c r="BJ48" i="15"/>
  <c r="AQ72" i="15"/>
  <c r="AZ31" i="15"/>
  <c r="CS28" i="15"/>
  <c r="BO55" i="15"/>
  <c r="BB31" i="15"/>
  <c r="T69" i="15"/>
  <c r="BM107" i="15"/>
  <c r="BD50" i="15"/>
  <c r="E158" i="15"/>
  <c r="T82" i="15"/>
  <c r="DB38" i="15"/>
  <c r="CD64" i="15"/>
  <c r="AD53" i="15"/>
  <c r="BQ125" i="15"/>
  <c r="BV16" i="15"/>
  <c r="AU93" i="15"/>
  <c r="X47" i="15"/>
  <c r="AY19" i="15"/>
  <c r="CF62" i="15"/>
  <c r="M39" i="15"/>
  <c r="AX49" i="15"/>
  <c r="BK85" i="15"/>
  <c r="AP69" i="15"/>
  <c r="BO31" i="15"/>
  <c r="AP108" i="15"/>
  <c r="BO119" i="15"/>
  <c r="BG14" i="15"/>
  <c r="BQ98" i="15"/>
  <c r="C30" i="15"/>
  <c r="CI53" i="15"/>
  <c r="BS128" i="15"/>
  <c r="AT84" i="15"/>
  <c r="BN53" i="15"/>
  <c r="AC13" i="15"/>
  <c r="CM59" i="15"/>
  <c r="AT57" i="15"/>
  <c r="BS76" i="15"/>
  <c r="BT35" i="15"/>
  <c r="AR125" i="15"/>
  <c r="I62" i="15"/>
  <c r="CP69" i="15"/>
  <c r="BF125" i="15"/>
  <c r="BJ19" i="15"/>
  <c r="DG50" i="15"/>
  <c r="CT124" i="15"/>
  <c r="BN110" i="15"/>
  <c r="W129" i="15"/>
  <c r="Z87" i="15"/>
  <c r="AX119" i="15"/>
  <c r="P125" i="15"/>
  <c r="BE123" i="15"/>
  <c r="AL54" i="15"/>
  <c r="Y25" i="15"/>
  <c r="AM74" i="15"/>
  <c r="DC102" i="15"/>
  <c r="AG50" i="15"/>
  <c r="CP48" i="15"/>
  <c r="BS19" i="15"/>
  <c r="CO59" i="15"/>
  <c r="BO15" i="15"/>
  <c r="V58" i="15"/>
  <c r="CA32" i="15"/>
  <c r="CE15" i="15"/>
  <c r="BB92" i="15"/>
  <c r="AI105" i="15"/>
  <c r="CW108" i="15"/>
  <c r="DG34" i="16"/>
  <c r="CL42" i="15"/>
  <c r="CY82" i="15"/>
  <c r="BV28" i="15"/>
  <c r="AR15" i="15"/>
  <c r="AE82" i="15"/>
  <c r="V84" i="15"/>
  <c r="P80" i="15"/>
  <c r="C92" i="15"/>
  <c r="BW119" i="15"/>
  <c r="BW52" i="15"/>
  <c r="W64" i="15"/>
  <c r="CN121" i="15"/>
  <c r="BZ34" i="15"/>
  <c r="CE41" i="15"/>
  <c r="AP125" i="15"/>
  <c r="CC12" i="15"/>
  <c r="C90" i="15"/>
  <c r="Y103" i="15"/>
  <c r="BE52" i="15"/>
  <c r="CS64" i="15"/>
  <c r="CL21" i="15"/>
  <c r="CX87" i="15"/>
  <c r="K66" i="15"/>
  <c r="CG62" i="15"/>
  <c r="DA47" i="15"/>
  <c r="AX64" i="15"/>
  <c r="AS97" i="15"/>
  <c r="AU122" i="15"/>
  <c r="AR77" i="15"/>
  <c r="BW125" i="15"/>
  <c r="AD120" i="15"/>
  <c r="C129" i="15"/>
  <c r="BX122" i="15"/>
  <c r="CI87" i="15"/>
  <c r="DB19" i="15"/>
  <c r="BA98" i="15"/>
  <c r="BZ74" i="15"/>
  <c r="CE55" i="15"/>
  <c r="AM94" i="15"/>
  <c r="CM27" i="15"/>
  <c r="R116" i="15"/>
  <c r="BA99" i="15"/>
  <c r="CD65" i="15"/>
  <c r="BQ85" i="15"/>
  <c r="AB82" i="15"/>
  <c r="BC95" i="15"/>
  <c r="CL69" i="15"/>
  <c r="CO51" i="15"/>
  <c r="BW25" i="15"/>
  <c r="BV85" i="15"/>
  <c r="AH70" i="15"/>
  <c r="BM95" i="15"/>
  <c r="AN94" i="15"/>
  <c r="DG99" i="15"/>
  <c r="DC35" i="15"/>
  <c r="AC51" i="15"/>
  <c r="BV123" i="15"/>
  <c r="DB16" i="15"/>
  <c r="DE121" i="16"/>
  <c r="CV30" i="15"/>
  <c r="CA64" i="15"/>
  <c r="CI107" i="15"/>
  <c r="CV79" i="15"/>
  <c r="CO107" i="15"/>
  <c r="BT95" i="15"/>
  <c r="BR34" i="15"/>
  <c r="AF92" i="15"/>
  <c r="AM81" i="15"/>
  <c r="AW55" i="15"/>
  <c r="CN47" i="15"/>
  <c r="BD87" i="15"/>
  <c r="AA73" i="15"/>
  <c r="BK97" i="15"/>
  <c r="BS107" i="15"/>
  <c r="CQ28" i="15"/>
  <c r="CJ112" i="15"/>
  <c r="CL64" i="15"/>
  <c r="AR13" i="15"/>
  <c r="BJ35" i="15"/>
  <c r="AB104" i="15"/>
  <c r="AU71" i="15"/>
  <c r="AY97" i="15"/>
  <c r="CY73" i="15"/>
  <c r="AF66" i="15"/>
  <c r="K39" i="15"/>
  <c r="BT24" i="15"/>
  <c r="CP84" i="15"/>
  <c r="CG66" i="15"/>
  <c r="AZ71" i="15"/>
  <c r="Y121" i="15"/>
  <c r="U99" i="15"/>
  <c r="AG68" i="15"/>
  <c r="AO55" i="15"/>
  <c r="BW107" i="15"/>
  <c r="L102" i="15"/>
  <c r="AE119" i="15"/>
  <c r="Z75" i="15"/>
  <c r="AR82" i="15"/>
  <c r="BZ47" i="15"/>
  <c r="O80" i="15"/>
  <c r="AZ66" i="15"/>
  <c r="Y122" i="15"/>
  <c r="CB48" i="15"/>
  <c r="CC94" i="15"/>
  <c r="P96" i="15"/>
  <c r="P129" i="15"/>
  <c r="K14" i="15"/>
  <c r="CM109" i="15"/>
  <c r="AS40" i="15"/>
  <c r="CZ125" i="15"/>
  <c r="CO14" i="15"/>
  <c r="BN16" i="15"/>
  <c r="CF68" i="15"/>
  <c r="DE96" i="15"/>
  <c r="W128" i="15"/>
  <c r="DA103" i="15"/>
  <c r="CP75" i="15"/>
  <c r="P116" i="15"/>
  <c r="BK96" i="15"/>
  <c r="BX51" i="15"/>
  <c r="BE77" i="15"/>
  <c r="AP42" i="15"/>
  <c r="CT122" i="15"/>
  <c r="H49" i="15"/>
  <c r="AM91" i="15"/>
  <c r="DC92" i="15"/>
  <c r="AV55" i="15"/>
  <c r="CK36" i="15"/>
  <c r="CL96" i="15"/>
  <c r="CT27" i="15"/>
  <c r="BJ50" i="15"/>
  <c r="BR31" i="15"/>
  <c r="C126" i="15"/>
  <c r="Q128" i="15"/>
  <c r="BR112" i="15"/>
  <c r="AT71" i="15"/>
  <c r="CK24" i="15"/>
  <c r="CL48" i="15"/>
  <c r="AY54" i="15"/>
  <c r="CF93" i="15"/>
  <c r="DG103" i="15"/>
  <c r="CR127" i="15"/>
  <c r="CY47" i="15"/>
  <c r="AO72" i="15"/>
  <c r="BE110" i="15"/>
  <c r="BZ21" i="15"/>
  <c r="BI123" i="15"/>
  <c r="CX37" i="15"/>
  <c r="DG65" i="15"/>
  <c r="AZ39" i="15"/>
  <c r="Z31" i="15"/>
  <c r="CO83" i="15"/>
  <c r="CF60" i="15"/>
  <c r="X109" i="15"/>
  <c r="CP54" i="15"/>
  <c r="BB51" i="15"/>
  <c r="AC99" i="15"/>
  <c r="BO34" i="15"/>
  <c r="CF49" i="15"/>
  <c r="DB121" i="15"/>
  <c r="CW25" i="15"/>
  <c r="BH108" i="15"/>
  <c r="BY62" i="15"/>
  <c r="DA73" i="15"/>
  <c r="AF102" i="15"/>
  <c r="CZ30" i="15"/>
  <c r="P31" i="15"/>
  <c r="CA42" i="15"/>
  <c r="CU71" i="15"/>
  <c r="DB112" i="15"/>
  <c r="BM12" i="15"/>
  <c r="AS31" i="15"/>
  <c r="R27" i="15"/>
  <c r="AK112" i="15"/>
  <c r="BM54" i="15"/>
  <c r="V32" i="15"/>
  <c r="BP53" i="15"/>
  <c r="AH80" i="15"/>
  <c r="BQ73" i="15"/>
  <c r="I128" i="15"/>
  <c r="CZ58" i="15"/>
  <c r="BE50" i="15"/>
  <c r="CK41" i="15"/>
  <c r="O87" i="15"/>
  <c r="BQ111" i="15"/>
  <c r="BN125" i="15"/>
  <c r="B109" i="16"/>
  <c r="AR47" i="15"/>
  <c r="E19" i="15"/>
  <c r="CB61" i="15"/>
  <c r="CU61" i="15"/>
  <c r="CJ124" i="15"/>
  <c r="BZ66" i="15"/>
  <c r="AJ86" i="15"/>
  <c r="AA43" i="15"/>
  <c r="CV128" i="15"/>
  <c r="BU35" i="15"/>
  <c r="AY34" i="15"/>
  <c r="CH71" i="15"/>
  <c r="CZ96" i="15"/>
  <c r="CE66" i="15"/>
  <c r="AB48" i="15"/>
  <c r="BK71" i="15"/>
  <c r="BE16" i="15"/>
  <c r="BT85" i="15"/>
  <c r="BQ108" i="15"/>
  <c r="BB90" i="15"/>
  <c r="AS94" i="15"/>
  <c r="BQ86" i="15"/>
  <c r="CD85" i="15"/>
  <c r="CW24" i="15"/>
  <c r="CY37" i="15"/>
  <c r="AR79" i="15"/>
  <c r="W51" i="15"/>
  <c r="AR99" i="15"/>
  <c r="CI127" i="15"/>
  <c r="DA68" i="15"/>
  <c r="CI94" i="15"/>
  <c r="BX99" i="15"/>
  <c r="C41" i="15"/>
  <c r="CC128" i="15"/>
  <c r="DC76" i="15"/>
  <c r="CG27" i="15"/>
  <c r="AY125" i="15"/>
  <c r="M107" i="15"/>
  <c r="B90" i="16"/>
  <c r="Y116" i="15"/>
  <c r="CB96" i="15"/>
  <c r="U50" i="15"/>
  <c r="AO29" i="15"/>
  <c r="DG87" i="15"/>
  <c r="BV19" i="15"/>
  <c r="C55" i="15"/>
  <c r="BP80" i="15"/>
  <c r="CG63" i="15"/>
  <c r="B125" i="16"/>
  <c r="BW50" i="15"/>
  <c r="BJ55" i="15"/>
  <c r="AM39" i="15"/>
  <c r="O106" i="15"/>
  <c r="CC24" i="15"/>
  <c r="M58" i="15"/>
  <c r="BJ47" i="15"/>
  <c r="AH60" i="15"/>
  <c r="V52" i="15"/>
  <c r="AL61" i="15"/>
  <c r="AM80" i="15"/>
  <c r="CW34" i="15"/>
  <c r="K71" i="15"/>
  <c r="CL71" i="15"/>
  <c r="DG39" i="15"/>
  <c r="BF129" i="15"/>
  <c r="DA71" i="15"/>
  <c r="N40" i="15"/>
  <c r="U128" i="15"/>
  <c r="CW70" i="15"/>
  <c r="AK122" i="15"/>
  <c r="AG82" i="15"/>
  <c r="DA124" i="15"/>
  <c r="BL51" i="15"/>
  <c r="CM121" i="15"/>
  <c r="L121" i="15"/>
  <c r="BX112" i="15"/>
  <c r="CA128" i="15"/>
  <c r="DG93" i="15"/>
  <c r="CW18" i="15"/>
  <c r="BX27" i="15"/>
  <c r="Y129" i="15"/>
  <c r="CZ17" i="15"/>
  <c r="J106" i="15"/>
  <c r="AN35" i="15"/>
  <c r="CW85" i="15"/>
  <c r="CC107" i="15"/>
  <c r="CZ27" i="15"/>
  <c r="DE108" i="16"/>
  <c r="AR121" i="15"/>
  <c r="AB21" i="15"/>
  <c r="CP14" i="15"/>
  <c r="CK76" i="15"/>
  <c r="AG128" i="15"/>
  <c r="AP66" i="15"/>
  <c r="AG88" i="15"/>
  <c r="AK17" i="15"/>
  <c r="AS60" i="15"/>
  <c r="BD27" i="15"/>
  <c r="BS17" i="15"/>
  <c r="AO36" i="15"/>
  <c r="E81" i="15"/>
  <c r="CK106" i="15"/>
  <c r="CM69" i="15"/>
  <c r="S60" i="15"/>
  <c r="CK86" i="15"/>
  <c r="AZ129" i="15"/>
  <c r="AF21" i="15"/>
  <c r="BZ85" i="15"/>
  <c r="BC83" i="15"/>
  <c r="CQ102" i="15"/>
  <c r="AW71" i="15"/>
  <c r="AF93" i="15"/>
  <c r="CR53" i="15"/>
  <c r="AE77" i="15"/>
  <c r="BC54" i="15"/>
  <c r="BQ69" i="15"/>
  <c r="AQ77" i="15"/>
  <c r="CI35" i="15"/>
  <c r="BO97" i="15"/>
  <c r="AD59" i="15"/>
  <c r="BZ25" i="15"/>
  <c r="AI55" i="15"/>
  <c r="BC30" i="15"/>
  <c r="CV80" i="15"/>
  <c r="AG99" i="15"/>
  <c r="X59" i="15"/>
  <c r="BD127" i="15"/>
  <c r="CG128" i="15"/>
  <c r="AJ15" i="15"/>
  <c r="AC55" i="15"/>
  <c r="T64" i="15"/>
  <c r="H30" i="15"/>
  <c r="DC31" i="15"/>
  <c r="BA129" i="15"/>
  <c r="BS61" i="15"/>
  <c r="CH75" i="15"/>
  <c r="CN38" i="15"/>
  <c r="AN63" i="15"/>
  <c r="C88" i="15"/>
  <c r="AI64" i="15"/>
  <c r="E13" i="15"/>
  <c r="BC122" i="15"/>
  <c r="BW112" i="15"/>
  <c r="AJ90" i="15"/>
  <c r="BO25" i="15"/>
  <c r="BN103" i="15"/>
  <c r="AZ29" i="15"/>
  <c r="AL83" i="15"/>
  <c r="AC112" i="15"/>
  <c r="CA52" i="15"/>
  <c r="CN34" i="15"/>
  <c r="CI30" i="15"/>
  <c r="BF92" i="15"/>
  <c r="CI51" i="15"/>
  <c r="AP70" i="15"/>
  <c r="Q55" i="15"/>
  <c r="AM47" i="15"/>
  <c r="CJ84" i="15"/>
  <c r="H20" i="15"/>
  <c r="BX46" i="15"/>
  <c r="BT112" i="15"/>
  <c r="S53" i="15"/>
  <c r="CE72" i="15"/>
  <c r="CR27" i="15"/>
  <c r="BV14" i="15"/>
  <c r="J20" i="15"/>
  <c r="CX25" i="15"/>
  <c r="CW58" i="15"/>
  <c r="R51" i="15"/>
  <c r="AQ17" i="15"/>
  <c r="CX26" i="15"/>
  <c r="CW16" i="15"/>
  <c r="BT31" i="15"/>
  <c r="AL17" i="15"/>
  <c r="E113" i="15"/>
  <c r="BB21" i="15"/>
  <c r="R43" i="15"/>
  <c r="AJ38" i="15"/>
  <c r="N35" i="15"/>
  <c r="I46" i="15"/>
  <c r="CH104" i="15"/>
  <c r="DG52" i="15"/>
  <c r="CH50" i="15"/>
  <c r="CC90" i="15"/>
  <c r="AJ127" i="15"/>
  <c r="BE39" i="15"/>
  <c r="AZ26" i="15"/>
  <c r="BL14" i="15"/>
  <c r="BQ87" i="15"/>
  <c r="E77" i="15"/>
  <c r="CY94" i="15"/>
  <c r="CJ12" i="15"/>
  <c r="CL34" i="15"/>
  <c r="AW42" i="15"/>
  <c r="BB121" i="15"/>
  <c r="BD86" i="15"/>
  <c r="BS111" i="15"/>
  <c r="J79" i="15"/>
  <c r="DG77" i="16"/>
  <c r="R87" i="15"/>
  <c r="AI108" i="15"/>
  <c r="CV97" i="15"/>
  <c r="CF41" i="15"/>
  <c r="AZ92" i="15"/>
  <c r="BY97" i="15"/>
  <c r="CM87" i="15"/>
  <c r="CH120" i="15"/>
  <c r="BL50" i="15"/>
  <c r="DB103" i="15"/>
  <c r="CQ79" i="15"/>
  <c r="CZ124" i="15"/>
  <c r="AY96" i="15"/>
  <c r="BV73" i="15"/>
  <c r="CC84" i="15"/>
  <c r="AZ47" i="15"/>
  <c r="BM119" i="15"/>
  <c r="AF50" i="15"/>
  <c r="DG104" i="16"/>
  <c r="I12" i="15"/>
  <c r="AT120" i="15"/>
  <c r="CJ16" i="15"/>
  <c r="M73" i="15"/>
  <c r="CA91" i="15"/>
  <c r="CF72" i="15"/>
  <c r="AU47" i="15"/>
  <c r="I26" i="15"/>
  <c r="BX29" i="15"/>
  <c r="CA112" i="15"/>
  <c r="CV16" i="15"/>
  <c r="DG31" i="15"/>
  <c r="CE120" i="15"/>
  <c r="AJ55" i="15"/>
  <c r="CI85" i="15"/>
  <c r="CP51" i="15"/>
  <c r="AG119" i="15"/>
  <c r="S81" i="15"/>
  <c r="AP76" i="15"/>
  <c r="AQ105" i="15"/>
  <c r="BX128" i="15"/>
  <c r="CX96" i="15"/>
  <c r="Q34" i="15"/>
  <c r="DB74" i="15"/>
  <c r="K18" i="15"/>
  <c r="BN83" i="15"/>
  <c r="AJ27" i="15"/>
  <c r="BN51" i="15"/>
  <c r="BQ49" i="15"/>
  <c r="CB42" i="15"/>
  <c r="AO28" i="15"/>
  <c r="AF125" i="15"/>
  <c r="CS20" i="15"/>
  <c r="CQ24" i="15"/>
  <c r="BY14" i="15"/>
  <c r="E24" i="15"/>
  <c r="J28" i="15"/>
  <c r="BN23" i="15"/>
  <c r="CO58" i="15"/>
  <c r="CT125" i="15"/>
  <c r="P97" i="15"/>
  <c r="CN71" i="15"/>
  <c r="BW101" i="15"/>
  <c r="E124" i="15"/>
  <c r="CA63" i="15"/>
  <c r="BY53" i="15"/>
  <c r="Z106" i="15"/>
  <c r="K52" i="15"/>
  <c r="AV71" i="15"/>
  <c r="AS68" i="15"/>
  <c r="CS48" i="15"/>
  <c r="CP128" i="15"/>
  <c r="BS37" i="15"/>
  <c r="AO102" i="15"/>
  <c r="CN26" i="15"/>
  <c r="AJ76" i="15"/>
  <c r="BM129" i="15"/>
  <c r="L25" i="15"/>
  <c r="AY69" i="15"/>
  <c r="AR62" i="15"/>
  <c r="CR40" i="15"/>
  <c r="AN52" i="15"/>
  <c r="CA94" i="15"/>
  <c r="N36" i="15"/>
  <c r="DB26" i="15"/>
  <c r="AQ23" i="15"/>
  <c r="DE21" i="16"/>
  <c r="BN62" i="15"/>
  <c r="BN25" i="15"/>
  <c r="L15" i="15"/>
  <c r="BF121" i="15"/>
  <c r="CO124" i="15"/>
  <c r="CO108" i="15"/>
  <c r="AL99" i="15"/>
  <c r="B107" i="16"/>
  <c r="L17" i="15"/>
  <c r="BW60" i="15"/>
  <c r="BO96" i="15"/>
  <c r="BD17" i="15"/>
  <c r="CN39" i="15"/>
  <c r="Y98" i="15"/>
  <c r="CJ66" i="15"/>
  <c r="AY92" i="15"/>
  <c r="CP110" i="15"/>
  <c r="CL16" i="15"/>
  <c r="AQ97" i="15"/>
  <c r="BI59" i="15"/>
  <c r="BM58" i="15"/>
  <c r="K103" i="15"/>
  <c r="AI124" i="15"/>
  <c r="CS91" i="15"/>
  <c r="DC96" i="15"/>
  <c r="AG27" i="15"/>
  <c r="I18" i="15"/>
  <c r="CD14" i="15"/>
  <c r="DE112" i="15"/>
  <c r="CG43" i="15"/>
  <c r="BO17" i="15"/>
  <c r="AN83" i="15"/>
  <c r="N71" i="15"/>
  <c r="R79" i="15"/>
  <c r="BH31" i="15"/>
  <c r="AR24" i="15"/>
  <c r="Z129" i="15"/>
  <c r="BA119" i="15"/>
  <c r="BW43" i="15"/>
  <c r="O129" i="15"/>
  <c r="AC49" i="15"/>
  <c r="S66" i="15"/>
  <c r="CD25" i="15"/>
  <c r="BG112" i="15"/>
  <c r="CP55" i="15"/>
  <c r="CW95" i="15"/>
  <c r="T86" i="15"/>
  <c r="DG24" i="15"/>
  <c r="AN107" i="15"/>
  <c r="CJ65" i="15"/>
  <c r="CJ47" i="15"/>
  <c r="CH25" i="15"/>
  <c r="BL52" i="15"/>
  <c r="CA108" i="15"/>
  <c r="S76" i="15"/>
  <c r="BQ127" i="15"/>
  <c r="CX65" i="15"/>
  <c r="CI37" i="15"/>
  <c r="BN120" i="15"/>
  <c r="BF77" i="15"/>
  <c r="AW112" i="15"/>
  <c r="AA86" i="15"/>
  <c r="AI123" i="15"/>
  <c r="CW41" i="15"/>
  <c r="K65" i="15"/>
  <c r="CJ68" i="15"/>
  <c r="AU129" i="15"/>
  <c r="AH23" i="15"/>
  <c r="AR57" i="15"/>
  <c r="AD58" i="15"/>
  <c r="BJ73" i="15"/>
  <c r="CA73" i="15"/>
  <c r="AZ16" i="15"/>
  <c r="BW29" i="15"/>
  <c r="AR94" i="15"/>
  <c r="V106" i="15"/>
  <c r="N52" i="15"/>
  <c r="BE74" i="15"/>
  <c r="AA48" i="15"/>
  <c r="AT61" i="15"/>
  <c r="Q37" i="15"/>
  <c r="BP74" i="15"/>
  <c r="CZ23" i="15"/>
  <c r="CP71" i="15"/>
  <c r="AU94" i="15"/>
  <c r="AU85" i="15"/>
  <c r="AE102" i="15"/>
  <c r="E157" i="15"/>
  <c r="AN29" i="15"/>
  <c r="CJ25" i="15"/>
  <c r="AU72" i="15"/>
  <c r="CA21" i="15"/>
  <c r="DG61" i="16"/>
  <c r="CI60" i="15"/>
  <c r="AO85" i="15"/>
  <c r="DG19" i="15"/>
  <c r="CB103" i="15"/>
  <c r="AX39" i="15"/>
  <c r="AK73" i="15"/>
  <c r="CY69" i="15"/>
  <c r="BS63" i="15"/>
  <c r="CU79" i="15"/>
  <c r="V97" i="15"/>
  <c r="CK80" i="15"/>
  <c r="BI18" i="15"/>
  <c r="BW16" i="15"/>
  <c r="CW123" i="15"/>
  <c r="CQ77" i="15"/>
  <c r="BR47" i="15"/>
  <c r="CK87" i="15"/>
  <c r="CH42" i="15"/>
  <c r="C15" i="15"/>
  <c r="CH29" i="15"/>
  <c r="AZ60" i="15"/>
  <c r="C78" i="15"/>
  <c r="BB107" i="15"/>
  <c r="BS121" i="15"/>
  <c r="BU97" i="15"/>
  <c r="CP94" i="15"/>
  <c r="BC14" i="15"/>
  <c r="BF41" i="15"/>
  <c r="AK79" i="15"/>
  <c r="M116" i="15"/>
  <c r="BR61" i="15"/>
  <c r="BI119" i="15"/>
  <c r="W119" i="15"/>
  <c r="Y15" i="15"/>
  <c r="CV129" i="15"/>
  <c r="BK17" i="15"/>
  <c r="AX15" i="15"/>
  <c r="AB125" i="15"/>
  <c r="CK34" i="15"/>
  <c r="CO120" i="15"/>
  <c r="W65" i="15"/>
  <c r="AK77" i="15"/>
  <c r="BR127" i="15"/>
  <c r="CG54" i="15"/>
  <c r="AA102" i="15"/>
  <c r="BN85" i="15"/>
  <c r="E30" i="15"/>
  <c r="BX32" i="15"/>
  <c r="CP95" i="15"/>
  <c r="CS16" i="15"/>
  <c r="AM50" i="15"/>
  <c r="N103" i="15"/>
  <c r="CY32" i="15"/>
  <c r="BJ94" i="15"/>
  <c r="DC38" i="15"/>
  <c r="DA48" i="15"/>
  <c r="CI13" i="15"/>
  <c r="BP65" i="15"/>
  <c r="BU103" i="15"/>
  <c r="CI73" i="15"/>
  <c r="CN46" i="15"/>
  <c r="CE12" i="15"/>
  <c r="DB55" i="15"/>
  <c r="BR54" i="15"/>
  <c r="AL66" i="15"/>
  <c r="BL61" i="15"/>
  <c r="CO25" i="15"/>
  <c r="AS63" i="15"/>
  <c r="AS66" i="15"/>
  <c r="BT111" i="15"/>
  <c r="CQ64" i="15"/>
  <c r="C50" i="15"/>
  <c r="AS41" i="15"/>
  <c r="AA120" i="15"/>
  <c r="AJ98" i="15"/>
  <c r="AA24" i="15"/>
  <c r="CU24" i="15"/>
  <c r="BT19" i="15"/>
  <c r="AC18" i="15"/>
  <c r="CX39" i="15"/>
  <c r="DC58" i="15"/>
  <c r="CU32" i="15"/>
  <c r="AS13" i="15"/>
  <c r="AM21" i="15"/>
  <c r="BN66" i="15"/>
  <c r="AV50" i="15"/>
  <c r="DG107" i="15"/>
  <c r="CC79" i="15"/>
  <c r="CL73" i="15"/>
  <c r="AH124" i="15"/>
  <c r="BA27" i="15"/>
  <c r="AE116" i="15"/>
  <c r="BR26" i="15"/>
  <c r="AI12" i="15"/>
  <c r="AU12" i="15"/>
  <c r="CU60" i="15"/>
  <c r="BI23" i="15"/>
  <c r="BT21" i="15"/>
  <c r="AN55" i="15"/>
  <c r="AP73" i="15"/>
  <c r="Z20" i="15"/>
  <c r="CE51" i="15"/>
  <c r="AB109" i="15"/>
  <c r="BB88" i="15"/>
  <c r="P88" i="15"/>
  <c r="CX20" i="15"/>
  <c r="X38" i="15"/>
  <c r="CG28" i="15"/>
  <c r="BL69" i="15"/>
  <c r="CI42" i="15"/>
  <c r="CB108" i="15"/>
  <c r="W20" i="15"/>
  <c r="BK59" i="15"/>
  <c r="AK25" i="15"/>
  <c r="CA43" i="15"/>
  <c r="CM13" i="15"/>
  <c r="CZ80" i="15"/>
  <c r="AG105" i="15"/>
  <c r="AJ32" i="15"/>
  <c r="CS18" i="15"/>
  <c r="E70" i="15"/>
  <c r="Y63" i="15"/>
  <c r="H39" i="15"/>
  <c r="W123" i="15"/>
  <c r="BN21" i="15"/>
  <c r="BO72" i="15"/>
  <c r="Y54" i="15"/>
  <c r="CA86" i="15"/>
  <c r="V127" i="15"/>
  <c r="BD116" i="15"/>
  <c r="AO73" i="15"/>
  <c r="CB54" i="15"/>
  <c r="BL111" i="15"/>
  <c r="CM17" i="15"/>
  <c r="CQ104" i="15"/>
  <c r="AO50" i="15"/>
  <c r="BW108" i="15"/>
  <c r="BD71" i="15"/>
  <c r="CK59" i="15"/>
  <c r="CO27" i="15"/>
  <c r="AY28" i="15"/>
  <c r="AF74" i="15"/>
  <c r="AS12" i="15"/>
  <c r="DG92" i="16"/>
  <c r="CA88" i="15"/>
  <c r="C39" i="15"/>
  <c r="AX63" i="15"/>
  <c r="CT106" i="15"/>
  <c r="R25" i="15"/>
  <c r="CY77" i="15"/>
  <c r="CZ41" i="15"/>
  <c r="BW72" i="15"/>
  <c r="AF51" i="15"/>
  <c r="CP35" i="15"/>
  <c r="AD32" i="15"/>
  <c r="CN75" i="15"/>
  <c r="CV65" i="15"/>
  <c r="CD18" i="15"/>
  <c r="C89" i="15"/>
  <c r="Q122" i="15"/>
  <c r="BS97" i="15"/>
  <c r="CJ101" i="15"/>
  <c r="BP58" i="15"/>
  <c r="AQ48" i="15"/>
  <c r="X25" i="15"/>
  <c r="CS39" i="15"/>
  <c r="BE64" i="15"/>
  <c r="B66" i="16"/>
  <c r="AY123" i="15"/>
  <c r="BX28" i="15"/>
  <c r="BU104" i="15"/>
  <c r="AE71" i="15"/>
  <c r="AI15" i="15"/>
  <c r="AE18" i="15"/>
  <c r="CK84" i="15"/>
  <c r="CR119" i="15"/>
  <c r="AZ81" i="15"/>
  <c r="BZ35" i="15"/>
  <c r="T26" i="15"/>
  <c r="AD28" i="15"/>
  <c r="CL46" i="15"/>
  <c r="AK31" i="15"/>
  <c r="CW47" i="15"/>
  <c r="AQ63" i="15"/>
  <c r="CY35" i="15"/>
  <c r="CR52" i="15"/>
  <c r="J108" i="15"/>
  <c r="CC127" i="15"/>
  <c r="BW92" i="15"/>
  <c r="CF52" i="15"/>
  <c r="CJ125" i="15"/>
  <c r="CJ40" i="15"/>
  <c r="BG111" i="15"/>
  <c r="P35" i="15"/>
  <c r="DG66" i="15"/>
  <c r="AT54" i="15"/>
  <c r="AS59" i="15"/>
  <c r="BP102" i="15"/>
  <c r="M21" i="15"/>
  <c r="CW21" i="15"/>
  <c r="CO52" i="15"/>
  <c r="BT91" i="15"/>
  <c r="CM48" i="15"/>
  <c r="CW55" i="15"/>
  <c r="BE38" i="15"/>
  <c r="CM25" i="15"/>
  <c r="O120" i="15"/>
  <c r="DC80" i="15"/>
  <c r="BP125" i="15"/>
  <c r="BR110" i="15"/>
  <c r="BJ16" i="15"/>
  <c r="BX24" i="15"/>
  <c r="AU121" i="15"/>
  <c r="AL108" i="15"/>
  <c r="DG92" i="15"/>
  <c r="AS75" i="15"/>
  <c r="BR52" i="15"/>
  <c r="DC40" i="15"/>
  <c r="CA17" i="15"/>
  <c r="CG103" i="15"/>
  <c r="AW65" i="15"/>
  <c r="AU110" i="15"/>
  <c r="CI80" i="15"/>
  <c r="BS25" i="15"/>
  <c r="CK124" i="15"/>
  <c r="AP39" i="15"/>
  <c r="BW87" i="15"/>
  <c r="BT81" i="15"/>
  <c r="AP121" i="15"/>
  <c r="AD88" i="15"/>
  <c r="CK110" i="15"/>
  <c r="BJ108" i="15"/>
  <c r="CG123" i="15"/>
  <c r="BB99" i="15"/>
  <c r="CB82" i="15"/>
  <c r="CW93" i="15"/>
  <c r="CH46" i="15"/>
  <c r="AV91" i="15"/>
  <c r="CN125" i="15"/>
  <c r="W96" i="15"/>
  <c r="DE125" i="16"/>
  <c r="E39" i="15"/>
  <c r="AH66" i="15"/>
  <c r="CE57" i="15"/>
  <c r="BO81" i="15"/>
  <c r="L36" i="15"/>
  <c r="BY48" i="15"/>
  <c r="AY127" i="15"/>
  <c r="BP71" i="15"/>
  <c r="CG12" i="15"/>
  <c r="BQ18" i="15"/>
  <c r="E86" i="15"/>
  <c r="BD119" i="15"/>
  <c r="BJ54" i="15"/>
  <c r="CA122" i="15"/>
  <c r="O32" i="15"/>
  <c r="N48" i="15"/>
  <c r="L84" i="15"/>
  <c r="CJ99" i="15"/>
  <c r="BP101" i="15"/>
  <c r="AG49" i="15"/>
  <c r="BL129" i="15"/>
  <c r="CN80" i="15"/>
  <c r="J74" i="15"/>
  <c r="BU121" i="15"/>
  <c r="AT77" i="15"/>
  <c r="AP14" i="15"/>
  <c r="AU103" i="15"/>
  <c r="AH51" i="15"/>
  <c r="AR84" i="15"/>
  <c r="CY65" i="15"/>
  <c r="AV95" i="15"/>
  <c r="BR27" i="15"/>
  <c r="CN69" i="15"/>
  <c r="CS112" i="15"/>
  <c r="BT102" i="15"/>
  <c r="AB32" i="15"/>
  <c r="E28" i="15"/>
  <c r="BX105" i="15"/>
  <c r="DE93" i="16"/>
  <c r="CS129" i="15"/>
  <c r="AQ112" i="15"/>
  <c r="BI127" i="15"/>
  <c r="DA75" i="15"/>
  <c r="H81" i="15"/>
  <c r="CU75" i="15"/>
  <c r="AY76" i="15"/>
  <c r="BB108" i="15"/>
  <c r="H19" i="14"/>
  <c r="AY35" i="15"/>
  <c r="CN35" i="15"/>
  <c r="BN128" i="15"/>
  <c r="CW68" i="15"/>
  <c r="BB68" i="15"/>
  <c r="AD127" i="15"/>
  <c r="CH66" i="15"/>
  <c r="AY53" i="15"/>
  <c r="CA116" i="15"/>
  <c r="CV37" i="15"/>
  <c r="AV64" i="15"/>
  <c r="C21" i="15"/>
  <c r="AG29" i="15"/>
  <c r="BW35" i="15"/>
  <c r="CV69" i="15"/>
  <c r="BB98" i="15"/>
  <c r="BH101" i="15"/>
  <c r="CT90" i="15"/>
  <c r="AX124" i="15"/>
  <c r="BW110" i="15"/>
  <c r="AZ125" i="15"/>
  <c r="BU92" i="15"/>
  <c r="T125" i="15"/>
  <c r="AS43" i="15"/>
  <c r="CI47" i="15"/>
  <c r="CX110" i="15"/>
  <c r="CL80" i="15"/>
  <c r="BV48" i="15"/>
  <c r="CD28" i="15"/>
  <c r="BX75" i="15"/>
  <c r="CI62" i="15"/>
  <c r="BQ128" i="15"/>
  <c r="AA106" i="15"/>
  <c r="AF90" i="15"/>
  <c r="AX73" i="15"/>
  <c r="CN14" i="15"/>
  <c r="AE108" i="15"/>
  <c r="BS73" i="15"/>
  <c r="AX60" i="15"/>
  <c r="BL122" i="15"/>
  <c r="BH58" i="15"/>
  <c r="AD109" i="15"/>
  <c r="AL84" i="15"/>
  <c r="DG51" i="15"/>
  <c r="AG18" i="15"/>
  <c r="CF121" i="15"/>
  <c r="AW119" i="15"/>
  <c r="K75" i="15"/>
  <c r="CW15" i="15"/>
  <c r="AC23" i="15"/>
  <c r="BX47" i="15"/>
  <c r="CX51" i="15"/>
  <c r="CB120" i="15"/>
  <c r="BT18" i="15"/>
  <c r="CE65" i="15"/>
  <c r="AU88" i="15"/>
  <c r="AM88" i="15"/>
  <c r="BW55" i="15"/>
  <c r="AW62" i="15"/>
  <c r="AU42" i="15"/>
  <c r="DB129" i="15"/>
  <c r="E61" i="15"/>
  <c r="AV107" i="15"/>
  <c r="AD112" i="15"/>
  <c r="CG42" i="15"/>
  <c r="BS64" i="15"/>
  <c r="BS69" i="15"/>
  <c r="AN31" i="15"/>
  <c r="AO60" i="15"/>
  <c r="CL98" i="15"/>
  <c r="AJ122" i="15"/>
  <c r="BM80" i="15"/>
  <c r="L30" i="15"/>
  <c r="CU88" i="15"/>
  <c r="Y86" i="15"/>
  <c r="CG127" i="15"/>
  <c r="CE50" i="15"/>
  <c r="AQ55" i="15"/>
  <c r="BH69" i="15"/>
  <c r="BY17" i="15"/>
  <c r="AK123" i="15"/>
  <c r="BM79" i="15"/>
  <c r="BW13" i="15"/>
  <c r="AJ62" i="15"/>
  <c r="DA116" i="15"/>
  <c r="L104" i="15"/>
  <c r="BZ103" i="15"/>
  <c r="AK70" i="15"/>
  <c r="BY57" i="15"/>
  <c r="N42" i="15"/>
  <c r="AF103" i="15"/>
  <c r="BF66" i="15"/>
  <c r="CD35" i="15"/>
  <c r="CH20" i="15"/>
  <c r="BW102" i="15"/>
  <c r="CC123" i="15"/>
  <c r="BP23" i="15"/>
  <c r="CG91" i="15"/>
  <c r="CZ104" i="15"/>
  <c r="J46" i="15"/>
  <c r="BZ38" i="15"/>
  <c r="AH58" i="15"/>
  <c r="AR41" i="15"/>
  <c r="T28" i="15"/>
  <c r="BU28" i="15"/>
  <c r="CQ93" i="15"/>
  <c r="AL41" i="15"/>
  <c r="BJ14" i="15"/>
  <c r="DG29" i="15"/>
  <c r="AP104" i="15"/>
  <c r="CE17" i="15"/>
  <c r="BF53" i="15"/>
  <c r="E33" i="15"/>
  <c r="BJ122" i="15"/>
  <c r="CD41" i="15"/>
  <c r="AI46" i="15"/>
  <c r="AU64" i="15"/>
  <c r="DC112" i="15"/>
  <c r="CH106" i="15"/>
  <c r="BK25" i="15"/>
  <c r="V54" i="15"/>
  <c r="AP127" i="15"/>
  <c r="DG65" i="16"/>
  <c r="B88" i="16"/>
  <c r="AP90" i="15"/>
  <c r="AJ79" i="15"/>
  <c r="AJ68" i="15"/>
  <c r="BB26" i="15"/>
  <c r="BQ29" i="15"/>
  <c r="CI123" i="15"/>
  <c r="DC97" i="15"/>
  <c r="AV121" i="15"/>
  <c r="AJ108" i="15"/>
  <c r="BY111" i="15"/>
  <c r="BQ99" i="15"/>
  <c r="DE124" i="16"/>
  <c r="CL59" i="15"/>
  <c r="CU129" i="15"/>
  <c r="AH84" i="15"/>
  <c r="BU21" i="15"/>
  <c r="BQ43" i="15"/>
  <c r="CG97" i="15"/>
  <c r="DA18" i="15"/>
  <c r="AE104" i="15"/>
  <c r="J24" i="15"/>
  <c r="AE66" i="15"/>
  <c r="CI54" i="15"/>
  <c r="BS55" i="15"/>
  <c r="M36" i="15"/>
  <c r="CI88" i="15"/>
  <c r="BD15" i="15"/>
  <c r="CP28" i="15"/>
  <c r="CH94" i="15"/>
  <c r="CI61" i="15"/>
  <c r="I111" i="15"/>
  <c r="DG59" i="15"/>
  <c r="AB68" i="15"/>
  <c r="BV77" i="15"/>
  <c r="AQ127" i="15"/>
  <c r="BJ76" i="15"/>
  <c r="BN24" i="15"/>
  <c r="DC94" i="15"/>
  <c r="BO26" i="15"/>
  <c r="BN76" i="15"/>
  <c r="AB37" i="15"/>
  <c r="N32" i="15"/>
  <c r="CX38" i="15"/>
  <c r="BO19" i="15"/>
  <c r="Y105" i="15"/>
  <c r="BJ93" i="15"/>
  <c r="AJ18" i="15"/>
  <c r="DA19" i="15"/>
  <c r="DE99" i="16"/>
  <c r="CG14" i="15"/>
  <c r="BQ14" i="15"/>
  <c r="CX82" i="15"/>
  <c r="CG41" i="15"/>
  <c r="BD21" i="15"/>
  <c r="BO60" i="15"/>
  <c r="AT69" i="15"/>
  <c r="I118" i="14"/>
  <c r="N66" i="15"/>
  <c r="C26" i="15"/>
  <c r="CQ116" i="15"/>
  <c r="CY87" i="15"/>
  <c r="CC101" i="15"/>
  <c r="AZ96" i="15"/>
  <c r="BR91" i="15"/>
  <c r="BY72" i="15"/>
  <c r="AX123" i="15"/>
  <c r="BP93" i="15"/>
  <c r="DB101" i="15"/>
  <c r="E117" i="15"/>
  <c r="CP53" i="15"/>
  <c r="BP43" i="15"/>
  <c r="AR55" i="15"/>
  <c r="M51" i="15"/>
  <c r="BB95" i="15"/>
  <c r="AK50" i="15"/>
  <c r="CC49" i="15"/>
  <c r="BW91" i="15"/>
  <c r="AV51" i="15"/>
  <c r="C77" i="15"/>
  <c r="M84" i="15"/>
  <c r="DG75" i="15"/>
  <c r="BU109" i="15"/>
  <c r="M77" i="15"/>
  <c r="BI112" i="15"/>
  <c r="CZ92" i="15"/>
  <c r="DG54" i="15"/>
  <c r="BN46" i="15"/>
  <c r="BA120" i="15"/>
  <c r="E19" i="14"/>
  <c r="BQ31" i="15"/>
  <c r="AG71" i="15"/>
  <c r="CI38" i="15"/>
  <c r="CF127" i="15"/>
  <c r="CZ105" i="15"/>
  <c r="AW106" i="15"/>
  <c r="BS65" i="15"/>
  <c r="AB30" i="15"/>
  <c r="BV81" i="15"/>
  <c r="AI30" i="15"/>
  <c r="CP81" i="15"/>
  <c r="W83" i="15"/>
  <c r="AN27" i="15"/>
  <c r="CE62" i="15"/>
  <c r="CG35" i="15"/>
  <c r="BO110" i="15"/>
  <c r="CO84" i="15"/>
  <c r="AE81" i="15"/>
  <c r="X77" i="15"/>
  <c r="CM97" i="15"/>
  <c r="CH51" i="15"/>
  <c r="BQ58" i="15"/>
  <c r="CM54" i="15"/>
  <c r="CK40" i="15"/>
  <c r="AC69" i="15"/>
  <c r="CO96" i="15"/>
  <c r="BS28" i="15"/>
  <c r="CF37" i="15"/>
  <c r="K62" i="15"/>
  <c r="BL54" i="15"/>
  <c r="CE31" i="15"/>
  <c r="CD70" i="15"/>
  <c r="N37" i="15"/>
  <c r="R29" i="15"/>
  <c r="BS59" i="15"/>
  <c r="BW20" i="15"/>
  <c r="AI98" i="15"/>
  <c r="DC110" i="15"/>
  <c r="BL21" i="15"/>
  <c r="DB42" i="15"/>
  <c r="BL93" i="15"/>
  <c r="CQ109" i="15"/>
  <c r="AD40" i="15"/>
  <c r="BD43" i="15"/>
  <c r="AZ84" i="15"/>
  <c r="BO85" i="15"/>
  <c r="CB81" i="15"/>
  <c r="CG120" i="15"/>
  <c r="BF116" i="15"/>
  <c r="CX50" i="15"/>
  <c r="CS47" i="15"/>
  <c r="AY86" i="15"/>
  <c r="BC27" i="15"/>
  <c r="AA63" i="15"/>
  <c r="CZ97" i="15"/>
  <c r="CH41" i="15"/>
  <c r="BB77" i="15"/>
  <c r="CL109" i="15"/>
  <c r="BO37" i="15"/>
  <c r="Z32" i="15"/>
  <c r="BX14" i="15"/>
  <c r="CS111" i="15"/>
  <c r="BC128" i="15"/>
  <c r="CW127" i="15"/>
  <c r="BA112" i="15"/>
  <c r="BZ82" i="15"/>
  <c r="BZ69" i="15"/>
  <c r="DE129" i="16"/>
  <c r="Z123" i="15"/>
  <c r="DB79" i="15"/>
  <c r="BK105" i="15"/>
  <c r="E114" i="15"/>
  <c r="DB68" i="15"/>
  <c r="CY95" i="15"/>
  <c r="AN38" i="15"/>
  <c r="AA83" i="15"/>
  <c r="CG76" i="15"/>
  <c r="O102" i="15"/>
  <c r="BS50" i="15"/>
  <c r="CT60" i="15"/>
  <c r="AZ64" i="15"/>
  <c r="CJ30" i="15"/>
  <c r="AU62" i="15"/>
  <c r="BK18" i="15"/>
  <c r="DG41" i="15"/>
  <c r="DA82" i="15"/>
  <c r="CQ97" i="15"/>
  <c r="BO120" i="15"/>
  <c r="CK38" i="15"/>
  <c r="CA34" i="15"/>
  <c r="CC102" i="15"/>
  <c r="W77" i="15"/>
  <c r="AR97" i="15"/>
  <c r="I96" i="15"/>
  <c r="BG106" i="15"/>
  <c r="AC58" i="15"/>
  <c r="CW120" i="15"/>
  <c r="K12" i="15"/>
  <c r="J31" i="15"/>
  <c r="AS95" i="15"/>
  <c r="AA27" i="15"/>
  <c r="CJ27" i="15"/>
  <c r="Y72" i="15"/>
  <c r="BD121" i="15"/>
  <c r="AV72" i="15"/>
  <c r="BZ15" i="15"/>
  <c r="CI21" i="15"/>
  <c r="CG51" i="15"/>
  <c r="CJ58" i="15"/>
  <c r="E92" i="15"/>
  <c r="DG37" i="15"/>
  <c r="E21" i="15"/>
  <c r="AM31" i="15"/>
  <c r="CB101" i="15"/>
  <c r="CB122" i="15"/>
  <c r="CK74" i="15"/>
  <c r="T57" i="15"/>
  <c r="AD15" i="15"/>
  <c r="BR99" i="15"/>
  <c r="BR14" i="15"/>
  <c r="CC41" i="15"/>
  <c r="CJ128" i="15"/>
  <c r="BX53" i="15"/>
  <c r="BN101" i="15"/>
  <c r="BZ20" i="15"/>
  <c r="BW77" i="15"/>
  <c r="AJ119" i="15"/>
  <c r="BV97" i="15"/>
  <c r="BW129" i="15"/>
  <c r="BV127" i="15"/>
  <c r="BG125" i="15"/>
  <c r="CZ37" i="15"/>
  <c r="BT116" i="15"/>
  <c r="DA120" i="15"/>
  <c r="CC54" i="15"/>
  <c r="N127" i="15"/>
  <c r="AO101" i="15"/>
  <c r="CC109" i="15"/>
  <c r="BT37" i="15"/>
  <c r="Z15" i="15"/>
  <c r="BG21" i="15"/>
  <c r="DB20" i="15"/>
  <c r="BD92" i="15"/>
  <c r="BS24" i="15"/>
  <c r="X23" i="15"/>
  <c r="M79" i="15"/>
  <c r="CT120" i="15"/>
  <c r="AG38" i="15"/>
  <c r="CB127" i="15"/>
  <c r="AK66" i="15"/>
  <c r="Z68" i="15"/>
  <c r="CX75" i="15"/>
  <c r="C110" i="15"/>
  <c r="CT52" i="15"/>
  <c r="AO111" i="15"/>
  <c r="AD25" i="15"/>
  <c r="CC71" i="15"/>
  <c r="CY23" i="15"/>
  <c r="BT13" i="15"/>
  <c r="CD72" i="15"/>
  <c r="AE16" i="15"/>
  <c r="BD58" i="15"/>
  <c r="BS16" i="15"/>
  <c r="H103" i="15"/>
  <c r="AW43" i="15"/>
  <c r="BK102" i="15"/>
  <c r="BX52" i="15"/>
  <c r="S103" i="15"/>
  <c r="BQ55" i="15"/>
  <c r="BC73" i="15"/>
  <c r="N98" i="15"/>
  <c r="AC71" i="15"/>
  <c r="R84" i="15"/>
  <c r="CR77" i="15"/>
  <c r="BB128" i="15"/>
  <c r="BA90" i="15"/>
  <c r="AL124" i="15"/>
  <c r="BO14" i="15"/>
  <c r="BO40" i="15"/>
  <c r="AH121" i="15"/>
  <c r="BI49" i="15"/>
  <c r="CZ19" i="15"/>
  <c r="BU83" i="15"/>
  <c r="DB21" i="15"/>
  <c r="BN32" i="15"/>
  <c r="CH124" i="15"/>
  <c r="CL58" i="15"/>
  <c r="BA53" i="15"/>
  <c r="DA61" i="15"/>
  <c r="L55" i="15"/>
  <c r="BE54" i="15"/>
  <c r="BT71" i="15"/>
  <c r="CO129" i="15"/>
  <c r="CU66" i="15"/>
  <c r="AM19" i="15"/>
  <c r="S106" i="15"/>
  <c r="CE124" i="15"/>
  <c r="CW112" i="15"/>
  <c r="AM121" i="15"/>
  <c r="AH34" i="15"/>
  <c r="BE86" i="15"/>
  <c r="CH112" i="15"/>
  <c r="AQ107" i="15"/>
  <c r="DE118" i="15"/>
  <c r="CF59" i="15"/>
  <c r="CA14" i="15"/>
  <c r="Q68" i="15"/>
  <c r="AT51" i="15"/>
  <c r="AE95" i="15"/>
  <c r="AV108" i="15"/>
  <c r="BK47" i="15"/>
  <c r="DG53" i="15"/>
  <c r="W15" i="15"/>
  <c r="I75" i="15"/>
  <c r="AK34" i="15"/>
  <c r="AI31" i="15"/>
  <c r="BI72" i="15"/>
  <c r="CV91" i="15"/>
  <c r="I50" i="15"/>
  <c r="BP34" i="15"/>
  <c r="CR91" i="15"/>
  <c r="BC18" i="15"/>
  <c r="N88" i="15"/>
  <c r="AE123" i="15"/>
  <c r="BN92" i="15"/>
  <c r="AF107" i="15"/>
  <c r="CQ50" i="15"/>
  <c r="CN53" i="15"/>
  <c r="AZ107" i="15"/>
  <c r="CP88" i="15"/>
  <c r="CE92" i="15"/>
  <c r="J53" i="15"/>
  <c r="CR99" i="15"/>
  <c r="DA40" i="15"/>
  <c r="BG128" i="15"/>
  <c r="R76" i="15"/>
  <c r="P52" i="15"/>
  <c r="K30" i="15"/>
  <c r="CC55" i="15"/>
  <c r="DE97" i="16"/>
  <c r="AQ81" i="15"/>
  <c r="BY74" i="15"/>
  <c r="CA54" i="15"/>
  <c r="DA35" i="15"/>
  <c r="AE74" i="15"/>
  <c r="AE57" i="15"/>
  <c r="CH55" i="15"/>
  <c r="AF121" i="15"/>
  <c r="BB36" i="15"/>
  <c r="AV66" i="15"/>
  <c r="AZ90" i="15"/>
  <c r="BN27" i="15"/>
  <c r="BJ125" i="15"/>
  <c r="CX99" i="15"/>
  <c r="U101" i="15"/>
  <c r="BS96" i="15"/>
  <c r="CP125" i="15"/>
  <c r="AN13" i="15"/>
  <c r="J16" i="15"/>
  <c r="AX31" i="15"/>
  <c r="DB17" i="15"/>
  <c r="CO49" i="15"/>
  <c r="Q85" i="15"/>
  <c r="CE68" i="15"/>
  <c r="AW49" i="15"/>
  <c r="CC39" i="15"/>
  <c r="BA75" i="15"/>
  <c r="CF83" i="15"/>
  <c r="DA104" i="15"/>
  <c r="BQ83" i="15"/>
  <c r="CM73" i="15"/>
  <c r="CA79" i="15"/>
  <c r="DE77" i="16"/>
  <c r="AS50" i="15"/>
  <c r="X12" i="15"/>
  <c r="DE98" i="16"/>
  <c r="CF18" i="15"/>
  <c r="CT108" i="15"/>
  <c r="BM70" i="15"/>
  <c r="CI128" i="15"/>
  <c r="CB31" i="15"/>
  <c r="CS49" i="15"/>
  <c r="BE62" i="15"/>
  <c r="BJ120" i="15"/>
  <c r="AT23" i="15"/>
  <c r="CR25" i="15"/>
  <c r="BK124" i="15"/>
  <c r="W34" i="15"/>
  <c r="B21" i="16"/>
  <c r="BK129" i="15"/>
  <c r="BE76" i="15"/>
  <c r="CR48" i="15"/>
  <c r="CW110" i="15"/>
  <c r="CR95" i="15"/>
  <c r="W24" i="15"/>
  <c r="O88" i="15"/>
  <c r="AS121" i="15"/>
  <c r="BE85" i="15"/>
  <c r="BP94" i="15"/>
  <c r="CM80" i="15"/>
  <c r="CG73" i="15"/>
  <c r="AP12" i="15"/>
  <c r="BD14" i="15"/>
  <c r="AN30" i="15"/>
  <c r="BG105" i="15"/>
  <c r="BE65" i="15"/>
  <c r="BL47" i="15"/>
  <c r="CV17" i="15"/>
  <c r="BD77" i="15"/>
  <c r="BW71" i="15"/>
  <c r="CP105" i="15"/>
  <c r="W58" i="15"/>
  <c r="CP112" i="15"/>
  <c r="R128" i="15"/>
  <c r="BS90" i="15"/>
  <c r="CS122" i="15"/>
  <c r="BN87" i="15"/>
  <c r="H17" i="15"/>
  <c r="CA96" i="15"/>
  <c r="BX18" i="15"/>
  <c r="V86" i="15"/>
  <c r="L52" i="15"/>
  <c r="CT123" i="15"/>
  <c r="BF32" i="15"/>
  <c r="DG68" i="15"/>
  <c r="CZ64" i="15"/>
  <c r="P43" i="15"/>
  <c r="CG109" i="15"/>
  <c r="CJ98" i="15"/>
  <c r="AI107" i="15"/>
  <c r="BO69" i="15"/>
  <c r="L103" i="15"/>
  <c r="K82" i="15"/>
  <c r="BU127" i="15"/>
  <c r="DA17" i="15"/>
  <c r="AI122" i="15"/>
  <c r="AG39" i="15"/>
  <c r="AE101" i="15"/>
  <c r="CR20" i="15"/>
  <c r="AQ123" i="15"/>
  <c r="AS84" i="15"/>
  <c r="Q120" i="15"/>
  <c r="U16" i="15"/>
  <c r="CE93" i="15"/>
  <c r="CM51" i="15"/>
  <c r="BM93" i="15"/>
  <c r="AN105" i="15"/>
  <c r="DB49" i="15"/>
  <c r="AS18" i="15"/>
  <c r="DG96" i="16"/>
  <c r="CR109" i="15"/>
  <c r="AA66" i="15"/>
  <c r="H40" i="15"/>
  <c r="CU109" i="15"/>
  <c r="S28" i="15"/>
  <c r="C38" i="15"/>
  <c r="Y14" i="15"/>
  <c r="CM96" i="15"/>
  <c r="AY109" i="15"/>
  <c r="CW96" i="15"/>
  <c r="AQ88" i="15"/>
  <c r="AA74" i="15"/>
  <c r="E37" i="15"/>
  <c r="CY81" i="15"/>
  <c r="CW92" i="15"/>
  <c r="CU91" i="15"/>
  <c r="BQ106" i="15"/>
  <c r="AH57" i="15"/>
  <c r="AF119" i="15"/>
  <c r="BH34" i="15"/>
  <c r="C62" i="15"/>
  <c r="BP108" i="15"/>
  <c r="X50" i="15"/>
  <c r="CU107" i="15"/>
  <c r="Z120" i="15"/>
  <c r="X122" i="15"/>
  <c r="BI65" i="15"/>
  <c r="N118" i="14"/>
  <c r="M47" i="15"/>
  <c r="AH37" i="15"/>
  <c r="H12" i="15"/>
  <c r="CY123" i="15"/>
  <c r="AZ49" i="15"/>
  <c r="I87" i="15"/>
  <c r="BD99" i="15"/>
  <c r="CN83" i="15"/>
  <c r="CU57" i="15"/>
  <c r="DG46" i="16"/>
  <c r="AG43" i="15"/>
  <c r="CX69" i="15"/>
  <c r="DG47" i="16"/>
  <c r="BK64" i="15"/>
  <c r="BW42" i="15"/>
  <c r="CL27" i="15"/>
  <c r="B108" i="16"/>
  <c r="E36" i="15"/>
  <c r="CR121" i="15"/>
  <c r="BL70" i="15"/>
  <c r="CR46" i="15"/>
  <c r="BM76" i="15"/>
  <c r="CE123" i="15"/>
  <c r="CT35" i="15"/>
  <c r="DE101" i="16"/>
  <c r="AD57" i="15"/>
  <c r="CL129" i="15"/>
  <c r="CB123" i="15"/>
  <c r="CD111" i="15"/>
  <c r="CR129" i="15"/>
  <c r="DB96" i="15"/>
  <c r="BX116" i="15"/>
  <c r="O111" i="15"/>
  <c r="BL63" i="15"/>
  <c r="CU119" i="15"/>
  <c r="AT58" i="15"/>
  <c r="AJ58" i="15"/>
  <c r="AC73" i="15"/>
  <c r="CP17" i="15"/>
  <c r="AH81" i="15"/>
  <c r="R14" i="15"/>
  <c r="DE120" i="16"/>
  <c r="CU104" i="15"/>
  <c r="AR35" i="15"/>
  <c r="AU32" i="15"/>
  <c r="AT38" i="15"/>
  <c r="AV40" i="15"/>
  <c r="AB14" i="15"/>
  <c r="CG106" i="15"/>
  <c r="AH91" i="15"/>
  <c r="AL81" i="15"/>
  <c r="I82" i="15"/>
  <c r="BJ18" i="15"/>
  <c r="AT128" i="15"/>
  <c r="BV12" i="15"/>
  <c r="AQ103" i="15"/>
  <c r="BH59" i="15"/>
  <c r="CT50" i="15"/>
  <c r="CD37" i="15"/>
  <c r="AI116" i="15"/>
  <c r="AR46" i="15"/>
  <c r="AS24" i="15"/>
  <c r="CF90" i="15"/>
  <c r="X70" i="15"/>
  <c r="AL12" i="15"/>
  <c r="BV26" i="15"/>
  <c r="DE43" i="16"/>
  <c r="M54" i="15"/>
  <c r="DC88" i="15"/>
  <c r="AU73" i="15"/>
  <c r="AY30" i="15"/>
  <c r="BD24" i="15"/>
  <c r="CX91" i="15"/>
  <c r="AK12" i="15"/>
  <c r="CS125" i="15"/>
  <c r="BZ54" i="15"/>
  <c r="DB23" i="15"/>
  <c r="BN47" i="15"/>
  <c r="CF111" i="15"/>
  <c r="DC124" i="15"/>
  <c r="BI91" i="15"/>
  <c r="BO42" i="15"/>
  <c r="CI99" i="15"/>
  <c r="BK87" i="15"/>
  <c r="AJ128" i="15"/>
  <c r="BC75" i="15"/>
  <c r="AZ105" i="15"/>
  <c r="BM82" i="15"/>
  <c r="BF83" i="15"/>
  <c r="CP111" i="15"/>
  <c r="O69" i="15"/>
  <c r="BK14" i="15"/>
  <c r="DC71" i="15"/>
  <c r="DE126" i="15"/>
  <c r="CZ69" i="15"/>
  <c r="CO21" i="15"/>
  <c r="CJ106" i="15"/>
  <c r="CS21" i="15"/>
  <c r="CG64" i="15"/>
  <c r="BH93" i="15"/>
  <c r="BU91" i="15"/>
  <c r="BN97" i="15"/>
  <c r="J72" i="15"/>
  <c r="CH37" i="15"/>
  <c r="DB59" i="15"/>
  <c r="DG48" i="15"/>
  <c r="B121" i="16"/>
  <c r="BW58" i="15"/>
  <c r="J101" i="15"/>
  <c r="AO112" i="15"/>
  <c r="CF88" i="15"/>
  <c r="CY86" i="15"/>
  <c r="AG95" i="15"/>
  <c r="BX121" i="15"/>
  <c r="BW99" i="15"/>
  <c r="CO46" i="15"/>
  <c r="X69" i="15"/>
  <c r="BH20" i="15"/>
  <c r="CK112" i="15"/>
  <c r="BV82" i="15"/>
  <c r="DG102" i="15"/>
  <c r="CG24" i="15"/>
  <c r="AF76" i="15"/>
  <c r="C35" i="15"/>
  <c r="CK16" i="15"/>
  <c r="CE127" i="15"/>
  <c r="DA25" i="15"/>
  <c r="CE119" i="15"/>
  <c r="AL23" i="15"/>
  <c r="CF112" i="15"/>
  <c r="AW81" i="15"/>
  <c r="CL122" i="15"/>
  <c r="DG13" i="15"/>
  <c r="E71" i="15"/>
  <c r="AR60" i="15"/>
  <c r="AP87" i="15"/>
  <c r="AO107" i="15"/>
  <c r="DB24" i="15"/>
  <c r="AO49" i="15"/>
  <c r="AW58" i="15"/>
  <c r="CL23" i="15"/>
  <c r="BJ53" i="15"/>
  <c r="BS29" i="15"/>
  <c r="BE32" i="15"/>
  <c r="BS12" i="15"/>
  <c r="AH24" i="15"/>
  <c r="Q125" i="15"/>
  <c r="DA108" i="15"/>
  <c r="AW47" i="15"/>
  <c r="BS66" i="15"/>
  <c r="BM65" i="15"/>
  <c r="BC105" i="15"/>
  <c r="CM101" i="15"/>
  <c r="BB111" i="15"/>
  <c r="B92" i="16"/>
  <c r="CL52" i="15"/>
  <c r="BR120" i="15"/>
  <c r="BL108" i="15"/>
  <c r="BA46" i="15"/>
  <c r="BX101" i="15"/>
  <c r="BK72" i="15"/>
  <c r="O75" i="15"/>
  <c r="AY13" i="15"/>
  <c r="DE103" i="16"/>
  <c r="DG88" i="15"/>
  <c r="DA109" i="15"/>
  <c r="CI52" i="15"/>
  <c r="CT41" i="15"/>
  <c r="AH109" i="15"/>
  <c r="BO59" i="15"/>
  <c r="CK127" i="15"/>
  <c r="DC12" i="15"/>
  <c r="BE51" i="15"/>
  <c r="Z82" i="15"/>
  <c r="Z39" i="15"/>
  <c r="AW37" i="15"/>
  <c r="CQ47" i="15"/>
  <c r="BB75" i="15"/>
  <c r="BT15" i="15"/>
  <c r="U55" i="15"/>
  <c r="AA62" i="15"/>
  <c r="Q28" i="15"/>
  <c r="AW31" i="15"/>
  <c r="CG26" i="15"/>
  <c r="CY125" i="15"/>
  <c r="AH102" i="15"/>
  <c r="CC125" i="15"/>
  <c r="AB54" i="15"/>
  <c r="AK48" i="15"/>
  <c r="CG65" i="15"/>
  <c r="U65" i="15"/>
  <c r="BH64" i="15"/>
  <c r="BY112" i="15"/>
  <c r="DA29" i="15"/>
  <c r="AV128" i="15"/>
  <c r="AQ26" i="15"/>
  <c r="AT94" i="15"/>
  <c r="BD28" i="15"/>
  <c r="DG72" i="16"/>
  <c r="BM18" i="15"/>
  <c r="AT28" i="15"/>
  <c r="AW13" i="15"/>
  <c r="C86" i="15"/>
  <c r="BX125" i="15"/>
  <c r="BK40" i="15"/>
  <c r="BX59" i="15"/>
  <c r="DB123" i="15"/>
  <c r="BZ64" i="15"/>
  <c r="CU98" i="15"/>
  <c r="Z21" i="15"/>
  <c r="AJ47" i="15"/>
  <c r="BH87" i="15"/>
  <c r="AW48" i="15"/>
  <c r="AD121" i="15"/>
  <c r="DA32" i="15"/>
  <c r="BT77" i="15"/>
  <c r="CE85" i="15"/>
  <c r="T23" i="15"/>
  <c r="CJ93" i="15"/>
  <c r="CX57" i="15"/>
  <c r="M61" i="15"/>
  <c r="Q129" i="15"/>
  <c r="BT74" i="15"/>
  <c r="AW57" i="15"/>
  <c r="BR41" i="15"/>
  <c r="AJ57" i="15"/>
  <c r="BO121" i="15"/>
  <c r="BY81" i="15"/>
  <c r="CU97" i="15"/>
  <c r="CX124" i="15"/>
  <c r="AL60" i="15"/>
  <c r="BB97" i="15"/>
  <c r="BG95" i="15"/>
  <c r="CJ82" i="15"/>
  <c r="CU121" i="15"/>
  <c r="CY109" i="15"/>
  <c r="AG42" i="15"/>
  <c r="CK20" i="15"/>
  <c r="AA128" i="15"/>
  <c r="N63" i="15"/>
  <c r="CX83" i="15"/>
  <c r="DB80" i="15"/>
  <c r="DG59" i="16"/>
  <c r="DG95" i="15"/>
  <c r="K16" i="15"/>
  <c r="BB24" i="15"/>
  <c r="BE46" i="15"/>
  <c r="DB124" i="15"/>
  <c r="BL34" i="15"/>
  <c r="AM42" i="15"/>
  <c r="BY34" i="15"/>
  <c r="CO92" i="15"/>
  <c r="CC28" i="15"/>
  <c r="E154" i="15"/>
  <c r="BT86" i="15"/>
  <c r="CN123" i="15"/>
  <c r="CZ31" i="15"/>
  <c r="Y106" i="15"/>
  <c r="K17" i="15"/>
  <c r="AY16" i="15"/>
  <c r="BG97" i="15"/>
  <c r="B77" i="16"/>
  <c r="AD73" i="15"/>
  <c r="DA38" i="15"/>
  <c r="CW116" i="15"/>
  <c r="CF58" i="15"/>
  <c r="CN105" i="15"/>
  <c r="O63" i="15"/>
  <c r="N55" i="15"/>
  <c r="E67" i="15"/>
  <c r="CH26" i="15"/>
  <c r="CA12" i="15"/>
  <c r="BC127" i="15"/>
  <c r="BI48" i="15"/>
  <c r="CB75" i="15"/>
  <c r="CC61" i="15"/>
  <c r="X125" i="15"/>
  <c r="CR26" i="15"/>
  <c r="CQ35" i="15"/>
  <c r="AN125" i="15"/>
  <c r="BI15" i="15"/>
  <c r="P61" i="15"/>
  <c r="BO129" i="15"/>
  <c r="CK69" i="15"/>
  <c r="BK125" i="15"/>
  <c r="BV106" i="15"/>
  <c r="BT96" i="15"/>
  <c r="AB86" i="15"/>
  <c r="AH119" i="15"/>
  <c r="P127" i="15"/>
  <c r="CN107" i="15"/>
  <c r="CY53" i="15"/>
  <c r="CW111" i="15"/>
  <c r="Y46" i="15"/>
  <c r="T51" i="15"/>
  <c r="C54" i="15"/>
  <c r="CO29" i="15"/>
  <c r="AQ70" i="15"/>
  <c r="BI103" i="15"/>
  <c r="BM46" i="15"/>
  <c r="BT109" i="15"/>
  <c r="DA72" i="15"/>
  <c r="C60" i="15"/>
  <c r="AE65" i="15"/>
  <c r="E105" i="15"/>
  <c r="AD91" i="15"/>
  <c r="BK58" i="15"/>
  <c r="AC38" i="15"/>
  <c r="AY104" i="15"/>
  <c r="AH128" i="15"/>
  <c r="CW64" i="15"/>
  <c r="AQ31" i="15"/>
  <c r="AC63" i="15"/>
  <c r="P77" i="15"/>
  <c r="BT34" i="15"/>
  <c r="CI96" i="15"/>
  <c r="BQ24" i="15"/>
  <c r="AX20" i="15"/>
  <c r="AC106" i="15"/>
  <c r="L106" i="15"/>
  <c r="BN38" i="15"/>
  <c r="CQ110" i="15"/>
  <c r="CM129" i="15"/>
  <c r="AN112" i="15"/>
  <c r="DC82" i="15"/>
  <c r="DG94" i="16"/>
  <c r="AE87" i="15"/>
  <c r="BS112" i="15"/>
  <c r="Y81" i="15"/>
  <c r="AR19" i="15"/>
  <c r="BL123" i="15"/>
  <c r="BI77" i="15"/>
  <c r="CN92" i="15"/>
  <c r="CD92" i="15"/>
  <c r="CL60" i="15"/>
  <c r="AX71" i="15"/>
  <c r="AW70" i="15"/>
  <c r="BC96" i="15"/>
  <c r="BY119" i="15"/>
  <c r="CC121" i="15"/>
  <c r="CV55" i="15"/>
  <c r="CK32" i="15"/>
  <c r="CC122" i="15"/>
  <c r="AS76" i="15"/>
  <c r="AJ66" i="15"/>
  <c r="AH112" i="15"/>
  <c r="BE79" i="15"/>
  <c r="CC104" i="15"/>
  <c r="AV97" i="15"/>
  <c r="CZ112" i="15"/>
  <c r="AO91" i="15"/>
  <c r="I92" i="15"/>
  <c r="AW94" i="15"/>
  <c r="S97" i="15"/>
  <c r="BK123" i="15"/>
  <c r="BH102" i="15"/>
  <c r="AW121" i="15"/>
  <c r="AL125" i="15"/>
  <c r="DG70" i="15"/>
  <c r="DG70" i="16"/>
  <c r="AI88" i="15"/>
  <c r="BZ112" i="15"/>
  <c r="BZ128" i="15"/>
  <c r="C91" i="15"/>
  <c r="J25" i="15"/>
  <c r="BP26" i="15"/>
  <c r="AA58" i="15"/>
  <c r="B128" i="16"/>
  <c r="BO87" i="15"/>
  <c r="CK42" i="15"/>
  <c r="CN48" i="15"/>
  <c r="AX48" i="15"/>
  <c r="AL30" i="15"/>
  <c r="BC48" i="15"/>
  <c r="BG108" i="15"/>
  <c r="AJ123" i="15"/>
  <c r="CS53" i="15"/>
  <c r="CB112" i="15"/>
  <c r="AF104" i="15"/>
  <c r="U97" i="15"/>
  <c r="AI111" i="15"/>
  <c r="U124" i="15"/>
  <c r="BF49" i="15"/>
  <c r="AX16" i="15"/>
  <c r="AS21" i="15"/>
  <c r="AQ96" i="15"/>
  <c r="CJ51" i="15"/>
  <c r="BP59" i="15"/>
  <c r="J124" i="15"/>
  <c r="S69" i="15"/>
  <c r="AA87" i="15"/>
  <c r="BV71" i="15"/>
  <c r="DA129" i="15"/>
  <c r="M122" i="15"/>
  <c r="AJ82" i="15"/>
  <c r="BW30" i="15"/>
  <c r="CF25" i="15"/>
  <c r="AL79" i="15"/>
  <c r="AI26" i="15"/>
  <c r="BS80" i="15"/>
  <c r="BE34" i="15"/>
  <c r="C111" i="15"/>
  <c r="BV107" i="15"/>
  <c r="CB64" i="15"/>
  <c r="AD30" i="15"/>
  <c r="CO26" i="15"/>
  <c r="BF70" i="15"/>
  <c r="AX85" i="15"/>
  <c r="AL26" i="15"/>
  <c r="BQ72" i="15"/>
  <c r="CB35" i="15"/>
  <c r="CY18" i="15"/>
  <c r="X72" i="15"/>
  <c r="P60" i="15"/>
  <c r="CM95" i="15"/>
  <c r="AX99" i="15"/>
  <c r="CW88" i="15"/>
  <c r="K127" i="15"/>
  <c r="AF109" i="15"/>
  <c r="J68" i="15"/>
  <c r="DB61" i="15"/>
  <c r="L87" i="15"/>
  <c r="BB127" i="15"/>
  <c r="BA111" i="15"/>
  <c r="AT98" i="15"/>
  <c r="CP101" i="15"/>
  <c r="BK68" i="15"/>
  <c r="AB121" i="15"/>
  <c r="W25" i="15"/>
  <c r="DG30" i="15"/>
  <c r="AK95" i="15"/>
  <c r="BV80" i="15"/>
  <c r="CF66" i="15"/>
  <c r="BN77" i="15"/>
  <c r="AK121" i="15"/>
  <c r="CY108" i="15"/>
  <c r="BM59" i="15"/>
  <c r="BH90" i="15"/>
  <c r="CV92" i="15"/>
  <c r="M19" i="15"/>
  <c r="AW51" i="15"/>
  <c r="CT20" i="15"/>
  <c r="CD27" i="15"/>
  <c r="BP64" i="15"/>
  <c r="CU31" i="15"/>
  <c r="CG77" i="15"/>
  <c r="AW122" i="15"/>
  <c r="CW46" i="15"/>
  <c r="BR76" i="15"/>
  <c r="CF94" i="15"/>
  <c r="AT123" i="15"/>
  <c r="AZ109" i="15"/>
  <c r="AM119" i="15"/>
  <c r="CI77" i="15"/>
  <c r="BI57" i="15"/>
  <c r="CM52" i="15"/>
  <c r="CT127" i="15"/>
  <c r="CP98" i="15"/>
  <c r="DE109" i="16"/>
  <c r="U125" i="15"/>
  <c r="CG59" i="15"/>
  <c r="BR111" i="15"/>
  <c r="CA20" i="15"/>
  <c r="CC106" i="15"/>
  <c r="AK52" i="15"/>
  <c r="CK37" i="15"/>
  <c r="DC85" i="15"/>
  <c r="V99" i="15"/>
  <c r="AJ77" i="15"/>
  <c r="CM72" i="15"/>
  <c r="DB109" i="15"/>
  <c r="CL32" i="15"/>
  <c r="BJ39" i="15"/>
  <c r="E87" i="15"/>
  <c r="BQ23" i="15"/>
  <c r="CY26" i="15"/>
  <c r="CQ99" i="15"/>
  <c r="BL64" i="15"/>
  <c r="AP41" i="15"/>
  <c r="V101" i="15"/>
  <c r="CT98" i="15"/>
  <c r="P55" i="15"/>
  <c r="BB18" i="15"/>
  <c r="BW28" i="15"/>
  <c r="CO119" i="15"/>
  <c r="CN17" i="15"/>
  <c r="BX49" i="15"/>
  <c r="BQ60" i="15"/>
  <c r="BV37" i="15"/>
  <c r="CO61" i="15"/>
  <c r="AM129" i="15"/>
  <c r="V120" i="15"/>
  <c r="BH111" i="15"/>
  <c r="L117" i="14"/>
  <c r="AE42" i="15"/>
  <c r="BU18" i="15"/>
  <c r="E49" i="15"/>
  <c r="BA107" i="15"/>
  <c r="BR88" i="15"/>
  <c r="K117" i="14"/>
  <c r="AC37" i="15"/>
  <c r="BO39" i="15"/>
  <c r="BQ61" i="15"/>
  <c r="CU95" i="15"/>
  <c r="DC48" i="15"/>
  <c r="C95" i="15"/>
  <c r="DE108" i="15"/>
  <c r="CH101" i="15"/>
  <c r="CL94" i="15"/>
  <c r="BZ83" i="15"/>
  <c r="DA80" i="15"/>
  <c r="CJ15" i="15"/>
  <c r="CZ94" i="15"/>
  <c r="S110" i="15"/>
  <c r="AU27" i="15"/>
  <c r="CV90" i="15"/>
  <c r="CC52" i="15"/>
  <c r="CI23" i="15"/>
  <c r="CP77" i="15"/>
  <c r="CT31" i="15"/>
  <c r="AX84" i="15"/>
  <c r="CY111" i="15"/>
  <c r="L53" i="15"/>
  <c r="CD82" i="15"/>
  <c r="CJ21" i="15"/>
  <c r="BI51" i="15"/>
  <c r="BN109" i="15"/>
  <c r="BC59" i="15"/>
  <c r="CQ111" i="15"/>
  <c r="CR84" i="15"/>
  <c r="AJ125" i="15"/>
  <c r="K128" i="15"/>
  <c r="AU107" i="15"/>
  <c r="CD60" i="15"/>
  <c r="CE96" i="15"/>
  <c r="BL88" i="15"/>
  <c r="DB104" i="15"/>
  <c r="BJ40" i="15"/>
  <c r="AY94" i="15"/>
  <c r="BK79" i="15"/>
  <c r="AN119" i="15"/>
  <c r="K96" i="15"/>
  <c r="CF24" i="15"/>
  <c r="AN120" i="15"/>
  <c r="AF53" i="15"/>
  <c r="CQ108" i="15"/>
  <c r="CI40" i="15"/>
  <c r="AO75" i="15"/>
  <c r="CG75" i="15"/>
  <c r="BG93" i="15"/>
  <c r="C29" i="15"/>
  <c r="BY102" i="15"/>
  <c r="BD64" i="15"/>
  <c r="CL120" i="15"/>
  <c r="BC13" i="15"/>
  <c r="X111" i="15"/>
  <c r="S108" i="15"/>
  <c r="BH79" i="15"/>
  <c r="AU82" i="15"/>
  <c r="N59" i="15"/>
  <c r="BD26" i="15"/>
  <c r="CB21" i="15"/>
  <c r="DC21" i="15"/>
  <c r="CK111" i="15"/>
  <c r="CY120" i="15"/>
  <c r="BU47" i="15"/>
  <c r="AQ69" i="15"/>
  <c r="CQ27" i="15"/>
  <c r="CU29" i="15"/>
  <c r="E14" i="15"/>
  <c r="BI29" i="15"/>
  <c r="CG101" i="15"/>
  <c r="AS79" i="15"/>
  <c r="CH110" i="15"/>
  <c r="Y55" i="15"/>
  <c r="CZ119" i="15"/>
  <c r="BR84" i="15"/>
  <c r="CS123" i="15"/>
  <c r="AG40" i="15"/>
  <c r="T31" i="15"/>
  <c r="CA123" i="15"/>
  <c r="BQ38" i="15"/>
  <c r="CH127" i="15"/>
  <c r="AU20" i="15"/>
  <c r="AL53" i="15"/>
  <c r="CA13" i="15"/>
  <c r="CZ65" i="15"/>
  <c r="AC116" i="15"/>
  <c r="P48" i="15"/>
  <c r="BD38" i="15"/>
  <c r="CF119" i="15"/>
  <c r="X61" i="15"/>
  <c r="CP23" i="15"/>
  <c r="J18" i="15"/>
  <c r="BQ35" i="15"/>
  <c r="AE36" i="15"/>
  <c r="U120" i="15"/>
  <c r="AG107" i="15"/>
  <c r="BN102" i="15"/>
  <c r="BK62" i="15"/>
  <c r="AP48" i="15"/>
  <c r="AH125" i="15"/>
  <c r="CJ80" i="15"/>
  <c r="AD17" i="15"/>
  <c r="E20" i="15"/>
  <c r="AY29" i="15"/>
  <c r="CJ104" i="15"/>
  <c r="BG23" i="15"/>
  <c r="K125" i="15"/>
  <c r="CF13" i="15"/>
  <c r="CA103" i="15"/>
  <c r="I74" i="15"/>
  <c r="E79" i="15"/>
  <c r="C19" i="15"/>
  <c r="AP86" i="15"/>
  <c r="CD15" i="15"/>
  <c r="AP93" i="15"/>
  <c r="CI20" i="15"/>
  <c r="AW102" i="15"/>
  <c r="AT32" i="15"/>
  <c r="CI24" i="15"/>
  <c r="BH48" i="15"/>
  <c r="BZ81" i="15"/>
  <c r="CZ127" i="15"/>
  <c r="DA128" i="15"/>
  <c r="BI53" i="15"/>
  <c r="AY119" i="15"/>
  <c r="AB94" i="15"/>
  <c r="CS37" i="15"/>
  <c r="CU90" i="15"/>
  <c r="CS66" i="15"/>
  <c r="O19" i="15"/>
  <c r="BF47" i="15"/>
  <c r="BV52" i="15"/>
  <c r="BJ64" i="15"/>
  <c r="C56" i="15"/>
  <c r="CH108" i="15"/>
  <c r="BD62" i="15"/>
  <c r="BI108" i="15"/>
  <c r="AK46" i="15"/>
  <c r="AX80" i="15"/>
  <c r="BZ84" i="15"/>
  <c r="Z47" i="15"/>
  <c r="BD73" i="15"/>
  <c r="AF39" i="15"/>
  <c r="BY84" i="15"/>
  <c r="BP51" i="15"/>
  <c r="CO80" i="15"/>
  <c r="CD43" i="15"/>
  <c r="CO81" i="15"/>
  <c r="DG68" i="16"/>
  <c r="BA28" i="15"/>
  <c r="AG52" i="15"/>
  <c r="U77" i="15"/>
  <c r="CT37" i="15"/>
  <c r="AW93" i="15"/>
  <c r="CI14" i="15"/>
  <c r="AF30" i="15"/>
  <c r="CX121" i="15"/>
  <c r="BV35" i="15"/>
  <c r="CX32" i="15"/>
  <c r="BP41" i="15"/>
  <c r="CI15" i="15"/>
  <c r="DG72" i="15"/>
  <c r="CY103" i="15"/>
  <c r="AW14" i="15"/>
  <c r="AD35" i="15"/>
  <c r="N73" i="15"/>
  <c r="N20" i="15"/>
  <c r="AX41" i="15"/>
  <c r="CD80" i="15"/>
  <c r="BZ53" i="15"/>
  <c r="Y125" i="15"/>
  <c r="L77" i="15"/>
  <c r="AQ101" i="15"/>
  <c r="C85" i="15"/>
  <c r="E93" i="15"/>
  <c r="AC25" i="15"/>
  <c r="N120" i="15"/>
  <c r="AR120" i="15"/>
  <c r="BR122" i="15"/>
  <c r="AD26" i="15"/>
  <c r="AI43" i="15"/>
  <c r="BK65" i="15"/>
  <c r="P32" i="15"/>
  <c r="AO61" i="15"/>
  <c r="CI19" i="15"/>
  <c r="DG62" i="16"/>
  <c r="BC66" i="15"/>
  <c r="CB119" i="15"/>
  <c r="CW105" i="15"/>
  <c r="AZ102" i="15"/>
  <c r="BJ72" i="15"/>
  <c r="CZ32" i="15"/>
  <c r="BJ80" i="15"/>
  <c r="BK38" i="15"/>
  <c r="B105" i="16"/>
  <c r="CU99" i="15"/>
  <c r="BW66" i="15"/>
  <c r="CO62" i="15"/>
  <c r="CY21" i="15"/>
  <c r="CP109" i="15"/>
  <c r="AP26" i="15"/>
  <c r="BK57" i="15"/>
  <c r="AH90" i="15"/>
  <c r="BV122" i="15"/>
  <c r="BR37" i="15"/>
  <c r="BB105" i="15"/>
  <c r="CW75" i="15"/>
  <c r="AE61" i="15"/>
  <c r="AA103" i="15"/>
  <c r="CL43" i="15"/>
  <c r="CX108" i="15"/>
  <c r="AW54" i="15"/>
  <c r="BZ90" i="15"/>
  <c r="X29" i="15"/>
  <c r="AJ25" i="15"/>
  <c r="AR49" i="15"/>
  <c r="CS17" i="15"/>
  <c r="AF122" i="15"/>
  <c r="BU43" i="15"/>
  <c r="CG69" i="15"/>
  <c r="CT46" i="15"/>
  <c r="AH36" i="15"/>
  <c r="BF76" i="15"/>
  <c r="BC20" i="15"/>
  <c r="AM54" i="15"/>
  <c r="BL98" i="15"/>
  <c r="BQ74" i="15"/>
  <c r="AH94" i="15"/>
  <c r="CC70" i="15"/>
  <c r="AY12" i="15"/>
  <c r="AD107" i="15"/>
  <c r="CP12" i="15"/>
  <c r="BO27" i="15"/>
  <c r="CH116" i="15"/>
  <c r="BZ32" i="15"/>
  <c r="Q66" i="15"/>
  <c r="U63" i="15"/>
  <c r="BD111" i="15"/>
  <c r="AC79" i="15"/>
  <c r="DC98" i="15"/>
  <c r="AX88" i="15"/>
  <c r="AV17" i="15"/>
  <c r="BP17" i="15"/>
  <c r="Z72" i="15"/>
  <c r="AG123" i="15"/>
  <c r="N19" i="15"/>
  <c r="BO35" i="15"/>
  <c r="BO88" i="15"/>
  <c r="CY49" i="15"/>
  <c r="CA129" i="15"/>
  <c r="CO30" i="15"/>
  <c r="R77" i="15"/>
  <c r="S42" i="15"/>
  <c r="AE129" i="15"/>
  <c r="BN12" i="15"/>
  <c r="C72" i="15"/>
  <c r="AU102" i="15"/>
  <c r="AQ93" i="15"/>
  <c r="Q111" i="15"/>
  <c r="AH13" i="15"/>
  <c r="E99" i="15"/>
  <c r="CO123" i="15"/>
  <c r="BA26" i="15"/>
  <c r="BJ96" i="15"/>
  <c r="S128" i="15"/>
  <c r="CV127" i="15"/>
  <c r="BK116" i="15"/>
  <c r="BK106" i="15"/>
  <c r="BB79" i="15"/>
  <c r="CQ75" i="15"/>
  <c r="CS68" i="15"/>
  <c r="CS40" i="15"/>
  <c r="CF36" i="15"/>
  <c r="AZ123" i="15"/>
  <c r="AY27" i="15"/>
  <c r="R83" i="15"/>
  <c r="BF112" i="15"/>
  <c r="I117" i="14"/>
  <c r="BC53" i="15"/>
  <c r="CV112" i="15"/>
  <c r="AV28" i="15"/>
  <c r="CW128" i="15"/>
  <c r="CT51" i="15"/>
  <c r="BX50" i="15"/>
  <c r="CC82" i="15"/>
  <c r="CY60" i="15"/>
  <c r="DB32" i="15"/>
  <c r="AR109" i="15"/>
  <c r="CD93" i="15"/>
  <c r="CK125" i="15"/>
  <c r="CC19" i="15"/>
  <c r="CO37" i="15"/>
  <c r="W55" i="15"/>
  <c r="BH120" i="15"/>
  <c r="DE99" i="15"/>
  <c r="BG68" i="15"/>
  <c r="BU65" i="15"/>
  <c r="H65" i="15"/>
  <c r="CG52" i="15"/>
  <c r="CL65" i="15"/>
  <c r="BU53" i="15"/>
  <c r="BZ102" i="15"/>
  <c r="AH26" i="15"/>
  <c r="BS122" i="15"/>
  <c r="CE104" i="15"/>
  <c r="AO92" i="15"/>
  <c r="BZ121" i="15"/>
  <c r="P65" i="15"/>
  <c r="BL68" i="15"/>
  <c r="AF65" i="15"/>
  <c r="BL42" i="15"/>
  <c r="CC87" i="15"/>
  <c r="AS73" i="15"/>
  <c r="CQ80" i="15"/>
  <c r="L124" i="15"/>
  <c r="AM101" i="15"/>
  <c r="CA53" i="15"/>
  <c r="BT124" i="15"/>
  <c r="CD103" i="15"/>
  <c r="AR102" i="15"/>
  <c r="AS64" i="15"/>
  <c r="C46" i="15"/>
  <c r="BC107" i="15"/>
  <c r="E91" i="15"/>
  <c r="AV98" i="15"/>
  <c r="AN24" i="15"/>
  <c r="CT12" i="15"/>
  <c r="AO39" i="15"/>
  <c r="AJ70" i="15"/>
  <c r="O116" i="15"/>
  <c r="CJ50" i="15"/>
  <c r="AA93" i="15"/>
  <c r="E109" i="15"/>
  <c r="BK81" i="15"/>
  <c r="V123" i="15"/>
  <c r="C25" i="15"/>
  <c r="AR32" i="15"/>
  <c r="BJ38" i="15"/>
  <c r="AT108" i="15"/>
  <c r="AN88" i="15"/>
  <c r="CK116" i="15"/>
  <c r="CS38" i="15"/>
  <c r="AB61" i="15"/>
  <c r="DC32" i="15"/>
  <c r="CR106" i="15"/>
  <c r="R81" i="15"/>
  <c r="CC124" i="15"/>
  <c r="BH52" i="15"/>
  <c r="CF35" i="15"/>
  <c r="CE19" i="15"/>
  <c r="BI75" i="15"/>
  <c r="CT68" i="15"/>
  <c r="CN85" i="15"/>
  <c r="CP102" i="15"/>
  <c r="CK123" i="15"/>
  <c r="CY104" i="15"/>
  <c r="DG85" i="15"/>
  <c r="AX105" i="15"/>
  <c r="AL21" i="15"/>
  <c r="BV74" i="15"/>
  <c r="CR81" i="15"/>
  <c r="AZ15" i="15"/>
  <c r="AW34" i="15"/>
  <c r="BU84" i="15"/>
  <c r="M14" i="15"/>
  <c r="AY42" i="15"/>
  <c r="CF57" i="15"/>
  <c r="CF128" i="15"/>
  <c r="AC70" i="15"/>
  <c r="CN63" i="15"/>
  <c r="CY112" i="15"/>
  <c r="CZ110" i="15"/>
  <c r="BB84" i="15"/>
  <c r="AJ124" i="15"/>
  <c r="T81" i="15"/>
  <c r="CK128" i="15"/>
  <c r="CR60" i="15"/>
  <c r="DC72" i="15"/>
  <c r="BG16" i="15"/>
  <c r="CY116" i="15"/>
  <c r="AD19" i="15"/>
  <c r="AS91" i="15"/>
  <c r="AL129" i="15"/>
  <c r="CA109" i="15"/>
  <c r="AA64" i="15"/>
  <c r="C100" i="15"/>
  <c r="AQ16" i="15"/>
  <c r="BI63" i="15"/>
  <c r="BB85" i="15"/>
  <c r="AL112" i="15"/>
  <c r="T88" i="15"/>
  <c r="BP38" i="15"/>
  <c r="Q53" i="15"/>
  <c r="AF49" i="15"/>
  <c r="AX62" i="15"/>
  <c r="AM28" i="15"/>
  <c r="BA55" i="15"/>
  <c r="CN106" i="15"/>
  <c r="K116" i="15"/>
  <c r="Z79" i="15"/>
  <c r="CN37" i="15"/>
  <c r="BT53" i="15"/>
  <c r="CT116" i="15"/>
  <c r="BQ52" i="15"/>
  <c r="BE101" i="15"/>
  <c r="BL83" i="15"/>
  <c r="K98" i="15"/>
  <c r="AY49" i="15"/>
  <c r="CB116" i="15"/>
  <c r="AN46" i="15"/>
  <c r="BY87" i="15"/>
  <c r="CE116" i="15"/>
  <c r="AY17" i="15"/>
  <c r="AA30" i="15"/>
  <c r="CY27" i="15"/>
  <c r="CR24" i="15"/>
  <c r="AU41" i="15"/>
  <c r="DB95" i="15"/>
  <c r="AC90" i="15"/>
  <c r="M26" i="15"/>
  <c r="E47" i="15"/>
  <c r="AN95" i="15"/>
  <c r="AD87" i="15"/>
  <c r="DG86" i="16"/>
  <c r="CP32" i="15"/>
  <c r="BC47" i="15"/>
  <c r="CG47" i="15"/>
  <c r="DE104" i="16"/>
  <c r="CY110" i="15"/>
  <c r="AM55" i="15"/>
  <c r="CT23" i="15"/>
  <c r="BH105" i="15"/>
  <c r="CG36" i="15"/>
  <c r="BE120" i="15"/>
  <c r="DG96" i="15"/>
  <c r="BG25" i="15"/>
  <c r="P47" i="15"/>
  <c r="V21" i="15"/>
  <c r="BS48" i="15"/>
  <c r="E103" i="15"/>
  <c r="BN95" i="15"/>
  <c r="AT85" i="15"/>
  <c r="CC30" i="15"/>
  <c r="CX58" i="15"/>
  <c r="CA27" i="15"/>
  <c r="AM13" i="15"/>
  <c r="T116" i="15"/>
  <c r="AH75" i="15"/>
  <c r="BV119" i="15"/>
  <c r="AH92" i="15"/>
  <c r="AK99" i="15"/>
  <c r="BS41" i="15"/>
  <c r="AC86" i="15"/>
  <c r="DC42" i="15"/>
  <c r="AW104" i="15"/>
  <c r="AA51" i="15"/>
  <c r="BT107" i="15"/>
  <c r="BR70" i="15"/>
  <c r="BN72" i="15"/>
  <c r="W31" i="15"/>
  <c r="BL19" i="15"/>
  <c r="CX31" i="15"/>
  <c r="BC55" i="15"/>
  <c r="DG103" i="16"/>
  <c r="DG99" i="16"/>
  <c r="BC76" i="15"/>
  <c r="CS92" i="15"/>
  <c r="CI101" i="15"/>
  <c r="BV112" i="15"/>
  <c r="AM41" i="15"/>
  <c r="CX28" i="15"/>
  <c r="AJ121" i="15"/>
  <c r="BT55" i="15"/>
  <c r="AU25" i="15"/>
  <c r="BQ15" i="15"/>
  <c r="BP31" i="15"/>
  <c r="CQ14" i="15"/>
  <c r="BE70" i="15"/>
  <c r="H82" i="15"/>
  <c r="DC25" i="15"/>
  <c r="E22" i="15"/>
  <c r="L32" i="15"/>
  <c r="BH86" i="15"/>
  <c r="BB104" i="15"/>
  <c r="C128" i="15"/>
  <c r="DB111" i="15"/>
  <c r="BN50" i="15"/>
  <c r="AF15" i="15"/>
  <c r="J102" i="15"/>
  <c r="C24" i="15"/>
  <c r="C99" i="15"/>
  <c r="E94" i="15"/>
  <c r="AF19" i="15"/>
  <c r="N61" i="15"/>
  <c r="BV36" i="15"/>
  <c r="AC94" i="15"/>
  <c r="CM50" i="15"/>
  <c r="O41" i="15"/>
  <c r="AW108" i="15"/>
  <c r="BS127" i="15"/>
  <c r="CR122" i="15"/>
  <c r="CY93" i="15"/>
  <c r="CX48" i="15"/>
  <c r="BB81" i="15"/>
  <c r="BB47" i="15"/>
  <c r="AE112" i="15"/>
  <c r="X97" i="15"/>
  <c r="AH72" i="15"/>
  <c r="CC112" i="15"/>
  <c r="CX24" i="15"/>
  <c r="CN74" i="15"/>
  <c r="BC12" i="15"/>
  <c r="AV84" i="15"/>
  <c r="AA12" i="15"/>
  <c r="CR55" i="15"/>
  <c r="BJ30" i="15"/>
  <c r="Y111" i="15"/>
  <c r="BM32" i="15"/>
  <c r="BQ12" i="15"/>
  <c r="AT39" i="15"/>
  <c r="AT59" i="15"/>
  <c r="BK109" i="15"/>
  <c r="BA80" i="15"/>
  <c r="AC35" i="15"/>
  <c r="AR20" i="15"/>
  <c r="BB123" i="15"/>
  <c r="AW19" i="15"/>
  <c r="DG64" i="15"/>
  <c r="CN104" i="15"/>
  <c r="AW24" i="15"/>
  <c r="CO15" i="15"/>
  <c r="BP82" i="15"/>
  <c r="AZ82" i="15"/>
  <c r="K47" i="15"/>
  <c r="C122" i="15"/>
  <c r="CW61" i="15"/>
  <c r="M83" i="15"/>
  <c r="BD68" i="15"/>
  <c r="CR34" i="15"/>
  <c r="AT62" i="15"/>
  <c r="CG81" i="15"/>
  <c r="BD93" i="15"/>
  <c r="CF123" i="15"/>
  <c r="AV60" i="15"/>
  <c r="J29" i="15"/>
  <c r="CM99" i="15"/>
  <c r="C45" i="15"/>
  <c r="DG24" i="16"/>
  <c r="BY25" i="15"/>
  <c r="CV23" i="15"/>
  <c r="BW98" i="15"/>
  <c r="CE97" i="15"/>
  <c r="AE128" i="15"/>
  <c r="AG69" i="15"/>
  <c r="BR15" i="15"/>
  <c r="U23" i="15"/>
  <c r="CX62" i="15"/>
  <c r="DG82" i="15"/>
  <c r="BK103" i="15"/>
  <c r="DE90" i="16"/>
  <c r="AY102" i="15"/>
  <c r="CR123" i="15"/>
  <c r="BG30" i="15"/>
  <c r="CK107" i="15"/>
  <c r="O79" i="15"/>
  <c r="E111" i="15"/>
  <c r="CJ42" i="15"/>
  <c r="CK49" i="15"/>
  <c r="CC13" i="15"/>
  <c r="AU111" i="15"/>
  <c r="BE116" i="15"/>
  <c r="W57" i="15"/>
  <c r="V128" i="15"/>
  <c r="DA41" i="15"/>
  <c r="CV15" i="15"/>
  <c r="BG15" i="15"/>
  <c r="H76" i="15"/>
  <c r="DG20" i="15"/>
  <c r="AO53" i="15"/>
  <c r="B91" i="16"/>
  <c r="BF110" i="15"/>
  <c r="AZ63" i="15"/>
  <c r="AY24" i="15"/>
  <c r="BK30" i="15"/>
  <c r="H52" i="15"/>
  <c r="N87" i="15"/>
  <c r="CO90" i="15"/>
  <c r="O39" i="15"/>
  <c r="DG13" i="16"/>
  <c r="AZ17" i="15"/>
  <c r="CM91" i="15"/>
  <c r="CP129" i="15"/>
  <c r="BT79" i="15"/>
  <c r="BI82" i="15"/>
  <c r="L16" i="15"/>
  <c r="B103" i="16"/>
  <c r="AB40" i="15"/>
  <c r="CF46" i="15"/>
  <c r="E127" i="15"/>
  <c r="CI83" i="15"/>
  <c r="AN124" i="15"/>
  <c r="CC95" i="15"/>
  <c r="AA116" i="15"/>
  <c r="V79" i="15"/>
  <c r="BX21" i="15"/>
  <c r="AL94" i="15"/>
  <c r="P106" i="15"/>
  <c r="CR97" i="15"/>
  <c r="BM57" i="15"/>
  <c r="AB98" i="15"/>
  <c r="CN40" i="15"/>
  <c r="P62" i="15"/>
  <c r="CP52" i="15"/>
  <c r="CX21" i="15"/>
  <c r="BZ65" i="15"/>
  <c r="AN21" i="15"/>
  <c r="W105" i="15"/>
  <c r="BX94" i="15"/>
  <c r="CW53" i="15"/>
  <c r="AM120" i="15"/>
  <c r="BL112" i="15"/>
  <c r="DG83" i="15"/>
  <c r="BY106" i="15"/>
  <c r="AU77" i="15"/>
  <c r="DB29" i="15"/>
  <c r="BQ50" i="15"/>
  <c r="BC98" i="15"/>
  <c r="DC46" i="15"/>
  <c r="CB65" i="15"/>
  <c r="AA28" i="15"/>
  <c r="C103" i="15"/>
  <c r="CJ87" i="15"/>
  <c r="BF79" i="15"/>
  <c r="AD101" i="15"/>
  <c r="CY16" i="15"/>
  <c r="CT81" i="15"/>
  <c r="CJ53" i="15"/>
  <c r="AV13" i="15"/>
  <c r="CI16" i="15"/>
  <c r="AS120" i="15"/>
  <c r="X60" i="15"/>
  <c r="CB128" i="15"/>
  <c r="BI42" i="15"/>
  <c r="CL127" i="15"/>
  <c r="AA55" i="15"/>
  <c r="BR57" i="15"/>
  <c r="P108" i="15"/>
  <c r="CP29" i="15"/>
  <c r="BM108" i="15"/>
  <c r="C109" i="15"/>
  <c r="BB16" i="15"/>
  <c r="BU74" i="15"/>
  <c r="CL83" i="15"/>
  <c r="CP57" i="15"/>
  <c r="CD124" i="15"/>
  <c r="BD59" i="15"/>
  <c r="BN60" i="15"/>
  <c r="CH111" i="15"/>
  <c r="AI36" i="15"/>
  <c r="CY57" i="15"/>
  <c r="AZ59" i="15"/>
  <c r="AG37" i="15"/>
  <c r="C106" i="15"/>
  <c r="BH37" i="15"/>
  <c r="I68" i="15"/>
  <c r="CU127" i="15"/>
  <c r="H64" i="15"/>
  <c r="CZ76" i="15"/>
  <c r="CM105" i="15"/>
  <c r="T111" i="15"/>
  <c r="C87" i="15"/>
  <c r="BQ21" i="15"/>
  <c r="BG84" i="15"/>
  <c r="AP30" i="15"/>
  <c r="CM75" i="15"/>
  <c r="CZ75" i="15"/>
  <c r="CA77" i="15"/>
  <c r="CP103" i="15"/>
  <c r="CS65" i="15"/>
  <c r="BZ122" i="15"/>
  <c r="BK121" i="15"/>
  <c r="AO15" i="15"/>
  <c r="BK49" i="15"/>
  <c r="CN108" i="15"/>
  <c r="CR93" i="15"/>
  <c r="BZ129" i="15"/>
  <c r="O71" i="15"/>
  <c r="AQ125" i="15"/>
  <c r="BK69" i="15"/>
  <c r="BW54" i="15"/>
  <c r="AR128" i="15"/>
  <c r="T32" i="15"/>
  <c r="E121" i="15"/>
  <c r="CX74" i="15"/>
  <c r="C108" i="15"/>
  <c r="M118" i="14"/>
  <c r="CA61" i="15"/>
  <c r="AD51" i="15"/>
  <c r="I104" i="15"/>
  <c r="BY76" i="15"/>
  <c r="I48" i="15"/>
  <c r="CA24" i="15"/>
  <c r="CG39" i="15"/>
  <c r="CH68" i="15"/>
  <c r="AS119" i="15"/>
  <c r="CF98" i="15"/>
  <c r="CC14" i="15"/>
  <c r="AK128" i="15"/>
  <c r="Z88" i="15"/>
  <c r="BT73" i="15"/>
  <c r="CQ103" i="15"/>
  <c r="BH88" i="15"/>
  <c r="DE128" i="16"/>
  <c r="U64" i="15"/>
  <c r="CN59" i="15"/>
  <c r="M13" i="15"/>
  <c r="BS129" i="15"/>
  <c r="M121" i="15"/>
  <c r="CU84" i="15"/>
  <c r="CG121" i="15"/>
  <c r="BA51" i="15"/>
  <c r="CH122" i="15"/>
  <c r="V121" i="15"/>
  <c r="I88" i="15"/>
  <c r="AQ21" i="15"/>
  <c r="Y75" i="15"/>
  <c r="CD57" i="15"/>
  <c r="CM38" i="15"/>
  <c r="BJ49" i="15"/>
  <c r="CN120" i="15"/>
  <c r="BG49" i="15"/>
  <c r="CL81" i="15"/>
  <c r="X80" i="15"/>
  <c r="AK110" i="15"/>
  <c r="Q54" i="15"/>
  <c r="CP18" i="15"/>
  <c r="AY20" i="15"/>
  <c r="O23" i="15"/>
  <c r="CU52" i="15"/>
  <c r="N26" i="15"/>
  <c r="AH63" i="15"/>
  <c r="CO105" i="15"/>
  <c r="BX60" i="15"/>
  <c r="L129" i="15"/>
  <c r="BT26" i="15"/>
  <c r="W127" i="15"/>
  <c r="BV90" i="15"/>
  <c r="CG68" i="15"/>
  <c r="CJ34" i="15"/>
  <c r="CI66" i="15"/>
  <c r="CD46" i="15"/>
  <c r="DG57" i="16"/>
  <c r="BB96" i="15"/>
  <c r="BD107" i="15"/>
  <c r="BI97" i="15"/>
  <c r="CA48" i="15"/>
  <c r="AZ68" i="15"/>
  <c r="BB119" i="15"/>
  <c r="AN110" i="15"/>
  <c r="K60" i="15"/>
  <c r="AU79" i="15"/>
  <c r="AR51" i="15"/>
  <c r="M30" i="15"/>
  <c r="N31" i="15"/>
  <c r="CC91" i="15"/>
  <c r="BG38" i="15"/>
  <c r="BV124" i="15"/>
  <c r="BI54" i="15"/>
  <c r="AS58" i="15"/>
  <c r="BU66" i="15"/>
  <c r="CD17" i="15"/>
  <c r="R58" i="15"/>
  <c r="X31" i="15"/>
  <c r="CC62" i="15"/>
  <c r="CT111" i="15"/>
  <c r="H37" i="15"/>
  <c r="BL72" i="15"/>
  <c r="CS61" i="15"/>
  <c r="BX54" i="15"/>
  <c r="CR80" i="15"/>
  <c r="CY20" i="15"/>
  <c r="CE40" i="15"/>
  <c r="CT85" i="15"/>
  <c r="BB63" i="15"/>
  <c r="CH83" i="15"/>
  <c r="BZ107" i="15"/>
  <c r="AK80" i="15"/>
  <c r="BV121" i="15"/>
  <c r="CJ63" i="15"/>
  <c r="BP99" i="15"/>
  <c r="M41" i="15"/>
  <c r="CW43" i="15"/>
  <c r="AV79" i="15"/>
  <c r="CN72" i="15"/>
  <c r="DC91" i="15"/>
  <c r="W111" i="15"/>
  <c r="BX17" i="15"/>
  <c r="K63" i="15"/>
  <c r="P73" i="15"/>
  <c r="CN122" i="15"/>
  <c r="AE35" i="15"/>
  <c r="BS77" i="15"/>
  <c r="AG103" i="15"/>
  <c r="AL31" i="15"/>
  <c r="CC18" i="15"/>
  <c r="V34" i="15"/>
  <c r="BP35" i="15"/>
  <c r="BL107" i="15"/>
  <c r="BX76" i="15"/>
  <c r="DC104" i="15"/>
  <c r="BF124" i="15"/>
  <c r="AP24" i="15"/>
  <c r="CC53" i="15"/>
  <c r="K123" i="15"/>
  <c r="CV77" i="15"/>
  <c r="X32" i="15"/>
  <c r="AF120" i="15"/>
  <c r="AL39" i="15"/>
  <c r="CJ85" i="15"/>
  <c r="DG53" i="16"/>
  <c r="R120" i="15"/>
  <c r="CT49" i="15"/>
  <c r="BH66" i="15"/>
  <c r="R96" i="15"/>
  <c r="DB90" i="15"/>
  <c r="CM39" i="15"/>
  <c r="CC47" i="15"/>
  <c r="BF52" i="15"/>
  <c r="DG63" i="15"/>
  <c r="AL97" i="15"/>
  <c r="AG30" i="15"/>
  <c r="CC43" i="15"/>
  <c r="CI31" i="15"/>
  <c r="AF73" i="15"/>
  <c r="CM120" i="15"/>
  <c r="BV110" i="15"/>
  <c r="AZ27" i="15"/>
  <c r="AC64" i="15"/>
  <c r="CB23" i="15"/>
  <c r="BF88" i="15"/>
  <c r="E110" i="15"/>
  <c r="AT119" i="15"/>
  <c r="J121" i="15"/>
  <c r="C84" i="15"/>
  <c r="CK64" i="15"/>
  <c r="CL110" i="15"/>
  <c r="BQ81" i="15"/>
  <c r="CA50" i="15"/>
  <c r="AU37" i="15"/>
  <c r="AP109" i="15"/>
  <c r="AD18" i="15"/>
  <c r="CX36" i="15"/>
  <c r="AM71" i="15"/>
  <c r="DE111" i="15"/>
  <c r="AP88" i="15"/>
  <c r="AV94" i="15"/>
  <c r="AI69" i="15"/>
  <c r="CW125" i="15"/>
  <c r="DG84" i="16"/>
  <c r="CR28" i="15"/>
  <c r="CG25" i="15"/>
  <c r="L38" i="15"/>
  <c r="AT43" i="15"/>
  <c r="AY55" i="15"/>
  <c r="BG59" i="15"/>
  <c r="CM76" i="15"/>
  <c r="BM43" i="15"/>
  <c r="AD64" i="15"/>
  <c r="CO104" i="15"/>
  <c r="CP13" i="15"/>
  <c r="BW116" i="15"/>
  <c r="BO70" i="15"/>
  <c r="BB29" i="15"/>
  <c r="CD120" i="15"/>
  <c r="BG79" i="15"/>
  <c r="CI71" i="15"/>
  <c r="BL84" i="15"/>
  <c r="CZ90" i="15"/>
  <c r="N89" i="19" l="1"/>
  <c r="N92" i="19"/>
  <c r="V92" i="19"/>
  <c r="V91" i="19" s="1"/>
  <c r="Z92" i="19"/>
  <c r="Z91" i="19" s="1"/>
  <c r="R92" i="19"/>
  <c r="R91" i="19" s="1"/>
  <c r="AD98" i="19"/>
  <c r="AD97" i="19" s="1"/>
  <c r="AD96" i="19" s="1"/>
  <c r="AH98" i="19"/>
  <c r="AH97" i="19" s="1"/>
  <c r="AH96" i="19" s="1"/>
  <c r="N98" i="19"/>
  <c r="N97" i="19" s="1"/>
  <c r="N96" i="19" s="1"/>
  <c r="R98" i="19"/>
  <c r="R97" i="19" s="1"/>
  <c r="R96" i="19" s="1"/>
  <c r="J98" i="19"/>
  <c r="V98" i="19"/>
  <c r="V97" i="19" s="1"/>
  <c r="V96" i="19" s="1"/>
  <c r="Z98" i="19"/>
  <c r="Z97" i="19" s="1"/>
  <c r="Z96" i="19" s="1"/>
  <c r="BM56" i="15"/>
  <c r="I67" i="15"/>
  <c r="CJ33" i="15"/>
  <c r="CZ89" i="15"/>
  <c r="BB118" i="15"/>
  <c r="CG67" i="15"/>
  <c r="CU126" i="15"/>
  <c r="P137" i="15"/>
  <c r="BV89" i="15"/>
  <c r="W126" i="15"/>
  <c r="CO89" i="15"/>
  <c r="BR56" i="15"/>
  <c r="AZ67" i="15"/>
  <c r="F52" i="15"/>
  <c r="G52" i="15"/>
  <c r="DF124" i="16"/>
  <c r="CL126" i="15"/>
  <c r="AV78" i="15"/>
  <c r="G65" i="15"/>
  <c r="F65" i="15"/>
  <c r="BT78" i="15"/>
  <c r="BA89" i="15"/>
  <c r="BG67" i="15"/>
  <c r="AN118" i="15"/>
  <c r="BK78" i="15"/>
  <c r="AJ67" i="15"/>
  <c r="BX132" i="15"/>
  <c r="AJ78" i="15"/>
  <c r="AP89" i="15"/>
  <c r="P126" i="15"/>
  <c r="DF120" i="16"/>
  <c r="AH118" i="15"/>
  <c r="AP126" i="15"/>
  <c r="BG78" i="15"/>
  <c r="G103" i="15"/>
  <c r="F103" i="15"/>
  <c r="BV137" i="15"/>
  <c r="CR33" i="15"/>
  <c r="CH137" i="15"/>
  <c r="BD67" i="15"/>
  <c r="O22" i="15"/>
  <c r="CU118" i="15"/>
  <c r="AD95" i="19"/>
  <c r="AI45" i="15"/>
  <c r="CY22" i="15"/>
  <c r="G117" i="14"/>
  <c r="CJ132" i="15"/>
  <c r="AY8" i="15"/>
  <c r="AY11" i="15"/>
  <c r="AD56" i="15"/>
  <c r="Z67" i="15"/>
  <c r="CS67" i="15"/>
  <c r="BC126" i="15"/>
  <c r="DF101" i="16"/>
  <c r="CI22" i="15"/>
  <c r="CB126" i="15"/>
  <c r="AR8" i="15"/>
  <c r="AR11" i="15"/>
  <c r="BB78" i="15"/>
  <c r="BK137" i="15"/>
  <c r="CV89" i="15"/>
  <c r="CR45" i="15"/>
  <c r="M78" i="15"/>
  <c r="V78" i="15"/>
  <c r="CV126" i="15"/>
  <c r="X22" i="15"/>
  <c r="J45" i="15"/>
  <c r="DB8" i="15"/>
  <c r="DB11" i="15"/>
  <c r="G76" i="15"/>
  <c r="F76" i="15"/>
  <c r="BG132" i="15"/>
  <c r="BP22" i="15"/>
  <c r="CH100" i="15"/>
  <c r="AO100" i="15"/>
  <c r="CH8" i="15"/>
  <c r="CH11" i="15"/>
  <c r="N126" i="15"/>
  <c r="CU136" i="15"/>
  <c r="Y137" i="15"/>
  <c r="CU56" i="15"/>
  <c r="BY56" i="15"/>
  <c r="V89" i="19"/>
  <c r="V88" i="19" s="1"/>
  <c r="BV126" i="15"/>
  <c r="AS118" i="15"/>
  <c r="BY33" i="15"/>
  <c r="G12" i="15"/>
  <c r="F12" i="15"/>
  <c r="AJ118" i="15"/>
  <c r="BL33" i="15"/>
  <c r="Z89" i="19"/>
  <c r="Z88" i="19" s="1"/>
  <c r="AH95" i="19"/>
  <c r="BZ8" i="15"/>
  <c r="BZ11" i="15"/>
  <c r="BM78" i="15"/>
  <c r="BE45" i="15"/>
  <c r="BN100" i="15"/>
  <c r="AT118" i="15"/>
  <c r="BS126" i="15"/>
  <c r="CG126" i="15"/>
  <c r="AD100" i="15"/>
  <c r="AC78" i="15"/>
  <c r="BH33" i="15"/>
  <c r="T56" i="15"/>
  <c r="CO118" i="15"/>
  <c r="AF118" i="15"/>
  <c r="CK11" i="15"/>
  <c r="CK8" i="15"/>
  <c r="AH56" i="15"/>
  <c r="BQ137" i="15"/>
  <c r="CB100" i="15"/>
  <c r="V100" i="15"/>
  <c r="BF78" i="15"/>
  <c r="BG136" i="15"/>
  <c r="CI132" i="15"/>
  <c r="BQ22" i="15"/>
  <c r="CY56" i="15"/>
  <c r="BC11" i="15"/>
  <c r="BC8" i="15"/>
  <c r="AJ56" i="15"/>
  <c r="G82" i="15"/>
  <c r="F82" i="15"/>
  <c r="W56" i="15"/>
  <c r="AW56" i="15"/>
  <c r="CT45" i="15"/>
  <c r="F40" i="15"/>
  <c r="G40" i="15"/>
  <c r="AS136" i="15"/>
  <c r="CB22" i="15"/>
  <c r="CY8" i="15"/>
  <c r="CY11" i="15"/>
  <c r="CH67" i="15"/>
  <c r="CX56" i="15"/>
  <c r="CC137" i="15"/>
  <c r="T22" i="15"/>
  <c r="BG137" i="15"/>
  <c r="CA11" i="15"/>
  <c r="CA8" i="15"/>
  <c r="AC22" i="15"/>
  <c r="BZ89" i="15"/>
  <c r="CI100" i="15"/>
  <c r="DF109" i="16"/>
  <c r="CA33" i="15"/>
  <c r="AW118" i="15"/>
  <c r="CC136" i="15"/>
  <c r="CT126" i="15"/>
  <c r="Z132" i="15"/>
  <c r="BI56" i="15"/>
  <c r="CR8" i="15"/>
  <c r="CR11" i="15"/>
  <c r="AE100" i="15"/>
  <c r="AM118" i="15"/>
  <c r="AH89" i="15"/>
  <c r="BK56" i="15"/>
  <c r="BU126" i="15"/>
  <c r="CW45" i="15"/>
  <c r="CY132" i="15"/>
  <c r="AF89" i="15"/>
  <c r="AA137" i="15"/>
  <c r="CY136" i="15"/>
  <c r="CT8" i="15"/>
  <c r="CT11" i="15"/>
  <c r="DB67" i="15"/>
  <c r="CD56" i="15"/>
  <c r="BV118" i="15"/>
  <c r="DC45" i="15"/>
  <c r="DB78" i="15"/>
  <c r="BH89" i="15"/>
  <c r="DF129" i="16"/>
  <c r="CB118" i="15"/>
  <c r="F17" i="15"/>
  <c r="G17" i="15"/>
  <c r="BN136" i="15"/>
  <c r="CW126" i="15"/>
  <c r="AK136" i="15"/>
  <c r="BS89" i="15"/>
  <c r="V132" i="15"/>
  <c r="CT89" i="15"/>
  <c r="BH100" i="15"/>
  <c r="F37" i="15"/>
  <c r="G37" i="15"/>
  <c r="BK67" i="15"/>
  <c r="CP100" i="15"/>
  <c r="AQ132" i="15"/>
  <c r="CT22" i="15"/>
  <c r="BB126" i="15"/>
  <c r="AQ100" i="15"/>
  <c r="DF104" i="16"/>
  <c r="J67" i="15"/>
  <c r="K126" i="15"/>
  <c r="AD126" i="15"/>
  <c r="CK126" i="15"/>
  <c r="BB67" i="15"/>
  <c r="CW67" i="15"/>
  <c r="N8" i="15"/>
  <c r="N11" i="15"/>
  <c r="CM136" i="15"/>
  <c r="O78" i="15"/>
  <c r="AN136" i="15"/>
  <c r="AC89" i="15"/>
  <c r="DH88" i="15"/>
  <c r="DB136" i="15"/>
  <c r="DF103" i="16"/>
  <c r="CR136" i="15"/>
  <c r="BL132" i="15"/>
  <c r="F81" i="15"/>
  <c r="G81" i="15"/>
  <c r="BX100" i="15"/>
  <c r="BI126" i="15"/>
  <c r="BA45" i="15"/>
  <c r="BW8" i="15"/>
  <c r="BW11" i="15"/>
  <c r="W33" i="15"/>
  <c r="DF93" i="16"/>
  <c r="AN45" i="15"/>
  <c r="BE33" i="15"/>
  <c r="AT22" i="15"/>
  <c r="BY137" i="15"/>
  <c r="CM100" i="15"/>
  <c r="AL78" i="15"/>
  <c r="BE100" i="15"/>
  <c r="AV136" i="15"/>
  <c r="Z78" i="15"/>
  <c r="DF98" i="16"/>
  <c r="CN137" i="15"/>
  <c r="V33" i="15"/>
  <c r="DF77" i="16"/>
  <c r="CA78" i="15"/>
  <c r="CL22" i="15"/>
  <c r="AK45" i="15"/>
  <c r="AS132" i="15"/>
  <c r="BP100" i="15"/>
  <c r="CE67" i="15"/>
  <c r="CU89" i="15"/>
  <c r="BD118" i="15"/>
  <c r="AL22" i="15"/>
  <c r="AW137" i="15"/>
  <c r="DF90" i="16"/>
  <c r="CE118" i="15"/>
  <c r="CE117" i="15" s="1"/>
  <c r="AY118" i="15"/>
  <c r="CF126" i="15"/>
  <c r="CE126" i="15"/>
  <c r="U100" i="15"/>
  <c r="AY126" i="15"/>
  <c r="CZ126" i="15"/>
  <c r="AZ89" i="15"/>
  <c r="BN45" i="15"/>
  <c r="CE56" i="15"/>
  <c r="CI11" i="15"/>
  <c r="CI8" i="15"/>
  <c r="BH8" i="15"/>
  <c r="BH11" i="15"/>
  <c r="DF125" i="16"/>
  <c r="CD45" i="15"/>
  <c r="CO45" i="15"/>
  <c r="AE56" i="15"/>
  <c r="CH45" i="15"/>
  <c r="CF56" i="15"/>
  <c r="AG136" i="15"/>
  <c r="DB89" i="15"/>
  <c r="DF97" i="16"/>
  <c r="AW33" i="15"/>
  <c r="J100" i="15"/>
  <c r="BG22" i="15"/>
  <c r="BB136" i="15"/>
  <c r="AL132" i="15"/>
  <c r="DB100" i="15"/>
  <c r="BE78" i="15"/>
  <c r="CF45" i="15"/>
  <c r="CT67" i="15"/>
  <c r="CS132" i="15"/>
  <c r="AN132" i="15"/>
  <c r="CJ137" i="15"/>
  <c r="U22" i="15"/>
  <c r="CO132" i="15"/>
  <c r="CC100" i="15"/>
  <c r="CP22" i="15"/>
  <c r="BY118" i="15"/>
  <c r="CP56" i="15"/>
  <c r="CR137" i="15"/>
  <c r="CF118" i="15"/>
  <c r="N95" i="19"/>
  <c r="BQ132" i="15"/>
  <c r="BP33" i="15"/>
  <c r="BD132" i="15"/>
  <c r="O137" i="15"/>
  <c r="AK33" i="15"/>
  <c r="AU8" i="15"/>
  <c r="AU11" i="15"/>
  <c r="DF128" i="16"/>
  <c r="CN126" i="15"/>
  <c r="CH126" i="15"/>
  <c r="DF99" i="16"/>
  <c r="AS126" i="15"/>
  <c r="CX132" i="15"/>
  <c r="CO33" i="15"/>
  <c r="DA100" i="15"/>
  <c r="BZ67" i="15"/>
  <c r="L132" i="15"/>
  <c r="AE136" i="15"/>
  <c r="CJ100" i="15"/>
  <c r="CX89" i="15"/>
  <c r="DB22" i="15"/>
  <c r="DF127" i="16"/>
  <c r="AN78" i="15"/>
  <c r="Q67" i="15"/>
  <c r="DA67" i="15"/>
  <c r="CW132" i="15"/>
  <c r="DF21" i="16"/>
  <c r="CI126" i="15"/>
  <c r="AQ22" i="15"/>
  <c r="CZ118" i="15"/>
  <c r="AR89" i="15"/>
  <c r="BA100" i="15"/>
  <c r="AR78" i="15"/>
  <c r="BD78" i="15"/>
  <c r="M132" i="15"/>
  <c r="AX118" i="15"/>
  <c r="BB89" i="15"/>
  <c r="BH22" i="15"/>
  <c r="CT137" i="15"/>
  <c r="BE118" i="15"/>
  <c r="CJ56" i="15"/>
  <c r="L137" i="15"/>
  <c r="AS67" i="15"/>
  <c r="AY33" i="15"/>
  <c r="AT56" i="15"/>
  <c r="AS11" i="15"/>
  <c r="AS8" i="15"/>
  <c r="BV45" i="15"/>
  <c r="Z137" i="15"/>
  <c r="BG8" i="15"/>
  <c r="BG11" i="15"/>
  <c r="CV137" i="15"/>
  <c r="BU45" i="15"/>
  <c r="CO67" i="15"/>
  <c r="AS78" i="15"/>
  <c r="BW100" i="15"/>
  <c r="AC137" i="15"/>
  <c r="CH22" i="15"/>
  <c r="DF110" i="16"/>
  <c r="BN22" i="15"/>
  <c r="BO118" i="15"/>
  <c r="I11" i="15"/>
  <c r="I8" i="15"/>
  <c r="V126" i="15"/>
  <c r="AM45" i="15"/>
  <c r="CG100" i="15"/>
  <c r="CG11" i="15"/>
  <c r="CG8" i="15"/>
  <c r="CN56" i="15"/>
  <c r="AX11" i="15"/>
  <c r="AX8" i="15"/>
  <c r="L11" i="15"/>
  <c r="L8" i="15"/>
  <c r="BN132" i="15"/>
  <c r="CS11" i="15"/>
  <c r="CS8" i="15"/>
  <c r="CM22" i="15"/>
  <c r="F39" i="15"/>
  <c r="G39" i="15"/>
  <c r="DH66" i="15"/>
  <c r="CC56" i="15"/>
  <c r="G96" i="15"/>
  <c r="F96" i="15"/>
  <c r="R137" i="15"/>
  <c r="CT118" i="15"/>
  <c r="CT117" i="15" s="1"/>
  <c r="Q33" i="15"/>
  <c r="AT136" i="15"/>
  <c r="AW100" i="15"/>
  <c r="W11" i="15"/>
  <c r="W8" i="15"/>
  <c r="BQ118" i="15"/>
  <c r="BO136" i="15"/>
  <c r="AG118" i="15"/>
  <c r="BM11" i="15"/>
  <c r="BM8" i="15"/>
  <c r="CM118" i="15"/>
  <c r="BX137" i="15"/>
  <c r="AH33" i="15"/>
  <c r="CV100" i="15"/>
  <c r="CX11" i="15"/>
  <c r="CX8" i="15"/>
  <c r="BQ33" i="15"/>
  <c r="BT33" i="15"/>
  <c r="Z8" i="15"/>
  <c r="Z11" i="15"/>
  <c r="BO33" i="15"/>
  <c r="AX100" i="15"/>
  <c r="BW78" i="15"/>
  <c r="BK11" i="15"/>
  <c r="BK8" i="15"/>
  <c r="CY67" i="15"/>
  <c r="AQ126" i="15"/>
  <c r="BT132" i="15"/>
  <c r="BG100" i="15"/>
  <c r="G47" i="15"/>
  <c r="F47" i="15"/>
  <c r="BI22" i="15"/>
  <c r="CQ11" i="15"/>
  <c r="CQ8" i="15"/>
  <c r="DF55" i="16"/>
  <c r="CA67" i="15"/>
  <c r="CL67" i="15"/>
  <c r="DA118" i="15"/>
  <c r="BM118" i="15"/>
  <c r="BZ132" i="15"/>
  <c r="CC78" i="15"/>
  <c r="AD78" i="15"/>
  <c r="J118" i="15"/>
  <c r="DF43" i="16"/>
  <c r="CR126" i="15"/>
  <c r="DF94" i="16"/>
  <c r="S45" i="15"/>
  <c r="AM132" i="15"/>
  <c r="CQ78" i="15"/>
  <c r="AB67" i="15"/>
  <c r="CP8" i="15"/>
  <c r="CP11" i="15"/>
  <c r="AW22" i="15"/>
  <c r="AB33" i="15"/>
  <c r="AH132" i="15"/>
  <c r="S137" i="15"/>
  <c r="O45" i="15"/>
  <c r="BX11" i="15"/>
  <c r="BX8" i="15"/>
  <c r="BO67" i="15"/>
  <c r="AM136" i="15"/>
  <c r="DH77" i="16"/>
  <c r="J78" i="15"/>
  <c r="AL45" i="15"/>
  <c r="AW132" i="15"/>
  <c r="AJ33" i="15"/>
  <c r="R95" i="19"/>
  <c r="CL33" i="15"/>
  <c r="F49" i="15"/>
  <c r="G49" i="15"/>
  <c r="BL136" i="15"/>
  <c r="DF105" i="16"/>
  <c r="CC126" i="15"/>
  <c r="AP45" i="15"/>
  <c r="BY45" i="15"/>
  <c r="CN45" i="15"/>
  <c r="AY100" i="15"/>
  <c r="AJ126" i="15"/>
  <c r="AJ117" i="15" s="1"/>
  <c r="CC89" i="15"/>
  <c r="BK132" i="15"/>
  <c r="AX132" i="15"/>
  <c r="CF67" i="15"/>
  <c r="DC132" i="15"/>
  <c r="BZ100" i="15"/>
  <c r="I45" i="15"/>
  <c r="BJ45" i="15"/>
  <c r="CW11" i="15"/>
  <c r="CW8" i="15"/>
  <c r="CF89" i="15"/>
  <c r="BK45" i="15"/>
  <c r="BB132" i="15"/>
  <c r="AO22" i="15"/>
  <c r="CM89" i="15"/>
  <c r="CP136" i="15"/>
  <c r="AM100" i="15"/>
  <c r="CB132" i="15"/>
  <c r="G61" i="15"/>
  <c r="F61" i="15"/>
  <c r="AT137" i="15"/>
  <c r="DA126" i="15"/>
  <c r="BX56" i="15"/>
  <c r="BR126" i="15"/>
  <c r="AO33" i="15"/>
  <c r="BI100" i="15"/>
  <c r="BJ56" i="15"/>
  <c r="AU78" i="15"/>
  <c r="J8" i="15"/>
  <c r="J11" i="15"/>
  <c r="CQ67" i="15"/>
  <c r="CK33" i="15"/>
  <c r="AE118" i="15"/>
  <c r="AR45" i="15"/>
  <c r="AZ33" i="15"/>
  <c r="DH21" i="15"/>
  <c r="AG67" i="15"/>
  <c r="BX45" i="15"/>
  <c r="W22" i="15"/>
  <c r="W118" i="15"/>
  <c r="W117" i="15" s="1"/>
  <c r="F20" i="15"/>
  <c r="H11" i="15"/>
  <c r="H8" i="15"/>
  <c r="F8" i="15"/>
  <c r="G20" i="15"/>
  <c r="G41" i="15"/>
  <c r="F41" i="15"/>
  <c r="BI118" i="15"/>
  <c r="BI117" i="15" s="1"/>
  <c r="F129" i="15"/>
  <c r="G129" i="15"/>
  <c r="AK78" i="15"/>
  <c r="DF66" i="16"/>
  <c r="U67" i="15"/>
  <c r="R67" i="15"/>
  <c r="AG132" i="15"/>
  <c r="AR126" i="15"/>
  <c r="AR117" i="15" s="1"/>
  <c r="CN33" i="15"/>
  <c r="BC33" i="15"/>
  <c r="Y136" i="15"/>
  <c r="CN136" i="15"/>
  <c r="BX118" i="15"/>
  <c r="CZ132" i="15"/>
  <c r="G105" i="15"/>
  <c r="F105" i="15"/>
  <c r="AJ89" i="15"/>
  <c r="BH78" i="15"/>
  <c r="BT89" i="15"/>
  <c r="CL45" i="15"/>
  <c r="CU78" i="15"/>
  <c r="BR33" i="15"/>
  <c r="BT136" i="15"/>
  <c r="BV78" i="15"/>
  <c r="AJ100" i="15"/>
  <c r="F30" i="15"/>
  <c r="G30" i="15"/>
  <c r="CV78" i="15"/>
  <c r="AJ137" i="15"/>
  <c r="BA132" i="15"/>
  <c r="DF121" i="16"/>
  <c r="CP132" i="15"/>
  <c r="BD126" i="15"/>
  <c r="X132" i="15"/>
  <c r="CF132" i="15"/>
  <c r="CA132" i="15"/>
  <c r="M22" i="15"/>
  <c r="CG45" i="15"/>
  <c r="CK132" i="15"/>
  <c r="AU118" i="15"/>
  <c r="BY78" i="15"/>
  <c r="BM136" i="15"/>
  <c r="BP137" i="15"/>
  <c r="CU137" i="15"/>
  <c r="BL67" i="15"/>
  <c r="CZ22" i="15"/>
  <c r="BC136" i="15"/>
  <c r="BF33" i="15"/>
  <c r="U126" i="15"/>
  <c r="CX100" i="15"/>
  <c r="BN78" i="15"/>
  <c r="AR136" i="15"/>
  <c r="CQ89" i="15"/>
  <c r="V137" i="15"/>
  <c r="G43" i="15"/>
  <c r="F43" i="15"/>
  <c r="BM45" i="15"/>
  <c r="AF132" i="15"/>
  <c r="DB132" i="15"/>
  <c r="AC126" i="15"/>
  <c r="AU89" i="15"/>
  <c r="AR56" i="15"/>
  <c r="CK137" i="15"/>
  <c r="AH22" i="15"/>
  <c r="AR67" i="15"/>
  <c r="CJ67" i="15"/>
  <c r="BL137" i="15"/>
  <c r="DF123" i="16"/>
  <c r="CR118" i="15"/>
  <c r="BU67" i="15"/>
  <c r="AK56" i="15"/>
  <c r="AB132" i="15"/>
  <c r="CL132" i="15"/>
  <c r="BQ126" i="15"/>
  <c r="Q22" i="15"/>
  <c r="CB137" i="15"/>
  <c r="DF108" i="16"/>
  <c r="BE132" i="15"/>
  <c r="DC89" i="15"/>
  <c r="BU78" i="15"/>
  <c r="AT126" i="15"/>
  <c r="AT117" i="15" s="1"/>
  <c r="CH132" i="15"/>
  <c r="Z33" i="15"/>
  <c r="G83" i="15"/>
  <c r="F83" i="15"/>
  <c r="CN78" i="15"/>
  <c r="AC67" i="15"/>
  <c r="F87" i="15"/>
  <c r="G87" i="15"/>
  <c r="BC56" i="15"/>
  <c r="BW67" i="15"/>
  <c r="BA22" i="15"/>
  <c r="BD136" i="15"/>
  <c r="BF11" i="15"/>
  <c r="BF8" i="15"/>
  <c r="BX78" i="15"/>
  <c r="AE22" i="15"/>
  <c r="AH137" i="15"/>
  <c r="AI126" i="15"/>
  <c r="AP118" i="15"/>
  <c r="AP117" i="15" s="1"/>
  <c r="AW78" i="15"/>
  <c r="AV118" i="15"/>
  <c r="F122" i="15"/>
  <c r="G122" i="15"/>
  <c r="J137" i="15"/>
  <c r="CY89" i="15"/>
  <c r="CU100" i="15"/>
  <c r="X100" i="15"/>
  <c r="CE100" i="15"/>
  <c r="CL118" i="15"/>
  <c r="CL117" i="15" s="1"/>
  <c r="CH136" i="15"/>
  <c r="J95" i="19"/>
  <c r="G118" i="14"/>
  <c r="AP136" i="15"/>
  <c r="CG33" i="15"/>
  <c r="BZ33" i="15"/>
  <c r="BP11" i="15"/>
  <c r="BP8" i="15"/>
  <c r="F110" i="15"/>
  <c r="G110" i="15"/>
  <c r="AK126" i="15"/>
  <c r="CY78" i="15"/>
  <c r="CX78" i="15"/>
  <c r="CA100" i="15"/>
  <c r="CG136" i="15"/>
  <c r="BQ78" i="15"/>
  <c r="CS136" i="15"/>
  <c r="CF33" i="15"/>
  <c r="I78" i="15"/>
  <c r="CC8" i="15"/>
  <c r="CC11" i="15"/>
  <c r="BV33" i="15"/>
  <c r="BS56" i="15"/>
  <c r="CX126" i="15"/>
  <c r="DB118" i="15"/>
  <c r="BR100" i="15"/>
  <c r="AC100" i="15"/>
  <c r="BK136" i="15"/>
  <c r="AI100" i="15"/>
  <c r="CA45" i="15"/>
  <c r="AO118" i="15"/>
  <c r="AG22" i="15"/>
  <c r="F55" i="15"/>
  <c r="G55" i="15"/>
  <c r="CC132" i="15"/>
  <c r="F64" i="15"/>
  <c r="G64" i="15"/>
  <c r="CO100" i="15"/>
  <c r="CW136" i="15"/>
  <c r="BT126" i="15"/>
  <c r="BO45" i="15"/>
  <c r="CB136" i="15"/>
  <c r="BQ45" i="15"/>
  <c r="AN126" i="15"/>
  <c r="CL8" i="15"/>
  <c r="CL11" i="15"/>
  <c r="CM67" i="15"/>
  <c r="T126" i="15"/>
  <c r="AE126" i="15"/>
  <c r="BW118" i="15"/>
  <c r="BS8" i="15"/>
  <c r="BS11" i="15"/>
  <c r="CB11" i="15"/>
  <c r="CB8" i="15"/>
  <c r="AX137" i="15"/>
  <c r="CK78" i="15"/>
  <c r="AK118" i="15"/>
  <c r="AL118" i="15"/>
  <c r="DH43" i="15"/>
  <c r="CS126" i="15"/>
  <c r="I100" i="15"/>
  <c r="AE78" i="15"/>
  <c r="AE137" i="15"/>
  <c r="I137" i="15"/>
  <c r="BY11" i="15"/>
  <c r="BY8" i="15"/>
  <c r="BR118" i="15"/>
  <c r="CQ137" i="15"/>
  <c r="CW22" i="15"/>
  <c r="AR118" i="15"/>
  <c r="X118" i="15"/>
  <c r="BS45" i="15"/>
  <c r="G88" i="15"/>
  <c r="F88" i="15"/>
  <c r="BI136" i="15"/>
  <c r="CO126" i="15"/>
  <c r="CO117" i="15" s="1"/>
  <c r="CC118" i="15"/>
  <c r="CC117" i="15" s="1"/>
  <c r="BZ137" i="15"/>
  <c r="BP56" i="15"/>
  <c r="AH78" i="15"/>
  <c r="BR132" i="15"/>
  <c r="AD22" i="15"/>
  <c r="AB126" i="15"/>
  <c r="BS33" i="15"/>
  <c r="AU33" i="15"/>
  <c r="CB89" i="15"/>
  <c r="AL11" i="15"/>
  <c r="AL8" i="15"/>
  <c r="V95" i="19"/>
  <c r="DH88" i="16"/>
  <c r="M100" i="15"/>
  <c r="CB56" i="15"/>
  <c r="AX22" i="15"/>
  <c r="AP8" i="15"/>
  <c r="AP11" i="15"/>
  <c r="CS22" i="15"/>
  <c r="N22" i="15"/>
  <c r="CO137" i="15"/>
  <c r="AX126" i="15"/>
  <c r="CU45" i="15"/>
  <c r="BU132" i="15"/>
  <c r="CA89" i="15"/>
  <c r="DA136" i="15"/>
  <c r="BQ89" i="15"/>
  <c r="CO136" i="15"/>
  <c r="BJ126" i="15"/>
  <c r="BM137" i="15"/>
  <c r="CL136" i="15"/>
  <c r="Z126" i="15"/>
  <c r="BF118" i="15"/>
  <c r="AN89" i="15"/>
  <c r="Z95" i="19"/>
  <c r="CC33" i="15"/>
  <c r="CL56" i="15"/>
  <c r="DA45" i="15"/>
  <c r="BA118" i="15"/>
  <c r="CP137" i="15"/>
  <c r="CO11" i="15"/>
  <c r="CO8" i="15"/>
  <c r="BS100" i="15"/>
  <c r="DC118" i="15"/>
  <c r="DF102" i="16"/>
  <c r="AB118" i="15"/>
  <c r="AB117" i="15" s="1"/>
  <c r="BZ126" i="15"/>
  <c r="CQ126" i="15"/>
  <c r="AL67" i="15"/>
  <c r="AK89" i="15"/>
  <c r="Y56" i="15"/>
  <c r="BT100" i="15"/>
  <c r="AI132" i="15"/>
  <c r="CX137" i="15"/>
  <c r="CQ136" i="15"/>
  <c r="I118" i="15"/>
  <c r="F48" i="15"/>
  <c r="G48" i="15"/>
  <c r="X89" i="15"/>
  <c r="BO78" i="15"/>
  <c r="AK8" i="15"/>
  <c r="AK11" i="15"/>
  <c r="CC22" i="15"/>
  <c r="CE78" i="15"/>
  <c r="CH56" i="15"/>
  <c r="Z45" i="15"/>
  <c r="BM22" i="15"/>
  <c r="BN118" i="15"/>
  <c r="AM33" i="15"/>
  <c r="AO56" i="15"/>
  <c r="BO56" i="15"/>
  <c r="BR137" i="15"/>
  <c r="DA78" i="15"/>
  <c r="CG137" i="15"/>
  <c r="AM8" i="15"/>
  <c r="AM11" i="15"/>
  <c r="R78" i="15"/>
  <c r="S118" i="15"/>
  <c r="CF22" i="15"/>
  <c r="CP126" i="15"/>
  <c r="AD136" i="15"/>
  <c r="BT67" i="15"/>
  <c r="DF92" i="16"/>
  <c r="AL137" i="15"/>
  <c r="BC78" i="15"/>
  <c r="F63" i="15"/>
  <c r="G63" i="15"/>
  <c r="AW126" i="15"/>
  <c r="AW117" i="15" s="1"/>
  <c r="CY118" i="15"/>
  <c r="CY33" i="15"/>
  <c r="AM78" i="15"/>
  <c r="V118" i="15"/>
  <c r="V117" i="15" s="1"/>
  <c r="AZ132" i="15"/>
  <c r="AM89" i="15"/>
  <c r="T67" i="15"/>
  <c r="Q132" i="15"/>
  <c r="BI67" i="15"/>
  <c r="DH32" i="16"/>
  <c r="AU132" i="15"/>
  <c r="N118" i="15"/>
  <c r="N117" i="15" s="1"/>
  <c r="CB67" i="15"/>
  <c r="BO132" i="15"/>
  <c r="CJ78" i="15"/>
  <c r="AL56" i="15"/>
  <c r="DH55" i="16"/>
  <c r="BH126" i="15"/>
  <c r="AQ89" i="15"/>
  <c r="CV22" i="15"/>
  <c r="DB33" i="15"/>
  <c r="BW56" i="15"/>
  <c r="BQ136" i="15"/>
  <c r="CA56" i="15"/>
  <c r="CD78" i="15"/>
  <c r="AJ11" i="15"/>
  <c r="AJ8" i="15"/>
  <c r="AO89" i="15"/>
  <c r="CN132" i="15"/>
  <c r="DC137" i="15"/>
  <c r="CK22" i="15"/>
  <c r="BB100" i="15"/>
  <c r="BB137" i="15"/>
  <c r="DC100" i="15"/>
  <c r="AJ136" i="15"/>
  <c r="CT132" i="15"/>
  <c r="N100" i="15"/>
  <c r="CS45" i="15"/>
  <c r="CW33" i="15"/>
  <c r="BJ136" i="15"/>
  <c r="BA126" i="15"/>
  <c r="BE56" i="15"/>
  <c r="Y45" i="15"/>
  <c r="S67" i="15"/>
  <c r="CZ45" i="15"/>
  <c r="BB33" i="15"/>
  <c r="CX45" i="15"/>
  <c r="Q56" i="15"/>
  <c r="AP100" i="15"/>
  <c r="BC132" i="15"/>
  <c r="CH118" i="15"/>
  <c r="W45" i="15"/>
  <c r="DF32" i="16"/>
  <c r="AI11" i="15"/>
  <c r="AI8" i="15"/>
  <c r="CX67" i="15"/>
  <c r="AV67" i="15"/>
  <c r="AQ45" i="15"/>
  <c r="BJ89" i="15"/>
  <c r="CS137" i="15"/>
  <c r="AZ56" i="15"/>
  <c r="P22" i="15"/>
  <c r="AU100" i="15"/>
  <c r="CJ22" i="15"/>
  <c r="BD89" i="15"/>
  <c r="F36" i="15"/>
  <c r="G36" i="15"/>
  <c r="L45" i="15"/>
  <c r="K33" i="15"/>
  <c r="BI137" i="15"/>
  <c r="Z118" i="15"/>
  <c r="CX118" i="15"/>
  <c r="CL78" i="15"/>
  <c r="CT100" i="15"/>
  <c r="CY137" i="15"/>
  <c r="P132" i="15"/>
  <c r="AM126" i="15"/>
  <c r="CZ78" i="15"/>
  <c r="BC137" i="15"/>
  <c r="X136" i="15"/>
  <c r="DB56" i="15"/>
  <c r="F102" i="15"/>
  <c r="G102" i="15"/>
  <c r="BF67" i="15"/>
  <c r="AC45" i="15"/>
  <c r="AE132" i="15"/>
  <c r="BI78" i="15"/>
  <c r="CI33" i="15"/>
  <c r="CK45" i="15"/>
  <c r="W132" i="15"/>
  <c r="BW89" i="15"/>
  <c r="BU22" i="15"/>
  <c r="BB56" i="15"/>
  <c r="CQ118" i="15"/>
  <c r="G119" i="15"/>
  <c r="F119" i="15"/>
  <c r="H118" i="15"/>
  <c r="AL89" i="15"/>
  <c r="CO78" i="15"/>
  <c r="AK67" i="15"/>
  <c r="CM56" i="15"/>
  <c r="Q78" i="15"/>
  <c r="N137" i="15"/>
  <c r="CM8" i="15"/>
  <c r="CM11" i="15"/>
  <c r="X45" i="15"/>
  <c r="F77" i="15"/>
  <c r="G77" i="15"/>
  <c r="CZ137" i="15"/>
  <c r="Y118" i="15"/>
  <c r="CL137" i="15"/>
  <c r="DH55" i="15"/>
  <c r="BA11" i="15"/>
  <c r="BA8" i="15"/>
  <c r="BP89" i="15"/>
  <c r="CZ56" i="15"/>
  <c r="BC67" i="15"/>
  <c r="T132" i="15"/>
  <c r="F123" i="15"/>
  <c r="G123" i="15"/>
  <c r="AM56" i="15"/>
  <c r="DA11" i="15"/>
  <c r="DA8" i="15"/>
  <c r="AR132" i="15"/>
  <c r="DB137" i="15"/>
  <c r="AU22" i="15"/>
  <c r="BJ118" i="15"/>
  <c r="BS136" i="15"/>
  <c r="AC118" i="15"/>
  <c r="AC117" i="15" s="1"/>
  <c r="BN137" i="15"/>
  <c r="F121" i="15"/>
  <c r="G121" i="15"/>
  <c r="F66" i="15"/>
  <c r="G66" i="15"/>
  <c r="CT33" i="15"/>
  <c r="AB8" i="15"/>
  <c r="AB11" i="15"/>
  <c r="AP22" i="15"/>
  <c r="CO22" i="15"/>
  <c r="Z136" i="15"/>
  <c r="CE89" i="15"/>
  <c r="AP137" i="15"/>
  <c r="H89" i="15"/>
  <c r="DH21" i="16"/>
  <c r="AV89" i="15"/>
  <c r="AJ132" i="15"/>
  <c r="V11" i="15"/>
  <c r="V8" i="15"/>
  <c r="AZ100" i="15"/>
  <c r="BH45" i="15"/>
  <c r="AE33" i="15"/>
  <c r="P100" i="15"/>
  <c r="AB45" i="15"/>
  <c r="BH132" i="15"/>
  <c r="CQ56" i="15"/>
  <c r="S132" i="15"/>
  <c r="CW78" i="15"/>
  <c r="CP78" i="15"/>
  <c r="BM126" i="15"/>
  <c r="N56" i="15"/>
  <c r="AJ22" i="15"/>
  <c r="BP132" i="15"/>
  <c r="CZ11" i="15"/>
  <c r="CZ8" i="15"/>
  <c r="CE45" i="15"/>
  <c r="L78" i="15"/>
  <c r="BX22" i="15"/>
  <c r="R89" i="19"/>
  <c r="AT8" i="15"/>
  <c r="AT11" i="15"/>
  <c r="AY137" i="15"/>
  <c r="CD137" i="15"/>
  <c r="BS78" i="15"/>
  <c r="CD22" i="15"/>
  <c r="AQ56" i="15"/>
  <c r="G27" i="15"/>
  <c r="F27" i="15"/>
  <c r="CG89" i="15"/>
  <c r="BH118" i="15"/>
  <c r="CR100" i="15"/>
  <c r="AP67" i="15"/>
  <c r="CY45" i="15"/>
  <c r="CN100" i="15"/>
  <c r="I132" i="15"/>
  <c r="R100" i="15"/>
  <c r="DC78" i="15"/>
  <c r="AW89" i="15"/>
  <c r="Y8" i="15"/>
  <c r="Y11" i="15"/>
  <c r="BF22" i="15"/>
  <c r="U118" i="15"/>
  <c r="AA118" i="15"/>
  <c r="AF33" i="15"/>
  <c r="V22" i="15"/>
  <c r="BF45" i="15"/>
  <c r="BN126" i="15"/>
  <c r="V56" i="15"/>
  <c r="CX33" i="15"/>
  <c r="AX89" i="15"/>
  <c r="BD22" i="15"/>
  <c r="BS132" i="15"/>
  <c r="BY132" i="15"/>
  <c r="BF100" i="15"/>
  <c r="AA132" i="15"/>
  <c r="AK137" i="15"/>
  <c r="BU8" i="15"/>
  <c r="BU11" i="15"/>
  <c r="N45" i="15"/>
  <c r="BZ78" i="15"/>
  <c r="G31" i="15"/>
  <c r="F31" i="15"/>
  <c r="AX78" i="15"/>
  <c r="BL56" i="15"/>
  <c r="AC132" i="15"/>
  <c r="BL118" i="15"/>
  <c r="DC8" i="15"/>
  <c r="DC11" i="15"/>
  <c r="H100" i="15"/>
  <c r="G101" i="15"/>
  <c r="F101" i="15"/>
  <c r="CC45" i="15"/>
  <c r="BP67" i="15"/>
  <c r="BC118" i="15"/>
  <c r="CS100" i="15"/>
  <c r="AH45" i="15"/>
  <c r="BC22" i="15"/>
  <c r="BS67" i="15"/>
  <c r="T45" i="15"/>
  <c r="G104" i="15"/>
  <c r="F104" i="15"/>
  <c r="CO56" i="15"/>
  <c r="AZ11" i="15"/>
  <c r="AZ8" i="15"/>
  <c r="BG114" i="15"/>
  <c r="AR114" i="15"/>
  <c r="BO114" i="15"/>
  <c r="BU114" i="15"/>
  <c r="CS114" i="15"/>
  <c r="BT114" i="15"/>
  <c r="AK114" i="15"/>
  <c r="BC114" i="15"/>
  <c r="BQ114" i="15"/>
  <c r="DA114" i="15"/>
  <c r="CB114" i="15"/>
  <c r="CB131" i="15" s="1"/>
  <c r="CK114" i="15"/>
  <c r="BZ114" i="15"/>
  <c r="DC114" i="15"/>
  <c r="BN114" i="15"/>
  <c r="CJ114" i="15"/>
  <c r="CF114" i="15"/>
  <c r="AH114" i="15"/>
  <c r="AH131" i="15" s="1"/>
  <c r="H114" i="15"/>
  <c r="BD114" i="15"/>
  <c r="BD131" i="15" s="1"/>
  <c r="AJ114" i="15"/>
  <c r="AJ131" i="15" s="1"/>
  <c r="AV114" i="15"/>
  <c r="AD114" i="15"/>
  <c r="BE114" i="15"/>
  <c r="CN114" i="15"/>
  <c r="CR114" i="15"/>
  <c r="AU114" i="15"/>
  <c r="AU131" i="15" s="1"/>
  <c r="BA114" i="15"/>
  <c r="Y114" i="15"/>
  <c r="Z114" i="15"/>
  <c r="BB114" i="15"/>
  <c r="CT114" i="15"/>
  <c r="CT131" i="15" s="1"/>
  <c r="BJ114" i="15"/>
  <c r="CU114" i="15"/>
  <c r="CU131" i="15" s="1"/>
  <c r="CC114" i="15"/>
  <c r="AM114" i="15"/>
  <c r="BP114" i="15"/>
  <c r="CI114" i="15"/>
  <c r="BY114" i="15"/>
  <c r="BK114" i="15"/>
  <c r="AP114" i="15"/>
  <c r="AZ114" i="15"/>
  <c r="CL114" i="15"/>
  <c r="AW114" i="15"/>
  <c r="CH114" i="15"/>
  <c r="I114" i="15"/>
  <c r="CY114" i="15"/>
  <c r="AL114" i="15"/>
  <c r="AE114" i="15"/>
  <c r="CD114" i="15"/>
  <c r="DB114" i="15"/>
  <c r="BW114" i="15"/>
  <c r="AF114" i="15"/>
  <c r="CM114" i="15"/>
  <c r="AB114" i="15"/>
  <c r="CO114" i="15"/>
  <c r="AT114" i="15"/>
  <c r="BI114" i="15"/>
  <c r="AS114" i="15"/>
  <c r="CX114" i="15"/>
  <c r="AX114" i="15"/>
  <c r="CW114" i="15"/>
  <c r="BR114" i="15"/>
  <c r="BS114" i="15"/>
  <c r="CP114" i="15"/>
  <c r="BV114" i="15"/>
  <c r="BV131" i="15" s="1"/>
  <c r="CE114" i="15"/>
  <c r="AC114" i="15"/>
  <c r="CV114" i="15"/>
  <c r="AI114" i="15"/>
  <c r="AO114" i="15"/>
  <c r="AY114" i="15"/>
  <c r="AQ114" i="15"/>
  <c r="AA114" i="15"/>
  <c r="CG114" i="15"/>
  <c r="CG131" i="15" s="1"/>
  <c r="X114" i="15"/>
  <c r="BM114" i="15"/>
  <c r="AG114" i="15"/>
  <c r="CZ114" i="15"/>
  <c r="BL114" i="15"/>
  <c r="CQ114" i="15"/>
  <c r="CA114" i="15"/>
  <c r="CA131" i="15" s="1"/>
  <c r="BX114" i="15"/>
  <c r="AN114" i="15"/>
  <c r="AN131" i="15" s="1"/>
  <c r="BH114" i="15"/>
  <c r="BF114" i="15"/>
  <c r="F15" i="15"/>
  <c r="G15" i="15"/>
  <c r="F71" i="15"/>
  <c r="G71" i="15"/>
  <c r="AU136" i="15"/>
  <c r="BL78" i="15"/>
  <c r="CF100" i="15"/>
  <c r="J132" i="15"/>
  <c r="BE137" i="15"/>
  <c r="G14" i="15"/>
  <c r="F14" i="15"/>
  <c r="BJ33" i="15"/>
  <c r="CS118" i="15"/>
  <c r="CA126" i="15"/>
  <c r="DA137" i="15"/>
  <c r="DF107" i="16"/>
  <c r="BG56" i="15"/>
  <c r="Y78" i="15"/>
  <c r="CA118" i="15"/>
  <c r="BW45" i="15"/>
  <c r="M118" i="15"/>
  <c r="AR100" i="15"/>
  <c r="CX136" i="15"/>
  <c r="BV11" i="15"/>
  <c r="BV8" i="15"/>
  <c r="AM137" i="15"/>
  <c r="G19" i="15"/>
  <c r="F19" i="15"/>
  <c r="CV56" i="15"/>
  <c r="CK118" i="15"/>
  <c r="K100" i="15"/>
  <c r="CV132" i="15"/>
  <c r="BN33" i="15"/>
  <c r="G74" i="15"/>
  <c r="F74" i="15"/>
  <c r="BS22" i="15"/>
  <c r="BU118" i="15"/>
  <c r="CE33" i="15"/>
  <c r="N132" i="15"/>
  <c r="AB22" i="15"/>
  <c r="K56" i="15"/>
  <c r="BE11" i="15"/>
  <c r="BE8" i="15"/>
  <c r="S126" i="15"/>
  <c r="F97" i="15"/>
  <c r="G97" i="15"/>
  <c r="CQ45" i="15"/>
  <c r="AU45" i="15"/>
  <c r="AZ136" i="15"/>
  <c r="G29" i="15"/>
  <c r="F29" i="15"/>
  <c r="BJ22" i="15"/>
  <c r="AA100" i="15"/>
  <c r="CI118" i="15"/>
  <c r="CI117" i="15" s="1"/>
  <c r="AH126" i="15"/>
  <c r="BV100" i="15"/>
  <c r="AC136" i="15"/>
  <c r="I22" i="15"/>
  <c r="BX126" i="15"/>
  <c r="CG132" i="15"/>
  <c r="CN118" i="15"/>
  <c r="AT45" i="15"/>
  <c r="K67" i="15"/>
  <c r="CK89" i="15"/>
  <c r="M56" i="15"/>
  <c r="AA22" i="15"/>
  <c r="BS118" i="15"/>
  <c r="CK56" i="15"/>
  <c r="CI89" i="15"/>
  <c r="AF136" i="15"/>
  <c r="CE22" i="15"/>
  <c r="CN11" i="15"/>
  <c r="CN8" i="15"/>
  <c r="K118" i="15"/>
  <c r="K117" i="15" s="1"/>
  <c r="W78" i="15"/>
  <c r="AA89" i="15"/>
  <c r="CP118" i="15"/>
  <c r="AB78" i="15"/>
  <c r="AU67" i="15"/>
  <c r="BW22" i="15"/>
  <c r="K132" i="15"/>
  <c r="CQ22" i="15"/>
  <c r="BO89" i="15"/>
  <c r="BO22" i="15"/>
  <c r="CJ118" i="15"/>
  <c r="BW132" i="15"/>
  <c r="AH67" i="15"/>
  <c r="AW136" i="15"/>
  <c r="AI78" i="15"/>
  <c r="AY78" i="15"/>
  <c r="CP45" i="15"/>
  <c r="AY67" i="15"/>
  <c r="CN89" i="15"/>
  <c r="AD67" i="15"/>
  <c r="DF96" i="16"/>
  <c r="AG33" i="15"/>
  <c r="AZ126" i="15"/>
  <c r="BX67" i="15"/>
  <c r="BY22" i="15"/>
  <c r="DA132" i="15"/>
  <c r="AQ67" i="15"/>
  <c r="DF122" i="16"/>
  <c r="O118" i="15"/>
  <c r="H136" i="15"/>
  <c r="BZ136" i="15"/>
  <c r="BK118" i="15"/>
  <c r="AL33" i="15"/>
  <c r="AP33" i="15"/>
  <c r="AE89" i="15"/>
  <c r="AV100" i="15"/>
  <c r="F60" i="15"/>
  <c r="G60" i="15"/>
  <c r="F109" i="15"/>
  <c r="G109" i="15"/>
  <c r="BP45" i="15"/>
  <c r="BN89" i="15"/>
  <c r="R118" i="15"/>
  <c r="AV22" i="15"/>
  <c r="DH43" i="16"/>
  <c r="I126" i="15"/>
  <c r="G13" i="15"/>
  <c r="F13" i="15"/>
  <c r="G107" i="15"/>
  <c r="F107" i="15"/>
  <c r="AF100" i="15"/>
  <c r="AT67" i="15"/>
  <c r="AE45" i="15"/>
  <c r="AO78" i="15"/>
  <c r="AO8" i="15"/>
  <c r="AO11" i="15"/>
  <c r="AA33" i="15"/>
  <c r="S100" i="15"/>
  <c r="CG56" i="15"/>
  <c r="CA137" i="15"/>
  <c r="CD118" i="15"/>
  <c r="F124" i="15"/>
  <c r="G124" i="15"/>
  <c r="DF88" i="16"/>
  <c r="BZ22" i="15"/>
  <c r="BC100" i="15"/>
  <c r="T11" i="15"/>
  <c r="T8" i="15"/>
  <c r="U137" i="15"/>
  <c r="U11" i="15"/>
  <c r="U8" i="15"/>
  <c r="CS89" i="15"/>
  <c r="CU8" i="15"/>
  <c r="CU11" i="15"/>
  <c r="AF126" i="15"/>
  <c r="AF117" i="15" s="1"/>
  <c r="X33" i="15"/>
  <c r="W100" i="15"/>
  <c r="BT118" i="15"/>
  <c r="AZ78" i="15"/>
  <c r="CY126" i="15"/>
  <c r="CV11" i="15"/>
  <c r="CV8" i="15"/>
  <c r="AC56" i="15"/>
  <c r="BV22" i="15"/>
  <c r="AY56" i="15"/>
  <c r="BR89" i="15"/>
  <c r="AK100" i="15"/>
  <c r="BU137" i="15"/>
  <c r="BM89" i="15"/>
  <c r="AO67" i="15"/>
  <c r="CK67" i="15"/>
  <c r="BJ67" i="15"/>
  <c r="AB89" i="15"/>
  <c r="BA137" i="15"/>
  <c r="CJ126" i="15"/>
  <c r="CX22" i="15"/>
  <c r="AA45" i="15"/>
  <c r="O11" i="15"/>
  <c r="O8" i="15"/>
  <c r="V67" i="15"/>
  <c r="DF95" i="16"/>
  <c r="CU33" i="15"/>
  <c r="BE136" i="15"/>
  <c r="CT56" i="15"/>
  <c r="BV67" i="15"/>
  <c r="CZ33" i="15"/>
  <c r="BL8" i="15"/>
  <c r="BL11" i="15"/>
  <c r="BB45" i="15"/>
  <c r="CQ33" i="15"/>
  <c r="BJ137" i="15"/>
  <c r="AB100" i="15"/>
  <c r="BX89" i="15"/>
  <c r="O100" i="15"/>
  <c r="I89" i="15"/>
  <c r="CV136" i="15"/>
  <c r="G127" i="15"/>
  <c r="F127" i="15"/>
  <c r="H126" i="15"/>
  <c r="CT136" i="15"/>
  <c r="AT89" i="15"/>
  <c r="BN56" i="15"/>
  <c r="BF132" i="15"/>
  <c r="DA22" i="15"/>
  <c r="W137" i="15"/>
  <c r="F69" i="15"/>
  <c r="G69" i="15"/>
  <c r="BX33" i="15"/>
  <c r="P118" i="15"/>
  <c r="P117" i="15" s="1"/>
  <c r="BW136" i="15"/>
  <c r="AZ118" i="15"/>
  <c r="L56" i="15"/>
  <c r="BM100" i="15"/>
  <c r="G21" i="15"/>
  <c r="F21" i="15"/>
  <c r="H132" i="15"/>
  <c r="BU56" i="15"/>
  <c r="G106" i="15"/>
  <c r="F106" i="15"/>
  <c r="H137" i="15"/>
  <c r="R115" i="15"/>
  <c r="BL115" i="15"/>
  <c r="CI115" i="15"/>
  <c r="CT115" i="15"/>
  <c r="K115" i="15"/>
  <c r="BQ115" i="15"/>
  <c r="AP115" i="15"/>
  <c r="BW115" i="15"/>
  <c r="CA115" i="15"/>
  <c r="CZ115" i="15"/>
  <c r="X115" i="15"/>
  <c r="CW115" i="15"/>
  <c r="CL115" i="15"/>
  <c r="CG115" i="15"/>
  <c r="CN115" i="15"/>
  <c r="AE115" i="15"/>
  <c r="AR115" i="15"/>
  <c r="AT115" i="15"/>
  <c r="BY115" i="15"/>
  <c r="N115" i="15"/>
  <c r="BU115" i="15"/>
  <c r="BJ115" i="15"/>
  <c r="O115" i="15"/>
  <c r="CR115" i="15"/>
  <c r="BD115" i="15"/>
  <c r="H115" i="15"/>
  <c r="AV115" i="15"/>
  <c r="CH115" i="15"/>
  <c r="AC115" i="15"/>
  <c r="BC115" i="15"/>
  <c r="AH115" i="15"/>
  <c r="CD115" i="15"/>
  <c r="BA115" i="15"/>
  <c r="U115" i="15"/>
  <c r="AG115" i="15"/>
  <c r="AW115" i="15"/>
  <c r="AU115" i="15"/>
  <c r="I115" i="15"/>
  <c r="BO115" i="15"/>
  <c r="AN115" i="15"/>
  <c r="CB115" i="15"/>
  <c r="BM115" i="15"/>
  <c r="J115" i="15"/>
  <c r="AO115" i="15"/>
  <c r="BK115" i="15"/>
  <c r="AI115" i="15"/>
  <c r="BT115" i="15"/>
  <c r="AF115" i="15"/>
  <c r="DB115" i="15"/>
  <c r="CJ115" i="15"/>
  <c r="BR115" i="15"/>
  <c r="AS115" i="15"/>
  <c r="CE115" i="15"/>
  <c r="DC115" i="15"/>
  <c r="V115" i="15"/>
  <c r="Z115" i="15"/>
  <c r="AL115" i="15"/>
  <c r="BZ115" i="15"/>
  <c r="BV115" i="15"/>
  <c r="BN115" i="15"/>
  <c r="BX115" i="15"/>
  <c r="CK115" i="15"/>
  <c r="CY115" i="15"/>
  <c r="AA115" i="15"/>
  <c r="Q115" i="15"/>
  <c r="BF115" i="15"/>
  <c r="BE115" i="15"/>
  <c r="DA115" i="15"/>
  <c r="BS115" i="15"/>
  <c r="BI115" i="15"/>
  <c r="AD115" i="15"/>
  <c r="CS115" i="15"/>
  <c r="M115" i="15"/>
  <c r="S115" i="15"/>
  <c r="CO115" i="15"/>
  <c r="Y115" i="15"/>
  <c r="BB115" i="15"/>
  <c r="CM115" i="15"/>
  <c r="AM115" i="15"/>
  <c r="CQ115" i="15"/>
  <c r="W115" i="15"/>
  <c r="BP115" i="15"/>
  <c r="AZ115" i="15"/>
  <c r="CX115" i="15"/>
  <c r="AJ115" i="15"/>
  <c r="CP115" i="15"/>
  <c r="CV115" i="15"/>
  <c r="AK115" i="15"/>
  <c r="CF115" i="15"/>
  <c r="BG115" i="15"/>
  <c r="BH115" i="15"/>
  <c r="T115" i="15"/>
  <c r="CC115" i="15"/>
  <c r="AX115" i="15"/>
  <c r="AY115" i="15"/>
  <c r="AQ115" i="15"/>
  <c r="P115" i="15"/>
  <c r="AB115" i="15"/>
  <c r="L115" i="15"/>
  <c r="CU115" i="15"/>
  <c r="AG78" i="15"/>
  <c r="F108" i="15"/>
  <c r="G108" i="15"/>
  <c r="DA33" i="15"/>
  <c r="U45" i="15"/>
  <c r="BL126" i="15"/>
  <c r="AA56" i="15"/>
  <c r="BG118" i="15"/>
  <c r="BK89" i="15"/>
  <c r="CM132" i="15"/>
  <c r="BI45" i="15"/>
  <c r="BI44" i="15" s="1"/>
  <c r="G120" i="15"/>
  <c r="F120" i="15"/>
  <c r="X11" i="15"/>
  <c r="X8" i="15"/>
  <c r="AQ137" i="15"/>
  <c r="BF89" i="15"/>
  <c r="BH67" i="15"/>
  <c r="CC67" i="15"/>
  <c r="CP33" i="15"/>
  <c r="CD126" i="15"/>
  <c r="AV11" i="15"/>
  <c r="AV8" i="15"/>
  <c r="BH56" i="15"/>
  <c r="BQ67" i="15"/>
  <c r="BY67" i="15"/>
  <c r="G75" i="15"/>
  <c r="F75" i="15"/>
  <c r="R8" i="15"/>
  <c r="R11" i="15"/>
  <c r="M33" i="15"/>
  <c r="AF22" i="15"/>
  <c r="AB136" i="15"/>
  <c r="L126" i="15"/>
  <c r="J22" i="15"/>
  <c r="L118" i="15"/>
  <c r="BE67" i="15"/>
  <c r="BZ45" i="15"/>
  <c r="Q100" i="15"/>
  <c r="CG78" i="15"/>
  <c r="X126" i="15"/>
  <c r="AL126" i="15"/>
  <c r="AO126" i="15"/>
  <c r="AO117" i="15" s="1"/>
  <c r="DH66" i="16"/>
  <c r="AT78" i="15"/>
  <c r="K78" i="15"/>
  <c r="AI67" i="15"/>
  <c r="F125" i="15"/>
  <c r="G125" i="15"/>
  <c r="BE22" i="15"/>
  <c r="G54" i="15"/>
  <c r="F54" i="15"/>
  <c r="AV126" i="15"/>
  <c r="CR89" i="15"/>
  <c r="K137" i="15"/>
  <c r="AS22" i="15"/>
  <c r="T100" i="15"/>
  <c r="AA67" i="15"/>
  <c r="W113" i="15"/>
  <c r="BM113" i="15"/>
  <c r="CP113" i="15"/>
  <c r="AZ113" i="15"/>
  <c r="CB113" i="15"/>
  <c r="BF113" i="15"/>
  <c r="AG113" i="15"/>
  <c r="AY113" i="15"/>
  <c r="Y113" i="15"/>
  <c r="CN113" i="15"/>
  <c r="AF113" i="15"/>
  <c r="BL113" i="15"/>
  <c r="U113" i="15"/>
  <c r="AR113" i="15"/>
  <c r="CE113" i="15"/>
  <c r="BV113" i="15"/>
  <c r="BH113" i="15"/>
  <c r="AU113" i="15"/>
  <c r="L113" i="15"/>
  <c r="CZ113" i="15"/>
  <c r="BO113" i="15"/>
  <c r="BA113" i="15"/>
  <c r="BE113" i="15"/>
  <c r="AL113" i="15"/>
  <c r="AC113" i="15"/>
  <c r="CM113" i="15"/>
  <c r="AP113" i="15"/>
  <c r="I113" i="15"/>
  <c r="CC113" i="15"/>
  <c r="K113" i="15"/>
  <c r="BU113" i="15"/>
  <c r="AI113" i="15"/>
  <c r="BX113" i="15"/>
  <c r="AD113" i="15"/>
  <c r="CW113" i="15"/>
  <c r="T113" i="15"/>
  <c r="BB113" i="15"/>
  <c r="AE113" i="15"/>
  <c r="AT113" i="15"/>
  <c r="CV113" i="15"/>
  <c r="BI113" i="15"/>
  <c r="H113" i="15"/>
  <c r="AK113" i="15"/>
  <c r="CH113" i="15"/>
  <c r="BJ113" i="15"/>
  <c r="M113" i="15"/>
  <c r="CT113" i="15"/>
  <c r="J113" i="15"/>
  <c r="AX113" i="15"/>
  <c r="BY113" i="15"/>
  <c r="R113" i="15"/>
  <c r="CG113" i="15"/>
  <c r="AM113" i="15"/>
  <c r="BW113" i="15"/>
  <c r="AJ113" i="15"/>
  <c r="BT113" i="15"/>
  <c r="BK113" i="15"/>
  <c r="AA113" i="15"/>
  <c r="CU113" i="15"/>
  <c r="CJ113" i="15"/>
  <c r="AO113" i="15"/>
  <c r="BS113" i="15"/>
  <c r="BD113" i="15"/>
  <c r="CF113" i="15"/>
  <c r="S113" i="15"/>
  <c r="CY113" i="15"/>
  <c r="BR113" i="15"/>
  <c r="CQ113" i="15"/>
  <c r="P113" i="15"/>
  <c r="AS113" i="15"/>
  <c r="AN113" i="15"/>
  <c r="BP113" i="15"/>
  <c r="CK113" i="15"/>
  <c r="DB113" i="15"/>
  <c r="BQ113" i="15"/>
  <c r="AW113" i="15"/>
  <c r="CD113" i="15"/>
  <c r="CX113" i="15"/>
  <c r="N113" i="15"/>
  <c r="BG113" i="15"/>
  <c r="AQ113" i="15"/>
  <c r="CS113" i="15"/>
  <c r="DC113" i="15"/>
  <c r="BC113" i="15"/>
  <c r="AH113" i="15"/>
  <c r="Z113" i="15"/>
  <c r="CR113" i="15"/>
  <c r="CA113" i="15"/>
  <c r="AV113" i="15"/>
  <c r="CI113" i="15"/>
  <c r="AB113" i="15"/>
  <c r="V113" i="15"/>
  <c r="CL113" i="15"/>
  <c r="BZ113" i="15"/>
  <c r="X113" i="15"/>
  <c r="CO113" i="15"/>
  <c r="BN113" i="15"/>
  <c r="O113" i="15"/>
  <c r="DA113" i="15"/>
  <c r="Q113" i="15"/>
  <c r="BL45" i="15"/>
  <c r="BW137" i="15"/>
  <c r="CM33" i="15"/>
  <c r="AI137" i="15"/>
  <c r="AT33" i="15"/>
  <c r="BK126" i="15"/>
  <c r="BK117" i="15" s="1"/>
  <c r="AZ45" i="15"/>
  <c r="AV137" i="15"/>
  <c r="CK100" i="15"/>
  <c r="AI56" i="15"/>
  <c r="CI45" i="15"/>
  <c r="AD137" i="15"/>
  <c r="O132" i="15"/>
  <c r="BK100" i="15"/>
  <c r="CW118" i="15"/>
  <c r="CW117" i="15" s="1"/>
  <c r="DC56" i="15"/>
  <c r="BR45" i="15"/>
  <c r="CY100" i="15"/>
  <c r="AT132" i="15"/>
  <c r="BI89" i="15"/>
  <c r="BI131" i="15" s="1"/>
  <c r="AN137" i="15"/>
  <c r="BT11" i="15"/>
  <c r="BT8" i="15"/>
  <c r="AO45" i="15"/>
  <c r="AI136" i="15"/>
  <c r="AG137" i="15"/>
  <c r="DH32" i="15"/>
  <c r="AP132" i="15"/>
  <c r="AQ78" i="15"/>
  <c r="CN67" i="15"/>
  <c r="N78" i="15"/>
  <c r="AU56" i="15"/>
  <c r="G116" i="15"/>
  <c r="F116" i="15"/>
  <c r="CV33" i="15"/>
  <c r="G73" i="15"/>
  <c r="F73" i="15"/>
  <c r="N33" i="15"/>
  <c r="G35" i="15"/>
  <c r="F35" i="15"/>
  <c r="R126" i="15"/>
  <c r="S33" i="15"/>
  <c r="AN8" i="15"/>
  <c r="AN11" i="15"/>
  <c r="BQ11" i="15"/>
  <c r="BQ8" i="15"/>
  <c r="CR67" i="15"/>
  <c r="CB33" i="15"/>
  <c r="CW100" i="15"/>
  <c r="AR22" i="15"/>
  <c r="BE89" i="15"/>
  <c r="BE131" i="15" s="1"/>
  <c r="BZ118" i="15"/>
  <c r="W67" i="15"/>
  <c r="Y33" i="15"/>
  <c r="CQ100" i="15"/>
  <c r="R22" i="15"/>
  <c r="BX136" i="15"/>
  <c r="AS33" i="15"/>
  <c r="AC33" i="15"/>
  <c r="H67" i="15"/>
  <c r="F68" i="15"/>
  <c r="G68" i="15"/>
  <c r="BO137" i="15"/>
  <c r="BD8" i="15"/>
  <c r="BD11" i="15"/>
  <c r="CI67" i="15"/>
  <c r="CD89" i="15"/>
  <c r="AE8" i="15"/>
  <c r="AE11" i="15"/>
  <c r="BZ56" i="15"/>
  <c r="CS56" i="15"/>
  <c r="CS44" i="15" s="1"/>
  <c r="X78" i="15"/>
  <c r="CE132" i="15"/>
  <c r="S78" i="15"/>
  <c r="AF67" i="15"/>
  <c r="AF78" i="15"/>
  <c r="F57" i="15"/>
  <c r="G57" i="15"/>
  <c r="H56" i="15"/>
  <c r="BQ56" i="15"/>
  <c r="BD137" i="15"/>
  <c r="CI136" i="15"/>
  <c r="S11" i="15"/>
  <c r="S8" i="15"/>
  <c r="AY132" i="15"/>
  <c r="BJ132" i="15"/>
  <c r="F24" i="15"/>
  <c r="G24" i="15"/>
  <c r="BP136" i="15"/>
  <c r="BP78" i="15"/>
  <c r="BC89" i="15"/>
  <c r="BC131" i="15" s="1"/>
  <c r="U78" i="15"/>
  <c r="BW33" i="15"/>
  <c r="X137" i="15"/>
  <c r="BG33" i="15"/>
  <c r="F98" i="15"/>
  <c r="G98" i="15"/>
  <c r="L67" i="15"/>
  <c r="BO8" i="15"/>
  <c r="BO11" i="15"/>
  <c r="AW45" i="15"/>
  <c r="T137" i="15"/>
  <c r="BL100" i="15"/>
  <c r="BH137" i="15"/>
  <c r="BA136" i="15"/>
  <c r="AU126" i="15"/>
  <c r="BO100" i="15"/>
  <c r="BF136" i="15"/>
  <c r="I33" i="15"/>
  <c r="AY136" i="15"/>
  <c r="AD132" i="15"/>
  <c r="Q137" i="15"/>
  <c r="CF8" i="15"/>
  <c r="CF11" i="15"/>
  <c r="BL89" i="15"/>
  <c r="BL131" i="15" s="1"/>
  <c r="DH77" i="15"/>
  <c r="CJ136" i="15"/>
  <c r="G18" i="15"/>
  <c r="F18" i="15"/>
  <c r="BR136" i="15"/>
  <c r="Y132" i="15"/>
  <c r="CR78" i="15"/>
  <c r="CW89" i="15"/>
  <c r="U132" i="15"/>
  <c r="CD136" i="15"/>
  <c r="AS137" i="15"/>
  <c r="Z22" i="15"/>
  <c r="I136" i="15"/>
  <c r="BF126" i="15"/>
  <c r="BF117" i="15" s="1"/>
  <c r="AC8" i="15"/>
  <c r="AC11" i="15"/>
  <c r="BK22" i="15"/>
  <c r="CZ67" i="15"/>
  <c r="AD33" i="15"/>
  <c r="AZ137" i="15"/>
  <c r="AO136" i="15"/>
  <c r="F16" i="15"/>
  <c r="G16" i="15"/>
  <c r="BA67" i="15"/>
  <c r="CN22" i="15"/>
  <c r="F70" i="15"/>
  <c r="G70" i="15"/>
  <c r="BR11" i="15"/>
  <c r="BR8" i="15"/>
  <c r="BU136" i="15"/>
  <c r="BY126" i="15"/>
  <c r="BY117" i="15" s="1"/>
  <c r="AY45" i="15"/>
  <c r="CZ136" i="15"/>
  <c r="BM132" i="15"/>
  <c r="CP67" i="15"/>
  <c r="BT22" i="15"/>
  <c r="F99" i="15"/>
  <c r="G99" i="15"/>
  <c r="AM67" i="15"/>
  <c r="CM45" i="15"/>
  <c r="BR67" i="15"/>
  <c r="BS137" i="15"/>
  <c r="AX67" i="15"/>
  <c r="F46" i="15"/>
  <c r="G46" i="15"/>
  <c r="H45" i="15"/>
  <c r="AF137" i="15"/>
  <c r="P8" i="15"/>
  <c r="P11" i="15"/>
  <c r="CV67" i="15"/>
  <c r="CU132" i="15"/>
  <c r="AG56" i="15"/>
  <c r="BD45" i="15"/>
  <c r="AN22" i="15"/>
  <c r="CL89" i="15"/>
  <c r="O33" i="15"/>
  <c r="AM22" i="15"/>
  <c r="CM137" i="15"/>
  <c r="CW56" i="15"/>
  <c r="CW44" i="15" s="1"/>
  <c r="M137" i="15"/>
  <c r="BU33" i="15"/>
  <c r="CD67" i="15"/>
  <c r="AX45" i="15"/>
  <c r="F59" i="15"/>
  <c r="G59" i="15"/>
  <c r="CI78" i="15"/>
  <c r="BJ11" i="15"/>
  <c r="BJ8" i="15"/>
  <c r="AG126" i="15"/>
  <c r="AG117" i="15" s="1"/>
  <c r="CW137" i="15"/>
  <c r="AI22" i="15"/>
  <c r="AG45" i="15"/>
  <c r="BD100" i="15"/>
  <c r="CH78" i="15"/>
  <c r="DF119" i="16"/>
  <c r="G51" i="15"/>
  <c r="F51" i="15"/>
  <c r="G38" i="15"/>
  <c r="F38" i="15"/>
  <c r="J33" i="15"/>
  <c r="AN100" i="15"/>
  <c r="BN67" i="15"/>
  <c r="CM126" i="15"/>
  <c r="AK22" i="15"/>
  <c r="CB45" i="15"/>
  <c r="Z100" i="15"/>
  <c r="BR78" i="15"/>
  <c r="DB126" i="15"/>
  <c r="BD33" i="15"/>
  <c r="AO137" i="15"/>
  <c r="BY136" i="15"/>
  <c r="F80" i="15"/>
  <c r="G80" i="15"/>
  <c r="BR22" i="15"/>
  <c r="DC33" i="15"/>
  <c r="CI137" i="15"/>
  <c r="BY89" i="15"/>
  <c r="G25" i="15"/>
  <c r="F25" i="15"/>
  <c r="G32" i="15"/>
  <c r="F32" i="15"/>
  <c r="BA78" i="15"/>
  <c r="AP56" i="15"/>
  <c r="CM78" i="15"/>
  <c r="AI118" i="15"/>
  <c r="F23" i="15"/>
  <c r="G23" i="15"/>
  <c r="H22" i="15"/>
  <c r="AF11" i="15"/>
  <c r="AF10" i="15" s="1"/>
  <c r="AF8" i="15"/>
  <c r="AI89" i="15"/>
  <c r="AZ22" i="15"/>
  <c r="CS33" i="15"/>
  <c r="F50" i="15"/>
  <c r="G50" i="15"/>
  <c r="M45" i="15"/>
  <c r="CK136" i="15"/>
  <c r="CI56" i="15"/>
  <c r="CU22" i="15"/>
  <c r="CG22" i="15"/>
  <c r="BI132" i="15"/>
  <c r="BH136" i="15"/>
  <c r="DC126" i="15"/>
  <c r="DC117" i="15" s="1"/>
  <c r="Y100" i="15"/>
  <c r="P33" i="15"/>
  <c r="BB11" i="15"/>
  <c r="BB8" i="15"/>
  <c r="L100" i="15"/>
  <c r="O67" i="15"/>
  <c r="CA136" i="15"/>
  <c r="BM33" i="15"/>
  <c r="AS56" i="15"/>
  <c r="M126" i="15"/>
  <c r="DA89" i="15"/>
  <c r="BI33" i="15"/>
  <c r="AL136" i="15"/>
  <c r="BD56" i="15"/>
  <c r="AQ8" i="15"/>
  <c r="AQ11" i="15"/>
  <c r="AG11" i="15"/>
  <c r="AG8" i="15"/>
  <c r="Q45" i="15"/>
  <c r="Q44" i="15" s="1"/>
  <c r="F34" i="15"/>
  <c r="G34" i="15"/>
  <c r="H33" i="15"/>
  <c r="U33" i="15"/>
  <c r="L33" i="15"/>
  <c r="DC22" i="15"/>
  <c r="DC10" i="15" s="1"/>
  <c r="AB137" i="15"/>
  <c r="S22" i="15"/>
  <c r="X67" i="15"/>
  <c r="BF56" i="15"/>
  <c r="Y89" i="15"/>
  <c r="Y131" i="15" s="1"/>
  <c r="AQ118" i="15"/>
  <c r="AQ117" i="15" s="1"/>
  <c r="BO126" i="15"/>
  <c r="BK33" i="15"/>
  <c r="G72" i="15"/>
  <c r="F72" i="15"/>
  <c r="CR132" i="15"/>
  <c r="R33" i="15"/>
  <c r="BF137" i="15"/>
  <c r="R132" i="15"/>
  <c r="CH89" i="15"/>
  <c r="CH131" i="15" s="1"/>
  <c r="Z89" i="15"/>
  <c r="AK132" i="15"/>
  <c r="K8" i="15"/>
  <c r="K11" i="15"/>
  <c r="AT100" i="15"/>
  <c r="CE137" i="15"/>
  <c r="CV118" i="15"/>
  <c r="CV117" i="15" s="1"/>
  <c r="K22" i="15"/>
  <c r="K10" i="15" s="1"/>
  <c r="BL22" i="15"/>
  <c r="AF45" i="15"/>
  <c r="CG118" i="15"/>
  <c r="CG117" i="15" s="1"/>
  <c r="CF78" i="15"/>
  <c r="BP118" i="15"/>
  <c r="AA136" i="15"/>
  <c r="AD11" i="15"/>
  <c r="AD8" i="15"/>
  <c r="I56" i="15"/>
  <c r="I44" i="15" s="1"/>
  <c r="BM67" i="15"/>
  <c r="BM44" i="15" s="1"/>
  <c r="DF91" i="16"/>
  <c r="CE11" i="15"/>
  <c r="CE8" i="15"/>
  <c r="AL100" i="15"/>
  <c r="G62" i="15"/>
  <c r="F62" i="15"/>
  <c r="AQ136" i="15"/>
  <c r="L22" i="15"/>
  <c r="CH33" i="15"/>
  <c r="DF106" i="16"/>
  <c r="AR33" i="15"/>
  <c r="CZ100" i="15"/>
  <c r="BT137" i="15"/>
  <c r="Y126" i="15"/>
  <c r="Y117" i="15" s="1"/>
  <c r="M67" i="15"/>
  <c r="G28" i="15"/>
  <c r="F28" i="15"/>
  <c r="BJ100" i="15"/>
  <c r="AY89" i="15"/>
  <c r="AY131" i="15" s="1"/>
  <c r="Q126" i="15"/>
  <c r="BC45" i="15"/>
  <c r="CF136" i="15"/>
  <c r="O126" i="15"/>
  <c r="O117" i="15" s="1"/>
  <c r="AS89" i="15"/>
  <c r="AS45" i="15"/>
  <c r="BP126" i="15"/>
  <c r="K45" i="15"/>
  <c r="AS100" i="15"/>
  <c r="BB22" i="15"/>
  <c r="G79" i="15"/>
  <c r="H78" i="15"/>
  <c r="F79" i="15"/>
  <c r="AG89" i="15"/>
  <c r="BG126" i="15"/>
  <c r="BG117" i="15" s="1"/>
  <c r="R56" i="15"/>
  <c r="BE126" i="15"/>
  <c r="BE117" i="15" s="1"/>
  <c r="AQ33" i="15"/>
  <c r="P45" i="15"/>
  <c r="BT56" i="15"/>
  <c r="G53" i="15"/>
  <c r="F53" i="15"/>
  <c r="CU67" i="15"/>
  <c r="CA22" i="15"/>
  <c r="AA78" i="15"/>
  <c r="BA33" i="15"/>
  <c r="BA10" i="15" s="1"/>
  <c r="AA126" i="15"/>
  <c r="J56" i="15"/>
  <c r="J44" i="15" s="1"/>
  <c r="R45" i="15"/>
  <c r="Y22" i="15"/>
  <c r="AP78" i="15"/>
  <c r="BW126" i="15"/>
  <c r="P56" i="15"/>
  <c r="BA56" i="15"/>
  <c r="CR22" i="15"/>
  <c r="CR10" i="15" s="1"/>
  <c r="AJ45" i="15"/>
  <c r="CT78" i="15"/>
  <c r="CD100" i="15"/>
  <c r="AD118" i="15"/>
  <c r="CE136" i="15"/>
  <c r="BQ100" i="15"/>
  <c r="N67" i="15"/>
  <c r="AO132" i="15"/>
  <c r="T33" i="15"/>
  <c r="CJ8" i="15"/>
  <c r="CJ11" i="15"/>
  <c r="CJ10" i="15" s="1"/>
  <c r="CD33" i="15"/>
  <c r="AF56" i="15"/>
  <c r="CB78" i="15"/>
  <c r="BU89" i="15"/>
  <c r="AW67" i="15"/>
  <c r="DB45" i="15"/>
  <c r="DB44" i="15" s="1"/>
  <c r="G84" i="15"/>
  <c r="F84" i="15"/>
  <c r="F26" i="15"/>
  <c r="G26" i="15"/>
  <c r="F86" i="15"/>
  <c r="G86" i="15"/>
  <c r="Q118" i="15"/>
  <c r="CJ89" i="15"/>
  <c r="CJ131" i="15" s="1"/>
  <c r="BY100" i="15"/>
  <c r="CD132" i="15"/>
  <c r="AN67" i="15"/>
  <c r="Y67" i="15"/>
  <c r="CQ132" i="15"/>
  <c r="G111" i="15"/>
  <c r="F111" i="15"/>
  <c r="AB56" i="15"/>
  <c r="AB44" i="15" s="1"/>
  <c r="G85" i="15"/>
  <c r="F85" i="15"/>
  <c r="AY22" i="15"/>
  <c r="AY10" i="15" s="1"/>
  <c r="AX33" i="15"/>
  <c r="AG100" i="15"/>
  <c r="BI8" i="15"/>
  <c r="BI11" i="15"/>
  <c r="DA56" i="15"/>
  <c r="DA44" i="15" s="1"/>
  <c r="BU100" i="15"/>
  <c r="BJ78" i="15"/>
  <c r="BV136" i="15"/>
  <c r="Z56" i="15"/>
  <c r="BG89" i="15"/>
  <c r="BG131" i="15" s="1"/>
  <c r="AV33" i="15"/>
  <c r="AN33" i="15"/>
  <c r="BN11" i="15"/>
  <c r="BN8" i="15"/>
  <c r="G58" i="15"/>
  <c r="F58" i="15"/>
  <c r="AU137" i="15"/>
  <c r="AV56" i="15"/>
  <c r="AD89" i="15"/>
  <c r="G128" i="15"/>
  <c r="F128" i="15"/>
  <c r="AW8" i="15"/>
  <c r="AW11" i="15"/>
  <c r="AW10" i="15" s="1"/>
  <c r="CR56" i="15"/>
  <c r="AI33" i="15"/>
  <c r="DC136" i="15"/>
  <c r="F42" i="15"/>
  <c r="G42" i="15"/>
  <c r="CF137" i="15"/>
  <c r="DC67" i="15"/>
  <c r="DC44" i="15" s="1"/>
  <c r="X56" i="15"/>
  <c r="CV45" i="15"/>
  <c r="AR137" i="15"/>
  <c r="CP89" i="15"/>
  <c r="CP131" i="15" s="1"/>
  <c r="M8" i="15"/>
  <c r="M11" i="15"/>
  <c r="AD45" i="15"/>
  <c r="BT45" i="15"/>
  <c r="P67" i="15"/>
  <c r="P78" i="15"/>
  <c r="S56" i="15"/>
  <c r="AE67" i="15"/>
  <c r="U56" i="15"/>
  <c r="V45" i="15"/>
  <c r="V44" i="15" s="1"/>
  <c r="V133" i="15" s="1"/>
  <c r="BG45" i="15"/>
  <c r="AA8" i="15"/>
  <c r="AA11" i="15"/>
  <c r="AA10" i="15" s="1"/>
  <c r="AN56" i="15"/>
  <c r="T78" i="15"/>
  <c r="AH8" i="15"/>
  <c r="AH11" i="15"/>
  <c r="BV132" i="15"/>
  <c r="Q8" i="15"/>
  <c r="Q11" i="15"/>
  <c r="AX56" i="15"/>
  <c r="O56" i="15"/>
  <c r="AX136" i="15"/>
  <c r="AH100" i="15"/>
  <c r="CL100" i="15"/>
  <c r="AV132" i="15"/>
  <c r="AV45" i="15"/>
  <c r="T118" i="15"/>
  <c r="J126" i="15"/>
  <c r="J117" i="15" s="1"/>
  <c r="AH136" i="15"/>
  <c r="BV56" i="15"/>
  <c r="BV44" i="15" s="1"/>
  <c r="CS78" i="15"/>
  <c r="CD11" i="15"/>
  <c r="CD8" i="15"/>
  <c r="CJ45" i="15"/>
  <c r="BM131" i="15"/>
  <c r="BD117" i="15"/>
  <c r="BZ10" i="15"/>
  <c r="CX10" i="15"/>
  <c r="CV131" i="15"/>
  <c r="BP44" i="15"/>
  <c r="AJ10" i="15"/>
  <c r="BB117" i="15"/>
  <c r="X117" i="15"/>
  <c r="CT44" i="15"/>
  <c r="BK131" i="15"/>
  <c r="AT131" i="15"/>
  <c r="CQ131" i="15"/>
  <c r="AL131" i="15"/>
  <c r="CY117" i="15"/>
  <c r="BX117" i="15"/>
  <c r="AX117" i="15"/>
  <c r="N88" i="19"/>
  <c r="CF44" i="15"/>
  <c r="CF117" i="15"/>
  <c r="G9" i="4"/>
  <c r="P55" i="16"/>
  <c r="CV105" i="16"/>
  <c r="CN66" i="16"/>
  <c r="AZ94" i="16"/>
  <c r="R77" i="16"/>
  <c r="V96" i="16"/>
  <c r="AR102" i="16"/>
  <c r="CO95" i="16"/>
  <c r="AU66" i="16"/>
  <c r="AQ77" i="16"/>
  <c r="AV96" i="16"/>
  <c r="AH104" i="16"/>
  <c r="AI125" i="16"/>
  <c r="CS108" i="16"/>
  <c r="CJ105" i="16"/>
  <c r="CU96" i="16"/>
  <c r="R99" i="16"/>
  <c r="W105" i="16"/>
  <c r="AP43" i="16"/>
  <c r="BQ55" i="16"/>
  <c r="BB97" i="16"/>
  <c r="BB93" i="16"/>
  <c r="AS104" i="16"/>
  <c r="Z66" i="16"/>
  <c r="BB105" i="16"/>
  <c r="AA96" i="16"/>
  <c r="O106" i="16"/>
  <c r="AG122" i="16"/>
  <c r="AJ105" i="16"/>
  <c r="AG107" i="16"/>
  <c r="CE55" i="16"/>
  <c r="AM93" i="16"/>
  <c r="AQ125" i="16"/>
  <c r="CW101" i="16"/>
  <c r="BB102" i="16"/>
  <c r="K99" i="16"/>
  <c r="BA96" i="16"/>
  <c r="AC92" i="16"/>
  <c r="X97" i="16"/>
  <c r="CJ107" i="16"/>
  <c r="CG55" i="16"/>
  <c r="N93" i="16"/>
  <c r="BH125" i="16"/>
  <c r="AA101" i="16"/>
  <c r="CL102" i="16"/>
  <c r="CH104" i="16"/>
  <c r="AU96" i="16"/>
  <c r="AU107" i="16"/>
  <c r="AV95" i="16"/>
  <c r="CL122" i="16"/>
  <c r="BC105" i="16"/>
  <c r="DC97" i="16"/>
  <c r="BL104" i="16"/>
  <c r="BH108" i="16"/>
  <c r="AR90" i="16"/>
  <c r="L93" i="16"/>
  <c r="AO77" i="16"/>
  <c r="BM99" i="16"/>
  <c r="I96" i="16"/>
  <c r="Z92" i="16"/>
  <c r="CQ97" i="16"/>
  <c r="AH107" i="16"/>
  <c r="AA55" i="16"/>
  <c r="CX93" i="16"/>
  <c r="CA125" i="16"/>
  <c r="CI101" i="16"/>
  <c r="BJ102" i="16"/>
  <c r="BR104" i="16"/>
  <c r="Z95" i="16"/>
  <c r="AQ122" i="16"/>
  <c r="CB93" i="16"/>
  <c r="CG66" i="16"/>
  <c r="BI106" i="16"/>
  <c r="CP120" i="16"/>
  <c r="BU104" i="16"/>
  <c r="BA95" i="16"/>
  <c r="CX125" i="16"/>
  <c r="M96" i="16"/>
  <c r="BW55" i="16"/>
  <c r="DB77" i="16"/>
  <c r="DB97" i="16"/>
  <c r="DA99" i="16"/>
  <c r="AQ99" i="16"/>
  <c r="AK120" i="16"/>
  <c r="BI102" i="16"/>
  <c r="S99" i="16"/>
  <c r="CN96" i="16"/>
  <c r="BW92" i="16"/>
  <c r="AG105" i="16"/>
  <c r="CT66" i="16"/>
  <c r="CJ108" i="16"/>
  <c r="AI77" i="16"/>
  <c r="AS99" i="16"/>
  <c r="N96" i="16"/>
  <c r="BO92" i="16"/>
  <c r="CU97" i="16"/>
  <c r="H107" i="16"/>
  <c r="DC108" i="16"/>
  <c r="DA77" i="16"/>
  <c r="Z99" i="16"/>
  <c r="T96" i="16"/>
  <c r="BV92" i="16"/>
  <c r="AJ97" i="16"/>
  <c r="CP107" i="16"/>
  <c r="AQ108" i="16"/>
  <c r="CU105" i="16"/>
  <c r="AB97" i="16"/>
  <c r="Z104" i="16"/>
  <c r="CL128" i="16"/>
  <c r="O125" i="16"/>
  <c r="AS92" i="16"/>
  <c r="BJ122" i="16"/>
  <c r="AO105" i="16"/>
  <c r="U66" i="16"/>
  <c r="BV108" i="16"/>
  <c r="CL77" i="16"/>
  <c r="BG43" i="16"/>
  <c r="BM101" i="16"/>
  <c r="AD120" i="16"/>
  <c r="AV97" i="16"/>
  <c r="BP107" i="16"/>
  <c r="BV55" i="16"/>
  <c r="DB105" i="16"/>
  <c r="AK66" i="16"/>
  <c r="BJ106" i="16"/>
  <c r="W21" i="16"/>
  <c r="BF99" i="16"/>
  <c r="L96" i="16"/>
  <c r="AC122" i="16"/>
  <c r="AZ105" i="16"/>
  <c r="AF66" i="16"/>
  <c r="BS106" i="16"/>
  <c r="CC106" i="16"/>
  <c r="CN120" i="16"/>
  <c r="BQ105" i="16"/>
  <c r="I104" i="16"/>
  <c r="AV92" i="16"/>
  <c r="AO97" i="16"/>
  <c r="BD107" i="16"/>
  <c r="AB55" i="16"/>
  <c r="CH105" i="16"/>
  <c r="T95" i="16"/>
  <c r="AE92" i="16"/>
  <c r="BA105" i="16"/>
  <c r="W66" i="16"/>
  <c r="BX108" i="16"/>
  <c r="BQ77" i="16"/>
  <c r="CO125" i="16"/>
  <c r="CI106" i="16"/>
  <c r="BN102" i="16"/>
  <c r="AV99" i="16"/>
  <c r="CJ96" i="16"/>
  <c r="BE122" i="16"/>
  <c r="BY105" i="16"/>
  <c r="AI66" i="16"/>
  <c r="AC106" i="16"/>
  <c r="BB120" i="16"/>
  <c r="U104" i="16"/>
  <c r="X95" i="16"/>
  <c r="J122" i="16"/>
  <c r="AS66" i="16"/>
  <c r="BN96" i="16"/>
  <c r="AT104" i="16"/>
  <c r="Y125" i="16"/>
  <c r="AU97" i="16"/>
  <c r="AX120" i="16"/>
  <c r="U106" i="16"/>
  <c r="BQ107" i="16"/>
  <c r="BY97" i="16"/>
  <c r="CJ55" i="16"/>
  <c r="X105" i="16"/>
  <c r="K96" i="16"/>
  <c r="AJ92" i="16"/>
  <c r="CO105" i="16"/>
  <c r="AT105" i="16"/>
  <c r="Y66" i="16"/>
  <c r="CG101" i="16"/>
  <c r="AD97" i="16"/>
  <c r="J125" i="16"/>
  <c r="CP96" i="16"/>
  <c r="CR92" i="16"/>
  <c r="CQ101" i="16"/>
  <c r="AX122" i="16"/>
  <c r="BM92" i="16"/>
  <c r="BZ96" i="16"/>
  <c r="BI125" i="16"/>
  <c r="BJ93" i="16"/>
  <c r="Y122" i="16"/>
  <c r="BG66" i="16"/>
  <c r="BH106" i="16"/>
  <c r="CP99" i="16"/>
  <c r="CR66" i="16"/>
  <c r="BM105" i="16"/>
  <c r="V104" i="16"/>
  <c r="CZ99" i="16"/>
  <c r="X106" i="16"/>
  <c r="CX120" i="16"/>
  <c r="AA99" i="16"/>
  <c r="BC92" i="16"/>
  <c r="BF93" i="16"/>
  <c r="BS95" i="16"/>
  <c r="AU102" i="16"/>
  <c r="CA77" i="16"/>
  <c r="BS102" i="16"/>
  <c r="CZ125" i="16"/>
  <c r="DA123" i="16"/>
  <c r="AL105" i="16"/>
  <c r="AQ101" i="16"/>
  <c r="O122" i="16"/>
  <c r="BP101" i="16"/>
  <c r="AN90" i="16"/>
  <c r="CF101" i="16"/>
  <c r="O66" i="16"/>
  <c r="BH97" i="16"/>
  <c r="CY120" i="16"/>
  <c r="AN106" i="16"/>
  <c r="L66" i="16"/>
  <c r="H108" i="16"/>
  <c r="CL99" i="16"/>
  <c r="CA108" i="16"/>
  <c r="AI102" i="16"/>
  <c r="U122" i="16"/>
  <c r="V95" i="16"/>
  <c r="AW101" i="16"/>
  <c r="AA43" i="16"/>
  <c r="AM66" i="16"/>
  <c r="AE104" i="16"/>
  <c r="AM21" i="16"/>
  <c r="BL55" i="16"/>
  <c r="CY66" i="16"/>
  <c r="AJ99" i="16"/>
  <c r="Y102" i="16"/>
  <c r="AU105" i="16"/>
  <c r="AH92" i="16"/>
  <c r="CZ97" i="16"/>
  <c r="BY95" i="16"/>
  <c r="AV122" i="16"/>
  <c r="AV93" i="16"/>
  <c r="R125" i="16"/>
  <c r="BV106" i="16"/>
  <c r="BT77" i="16"/>
  <c r="S128" i="16"/>
  <c r="AP96" i="16"/>
  <c r="BV120" i="16"/>
  <c r="AY97" i="16"/>
  <c r="AU124" i="16"/>
  <c r="CP122" i="16"/>
  <c r="AH93" i="16"/>
  <c r="CE66" i="16"/>
  <c r="AS106" i="16"/>
  <c r="X77" i="16"/>
  <c r="CD99" i="16"/>
  <c r="BC90" i="16"/>
  <c r="BF101" i="16"/>
  <c r="BU106" i="16"/>
  <c r="CH120" i="16"/>
  <c r="BK99" i="16"/>
  <c r="BZ43" i="16"/>
  <c r="I66" i="16"/>
  <c r="CL43" i="16"/>
  <c r="Y93" i="16"/>
  <c r="BB101" i="16"/>
  <c r="AS77" i="16"/>
  <c r="BA125" i="16"/>
  <c r="P101" i="16"/>
  <c r="Y120" i="16"/>
  <c r="CV97" i="16"/>
  <c r="AI107" i="16"/>
  <c r="BO122" i="16"/>
  <c r="CX105" i="16"/>
  <c r="R66" i="16"/>
  <c r="AJ106" i="16"/>
  <c r="BX102" i="16"/>
  <c r="BY99" i="16"/>
  <c r="BD95" i="16"/>
  <c r="BA92" i="16"/>
  <c r="CD105" i="16"/>
  <c r="DB66" i="16"/>
  <c r="CM106" i="16"/>
  <c r="AG102" i="16"/>
  <c r="DB99" i="16"/>
  <c r="CA96" i="16"/>
  <c r="BS123" i="16"/>
  <c r="CX106" i="16"/>
  <c r="CY122" i="16"/>
  <c r="L97" i="16"/>
  <c r="BP125" i="16"/>
  <c r="CU66" i="16"/>
  <c r="CF106" i="16"/>
  <c r="CD125" i="16"/>
  <c r="BJ77" i="16"/>
  <c r="BS99" i="16"/>
  <c r="BB96" i="16"/>
  <c r="AR92" i="16"/>
  <c r="N97" i="16"/>
  <c r="DA107" i="16"/>
  <c r="H55" i="16"/>
  <c r="BL77" i="16"/>
  <c r="AM43" i="16"/>
  <c r="Q101" i="16"/>
  <c r="R120" i="16"/>
  <c r="BC97" i="16"/>
  <c r="BL107" i="16"/>
  <c r="CV55" i="16"/>
  <c r="CO93" i="16"/>
  <c r="H125" i="16"/>
  <c r="Y101" i="16"/>
  <c r="CK120" i="16"/>
  <c r="BQ97" i="16"/>
  <c r="CI107" i="16"/>
  <c r="BX120" i="16"/>
  <c r="H99" i="16"/>
  <c r="BK128" i="16"/>
  <c r="CC125" i="16"/>
  <c r="P107" i="16"/>
  <c r="CA107" i="16"/>
  <c r="DA125" i="16"/>
  <c r="AX92" i="16"/>
  <c r="AA97" i="16"/>
  <c r="CQ107" i="16"/>
  <c r="CO55" i="16"/>
  <c r="CK93" i="16"/>
  <c r="BN125" i="16"/>
  <c r="CJ101" i="16"/>
  <c r="CO120" i="16"/>
  <c r="BI104" i="16"/>
  <c r="BQ123" i="16"/>
  <c r="BK122" i="16"/>
  <c r="CK105" i="16"/>
  <c r="BF66" i="16"/>
  <c r="M106" i="16"/>
  <c r="Q77" i="16"/>
  <c r="Q128" i="16"/>
  <c r="BJ96" i="16"/>
  <c r="BD92" i="16"/>
  <c r="BO97" i="16"/>
  <c r="AC107" i="16"/>
  <c r="K108" i="16"/>
  <c r="K77" i="16"/>
  <c r="CI93" i="16"/>
  <c r="CI104" i="16"/>
  <c r="Z120" i="16"/>
  <c r="BS104" i="16"/>
  <c r="CC96" i="16"/>
  <c r="DB122" i="16"/>
  <c r="K105" i="16"/>
  <c r="AG66" i="16"/>
  <c r="CF108" i="16"/>
  <c r="AF93" i="16"/>
  <c r="AC125" i="16"/>
  <c r="CA101" i="16"/>
  <c r="H102" i="16"/>
  <c r="BM104" i="16"/>
  <c r="AZ95" i="16"/>
  <c r="BJ92" i="16"/>
  <c r="M105" i="16"/>
  <c r="BW66" i="16"/>
  <c r="BL106" i="16"/>
  <c r="AB77" i="16"/>
  <c r="BR125" i="16"/>
  <c r="BG101" i="16"/>
  <c r="AO55" i="16"/>
  <c r="BG77" i="16"/>
  <c r="BA93" i="16"/>
  <c r="AQ66" i="16"/>
  <c r="AN107" i="16"/>
  <c r="BN124" i="16"/>
  <c r="CX96" i="16"/>
  <c r="N107" i="16"/>
  <c r="J55" i="16"/>
  <c r="Z93" i="16"/>
  <c r="CP125" i="16"/>
  <c r="AR106" i="16"/>
  <c r="BA102" i="16"/>
  <c r="CT104" i="16"/>
  <c r="CN95" i="16"/>
  <c r="AU92" i="16"/>
  <c r="AC105" i="16"/>
  <c r="CB66" i="16"/>
  <c r="CI108" i="16"/>
  <c r="AY77" i="16"/>
  <c r="AN99" i="16"/>
  <c r="Y96" i="16"/>
  <c r="CJ92" i="16"/>
  <c r="CP97" i="16"/>
  <c r="CD107" i="16"/>
  <c r="AQ55" i="16"/>
  <c r="T77" i="16"/>
  <c r="Y99" i="16"/>
  <c r="BH101" i="16"/>
  <c r="V101" i="16"/>
  <c r="CO122" i="16"/>
  <c r="AV102" i="16"/>
  <c r="BG99" i="16"/>
  <c r="CW107" i="16"/>
  <c r="BM95" i="16"/>
  <c r="O97" i="16"/>
  <c r="AG55" i="16"/>
  <c r="BH77" i="16"/>
  <c r="CI125" i="16"/>
  <c r="AR101" i="16"/>
  <c r="W120" i="16"/>
  <c r="AR104" i="16"/>
  <c r="CX107" i="16"/>
  <c r="CA122" i="16"/>
  <c r="M93" i="16"/>
  <c r="I125" i="16"/>
  <c r="AD101" i="16"/>
  <c r="O102" i="16"/>
  <c r="BW104" i="16"/>
  <c r="Q95" i="16"/>
  <c r="CX122" i="16"/>
  <c r="BN105" i="16"/>
  <c r="S66" i="16"/>
  <c r="CG106" i="16"/>
  <c r="CJ120" i="16"/>
  <c r="BY104" i="16"/>
  <c r="BK95" i="16"/>
  <c r="AJ93" i="16"/>
  <c r="V107" i="16"/>
  <c r="AR107" i="16"/>
  <c r="CK95" i="16"/>
  <c r="BT96" i="16"/>
  <c r="AN101" i="16"/>
  <c r="U92" i="16"/>
  <c r="V120" i="16"/>
  <c r="BG97" i="16"/>
  <c r="CK107" i="16"/>
  <c r="CQ122" i="16"/>
  <c r="CS105" i="16"/>
  <c r="BI66" i="16"/>
  <c r="CK106" i="16"/>
  <c r="AE102" i="16"/>
  <c r="CH99" i="16"/>
  <c r="AM95" i="16"/>
  <c r="W92" i="16"/>
  <c r="CT97" i="16"/>
  <c r="J107" i="16"/>
  <c r="AO32" i="16"/>
  <c r="BW93" i="16"/>
  <c r="AB125" i="16"/>
  <c r="BV101" i="16"/>
  <c r="T120" i="16"/>
  <c r="CS97" i="16"/>
  <c r="S107" i="16"/>
  <c r="AP122" i="16"/>
  <c r="CI97" i="16"/>
  <c r="AK97" i="16"/>
  <c r="Q66" i="16"/>
  <c r="BV102" i="16"/>
  <c r="CM104" i="16"/>
  <c r="BG96" i="16"/>
  <c r="I92" i="16"/>
  <c r="CO97" i="16"/>
  <c r="CL107" i="16"/>
  <c r="U55" i="16"/>
  <c r="CQ105" i="16"/>
  <c r="CM66" i="16"/>
  <c r="CS106" i="16"/>
  <c r="AM102" i="16"/>
  <c r="CJ99" i="16"/>
  <c r="AG96" i="16"/>
  <c r="BS92" i="16"/>
  <c r="BX97" i="16"/>
  <c r="BY107" i="16"/>
  <c r="BK32" i="16"/>
  <c r="R93" i="16"/>
  <c r="CU125" i="16"/>
  <c r="BF106" i="16"/>
  <c r="CW92" i="16"/>
  <c r="AF105" i="16"/>
  <c r="CC97" i="16"/>
  <c r="BD96" i="16"/>
  <c r="BS96" i="16"/>
  <c r="W101" i="16"/>
  <c r="CM92" i="16"/>
  <c r="CS102" i="16"/>
  <c r="CD122" i="16"/>
  <c r="V105" i="16"/>
  <c r="AX66" i="16"/>
  <c r="T106" i="16"/>
  <c r="BF102" i="16"/>
  <c r="CT99" i="16"/>
  <c r="CK96" i="16"/>
  <c r="AQ129" i="16"/>
  <c r="AL97" i="16"/>
  <c r="AY107" i="16"/>
  <c r="CZ55" i="16"/>
  <c r="I93" i="16"/>
  <c r="CH125" i="16"/>
  <c r="DA101" i="16"/>
  <c r="P120" i="16"/>
  <c r="BP97" i="16"/>
  <c r="CB107" i="16"/>
  <c r="AR55" i="16"/>
  <c r="BK77" i="16"/>
  <c r="BM125" i="16"/>
  <c r="BJ101" i="16"/>
  <c r="R92" i="16"/>
  <c r="AR77" i="16"/>
  <c r="BU93" i="16"/>
  <c r="U96" i="16"/>
  <c r="X101" i="16"/>
  <c r="AZ106" i="16"/>
  <c r="AL122" i="16"/>
  <c r="CB122" i="16"/>
  <c r="BI93" i="16"/>
  <c r="CL125" i="16"/>
  <c r="DC106" i="16"/>
  <c r="V102" i="16"/>
  <c r="CK104" i="16"/>
  <c r="BX95" i="16"/>
  <c r="BL122" i="16"/>
  <c r="DC105" i="16"/>
  <c r="CW66" i="16"/>
  <c r="BP106" i="16"/>
  <c r="AP102" i="16"/>
  <c r="AT99" i="16"/>
  <c r="CR95" i="16"/>
  <c r="BT92" i="16"/>
  <c r="AW105" i="16"/>
  <c r="BJ66" i="16"/>
  <c r="AO102" i="16"/>
  <c r="CM99" i="16"/>
  <c r="AX95" i="16"/>
  <c r="AG104" i="16"/>
  <c r="R96" i="16"/>
  <c r="AM101" i="16"/>
  <c r="L106" i="16"/>
  <c r="AA32" i="16"/>
  <c r="CI102" i="16"/>
  <c r="BQ108" i="16"/>
  <c r="CP102" i="16"/>
  <c r="T104" i="16"/>
  <c r="BZ95" i="16"/>
  <c r="CQ92" i="16"/>
  <c r="CM105" i="16"/>
  <c r="DA66" i="16"/>
  <c r="BE94" i="16"/>
  <c r="AJ77" i="16"/>
  <c r="AD99" i="16"/>
  <c r="CY96" i="16"/>
  <c r="U120" i="16"/>
  <c r="CE97" i="16"/>
  <c r="AK107" i="16"/>
  <c r="AS55" i="16"/>
  <c r="BL105" i="16"/>
  <c r="CK66" i="16"/>
  <c r="BR106" i="16"/>
  <c r="BL102" i="16"/>
  <c r="Q104" i="16"/>
  <c r="CG95" i="16"/>
  <c r="CB120" i="16"/>
  <c r="AC99" i="16"/>
  <c r="AK125" i="16"/>
  <c r="BF96" i="16"/>
  <c r="BU107" i="16"/>
  <c r="CO102" i="16"/>
  <c r="T99" i="16"/>
  <c r="AY96" i="16"/>
  <c r="CS120" i="16"/>
  <c r="DC104" i="16"/>
  <c r="BJ55" i="16"/>
  <c r="BT102" i="16"/>
  <c r="AB104" i="16"/>
  <c r="BI95" i="16"/>
  <c r="CE92" i="16"/>
  <c r="W97" i="16"/>
  <c r="CE107" i="16"/>
  <c r="BA122" i="16"/>
  <c r="CZ93" i="16"/>
  <c r="L125" i="16"/>
  <c r="BB106" i="16"/>
  <c r="CI120" i="16"/>
  <c r="CU104" i="16"/>
  <c r="CJ123" i="16"/>
  <c r="AM103" i="16"/>
  <c r="CT77" i="16"/>
  <c r="V125" i="16"/>
  <c r="T101" i="16"/>
  <c r="DA120" i="16"/>
  <c r="BI77" i="16"/>
  <c r="BC99" i="16"/>
  <c r="AG106" i="16"/>
  <c r="V106" i="16"/>
  <c r="BA107" i="16"/>
  <c r="X104" i="16"/>
  <c r="CX102" i="16"/>
  <c r="CP55" i="16"/>
  <c r="AD66" i="16"/>
  <c r="CQ90" i="16"/>
  <c r="BM120" i="16"/>
  <c r="DB96" i="16"/>
  <c r="AH106" i="16"/>
  <c r="CM122" i="16"/>
  <c r="CW122" i="16"/>
  <c r="M99" i="16"/>
  <c r="AF96" i="16"/>
  <c r="AT125" i="16"/>
  <c r="DB102" i="16"/>
  <c r="BN92" i="16"/>
  <c r="CN106" i="16"/>
  <c r="AN105" i="16"/>
  <c r="M104" i="16"/>
  <c r="DC93" i="16"/>
  <c r="CH122" i="16"/>
  <c r="BY90" i="16"/>
  <c r="K125" i="16"/>
  <c r="CH93" i="16"/>
  <c r="CO101" i="16"/>
  <c r="CD55" i="16"/>
  <c r="CR93" i="16"/>
  <c r="CH107" i="16"/>
  <c r="BJ120" i="16"/>
  <c r="AZ120" i="16"/>
  <c r="DA105" i="16"/>
  <c r="CY102" i="16"/>
  <c r="CB95" i="16"/>
  <c r="W98" i="16"/>
  <c r="BH104" i="16"/>
  <c r="BH66" i="16"/>
  <c r="K127" i="16"/>
  <c r="BO108" i="16"/>
  <c r="BS97" i="16"/>
  <c r="AE122" i="16"/>
  <c r="AM92" i="16"/>
  <c r="AT66" i="16"/>
  <c r="L104" i="16"/>
  <c r="BE66" i="16"/>
  <c r="CL104" i="16"/>
  <c r="O92" i="16"/>
  <c r="AW102" i="16"/>
  <c r="AH120" i="16"/>
  <c r="AL106" i="16"/>
  <c r="CU107" i="16"/>
  <c r="BB104" i="16"/>
  <c r="CP93" i="16"/>
  <c r="CL101" i="16"/>
  <c r="AL95" i="16"/>
  <c r="CI105" i="16"/>
  <c r="CN107" i="16"/>
  <c r="AZ119" i="16"/>
  <c r="BU108" i="16"/>
  <c r="CJ102" i="16"/>
  <c r="BN95" i="16"/>
  <c r="O55" i="16"/>
  <c r="BG55" i="16"/>
  <c r="AS95" i="16"/>
  <c r="CE99" i="16"/>
  <c r="AV120" i="16"/>
  <c r="CY106" i="16"/>
  <c r="BQ101" i="16"/>
  <c r="T108" i="16"/>
  <c r="BX107" i="16"/>
  <c r="K97" i="16"/>
  <c r="AU125" i="16"/>
  <c r="BE106" i="16"/>
  <c r="BF98" i="16"/>
  <c r="AI104" i="16"/>
  <c r="AK102" i="16"/>
  <c r="P108" i="16"/>
  <c r="BN66" i="16"/>
  <c r="AO96" i="16"/>
  <c r="AP106" i="16"/>
  <c r="BK21" i="16"/>
  <c r="J66" i="16"/>
  <c r="AY105" i="16"/>
  <c r="CW97" i="16"/>
  <c r="CU21" i="16"/>
  <c r="CB99" i="16"/>
  <c r="CN101" i="16"/>
  <c r="BL120" i="16"/>
  <c r="M97" i="16"/>
  <c r="T107" i="16"/>
  <c r="CF122" i="16"/>
  <c r="CT105" i="16"/>
  <c r="AP66" i="16"/>
  <c r="BG108" i="16"/>
  <c r="Z77" i="16"/>
  <c r="AR99" i="16"/>
  <c r="AB101" i="16"/>
  <c r="BU120" i="16"/>
  <c r="BU97" i="16"/>
  <c r="BV107" i="16"/>
  <c r="CX55" i="16"/>
  <c r="O105" i="16"/>
  <c r="M66" i="16"/>
  <c r="CX108" i="16"/>
  <c r="CB102" i="16"/>
  <c r="CN99" i="16"/>
  <c r="AM125" i="16"/>
  <c r="M108" i="16"/>
  <c r="BL32" i="16"/>
  <c r="S77" i="16"/>
  <c r="CT110" i="16"/>
  <c r="CF124" i="16"/>
  <c r="BZ92" i="16"/>
  <c r="AP97" i="16"/>
  <c r="CM107" i="16"/>
  <c r="BE55" i="16"/>
  <c r="O77" i="16"/>
  <c r="U99" i="16"/>
  <c r="CU101" i="16"/>
  <c r="Q120" i="16"/>
  <c r="CO104" i="16"/>
  <c r="O107" i="16"/>
  <c r="CU122" i="16"/>
  <c r="CN93" i="16"/>
  <c r="AN125" i="16"/>
  <c r="AX101" i="16"/>
  <c r="CG102" i="16"/>
  <c r="CS104" i="16"/>
  <c r="CC95" i="16"/>
  <c r="CI122" i="16"/>
  <c r="AA93" i="16"/>
  <c r="AY125" i="16"/>
  <c r="BG106" i="16"/>
  <c r="BE102" i="16"/>
  <c r="CF97" i="16"/>
  <c r="AM104" i="16"/>
  <c r="F19" i="14"/>
  <c r="AL55" i="16"/>
  <c r="CX77" i="16"/>
  <c r="AC101" i="16"/>
  <c r="CV122" i="16"/>
  <c r="AS105" i="16"/>
  <c r="H66" i="16"/>
  <c r="CT106" i="16"/>
  <c r="AQ102" i="16"/>
  <c r="CQ99" i="16"/>
  <c r="BX96" i="16"/>
  <c r="CC92" i="16"/>
  <c r="AN110" i="16"/>
  <c r="BZ66" i="16"/>
  <c r="CP108" i="16"/>
  <c r="CZ77" i="16"/>
  <c r="N99" i="16"/>
  <c r="CB96" i="16"/>
  <c r="CV92" i="16"/>
  <c r="BI97" i="16"/>
  <c r="BJ107" i="16"/>
  <c r="AE55" i="16"/>
  <c r="CK77" i="16"/>
  <c r="BU99" i="16"/>
  <c r="CD96" i="16"/>
  <c r="CK125" i="16"/>
  <c r="CC108" i="16"/>
  <c r="BX55" i="16"/>
  <c r="AM122" i="16"/>
  <c r="AZ92" i="16"/>
  <c r="DC66" i="16"/>
  <c r="CZ104" i="16"/>
  <c r="CV102" i="16"/>
  <c r="BJ99" i="16"/>
  <c r="BR96" i="16"/>
  <c r="CO92" i="16"/>
  <c r="J97" i="16"/>
  <c r="AO107" i="16"/>
  <c r="CL55" i="16"/>
  <c r="CY77" i="16"/>
  <c r="AF125" i="16"/>
  <c r="CE101" i="16"/>
  <c r="U102" i="16"/>
  <c r="AA104" i="16"/>
  <c r="DB95" i="16"/>
  <c r="AS122" i="16"/>
  <c r="BI105" i="16"/>
  <c r="BC66" i="16"/>
  <c r="BB108" i="16"/>
  <c r="AD102" i="16"/>
  <c r="CS99" i="16"/>
  <c r="BC96" i="16"/>
  <c r="CM93" i="16"/>
  <c r="BC107" i="16"/>
  <c r="AX107" i="16"/>
  <c r="AY106" i="16"/>
  <c r="AJ55" i="16"/>
  <c r="AM77" i="16"/>
  <c r="AO99" i="16"/>
  <c r="AK96" i="16"/>
  <c r="AC102" i="16"/>
  <c r="CC104" i="16"/>
  <c r="CZ122" i="16"/>
  <c r="DA102" i="16"/>
  <c r="BP99" i="16"/>
  <c r="P96" i="16"/>
  <c r="CA120" i="16"/>
  <c r="P97" i="16"/>
  <c r="CX95" i="16"/>
  <c r="CS92" i="16"/>
  <c r="BF105" i="16"/>
  <c r="N66" i="16"/>
  <c r="AR108" i="16"/>
  <c r="CQ102" i="16"/>
  <c r="CA104" i="16"/>
  <c r="CE95" i="16"/>
  <c r="AD122" i="16"/>
  <c r="CL93" i="16"/>
  <c r="BV125" i="16"/>
  <c r="AF101" i="16"/>
  <c r="Z102" i="16"/>
  <c r="AB96" i="16"/>
  <c r="AE66" i="16"/>
  <c r="BZ122" i="16"/>
  <c r="CN55" i="16"/>
  <c r="BM96" i="16"/>
  <c r="CP43" i="16"/>
  <c r="CT93" i="16"/>
  <c r="CN92" i="16"/>
  <c r="DC107" i="16"/>
  <c r="DA92" i="16"/>
  <c r="BZ97" i="16"/>
  <c r="AT122" i="16"/>
  <c r="BU66" i="16"/>
  <c r="BL93" i="16"/>
  <c r="CE105" i="16"/>
  <c r="CV93" i="16"/>
  <c r="BT99" i="16"/>
  <c r="S108" i="16"/>
  <c r="N43" i="16"/>
  <c r="AO104" i="16"/>
  <c r="AI122" i="16"/>
  <c r="AB99" i="16"/>
  <c r="Q125" i="16"/>
  <c r="CX97" i="16"/>
  <c r="K102" i="16"/>
  <c r="CL106" i="16"/>
  <c r="AL107" i="16"/>
  <c r="AA105" i="16"/>
  <c r="AX106" i="16"/>
  <c r="AL120" i="16"/>
  <c r="CM125" i="16"/>
  <c r="AL108" i="16"/>
  <c r="I97" i="16"/>
  <c r="BR97" i="16"/>
  <c r="AE129" i="16"/>
  <c r="DC95" i="16"/>
  <c r="BW122" i="16"/>
  <c r="AD92" i="16"/>
  <c r="CO96" i="16"/>
  <c r="CS55" i="16"/>
  <c r="BU95" i="16"/>
  <c r="BG122" i="16"/>
  <c r="BG95" i="16"/>
  <c r="AA106" i="16"/>
  <c r="CU120" i="16"/>
  <c r="I55" i="16"/>
  <c r="CL21" i="16"/>
  <c r="AK106" i="16"/>
  <c r="BT108" i="16"/>
  <c r="N77" i="16"/>
  <c r="L105" i="16"/>
  <c r="BO77" i="16"/>
  <c r="CR103" i="16"/>
  <c r="W95" i="16"/>
  <c r="BI99" i="16"/>
  <c r="CG105" i="16"/>
  <c r="DA106" i="16"/>
  <c r="BH102" i="16"/>
  <c r="BM66" i="16"/>
  <c r="CY55" i="16"/>
  <c r="BN97" i="16"/>
  <c r="CZ102" i="16"/>
  <c r="BL95" i="16"/>
  <c r="BT122" i="16"/>
  <c r="CP92" i="16"/>
  <c r="S92" i="16"/>
  <c r="CF96" i="16"/>
  <c r="BU125" i="16"/>
  <c r="CB77" i="16"/>
  <c r="BF122" i="16"/>
  <c r="CB92" i="16"/>
  <c r="S123" i="16"/>
  <c r="CN108" i="16"/>
  <c r="CV99" i="16"/>
  <c r="AD95" i="16"/>
  <c r="BF55" i="16"/>
  <c r="CP95" i="16"/>
  <c r="BR99" i="16"/>
  <c r="BG93" i="16"/>
  <c r="X92" i="16"/>
  <c r="CT107" i="16"/>
  <c r="DC122" i="16"/>
  <c r="AD127" i="16"/>
  <c r="L99" i="16"/>
  <c r="BD101" i="16"/>
  <c r="Y106" i="16"/>
  <c r="BL96" i="16"/>
  <c r="AR105" i="16"/>
  <c r="AT92" i="16"/>
  <c r="CC55" i="16"/>
  <c r="AA125" i="16"/>
  <c r="W106" i="16"/>
  <c r="CJ95" i="16"/>
  <c r="CK101" i="16"/>
  <c r="DA128" i="16"/>
  <c r="M55" i="16"/>
  <c r="BH105" i="16"/>
  <c r="CY99" i="16"/>
  <c r="BX66" i="16"/>
  <c r="AG77" i="16"/>
  <c r="BO105" i="16"/>
  <c r="BO102" i="16"/>
  <c r="CD32" i="16"/>
  <c r="BB77" i="16"/>
  <c r="AN66" i="16"/>
  <c r="AQ107" i="16"/>
  <c r="W77" i="16"/>
  <c r="BK66" i="16"/>
  <c r="CQ120" i="16"/>
  <c r="CE125" i="16"/>
  <c r="AY124" i="16"/>
  <c r="BO96" i="16"/>
  <c r="CR55" i="16"/>
  <c r="CL95" i="16"/>
  <c r="K104" i="16"/>
  <c r="BD66" i="16"/>
  <c r="BX99" i="16"/>
  <c r="BL66" i="16"/>
  <c r="AF77" i="16"/>
  <c r="BQ125" i="16"/>
  <c r="H101" i="16"/>
  <c r="BY102" i="16"/>
  <c r="W104" i="16"/>
  <c r="AF95" i="16"/>
  <c r="AF92" i="16"/>
  <c r="AR97" i="16"/>
  <c r="K107" i="16"/>
  <c r="BN55" i="16"/>
  <c r="AO93" i="16"/>
  <c r="AE125" i="16"/>
  <c r="AP101" i="16"/>
  <c r="AT102" i="16"/>
  <c r="BE104" i="16"/>
  <c r="BQ95" i="16"/>
  <c r="BD122" i="16"/>
  <c r="BU105" i="16"/>
  <c r="BB107" i="16"/>
  <c r="AH77" i="16"/>
  <c r="CA105" i="16"/>
  <c r="BV66" i="16"/>
  <c r="W107" i="16"/>
  <c r="BQ122" i="16"/>
  <c r="AF122" i="16"/>
  <c r="AH97" i="16"/>
  <c r="CY95" i="16"/>
  <c r="AH55" i="16"/>
  <c r="T129" i="16"/>
  <c r="AE97" i="16"/>
  <c r="L107" i="16"/>
  <c r="CH55" i="16"/>
  <c r="AC93" i="16"/>
  <c r="BX125" i="16"/>
  <c r="M101" i="16"/>
  <c r="S102" i="16"/>
  <c r="AJ104" i="16"/>
  <c r="AB95" i="16"/>
  <c r="J92" i="16"/>
  <c r="BZ105" i="16"/>
  <c r="BA66" i="16"/>
  <c r="Z106" i="16"/>
  <c r="BR102" i="16"/>
  <c r="DC99" i="16"/>
  <c r="CQ96" i="16"/>
  <c r="Q122" i="16"/>
  <c r="BD105" i="16"/>
  <c r="CD66" i="16"/>
  <c r="AK108" i="16"/>
  <c r="BE105" i="16"/>
  <c r="CU99" i="16"/>
  <c r="AD125" i="16"/>
  <c r="BM122" i="16"/>
  <c r="BX92" i="16"/>
  <c r="T97" i="16"/>
  <c r="BR93" i="16"/>
  <c r="AW92" i="16"/>
  <c r="R97" i="16"/>
  <c r="CZ107" i="16"/>
  <c r="AV55" i="16"/>
  <c r="BA77" i="16"/>
  <c r="CG128" i="16"/>
  <c r="DC101" i="16"/>
  <c r="CR129" i="16"/>
  <c r="H97" i="16"/>
  <c r="AD107" i="16"/>
  <c r="AP55" i="16"/>
  <c r="T93" i="16"/>
  <c r="DC125" i="16"/>
  <c r="BY101" i="16"/>
  <c r="AE120" i="16"/>
  <c r="AG97" i="16"/>
  <c r="AB107" i="16"/>
  <c r="X55" i="16"/>
  <c r="AV77" i="16"/>
  <c r="AH125" i="16"/>
  <c r="BT101" i="16"/>
  <c r="M95" i="16"/>
  <c r="BY122" i="16"/>
  <c r="BU92" i="16"/>
  <c r="AU120" i="16"/>
  <c r="AF102" i="16"/>
  <c r="AC77" i="16"/>
  <c r="CB32" i="16"/>
  <c r="CG77" i="16"/>
  <c r="P99" i="16"/>
  <c r="AC96" i="16"/>
  <c r="AR120" i="16"/>
  <c r="AY104" i="16"/>
  <c r="R123" i="16"/>
  <c r="BX122" i="16"/>
  <c r="CW93" i="16"/>
  <c r="X125" i="16"/>
  <c r="BS101" i="16"/>
  <c r="R102" i="16"/>
  <c r="AH99" i="16"/>
  <c r="CT96" i="16"/>
  <c r="CG92" i="16"/>
  <c r="CN97" i="16"/>
  <c r="AE107" i="16"/>
  <c r="K55" i="16"/>
  <c r="AU77" i="16"/>
  <c r="CG99" i="16"/>
  <c r="BY96" i="16"/>
  <c r="CJ104" i="16"/>
  <c r="DC96" i="16"/>
  <c r="O101" i="16"/>
  <c r="AC120" i="16"/>
  <c r="CW55" i="16"/>
  <c r="BZ93" i="16"/>
  <c r="BT125" i="16"/>
  <c r="CR101" i="16"/>
  <c r="BR21" i="16"/>
  <c r="BQ99" i="16"/>
  <c r="P92" i="16"/>
  <c r="V77" i="16"/>
  <c r="CC43" i="16"/>
  <c r="AO101" i="16"/>
  <c r="M120" i="16"/>
  <c r="Y104" i="16"/>
  <c r="AE96" i="16"/>
  <c r="CU92" i="16"/>
  <c r="CL97" i="16"/>
  <c r="CC107" i="16"/>
  <c r="CF55" i="16"/>
  <c r="CC77" i="16"/>
  <c r="CX99" i="16"/>
  <c r="CR96" i="16"/>
  <c r="BU122" i="16"/>
  <c r="CL105" i="16"/>
  <c r="BB66" i="16"/>
  <c r="CD106" i="16"/>
  <c r="AA102" i="16"/>
  <c r="BD102" i="16"/>
  <c r="CY92" i="16"/>
  <c r="BW120" i="16"/>
  <c r="AY122" i="16"/>
  <c r="CH106" i="16"/>
  <c r="CQ66" i="16"/>
  <c r="CR97" i="16"/>
  <c r="P102" i="16"/>
  <c r="AQ95" i="16"/>
  <c r="CA93" i="16"/>
  <c r="R107" i="16"/>
  <c r="BO93" i="16"/>
  <c r="BD104" i="16"/>
  <c r="BY125" i="16"/>
  <c r="BZ125" i="16"/>
  <c r="I105" i="16"/>
  <c r="AQ93" i="16"/>
  <c r="DA97" i="16"/>
  <c r="AY101" i="16"/>
  <c r="AJ107" i="16"/>
  <c r="N105" i="16"/>
  <c r="CL66" i="16"/>
  <c r="BT107" i="16"/>
  <c r="AI99" i="16"/>
  <c r="BE77" i="16"/>
  <c r="M122" i="16"/>
  <c r="X96" i="16"/>
  <c r="AI97" i="16"/>
  <c r="BH122" i="16"/>
  <c r="S104" i="16"/>
  <c r="U101" i="16"/>
  <c r="CW102" i="16"/>
  <c r="BN107" i="16"/>
  <c r="CO107" i="16"/>
  <c r="N104" i="16"/>
  <c r="CN105" i="16"/>
  <c r="BU102" i="16"/>
  <c r="BC104" i="16"/>
  <c r="R104" i="16"/>
  <c r="CY97" i="16"/>
  <c r="CS93" i="16"/>
  <c r="L102" i="16"/>
  <c r="BR77" i="16"/>
  <c r="BM123" i="16"/>
  <c r="AB120" i="16"/>
  <c r="CT92" i="16"/>
  <c r="BO99" i="16"/>
  <c r="AV125" i="16"/>
  <c r="BZ77" i="16"/>
  <c r="BD97" i="16"/>
  <c r="AE99" i="16"/>
  <c r="CC105" i="16"/>
  <c r="CJ122" i="16"/>
  <c r="CX101" i="16"/>
  <c r="CV66" i="16"/>
  <c r="BO104" i="16"/>
  <c r="AO92" i="16"/>
  <c r="AZ104" i="16"/>
  <c r="CP106" i="16"/>
  <c r="AJ102" i="16"/>
  <c r="CA55" i="16"/>
  <c r="BQ93" i="16"/>
  <c r="BQ120" i="16"/>
  <c r="BC55" i="16"/>
  <c r="J102" i="16"/>
  <c r="CR102" i="16"/>
  <c r="CA106" i="16"/>
  <c r="M107" i="16"/>
  <c r="J105" i="16"/>
  <c r="CJ93" i="16"/>
  <c r="BK107" i="16"/>
  <c r="AH127" i="16"/>
  <c r="I122" i="16"/>
  <c r="AR66" i="16"/>
  <c r="L101" i="16"/>
  <c r="BR122" i="16"/>
  <c r="CZ101" i="16"/>
  <c r="CC66" i="16"/>
  <c r="BT110" i="16"/>
  <c r="BR120" i="16"/>
  <c r="BF95" i="16"/>
  <c r="CQ93" i="16"/>
  <c r="BV105" i="16"/>
  <c r="BJ95" i="16"/>
  <c r="BE93" i="16"/>
  <c r="BD93" i="16"/>
  <c r="CB105" i="16"/>
  <c r="BE125" i="16"/>
  <c r="J104" i="16"/>
  <c r="BC77" i="16"/>
  <c r="J96" i="16"/>
  <c r="BA101" i="16"/>
  <c r="CI99" i="16"/>
  <c r="BX104" i="16"/>
  <c r="AH66" i="16"/>
  <c r="BA97" i="16"/>
  <c r="AE123" i="16"/>
  <c r="P95" i="16"/>
  <c r="BJ104" i="16"/>
  <c r="AZ77" i="16"/>
  <c r="T122" i="16"/>
  <c r="BA104" i="16"/>
  <c r="K101" i="16"/>
  <c r="BP77" i="16"/>
  <c r="CG107" i="16"/>
  <c r="CH96" i="16"/>
  <c r="AP77" i="16"/>
  <c r="BU127" i="16"/>
  <c r="AH96" i="16"/>
  <c r="AR122" i="16"/>
  <c r="BS77" i="16"/>
  <c r="BM97" i="16"/>
  <c r="CS101" i="16"/>
  <c r="BW97" i="16"/>
  <c r="BO106" i="16"/>
  <c r="BE99" i="16"/>
  <c r="R122" i="16"/>
  <c r="H106" i="16"/>
  <c r="L95" i="16"/>
  <c r="CQ106" i="16"/>
  <c r="K122" i="16"/>
  <c r="P93" i="16"/>
  <c r="S125" i="16"/>
  <c r="BD106" i="16"/>
  <c r="CC102" i="16"/>
  <c r="AP99" i="16"/>
  <c r="CL96" i="16"/>
  <c r="BF120" i="16"/>
  <c r="BK104" i="16"/>
  <c r="AW107" i="16"/>
  <c r="BC122" i="16"/>
  <c r="CD93" i="16"/>
  <c r="CJ125" i="16"/>
  <c r="CO106" i="16"/>
  <c r="Q102" i="16"/>
  <c r="BV99" i="16"/>
  <c r="CV96" i="16"/>
  <c r="Q92" i="16"/>
  <c r="BK97" i="16"/>
  <c r="BV123" i="16"/>
  <c r="BF97" i="16"/>
  <c r="P104" i="16"/>
  <c r="AJ96" i="16"/>
  <c r="BX101" i="16"/>
  <c r="DC120" i="16"/>
  <c r="CA102" i="16"/>
  <c r="CA99" i="16"/>
  <c r="CV120" i="16"/>
  <c r="Y97" i="16"/>
  <c r="BP120" i="16"/>
  <c r="CF104" i="16"/>
  <c r="CF95" i="16"/>
  <c r="S122" i="16"/>
  <c r="Q93" i="16"/>
  <c r="CH66" i="16"/>
  <c r="AQ106" i="16"/>
  <c r="BL21" i="16"/>
  <c r="CO99" i="16"/>
  <c r="AR96" i="16"/>
  <c r="AY92" i="16"/>
  <c r="BJ97" i="16"/>
  <c r="CV107" i="16"/>
  <c r="AC108" i="16"/>
  <c r="CW77" i="16"/>
  <c r="AX99" i="16"/>
  <c r="AN96" i="16"/>
  <c r="BE92" i="16"/>
  <c r="Y110" i="16"/>
  <c r="AT107" i="16"/>
  <c r="AU93" i="16"/>
  <c r="BZ99" i="16"/>
  <c r="X107" i="16"/>
  <c r="CH95" i="16"/>
  <c r="AY120" i="16"/>
  <c r="CH102" i="16"/>
  <c r="AM107" i="16"/>
  <c r="AU101" i="16"/>
  <c r="CD120" i="16"/>
  <c r="AN97" i="16"/>
  <c r="CS107" i="16"/>
  <c r="AT55" i="16"/>
  <c r="AR93" i="16"/>
  <c r="BD125" i="16"/>
  <c r="BC101" i="16"/>
  <c r="N120" i="16"/>
  <c r="CD104" i="16"/>
  <c r="AP123" i="16"/>
  <c r="CS122" i="16"/>
  <c r="BH93" i="16"/>
  <c r="BB125" i="16"/>
  <c r="BE101" i="16"/>
  <c r="CN102" i="16"/>
  <c r="AV104" i="16"/>
  <c r="AP95" i="16"/>
  <c r="V122" i="16"/>
  <c r="J93" i="16"/>
  <c r="BW125" i="16"/>
  <c r="BN101" i="16"/>
  <c r="AK101" i="16"/>
  <c r="AI129" i="16"/>
  <c r="CF102" i="16"/>
  <c r="L77" i="16"/>
  <c r="BC93" i="16"/>
  <c r="DB107" i="16"/>
  <c r="N55" i="16"/>
  <c r="AA77" i="16"/>
  <c r="BF125" i="16"/>
  <c r="AI101" i="16"/>
  <c r="BQ102" i="16"/>
  <c r="AK104" i="16"/>
  <c r="BW95" i="16"/>
  <c r="AA122" i="16"/>
  <c r="T105" i="16"/>
  <c r="AC66" i="16"/>
  <c r="I106" i="16"/>
  <c r="J77" i="16"/>
  <c r="W99" i="16"/>
  <c r="AL96" i="16"/>
  <c r="AJ120" i="16"/>
  <c r="O104" i="16"/>
  <c r="AC123" i="16"/>
  <c r="CT103" i="16"/>
  <c r="BV93" i="16"/>
  <c r="AS125" i="16"/>
  <c r="CP101" i="16"/>
  <c r="AO66" i="16"/>
  <c r="BM55" i="16"/>
  <c r="CX92" i="16"/>
  <c r="CV125" i="16"/>
  <c r="Z122" i="16"/>
  <c r="AP93" i="16"/>
  <c r="CS66" i="16"/>
  <c r="BZ106" i="16"/>
  <c r="BF77" i="16"/>
  <c r="J43" i="16"/>
  <c r="BT55" i="16"/>
  <c r="AL93" i="16"/>
  <c r="CT125" i="16"/>
  <c r="BW101" i="16"/>
  <c r="CU102" i="16"/>
  <c r="CW99" i="16"/>
  <c r="BV96" i="16"/>
  <c r="CF120" i="16"/>
  <c r="CK97" i="16"/>
  <c r="AV107" i="16"/>
  <c r="W55" i="16"/>
  <c r="P77" i="16"/>
  <c r="BK43" i="16"/>
  <c r="Q96" i="16"/>
  <c r="BG92" i="16"/>
  <c r="AS97" i="16"/>
  <c r="BR107" i="16"/>
  <c r="BY108" i="16"/>
  <c r="CI77" i="16"/>
  <c r="AH95" i="16"/>
  <c r="AX102" i="16"/>
  <c r="CE77" i="16"/>
  <c r="CD102" i="16"/>
  <c r="AF55" i="16"/>
  <c r="I123" i="16"/>
  <c r="AW99" i="16"/>
  <c r="CV77" i="16"/>
  <c r="AX96" i="16"/>
  <c r="BQ66" i="16"/>
  <c r="AK21" i="16"/>
  <c r="AJ125" i="16"/>
  <c r="CM96" i="16"/>
  <c r="BO101" i="16"/>
  <c r="BH96" i="16"/>
  <c r="BO107" i="16"/>
  <c r="T66" i="16"/>
  <c r="R95" i="16"/>
  <c r="CE122" i="16"/>
  <c r="CE127" i="16"/>
  <c r="DA55" i="16"/>
  <c r="CZ96" i="16"/>
  <c r="CG96" i="16"/>
  <c r="R129" i="16"/>
  <c r="S101" i="16"/>
  <c r="CK99" i="16"/>
  <c r="AQ105" i="16"/>
  <c r="CQ95" i="16"/>
  <c r="DB55" i="16"/>
  <c r="BP98" i="16"/>
  <c r="BV129" i="16"/>
  <c r="CU93" i="16"/>
  <c r="AG99" i="16"/>
  <c r="AH122" i="16"/>
  <c r="CZ66" i="16"/>
  <c r="BZ102" i="16"/>
  <c r="V99" i="16"/>
  <c r="CZ105" i="16"/>
  <c r="CT101" i="16"/>
  <c r="AX105" i="16"/>
  <c r="BU96" i="16"/>
  <c r="X120" i="16"/>
  <c r="BN93" i="16"/>
  <c r="BM102" i="16"/>
  <c r="CX104" i="16"/>
  <c r="CR125" i="16"/>
  <c r="AI95" i="16"/>
  <c r="O99" i="16"/>
  <c r="AL104" i="16"/>
  <c r="BP92" i="16"/>
  <c r="CR105" i="16"/>
  <c r="AZ108" i="16"/>
  <c r="CR99" i="16"/>
  <c r="BK120" i="16"/>
  <c r="AU95" i="16"/>
  <c r="BO66" i="16"/>
  <c r="AX77" i="16"/>
  <c r="P125" i="16"/>
  <c r="AY102" i="16"/>
  <c r="CW96" i="16"/>
  <c r="BK108" i="16"/>
  <c r="CM101" i="16"/>
  <c r="AB93" i="16"/>
  <c r="AH129" i="16"/>
  <c r="P66" i="16"/>
  <c r="AP105" i="16"/>
  <c r="CT120" i="16"/>
  <c r="BG105" i="16"/>
  <c r="BK102" i="16"/>
  <c r="AN92" i="16"/>
  <c r="CM102" i="16"/>
  <c r="CW105" i="16"/>
  <c r="AI119" i="16"/>
  <c r="BW77" i="16"/>
  <c r="V55" i="16"/>
  <c r="AE95" i="16"/>
  <c r="BM77" i="16"/>
  <c r="AZ107" i="16"/>
  <c r="CH77" i="16"/>
  <c r="CI96" i="16"/>
  <c r="Q99" i="16"/>
  <c r="BR66" i="16"/>
  <c r="X66" i="16"/>
  <c r="Z125" i="16"/>
  <c r="AJ66" i="16"/>
  <c r="CG120" i="16"/>
  <c r="AE93" i="16"/>
  <c r="CE96" i="16"/>
  <c r="BB43" i="16"/>
  <c r="K93" i="16"/>
  <c r="CS125" i="16"/>
  <c r="BT123" i="16"/>
  <c r="CY101" i="16"/>
  <c r="BS125" i="16"/>
  <c r="AL66" i="16"/>
  <c r="DB106" i="16"/>
  <c r="H92" i="16"/>
  <c r="AP107" i="16"/>
  <c r="H90" i="16"/>
  <c r="BM93" i="16"/>
  <c r="BE97" i="16"/>
  <c r="BU91" i="16"/>
  <c r="AB102" i="16"/>
  <c r="M125" i="16"/>
  <c r="DA94" i="16"/>
  <c r="BX93" i="16"/>
  <c r="CT122" i="16"/>
  <c r="U107" i="16"/>
  <c r="BO125" i="16"/>
  <c r="CN104" i="16"/>
  <c r="CY93" i="16"/>
  <c r="CM97" i="16"/>
  <c r="DC92" i="16"/>
  <c r="CD101" i="16"/>
  <c r="CO77" i="16"/>
  <c r="BG120" i="16"/>
  <c r="AK55" i="16"/>
  <c r="BA99" i="16"/>
  <c r="DA96" i="16"/>
  <c r="Q107" i="16"/>
  <c r="AD96" i="16"/>
  <c r="Y92" i="16"/>
  <c r="AV124" i="16"/>
  <c r="AM97" i="16"/>
  <c r="BE96" i="16"/>
  <c r="CJ66" i="16"/>
  <c r="CQ104" i="16"/>
  <c r="AW66" i="16"/>
  <c r="AT77" i="16"/>
  <c r="AF106" i="16"/>
  <c r="S93" i="16"/>
  <c r="BG125" i="16"/>
  <c r="CR122" i="16"/>
  <c r="N95" i="16"/>
  <c r="AQ96" i="16"/>
  <c r="BP66" i="16"/>
  <c r="P105" i="16"/>
  <c r="AL77" i="16"/>
  <c r="BV122" i="16"/>
  <c r="AF107" i="16"/>
  <c r="AY99" i="16"/>
  <c r="X102" i="16"/>
  <c r="AO95" i="16"/>
  <c r="AW77" i="16"/>
  <c r="BT105" i="16"/>
  <c r="J106" i="16"/>
  <c r="AA66" i="16"/>
  <c r="CR104" i="16"/>
  <c r="AE108" i="16"/>
  <c r="CC99" i="16"/>
  <c r="I101" i="16"/>
  <c r="BB99" i="16"/>
  <c r="AY66" i="16"/>
  <c r="AL128" i="16"/>
  <c r="N101" i="16"/>
  <c r="AK122" i="16"/>
  <c r="N125" i="16"/>
  <c r="BK93" i="16"/>
  <c r="CE102" i="16"/>
  <c r="DB125" i="16"/>
  <c r="DB101" i="16"/>
  <c r="CW120" i="16"/>
  <c r="CZ108" i="16"/>
  <c r="BA55" i="16"/>
  <c r="CY107" i="16"/>
  <c r="BN99" i="16"/>
  <c r="DA93" i="16"/>
  <c r="AI92" i="16"/>
  <c r="BK101" i="16"/>
  <c r="J99" i="16"/>
  <c r="AN102" i="16"/>
  <c r="S97" i="16"/>
  <c r="CY105" i="16"/>
  <c r="CW104" i="16"/>
  <c r="BW99" i="16"/>
  <c r="BQ106" i="16"/>
  <c r="AC97" i="16"/>
  <c r="M77" i="16"/>
  <c r="I102" i="16"/>
  <c r="BX106" i="16"/>
  <c r="BO55" i="16"/>
  <c r="AS107" i="16"/>
  <c r="CF125" i="16"/>
  <c r="BL92" i="16"/>
  <c r="U77" i="16"/>
  <c r="BI96" i="16"/>
  <c r="AN77" i="16"/>
  <c r="CX66" i="16"/>
  <c r="BY93" i="16"/>
  <c r="DC55" i="16"/>
  <c r="BU55" i="16"/>
  <c r="AF97" i="16"/>
  <c r="AF99" i="16"/>
  <c r="BL101" i="16"/>
  <c r="S95" i="16"/>
  <c r="BC102" i="16"/>
  <c r="CG122" i="16"/>
  <c r="AB122" i="16"/>
  <c r="BR124" i="16"/>
  <c r="AG125" i="16"/>
  <c r="BV104" i="16"/>
  <c r="CT129" i="16"/>
  <c r="X108" i="16"/>
  <c r="BI107" i="16"/>
  <c r="AE101" i="16"/>
  <c r="BG107" i="16"/>
  <c r="AW96" i="16"/>
  <c r="AX43" i="16"/>
  <c r="CF77" i="16"/>
  <c r="CD92" i="16"/>
  <c r="CV104" i="16"/>
  <c r="Y127" i="16"/>
  <c r="BI108" i="16"/>
  <c r="AY55" i="16"/>
  <c r="DB92" i="16"/>
  <c r="CN21" i="16"/>
  <c r="R106" i="16"/>
  <c r="BT66" i="16"/>
  <c r="AZ96" i="16"/>
  <c r="CL92" i="16"/>
  <c r="CJ97" i="16"/>
  <c r="U108" i="16"/>
  <c r="CC122" i="16"/>
  <c r="DB108" i="16"/>
  <c r="BR92" i="16"/>
  <c r="AI96" i="16"/>
  <c r="DB120" i="16"/>
  <c r="H105" i="16"/>
  <c r="CV101" i="16"/>
  <c r="AW93" i="16"/>
  <c r="AC104" i="16"/>
  <c r="O93" i="16"/>
  <c r="BG104" i="16"/>
  <c r="BL125" i="16"/>
  <c r="BS122" i="16"/>
  <c r="CM128" i="16"/>
  <c r="BC125" i="16"/>
  <c r="U105" i="16"/>
  <c r="AR125" i="16"/>
  <c r="DA104" i="16"/>
  <c r="AW97" i="16"/>
  <c r="Z97" i="16"/>
  <c r="AF104" i="16"/>
  <c r="BQ96" i="16"/>
  <c r="CK102" i="16"/>
  <c r="BP122" i="16"/>
  <c r="AK105" i="16"/>
  <c r="BK92" i="16"/>
  <c r="CH92" i="16"/>
  <c r="AI106" i="16"/>
  <c r="CF66" i="16"/>
  <c r="AL99" i="16"/>
  <c r="DB93" i="16"/>
  <c r="AX55" i="16"/>
  <c r="K95" i="16"/>
  <c r="DB104" i="16"/>
  <c r="CS96" i="16"/>
  <c r="DA122" i="16"/>
  <c r="CE106" i="16"/>
  <c r="X99" i="16"/>
  <c r="AB66" i="16"/>
  <c r="AA92" i="16"/>
  <c r="CF107" i="16"/>
  <c r="AM120" i="16"/>
  <c r="H104" i="16"/>
  <c r="AZ102" i="16"/>
  <c r="Z96" i="16"/>
  <c r="DC102" i="16"/>
  <c r="CH97" i="16"/>
  <c r="N92" i="16"/>
  <c r="CK92" i="16"/>
  <c r="BW107" i="16"/>
  <c r="O96" i="16"/>
  <c r="W102" i="16"/>
  <c r="CZ92" i="16"/>
  <c r="I77" i="16"/>
  <c r="Y107" i="16"/>
  <c r="CJ77" i="16"/>
  <c r="BD99" i="16"/>
  <c r="AU106" i="16"/>
  <c r="U97" i="16"/>
  <c r="AG92" i="16"/>
  <c r="AQ104" i="16"/>
  <c r="CT102" i="16"/>
  <c r="BT97" i="16"/>
  <c r="AG93" i="16"/>
  <c r="BZ120" i="16"/>
  <c r="BK55" i="16"/>
  <c r="BU101" i="16"/>
  <c r="CB125" i="16"/>
  <c r="AO110" i="16"/>
  <c r="BE120" i="16"/>
  <c r="W96" i="16"/>
  <c r="CF93" i="16"/>
  <c r="CE93" i="16"/>
  <c r="BE129" i="16"/>
  <c r="CM77" i="16"/>
  <c r="AZ101" i="16"/>
  <c r="AB106" i="16"/>
  <c r="BC106" i="16"/>
  <c r="CY125" i="16"/>
  <c r="AK93" i="16"/>
  <c r="BS66" i="16"/>
  <c r="AO125" i="16"/>
  <c r="AJ122" i="16"/>
  <c r="AE98" i="16"/>
  <c r="Q55" i="16"/>
  <c r="AH102" i="16"/>
  <c r="CF99" i="16"/>
  <c r="H96" i="16"/>
  <c r="AZ122" i="16"/>
  <c r="P106" i="16"/>
  <c r="AK99" i="16"/>
  <c r="BK105" i="16"/>
  <c r="BI120" i="16"/>
  <c r="CA95" i="16"/>
  <c r="BM107" i="16"/>
  <c r="AC95" i="16"/>
  <c r="BR101" i="16"/>
  <c r="AM96" i="16"/>
  <c r="BP55" i="16"/>
  <c r="BL99" i="16"/>
  <c r="BA120" i="16"/>
  <c r="BJ98" i="16"/>
  <c r="T55" i="16"/>
  <c r="N102" i="16"/>
  <c r="Y55" i="16"/>
  <c r="BE107" i="16"/>
  <c r="CA66" i="16"/>
  <c r="BY66" i="16"/>
  <c r="BV97" i="16"/>
  <c r="BP96" i="16"/>
  <c r="BD77" i="16"/>
  <c r="AI105" i="16"/>
  <c r="BY106" i="16"/>
  <c r="CG97" i="16"/>
  <c r="AA107" i="16"/>
  <c r="BK96" i="16"/>
  <c r="AT93" i="16"/>
  <c r="I95" i="16"/>
  <c r="AD104" i="16"/>
  <c r="AS96" i="16"/>
  <c r="CP123" i="16"/>
  <c r="BJ105" i="16"/>
  <c r="BK125" i="16"/>
  <c r="S105" i="16"/>
  <c r="H95" i="16"/>
  <c r="J101" i="16"/>
  <c r="AZ66" i="16"/>
  <c r="BF92" i="16"/>
  <c r="T102" i="16"/>
  <c r="Q97" i="16"/>
  <c r="BH99" i="16"/>
  <c r="BP93" i="16"/>
  <c r="AZ99" i="16"/>
  <c r="BP128" i="16"/>
  <c r="CB101" i="16"/>
  <c r="M92" i="16"/>
  <c r="AN55" i="16"/>
  <c r="CG125" i="16"/>
  <c r="DC77" i="16"/>
  <c r="BL97" i="16"/>
  <c r="CZ128" i="16"/>
  <c r="CR107" i="16"/>
  <c r="BH107" i="16"/>
  <c r="AU55" i="16"/>
  <c r="AB92" i="16"/>
  <c r="BB122" i="16"/>
  <c r="V97" i="16"/>
  <c r="AK95" i="16"/>
  <c r="S55" i="16"/>
  <c r="BP104" i="16"/>
  <c r="BR105" i="16"/>
  <c r="BW105" i="16"/>
  <c r="CN122" i="16"/>
  <c r="BC108" i="16"/>
  <c r="CW95" i="16"/>
  <c r="CA97" i="16"/>
  <c r="AL102" i="16"/>
  <c r="AC55" i="16"/>
  <c r="BF107" i="16"/>
  <c r="AU99" i="16"/>
  <c r="T125" i="16"/>
  <c r="AM99" i="16"/>
  <c r="BC110" i="16"/>
  <c r="AM106" i="16"/>
  <c r="X127" i="16"/>
  <c r="CD97" i="16"/>
  <c r="BN106" i="16"/>
  <c r="Y95" i="16"/>
  <c r="BZ107" i="16"/>
  <c r="AE105" i="16"/>
  <c r="AW108" i="16"/>
  <c r="AZ125" i="16"/>
  <c r="K106" i="16"/>
  <c r="AT96" i="16"/>
  <c r="BW106" i="16"/>
  <c r="AE77" i="16"/>
  <c r="AN104" i="16"/>
  <c r="Z107" i="16"/>
  <c r="BW96" i="16"/>
  <c r="BN104" i="16"/>
  <c r="AP125" i="16"/>
  <c r="AS102" i="16"/>
  <c r="AJ101" i="16"/>
  <c r="BN122" i="16"/>
  <c r="CI95" i="16"/>
  <c r="BX77" i="16"/>
  <c r="AV66" i="16"/>
  <c r="CP77" i="16"/>
  <c r="BP95" i="16"/>
  <c r="BP102" i="16"/>
  <c r="AP104" i="16"/>
  <c r="I99" i="16"/>
  <c r="X93" i="16"/>
  <c r="BI122" i="16"/>
  <c r="CB97" i="16"/>
  <c r="AK77" i="16"/>
  <c r="AL125" i="16"/>
  <c r="BI92" i="16"/>
  <c r="BJ125" i="16"/>
  <c r="CO66" i="16"/>
  <c r="CE104" i="16"/>
  <c r="AT120" i="16"/>
  <c r="AT106" i="16"/>
  <c r="AQ97" i="16"/>
  <c r="BS55" i="16"/>
  <c r="BS107" i="16"/>
  <c r="L122" i="16"/>
  <c r="AB105" i="16"/>
  <c r="L92" i="16"/>
  <c r="BH95" i="16"/>
  <c r="BZ101" i="16"/>
  <c r="AI55" i="16"/>
  <c r="BG102" i="16"/>
  <c r="AN122" i="16"/>
  <c r="BW102" i="16"/>
  <c r="AZ97" i="16"/>
  <c r="K66" i="16"/>
  <c r="AX104" i="16"/>
  <c r="M102" i="16"/>
  <c r="I107" i="16"/>
  <c r="AW125" i="16"/>
  <c r="U93" i="16"/>
  <c r="CC120" i="16"/>
  <c r="AT97" i="16"/>
  <c r="CP105" i="16"/>
  <c r="BB92" i="16"/>
  <c r="AX97" i="16"/>
  <c r="AA120" i="16"/>
  <c r="S96" i="16"/>
  <c r="AX125" i="16"/>
  <c r="AN129" i="16"/>
  <c r="BZ104" i="16"/>
  <c r="CI66" i="16"/>
  <c r="BV133" i="15" l="1"/>
  <c r="BA44" i="15"/>
  <c r="BP117" i="15"/>
  <c r="AR10" i="15"/>
  <c r="S10" i="15"/>
  <c r="AF44" i="15"/>
  <c r="AF133" i="15" s="1"/>
  <c r="AK44" i="15"/>
  <c r="AL10" i="15"/>
  <c r="BZ131" i="15"/>
  <c r="V10" i="15"/>
  <c r="DC133" i="15"/>
  <c r="AW44" i="15"/>
  <c r="O10" i="15"/>
  <c r="AY44" i="15"/>
  <c r="CQ44" i="15"/>
  <c r="BJ131" i="15"/>
  <c r="AV117" i="15"/>
  <c r="BF10" i="15"/>
  <c r="CO131" i="15"/>
  <c r="CZ10" i="15"/>
  <c r="BJ10" i="15"/>
  <c r="AY133" i="15"/>
  <c r="J10" i="15"/>
  <c r="CN117" i="15"/>
  <c r="BU117" i="15"/>
  <c r="CL131" i="15"/>
  <c r="BF44" i="15"/>
  <c r="BF133" i="15" s="1"/>
  <c r="W44" i="15"/>
  <c r="BN117" i="15"/>
  <c r="AE117" i="15"/>
  <c r="DB117" i="15"/>
  <c r="W10" i="15"/>
  <c r="CH44" i="15"/>
  <c r="Z44" i="15"/>
  <c r="Y44" i="15"/>
  <c r="Y133" i="15" s="1"/>
  <c r="AC10" i="15"/>
  <c r="CD131" i="15"/>
  <c r="BS117" i="15"/>
  <c r="AQ131" i="15"/>
  <c r="BQ131" i="15"/>
  <c r="BH44" i="15"/>
  <c r="AO10" i="15"/>
  <c r="DA131" i="15"/>
  <c r="CX117" i="15"/>
  <c r="T117" i="15"/>
  <c r="R44" i="15"/>
  <c r="R133" i="15" s="1"/>
  <c r="P10" i="15"/>
  <c r="BD44" i="15"/>
  <c r="AO44" i="15"/>
  <c r="AO133" i="15" s="1"/>
  <c r="CR131" i="15"/>
  <c r="BT117" i="15"/>
  <c r="AV44" i="15"/>
  <c r="AV133" i="15" s="1"/>
  <c r="Q117" i="15"/>
  <c r="L117" i="15"/>
  <c r="BW131" i="15"/>
  <c r="AW131" i="15"/>
  <c r="DA117" i="15"/>
  <c r="BO10" i="15"/>
  <c r="CH117" i="15"/>
  <c r="BX131" i="15"/>
  <c r="BY10" i="15"/>
  <c r="BO131" i="15"/>
  <c r="BP10" i="15"/>
  <c r="CR117" i="15"/>
  <c r="AY9" i="15"/>
  <c r="AY130" i="15" s="1"/>
  <c r="CD44" i="15"/>
  <c r="CD133" i="15" s="1"/>
  <c r="CJ117" i="15"/>
  <c r="CZ131" i="15"/>
  <c r="AO131" i="15"/>
  <c r="AS131" i="15"/>
  <c r="M117" i="15"/>
  <c r="CM131" i="15"/>
  <c r="DC131" i="15"/>
  <c r="BO44" i="15"/>
  <c r="BO133" i="15" s="1"/>
  <c r="N10" i="15"/>
  <c r="CE131" i="15"/>
  <c r="CL44" i="15"/>
  <c r="D95" i="19"/>
  <c r="E104" i="19" s="1"/>
  <c r="BV117" i="15"/>
  <c r="L44" i="15"/>
  <c r="DA10" i="15"/>
  <c r="DA9" i="15" s="1"/>
  <c r="AH10" i="15"/>
  <c r="AU117" i="15"/>
  <c r="AS117" i="15"/>
  <c r="AP131" i="15"/>
  <c r="CS10" i="15"/>
  <c r="BU131" i="15"/>
  <c r="BW117" i="15"/>
  <c r="CM44" i="15"/>
  <c r="CM133" i="15" s="1"/>
  <c r="CB117" i="15"/>
  <c r="CE10" i="15"/>
  <c r="AP44" i="15"/>
  <c r="BL44" i="15"/>
  <c r="CZ117" i="15"/>
  <c r="DA133" i="15"/>
  <c r="L10" i="15"/>
  <c r="CB44" i="15"/>
  <c r="CB133" i="15" s="1"/>
  <c r="AB10" i="15"/>
  <c r="AB9" i="15" s="1"/>
  <c r="AB130" i="15" s="1"/>
  <c r="BC117" i="15"/>
  <c r="AD44" i="15"/>
  <c r="BL10" i="15"/>
  <c r="AZ44" i="15"/>
  <c r="AZ133" i="15" s="1"/>
  <c r="BB44" i="15"/>
  <c r="BB133" i="15" s="1"/>
  <c r="CY44" i="15"/>
  <c r="N91" i="19"/>
  <c r="D92" i="19"/>
  <c r="D91" i="19" s="1"/>
  <c r="H131" i="15"/>
  <c r="AI10" i="15"/>
  <c r="AV10" i="15"/>
  <c r="X10" i="15"/>
  <c r="U10" i="15"/>
  <c r="BW10" i="15"/>
  <c r="CN10" i="15"/>
  <c r="CK131" i="15"/>
  <c r="BV10" i="15"/>
  <c r="BV9" i="15" s="1"/>
  <c r="AI131" i="15"/>
  <c r="CW131" i="15"/>
  <c r="CI131" i="15"/>
  <c r="U117" i="15"/>
  <c r="AQ44" i="15"/>
  <c r="BX10" i="15"/>
  <c r="CK10" i="15"/>
  <c r="BA117" i="15"/>
  <c r="CS117" i="15"/>
  <c r="BC10" i="15"/>
  <c r="AR44" i="15"/>
  <c r="AR133" i="15" s="1"/>
  <c r="CM10" i="15"/>
  <c r="BO117" i="15"/>
  <c r="BU44" i="15"/>
  <c r="BU133" i="15" s="1"/>
  <c r="AK10" i="15"/>
  <c r="BN44" i="15"/>
  <c r="D98" i="19"/>
  <c r="J97" i="19"/>
  <c r="CN131" i="15"/>
  <c r="CC131" i="15"/>
  <c r="CS131" i="15"/>
  <c r="AN117" i="15"/>
  <c r="BR117" i="15"/>
  <c r="BI133" i="15"/>
  <c r="BI10" i="15"/>
  <c r="BI9" i="15" s="1"/>
  <c r="CD10" i="15"/>
  <c r="AE131" i="15"/>
  <c r="BH117" i="15"/>
  <c r="AA44" i="15"/>
  <c r="AA9" i="15" s="1"/>
  <c r="AZ117" i="15"/>
  <c r="AK131" i="15"/>
  <c r="CA44" i="15"/>
  <c r="CA133" i="15" s="1"/>
  <c r="AY117" i="15"/>
  <c r="CS133" i="15"/>
  <c r="AT44" i="15"/>
  <c r="AT133" i="15" s="1"/>
  <c r="J133" i="15"/>
  <c r="BZ44" i="15"/>
  <c r="BZ133" i="15" s="1"/>
  <c r="BC44" i="15"/>
  <c r="BC133" i="15" s="1"/>
  <c r="AE10" i="15"/>
  <c r="CC44" i="15"/>
  <c r="CC133" i="15" s="1"/>
  <c r="I131" i="15"/>
  <c r="CJ44" i="15"/>
  <c r="CJ9" i="15" s="1"/>
  <c r="CJ7" i="15" s="1"/>
  <c r="BZ117" i="15"/>
  <c r="AB133" i="15"/>
  <c r="T10" i="15"/>
  <c r="BT44" i="15"/>
  <c r="BT133" i="15" s="1"/>
  <c r="AG10" i="15"/>
  <c r="L133" i="15"/>
  <c r="CA10" i="15"/>
  <c r="BF131" i="15"/>
  <c r="CP44" i="15"/>
  <c r="CP133" i="15" s="1"/>
  <c r="CV44" i="15"/>
  <c r="CV133" i="15" s="1"/>
  <c r="AD117" i="15"/>
  <c r="CF10" i="15"/>
  <c r="G78" i="15"/>
  <c r="Z131" i="15"/>
  <c r="AX44" i="15"/>
  <c r="P44" i="15"/>
  <c r="P133" i="15" s="1"/>
  <c r="Y10" i="15"/>
  <c r="F45" i="15"/>
  <c r="AG131" i="15"/>
  <c r="AS44" i="15"/>
  <c r="AS133" i="15" s="1"/>
  <c r="F22" i="15"/>
  <c r="F67" i="15"/>
  <c r="AN10" i="15"/>
  <c r="BD10" i="15"/>
  <c r="BD9" i="15" s="1"/>
  <c r="BR44" i="15"/>
  <c r="BR133" i="15" s="1"/>
  <c r="G137" i="15"/>
  <c r="AI44" i="15"/>
  <c r="BN10" i="15"/>
  <c r="BN9" i="15" s="1"/>
  <c r="BG44" i="15"/>
  <c r="BG133" i="15" s="1"/>
  <c r="BB131" i="15"/>
  <c r="BN131" i="15"/>
  <c r="AZ10" i="15"/>
  <c r="G118" i="15"/>
  <c r="CQ117" i="15"/>
  <c r="AU10" i="15"/>
  <c r="CW10" i="15"/>
  <c r="CW9" i="15" s="1"/>
  <c r="CW7" i="15" s="1"/>
  <c r="CB10" i="15"/>
  <c r="CC10" i="15"/>
  <c r="BT131" i="15"/>
  <c r="CF131" i="15"/>
  <c r="O44" i="15"/>
  <c r="O133" i="15" s="1"/>
  <c r="CO44" i="15"/>
  <c r="CO133" i="15" s="1"/>
  <c r="AS10" i="15"/>
  <c r="AE44" i="15"/>
  <c r="AE133" i="15" s="1"/>
  <c r="CE44" i="15"/>
  <c r="CE133" i="15" s="1"/>
  <c r="BE10" i="15"/>
  <c r="CK117" i="15"/>
  <c r="BH131" i="15"/>
  <c r="BE44" i="15"/>
  <c r="BE133" i="15" s="1"/>
  <c r="G132" i="15"/>
  <c r="Q133" i="15"/>
  <c r="Q10" i="15"/>
  <c r="Q9" i="15" s="1"/>
  <c r="Q130" i="15" s="1"/>
  <c r="F78" i="15"/>
  <c r="BD133" i="15"/>
  <c r="I133" i="15"/>
  <c r="Z10" i="15"/>
  <c r="M10" i="15"/>
  <c r="G113" i="15"/>
  <c r="F113" i="15"/>
  <c r="G115" i="15"/>
  <c r="DB133" i="15"/>
  <c r="G22" i="15"/>
  <c r="H44" i="15"/>
  <c r="G45" i="15"/>
  <c r="R88" i="19"/>
  <c r="D89" i="19"/>
  <c r="D88" i="19" s="1"/>
  <c r="AD133" i="15"/>
  <c r="G33" i="15"/>
  <c r="G126" i="15"/>
  <c r="F126" i="15"/>
  <c r="I117" i="15"/>
  <c r="F118" i="15"/>
  <c r="AX133" i="15"/>
  <c r="AX10" i="15"/>
  <c r="I10" i="15"/>
  <c r="I9" i="15" s="1"/>
  <c r="G11" i="15"/>
  <c r="V9" i="15"/>
  <c r="V130" i="15" s="1"/>
  <c r="CQ10" i="15"/>
  <c r="BR131" i="15"/>
  <c r="AU44" i="15"/>
  <c r="BL117" i="15"/>
  <c r="BU10" i="15"/>
  <c r="AX131" i="15"/>
  <c r="BJ117" i="15"/>
  <c r="Z117" i="15"/>
  <c r="CX44" i="15"/>
  <c r="CX133" i="15" s="1"/>
  <c r="CU44" i="15"/>
  <c r="CU133" i="15" s="1"/>
  <c r="BS10" i="15"/>
  <c r="CY131" i="15"/>
  <c r="H10" i="15"/>
  <c r="AL44" i="15"/>
  <c r="BK10" i="15"/>
  <c r="AQ10" i="15"/>
  <c r="AQ9" i="15" s="1"/>
  <c r="DB10" i="15"/>
  <c r="DB9" i="15" s="1"/>
  <c r="AN44" i="15"/>
  <c r="AH117" i="15"/>
  <c r="BA9" i="15"/>
  <c r="BA130" i="15" s="1"/>
  <c r="AJ44" i="15"/>
  <c r="AJ133" i="15" s="1"/>
  <c r="M44" i="15"/>
  <c r="M133" i="15" s="1"/>
  <c r="F137" i="15"/>
  <c r="BR10" i="15"/>
  <c r="BG10" i="15"/>
  <c r="U44" i="15"/>
  <c r="F115" i="15"/>
  <c r="AB131" i="15"/>
  <c r="CD117" i="15"/>
  <c r="AM131" i="15"/>
  <c r="S117" i="15"/>
  <c r="BQ44" i="15"/>
  <c r="BQ133" i="15" s="1"/>
  <c r="F11" i="15"/>
  <c r="S44" i="15"/>
  <c r="S133" i="15" s="1"/>
  <c r="BM117" i="15"/>
  <c r="CX131" i="15"/>
  <c r="AZ131" i="15"/>
  <c r="AF131" i="15"/>
  <c r="CR44" i="15"/>
  <c r="Z133" i="15"/>
  <c r="AA117" i="15"/>
  <c r="BM10" i="15"/>
  <c r="BM9" i="15" s="1"/>
  <c r="BT10" i="15"/>
  <c r="AC131" i="15"/>
  <c r="CW133" i="15"/>
  <c r="AC44" i="15"/>
  <c r="AC133" i="15" s="1"/>
  <c r="AM117" i="15"/>
  <c r="CZ44" i="15"/>
  <c r="CZ133" i="15" s="1"/>
  <c r="AL117" i="15"/>
  <c r="BJ44" i="15"/>
  <c r="BJ133" i="15" s="1"/>
  <c r="BQ117" i="15"/>
  <c r="CG10" i="15"/>
  <c r="CY133" i="15"/>
  <c r="CH10" i="15"/>
  <c r="CH9" i="15" s="1"/>
  <c r="BA131" i="15"/>
  <c r="BL133" i="15"/>
  <c r="AK133" i="15"/>
  <c r="CT133" i="15"/>
  <c r="CH133" i="15"/>
  <c r="AF9" i="15"/>
  <c r="AF7" i="15" s="1"/>
  <c r="G67" i="15"/>
  <c r="BA133" i="15"/>
  <c r="BM133" i="15"/>
  <c r="F33" i="15"/>
  <c r="AD131" i="15"/>
  <c r="N44" i="15"/>
  <c r="N133" i="15" s="1"/>
  <c r="BB10" i="15"/>
  <c r="AD10" i="15"/>
  <c r="AD9" i="15" s="1"/>
  <c r="AD130" i="15" s="1"/>
  <c r="BQ10" i="15"/>
  <c r="R117" i="15"/>
  <c r="CP117" i="15"/>
  <c r="T44" i="15"/>
  <c r="F100" i="15"/>
  <c r="AM10" i="15"/>
  <c r="AK117" i="15"/>
  <c r="DB131" i="15"/>
  <c r="BH10" i="15"/>
  <c r="BH9" i="15" s="1"/>
  <c r="AI117" i="15"/>
  <c r="BY131" i="15"/>
  <c r="AP133" i="15"/>
  <c r="CU10" i="15"/>
  <c r="BW44" i="15"/>
  <c r="BW133" i="15" s="1"/>
  <c r="AA131" i="15"/>
  <c r="BP131" i="15"/>
  <c r="X131" i="15"/>
  <c r="BS44" i="15"/>
  <c r="BS133" i="15" s="1"/>
  <c r="CG44" i="15"/>
  <c r="CG133" i="15" s="1"/>
  <c r="BX44" i="15"/>
  <c r="BX133" i="15" s="1"/>
  <c r="CN44" i="15"/>
  <c r="CN133" i="15" s="1"/>
  <c r="CL10" i="15"/>
  <c r="CL9" i="15" s="1"/>
  <c r="CP10" i="15"/>
  <c r="G8" i="15"/>
  <c r="AM44" i="15"/>
  <c r="AM133" i="15" s="1"/>
  <c r="CY10" i="15"/>
  <c r="CY9" i="15" s="1"/>
  <c r="CS9" i="15"/>
  <c r="CS7" i="15" s="1"/>
  <c r="J9" i="15"/>
  <c r="J130" i="15" s="1"/>
  <c r="G56" i="15"/>
  <c r="K44" i="15"/>
  <c r="K133" i="15" s="1"/>
  <c r="R10" i="15"/>
  <c r="R9" i="15" s="1"/>
  <c r="R130" i="15" s="1"/>
  <c r="AG44" i="15"/>
  <c r="AG133" i="15" s="1"/>
  <c r="CI44" i="15"/>
  <c r="CI133" i="15" s="1"/>
  <c r="CV10" i="15"/>
  <c r="CA117" i="15"/>
  <c r="AT10" i="15"/>
  <c r="BH133" i="15"/>
  <c r="X44" i="15"/>
  <c r="X133" i="15" s="1"/>
  <c r="AP10" i="15"/>
  <c r="BY44" i="15"/>
  <c r="BY9" i="15" s="1"/>
  <c r="CM117" i="15"/>
  <c r="CT10" i="15"/>
  <c r="CT9" i="15" s="1"/>
  <c r="CX9" i="15"/>
  <c r="F132" i="15"/>
  <c r="G100" i="15"/>
  <c r="BS131" i="15"/>
  <c r="AH44" i="15"/>
  <c r="AH133" i="15" s="1"/>
  <c r="AV131" i="15"/>
  <c r="H117" i="15"/>
  <c r="CK44" i="15"/>
  <c r="CK133" i="15" s="1"/>
  <c r="CO10" i="15"/>
  <c r="F56" i="15"/>
  <c r="BK44" i="15"/>
  <c r="BK133" i="15" s="1"/>
  <c r="AR131" i="15"/>
  <c r="CI10" i="15"/>
  <c r="CU117" i="15"/>
  <c r="CQ133" i="15"/>
  <c r="AI133" i="15"/>
  <c r="AO9" i="15"/>
  <c r="BV130" i="15"/>
  <c r="BV134" i="15" s="1"/>
  <c r="BV7" i="15"/>
  <c r="AY7" i="15"/>
  <c r="BK132" i="16"/>
  <c r="G96" i="16"/>
  <c r="F96" i="16"/>
  <c r="F99" i="16"/>
  <c r="G99" i="16"/>
  <c r="F107" i="16"/>
  <c r="G107" i="16"/>
  <c r="F104" i="16"/>
  <c r="G104" i="16"/>
  <c r="G102" i="16"/>
  <c r="F102" i="16"/>
  <c r="G97" i="16"/>
  <c r="F97" i="16"/>
  <c r="CF9" i="15"/>
  <c r="CF133" i="15"/>
  <c r="BD130" i="15"/>
  <c r="BD134" i="15" s="1"/>
  <c r="BD7" i="15"/>
  <c r="AQ133" i="15"/>
  <c r="AW133" i="15"/>
  <c r="AW9" i="15"/>
  <c r="CL133" i="15"/>
  <c r="BO9" i="15"/>
  <c r="DC9" i="15"/>
  <c r="CA9" i="15"/>
  <c r="BP9" i="15"/>
  <c r="BP133" i="15"/>
  <c r="AK9" i="15"/>
  <c r="BN133" i="15"/>
  <c r="BI7" i="15"/>
  <c r="BI130" i="15"/>
  <c r="BI134" i="15" s="1"/>
  <c r="G11" i="14"/>
  <c r="E14" i="14"/>
  <c r="E15" i="14"/>
  <c r="AY134" i="15" l="1"/>
  <c r="DA130" i="15"/>
  <c r="DA134" i="15" s="1"/>
  <c r="DA7" i="15"/>
  <c r="BU9" i="15"/>
  <c r="CM9" i="15"/>
  <c r="CM130" i="15" s="1"/>
  <c r="BT9" i="15"/>
  <c r="BT130" i="15" s="1"/>
  <c r="BT134" i="15" s="1"/>
  <c r="Z9" i="15"/>
  <c r="CB9" i="15"/>
  <c r="CQ9" i="15"/>
  <c r="CQ7" i="15" s="1"/>
  <c r="E112" i="19"/>
  <c r="E111" i="19"/>
  <c r="Y9" i="15"/>
  <c r="Y7" i="15" s="1"/>
  <c r="CD9" i="15"/>
  <c r="CD130" i="15" s="1"/>
  <c r="CD134" i="15" s="1"/>
  <c r="AV9" i="15"/>
  <c r="AV7" i="15" s="1"/>
  <c r="BL9" i="15"/>
  <c r="BL7" i="15" s="1"/>
  <c r="BF9" i="15"/>
  <c r="BF130" i="15" s="1"/>
  <c r="BB9" i="15"/>
  <c r="BB7" i="15" s="1"/>
  <c r="BA7" i="15"/>
  <c r="BA135" i="15" s="1"/>
  <c r="BA138" i="15" s="1"/>
  <c r="CV9" i="15"/>
  <c r="W9" i="15"/>
  <c r="W130" i="15" s="1"/>
  <c r="CP9" i="15"/>
  <c r="W133" i="15"/>
  <c r="AT9" i="15"/>
  <c r="BR9" i="15"/>
  <c r="E98" i="19"/>
  <c r="E107" i="19"/>
  <c r="E101" i="19"/>
  <c r="BA134" i="15"/>
  <c r="H9" i="15"/>
  <c r="E108" i="19"/>
  <c r="AA133" i="15"/>
  <c r="E110" i="19"/>
  <c r="E102" i="19"/>
  <c r="E105" i="19"/>
  <c r="E103" i="19" s="1"/>
  <c r="E99" i="19"/>
  <c r="AN9" i="15"/>
  <c r="AN130" i="15" s="1"/>
  <c r="AI9" i="15"/>
  <c r="P9" i="15"/>
  <c r="P130" i="15" s="1"/>
  <c r="BL130" i="15"/>
  <c r="BL134" i="15" s="1"/>
  <c r="AZ9" i="15"/>
  <c r="AZ7" i="15" s="1"/>
  <c r="AZ147" i="15" s="1"/>
  <c r="AB7" i="15"/>
  <c r="AP9" i="15"/>
  <c r="AP130" i="15" s="1"/>
  <c r="AP134" i="15" s="1"/>
  <c r="L9" i="15"/>
  <c r="L130" i="15" s="1"/>
  <c r="CO9" i="15"/>
  <c r="CZ9" i="15"/>
  <c r="CZ130" i="15" s="1"/>
  <c r="CZ134" i="15" s="1"/>
  <c r="BF134" i="15"/>
  <c r="AR9" i="15"/>
  <c r="CJ133" i="15"/>
  <c r="AD7" i="15"/>
  <c r="O9" i="15"/>
  <c r="O130" i="15" s="1"/>
  <c r="AF130" i="15"/>
  <c r="AF134" i="15" s="1"/>
  <c r="BX9" i="15"/>
  <c r="BX7" i="15" s="1"/>
  <c r="CE9" i="15"/>
  <c r="BC9" i="15"/>
  <c r="BC7" i="15" s="1"/>
  <c r="CS130" i="15"/>
  <c r="CS134" i="15" s="1"/>
  <c r="AC9" i="15"/>
  <c r="AC7" i="15" s="1"/>
  <c r="N9" i="15"/>
  <c r="N130" i="15" s="1"/>
  <c r="CU9" i="15"/>
  <c r="BQ9" i="15"/>
  <c r="BQ7" i="15" s="1"/>
  <c r="BQ135" i="15" s="1"/>
  <c r="BQ138" i="15" s="1"/>
  <c r="CC9" i="15"/>
  <c r="G10" i="15"/>
  <c r="D97" i="19"/>
  <c r="J96" i="19"/>
  <c r="D96" i="19" s="1"/>
  <c r="E95" i="19" s="1"/>
  <c r="F44" i="15"/>
  <c r="BZ9" i="15"/>
  <c r="BF7" i="15"/>
  <c r="BF135" i="15" s="1"/>
  <c r="BF138" i="15" s="1"/>
  <c r="AB134" i="15"/>
  <c r="AX9" i="15"/>
  <c r="AS9" i="15"/>
  <c r="AE9" i="15"/>
  <c r="AE130" i="15" s="1"/>
  <c r="AE134" i="15" s="1"/>
  <c r="CM134" i="15"/>
  <c r="CI9" i="15"/>
  <c r="BS9" i="15"/>
  <c r="BE9" i="15"/>
  <c r="CJ130" i="15"/>
  <c r="BG9" i="15"/>
  <c r="BG130" i="15" s="1"/>
  <c r="BG134" i="15" s="1"/>
  <c r="CW130" i="15"/>
  <c r="AD134" i="15"/>
  <c r="BM7" i="15"/>
  <c r="BM130" i="15"/>
  <c r="BM134" i="15" s="1"/>
  <c r="BY130" i="15"/>
  <c r="BY7" i="15"/>
  <c r="CR9" i="15"/>
  <c r="CR133" i="15"/>
  <c r="U133" i="15"/>
  <c r="U9" i="15"/>
  <c r="U130" i="15" s="1"/>
  <c r="AU133" i="15"/>
  <c r="AU9" i="15"/>
  <c r="BG7" i="15"/>
  <c r="AT7" i="15"/>
  <c r="AT130" i="15"/>
  <c r="AT134" i="15" s="1"/>
  <c r="CW147" i="15"/>
  <c r="CW135" i="15"/>
  <c r="CW138" i="15" s="1"/>
  <c r="AL133" i="15"/>
  <c r="AL9" i="15"/>
  <c r="CX130" i="15"/>
  <c r="CX134" i="15" s="1"/>
  <c r="CX7" i="15"/>
  <c r="T133" i="15"/>
  <c r="T9" i="15"/>
  <c r="T130" i="15" s="1"/>
  <c r="CK9" i="15"/>
  <c r="AH9" i="15"/>
  <c r="M9" i="15"/>
  <c r="M130" i="15" s="1"/>
  <c r="BY133" i="15"/>
  <c r="AX7" i="15"/>
  <c r="AX130" i="15"/>
  <c r="AX134" i="15" s="1"/>
  <c r="BW9" i="15"/>
  <c r="AN133" i="15"/>
  <c r="AN134" i="15" s="1"/>
  <c r="H133" i="15"/>
  <c r="G44" i="15"/>
  <c r="S9" i="15"/>
  <c r="S130" i="15" s="1"/>
  <c r="CY130" i="15"/>
  <c r="CY134" i="15" s="1"/>
  <c r="CY7" i="15"/>
  <c r="CG9" i="15"/>
  <c r="AJ9" i="15"/>
  <c r="AG9" i="15"/>
  <c r="F117" i="15"/>
  <c r="G117" i="15"/>
  <c r="G114" i="15" s="1"/>
  <c r="DB130" i="15"/>
  <c r="DB134" i="15" s="1"/>
  <c r="DB7" i="15"/>
  <c r="X9" i="15"/>
  <c r="BJ9" i="15"/>
  <c r="AP7" i="15"/>
  <c r="AM9" i="15"/>
  <c r="CN9" i="15"/>
  <c r="K9" i="15"/>
  <c r="K130" i="15" s="1"/>
  <c r="AC130" i="15"/>
  <c r="AC134" i="15" s="1"/>
  <c r="BH7" i="15"/>
  <c r="BH130" i="15"/>
  <c r="BH134" i="15" s="1"/>
  <c r="F10" i="15"/>
  <c r="BK9" i="15"/>
  <c r="Y147" i="15"/>
  <c r="Y135" i="15"/>
  <c r="Y138" i="15" s="1"/>
  <c r="CW134" i="15"/>
  <c r="Z130" i="15"/>
  <c r="Z134" i="15" s="1"/>
  <c r="Z7" i="15"/>
  <c r="AY135" i="15"/>
  <c r="AY138" i="15" s="1"/>
  <c r="AY147" i="15"/>
  <c r="BV135" i="15"/>
  <c r="BV138" i="15" s="1"/>
  <c r="BV147" i="15"/>
  <c r="BQ147" i="15"/>
  <c r="BR7" i="15"/>
  <c r="BR130" i="15"/>
  <c r="BR134" i="15" s="1"/>
  <c r="AO7" i="15"/>
  <c r="AO130" i="15"/>
  <c r="AO134" i="15" s="1"/>
  <c r="H7" i="15"/>
  <c r="H130" i="15"/>
  <c r="BP7" i="15"/>
  <c r="BP130" i="15"/>
  <c r="BP134" i="15" s="1"/>
  <c r="AB135" i="15"/>
  <c r="AB138" i="15" s="1"/>
  <c r="AB147" i="15"/>
  <c r="CD7" i="15"/>
  <c r="AW7" i="15"/>
  <c r="AW130" i="15"/>
  <c r="AW134" i="15" s="1"/>
  <c r="CH7" i="15"/>
  <c r="CH130" i="15"/>
  <c r="CH134" i="15" s="1"/>
  <c r="CP130" i="15"/>
  <c r="CP134" i="15" s="1"/>
  <c r="CP7" i="15"/>
  <c r="BD135" i="15"/>
  <c r="BD138" i="15" s="1"/>
  <c r="BD147" i="15"/>
  <c r="BN7" i="15"/>
  <c r="BN130" i="15"/>
  <c r="BN134" i="15" s="1"/>
  <c r="CL7" i="15"/>
  <c r="CL130" i="15"/>
  <c r="CL134" i="15" s="1"/>
  <c r="DA135" i="15"/>
  <c r="DA138" i="15" s="1"/>
  <c r="DA147" i="15"/>
  <c r="BU130" i="15"/>
  <c r="BU134" i="15" s="1"/>
  <c r="BU7" i="15"/>
  <c r="BX135" i="15"/>
  <c r="BX138" i="15" s="1"/>
  <c r="BX147" i="15"/>
  <c r="CJ135" i="15"/>
  <c r="CJ138" i="15" s="1"/>
  <c r="CJ147" i="15"/>
  <c r="AF147" i="15"/>
  <c r="AF135" i="15"/>
  <c r="AF138" i="15" s="1"/>
  <c r="DC130" i="15"/>
  <c r="DC134" i="15" s="1"/>
  <c r="DC7" i="15"/>
  <c r="CF130" i="15"/>
  <c r="CF134" i="15" s="1"/>
  <c r="CF7" i="15"/>
  <c r="AA7" i="15"/>
  <c r="AA130" i="15"/>
  <c r="AA134" i="15" s="1"/>
  <c r="I7" i="15"/>
  <c r="I147" i="15" s="1"/>
  <c r="I130" i="15"/>
  <c r="AQ130" i="15"/>
  <c r="AQ134" i="15" s="1"/>
  <c r="AQ7" i="15"/>
  <c r="CT130" i="15"/>
  <c r="CT134" i="15" s="1"/>
  <c r="CT7" i="15"/>
  <c r="BO7" i="15"/>
  <c r="BO130" i="15"/>
  <c r="BO134" i="15" s="1"/>
  <c r="AK7" i="15"/>
  <c r="AK130" i="15"/>
  <c r="AK134" i="15" s="1"/>
  <c r="CO7" i="15"/>
  <c r="CO130" i="15"/>
  <c r="CO134" i="15" s="1"/>
  <c r="AD135" i="15"/>
  <c r="AD138" i="15" s="1"/>
  <c r="AD147" i="15"/>
  <c r="AS130" i="15"/>
  <c r="AS134" i="15" s="1"/>
  <c r="AS7" i="15"/>
  <c r="CA130" i="15"/>
  <c r="CA134" i="15" s="1"/>
  <c r="CA7" i="15"/>
  <c r="CS135" i="15"/>
  <c r="CS138" i="15" s="1"/>
  <c r="CS147" i="15"/>
  <c r="BI147" i="15"/>
  <c r="BI135" i="15"/>
  <c r="BI138" i="15" s="1"/>
  <c r="J23" i="13"/>
  <c r="DE95" i="6"/>
  <c r="G95" i="6"/>
  <c r="F95" i="6"/>
  <c r="DF95" i="6"/>
  <c r="CC91" i="16"/>
  <c r="BM91" i="16"/>
  <c r="CD127" i="16"/>
  <c r="J127" i="16"/>
  <c r="CO98" i="16"/>
  <c r="AC124" i="16"/>
  <c r="BQ124" i="16"/>
  <c r="CB90" i="16"/>
  <c r="P90" i="16"/>
  <c r="CS109" i="16"/>
  <c r="AV101" i="16"/>
  <c r="Q119" i="16"/>
  <c r="BJ119" i="16"/>
  <c r="BB32" i="16"/>
  <c r="X94" i="16"/>
  <c r="AL94" i="16"/>
  <c r="AZ110" i="16"/>
  <c r="N21" i="16"/>
  <c r="BG21" i="16"/>
  <c r="CJ121" i="16"/>
  <c r="AL92" i="16"/>
  <c r="DB43" i="16"/>
  <c r="X103" i="16"/>
  <c r="BI103" i="16"/>
  <c r="CW108" i="16"/>
  <c r="I128" i="16"/>
  <c r="BT106" i="16"/>
  <c r="BE123" i="16"/>
  <c r="CG129" i="16"/>
  <c r="CD91" i="16"/>
  <c r="K91" i="16"/>
  <c r="BZ127" i="16"/>
  <c r="CH98" i="16"/>
  <c r="CK98" i="16"/>
  <c r="BB124" i="16"/>
  <c r="AL124" i="16"/>
  <c r="CS90" i="16"/>
  <c r="AF90" i="16"/>
  <c r="BE109" i="16"/>
  <c r="CZ120" i="16"/>
  <c r="K119" i="16"/>
  <c r="I32" i="16"/>
  <c r="CW32" i="16"/>
  <c r="CD94" i="16"/>
  <c r="CM94" i="16"/>
  <c r="AG110" i="16"/>
  <c r="BV21" i="16"/>
  <c r="U125" i="16"/>
  <c r="O121" i="16"/>
  <c r="CF92" i="16"/>
  <c r="AI43" i="16"/>
  <c r="BX103" i="16"/>
  <c r="AO103" i="16"/>
  <c r="CQ108" i="16"/>
  <c r="AJ128" i="16"/>
  <c r="AV106" i="16"/>
  <c r="AH123" i="16"/>
  <c r="CD129" i="16"/>
  <c r="AP129" i="16"/>
  <c r="BN91" i="16"/>
  <c r="CO127" i="16"/>
  <c r="CJ127" i="16"/>
  <c r="S98" i="16"/>
  <c r="Q124" i="16"/>
  <c r="CA124" i="16"/>
  <c r="AW90" i="16"/>
  <c r="AO90" i="16"/>
  <c r="CJ109" i="16"/>
  <c r="AS101" i="16"/>
  <c r="CV119" i="16"/>
  <c r="AA119" i="16"/>
  <c r="BM32" i="16"/>
  <c r="BY94" i="16"/>
  <c r="N94" i="16"/>
  <c r="AU110" i="16"/>
  <c r="CK21" i="16"/>
  <c r="CA21" i="16"/>
  <c r="BP121" i="16"/>
  <c r="BO43" i="16"/>
  <c r="AZ43" i="16"/>
  <c r="CZ103" i="16"/>
  <c r="AU108" i="16"/>
  <c r="AD55" i="16"/>
  <c r="AT128" i="16"/>
  <c r="CV106" i="16"/>
  <c r="BK123" i="16"/>
  <c r="J129" i="16"/>
  <c r="Z91" i="16"/>
  <c r="U91" i="16"/>
  <c r="AE127" i="16"/>
  <c r="BQ98" i="16"/>
  <c r="AR98" i="16"/>
  <c r="AP124" i="16"/>
  <c r="H124" i="16"/>
  <c r="V90" i="16"/>
  <c r="AD93" i="16"/>
  <c r="BO109" i="16"/>
  <c r="BD120" i="16"/>
  <c r="BI119" i="16"/>
  <c r="N122" i="16"/>
  <c r="CQ32" i="16"/>
  <c r="BJ94" i="16"/>
  <c r="BG110" i="16"/>
  <c r="Z110" i="16"/>
  <c r="CM21" i="16"/>
  <c r="AH121" i="16"/>
  <c r="W121" i="16"/>
  <c r="AW43" i="16"/>
  <c r="CF43" i="16"/>
  <c r="BD103" i="16"/>
  <c r="AF108" i="16"/>
  <c r="BH55" i="16"/>
  <c r="CQ128" i="16"/>
  <c r="BP123" i="16"/>
  <c r="L123" i="16"/>
  <c r="BQ91" i="16"/>
  <c r="CU127" i="16"/>
  <c r="BE98" i="16"/>
  <c r="AH105" i="16"/>
  <c r="AO124" i="16"/>
  <c r="CO90" i="16"/>
  <c r="I90" i="16"/>
  <c r="Z109" i="16"/>
  <c r="BM109" i="16"/>
  <c r="CU119" i="16"/>
  <c r="CU94" i="16"/>
  <c r="BY21" i="16"/>
  <c r="CP104" i="16"/>
  <c r="BN108" i="16"/>
  <c r="AU129" i="16"/>
  <c r="AN127" i="16"/>
  <c r="CR90" i="16"/>
  <c r="S120" i="16"/>
  <c r="AO94" i="16"/>
  <c r="BC121" i="16"/>
  <c r="AV43" i="16"/>
  <c r="BZ55" i="16"/>
  <c r="AR123" i="16"/>
  <c r="CV98" i="16"/>
  <c r="CD95" i="16"/>
  <c r="BR109" i="16"/>
  <c r="BJ32" i="16"/>
  <c r="AF21" i="16"/>
  <c r="BB127" i="16"/>
  <c r="CL91" i="16"/>
  <c r="AB127" i="16"/>
  <c r="M127" i="16"/>
  <c r="AT98" i="16"/>
  <c r="BG124" i="16"/>
  <c r="O124" i="16"/>
  <c r="CI90" i="16"/>
  <c r="CZ90" i="16"/>
  <c r="CI109" i="16"/>
  <c r="R101" i="16"/>
  <c r="S119" i="16"/>
  <c r="X122" i="16"/>
  <c r="CP32" i="16"/>
  <c r="DC94" i="16"/>
  <c r="J94" i="16"/>
  <c r="AC110" i="16"/>
  <c r="AG21" i="16"/>
  <c r="BU21" i="16"/>
  <c r="BO121" i="16"/>
  <c r="BQ92" i="16"/>
  <c r="CH43" i="16"/>
  <c r="W103" i="16"/>
  <c r="CS103" i="16"/>
  <c r="AM108" i="16"/>
  <c r="AB128" i="16"/>
  <c r="CJ106" i="16"/>
  <c r="K123" i="16"/>
  <c r="AG129" i="16"/>
  <c r="CA91" i="16"/>
  <c r="I127" i="16"/>
  <c r="AV127" i="16"/>
  <c r="BG98" i="16"/>
  <c r="BH98" i="16"/>
  <c r="CP124" i="16"/>
  <c r="CM95" i="16"/>
  <c r="CX90" i="16"/>
  <c r="BT93" i="16"/>
  <c r="CH109" i="16"/>
  <c r="CE120" i="16"/>
  <c r="DB119" i="16"/>
  <c r="AU32" i="16"/>
  <c r="AK32" i="16"/>
  <c r="CH94" i="16"/>
  <c r="CY110" i="16"/>
  <c r="CQ110" i="16"/>
  <c r="Z21" i="16"/>
  <c r="CW121" i="16"/>
  <c r="BQ121" i="16"/>
  <c r="CM43" i="16"/>
  <c r="S43" i="16"/>
  <c r="CO103" i="16"/>
  <c r="Z103" i="16"/>
  <c r="BY55" i="16"/>
  <c r="AD128" i="16"/>
  <c r="Q106" i="16"/>
  <c r="AI123" i="16"/>
  <c r="BX129" i="16"/>
  <c r="BG91" i="16"/>
  <c r="AX91" i="16"/>
  <c r="AY127" i="16"/>
  <c r="Y98" i="16"/>
  <c r="BS98" i="16"/>
  <c r="AH124" i="16"/>
  <c r="AF124" i="16"/>
  <c r="Z90" i="16"/>
  <c r="CW90" i="16"/>
  <c r="DC109" i="16"/>
  <c r="AW120" i="16"/>
  <c r="BG119" i="16"/>
  <c r="AW122" i="16"/>
  <c r="BH32" i="16"/>
  <c r="CO94" i="16"/>
  <c r="BH94" i="16"/>
  <c r="AK110" i="16"/>
  <c r="AA21" i="16"/>
  <c r="BE121" i="16"/>
  <c r="J121" i="16"/>
  <c r="CE43" i="16"/>
  <c r="CK43" i="16"/>
  <c r="AP103" i="16"/>
  <c r="V108" i="16"/>
  <c r="CB55" i="16"/>
  <c r="AM128" i="16"/>
  <c r="AV123" i="16"/>
  <c r="CA123" i="16"/>
  <c r="CU129" i="16"/>
  <c r="CJ91" i="16"/>
  <c r="I91" i="16"/>
  <c r="O127" i="16"/>
  <c r="CD98" i="16"/>
  <c r="BY98" i="16"/>
  <c r="CJ124" i="16"/>
  <c r="DC124" i="16"/>
  <c r="BJ90" i="16"/>
  <c r="AZ93" i="16"/>
  <c r="AM109" i="16"/>
  <c r="BO120" i="16"/>
  <c r="DA119" i="16"/>
  <c r="BW32" i="16"/>
  <c r="CG32" i="16"/>
  <c r="BP94" i="16"/>
  <c r="O110" i="16"/>
  <c r="CW110" i="16"/>
  <c r="BO21" i="16"/>
  <c r="AO121" i="16"/>
  <c r="AM121" i="16"/>
  <c r="AL43" i="16"/>
  <c r="P43" i="16"/>
  <c r="CH103" i="16"/>
  <c r="I108" i="16"/>
  <c r="BS128" i="16"/>
  <c r="DB128" i="16"/>
  <c r="CR123" i="16"/>
  <c r="V66" i="16"/>
  <c r="BZ129" i="16"/>
  <c r="BV91" i="16"/>
  <c r="AG127" i="16"/>
  <c r="BH127" i="16"/>
  <c r="CA98" i="16"/>
  <c r="R105" i="16"/>
  <c r="CL124" i="16"/>
  <c r="AP90" i="16"/>
  <c r="X90" i="16"/>
  <c r="AB109" i="16"/>
  <c r="AS109" i="16"/>
  <c r="V119" i="16"/>
  <c r="CM119" i="16"/>
  <c r="W32" i="16"/>
  <c r="O94" i="16"/>
  <c r="BN94" i="16"/>
  <c r="BR110" i="16"/>
  <c r="AB21" i="16"/>
  <c r="DC21" i="16"/>
  <c r="P91" i="16"/>
  <c r="AB91" i="16"/>
  <c r="AL127" i="16"/>
  <c r="CB98" i="16"/>
  <c r="V98" i="16"/>
  <c r="AQ124" i="16"/>
  <c r="AN95" i="16"/>
  <c r="BS90" i="16"/>
  <c r="AN93" i="16"/>
  <c r="CT109" i="16"/>
  <c r="AN120" i="16"/>
  <c r="H119" i="16"/>
  <c r="AO122" i="16"/>
  <c r="AT32" i="16"/>
  <c r="R94" i="16"/>
  <c r="AF94" i="16"/>
  <c r="CF110" i="16"/>
  <c r="CZ21" i="16"/>
  <c r="CQ125" i="16"/>
  <c r="CM121" i="16"/>
  <c r="AN43" i="16"/>
  <c r="BL43" i="16"/>
  <c r="DA103" i="16"/>
  <c r="BW103" i="16"/>
  <c r="BB55" i="16"/>
  <c r="O128" i="16"/>
  <c r="P123" i="16"/>
  <c r="CM123" i="16"/>
  <c r="Z129" i="16"/>
  <c r="BB91" i="16"/>
  <c r="H127" i="16"/>
  <c r="CX127" i="16"/>
  <c r="BN98" i="16"/>
  <c r="X98" i="16"/>
  <c r="CV124" i="16"/>
  <c r="O95" i="16"/>
  <c r="BX90" i="16"/>
  <c r="CN109" i="16"/>
  <c r="BG109" i="16"/>
  <c r="AP120" i="16"/>
  <c r="CS119" i="16"/>
  <c r="H32" i="16"/>
  <c r="AB32" i="16"/>
  <c r="AC94" i="16"/>
  <c r="AI110" i="16"/>
  <c r="AQ110" i="16"/>
  <c r="CO21" i="16"/>
  <c r="AV121" i="16"/>
  <c r="CS121" i="16"/>
  <c r="BV43" i="16"/>
  <c r="Y43" i="16"/>
  <c r="CI103" i="16"/>
  <c r="CG108" i="16"/>
  <c r="L55" i="16"/>
  <c r="CB128" i="16"/>
  <c r="BI123" i="16"/>
  <c r="BB123" i="16"/>
  <c r="X129" i="16"/>
  <c r="L127" i="16"/>
  <c r="CP91" i="16"/>
  <c r="CW127" i="16"/>
  <c r="CS98" i="16"/>
  <c r="AM98" i="16"/>
  <c r="CD124" i="16"/>
  <c r="AZ124" i="16"/>
  <c r="CG90" i="16"/>
  <c r="W93" i="16"/>
  <c r="BW109" i="16"/>
  <c r="BN120" i="16"/>
  <c r="CN119" i="16"/>
  <c r="BS32" i="16"/>
  <c r="AJ32" i="16"/>
  <c r="AI94" i="16"/>
  <c r="BA110" i="16"/>
  <c r="W110" i="16"/>
  <c r="BJ21" i="16"/>
  <c r="AW121" i="16"/>
  <c r="AE121" i="16"/>
  <c r="K43" i="16"/>
  <c r="H77" i="16"/>
  <c r="I103" i="16"/>
  <c r="CK108" i="16"/>
  <c r="CU55" i="16"/>
  <c r="N128" i="16"/>
  <c r="CS123" i="16"/>
  <c r="BG123" i="16"/>
  <c r="AK129" i="16"/>
  <c r="AO91" i="16"/>
  <c r="BL91" i="16"/>
  <c r="AM127" i="16"/>
  <c r="BK98" i="16"/>
  <c r="CG98" i="16"/>
  <c r="U124" i="16"/>
  <c r="CU95" i="16"/>
  <c r="CD90" i="16"/>
  <c r="O109" i="16"/>
  <c r="AQ109" i="16"/>
  <c r="AO120" i="16"/>
  <c r="AL119" i="16"/>
  <c r="DA32" i="16"/>
  <c r="CA32" i="16"/>
  <c r="M94" i="16"/>
  <c r="AS110" i="16"/>
  <c r="BN110" i="16"/>
  <c r="CD21" i="16"/>
  <c r="BS121" i="16"/>
  <c r="CD121" i="16"/>
  <c r="BA43" i="16"/>
  <c r="CS77" i="16"/>
  <c r="P103" i="16"/>
  <c r="CD108" i="16"/>
  <c r="BV128" i="16"/>
  <c r="BF128" i="16"/>
  <c r="AQ123" i="16"/>
  <c r="BD129" i="16"/>
  <c r="BW129" i="16"/>
  <c r="CB91" i="16"/>
  <c r="AH91" i="16"/>
  <c r="CI127" i="16"/>
  <c r="J98" i="16"/>
  <c r="CR124" i="16"/>
  <c r="K124" i="16"/>
  <c r="CA90" i="16"/>
  <c r="BK90" i="16"/>
  <c r="AG109" i="16"/>
  <c r="Z101" i="16"/>
  <c r="CQ119" i="16"/>
  <c r="AF119" i="16"/>
  <c r="L32" i="16"/>
  <c r="BU94" i="16"/>
  <c r="AA94" i="16"/>
  <c r="V110" i="16"/>
  <c r="CR21" i="16"/>
  <c r="BS21" i="16"/>
  <c r="CQ121" i="16"/>
  <c r="BP43" i="16"/>
  <c r="BH43" i="16"/>
  <c r="AQ103" i="16"/>
  <c r="BW108" i="16"/>
  <c r="CQ55" i="16"/>
  <c r="AE128" i="16"/>
  <c r="J123" i="16"/>
  <c r="CW123" i="16"/>
  <c r="CQ129" i="16"/>
  <c r="BY91" i="16"/>
  <c r="CM91" i="16"/>
  <c r="AJ127" i="16"/>
  <c r="BV98" i="16"/>
  <c r="BX105" i="16"/>
  <c r="CB124" i="16"/>
  <c r="AS90" i="16"/>
  <c r="BT90" i="16"/>
  <c r="AU109" i="16"/>
  <c r="BH109" i="16"/>
  <c r="BR119" i="16"/>
  <c r="BK119" i="16"/>
  <c r="CK32" i="16"/>
  <c r="CN32" i="16"/>
  <c r="CV94" i="16"/>
  <c r="CK110" i="16"/>
  <c r="BJ110" i="16"/>
  <c r="BW21" i="16"/>
  <c r="DA121" i="16"/>
  <c r="AS121" i="16"/>
  <c r="CU43" i="16"/>
  <c r="CR77" i="16"/>
  <c r="CY103" i="16"/>
  <c r="AI108" i="16"/>
  <c r="V128" i="16"/>
  <c r="AO128" i="16"/>
  <c r="BA123" i="16"/>
  <c r="CF129" i="16"/>
  <c r="I129" i="16"/>
  <c r="BP91" i="16"/>
  <c r="Q127" i="16"/>
  <c r="CT127" i="16"/>
  <c r="BW98" i="16"/>
  <c r="BE124" i="16"/>
  <c r="BY124" i="16"/>
  <c r="O90" i="16"/>
  <c r="CP90" i="16"/>
  <c r="J109" i="16"/>
  <c r="CU109" i="16"/>
  <c r="BH119" i="16"/>
  <c r="AC119" i="16"/>
  <c r="AQ32" i="16"/>
  <c r="AQ91" i="16"/>
  <c r="AY91" i="16"/>
  <c r="CM127" i="16"/>
  <c r="I98" i="16"/>
  <c r="CR98" i="16"/>
  <c r="I124" i="16"/>
  <c r="AY95" i="16"/>
  <c r="K90" i="16"/>
  <c r="H93" i="16"/>
  <c r="V109" i="16"/>
  <c r="H120" i="16"/>
  <c r="CT119" i="16"/>
  <c r="CT32" i="16"/>
  <c r="AI32" i="16"/>
  <c r="Z94" i="16"/>
  <c r="BI110" i="16"/>
  <c r="R110" i="16"/>
  <c r="CC21" i="16"/>
  <c r="AN121" i="16"/>
  <c r="AB121" i="16"/>
  <c r="DC43" i="16"/>
  <c r="AF43" i="16"/>
  <c r="AN103" i="16"/>
  <c r="CR108" i="16"/>
  <c r="CT55" i="16"/>
  <c r="BZ128" i="16"/>
  <c r="H123" i="16"/>
  <c r="M123" i="16"/>
  <c r="CO129" i="16"/>
  <c r="O91" i="16"/>
  <c r="BC91" i="16"/>
  <c r="BY127" i="16"/>
  <c r="T98" i="16"/>
  <c r="AX98" i="16"/>
  <c r="CC124" i="16"/>
  <c r="BR95" i="16"/>
  <c r="AT90" i="16"/>
  <c r="BB109" i="16"/>
  <c r="S109" i="16"/>
  <c r="AE119" i="16"/>
  <c r="BQ119" i="16"/>
  <c r="BF32" i="16"/>
  <c r="AE32" i="16"/>
  <c r="BR94" i="16"/>
  <c r="P110" i="16"/>
  <c r="BF110" i="16"/>
  <c r="AU21" i="16"/>
  <c r="BJ121" i="16"/>
  <c r="AA121" i="16"/>
  <c r="DA43" i="16"/>
  <c r="Q43" i="16"/>
  <c r="BM103" i="16"/>
  <c r="N108" i="16"/>
  <c r="Z55" i="16"/>
  <c r="BY128" i="16"/>
  <c r="BO123" i="16"/>
  <c r="DB123" i="16"/>
  <c r="AZ129" i="16"/>
  <c r="AG91" i="16"/>
  <c r="BT91" i="16"/>
  <c r="BG127" i="16"/>
  <c r="BD98" i="16"/>
  <c r="AH98" i="16"/>
  <c r="CH124" i="16"/>
  <c r="AR95" i="16"/>
  <c r="CE90" i="16"/>
  <c r="BV109" i="16"/>
  <c r="AN109" i="16"/>
  <c r="BC120" i="16"/>
  <c r="O119" i="16"/>
  <c r="AV32" i="16"/>
  <c r="AP32" i="16"/>
  <c r="Y94" i="16"/>
  <c r="AA110" i="16"/>
  <c r="I110" i="16"/>
  <c r="BQ21" i="16"/>
  <c r="CN121" i="16"/>
  <c r="AD121" i="16"/>
  <c r="R43" i="16"/>
  <c r="BC103" i="16"/>
  <c r="BN103" i="16"/>
  <c r="O108" i="16"/>
  <c r="CO128" i="16"/>
  <c r="CU128" i="16"/>
  <c r="BW123" i="16"/>
  <c r="Z123" i="16"/>
  <c r="DB129" i="16"/>
  <c r="DB91" i="16"/>
  <c r="AF91" i="16"/>
  <c r="CZ127" i="16"/>
  <c r="AV98" i="16"/>
  <c r="R98" i="16"/>
  <c r="AB124" i="16"/>
  <c r="DA95" i="16"/>
  <c r="BH90" i="16"/>
  <c r="CV109" i="16"/>
  <c r="I109" i="16"/>
  <c r="AF120" i="16"/>
  <c r="AJ119" i="16"/>
  <c r="BI32" i="16"/>
  <c r="S32" i="16"/>
  <c r="AT94" i="16"/>
  <c r="AD110" i="16"/>
  <c r="BM21" i="16"/>
  <c r="S21" i="16"/>
  <c r="AX121" i="16"/>
  <c r="BW121" i="16"/>
  <c r="CB43" i="16"/>
  <c r="BS103" i="16"/>
  <c r="DB103" i="16"/>
  <c r="CE108" i="16"/>
  <c r="R128" i="16"/>
  <c r="BO128" i="16"/>
  <c r="O123" i="16"/>
  <c r="BY129" i="16"/>
  <c r="CS129" i="16"/>
  <c r="AL91" i="16"/>
  <c r="CB127" i="16"/>
  <c r="BW127" i="16"/>
  <c r="DA98" i="16"/>
  <c r="BI124" i="16"/>
  <c r="CY124" i="16"/>
  <c r="Y90" i="16"/>
  <c r="BS93" i="16"/>
  <c r="CQ109" i="16"/>
  <c r="I120" i="16"/>
  <c r="CG119" i="16"/>
  <c r="H122" i="16"/>
  <c r="BT32" i="16"/>
  <c r="CQ94" i="16"/>
  <c r="CC110" i="16"/>
  <c r="CN110" i="16"/>
  <c r="AZ21" i="16"/>
  <c r="N121" i="16"/>
  <c r="Q121" i="16"/>
  <c r="AB43" i="16"/>
  <c r="Z43" i="16"/>
  <c r="BV103" i="16"/>
  <c r="AH108" i="16"/>
  <c r="CI55" i="16"/>
  <c r="CX128" i="16"/>
  <c r="CU123" i="16"/>
  <c r="U123" i="16"/>
  <c r="Q129" i="16"/>
  <c r="AZ91" i="16"/>
  <c r="CV91" i="16"/>
  <c r="CQ127" i="16"/>
  <c r="DB98" i="16"/>
  <c r="Z105" i="16"/>
  <c r="BZ124" i="16"/>
  <c r="BZ90" i="16"/>
  <c r="BW90" i="16"/>
  <c r="AJ109" i="16"/>
  <c r="BJ109" i="16"/>
  <c r="CP119" i="16"/>
  <c r="AS119" i="16"/>
  <c r="BQ32" i="16"/>
  <c r="K32" i="16"/>
  <c r="AU94" i="16"/>
  <c r="BQ110" i="16"/>
  <c r="BE110" i="16"/>
  <c r="CI21" i="16"/>
  <c r="CO121" i="16"/>
  <c r="CF121" i="16"/>
  <c r="AT43" i="16"/>
  <c r="AD77" i="16"/>
  <c r="AL103" i="16"/>
  <c r="BD108" i="16"/>
  <c r="AR128" i="16"/>
  <c r="BL128" i="16"/>
  <c r="AF123" i="16"/>
  <c r="BI129" i="16"/>
  <c r="CL129" i="16"/>
  <c r="CR91" i="16"/>
  <c r="CI91" i="16"/>
  <c r="T127" i="16"/>
  <c r="AY98" i="16"/>
  <c r="CX124" i="16"/>
  <c r="AJ124" i="16"/>
  <c r="BP90" i="16"/>
  <c r="BL90" i="16"/>
  <c r="AK109" i="16"/>
  <c r="AH101" i="16"/>
  <c r="CW119" i="16"/>
  <c r="Y119" i="16"/>
  <c r="CL32" i="16"/>
  <c r="CJ94" i="16"/>
  <c r="AV94" i="16"/>
  <c r="BU110" i="16"/>
  <c r="BA21" i="16"/>
  <c r="CY21" i="16"/>
  <c r="CC121" i="16"/>
  <c r="BH92" i="16"/>
  <c r="BJ43" i="16"/>
  <c r="AV103" i="16"/>
  <c r="V103" i="16"/>
  <c r="BL108" i="16"/>
  <c r="CV128" i="16"/>
  <c r="AM91" i="16"/>
  <c r="CO91" i="16"/>
  <c r="CF127" i="16"/>
  <c r="BB98" i="16"/>
  <c r="AS98" i="16"/>
  <c r="BO124" i="16"/>
  <c r="AG95" i="16"/>
  <c r="CM90" i="16"/>
  <c r="CP109" i="16"/>
  <c r="BU109" i="16"/>
  <c r="BT120" i="16"/>
  <c r="CC119" i="16"/>
  <c r="CS32" i="16"/>
  <c r="AF32" i="16"/>
  <c r="W94" i="16"/>
  <c r="DA110" i="16"/>
  <c r="AP110" i="16"/>
  <c r="CV21" i="16"/>
  <c r="CH121" i="16"/>
  <c r="X121" i="16"/>
  <c r="BM43" i="16"/>
  <c r="O43" i="16"/>
  <c r="AX103" i="16"/>
  <c r="AX108" i="16"/>
  <c r="CK55" i="16"/>
  <c r="P128" i="16"/>
  <c r="AB123" i="16"/>
  <c r="AJ123" i="16"/>
  <c r="CM129" i="16"/>
  <c r="CZ91" i="16"/>
  <c r="BF127" i="16"/>
  <c r="R127" i="16"/>
  <c r="BZ98" i="16"/>
  <c r="BP105" i="16"/>
  <c r="DB124" i="16"/>
  <c r="CV95" i="16"/>
  <c r="AE90" i="16"/>
  <c r="N109" i="16"/>
  <c r="AH109" i="16"/>
  <c r="X119" i="16"/>
  <c r="AW119" i="16"/>
  <c r="P32" i="16"/>
  <c r="AM94" i="16"/>
  <c r="CE94" i="16"/>
  <c r="BK110" i="16"/>
  <c r="CE110" i="16"/>
  <c r="BP21" i="16"/>
  <c r="BB121" i="16"/>
  <c r="BT121" i="16"/>
  <c r="CT43" i="16"/>
  <c r="CN77" i="16"/>
  <c r="CL103" i="16"/>
  <c r="Y108" i="16"/>
  <c r="BU128" i="16"/>
  <c r="BE128" i="16"/>
  <c r="N123" i="16"/>
  <c r="T123" i="16"/>
  <c r="O129" i="16"/>
  <c r="AU91" i="16"/>
  <c r="Q91" i="16"/>
  <c r="S127" i="16"/>
  <c r="CI98" i="16"/>
  <c r="H98" i="16"/>
  <c r="BL124" i="16"/>
  <c r="BT95" i="16"/>
  <c r="CH90" i="16"/>
  <c r="AW109" i="16"/>
  <c r="R109" i="16"/>
  <c r="AS120" i="16"/>
  <c r="AG119" i="16"/>
  <c r="AY32" i="16"/>
  <c r="AS32" i="16"/>
  <c r="BA94" i="16"/>
  <c r="BO110" i="16"/>
  <c r="CH110" i="16"/>
  <c r="L21" i="16"/>
  <c r="BK121" i="16"/>
  <c r="CP121" i="16"/>
  <c r="BW43" i="16"/>
  <c r="AS103" i="16"/>
  <c r="BR103" i="16"/>
  <c r="CV108" i="16"/>
  <c r="CK128" i="16"/>
  <c r="AG128" i="16"/>
  <c r="Q123" i="16"/>
  <c r="AT129" i="16"/>
  <c r="N129" i="16"/>
  <c r="BA91" i="16"/>
  <c r="BN127" i="16"/>
  <c r="BI127" i="16"/>
  <c r="AQ98" i="16"/>
  <c r="Y105" i="16"/>
  <c r="AW124" i="16"/>
  <c r="CT95" i="16"/>
  <c r="R90" i="16"/>
  <c r="AD109" i="16"/>
  <c r="H109" i="16"/>
  <c r="AR119" i="16"/>
  <c r="BA119" i="16"/>
  <c r="BP32" i="16"/>
  <c r="CS94" i="16"/>
  <c r="CN94" i="16"/>
  <c r="DC110" i="16"/>
  <c r="AY21" i="16"/>
  <c r="CQ21" i="16"/>
  <c r="V121" i="16"/>
  <c r="AU104" i="16"/>
  <c r="CY43" i="16"/>
  <c r="BP103" i="16"/>
  <c r="H103" i="16"/>
  <c r="BZ108" i="16"/>
  <c r="BJ128" i="16"/>
  <c r="CZ106" i="16"/>
  <c r="AW123" i="16"/>
  <c r="BM129" i="16"/>
  <c r="CH129" i="16"/>
  <c r="BI91" i="16"/>
  <c r="AX127" i="16"/>
  <c r="CW98" i="16"/>
  <c r="L98" i="16"/>
  <c r="X124" i="16"/>
  <c r="BJ124" i="16"/>
  <c r="CL90" i="16"/>
  <c r="AX93" i="16"/>
  <c r="U109" i="16"/>
  <c r="BS120" i="16"/>
  <c r="BW119" i="16"/>
  <c r="CO32" i="16"/>
  <c r="BE32" i="16"/>
  <c r="CR94" i="16"/>
  <c r="AH110" i="16"/>
  <c r="X110" i="16"/>
  <c r="Y21" i="16"/>
  <c r="BZ121" i="16"/>
  <c r="BM121" i="16"/>
  <c r="AG43" i="16"/>
  <c r="AH43" i="16"/>
  <c r="M103" i="16"/>
  <c r="Z108" i="16"/>
  <c r="CA128" i="16"/>
  <c r="CC128" i="16"/>
  <c r="V123" i="16"/>
  <c r="CP66" i="16"/>
  <c r="Y129" i="16"/>
  <c r="DA91" i="16"/>
  <c r="BW91" i="16"/>
  <c r="BR127" i="16"/>
  <c r="AJ98" i="16"/>
  <c r="V124" i="16"/>
  <c r="BU124" i="16"/>
  <c r="CY90" i="16"/>
  <c r="AB90" i="16"/>
  <c r="BK109" i="16"/>
  <c r="K109" i="16"/>
  <c r="AP119" i="16"/>
  <c r="BO119" i="16"/>
  <c r="V91" i="16"/>
  <c r="CH91" i="16"/>
  <c r="CC127" i="16"/>
  <c r="CE98" i="16"/>
  <c r="BS105" i="16"/>
  <c r="AS124" i="16"/>
  <c r="AA95" i="16"/>
  <c r="BU90" i="16"/>
  <c r="BP109" i="16"/>
  <c r="BQ109" i="16"/>
  <c r="CY119" i="16"/>
  <c r="M119" i="16"/>
  <c r="J32" i="16"/>
  <c r="CR32" i="16"/>
  <c r="AW94" i="16"/>
  <c r="AB110" i="16"/>
  <c r="DB110" i="16"/>
  <c r="AH21" i="16"/>
  <c r="S121" i="16"/>
  <c r="CV121" i="16"/>
  <c r="X43" i="16"/>
  <c r="CQ77" i="16"/>
  <c r="BZ103" i="16"/>
  <c r="CY108" i="16"/>
  <c r="H128" i="16"/>
  <c r="W128" i="16"/>
  <c r="AD123" i="16"/>
  <c r="AW129" i="16"/>
  <c r="AM129" i="16"/>
  <c r="S91" i="16"/>
  <c r="T91" i="16"/>
  <c r="CH127" i="16"/>
  <c r="AF98" i="16"/>
  <c r="CZ124" i="16"/>
  <c r="AN124" i="16"/>
  <c r="CF90" i="16"/>
  <c r="AD90" i="16"/>
  <c r="P109" i="16"/>
  <c r="CO109" i="16"/>
  <c r="BS119" i="16"/>
  <c r="BU119" i="16"/>
  <c r="BU32" i="16"/>
  <c r="AR94" i="16"/>
  <c r="CX94" i="16"/>
  <c r="CL110" i="16"/>
  <c r="Q21" i="16"/>
  <c r="AE21" i="16"/>
  <c r="BI121" i="16"/>
  <c r="BT104" i="16"/>
  <c r="BC43" i="16"/>
  <c r="CD77" i="16"/>
  <c r="AB103" i="16"/>
  <c r="BP108" i="16"/>
  <c r="AK128" i="16"/>
  <c r="BR128" i="16"/>
  <c r="BZ123" i="16"/>
  <c r="BB129" i="16"/>
  <c r="AF129" i="16"/>
  <c r="M91" i="16"/>
  <c r="BO91" i="16"/>
  <c r="CR127" i="16"/>
  <c r="AZ98" i="16"/>
  <c r="Q105" i="16"/>
  <c r="AA124" i="16"/>
  <c r="CZ95" i="16"/>
  <c r="U90" i="16"/>
  <c r="AF109" i="16"/>
  <c r="X109" i="16"/>
  <c r="BP119" i="16"/>
  <c r="BM119" i="16"/>
  <c r="AZ32" i="16"/>
  <c r="CM32" i="16"/>
  <c r="BO94" i="16"/>
  <c r="BW110" i="16"/>
  <c r="BF21" i="16"/>
  <c r="BE21" i="16"/>
  <c r="AF121" i="16"/>
  <c r="BQ104" i="16"/>
  <c r="BE43" i="16"/>
  <c r="CC103" i="16"/>
  <c r="CP103" i="16"/>
  <c r="AV108" i="16"/>
  <c r="BC128" i="16"/>
  <c r="BW128" i="16"/>
  <c r="AT123" i="16"/>
  <c r="AC129" i="16"/>
  <c r="BL129" i="16"/>
  <c r="BH91" i="16"/>
  <c r="AS127" i="16"/>
  <c r="N127" i="16"/>
  <c r="BC98" i="16"/>
  <c r="AD105" i="16"/>
  <c r="AM124" i="16"/>
  <c r="BM90" i="16"/>
  <c r="AL90" i="16"/>
  <c r="BX109" i="16"/>
  <c r="CM109" i="16"/>
  <c r="R119" i="16"/>
  <c r="CE119" i="16"/>
  <c r="AX32" i="16"/>
  <c r="AN94" i="16"/>
  <c r="BX94" i="16"/>
  <c r="CX110" i="16"/>
  <c r="BT21" i="16"/>
  <c r="AP21" i="16"/>
  <c r="AU121" i="16"/>
  <c r="AP92" i="16"/>
  <c r="AC43" i="16"/>
  <c r="T103" i="16"/>
  <c r="CX103" i="16"/>
  <c r="CU108" i="16"/>
  <c r="AY128" i="16"/>
  <c r="CW106" i="16"/>
  <c r="CQ123" i="16"/>
  <c r="AO129" i="16"/>
  <c r="BE127" i="16"/>
  <c r="R91" i="16"/>
  <c r="CG127" i="16"/>
  <c r="BA98" i="16"/>
  <c r="AL98" i="16"/>
  <c r="AG124" i="16"/>
  <c r="CY91" i="16"/>
  <c r="AD91" i="16"/>
  <c r="AR127" i="16"/>
  <c r="BI98" i="16"/>
  <c r="M124" i="16"/>
  <c r="BV124" i="16"/>
  <c r="CJ90" i="16"/>
  <c r="BB90" i="16"/>
  <c r="CB109" i="16"/>
  <c r="AI109" i="16"/>
  <c r="P119" i="16"/>
  <c r="AD119" i="16"/>
  <c r="CF32" i="16"/>
  <c r="R32" i="16"/>
  <c r="BB94" i="16"/>
  <c r="M110" i="16"/>
  <c r="CU110" i="16"/>
  <c r="BN21" i="16"/>
  <c r="BG121" i="16"/>
  <c r="L121" i="16"/>
  <c r="BY43" i="16"/>
  <c r="BY77" i="16"/>
  <c r="K103" i="16"/>
  <c r="CB108" i="16"/>
  <c r="BT128" i="16"/>
  <c r="AU128" i="16"/>
  <c r="BD123" i="16"/>
  <c r="AR129" i="16"/>
  <c r="AY129" i="16"/>
  <c r="BS91" i="16"/>
  <c r="V127" i="16"/>
  <c r="BL127" i="16"/>
  <c r="BX98" i="16"/>
  <c r="T124" i="16"/>
  <c r="CU124" i="16"/>
  <c r="CU90" i="16"/>
  <c r="DA90" i="16"/>
  <c r="AE109" i="16"/>
  <c r="BI101" i="16"/>
  <c r="AH119" i="16"/>
  <c r="BZ119" i="16"/>
  <c r="CH32" i="16"/>
  <c r="I94" i="16"/>
  <c r="BQ94" i="16"/>
  <c r="J110" i="16"/>
  <c r="J21" i="16"/>
  <c r="AO21" i="16"/>
  <c r="R121" i="16"/>
  <c r="CY104" i="16"/>
  <c r="CI43" i="16"/>
  <c r="BO103" i="16"/>
  <c r="AY103" i="16"/>
  <c r="BR108" i="16"/>
  <c r="AZ128" i="16"/>
  <c r="U128" i="16"/>
  <c r="BJ123" i="16"/>
  <c r="U129" i="16"/>
  <c r="P129" i="16"/>
  <c r="CX91" i="16"/>
  <c r="AV91" i="16"/>
  <c r="BK127" i="16"/>
  <c r="BL98" i="16"/>
  <c r="AM105" i="16"/>
  <c r="AE124" i="16"/>
  <c r="W90" i="16"/>
  <c r="T90" i="16"/>
  <c r="BT109" i="16"/>
  <c r="W109" i="16"/>
  <c r="AX119" i="16"/>
  <c r="AV119" i="16"/>
  <c r="BO32" i="16"/>
  <c r="AD94" i="16"/>
  <c r="AB94" i="16"/>
  <c r="AL110" i="16"/>
  <c r="H21" i="16"/>
  <c r="CF21" i="16"/>
  <c r="CY121" i="16"/>
  <c r="K92" i="16"/>
  <c r="AE43" i="16"/>
  <c r="CA103" i="16"/>
  <c r="U103" i="16"/>
  <c r="CO108" i="16"/>
  <c r="AF128" i="16"/>
  <c r="N106" i="16"/>
  <c r="BL123" i="16"/>
  <c r="CW129" i="16"/>
  <c r="BJ129" i="16"/>
  <c r="CW91" i="16"/>
  <c r="BQ127" i="16"/>
  <c r="CN127" i="16"/>
  <c r="AW98" i="16"/>
  <c r="CI124" i="16"/>
  <c r="AX124" i="16"/>
  <c r="S90" i="16"/>
  <c r="AJ90" i="16"/>
  <c r="AO109" i="16"/>
  <c r="Y109" i="16"/>
  <c r="I119" i="16"/>
  <c r="BC119" i="16"/>
  <c r="CE32" i="16"/>
  <c r="L94" i="16"/>
  <c r="CP94" i="16"/>
  <c r="BP110" i="16"/>
  <c r="AN21" i="16"/>
  <c r="CJ21" i="16"/>
  <c r="DB121" i="16"/>
  <c r="AQ92" i="16"/>
  <c r="U43" i="16"/>
  <c r="CM103" i="16"/>
  <c r="BU103" i="16"/>
  <c r="R108" i="16"/>
  <c r="BM128" i="16"/>
  <c r="CB106" i="16"/>
  <c r="AA123" i="16"/>
  <c r="K129" i="16"/>
  <c r="CF91" i="16"/>
  <c r="AF127" i="16"/>
  <c r="AT127" i="16"/>
  <c r="CM98" i="16"/>
  <c r="CP98" i="16"/>
  <c r="CO124" i="16"/>
  <c r="BC95" i="16"/>
  <c r="AY90" i="16"/>
  <c r="BL109" i="16"/>
  <c r="AX109" i="16"/>
  <c r="J120" i="16"/>
  <c r="AB119" i="16"/>
  <c r="CJ32" i="16"/>
  <c r="BR32" i="16"/>
  <c r="BC94" i="16"/>
  <c r="L110" i="16"/>
  <c r="AM110" i="16"/>
  <c r="DA21" i="16"/>
  <c r="AL121" i="16"/>
  <c r="H121" i="16"/>
  <c r="CX43" i="16"/>
  <c r="N103" i="16"/>
  <c r="Q103" i="16"/>
  <c r="BM108" i="16"/>
  <c r="BD128" i="16"/>
  <c r="CY128" i="16"/>
  <c r="Y123" i="16"/>
  <c r="DA129" i="16"/>
  <c r="BN129" i="16"/>
  <c r="BF91" i="16"/>
  <c r="CY127" i="16"/>
  <c r="AP98" i="16"/>
  <c r="AI98" i="16"/>
  <c r="BM124" i="16"/>
  <c r="CM124" i="16"/>
  <c r="AX90" i="16"/>
  <c r="CG93" i="16"/>
  <c r="AC109" i="16"/>
  <c r="O120" i="16"/>
  <c r="AY119" i="16"/>
  <c r="CI119" i="16"/>
  <c r="X32" i="16"/>
  <c r="CT94" i="16"/>
  <c r="AQ94" i="16"/>
  <c r="CD110" i="16"/>
  <c r="I21" i="16"/>
  <c r="P21" i="16"/>
  <c r="AT121" i="16"/>
  <c r="T92" i="16"/>
  <c r="CS43" i="16"/>
  <c r="AT103" i="16"/>
  <c r="CQ103" i="16"/>
  <c r="BF108" i="16"/>
  <c r="K128" i="16"/>
  <c r="AD106" i="16"/>
  <c r="BR123" i="16"/>
  <c r="CY129" i="16"/>
  <c r="AR91" i="16"/>
  <c r="BK91" i="16"/>
  <c r="CS127" i="16"/>
  <c r="BT98" i="16"/>
  <c r="CJ98" i="16"/>
  <c r="BF124" i="16"/>
  <c r="CS95" i="16"/>
  <c r="AV90" i="16"/>
  <c r="AI93" i="16"/>
  <c r="AZ109" i="16"/>
  <c r="AQ120" i="16"/>
  <c r="CF119" i="16"/>
  <c r="BG32" i="16"/>
  <c r="CY32" i="16"/>
  <c r="U94" i="16"/>
  <c r="CB110" i="16"/>
  <c r="K110" i="16"/>
  <c r="AW21" i="16"/>
  <c r="BL121" i="16"/>
  <c r="CZ121" i="16"/>
  <c r="W43" i="16"/>
  <c r="CZ43" i="16"/>
  <c r="AH103" i="16"/>
  <c r="AT108" i="16"/>
  <c r="CM55" i="16"/>
  <c r="AH128" i="16"/>
  <c r="BF123" i="16"/>
  <c r="AZ123" i="16"/>
  <c r="AB129" i="16"/>
  <c r="AV105" i="16"/>
  <c r="BX119" i="16"/>
  <c r="CX121" i="16"/>
  <c r="CH123" i="16"/>
  <c r="CN124" i="16"/>
  <c r="AN32" i="16"/>
  <c r="AJ103" i="16"/>
  <c r="CN90" i="16"/>
  <c r="BZ109" i="16"/>
  <c r="W125" i="16"/>
  <c r="AW106" i="16"/>
  <c r="CL98" i="16"/>
  <c r="AQ119" i="16"/>
  <c r="BN121" i="16"/>
  <c r="BF129" i="16"/>
  <c r="BF90" i="16"/>
  <c r="BV32" i="16"/>
  <c r="BG103" i="16"/>
  <c r="T109" i="16"/>
  <c r="Z127" i="16"/>
  <c r="AT119" i="16"/>
  <c r="BH121" i="16"/>
  <c r="CT123" i="16"/>
  <c r="X21" i="16"/>
  <c r="Z98" i="16"/>
  <c r="CK122" i="16"/>
  <c r="T121" i="16"/>
  <c r="AP91" i="16"/>
  <c r="W108" i="16"/>
  <c r="BR91" i="16"/>
  <c r="BY32" i="16"/>
  <c r="BX110" i="16"/>
  <c r="M121" i="16"/>
  <c r="CD103" i="16"/>
  <c r="CE128" i="16"/>
  <c r="X123" i="16"/>
  <c r="AA91" i="16"/>
  <c r="CC98" i="16"/>
  <c r="AT95" i="16"/>
  <c r="BY109" i="16"/>
  <c r="BD32" i="16"/>
  <c r="BY110" i="16"/>
  <c r="CX21" i="16"/>
  <c r="BF43" i="16"/>
  <c r="AY108" i="16"/>
  <c r="BH123" i="16"/>
  <c r="DC91" i="16"/>
  <c r="BV127" i="16"/>
  <c r="BK124" i="16"/>
  <c r="BS109" i="16"/>
  <c r="Z119" i="16"/>
  <c r="P94" i="16"/>
  <c r="BL110" i="16"/>
  <c r="BV121" i="16"/>
  <c r="AS91" i="16"/>
  <c r="DC127" i="16"/>
  <c r="CV127" i="16"/>
  <c r="AO98" i="16"/>
  <c r="BS124" i="16"/>
  <c r="AR124" i="16"/>
  <c r="BR90" i="16"/>
  <c r="BN90" i="16"/>
  <c r="L109" i="16"/>
  <c r="AL109" i="16"/>
  <c r="BE119" i="16"/>
  <c r="L119" i="16"/>
  <c r="N32" i="16"/>
  <c r="K94" i="16"/>
  <c r="Q94" i="16"/>
  <c r="BB110" i="16"/>
  <c r="CW21" i="16"/>
  <c r="M21" i="16"/>
  <c r="CK121" i="16"/>
  <c r="CG104" i="16"/>
  <c r="AD43" i="16"/>
  <c r="Y103" i="16"/>
  <c r="AZ103" i="16"/>
  <c r="CM108" i="16"/>
  <c r="BH128" i="16"/>
  <c r="CW128" i="16"/>
  <c r="BC123" i="16"/>
  <c r="H129" i="16"/>
  <c r="BP129" i="16"/>
  <c r="CU91" i="16"/>
  <c r="BJ127" i="16"/>
  <c r="CK127" i="16"/>
  <c r="CF98" i="16"/>
  <c r="J124" i="16"/>
  <c r="AT124" i="16"/>
  <c r="CT90" i="16"/>
  <c r="AH90" i="16"/>
  <c r="AV109" i="16"/>
  <c r="CH101" i="16"/>
  <c r="CL119" i="16"/>
  <c r="P122" i="16"/>
  <c r="U32" i="16"/>
  <c r="BL94" i="16"/>
  <c r="CK94" i="16"/>
  <c r="AY110" i="16"/>
  <c r="BX21" i="16"/>
  <c r="R21" i="16"/>
  <c r="P121" i="16"/>
  <c r="V92" i="16"/>
  <c r="CN43" i="16"/>
  <c r="CK103" i="16"/>
  <c r="BA103" i="16"/>
  <c r="BA108" i="16"/>
  <c r="BA128" i="16"/>
  <c r="BM106" i="16"/>
  <c r="CF123" i="16"/>
  <c r="BU129" i="16"/>
  <c r="CA129" i="16"/>
  <c r="CS91" i="16"/>
  <c r="AZ127" i="16"/>
  <c r="BC127" i="16"/>
  <c r="CQ98" i="16"/>
  <c r="L124" i="16"/>
  <c r="BW124" i="16"/>
  <c r="BG90" i="16"/>
  <c r="CK90" i="16"/>
  <c r="CC109" i="16"/>
  <c r="BI109" i="16"/>
  <c r="T119" i="16"/>
  <c r="CB119" i="16"/>
  <c r="V32" i="16"/>
  <c r="CY94" i="16"/>
  <c r="CZ94" i="16"/>
  <c r="AJ110" i="16"/>
  <c r="AI21" i="16"/>
  <c r="CS21" i="16"/>
  <c r="CT121" i="16"/>
  <c r="CI92" i="16"/>
  <c r="AJ43" i="16"/>
  <c r="BL103" i="16"/>
  <c r="DC103" i="16"/>
  <c r="L108" i="16"/>
  <c r="AW128" i="16"/>
  <c r="CR106" i="16"/>
  <c r="CB123" i="16"/>
  <c r="BG129" i="16"/>
  <c r="AE91" i="16"/>
  <c r="BD91" i="16"/>
  <c r="P127" i="16"/>
  <c r="BP127" i="16"/>
  <c r="BU98" i="16"/>
  <c r="BC124" i="16"/>
  <c r="CT124" i="16"/>
  <c r="BI90" i="16"/>
  <c r="CC90" i="16"/>
  <c r="CY109" i="16"/>
  <c r="AT101" i="16"/>
  <c r="AM119" i="16"/>
  <c r="AO119" i="16"/>
  <c r="T32" i="16"/>
  <c r="AG94" i="16"/>
  <c r="DB94" i="16"/>
  <c r="BM110" i="16"/>
  <c r="V21" i="16"/>
  <c r="AI121" i="16"/>
  <c r="K121" i="16"/>
  <c r="BR43" i="16"/>
  <c r="AU43" i="16"/>
  <c r="BJ103" i="16"/>
  <c r="Q108" i="16"/>
  <c r="R55" i="16"/>
  <c r="CI128" i="16"/>
  <c r="AM123" i="16"/>
  <c r="BN123" i="16"/>
  <c r="S129" i="16"/>
  <c r="BJ91" i="16"/>
  <c r="CE91" i="16"/>
  <c r="BD127" i="16"/>
  <c r="P98" i="16"/>
  <c r="K98" i="16"/>
  <c r="CQ124" i="16"/>
  <c r="U95" i="16"/>
  <c r="DB90" i="16"/>
  <c r="CW109" i="16"/>
  <c r="BD109" i="16"/>
  <c r="CH119" i="16"/>
  <c r="CO119" i="16"/>
  <c r="AC32" i="16"/>
  <c r="AE94" i="16"/>
  <c r="BT94" i="16"/>
  <c r="CP110" i="16"/>
  <c r="AT21" i="16"/>
  <c r="AC21" i="16"/>
  <c r="U121" i="16"/>
  <c r="CU121" i="16"/>
  <c r="AS43" i="16"/>
  <c r="AU103" i="16"/>
  <c r="AR103" i="16"/>
  <c r="AJ108" i="16"/>
  <c r="AV128" i="16"/>
  <c r="AS128" i="16"/>
  <c r="AK123" i="16"/>
  <c r="CZ129" i="16"/>
  <c r="CK129" i="16"/>
  <c r="BE91" i="16"/>
  <c r="AW127" i="16"/>
  <c r="CY98" i="16"/>
  <c r="AN98" i="16"/>
  <c r="P124" i="16"/>
  <c r="J95" i="16"/>
  <c r="AG90" i="16"/>
  <c r="CC93" i="16"/>
  <c r="BF109" i="16"/>
  <c r="CL120" i="16"/>
  <c r="U119" i="16"/>
  <c r="AU122" i="16"/>
  <c r="DB32" i="16"/>
  <c r="AS94" i="16"/>
  <c r="AP94" i="16"/>
  <c r="AR110" i="16"/>
  <c r="U21" i="16"/>
  <c r="CN125" i="16"/>
  <c r="AQ121" i="16"/>
  <c r="M43" i="16"/>
  <c r="CR43" i="16"/>
  <c r="CU103" i="16"/>
  <c r="AW103" i="16"/>
  <c r="AW55" i="16"/>
  <c r="BB128" i="16"/>
  <c r="CL123" i="16"/>
  <c r="BU123" i="16"/>
  <c r="V129" i="16"/>
  <c r="H91" i="16"/>
  <c r="CT91" i="16"/>
  <c r="DB127" i="16"/>
  <c r="U98" i="16"/>
  <c r="Q98" i="16"/>
  <c r="BP124" i="16"/>
  <c r="BE95" i="16"/>
  <c r="BD90" i="16"/>
  <c r="Q109" i="16"/>
  <c r="CF109" i="16"/>
  <c r="CM120" i="16"/>
  <c r="CK119" i="16"/>
  <c r="CC32" i="16"/>
  <c r="Z32" i="16"/>
  <c r="CG94" i="16"/>
  <c r="CZ110" i="16"/>
  <c r="BS110" i="16"/>
  <c r="AQ21" i="16"/>
  <c r="CL121" i="16"/>
  <c r="AK121" i="16"/>
  <c r="CA43" i="16"/>
  <c r="BV77" i="16"/>
  <c r="AF103" i="16"/>
  <c r="AG108" i="16"/>
  <c r="CH128" i="16"/>
  <c r="AP128" i="16"/>
  <c r="DC123" i="16"/>
  <c r="BA129" i="16"/>
  <c r="AD129" i="16"/>
  <c r="BD124" i="16"/>
  <c r="CZ119" i="16"/>
  <c r="CV43" i="16"/>
  <c r="BH129" i="16"/>
  <c r="BO95" i="16"/>
  <c r="CF94" i="16"/>
  <c r="O103" i="16"/>
  <c r="AW91" i="16"/>
  <c r="L120" i="16"/>
  <c r="DC121" i="16"/>
  <c r="CX123" i="16"/>
  <c r="AD124" i="16"/>
  <c r="AH32" i="16"/>
  <c r="BQ43" i="16"/>
  <c r="CC129" i="16"/>
  <c r="AK90" i="16"/>
  <c r="BW94" i="16"/>
  <c r="J108" i="16"/>
  <c r="BV94" i="16"/>
  <c r="M98" i="16"/>
  <c r="CI32" i="16"/>
  <c r="AY121" i="16"/>
  <c r="AO123" i="16"/>
  <c r="CA121" i="16"/>
  <c r="AA98" i="16"/>
  <c r="CU32" i="16"/>
  <c r="BR121" i="16"/>
  <c r="BO127" i="16"/>
  <c r="CK123" i="16"/>
  <c r="AJ129" i="16"/>
  <c r="CA119" i="16"/>
  <c r="BI94" i="16"/>
  <c r="CT21" i="16"/>
  <c r="CG43" i="16"/>
  <c r="S103" i="16"/>
  <c r="S106" i="16"/>
  <c r="AO127" i="16"/>
  <c r="BM98" i="16"/>
  <c r="CK124" i="16"/>
  <c r="CA109" i="16"/>
  <c r="BV119" i="16"/>
  <c r="BZ32" i="16"/>
  <c r="BH110" i="16"/>
  <c r="CI121" i="16"/>
  <c r="J103" i="16"/>
  <c r="AQ128" i="16"/>
  <c r="AA129" i="16"/>
  <c r="AA127" i="16"/>
  <c r="O98" i="16"/>
  <c r="AM90" i="16"/>
  <c r="BY119" i="16"/>
  <c r="BA32" i="16"/>
  <c r="AE110" i="16"/>
  <c r="Z121" i="16"/>
  <c r="BB95" i="16"/>
  <c r="BD94" i="16"/>
  <c r="BS43" i="16"/>
  <c r="CP128" i="16"/>
  <c r="CI129" i="16"/>
  <c r="AU98" i="16"/>
  <c r="AI90" i="16"/>
  <c r="AN119" i="16"/>
  <c r="AH94" i="16"/>
  <c r="T21" i="16"/>
  <c r="BF104" i="16"/>
  <c r="CJ103" i="16"/>
  <c r="BG128" i="16"/>
  <c r="CB129" i="16"/>
  <c r="BT127" i="16"/>
  <c r="CF105" i="16"/>
  <c r="BV90" i="16"/>
  <c r="CC101" i="16"/>
  <c r="AG32" i="16"/>
  <c r="AK94" i="16"/>
  <c r="BI21" i="16"/>
  <c r="AG121" i="16"/>
  <c r="BX43" i="16"/>
  <c r="BH103" i="16"/>
  <c r="DA108" i="16"/>
  <c r="M128" i="16"/>
  <c r="CE123" i="16"/>
  <c r="CX129" i="16"/>
  <c r="AK124" i="16"/>
  <c r="BM94" i="16"/>
  <c r="BI55" i="16"/>
  <c r="CV90" i="16"/>
  <c r="BD21" i="16"/>
  <c r="CD123" i="16"/>
  <c r="BD119" i="16"/>
  <c r="AI103" i="16"/>
  <c r="BX91" i="16"/>
  <c r="O32" i="16"/>
  <c r="CS128" i="16"/>
  <c r="CZ98" i="16"/>
  <c r="AW110" i="16"/>
  <c r="W123" i="16"/>
  <c r="BQ129" i="16"/>
  <c r="AM32" i="16"/>
  <c r="AK103" i="16"/>
  <c r="BF119" i="16"/>
  <c r="AJ94" i="16"/>
  <c r="BA90" i="16"/>
  <c r="AN128" i="16"/>
  <c r="BA109" i="16"/>
  <c r="AY94" i="16"/>
  <c r="T43" i="16"/>
  <c r="CR128" i="16"/>
  <c r="AC127" i="16"/>
  <c r="N90" i="16"/>
  <c r="CZ32" i="16"/>
  <c r="AS21" i="16"/>
  <c r="CD43" i="16"/>
  <c r="X128" i="16"/>
  <c r="L129" i="16"/>
  <c r="L128" i="16"/>
  <c r="AJ121" i="16"/>
  <c r="CW103" i="16"/>
  <c r="BN128" i="16"/>
  <c r="CV123" i="16"/>
  <c r="AN108" i="16"/>
  <c r="CS110" i="16"/>
  <c r="R124" i="16"/>
  <c r="AL21" i="16"/>
  <c r="BD55" i="16"/>
  <c r="BE90" i="16"/>
  <c r="CJ43" i="16"/>
  <c r="AS108" i="16"/>
  <c r="CK109" i="16"/>
  <c r="CI94" i="16"/>
  <c r="AA90" i="16"/>
  <c r="AP127" i="16"/>
  <c r="AI120" i="16"/>
  <c r="AM55" i="16"/>
  <c r="T110" i="16"/>
  <c r="AV129" i="16"/>
  <c r="CL127" i="16"/>
  <c r="AI124" i="16"/>
  <c r="CN91" i="16"/>
  <c r="AU90" i="16"/>
  <c r="AQ90" i="16"/>
  <c r="AR121" i="16"/>
  <c r="AN123" i="16"/>
  <c r="AN91" i="16"/>
  <c r="Y32" i="16"/>
  <c r="CZ123" i="16"/>
  <c r="W129" i="16"/>
  <c r="CO43" i="16"/>
  <c r="CE109" i="16"/>
  <c r="CG110" i="16"/>
  <c r="BU77" i="16"/>
  <c r="BQ128" i="16"/>
  <c r="J91" i="16"/>
  <c r="CW124" i="16"/>
  <c r="M109" i="16"/>
  <c r="M32" i="16"/>
  <c r="CI110" i="16"/>
  <c r="DB21" i="16"/>
  <c r="CW43" i="16"/>
  <c r="AP108" i="16"/>
  <c r="AE106" i="16"/>
  <c r="BS129" i="16"/>
  <c r="AK127" i="16"/>
  <c r="AU119" i="16"/>
  <c r="U110" i="16"/>
  <c r="BT103" i="16"/>
  <c r="BT129" i="16"/>
  <c r="CR109" i="16"/>
  <c r="CE124" i="16"/>
  <c r="AC98" i="16"/>
  <c r="AV110" i="16"/>
  <c r="CL109" i="16"/>
  <c r="BZ21" i="16"/>
  <c r="R103" i="16"/>
  <c r="AO106" i="16"/>
  <c r="W91" i="16"/>
  <c r="Z124" i="16"/>
  <c r="CD109" i="16"/>
  <c r="Q32" i="16"/>
  <c r="CV110" i="16"/>
  <c r="BY121" i="16"/>
  <c r="AO43" i="16"/>
  <c r="BS108" i="16"/>
  <c r="CO123" i="16"/>
  <c r="CG91" i="16"/>
  <c r="BA127" i="16"/>
  <c r="DA124" i="16"/>
  <c r="AY93" i="16"/>
  <c r="BT119" i="16"/>
  <c r="T94" i="16"/>
  <c r="CJ110" i="16"/>
  <c r="BC21" i="16"/>
  <c r="CB104" i="16"/>
  <c r="AY43" i="16"/>
  <c r="BQ103" i="16"/>
  <c r="DC128" i="16"/>
  <c r="CU106" i="16"/>
  <c r="CN123" i="16"/>
  <c r="BC129" i="16"/>
  <c r="V93" i="16"/>
  <c r="BB21" i="16"/>
  <c r="BZ91" i="16"/>
  <c r="K120" i="16"/>
  <c r="L43" i="16"/>
  <c r="W127" i="16"/>
  <c r="H94" i="16"/>
  <c r="BI128" i="16"/>
  <c r="BQ90" i="16"/>
  <c r="CO110" i="16"/>
  <c r="CI123" i="16"/>
  <c r="DB109" i="16"/>
  <c r="I121" i="16"/>
  <c r="BO129" i="16"/>
  <c r="BT124" i="16"/>
  <c r="AT110" i="16"/>
  <c r="CD128" i="16"/>
  <c r="BR55" i="16"/>
  <c r="AY109" i="16"/>
  <c r="AR21" i="16"/>
  <c r="BO90" i="16"/>
  <c r="CR121" i="16"/>
  <c r="CG123" i="16"/>
  <c r="BH120" i="16"/>
  <c r="BZ110" i="16"/>
  <c r="CV103" i="16"/>
  <c r="BY123" i="16"/>
  <c r="CN98" i="16"/>
  <c r="AK119" i="16"/>
  <c r="S110" i="16"/>
  <c r="BB103" i="16"/>
  <c r="BX123" i="16"/>
  <c r="AG101" i="16"/>
  <c r="CA127" i="16"/>
  <c r="BH124" i="16"/>
  <c r="CZ109" i="16"/>
  <c r="J119" i="16"/>
  <c r="AC90" i="16"/>
  <c r="CR119" i="16"/>
  <c r="J90" i="16"/>
  <c r="BD121" i="16"/>
  <c r="CN128" i="16"/>
  <c r="CT98" i="16"/>
  <c r="AW104" i="16"/>
  <c r="DA127" i="16"/>
  <c r="BC109" i="16"/>
  <c r="AL32" i="16"/>
  <c r="BY120" i="16"/>
  <c r="AP121" i="16"/>
  <c r="CF103" i="16"/>
  <c r="AL123" i="16"/>
  <c r="U127" i="16"/>
  <c r="Y124" i="16"/>
  <c r="AL101" i="16"/>
  <c r="AW32" i="16"/>
  <c r="CA110" i="16"/>
  <c r="BA121" i="16"/>
  <c r="BU43" i="16"/>
  <c r="AO108" i="16"/>
  <c r="AS123" i="16"/>
  <c r="AK91" i="16"/>
  <c r="DC98" i="16"/>
  <c r="S124" i="16"/>
  <c r="BN109" i="16"/>
  <c r="CX119" i="16"/>
  <c r="AX94" i="16"/>
  <c r="Q110" i="16"/>
  <c r="CH21" i="16"/>
  <c r="CA92" i="16"/>
  <c r="Y77" i="16"/>
  <c r="AC103" i="16"/>
  <c r="CF128" i="16"/>
  <c r="CY123" i="16"/>
  <c r="AX129" i="16"/>
  <c r="AT91" i="16"/>
  <c r="CG109" i="16"/>
  <c r="BT43" i="16"/>
  <c r="CK91" i="16"/>
  <c r="BN119" i="16"/>
  <c r="CL108" i="16"/>
  <c r="BO98" i="16"/>
  <c r="BV110" i="16"/>
  <c r="AS129" i="16"/>
  <c r="AA109" i="16"/>
  <c r="CB21" i="16"/>
  <c r="BK103" i="16"/>
  <c r="AG120" i="16"/>
  <c r="BX121" i="16"/>
  <c r="K21" i="16"/>
  <c r="M90" i="16"/>
  <c r="AF110" i="16"/>
  <c r="DC129" i="16"/>
  <c r="AC91" i="16"/>
  <c r="CX109" i="16"/>
  <c r="AK43" i="16"/>
  <c r="BN32" i="16"/>
  <c r="BL119" i="16"/>
  <c r="AA103" i="16"/>
  <c r="BV95" i="16"/>
  <c r="BZ94" i="16"/>
  <c r="CG121" i="16"/>
  <c r="Y128" i="16"/>
  <c r="Y91" i="16"/>
  <c r="CG124" i="16"/>
  <c r="V94" i="16"/>
  <c r="CW125" i="16"/>
  <c r="I43" i="16"/>
  <c r="T128" i="16"/>
  <c r="BK129" i="16"/>
  <c r="CN103" i="16"/>
  <c r="AZ55" i="16"/>
  <c r="BR129" i="16"/>
  <c r="AI91" i="16"/>
  <c r="BN43" i="16"/>
  <c r="AU127" i="16"/>
  <c r="CU77" i="16"/>
  <c r="AR109" i="16"/>
  <c r="H43" i="16"/>
  <c r="CC123" i="16"/>
  <c r="CX32" i="16"/>
  <c r="AA128" i="16"/>
  <c r="BA124" i="16"/>
  <c r="CJ119" i="16"/>
  <c r="CQ43" i="16"/>
  <c r="CE103" i="16"/>
  <c r="BS127" i="16"/>
  <c r="DA109" i="16"/>
  <c r="BJ108" i="16"/>
  <c r="BM127" i="16"/>
  <c r="CD119" i="16"/>
  <c r="O21" i="16"/>
  <c r="AC121" i="16"/>
  <c r="BD43" i="16"/>
  <c r="BH21" i="16"/>
  <c r="N91" i="16"/>
  <c r="N110" i="16"/>
  <c r="CL94" i="16"/>
  <c r="AE103" i="16"/>
  <c r="M129" i="16"/>
  <c r="BF103" i="16"/>
  <c r="W124" i="16"/>
  <c r="AG103" i="16"/>
  <c r="CJ128" i="16"/>
  <c r="AK98" i="16"/>
  <c r="CE121" i="16"/>
  <c r="DC32" i="16"/>
  <c r="BU121" i="16"/>
  <c r="AA108" i="16"/>
  <c r="AL129" i="16"/>
  <c r="CP127" i="16"/>
  <c r="Q90" i="16"/>
  <c r="W119" i="16"/>
  <c r="BG94" i="16"/>
  <c r="CP21" i="16"/>
  <c r="BF121" i="16"/>
  <c r="BY103" i="16"/>
  <c r="CT128" i="16"/>
  <c r="AG123" i="16"/>
  <c r="L91" i="16"/>
  <c r="AB98" i="16"/>
  <c r="W122" i="16"/>
  <c r="AX110" i="16"/>
  <c r="CH108" i="16"/>
  <c r="BX127" i="16"/>
  <c r="CM110" i="16"/>
  <c r="CR120" i="16"/>
  <c r="L103" i="16"/>
  <c r="AJ91" i="16"/>
  <c r="BC32" i="16"/>
  <c r="AK92" i="16"/>
  <c r="BE108" i="16"/>
  <c r="CE129" i="16"/>
  <c r="AG98" i="16"/>
  <c r="DC90" i="16"/>
  <c r="N119" i="16"/>
  <c r="S94" i="16"/>
  <c r="CE21" i="16"/>
  <c r="AZ121" i="16"/>
  <c r="CB103" i="16"/>
  <c r="AX128" i="16"/>
  <c r="CP129" i="16"/>
  <c r="AI127" i="16"/>
  <c r="CX98" i="16"/>
  <c r="AZ90" i="16"/>
  <c r="AP109" i="16"/>
  <c r="BX32" i="16"/>
  <c r="CC94" i="16"/>
  <c r="AD21" i="16"/>
  <c r="CB121" i="16"/>
  <c r="AQ43" i="16"/>
  <c r="CG103" i="16"/>
  <c r="AB108" i="16"/>
  <c r="BX128" i="16"/>
  <c r="AY123" i="16"/>
  <c r="CV129" i="16"/>
  <c r="AD98" i="16"/>
  <c r="BK94" i="16"/>
  <c r="CT108" i="16"/>
  <c r="BX124" i="16"/>
  <c r="AX21" i="16"/>
  <c r="BA106" i="16"/>
  <c r="L90" i="16"/>
  <c r="V43" i="16"/>
  <c r="X91" i="16"/>
  <c r="BB119" i="16"/>
  <c r="AD108" i="16"/>
  <c r="N98" i="16"/>
  <c r="CV32" i="16"/>
  <c r="AI128" i="16"/>
  <c r="Z128" i="16"/>
  <c r="AT109" i="16"/>
  <c r="BN77" i="16"/>
  <c r="AJ95" i="16"/>
  <c r="AQ127" i="16"/>
  <c r="CB94" i="16"/>
  <c r="J128" i="16"/>
  <c r="BY92" i="16"/>
  <c r="N124" i="16"/>
  <c r="AU123" i="16"/>
  <c r="BD110" i="16"/>
  <c r="AR43" i="16"/>
  <c r="CU98" i="16"/>
  <c r="AD32" i="16"/>
  <c r="AJ21" i="16"/>
  <c r="BE103" i="16"/>
  <c r="CJ129" i="16"/>
  <c r="CS124" i="16"/>
  <c r="BS94" i="16"/>
  <c r="Y121" i="16"/>
  <c r="AD103" i="16"/>
  <c r="AX123" i="16"/>
  <c r="AW95" i="16"/>
  <c r="AS93" i="16"/>
  <c r="DC119" i="16"/>
  <c r="CW94" i="16"/>
  <c r="CR110" i="16"/>
  <c r="CA94" i="16"/>
  <c r="BF94" i="16"/>
  <c r="CN129" i="16"/>
  <c r="AR32" i="16"/>
  <c r="BI43" i="16"/>
  <c r="BK106" i="16"/>
  <c r="CG21" i="16"/>
  <c r="CQ91" i="16"/>
  <c r="H110" i="16"/>
  <c r="AV21" i="16"/>
  <c r="AC128" i="16"/>
  <c r="BR98" i="16"/>
  <c r="BB130" i="15" l="1"/>
  <c r="BB134" i="15" s="1"/>
  <c r="CQ130" i="15"/>
  <c r="CQ134" i="15" s="1"/>
  <c r="BT7" i="15"/>
  <c r="BT147" i="15" s="1"/>
  <c r="F9" i="15"/>
  <c r="CM7" i="15"/>
  <c r="AV130" i="15"/>
  <c r="AV134" i="15" s="1"/>
  <c r="AV132" i="16"/>
  <c r="F110" i="16"/>
  <c r="G110" i="16"/>
  <c r="CQ114" i="16"/>
  <c r="CQ89" i="16"/>
  <c r="CG132" i="16"/>
  <c r="BK137" i="16"/>
  <c r="DC118" i="16"/>
  <c r="AW136" i="16"/>
  <c r="AD100" i="16"/>
  <c r="AD115" i="16"/>
  <c r="BE100" i="16"/>
  <c r="BE115" i="16"/>
  <c r="AJ132" i="16"/>
  <c r="AQ126" i="16"/>
  <c r="AJ136" i="16"/>
  <c r="N136" i="16"/>
  <c r="BB118" i="16"/>
  <c r="L89" i="16"/>
  <c r="L114" i="16"/>
  <c r="BA137" i="16"/>
  <c r="AX132" i="16"/>
  <c r="CT115" i="16"/>
  <c r="CT137" i="16"/>
  <c r="CT100" i="16"/>
  <c r="AD136" i="16"/>
  <c r="AB137" i="16"/>
  <c r="CG100" i="16"/>
  <c r="CG115" i="16"/>
  <c r="AD132" i="16"/>
  <c r="AZ89" i="16"/>
  <c r="AZ114" i="16"/>
  <c r="CX136" i="16"/>
  <c r="AI126" i="16"/>
  <c r="CB100" i="16"/>
  <c r="CB115" i="16"/>
  <c r="AZ118" i="16"/>
  <c r="CE132" i="16"/>
  <c r="N118" i="16"/>
  <c r="DC114" i="16"/>
  <c r="DC89" i="16"/>
  <c r="BE137" i="16"/>
  <c r="L115" i="16"/>
  <c r="L100" i="16"/>
  <c r="BX126" i="16"/>
  <c r="CH137" i="16"/>
  <c r="AB136" i="16"/>
  <c r="BY100" i="16"/>
  <c r="BY115" i="16"/>
  <c r="CP132" i="16"/>
  <c r="W118" i="16"/>
  <c r="Q114" i="16"/>
  <c r="Q89" i="16"/>
  <c r="CP126" i="16"/>
  <c r="AA137" i="16"/>
  <c r="AK136" i="16"/>
  <c r="BF100" i="16"/>
  <c r="BF115" i="16"/>
  <c r="AE100" i="16"/>
  <c r="AE115" i="16"/>
  <c r="BH132" i="16"/>
  <c r="O132" i="16"/>
  <c r="CD118" i="16"/>
  <c r="BM126" i="16"/>
  <c r="BJ136" i="16"/>
  <c r="BJ137" i="16"/>
  <c r="BS126" i="16"/>
  <c r="CE100" i="16"/>
  <c r="CE115" i="16"/>
  <c r="CJ118" i="16"/>
  <c r="G43" i="16"/>
  <c r="F43" i="16"/>
  <c r="AR137" i="16"/>
  <c r="AU126" i="16"/>
  <c r="CN100" i="16"/>
  <c r="CN115" i="16"/>
  <c r="Y126" i="16"/>
  <c r="BV136" i="16"/>
  <c r="AA115" i="16"/>
  <c r="AA100" i="16"/>
  <c r="BL118" i="16"/>
  <c r="CX137" i="16"/>
  <c r="M89" i="16"/>
  <c r="M114" i="16"/>
  <c r="K132" i="16"/>
  <c r="BK100" i="16"/>
  <c r="BK115" i="16"/>
  <c r="CB132" i="16"/>
  <c r="CL137" i="16"/>
  <c r="BN118" i="16"/>
  <c r="AC115" i="16"/>
  <c r="AC100" i="16"/>
  <c r="CH132" i="16"/>
  <c r="CX118" i="16"/>
  <c r="DC136" i="16"/>
  <c r="AL100" i="16"/>
  <c r="AL115" i="16"/>
  <c r="U126" i="16"/>
  <c r="CF100" i="16"/>
  <c r="CF115" i="16"/>
  <c r="BC137" i="16"/>
  <c r="DA126" i="16"/>
  <c r="J89" i="16"/>
  <c r="J114" i="16"/>
  <c r="CR118" i="16"/>
  <c r="AC114" i="16"/>
  <c r="AC89" i="16"/>
  <c r="J118" i="16"/>
  <c r="CA126" i="16"/>
  <c r="AG115" i="16"/>
  <c r="AG100" i="16"/>
  <c r="BB115" i="16"/>
  <c r="BB100" i="16"/>
  <c r="AK118" i="16"/>
  <c r="CN136" i="16"/>
  <c r="CV100" i="16"/>
  <c r="CV115" i="16"/>
  <c r="BO89" i="16"/>
  <c r="BO114" i="16"/>
  <c r="AR132" i="16"/>
  <c r="DB137" i="16"/>
  <c r="BQ114" i="16"/>
  <c r="BQ89" i="16"/>
  <c r="BQ131" i="16" s="1"/>
  <c r="G94" i="16"/>
  <c r="F94" i="16"/>
  <c r="W126" i="16"/>
  <c r="BB132" i="16"/>
  <c r="CU137" i="16"/>
  <c r="BQ115" i="16"/>
  <c r="BQ100" i="16"/>
  <c r="BC132" i="16"/>
  <c r="BT118" i="16"/>
  <c r="BA126" i="16"/>
  <c r="BS137" i="16"/>
  <c r="AO137" i="16"/>
  <c r="BZ132" i="16"/>
  <c r="AC136" i="16"/>
  <c r="BT100" i="16"/>
  <c r="BT115" i="16"/>
  <c r="AU118" i="16"/>
  <c r="AU117" i="16" s="1"/>
  <c r="AK126" i="16"/>
  <c r="AE137" i="16"/>
  <c r="AE136" i="16"/>
  <c r="AP137" i="16"/>
  <c r="DB132" i="16"/>
  <c r="M137" i="16"/>
  <c r="AN114" i="16"/>
  <c r="AN89" i="16"/>
  <c r="AQ114" i="16"/>
  <c r="AQ89" i="16"/>
  <c r="AU114" i="16"/>
  <c r="AU89" i="16"/>
  <c r="CL126" i="16"/>
  <c r="AI118" i="16"/>
  <c r="AP126" i="16"/>
  <c r="AA89" i="16"/>
  <c r="AA114" i="16"/>
  <c r="AS137" i="16"/>
  <c r="BE89" i="16"/>
  <c r="BE114" i="16"/>
  <c r="AL132" i="16"/>
  <c r="AN137" i="16"/>
  <c r="CW100" i="16"/>
  <c r="CW115" i="16"/>
  <c r="X126" i="16"/>
  <c r="AS132" i="16"/>
  <c r="N114" i="16"/>
  <c r="N89" i="16"/>
  <c r="AC126" i="16"/>
  <c r="BA89" i="16"/>
  <c r="BA114" i="16"/>
  <c r="BF118" i="16"/>
  <c r="AK100" i="16"/>
  <c r="AK115" i="16"/>
  <c r="AM132" i="16"/>
  <c r="AI100" i="16"/>
  <c r="AI115" i="16"/>
  <c r="BD118" i="16"/>
  <c r="BD132" i="16"/>
  <c r="CV89" i="16"/>
  <c r="CV114" i="16"/>
  <c r="DA137" i="16"/>
  <c r="BH115" i="16"/>
  <c r="BH100" i="16"/>
  <c r="BI132" i="16"/>
  <c r="CC115" i="16"/>
  <c r="CC100" i="16"/>
  <c r="BV89" i="16"/>
  <c r="BV114" i="16"/>
  <c r="BT126" i="16"/>
  <c r="CJ115" i="16"/>
  <c r="CJ100" i="16"/>
  <c r="T132" i="16"/>
  <c r="AN118" i="16"/>
  <c r="AI89" i="16"/>
  <c r="AI114" i="16"/>
  <c r="AU136" i="16"/>
  <c r="BB136" i="16"/>
  <c r="BY118" i="16"/>
  <c r="AM89" i="16"/>
  <c r="AM114" i="16"/>
  <c r="AA126" i="16"/>
  <c r="J100" i="16"/>
  <c r="J115" i="16"/>
  <c r="BV118" i="16"/>
  <c r="CA137" i="16"/>
  <c r="BM136" i="16"/>
  <c r="AO126" i="16"/>
  <c r="S137" i="16"/>
  <c r="S115" i="16"/>
  <c r="S100" i="16"/>
  <c r="CT132" i="16"/>
  <c r="CA118" i="16"/>
  <c r="BO126" i="16"/>
  <c r="CU132" i="16"/>
  <c r="M136" i="16"/>
  <c r="J137" i="16"/>
  <c r="AK89" i="16"/>
  <c r="AK114" i="16"/>
  <c r="O115" i="16"/>
  <c r="O100" i="16"/>
  <c r="BO136" i="16"/>
  <c r="CZ118" i="16"/>
  <c r="AG137" i="16"/>
  <c r="AF100" i="16"/>
  <c r="AF115" i="16"/>
  <c r="AQ132" i="16"/>
  <c r="CK118" i="16"/>
  <c r="CF137" i="16"/>
  <c r="BD114" i="16"/>
  <c r="BD89" i="16"/>
  <c r="BE136" i="16"/>
  <c r="Q136" i="16"/>
  <c r="DB126" i="16"/>
  <c r="F91" i="16"/>
  <c r="H114" i="16"/>
  <c r="H89" i="16"/>
  <c r="G91" i="16"/>
  <c r="AW115" i="16"/>
  <c r="AW100" i="16"/>
  <c r="CU115" i="16"/>
  <c r="CU100" i="16"/>
  <c r="U132" i="16"/>
  <c r="U118" i="16"/>
  <c r="AG89" i="16"/>
  <c r="AG114" i="16"/>
  <c r="F95" i="16"/>
  <c r="G95" i="16"/>
  <c r="J136" i="16"/>
  <c r="CY136" i="16"/>
  <c r="AW126" i="16"/>
  <c r="AJ137" i="16"/>
  <c r="AR100" i="16"/>
  <c r="AR115" i="16"/>
  <c r="AU115" i="16"/>
  <c r="AU100" i="16"/>
  <c r="AC132" i="16"/>
  <c r="AT132" i="16"/>
  <c r="CO118" i="16"/>
  <c r="CH118" i="16"/>
  <c r="DB114" i="16"/>
  <c r="DB89" i="16"/>
  <c r="U136" i="16"/>
  <c r="K136" i="16"/>
  <c r="P136" i="16"/>
  <c r="BD126" i="16"/>
  <c r="BJ100" i="16"/>
  <c r="BJ115" i="16"/>
  <c r="V132" i="16"/>
  <c r="AO118" i="16"/>
  <c r="AO117" i="16" s="1"/>
  <c r="AM118" i="16"/>
  <c r="AT100" i="16"/>
  <c r="AT115" i="16"/>
  <c r="CC114" i="16"/>
  <c r="CC89" i="16"/>
  <c r="BI114" i="16"/>
  <c r="BI89" i="16"/>
  <c r="BU136" i="16"/>
  <c r="BP126" i="16"/>
  <c r="P126" i="16"/>
  <c r="CR115" i="16"/>
  <c r="CR137" i="16"/>
  <c r="CR100" i="16"/>
  <c r="L137" i="16"/>
  <c r="DC115" i="16"/>
  <c r="DC100" i="16"/>
  <c r="BL100" i="16"/>
  <c r="BL115" i="16"/>
  <c r="CS132" i="16"/>
  <c r="AI132" i="16"/>
  <c r="CB118" i="16"/>
  <c r="T118" i="16"/>
  <c r="BI137" i="16"/>
  <c r="CC137" i="16"/>
  <c r="CK89" i="16"/>
  <c r="CK114" i="16"/>
  <c r="BG114" i="16"/>
  <c r="BG89" i="16"/>
  <c r="CQ136" i="16"/>
  <c r="BC126" i="16"/>
  <c r="AZ126" i="16"/>
  <c r="BM137" i="16"/>
  <c r="BA115" i="16"/>
  <c r="BA100" i="16"/>
  <c r="CK115" i="16"/>
  <c r="CK100" i="16"/>
  <c r="R132" i="16"/>
  <c r="BX132" i="16"/>
  <c r="CL118" i="16"/>
  <c r="CH115" i="16"/>
  <c r="CH100" i="16"/>
  <c r="AH89" i="16"/>
  <c r="AH114" i="16"/>
  <c r="CT89" i="16"/>
  <c r="CT114" i="16"/>
  <c r="CF136" i="16"/>
  <c r="CK126" i="16"/>
  <c r="BJ126" i="16"/>
  <c r="F129" i="16"/>
  <c r="G129" i="16"/>
  <c r="CM137" i="16"/>
  <c r="AZ100" i="16"/>
  <c r="AZ115" i="16"/>
  <c r="Y100" i="16"/>
  <c r="Y115" i="16"/>
  <c r="M132" i="16"/>
  <c r="CW132" i="16"/>
  <c r="L118" i="16"/>
  <c r="BE118" i="16"/>
  <c r="AL137" i="16"/>
  <c r="BN89" i="16"/>
  <c r="BN114" i="16"/>
  <c r="BR89" i="16"/>
  <c r="BR114" i="16"/>
  <c r="AO136" i="16"/>
  <c r="CV126" i="16"/>
  <c r="DC126" i="16"/>
  <c r="DC117" i="16" s="1"/>
  <c r="Z118" i="16"/>
  <c r="BV126" i="16"/>
  <c r="AY137" i="16"/>
  <c r="CX132" i="16"/>
  <c r="BY137" i="16"/>
  <c r="AT136" i="16"/>
  <c r="CC136" i="16"/>
  <c r="CE126" i="16"/>
  <c r="CD100" i="16"/>
  <c r="CD115" i="16"/>
  <c r="W137" i="16"/>
  <c r="W136" i="16"/>
  <c r="Z136" i="16"/>
  <c r="X132" i="16"/>
  <c r="AT118" i="16"/>
  <c r="Z126" i="16"/>
  <c r="T137" i="16"/>
  <c r="BG100" i="16"/>
  <c r="BG115" i="16"/>
  <c r="BF89" i="16"/>
  <c r="BF114" i="16"/>
  <c r="AQ118" i="16"/>
  <c r="CL136" i="16"/>
  <c r="AW137" i="16"/>
  <c r="CN89" i="16"/>
  <c r="CN114" i="16"/>
  <c r="AJ100" i="16"/>
  <c r="AJ115" i="16"/>
  <c r="BX118" i="16"/>
  <c r="AH126" i="16"/>
  <c r="AT137" i="16"/>
  <c r="AW132" i="16"/>
  <c r="CF118" i="16"/>
  <c r="AZ137" i="16"/>
  <c r="AV114" i="16"/>
  <c r="AV89" i="16"/>
  <c r="CS136" i="16"/>
  <c r="CJ136" i="16"/>
  <c r="CS126" i="16"/>
  <c r="AR114" i="16"/>
  <c r="AR89" i="16"/>
  <c r="AD137" i="16"/>
  <c r="K126" i="16"/>
  <c r="BF136" i="16"/>
  <c r="BF137" i="16"/>
  <c r="CQ100" i="16"/>
  <c r="CQ115" i="16"/>
  <c r="P132" i="16"/>
  <c r="I132" i="16"/>
  <c r="CI118" i="16"/>
  <c r="AY118" i="16"/>
  <c r="AC137" i="16"/>
  <c r="AX114" i="16"/>
  <c r="AX89" i="16"/>
  <c r="AI136" i="16"/>
  <c r="AP136" i="16"/>
  <c r="CY126" i="16"/>
  <c r="Q100" i="16"/>
  <c r="Q115" i="16"/>
  <c r="N115" i="16"/>
  <c r="N100" i="16"/>
  <c r="G121" i="16"/>
  <c r="F121" i="16"/>
  <c r="DA132" i="16"/>
  <c r="BR132" i="16"/>
  <c r="AB118" i="16"/>
  <c r="AY114" i="16"/>
  <c r="AY89" i="16"/>
  <c r="BC136" i="16"/>
  <c r="CP136" i="16"/>
  <c r="AT126" i="16"/>
  <c r="AF126" i="16"/>
  <c r="CB137" i="16"/>
  <c r="R137" i="16"/>
  <c r="BU100" i="16"/>
  <c r="BU115" i="16"/>
  <c r="CM100" i="16"/>
  <c r="CM115" i="16"/>
  <c r="CJ132" i="16"/>
  <c r="AN132" i="16"/>
  <c r="BC118" i="16"/>
  <c r="I118" i="16"/>
  <c r="AJ114" i="16"/>
  <c r="AJ89" i="16"/>
  <c r="S89" i="16"/>
  <c r="S114" i="16"/>
  <c r="CN126" i="16"/>
  <c r="BQ126" i="16"/>
  <c r="N137" i="16"/>
  <c r="G106" i="16"/>
  <c r="F106" i="16"/>
  <c r="CO137" i="16"/>
  <c r="U115" i="16"/>
  <c r="U100" i="16"/>
  <c r="CA115" i="16"/>
  <c r="CA100" i="16"/>
  <c r="G92" i="16"/>
  <c r="F92" i="16"/>
  <c r="CF132" i="16"/>
  <c r="G21" i="16"/>
  <c r="F21" i="16"/>
  <c r="H132" i="16"/>
  <c r="AV118" i="16"/>
  <c r="AX118" i="16"/>
  <c r="T114" i="16"/>
  <c r="T89" i="16"/>
  <c r="W89" i="16"/>
  <c r="W114" i="16"/>
  <c r="AM100" i="16"/>
  <c r="AM115" i="16"/>
  <c r="BL136" i="16"/>
  <c r="BK126" i="16"/>
  <c r="BR137" i="16"/>
  <c r="AY100" i="16"/>
  <c r="AY115" i="16"/>
  <c r="BO115" i="16"/>
  <c r="BO100" i="16"/>
  <c r="AO132" i="16"/>
  <c r="J132" i="16"/>
  <c r="BZ118" i="16"/>
  <c r="AH118" i="16"/>
  <c r="BI100" i="16"/>
  <c r="BI115" i="16"/>
  <c r="DA114" i="16"/>
  <c r="DA89" i="16"/>
  <c r="CU89" i="16"/>
  <c r="CU114" i="16"/>
  <c r="BX136" i="16"/>
  <c r="BL126" i="16"/>
  <c r="BL117" i="16" s="1"/>
  <c r="V126" i="16"/>
  <c r="K100" i="16"/>
  <c r="K115" i="16"/>
  <c r="BN132" i="16"/>
  <c r="AD118" i="16"/>
  <c r="P118" i="16"/>
  <c r="BB114" i="16"/>
  <c r="BB89" i="16"/>
  <c r="CJ114" i="16"/>
  <c r="CJ89" i="16"/>
  <c r="BI136" i="16"/>
  <c r="AR126" i="16"/>
  <c r="AL136" i="16"/>
  <c r="BA136" i="16"/>
  <c r="CG126" i="16"/>
  <c r="BE126" i="16"/>
  <c r="CW137" i="16"/>
  <c r="CX100" i="16"/>
  <c r="CX115" i="16"/>
  <c r="T100" i="16"/>
  <c r="T115" i="16"/>
  <c r="AP132" i="16"/>
  <c r="BT132" i="16"/>
  <c r="CE118" i="16"/>
  <c r="R118" i="16"/>
  <c r="BX137" i="16"/>
  <c r="AL89" i="16"/>
  <c r="AL114" i="16"/>
  <c r="BM89" i="16"/>
  <c r="BM114" i="16"/>
  <c r="N126" i="16"/>
  <c r="N117" i="16" s="1"/>
  <c r="AS126" i="16"/>
  <c r="CP100" i="16"/>
  <c r="CP115" i="16"/>
  <c r="BE132" i="16"/>
  <c r="BF132" i="16"/>
  <c r="BM118" i="16"/>
  <c r="BP118" i="16"/>
  <c r="X137" i="16"/>
  <c r="U114" i="16"/>
  <c r="U89" i="16"/>
  <c r="CZ136" i="16"/>
  <c r="F105" i="16"/>
  <c r="G105" i="16"/>
  <c r="AZ136" i="16"/>
  <c r="CR126" i="16"/>
  <c r="CR117" i="16" s="1"/>
  <c r="BP136" i="16"/>
  <c r="BP137" i="16"/>
  <c r="AB115" i="16"/>
  <c r="AB100" i="16"/>
  <c r="AE132" i="16"/>
  <c r="Q132" i="16"/>
  <c r="BU118" i="16"/>
  <c r="BU117" i="16" s="1"/>
  <c r="BS118" i="16"/>
  <c r="BS117" i="16" s="1"/>
  <c r="P137" i="16"/>
  <c r="AD89" i="16"/>
  <c r="AD114" i="16"/>
  <c r="CF89" i="16"/>
  <c r="CF114" i="16"/>
  <c r="AF136" i="16"/>
  <c r="CH126" i="16"/>
  <c r="G128" i="16"/>
  <c r="F128" i="16"/>
  <c r="CY137" i="16"/>
  <c r="BZ115" i="16"/>
  <c r="BZ100" i="16"/>
  <c r="AH132" i="16"/>
  <c r="M118" i="16"/>
  <c r="CY118" i="16"/>
  <c r="BQ137" i="16"/>
  <c r="BU114" i="16"/>
  <c r="BU89" i="16"/>
  <c r="AA136" i="16"/>
  <c r="CE136" i="16"/>
  <c r="CC126" i="16"/>
  <c r="BO118" i="16"/>
  <c r="AP118" i="16"/>
  <c r="AP117" i="16" s="1"/>
  <c r="K137" i="16"/>
  <c r="AB114" i="16"/>
  <c r="AB89" i="16"/>
  <c r="CY114" i="16"/>
  <c r="CY89" i="16"/>
  <c r="BR126" i="16"/>
  <c r="Z137" i="16"/>
  <c r="M115" i="16"/>
  <c r="M100" i="16"/>
  <c r="Y132" i="16"/>
  <c r="BW118" i="16"/>
  <c r="U137" i="16"/>
  <c r="CL114" i="16"/>
  <c r="CL89" i="16"/>
  <c r="L136" i="16"/>
  <c r="CW136" i="16"/>
  <c r="AX126" i="16"/>
  <c r="CZ137" i="16"/>
  <c r="BZ137" i="16"/>
  <c r="G103" i="16"/>
  <c r="F103" i="16"/>
  <c r="H100" i="16"/>
  <c r="H115" i="16"/>
  <c r="BP100" i="16"/>
  <c r="BP115" i="16"/>
  <c r="CQ132" i="16"/>
  <c r="AY132" i="16"/>
  <c r="BA118" i="16"/>
  <c r="AR118" i="16"/>
  <c r="G109" i="16"/>
  <c r="F109" i="16"/>
  <c r="H137" i="16"/>
  <c r="R89" i="16"/>
  <c r="R114" i="16"/>
  <c r="CT136" i="16"/>
  <c r="AQ136" i="16"/>
  <c r="BI126" i="16"/>
  <c r="BN126" i="16"/>
  <c r="BR115" i="16"/>
  <c r="BR100" i="16"/>
  <c r="L132" i="16"/>
  <c r="AG118" i="16"/>
  <c r="CH89" i="16"/>
  <c r="CH114" i="16"/>
  <c r="BT136" i="16"/>
  <c r="H136" i="16"/>
  <c r="F98" i="16"/>
  <c r="G98" i="16"/>
  <c r="CI136" i="16"/>
  <c r="S126" i="16"/>
  <c r="BU126" i="16"/>
  <c r="Y137" i="16"/>
  <c r="CL100" i="16"/>
  <c r="CL115" i="16"/>
  <c r="BP132" i="16"/>
  <c r="AW118" i="16"/>
  <c r="X118" i="16"/>
  <c r="X117" i="16" s="1"/>
  <c r="AE114" i="16"/>
  <c r="AE89" i="16"/>
  <c r="CV136" i="16"/>
  <c r="BZ136" i="16"/>
  <c r="R126" i="16"/>
  <c r="BF126" i="16"/>
  <c r="AX137" i="16"/>
  <c r="AX115" i="16"/>
  <c r="AX100" i="16"/>
  <c r="CV132" i="16"/>
  <c r="CC118" i="16"/>
  <c r="BU137" i="16"/>
  <c r="CP137" i="16"/>
  <c r="CM114" i="16"/>
  <c r="CM89" i="16"/>
  <c r="AG136" i="16"/>
  <c r="AS136" i="16"/>
  <c r="CF126" i="16"/>
  <c r="BL137" i="16"/>
  <c r="V100" i="16"/>
  <c r="V115" i="16"/>
  <c r="CY132" i="16"/>
  <c r="BA132" i="16"/>
  <c r="CL132" i="16"/>
  <c r="Y118" i="16"/>
  <c r="CW118" i="16"/>
  <c r="AH115" i="16"/>
  <c r="AH100" i="16"/>
  <c r="AK137" i="16"/>
  <c r="BL89" i="16"/>
  <c r="BL114" i="16"/>
  <c r="BP89" i="16"/>
  <c r="BP114" i="16"/>
  <c r="T126" i="16"/>
  <c r="BD137" i="16"/>
  <c r="CI132" i="16"/>
  <c r="AS118" i="16"/>
  <c r="CP118" i="16"/>
  <c r="BW89" i="16"/>
  <c r="BW114" i="16"/>
  <c r="BZ114" i="16"/>
  <c r="BZ89" i="16"/>
  <c r="DB136" i="16"/>
  <c r="CQ126" i="16"/>
  <c r="AH137" i="16"/>
  <c r="BV100" i="16"/>
  <c r="BV115" i="16"/>
  <c r="AZ132" i="16"/>
  <c r="F122" i="16"/>
  <c r="G122" i="16"/>
  <c r="CG118" i="16"/>
  <c r="Y89" i="16"/>
  <c r="Y114" i="16"/>
  <c r="BW126" i="16"/>
  <c r="CB126" i="16"/>
  <c r="CE137" i="16"/>
  <c r="DB100" i="16"/>
  <c r="DB115" i="16"/>
  <c r="BS115" i="16"/>
  <c r="BS100" i="16"/>
  <c r="S132" i="16"/>
  <c r="BM132" i="16"/>
  <c r="AJ118" i="16"/>
  <c r="BH89" i="16"/>
  <c r="BH114" i="16"/>
  <c r="DA136" i="16"/>
  <c r="R136" i="16"/>
  <c r="AV136" i="16"/>
  <c r="CZ126" i="16"/>
  <c r="O137" i="16"/>
  <c r="BN115" i="16"/>
  <c r="BN100" i="16"/>
  <c r="BC100" i="16"/>
  <c r="BC115" i="16"/>
  <c r="BQ132" i="16"/>
  <c r="O118" i="16"/>
  <c r="BV137" i="16"/>
  <c r="CE89" i="16"/>
  <c r="CE114" i="16"/>
  <c r="AR136" i="16"/>
  <c r="AH136" i="16"/>
  <c r="BD136" i="16"/>
  <c r="BG126" i="16"/>
  <c r="BM100" i="16"/>
  <c r="BM115" i="16"/>
  <c r="AU132" i="16"/>
  <c r="BQ118" i="16"/>
  <c r="BQ117" i="16" s="1"/>
  <c r="AE118" i="16"/>
  <c r="BB137" i="16"/>
  <c r="AT89" i="16"/>
  <c r="AT114" i="16"/>
  <c r="BR136" i="16"/>
  <c r="AX136" i="16"/>
  <c r="T136" i="16"/>
  <c r="BY126" i="16"/>
  <c r="BY117" i="16" s="1"/>
  <c r="BC89" i="16"/>
  <c r="BC114" i="16"/>
  <c r="F123" i="16"/>
  <c r="G123" i="16"/>
  <c r="AN115" i="16"/>
  <c r="AN100" i="16"/>
  <c r="CC132" i="16"/>
  <c r="CT118" i="16"/>
  <c r="F120" i="16"/>
  <c r="G120" i="16"/>
  <c r="G93" i="16"/>
  <c r="F93" i="16"/>
  <c r="K114" i="16"/>
  <c r="K89" i="16"/>
  <c r="AY136" i="16"/>
  <c r="CR136" i="16"/>
  <c r="I136" i="16"/>
  <c r="CM126" i="16"/>
  <c r="AC118" i="16"/>
  <c r="BH118" i="16"/>
  <c r="CP114" i="16"/>
  <c r="CP89" i="16"/>
  <c r="O89" i="16"/>
  <c r="O114" i="16"/>
  <c r="BW136" i="16"/>
  <c r="CT126" i="16"/>
  <c r="Q126" i="16"/>
  <c r="AI137" i="16"/>
  <c r="CY115" i="16"/>
  <c r="CY100" i="16"/>
  <c r="BW132" i="16"/>
  <c r="CN132" i="16"/>
  <c r="BK118" i="16"/>
  <c r="BR118" i="16"/>
  <c r="BH137" i="16"/>
  <c r="BT89" i="16"/>
  <c r="BT114" i="16"/>
  <c r="AS114" i="16"/>
  <c r="AS89" i="16"/>
  <c r="AJ126" i="16"/>
  <c r="BY114" i="16"/>
  <c r="BY89" i="16"/>
  <c r="BW137" i="16"/>
  <c r="AQ100" i="16"/>
  <c r="AQ115" i="16"/>
  <c r="BS132" i="16"/>
  <c r="CR132" i="16"/>
  <c r="AF118" i="16"/>
  <c r="CQ118" i="16"/>
  <c r="Z100" i="16"/>
  <c r="Z115" i="16"/>
  <c r="BK114" i="16"/>
  <c r="BK89" i="16"/>
  <c r="CA89" i="16"/>
  <c r="CA114" i="16"/>
  <c r="CI126" i="16"/>
  <c r="CD137" i="16"/>
  <c r="P115" i="16"/>
  <c r="P100" i="16"/>
  <c r="CD132" i="16"/>
  <c r="AL118" i="16"/>
  <c r="AQ137" i="16"/>
  <c r="CD89" i="16"/>
  <c r="CD114" i="16"/>
  <c r="CU136" i="16"/>
  <c r="CG136" i="16"/>
  <c r="BK136" i="16"/>
  <c r="AM126" i="16"/>
  <c r="CK137" i="16"/>
  <c r="I115" i="16"/>
  <c r="I100" i="16"/>
  <c r="G77" i="16"/>
  <c r="F77" i="16"/>
  <c r="BJ132" i="16"/>
  <c r="CN118" i="16"/>
  <c r="CG89" i="16"/>
  <c r="CG114" i="16"/>
  <c r="AM136" i="16"/>
  <c r="CW126" i="16"/>
  <c r="L126" i="16"/>
  <c r="F55" i="16"/>
  <c r="G55" i="16"/>
  <c r="CG137" i="16"/>
  <c r="CI115" i="16"/>
  <c r="CI100" i="16"/>
  <c r="CO132" i="16"/>
  <c r="F32" i="16"/>
  <c r="G32" i="16"/>
  <c r="CS118" i="16"/>
  <c r="BG137" i="16"/>
  <c r="CN137" i="16"/>
  <c r="BX89" i="16"/>
  <c r="BX114" i="16"/>
  <c r="O136" i="16"/>
  <c r="X136" i="16"/>
  <c r="BN136" i="16"/>
  <c r="CX126" i="16"/>
  <c r="G127" i="16"/>
  <c r="F127" i="16"/>
  <c r="H126" i="16"/>
  <c r="BW100" i="16"/>
  <c r="BW115" i="16"/>
  <c r="DA100" i="16"/>
  <c r="DA115" i="16"/>
  <c r="BL132" i="16"/>
  <c r="CZ132" i="16"/>
  <c r="G119" i="16"/>
  <c r="F119" i="16"/>
  <c r="H118" i="16"/>
  <c r="BS114" i="16"/>
  <c r="BS89" i="16"/>
  <c r="AN136" i="16"/>
  <c r="V136" i="16"/>
  <c r="CB136" i="16"/>
  <c r="AL126" i="16"/>
  <c r="DC132" i="16"/>
  <c r="AB132" i="16"/>
  <c r="W132" i="16"/>
  <c r="CM118" i="16"/>
  <c r="V118" i="16"/>
  <c r="X89" i="16"/>
  <c r="X114" i="16"/>
  <c r="AP89" i="16"/>
  <c r="AP114" i="16"/>
  <c r="CA136" i="16"/>
  <c r="BH126" i="16"/>
  <c r="AG126" i="16"/>
  <c r="G66" i="16"/>
  <c r="F66" i="16"/>
  <c r="G108" i="16"/>
  <c r="F108" i="16"/>
  <c r="I137" i="16"/>
  <c r="BO132" i="16"/>
  <c r="DA118" i="16"/>
  <c r="DA117" i="16" s="1"/>
  <c r="BJ89" i="16"/>
  <c r="BJ114" i="16"/>
  <c r="BY136" i="16"/>
  <c r="O126" i="16"/>
  <c r="V137" i="16"/>
  <c r="AP100" i="16"/>
  <c r="AP115" i="16"/>
  <c r="AA132" i="16"/>
  <c r="BG118" i="16"/>
  <c r="DC137" i="16"/>
  <c r="CW89" i="16"/>
  <c r="CW114" i="16"/>
  <c r="Z89" i="16"/>
  <c r="Z114" i="16"/>
  <c r="BS136" i="16"/>
  <c r="Y136" i="16"/>
  <c r="AY126" i="16"/>
  <c r="Q137" i="16"/>
  <c r="G137" i="16" s="1"/>
  <c r="AD126" i="16"/>
  <c r="CO100" i="16"/>
  <c r="CO115" i="16"/>
  <c r="Z132" i="16"/>
  <c r="AK132" i="16"/>
  <c r="DB118" i="16"/>
  <c r="DB117" i="16" s="1"/>
  <c r="CX114" i="16"/>
  <c r="CX89" i="16"/>
  <c r="CM136" i="16"/>
  <c r="BH136" i="16"/>
  <c r="BG136" i="16"/>
  <c r="AV126" i="16"/>
  <c r="I126" i="16"/>
  <c r="CJ137" i="16"/>
  <c r="AM137" i="16"/>
  <c r="CS115" i="16"/>
  <c r="CS100" i="16"/>
  <c r="W115" i="16"/>
  <c r="W100" i="16"/>
  <c r="BU132" i="16"/>
  <c r="AG132" i="16"/>
  <c r="S118" i="16"/>
  <c r="G101" i="16"/>
  <c r="F101" i="16"/>
  <c r="F100" i="16" s="1"/>
  <c r="R100" i="16"/>
  <c r="R115" i="16"/>
  <c r="CI137" i="16"/>
  <c r="CZ89" i="16"/>
  <c r="CZ114" i="16"/>
  <c r="CI114" i="16"/>
  <c r="CI131" i="16" s="1"/>
  <c r="CI89" i="16"/>
  <c r="M126" i="16"/>
  <c r="M117" i="16" s="1"/>
  <c r="AB126" i="16"/>
  <c r="BB126" i="16"/>
  <c r="BB117" i="16" s="1"/>
  <c r="AF132" i="16"/>
  <c r="CD136" i="16"/>
  <c r="CR89" i="16"/>
  <c r="CR114" i="16"/>
  <c r="CR131" i="16" s="1"/>
  <c r="AN126" i="16"/>
  <c r="BN137" i="16"/>
  <c r="BY132" i="16"/>
  <c r="CU118" i="16"/>
  <c r="I114" i="16"/>
  <c r="G90" i="16"/>
  <c r="G89" i="16" s="1"/>
  <c r="I89" i="16"/>
  <c r="F90" i="16"/>
  <c r="CO89" i="16"/>
  <c r="CO114" i="16"/>
  <c r="CO131" i="16" s="1"/>
  <c r="CU126" i="16"/>
  <c r="AF137" i="16"/>
  <c r="BD115" i="16"/>
  <c r="BD100" i="16"/>
  <c r="CM132" i="16"/>
  <c r="BI118" i="16"/>
  <c r="BO137" i="16"/>
  <c r="V89" i="16"/>
  <c r="V131" i="16" s="1"/>
  <c r="V114" i="16"/>
  <c r="F124" i="16"/>
  <c r="G124" i="16"/>
  <c r="BQ136" i="16"/>
  <c r="AE126" i="16"/>
  <c r="CV137" i="16"/>
  <c r="AU137" i="16"/>
  <c r="CZ115" i="16"/>
  <c r="CZ100" i="16"/>
  <c r="CA132" i="16"/>
  <c r="CK132" i="16"/>
  <c r="AA118" i="16"/>
  <c r="AA117" i="16" s="1"/>
  <c r="CV118" i="16"/>
  <c r="AS100" i="16"/>
  <c r="AS115" i="16"/>
  <c r="AO89" i="16"/>
  <c r="AO131" i="16" s="1"/>
  <c r="AO114" i="16"/>
  <c r="AW89" i="16"/>
  <c r="AW114" i="16"/>
  <c r="S136" i="16"/>
  <c r="F136" i="16" s="1"/>
  <c r="CJ126" i="16"/>
  <c r="CJ117" i="16" s="1"/>
  <c r="CO126" i="16"/>
  <c r="AV137" i="16"/>
  <c r="CQ137" i="16"/>
  <c r="AO100" i="16"/>
  <c r="AO115" i="16"/>
  <c r="BX115" i="16"/>
  <c r="BX100" i="16"/>
  <c r="F125" i="16"/>
  <c r="G125" i="16"/>
  <c r="BV132" i="16"/>
  <c r="K118" i="16"/>
  <c r="G118" i="16" s="1"/>
  <c r="AF89" i="16"/>
  <c r="AF114" i="16"/>
  <c r="CS114" i="16"/>
  <c r="CS89" i="16"/>
  <c r="CK136" i="16"/>
  <c r="CH136" i="16"/>
  <c r="BZ126" i="16"/>
  <c r="BT137" i="16"/>
  <c r="X100" i="16"/>
  <c r="X115" i="16"/>
  <c r="BG132" i="16"/>
  <c r="N132" i="16"/>
  <c r="G132" i="16" s="1"/>
  <c r="BJ118" i="16"/>
  <c r="BJ117" i="16" s="1"/>
  <c r="Q118" i="16"/>
  <c r="Q117" i="16" s="1"/>
  <c r="AV115" i="16"/>
  <c r="AV100" i="16"/>
  <c r="CS137" i="16"/>
  <c r="P89" i="16"/>
  <c r="P114" i="16"/>
  <c r="CB114" i="16"/>
  <c r="CB89" i="16"/>
  <c r="CO136" i="16"/>
  <c r="J126" i="16"/>
  <c r="J117" i="16" s="1"/>
  <c r="CD126" i="16"/>
  <c r="CD117" i="16" s="1"/>
  <c r="AV135" i="15"/>
  <c r="AV138" i="15" s="1"/>
  <c r="AV147" i="15"/>
  <c r="E109" i="19"/>
  <c r="E97" i="19"/>
  <c r="E100" i="19"/>
  <c r="CQ117" i="16"/>
  <c r="CB130" i="15"/>
  <c r="CB134" i="15" s="1"/>
  <c r="CB7" i="15"/>
  <c r="Y130" i="15"/>
  <c r="Y134" i="15" s="1"/>
  <c r="CE117" i="16"/>
  <c r="BF131" i="16"/>
  <c r="BQ130" i="15"/>
  <c r="BQ134" i="15" s="1"/>
  <c r="AQ131" i="16"/>
  <c r="AH117" i="16"/>
  <c r="CN131" i="16"/>
  <c r="E106" i="19"/>
  <c r="E96" i="19" s="1"/>
  <c r="BA147" i="15"/>
  <c r="BT135" i="15"/>
  <c r="BT138" i="15" s="1"/>
  <c r="R131" i="16"/>
  <c r="CS117" i="16"/>
  <c r="I117" i="16"/>
  <c r="CV7" i="15"/>
  <c r="CV130" i="15"/>
  <c r="CV134" i="15" s="1"/>
  <c r="CB131" i="16"/>
  <c r="CM131" i="16"/>
  <c r="P131" i="16"/>
  <c r="BC117" i="16"/>
  <c r="AZ135" i="15"/>
  <c r="AZ138" i="15" s="1"/>
  <c r="CY117" i="16"/>
  <c r="BR131" i="16"/>
  <c r="BA117" i="16"/>
  <c r="AM117" i="16"/>
  <c r="AN7" i="15"/>
  <c r="AN135" i="15" s="1"/>
  <c r="AN138" i="15" s="1"/>
  <c r="CZ7" i="15"/>
  <c r="CH117" i="16"/>
  <c r="BM117" i="16"/>
  <c r="BO117" i="16"/>
  <c r="AI7" i="15"/>
  <c r="AI130" i="15"/>
  <c r="AI134" i="15" s="1"/>
  <c r="AL131" i="16"/>
  <c r="BK131" i="16"/>
  <c r="CG117" i="16"/>
  <c r="CY131" i="16"/>
  <c r="BL147" i="15"/>
  <c r="BL135" i="15"/>
  <c r="BL138" i="15" s="1"/>
  <c r="AZ130" i="15"/>
  <c r="AZ134" i="15" s="1"/>
  <c r="BC130" i="15"/>
  <c r="BC134" i="15" s="1"/>
  <c r="AQ117" i="16"/>
  <c r="AK131" i="16"/>
  <c r="CV117" i="16"/>
  <c r="AW117" i="16"/>
  <c r="CZ131" i="16"/>
  <c r="CJ134" i="15"/>
  <c r="AR130" i="15"/>
  <c r="AR134" i="15" s="1"/>
  <c r="AR7" i="15"/>
  <c r="BX130" i="15"/>
  <c r="BX134" i="15" s="1"/>
  <c r="BZ131" i="16"/>
  <c r="AB131" i="16"/>
  <c r="DA131" i="16"/>
  <c r="AW131" i="16"/>
  <c r="BF147" i="15"/>
  <c r="CE130" i="15"/>
  <c r="CE134" i="15" s="1"/>
  <c r="CE7" i="15"/>
  <c r="Z131" i="16"/>
  <c r="BY131" i="16"/>
  <c r="CP117" i="16"/>
  <c r="CC7" i="15"/>
  <c r="CC130" i="15"/>
  <c r="CC134" i="15" s="1"/>
  <c r="CC117" i="16"/>
  <c r="BU131" i="16"/>
  <c r="AJ131" i="16"/>
  <c r="I131" i="16"/>
  <c r="Q131" i="16"/>
  <c r="DC131" i="16"/>
  <c r="AI131" i="16"/>
  <c r="BV117" i="16"/>
  <c r="N131" i="16"/>
  <c r="BE131" i="16"/>
  <c r="CQ131" i="16"/>
  <c r="CU7" i="15"/>
  <c r="CU130" i="15"/>
  <c r="CU134" i="15" s="1"/>
  <c r="BL131" i="16"/>
  <c r="BM131" i="16"/>
  <c r="BJ131" i="16"/>
  <c r="Y131" i="16"/>
  <c r="BG117" i="16"/>
  <c r="AE7" i="15"/>
  <c r="O131" i="16"/>
  <c r="BZ130" i="15"/>
  <c r="BZ134" i="15" s="1"/>
  <c r="BZ7" i="15"/>
  <c r="CT131" i="16"/>
  <c r="AT131" i="16"/>
  <c r="AH131" i="16"/>
  <c r="BP117" i="16"/>
  <c r="AR131" i="16"/>
  <c r="CZ117" i="16"/>
  <c r="L131" i="16"/>
  <c r="Z117" i="16"/>
  <c r="BN131" i="16"/>
  <c r="CS131" i="16"/>
  <c r="AE131" i="16"/>
  <c r="W131" i="16"/>
  <c r="T131" i="16"/>
  <c r="BW131" i="16"/>
  <c r="CA131" i="16"/>
  <c r="U131" i="16"/>
  <c r="BD131" i="16"/>
  <c r="BE130" i="15"/>
  <c r="BE134" i="15" s="1"/>
  <c r="BE7" i="15"/>
  <c r="S117" i="16"/>
  <c r="CG131" i="16"/>
  <c r="CB117" i="16"/>
  <c r="X131" i="16"/>
  <c r="BP131" i="16"/>
  <c r="AT117" i="16"/>
  <c r="AZ131" i="16"/>
  <c r="AM131" i="16"/>
  <c r="AG131" i="16"/>
  <c r="H134" i="15"/>
  <c r="CF131" i="16"/>
  <c r="AD131" i="16"/>
  <c r="CE131" i="16"/>
  <c r="CK131" i="16"/>
  <c r="BI117" i="16"/>
  <c r="CL131" i="16"/>
  <c r="BW117" i="16"/>
  <c r="AN117" i="16"/>
  <c r="F114" i="16"/>
  <c r="AI117" i="16"/>
  <c r="CK117" i="16"/>
  <c r="CL117" i="16"/>
  <c r="M131" i="16"/>
  <c r="BS7" i="15"/>
  <c r="BS130" i="15"/>
  <c r="BS134" i="15" s="1"/>
  <c r="BC135" i="15"/>
  <c r="BC138" i="15" s="1"/>
  <c r="BC147" i="15"/>
  <c r="AN147" i="15"/>
  <c r="AP131" i="16"/>
  <c r="CI130" i="15"/>
  <c r="CI134" i="15" s="1"/>
  <c r="CI7" i="15"/>
  <c r="CG7" i="15"/>
  <c r="CG130" i="15"/>
  <c r="CG134" i="15" s="1"/>
  <c r="CD131" i="16"/>
  <c r="G136" i="16"/>
  <c r="J131" i="16"/>
  <c r="BV131" i="16"/>
  <c r="AC131" i="16"/>
  <c r="AU131" i="16"/>
  <c r="BK130" i="15"/>
  <c r="BK134" i="15" s="1"/>
  <c r="BK7" i="15"/>
  <c r="CN7" i="15"/>
  <c r="CN130" i="15"/>
  <c r="CN134" i="15" s="1"/>
  <c r="CX147" i="15"/>
  <c r="CX135" i="15"/>
  <c r="CX138" i="15" s="1"/>
  <c r="BX131" i="16"/>
  <c r="BZ117" i="16"/>
  <c r="CH131" i="16"/>
  <c r="AL117" i="16"/>
  <c r="AF117" i="16"/>
  <c r="AB117" i="16"/>
  <c r="CY147" i="15"/>
  <c r="CY135" i="15"/>
  <c r="CY138" i="15" s="1"/>
  <c r="H131" i="16"/>
  <c r="AM7" i="15"/>
  <c r="AM130" i="15"/>
  <c r="AM134" i="15" s="1"/>
  <c r="BB135" i="15"/>
  <c r="BB138" i="15" s="1"/>
  <c r="BB147" i="15"/>
  <c r="CQ147" i="15"/>
  <c r="CQ135" i="15"/>
  <c r="CQ138" i="15" s="1"/>
  <c r="AT147" i="15"/>
  <c r="AT135" i="15"/>
  <c r="AT138" i="15" s="1"/>
  <c r="CR7" i="15"/>
  <c r="CR130" i="15"/>
  <c r="CR134" i="15" s="1"/>
  <c r="P117" i="16"/>
  <c r="CC131" i="16"/>
  <c r="F89" i="16"/>
  <c r="CO117" i="16"/>
  <c r="AX131" i="16"/>
  <c r="AS117" i="16"/>
  <c r="AZ117" i="16"/>
  <c r="CP131" i="16"/>
  <c r="AC117" i="16"/>
  <c r="BX117" i="16"/>
  <c r="BG135" i="15"/>
  <c r="BG138" i="15" s="1"/>
  <c r="BG147" i="15"/>
  <c r="BY135" i="15"/>
  <c r="BY138" i="15" s="1"/>
  <c r="BY147" i="15"/>
  <c r="AR117" i="16"/>
  <c r="AY131" i="16"/>
  <c r="CU117" i="16"/>
  <c r="CA117" i="16"/>
  <c r="CW117" i="16"/>
  <c r="Y117" i="16"/>
  <c r="BN117" i="16"/>
  <c r="AA131" i="16"/>
  <c r="BM135" i="15"/>
  <c r="BM138" i="15" s="1"/>
  <c r="BM147" i="15"/>
  <c r="G9" i="15"/>
  <c r="BH135" i="15"/>
  <c r="BH138" i="15" s="1"/>
  <c r="BH147" i="15"/>
  <c r="AP135" i="15"/>
  <c r="AP138" i="15" s="1"/>
  <c r="AP147" i="15"/>
  <c r="G133" i="15"/>
  <c r="F133" i="15"/>
  <c r="AL7" i="15"/>
  <c r="AL130" i="15"/>
  <c r="AL134" i="15" s="1"/>
  <c r="BY134" i="15"/>
  <c r="K131" i="16"/>
  <c r="AV117" i="16"/>
  <c r="R117" i="16"/>
  <c r="V117" i="16"/>
  <c r="CM117" i="16"/>
  <c r="BT117" i="16"/>
  <c r="BD117" i="16"/>
  <c r="BF117" i="16"/>
  <c r="BO131" i="16"/>
  <c r="DB135" i="15"/>
  <c r="DB138" i="15" s="1"/>
  <c r="DB147" i="15"/>
  <c r="AX135" i="15"/>
  <c r="AX138" i="15" s="1"/>
  <c r="AX147" i="15"/>
  <c r="H117" i="16"/>
  <c r="AC135" i="15"/>
  <c r="AC138" i="15" s="1"/>
  <c r="AC147" i="15"/>
  <c r="BJ7" i="15"/>
  <c r="BJ130" i="15"/>
  <c r="BJ134" i="15" s="1"/>
  <c r="AG7" i="15"/>
  <c r="AG130" i="15"/>
  <c r="AG134" i="15" s="1"/>
  <c r="AH130" i="15"/>
  <c r="AH134" i="15" s="1"/>
  <c r="AH7" i="15"/>
  <c r="AU130" i="15"/>
  <c r="AU134" i="15" s="1"/>
  <c r="AU7" i="15"/>
  <c r="DB131" i="16"/>
  <c r="AY117" i="16"/>
  <c r="CI117" i="16"/>
  <c r="CX117" i="16"/>
  <c r="X130" i="15"/>
  <c r="X134" i="15" s="1"/>
  <c r="X7" i="15"/>
  <c r="AJ7" i="15"/>
  <c r="AJ130" i="15"/>
  <c r="AJ134" i="15" s="1"/>
  <c r="BW130" i="15"/>
  <c r="BW134" i="15" s="1"/>
  <c r="BW7" i="15"/>
  <c r="CK130" i="15"/>
  <c r="CK134" i="15" s="1"/>
  <c r="CK7" i="15"/>
  <c r="CX131" i="16"/>
  <c r="CN117" i="16"/>
  <c r="F137" i="16"/>
  <c r="U117" i="16"/>
  <c r="CF117" i="16"/>
  <c r="H147" i="15"/>
  <c r="H135" i="15"/>
  <c r="H138" i="15" s="1"/>
  <c r="AO147" i="15"/>
  <c r="AO135" i="15"/>
  <c r="AO138" i="15" s="1"/>
  <c r="BR147" i="15"/>
  <c r="BR135" i="15"/>
  <c r="BR138" i="15" s="1"/>
  <c r="Z147" i="15"/>
  <c r="Z135" i="15"/>
  <c r="Z138" i="15" s="1"/>
  <c r="BO147" i="15"/>
  <c r="BO135" i="15"/>
  <c r="BO138" i="15" s="1"/>
  <c r="AA147" i="15"/>
  <c r="AA135" i="15"/>
  <c r="AA138" i="15" s="1"/>
  <c r="CL135" i="15"/>
  <c r="CL138" i="15" s="1"/>
  <c r="CL147" i="15"/>
  <c r="CD135" i="15"/>
  <c r="CD138" i="15" s="1"/>
  <c r="CD147" i="15"/>
  <c r="CO147" i="15"/>
  <c r="CO135" i="15"/>
  <c r="CO138" i="15" s="1"/>
  <c r="BN147" i="15"/>
  <c r="BN135" i="15"/>
  <c r="BN138" i="15" s="1"/>
  <c r="CA147" i="15"/>
  <c r="CA135" i="15"/>
  <c r="CA138" i="15" s="1"/>
  <c r="CT147" i="15"/>
  <c r="CT135" i="15"/>
  <c r="CT138" i="15" s="1"/>
  <c r="I134" i="15"/>
  <c r="CF135" i="15"/>
  <c r="CF138" i="15" s="1"/>
  <c r="CF147" i="15"/>
  <c r="DC135" i="15"/>
  <c r="DC138" i="15" s="1"/>
  <c r="DC147" i="15"/>
  <c r="AK135" i="15"/>
  <c r="AK138" i="15" s="1"/>
  <c r="AK147" i="15"/>
  <c r="CP135" i="15"/>
  <c r="CP138" i="15" s="1"/>
  <c r="CP147" i="15"/>
  <c r="BP135" i="15"/>
  <c r="BP138" i="15" s="1"/>
  <c r="BP147" i="15"/>
  <c r="AS147" i="15"/>
  <c r="AS135" i="15"/>
  <c r="AS138" i="15" s="1"/>
  <c r="AW135" i="15"/>
  <c r="AW138" i="15" s="1"/>
  <c r="AW147" i="15"/>
  <c r="AQ147" i="15"/>
  <c r="AQ135" i="15"/>
  <c r="AQ138" i="15" s="1"/>
  <c r="BU147" i="15"/>
  <c r="BU135" i="15"/>
  <c r="BU138" i="15" s="1"/>
  <c r="CH135" i="15"/>
  <c r="CH138" i="15" s="1"/>
  <c r="CH147" i="15"/>
  <c r="J9" i="13"/>
  <c r="G90" i="6"/>
  <c r="DF90" i="6"/>
  <c r="G126" i="16" l="1"/>
  <c r="F132" i="16"/>
  <c r="K117" i="16"/>
  <c r="AF131" i="16"/>
  <c r="F115" i="16"/>
  <c r="CW131" i="16"/>
  <c r="G100" i="16"/>
  <c r="BR117" i="16"/>
  <c r="BC131" i="16"/>
  <c r="BE117" i="16"/>
  <c r="CU131" i="16"/>
  <c r="CM135" i="15"/>
  <c r="CM138" i="15" s="1"/>
  <c r="CM147" i="15"/>
  <c r="AV131" i="16"/>
  <c r="BI131" i="16"/>
  <c r="F118" i="16"/>
  <c r="BT131" i="16"/>
  <c r="W117" i="16"/>
  <c r="G115" i="16"/>
  <c r="F126" i="16"/>
  <c r="AE117" i="16"/>
  <c r="BH131" i="16"/>
  <c r="L117" i="16"/>
  <c r="G117" i="16" s="1"/>
  <c r="G114" i="16" s="1"/>
  <c r="CT117" i="16"/>
  <c r="AJ117" i="16"/>
  <c r="AD117" i="16"/>
  <c r="BS131" i="16"/>
  <c r="AS131" i="16"/>
  <c r="S131" i="16"/>
  <c r="F131" i="16" s="1"/>
  <c r="O117" i="16"/>
  <c r="CJ131" i="16"/>
  <c r="T117" i="16"/>
  <c r="CV131" i="16"/>
  <c r="AN131" i="16"/>
  <c r="BH117" i="16"/>
  <c r="BB131" i="16"/>
  <c r="BG131" i="16"/>
  <c r="BA131" i="16"/>
  <c r="AK117" i="16"/>
  <c r="AG117" i="16"/>
  <c r="BK117" i="16"/>
  <c r="AX117" i="16"/>
  <c r="CB147" i="15"/>
  <c r="CB135" i="15"/>
  <c r="CB138" i="15" s="1"/>
  <c r="CV147" i="15"/>
  <c r="CV135" i="15"/>
  <c r="CV138" i="15" s="1"/>
  <c r="AI135" i="15"/>
  <c r="AI138" i="15" s="1"/>
  <c r="AI147" i="15"/>
  <c r="F130" i="15"/>
  <c r="CZ135" i="15"/>
  <c r="CZ138" i="15" s="1"/>
  <c r="CZ147" i="15"/>
  <c r="AR135" i="15"/>
  <c r="AR138" i="15" s="1"/>
  <c r="AR147" i="15"/>
  <c r="G130" i="15"/>
  <c r="CE135" i="15"/>
  <c r="CE138" i="15" s="1"/>
  <c r="CE147" i="15"/>
  <c r="CC147" i="15"/>
  <c r="CC135" i="15"/>
  <c r="CC138" i="15" s="1"/>
  <c r="CU135" i="15"/>
  <c r="CU138" i="15" s="1"/>
  <c r="CU147" i="15"/>
  <c r="BZ135" i="15"/>
  <c r="BZ138" i="15" s="1"/>
  <c r="BZ147" i="15"/>
  <c r="AE135" i="15"/>
  <c r="AE138" i="15" s="1"/>
  <c r="AE147" i="15"/>
  <c r="CI135" i="15"/>
  <c r="CI138" i="15" s="1"/>
  <c r="CI147" i="15"/>
  <c r="BS135" i="15"/>
  <c r="BS138" i="15" s="1"/>
  <c r="BS147" i="15"/>
  <c r="BE135" i="15"/>
  <c r="BE138" i="15" s="1"/>
  <c r="BE147" i="15"/>
  <c r="F117" i="16"/>
  <c r="X147" i="15"/>
  <c r="X135" i="15"/>
  <c r="X138" i="15" s="1"/>
  <c r="AH147" i="15"/>
  <c r="AH135" i="15"/>
  <c r="AH138" i="15" s="1"/>
  <c r="CR135" i="15"/>
  <c r="CR138" i="15" s="1"/>
  <c r="CR147" i="15"/>
  <c r="AM135" i="15"/>
  <c r="AM138" i="15" s="1"/>
  <c r="AM147" i="15"/>
  <c r="AU135" i="15"/>
  <c r="AU138" i="15" s="1"/>
  <c r="AU147" i="15"/>
  <c r="CN147" i="15"/>
  <c r="CN135" i="15"/>
  <c r="CN138" i="15" s="1"/>
  <c r="AL135" i="15"/>
  <c r="AL138" i="15" s="1"/>
  <c r="AL147" i="15"/>
  <c r="BW147" i="15"/>
  <c r="BW135" i="15"/>
  <c r="BW138" i="15" s="1"/>
  <c r="AG147" i="15"/>
  <c r="AG135" i="15"/>
  <c r="AG138" i="15" s="1"/>
  <c r="G131" i="16"/>
  <c r="BK135" i="15"/>
  <c r="BK138" i="15" s="1"/>
  <c r="BK147" i="15"/>
  <c r="AJ147" i="15"/>
  <c r="AJ135" i="15"/>
  <c r="AJ138" i="15" s="1"/>
  <c r="CK147" i="15"/>
  <c r="CK135" i="15"/>
  <c r="CK138" i="15" s="1"/>
  <c r="BJ135" i="15"/>
  <c r="BJ138" i="15" s="1"/>
  <c r="BJ147" i="15"/>
  <c r="CG147" i="15"/>
  <c r="CG135" i="15"/>
  <c r="CG138" i="15" s="1"/>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L55" i="10" l="1"/>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DE6" i="6" s="1"/>
  <c r="G92" i="6"/>
  <c r="DF92" i="6"/>
  <c r="DE92" i="6"/>
  <c r="F92" i="6"/>
  <c r="F94" i="6"/>
  <c r="DF94" i="6"/>
  <c r="DE94" i="6"/>
  <c r="G94" i="6"/>
  <c r="W46" i="10" l="1"/>
  <c r="W49" i="10" s="1"/>
  <c r="F89" i="6"/>
  <c r="P25" i="13"/>
  <c r="O25" i="13"/>
  <c r="F16" i="13"/>
  <c r="G16" i="13"/>
  <c r="G29" i="14"/>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F46" i="10"/>
  <c r="F52" i="10" s="1"/>
  <c r="G46" i="10"/>
  <c r="J49" i="10"/>
  <c r="G112" i="6"/>
  <c r="W9" i="13"/>
  <c r="M25" i="13"/>
  <c r="U25" i="13"/>
  <c r="K25" i="13"/>
  <c r="J25" i="13"/>
  <c r="J21" i="14"/>
  <c r="I21" i="14"/>
  <c r="F53" i="10" l="1"/>
  <c r="F48" i="11"/>
  <c r="F58" i="10"/>
  <c r="F7" i="6"/>
  <c r="F20" i="11" s="1"/>
  <c r="E13" i="14" s="1"/>
  <c r="J112" i="5"/>
  <c r="F9" i="13"/>
  <c r="G9" i="13"/>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J89" i="4" l="1"/>
  <c r="J114" i="4"/>
  <c r="J7" i="4" l="1"/>
  <c r="J19" i="10" s="1"/>
  <c r="J10" i="10"/>
  <c r="W89" i="5"/>
  <c r="W114" i="5"/>
  <c r="W112" i="5" s="1"/>
  <c r="W114" i="4"/>
  <c r="W89" i="4"/>
  <c r="J112" i="4"/>
  <c r="W112" i="4" l="1"/>
  <c r="J13" i="10"/>
  <c r="V114" i="4"/>
  <c r="V89" i="4"/>
  <c r="J8" i="13"/>
  <c r="J29" i="11"/>
  <c r="W7" i="5"/>
  <c r="W28" i="10"/>
  <c r="V114" i="5"/>
  <c r="V112" i="5" s="1"/>
  <c r="V89" i="5"/>
  <c r="W7" i="4"/>
  <c r="W10" i="10"/>
  <c r="W13" i="10" s="1"/>
  <c r="V112" i="4" l="1"/>
  <c r="U114" i="4"/>
  <c r="U89" i="4"/>
  <c r="W19" i="10"/>
  <c r="W8" i="13"/>
  <c r="W11" i="13" s="1"/>
  <c r="W29" i="11"/>
  <c r="J11" i="13"/>
  <c r="U114" i="5"/>
  <c r="U112" i="5" s="1"/>
  <c r="U89" i="5"/>
  <c r="V7" i="5"/>
  <c r="V28" i="10"/>
  <c r="V31" i="10" s="1"/>
  <c r="W15" i="13"/>
  <c r="W18" i="13" s="1"/>
  <c r="V10" i="10"/>
  <c r="V13" i="10" s="1"/>
  <c r="V7" i="4"/>
  <c r="U112" i="4" l="1"/>
  <c r="V19" i="10"/>
  <c r="V8" i="13"/>
  <c r="V11" i="13" s="1"/>
  <c r="V29" i="11"/>
  <c r="T89" i="5"/>
  <c r="T114" i="5"/>
  <c r="T112" i="5" s="1"/>
  <c r="T114" i="4"/>
  <c r="T89" i="4"/>
  <c r="V15" i="13"/>
  <c r="V18" i="13" s="1"/>
  <c r="V37" i="10"/>
  <c r="V37" i="11"/>
  <c r="U7" i="5"/>
  <c r="U28" i="10"/>
  <c r="U31" i="10" s="1"/>
  <c r="U7" i="4"/>
  <c r="U10" i="10"/>
  <c r="U13" i="10" s="1"/>
  <c r="T7" i="5" l="1"/>
  <c r="T28" i="10"/>
  <c r="T31" i="10" s="1"/>
  <c r="T10" i="10"/>
  <c r="T13" i="10" s="1"/>
  <c r="T7" i="4"/>
  <c r="T112" i="4"/>
  <c r="S89" i="5"/>
  <c r="S114" i="5"/>
  <c r="S112" i="5" s="1"/>
  <c r="S114" i="4"/>
  <c r="S89" i="4"/>
  <c r="U29" i="11"/>
  <c r="U8" i="13"/>
  <c r="U11" i="13" s="1"/>
  <c r="U19" i="10"/>
  <c r="U37" i="10"/>
  <c r="U37" i="11"/>
  <c r="U15" i="13"/>
  <c r="U18" i="13" s="1"/>
  <c r="S10" i="10" l="1"/>
  <c r="S13" i="10" s="1"/>
  <c r="S7" i="4"/>
  <c r="S112" i="4"/>
  <c r="T37" i="10"/>
  <c r="T37" i="11"/>
  <c r="T15" i="13"/>
  <c r="T18" i="13" s="1"/>
  <c r="R89" i="5"/>
  <c r="R114" i="5"/>
  <c r="R112" i="5" s="1"/>
  <c r="R114" i="4"/>
  <c r="R89" i="4"/>
  <c r="S7" i="5"/>
  <c r="S28" i="10"/>
  <c r="S31" i="10" s="1"/>
  <c r="T29" i="11"/>
  <c r="T19" i="10"/>
  <c r="T8" i="13"/>
  <c r="T11" i="13" s="1"/>
  <c r="R112" i="4" l="1"/>
  <c r="S19" i="10"/>
  <c r="S29" i="11"/>
  <c r="S8" i="13"/>
  <c r="S11" i="13" s="1"/>
  <c r="Q89" i="5"/>
  <c r="Q114" i="5"/>
  <c r="Q112" i="5" s="1"/>
  <c r="S37" i="10"/>
  <c r="S37" i="11"/>
  <c r="S15" i="13"/>
  <c r="S18" i="13" s="1"/>
  <c r="R7" i="5"/>
  <c r="R28" i="10"/>
  <c r="R31" i="10" s="1"/>
  <c r="Q114" i="4"/>
  <c r="Q89" i="4"/>
  <c r="R7" i="4"/>
  <c r="R10" i="10"/>
  <c r="R13" i="10" s="1"/>
  <c r="P114" i="4" l="1"/>
  <c r="P89" i="4"/>
  <c r="R37" i="10"/>
  <c r="R37" i="11"/>
  <c r="R15" i="13"/>
  <c r="R18" i="13" s="1"/>
  <c r="Q10" i="10"/>
  <c r="Q13" i="10" s="1"/>
  <c r="Q7" i="4"/>
  <c r="Q7" i="5"/>
  <c r="Q28" i="10"/>
  <c r="Q31" i="10" s="1"/>
  <c r="Q112" i="4"/>
  <c r="P89" i="5"/>
  <c r="P114" i="5"/>
  <c r="P112" i="5" s="1"/>
  <c r="R29" i="11"/>
  <c r="R19" i="10"/>
  <c r="R8" i="13"/>
  <c r="R11" i="13" s="1"/>
  <c r="Q37" i="10" l="1"/>
  <c r="Q37" i="11"/>
  <c r="Q15" i="13"/>
  <c r="Q18" i="13" s="1"/>
  <c r="P10" i="10"/>
  <c r="P13" i="10" s="1"/>
  <c r="P7" i="4"/>
  <c r="P7" i="5"/>
  <c r="P28" i="10"/>
  <c r="P31" i="10" s="1"/>
  <c r="O89" i="5"/>
  <c r="O114" i="5"/>
  <c r="O112" i="5" s="1"/>
  <c r="Q19" i="10"/>
  <c r="Q29" i="11"/>
  <c r="Q8" i="13"/>
  <c r="Q11" i="13" s="1"/>
  <c r="P112" i="4"/>
  <c r="O114" i="4"/>
  <c r="O89" i="4"/>
  <c r="N114" i="4" l="1"/>
  <c r="N89" i="4"/>
  <c r="O7" i="5"/>
  <c r="O28" i="10"/>
  <c r="O31" i="10" s="1"/>
  <c r="P37" i="11"/>
  <c r="P37" i="10"/>
  <c r="P15" i="13"/>
  <c r="P18" i="13" s="1"/>
  <c r="N114" i="5"/>
  <c r="N112" i="5" s="1"/>
  <c r="N89" i="5"/>
  <c r="O10" i="10"/>
  <c r="O13" i="10" s="1"/>
  <c r="O7" i="4"/>
  <c r="P19" i="10"/>
  <c r="P29" i="11"/>
  <c r="P8" i="13"/>
  <c r="P11" i="13" s="1"/>
  <c r="O112" i="4"/>
  <c r="O19" i="10" l="1"/>
  <c r="O29" i="11"/>
  <c r="O8" i="13"/>
  <c r="O11" i="13" s="1"/>
  <c r="N7" i="5"/>
  <c r="N28" i="10"/>
  <c r="N31" i="10" s="1"/>
  <c r="N10" i="10"/>
  <c r="N13" i="10" s="1"/>
  <c r="N7" i="4"/>
  <c r="O37" i="11"/>
  <c r="O37" i="10"/>
  <c r="O15" i="13"/>
  <c r="O18" i="13" s="1"/>
  <c r="N112" i="4"/>
  <c r="M89" i="5"/>
  <c r="M114" i="5"/>
  <c r="M112" i="5" s="1"/>
  <c r="M114" i="4"/>
  <c r="M89" i="4"/>
  <c r="N29" i="11" l="1"/>
  <c r="N19" i="10"/>
  <c r="N8" i="13"/>
  <c r="N11" i="13" s="1"/>
  <c r="L114" i="4"/>
  <c r="L89" i="4"/>
  <c r="M7" i="5"/>
  <c r="M28" i="10"/>
  <c r="M31" i="10" s="1"/>
  <c r="L89" i="5"/>
  <c r="L114" i="5"/>
  <c r="L112" i="5" s="1"/>
  <c r="M10" i="10"/>
  <c r="M13" i="10" s="1"/>
  <c r="M7" i="4"/>
  <c r="M112" i="4"/>
  <c r="N37" i="10"/>
  <c r="N15" i="13"/>
  <c r="N18" i="13" s="1"/>
  <c r="N37" i="11"/>
  <c r="L7" i="4" l="1"/>
  <c r="L10" i="10"/>
  <c r="L13" i="10" s="1"/>
  <c r="L112" i="4"/>
  <c r="L7" i="5"/>
  <c r="L28" i="10"/>
  <c r="L31" i="10" s="1"/>
  <c r="K114" i="5"/>
  <c r="K89" i="5"/>
  <c r="DE91" i="5"/>
  <c r="G91" i="5"/>
  <c r="DF91" i="5"/>
  <c r="F91" i="5"/>
  <c r="F89" i="5" s="1"/>
  <c r="M8" i="13"/>
  <c r="M11" i="13" s="1"/>
  <c r="M19" i="10"/>
  <c r="M29" i="11"/>
  <c r="K114" i="4"/>
  <c r="K89" i="4"/>
  <c r="DE91" i="4"/>
  <c r="DE6" i="4" s="1"/>
  <c r="DF91" i="4"/>
  <c r="F91" i="4"/>
  <c r="F89" i="4" s="1"/>
  <c r="F22" i="10" s="1"/>
  <c r="G91" i="4"/>
  <c r="G89" i="4" s="1"/>
  <c r="M37" i="11"/>
  <c r="M37" i="10"/>
  <c r="M15" i="13"/>
  <c r="M18" i="13" s="1"/>
  <c r="I20" i="14"/>
  <c r="F32" i="11" l="1"/>
  <c r="F7" i="4"/>
  <c r="G27" i="14"/>
  <c r="K112" i="4"/>
  <c r="G114" i="4"/>
  <c r="G112" i="4" s="1"/>
  <c r="DF114" i="4"/>
  <c r="F114" i="4"/>
  <c r="F112" i="4" s="1"/>
  <c r="F7" i="5"/>
  <c r="K7" i="5"/>
  <c r="K28" i="10"/>
  <c r="DF89" i="5"/>
  <c r="G89" i="5"/>
  <c r="L29" i="11"/>
  <c r="L19" i="10"/>
  <c r="L8" i="13"/>
  <c r="L11" i="13" s="1"/>
  <c r="K112" i="5"/>
  <c r="G114" i="5"/>
  <c r="DF114" i="5"/>
  <c r="F114" i="5"/>
  <c r="F112" i="5" s="1"/>
  <c r="K10" i="10"/>
  <c r="K7" i="4"/>
  <c r="K19" i="10" s="1"/>
  <c r="DF89" i="4"/>
  <c r="L15" i="13"/>
  <c r="L18" i="13" s="1"/>
  <c r="L37" i="11"/>
  <c r="L37" i="10"/>
  <c r="K20" i="14"/>
  <c r="J20" i="14"/>
  <c r="G19" i="10" l="1"/>
  <c r="K8" i="13"/>
  <c r="K29" i="11"/>
  <c r="DF7" i="4"/>
  <c r="G7" i="4"/>
  <c r="K37" i="10"/>
  <c r="K37" i="11"/>
  <c r="K15" i="13"/>
  <c r="DF7" i="5"/>
  <c r="G7" i="5"/>
  <c r="F18" i="11"/>
  <c r="K13" i="10"/>
  <c r="G10" i="10"/>
  <c r="F10" i="10"/>
  <c r="F16" i="10" s="1"/>
  <c r="DF112" i="5"/>
  <c r="G112" i="5"/>
  <c r="K31" i="10"/>
  <c r="F28" i="10"/>
  <c r="G28" i="10"/>
  <c r="DF112" i="4"/>
  <c r="L20" i="14"/>
  <c r="E11" i="14" l="1"/>
  <c r="H9" i="12"/>
  <c r="K11" i="13"/>
  <c r="G8" i="13"/>
  <c r="F8" i="13"/>
  <c r="F21" i="10"/>
  <c r="F27" i="14" s="1"/>
  <c r="F20" i="10"/>
  <c r="E27" i="14" s="1"/>
  <c r="F13" i="10"/>
  <c r="F15" i="10" s="1"/>
  <c r="O19" i="14" s="1"/>
  <c r="F17" i="10"/>
  <c r="G13" i="10"/>
  <c r="K18" i="13"/>
  <c r="G15" i="13"/>
  <c r="F15" i="13"/>
  <c r="DF6" i="4"/>
  <c r="F31" i="11"/>
  <c r="G29" i="11"/>
  <c r="F30" i="11"/>
  <c r="F18" i="13" l="1"/>
  <c r="M20" i="14" s="1"/>
  <c r="G18" i="13"/>
  <c r="N20" i="14" s="1"/>
  <c r="G11" i="13"/>
  <c r="N19" i="14" s="1"/>
  <c r="F11" i="13"/>
  <c r="M19"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L11" i="14" s="1"/>
  <c r="G37" i="10"/>
  <c r="F38" i="10"/>
  <c r="E28" i="14" s="1"/>
  <c r="F39" i="10"/>
  <c r="F28" i="14" s="1"/>
  <c r="F35" i="10"/>
  <c r="G31" i="10"/>
  <c r="F31" i="10"/>
  <c r="F33" i="10" s="1"/>
  <c r="O20" i="14" s="1"/>
  <c r="N11" i="14" l="1"/>
  <c r="M11" i="14"/>
  <c r="L13" i="14"/>
  <c r="N13" i="14" s="1"/>
  <c r="L14" i="14"/>
  <c r="L15" i="14"/>
  <c r="L12" i="14"/>
  <c r="D36" i="12"/>
  <c r="E36" i="12" s="1"/>
  <c r="E45" i="12" s="1"/>
  <c r="D75" i="12"/>
  <c r="E75" i="12" s="1"/>
  <c r="E84" i="12" s="1"/>
  <c r="D62" i="12"/>
  <c r="E62" i="12" s="1"/>
  <c r="E71" i="12" s="1"/>
  <c r="D49" i="12"/>
  <c r="E49" i="12" s="1"/>
  <c r="E58" i="12" s="1"/>
  <c r="D23" i="12"/>
  <c r="M12" i="14" l="1"/>
  <c r="N12" i="14"/>
  <c r="L10" i="14"/>
  <c r="E23" i="12"/>
  <c r="E32" i="12" s="1"/>
  <c r="M15" i="14"/>
  <c r="N15" i="14"/>
  <c r="M14" i="14"/>
  <c r="N14" i="14"/>
  <c r="M13" i="14"/>
  <c r="BS105" i="14"/>
  <c r="H64" i="14"/>
  <c r="AN94" i="14"/>
  <c r="S53" i="14"/>
  <c r="AI82" i="14"/>
  <c r="CB45" i="14"/>
  <c r="AT67" i="14"/>
  <c r="CQ75" i="14"/>
  <c r="CE86" i="14"/>
  <c r="CG84" i="14"/>
  <c r="BR47" i="14"/>
  <c r="BN34" i="14"/>
  <c r="DB93" i="14"/>
  <c r="Q45" i="14"/>
  <c r="P86" i="14"/>
  <c r="DE81" i="16"/>
  <c r="BF59" i="14"/>
  <c r="C78" i="14"/>
  <c r="CJ49" i="14"/>
  <c r="CU74" i="14"/>
  <c r="CW62" i="14"/>
  <c r="BX84" i="14"/>
  <c r="CL90" i="14"/>
  <c r="AQ93" i="14"/>
  <c r="CR73" i="14"/>
  <c r="CO74" i="14"/>
  <c r="CW99" i="14"/>
  <c r="DC92" i="14"/>
  <c r="CU64" i="14"/>
  <c r="B59" i="16"/>
  <c r="BP100" i="14"/>
  <c r="AV100" i="14"/>
  <c r="AG45" i="14"/>
  <c r="B75" i="15"/>
  <c r="N87" i="14"/>
  <c r="H101" i="14"/>
  <c r="AG51" i="14"/>
  <c r="R68" i="14"/>
  <c r="CI106" i="14"/>
  <c r="CP78" i="14"/>
  <c r="DE17" i="16"/>
  <c r="C71" i="14"/>
  <c r="J62" i="14"/>
  <c r="AG100" i="14"/>
  <c r="BT105" i="14"/>
  <c r="BR82" i="14"/>
  <c r="AJ34" i="14"/>
  <c r="CD74" i="14"/>
  <c r="AH49" i="14"/>
  <c r="CK93" i="14"/>
  <c r="AK66" i="14"/>
  <c r="AJ104" i="14"/>
  <c r="BQ96" i="14"/>
  <c r="BD97" i="14"/>
  <c r="CO76" i="14"/>
  <c r="CM91" i="14"/>
  <c r="AH92" i="14"/>
  <c r="CL99" i="14"/>
  <c r="BP59" i="14"/>
  <c r="DB100" i="14"/>
  <c r="CJ84" i="14"/>
  <c r="Z34" i="14"/>
  <c r="BQ82" i="14"/>
  <c r="CH47" i="14"/>
  <c r="BG63" i="14"/>
  <c r="B51" i="14"/>
  <c r="AP64" i="14"/>
  <c r="CL85" i="14"/>
  <c r="CO95" i="14"/>
  <c r="BJ92" i="14"/>
  <c r="BD93" i="14"/>
  <c r="CE79" i="14"/>
  <c r="BC47" i="14"/>
  <c r="AV48" i="14"/>
  <c r="CN76" i="14"/>
  <c r="BM67" i="14"/>
  <c r="W53" i="14"/>
  <c r="CJ92" i="14"/>
  <c r="CE55" i="14"/>
  <c r="I46" i="14"/>
  <c r="BC92" i="14"/>
  <c r="CQ105" i="14"/>
  <c r="CJ47" i="14"/>
  <c r="N45" i="14"/>
  <c r="B109" i="15"/>
  <c r="AI49" i="14"/>
  <c r="BC58" i="14"/>
  <c r="J95" i="14"/>
  <c r="BG95" i="14"/>
  <c r="BT77" i="14"/>
  <c r="AN47" i="14"/>
  <c r="CW44" i="14"/>
  <c r="BB104" i="14"/>
  <c r="CS95" i="14"/>
  <c r="BX64" i="14"/>
  <c r="CX81" i="14"/>
  <c r="AY49" i="14"/>
  <c r="BI58" i="14"/>
  <c r="BW90" i="14"/>
  <c r="J64" i="14"/>
  <c r="X81" i="14"/>
  <c r="C103" i="14"/>
  <c r="AA76" i="14"/>
  <c r="Q95" i="14"/>
  <c r="AD85" i="14"/>
  <c r="BS75" i="14"/>
  <c r="M79" i="14"/>
  <c r="AG84" i="14"/>
  <c r="BU44" i="14"/>
  <c r="BH68" i="14"/>
  <c r="AH84" i="14"/>
  <c r="T63" i="14"/>
  <c r="B84" i="15"/>
  <c r="AX67" i="14"/>
  <c r="BK51" i="14"/>
  <c r="BE83" i="14"/>
  <c r="CA92" i="14"/>
  <c r="J83" i="14"/>
  <c r="BA54" i="14"/>
  <c r="AO63" i="14"/>
  <c r="B67" i="14"/>
  <c r="CA93" i="14"/>
  <c r="DA55" i="14"/>
  <c r="CH48" i="14"/>
  <c r="AI53" i="14"/>
  <c r="AX78" i="14"/>
  <c r="AE58" i="14"/>
  <c r="CK81" i="14"/>
  <c r="AL79" i="14"/>
  <c r="K76" i="14"/>
  <c r="BJ57" i="14"/>
  <c r="AK85" i="14"/>
  <c r="BG62" i="14"/>
  <c r="BC69" i="14"/>
  <c r="AK78" i="14"/>
  <c r="AH77" i="14"/>
  <c r="CS65" i="14"/>
  <c r="CH57" i="14"/>
  <c r="BW95" i="14"/>
  <c r="B69" i="15"/>
  <c r="BF84" i="14"/>
  <c r="AV104" i="14"/>
  <c r="BZ50" i="14"/>
  <c r="CD81" i="14"/>
  <c r="BO102" i="14"/>
  <c r="CB74" i="14"/>
  <c r="CP95" i="14"/>
  <c r="CM87" i="14"/>
  <c r="CG101" i="14"/>
  <c r="BD66" i="14"/>
  <c r="Z79" i="14"/>
  <c r="BM99" i="14"/>
  <c r="H84" i="14"/>
  <c r="BD82" i="14"/>
  <c r="O66" i="14"/>
  <c r="BM55" i="14"/>
  <c r="CA50" i="14"/>
  <c r="BU82" i="14"/>
  <c r="B125" i="15"/>
  <c r="AB86" i="14"/>
  <c r="BP95" i="14"/>
  <c r="B74" i="15"/>
  <c r="AE51" i="14"/>
  <c r="M102" i="14"/>
  <c r="AQ68" i="14"/>
  <c r="AS48" i="14"/>
  <c r="CH95" i="14"/>
  <c r="BO88" i="14"/>
  <c r="DC47" i="14"/>
  <c r="CZ51" i="14"/>
  <c r="J19" i="14"/>
  <c r="BO58" i="14"/>
  <c r="CT58" i="14"/>
  <c r="CD75" i="14"/>
  <c r="DC50" i="14"/>
  <c r="X100" i="14"/>
  <c r="V102" i="14"/>
  <c r="Q99" i="14"/>
  <c r="P99" i="14"/>
  <c r="AI56" i="14"/>
  <c r="BA48" i="14"/>
  <c r="BL76" i="14"/>
  <c r="AH97" i="14"/>
  <c r="CV104" i="14"/>
  <c r="Q57" i="14"/>
  <c r="CU94" i="14"/>
  <c r="U56" i="14"/>
  <c r="AL65" i="14"/>
  <c r="BN56" i="14"/>
  <c r="AL55" i="14"/>
  <c r="V46" i="14"/>
  <c r="BI81" i="14"/>
  <c r="BD86" i="14"/>
  <c r="CJ95" i="14"/>
  <c r="BS72" i="14"/>
  <c r="BC99" i="14"/>
  <c r="Y62" i="14"/>
  <c r="B68" i="16"/>
  <c r="AC56" i="14"/>
  <c r="AQ94" i="14"/>
  <c r="DE65" i="15"/>
  <c r="T76" i="14"/>
  <c r="AT46" i="14"/>
  <c r="AA62" i="14"/>
  <c r="AG87" i="14"/>
  <c r="P106" i="14"/>
  <c r="N102" i="14"/>
  <c r="BN50" i="14"/>
  <c r="CW83" i="14"/>
  <c r="BY97" i="14"/>
  <c r="DE120" i="15"/>
  <c r="CS94" i="14"/>
  <c r="AG59" i="14"/>
  <c r="Q93" i="14"/>
  <c r="Y50" i="14"/>
  <c r="CW63" i="14"/>
  <c r="CM104" i="14"/>
  <c r="S57" i="14"/>
  <c r="AD64" i="14"/>
  <c r="AO60" i="14"/>
  <c r="I86" i="14"/>
  <c r="CY74" i="14"/>
  <c r="AV67" i="14"/>
  <c r="CN88" i="14"/>
  <c r="CR69" i="14"/>
  <c r="AM85" i="14"/>
  <c r="CZ68" i="14"/>
  <c r="BO59" i="14"/>
  <c r="CH64" i="14"/>
  <c r="AI97" i="14"/>
  <c r="AB51" i="14"/>
  <c r="AP49" i="14"/>
  <c r="AP96" i="14"/>
  <c r="BT103" i="14"/>
  <c r="CX99" i="14"/>
  <c r="AX74" i="14"/>
  <c r="CD53" i="14"/>
  <c r="AZ86" i="14"/>
  <c r="CF99" i="14"/>
  <c r="BJ78" i="14"/>
  <c r="BE45" i="14"/>
  <c r="B42" i="14"/>
  <c r="BL47" i="14"/>
  <c r="N83" i="14"/>
  <c r="P58" i="14"/>
  <c r="H87" i="14"/>
  <c r="DC88" i="14"/>
  <c r="CR77" i="14"/>
  <c r="BR106" i="14"/>
  <c r="CE93" i="14"/>
  <c r="CI84" i="14"/>
  <c r="DC48" i="14"/>
  <c r="K54" i="14"/>
  <c r="CD60" i="14"/>
  <c r="BW96" i="14"/>
  <c r="BE88" i="14"/>
  <c r="R62" i="14"/>
  <c r="I72" i="14"/>
  <c r="BQ97" i="14"/>
  <c r="CI79" i="14"/>
  <c r="BC63" i="14"/>
  <c r="AZ83" i="14"/>
  <c r="BY62" i="14"/>
  <c r="CR86" i="14"/>
  <c r="AF63" i="14"/>
  <c r="BS56" i="14"/>
  <c r="CY65" i="14"/>
  <c r="B105" i="14"/>
  <c r="CI72" i="14"/>
  <c r="AO44" i="14"/>
  <c r="AA106" i="14"/>
  <c r="AO88" i="14"/>
  <c r="M34" i="14"/>
  <c r="DE12" i="15"/>
  <c r="CL84" i="14"/>
  <c r="BF106" i="14"/>
  <c r="BN73" i="14"/>
  <c r="BG64" i="14"/>
  <c r="BB54" i="14"/>
  <c r="L100" i="14"/>
  <c r="CY92" i="14"/>
  <c r="AU96" i="14"/>
  <c r="AW77" i="14"/>
  <c r="BZ87" i="14"/>
  <c r="CB49" i="14"/>
  <c r="CA56" i="14"/>
  <c r="AL86" i="14"/>
  <c r="CI64" i="14"/>
  <c r="CD84" i="14"/>
  <c r="O85" i="14"/>
  <c r="AA92" i="14"/>
  <c r="V44" i="14"/>
  <c r="C80" i="14"/>
  <c r="BU53" i="14"/>
  <c r="CW53" i="14"/>
  <c r="DE70" i="16"/>
  <c r="BT87" i="14"/>
  <c r="Y83" i="14"/>
  <c r="BN84" i="14"/>
  <c r="R85" i="14"/>
  <c r="AY95" i="14"/>
  <c r="CA54" i="14"/>
  <c r="R74" i="14"/>
  <c r="V75" i="14"/>
  <c r="BH102" i="14"/>
  <c r="CK95" i="14"/>
  <c r="CP94" i="14"/>
  <c r="V90" i="14"/>
  <c r="BJ95" i="14"/>
  <c r="DC74" i="14"/>
  <c r="M50" i="14"/>
  <c r="H48" i="14"/>
  <c r="AR85" i="14"/>
  <c r="CC50" i="14"/>
  <c r="S85" i="14"/>
  <c r="AL101" i="14"/>
  <c r="W95" i="14"/>
  <c r="AT59" i="14"/>
  <c r="AH106" i="14"/>
  <c r="CD88" i="14"/>
  <c r="AX81" i="14"/>
  <c r="CP101" i="14"/>
  <c r="B76" i="15"/>
  <c r="AX97" i="14"/>
  <c r="BJ83" i="14"/>
  <c r="AA75" i="14"/>
  <c r="AF93" i="14"/>
  <c r="BV87" i="14"/>
  <c r="BJ60" i="14"/>
  <c r="BE90" i="14"/>
  <c r="AY48" i="14"/>
  <c r="BV85" i="14"/>
  <c r="AW96" i="14"/>
  <c r="AX58" i="14"/>
  <c r="BQ85" i="14"/>
  <c r="DA59" i="14"/>
  <c r="BC50" i="14"/>
  <c r="CG100" i="14"/>
  <c r="AF104" i="14"/>
  <c r="J77" i="14"/>
  <c r="U95" i="14"/>
  <c r="AQ104" i="14"/>
  <c r="T105" i="14"/>
  <c r="T94" i="14"/>
  <c r="CM58" i="14"/>
  <c r="AF94" i="14"/>
  <c r="CI90" i="14"/>
  <c r="AU102" i="14"/>
  <c r="CO51" i="14"/>
  <c r="AL99" i="14"/>
  <c r="DA63" i="14"/>
  <c r="BT60" i="14"/>
  <c r="CI65" i="14"/>
  <c r="BH60" i="14"/>
  <c r="CW59" i="14"/>
  <c r="AS65" i="14"/>
  <c r="DE30" i="16"/>
  <c r="BG106" i="14"/>
  <c r="CD59" i="14"/>
  <c r="BI106" i="14"/>
  <c r="AX84" i="14"/>
  <c r="AS103" i="14"/>
  <c r="B52" i="15"/>
  <c r="BF57" i="14"/>
  <c r="Z62" i="14"/>
  <c r="BQ56" i="14"/>
  <c r="B72" i="14"/>
  <c r="DE35" i="15"/>
  <c r="CY102" i="14"/>
  <c r="BW87" i="14"/>
  <c r="BV76" i="14"/>
  <c r="K51" i="14"/>
  <c r="CP73" i="14"/>
  <c r="B77" i="15"/>
  <c r="BF50" i="14"/>
  <c r="BS46" i="14"/>
  <c r="AM59" i="14"/>
  <c r="W77" i="14"/>
  <c r="S79" i="14"/>
  <c r="CF102" i="14"/>
  <c r="BI56" i="14"/>
  <c r="CE94" i="14"/>
  <c r="AO59" i="14"/>
  <c r="AT88" i="14"/>
  <c r="B48" i="14"/>
  <c r="J105" i="14"/>
  <c r="CD101" i="14"/>
  <c r="P66" i="14"/>
  <c r="CD47" i="14"/>
  <c r="BX79" i="14"/>
  <c r="BW60" i="14"/>
  <c r="CV73" i="14"/>
  <c r="AU46" i="14"/>
  <c r="AF105" i="14"/>
  <c r="B100" i="14"/>
  <c r="CQ77" i="14"/>
  <c r="CQ62" i="14"/>
  <c r="BQ105" i="14"/>
  <c r="BO63" i="14"/>
  <c r="Z45" i="14"/>
  <c r="AH67" i="14"/>
  <c r="BC64" i="14"/>
  <c r="BT51" i="14"/>
  <c r="CV66" i="14"/>
  <c r="O97" i="14"/>
  <c r="B43" i="14"/>
  <c r="BL95" i="14"/>
  <c r="Y63" i="14"/>
  <c r="BD59" i="14"/>
  <c r="CV79" i="14"/>
  <c r="AG83" i="14"/>
  <c r="BD100" i="14"/>
  <c r="AW81" i="14"/>
  <c r="BH45" i="14"/>
  <c r="AE85" i="14"/>
  <c r="CX58" i="14"/>
  <c r="DA57" i="14"/>
  <c r="CB68" i="14"/>
  <c r="BW44" i="14"/>
  <c r="CH93" i="14"/>
  <c r="AA50" i="14"/>
  <c r="BT74" i="14"/>
  <c r="CN56" i="14"/>
  <c r="AB97" i="14"/>
  <c r="BO90" i="14"/>
  <c r="B87" i="14"/>
  <c r="M78" i="14"/>
  <c r="I55" i="14"/>
  <c r="BJ44" i="14"/>
  <c r="BY85" i="14"/>
  <c r="CF65" i="14"/>
  <c r="BW106" i="14"/>
  <c r="Y54" i="14"/>
  <c r="CP79" i="14"/>
  <c r="AW82" i="14"/>
  <c r="CR47" i="14"/>
  <c r="CW56" i="14"/>
  <c r="BN99" i="14"/>
  <c r="CI56" i="14"/>
  <c r="BE103" i="14"/>
  <c r="CI58" i="14"/>
  <c r="W73" i="14"/>
  <c r="CX78" i="14"/>
  <c r="AY75" i="14"/>
  <c r="CM46" i="14"/>
  <c r="AU47" i="14"/>
  <c r="CV76" i="14"/>
  <c r="BD87" i="14"/>
  <c r="AF88" i="14"/>
  <c r="BC54" i="14"/>
  <c r="AK62" i="14"/>
  <c r="CU85" i="14"/>
  <c r="CR75" i="14"/>
  <c r="AC49" i="14"/>
  <c r="CK100" i="14"/>
  <c r="DE72" i="15"/>
  <c r="CT94" i="14"/>
  <c r="CN79" i="14"/>
  <c r="DE88" i="15"/>
  <c r="AV51" i="14"/>
  <c r="BG65" i="14"/>
  <c r="AU103" i="14"/>
  <c r="AY72" i="14"/>
  <c r="O46" i="14"/>
  <c r="CG53" i="14"/>
  <c r="DC65" i="14"/>
  <c r="CY100" i="14"/>
  <c r="CK104" i="14"/>
  <c r="CE102" i="14"/>
  <c r="BO44" i="14"/>
  <c r="AS78" i="14"/>
  <c r="CY45" i="14"/>
  <c r="BJ67" i="14"/>
  <c r="BU74" i="14"/>
  <c r="BC56" i="14"/>
  <c r="N84" i="14"/>
  <c r="X54" i="14"/>
  <c r="CX67" i="14"/>
  <c r="DC45" i="14"/>
  <c r="CL34" i="14"/>
  <c r="BA97" i="14"/>
  <c r="AE49" i="14"/>
  <c r="BS93" i="14"/>
  <c r="B53" i="16"/>
  <c r="BL93" i="14"/>
  <c r="CF55" i="14"/>
  <c r="AC93" i="14"/>
  <c r="AL48" i="14"/>
  <c r="BL73" i="14"/>
  <c r="CC90" i="14"/>
  <c r="AH47" i="14"/>
  <c r="BG91" i="14"/>
  <c r="BB81" i="14"/>
  <c r="CA49" i="14"/>
  <c r="BZ104" i="14"/>
  <c r="AR84" i="14"/>
  <c r="CT84" i="14"/>
  <c r="BL67" i="14"/>
  <c r="H88" i="14"/>
  <c r="AT91" i="14"/>
  <c r="AE55" i="14"/>
  <c r="I65" i="14"/>
  <c r="Q56" i="14"/>
  <c r="M45" i="14"/>
  <c r="BI105" i="14"/>
  <c r="CJ86" i="14"/>
  <c r="AL49" i="14"/>
  <c r="CV92" i="14"/>
  <c r="CA58" i="14"/>
  <c r="O63" i="14"/>
  <c r="CW87" i="14"/>
  <c r="CA78" i="14"/>
  <c r="AL95" i="14"/>
  <c r="O50" i="14"/>
  <c r="R75" i="14"/>
  <c r="BK34" i="14"/>
  <c r="AI73" i="14"/>
  <c r="CH54" i="14"/>
  <c r="B60" i="16"/>
  <c r="AI96" i="14"/>
  <c r="H77" i="14"/>
  <c r="CF81" i="14"/>
  <c r="CA48" i="14"/>
  <c r="DE64" i="16"/>
  <c r="B85" i="16"/>
  <c r="DE57" i="16"/>
  <c r="B40" i="16"/>
  <c r="CO65" i="14"/>
  <c r="AH69" i="14"/>
  <c r="AW56" i="14"/>
  <c r="AR54" i="14"/>
  <c r="AN51" i="14"/>
  <c r="DE26" i="15"/>
  <c r="AF60" i="14"/>
  <c r="C72" i="14"/>
  <c r="BV90" i="14"/>
  <c r="CF91" i="14"/>
  <c r="BV62" i="14"/>
  <c r="P44" i="14"/>
  <c r="H72" i="14"/>
  <c r="CQ59" i="14"/>
  <c r="AK81" i="14"/>
  <c r="U90" i="14"/>
  <c r="BS50" i="14"/>
  <c r="BS45" i="14"/>
  <c r="N68" i="14"/>
  <c r="CJ96" i="14"/>
  <c r="B35" i="15"/>
  <c r="AJ96" i="14"/>
  <c r="M86" i="14"/>
  <c r="BQ104" i="14"/>
  <c r="V51" i="14"/>
  <c r="O51" i="14"/>
  <c r="DC59" i="14"/>
  <c r="CY82" i="14"/>
  <c r="U91" i="14"/>
  <c r="B102" i="15"/>
  <c r="R50" i="14"/>
  <c r="AM86" i="14"/>
  <c r="CR78" i="14"/>
  <c r="AS60" i="14"/>
  <c r="O69" i="14"/>
  <c r="AC81" i="14"/>
  <c r="CB87" i="14"/>
  <c r="BQ74" i="14"/>
  <c r="CA85" i="14"/>
  <c r="CH77" i="14"/>
  <c r="AE81" i="14"/>
  <c r="BG85" i="14"/>
  <c r="CQ46" i="14"/>
  <c r="AG94" i="14"/>
  <c r="CS87" i="14"/>
  <c r="BY47" i="14"/>
  <c r="AI87" i="14"/>
  <c r="BE63" i="14"/>
  <c r="DE68" i="16"/>
  <c r="P105" i="14"/>
  <c r="AS77" i="14"/>
  <c r="C75" i="14"/>
  <c r="BV60" i="14"/>
  <c r="BP76" i="14"/>
  <c r="T101" i="14"/>
  <c r="AP65" i="14"/>
  <c r="DA102" i="14"/>
  <c r="CY48" i="14"/>
  <c r="DB58" i="14"/>
  <c r="CW92" i="14"/>
  <c r="K72" i="14"/>
  <c r="AF54" i="14"/>
  <c r="BC106" i="14"/>
  <c r="I50" i="14"/>
  <c r="BD60" i="14"/>
  <c r="BF90" i="14"/>
  <c r="CI75" i="14"/>
  <c r="CN104" i="14"/>
  <c r="CN74" i="14"/>
  <c r="BK93" i="14"/>
  <c r="BN77" i="14"/>
  <c r="AZ85" i="14"/>
  <c r="BI46" i="14"/>
  <c r="BV68" i="14"/>
  <c r="CO44" i="14"/>
  <c r="BH92" i="14"/>
  <c r="X77" i="14"/>
  <c r="AM104" i="14"/>
  <c r="AF86" i="14"/>
  <c r="AJ69" i="14"/>
  <c r="J92" i="14"/>
  <c r="AL45" i="14"/>
  <c r="BH106" i="14"/>
  <c r="BG104" i="14"/>
  <c r="AB76" i="14"/>
  <c r="AL81" i="14"/>
  <c r="J44" i="14"/>
  <c r="BP64" i="14"/>
  <c r="V87" i="14"/>
  <c r="CA34" i="14"/>
  <c r="BB60" i="14"/>
  <c r="V79" i="14"/>
  <c r="BE64" i="14"/>
  <c r="CE53" i="14"/>
  <c r="CQ79" i="14"/>
  <c r="DB85" i="14"/>
  <c r="AI34" i="14"/>
  <c r="BJ82" i="14"/>
  <c r="CY66" i="14"/>
  <c r="T92" i="14"/>
  <c r="BH75" i="14"/>
  <c r="DB53" i="14"/>
  <c r="BY55" i="14"/>
  <c r="AI47" i="14"/>
  <c r="Y72" i="14"/>
  <c r="O86" i="14"/>
  <c r="AV72" i="14"/>
  <c r="BM102" i="14"/>
  <c r="BH84" i="14"/>
  <c r="CB84" i="14"/>
  <c r="CT99" i="14"/>
  <c r="B70" i="15"/>
  <c r="BV53" i="14"/>
  <c r="N65" i="14"/>
  <c r="AQ82" i="14"/>
  <c r="BT48" i="14"/>
  <c r="AW105" i="14"/>
  <c r="AQ47" i="14"/>
  <c r="BR84" i="14"/>
  <c r="AT93" i="14"/>
  <c r="DC62" i="14"/>
  <c r="BI59" i="14"/>
  <c r="DE124" i="15"/>
  <c r="AO54" i="14"/>
  <c r="AM68" i="14"/>
  <c r="CC78" i="14"/>
  <c r="BA57" i="14"/>
  <c r="AW60" i="14"/>
  <c r="K82" i="14"/>
  <c r="CM44" i="14"/>
  <c r="AP81" i="14"/>
  <c r="AC66" i="14"/>
  <c r="DE39" i="15"/>
  <c r="B33" i="15"/>
  <c r="AJ45" i="14"/>
  <c r="H81" i="14"/>
  <c r="BG92" i="14"/>
  <c r="CY84" i="14"/>
  <c r="AQ78" i="14"/>
  <c r="CT101" i="14"/>
  <c r="AL46" i="14"/>
  <c r="BD91" i="14"/>
  <c r="Q69" i="14"/>
  <c r="DE37" i="16"/>
  <c r="P49" i="14"/>
  <c r="CD62" i="14"/>
  <c r="CM86" i="14"/>
  <c r="W64" i="14"/>
  <c r="AT87" i="14"/>
  <c r="CV53" i="14"/>
  <c r="AR72" i="14"/>
  <c r="BB87" i="14"/>
  <c r="AK65" i="14"/>
  <c r="CW47" i="14"/>
  <c r="BA105" i="14"/>
  <c r="CZ100" i="14"/>
  <c r="CP34" i="14"/>
  <c r="CM100" i="14"/>
  <c r="AG66" i="14"/>
  <c r="BR73" i="14"/>
  <c r="J94" i="14"/>
  <c r="M48" i="14"/>
  <c r="BD92" i="14"/>
  <c r="BZ85" i="14"/>
  <c r="AF100" i="14"/>
  <c r="AC73" i="14"/>
  <c r="BJ66" i="14"/>
  <c r="BA102" i="14"/>
  <c r="DE61" i="15"/>
  <c r="AB85" i="14"/>
  <c r="AF97" i="14"/>
  <c r="AF79" i="14"/>
  <c r="AX44" i="14"/>
  <c r="CX53" i="14"/>
  <c r="BJ102" i="14"/>
  <c r="Z59" i="14"/>
  <c r="BY51" i="14"/>
  <c r="BR51" i="14"/>
  <c r="BZ105" i="14"/>
  <c r="AG88" i="14"/>
  <c r="CT62" i="14"/>
  <c r="AF47" i="14"/>
  <c r="BE82" i="14"/>
  <c r="J81" i="14"/>
  <c r="C43" i="14"/>
  <c r="DE37" i="15"/>
  <c r="AV79" i="14"/>
  <c r="U63" i="14"/>
  <c r="Y51" i="14"/>
  <c r="CC88" i="14"/>
  <c r="H95" i="14"/>
  <c r="CR34" i="14"/>
  <c r="C88" i="14"/>
  <c r="B34" i="16"/>
  <c r="CY62" i="14"/>
  <c r="DC102" i="14"/>
  <c r="AE60" i="14"/>
  <c r="AF90" i="14"/>
  <c r="M97" i="14"/>
  <c r="Z69" i="14"/>
  <c r="CF78" i="14"/>
  <c r="B57" i="15"/>
  <c r="CW102" i="14"/>
  <c r="BA58" i="14"/>
  <c r="AI66" i="14"/>
  <c r="X94" i="14"/>
  <c r="H92" i="14"/>
  <c r="P104" i="14"/>
  <c r="CG48" i="14"/>
  <c r="CI53" i="14"/>
  <c r="BO49" i="14"/>
  <c r="BZ75" i="14"/>
  <c r="AM105" i="14"/>
  <c r="CX103" i="14"/>
  <c r="L46" i="14"/>
  <c r="AU56" i="14"/>
  <c r="BN66" i="14"/>
  <c r="DC68" i="14"/>
  <c r="BT97" i="14"/>
  <c r="BV73" i="14"/>
  <c r="BD65" i="14"/>
  <c r="V86" i="14"/>
  <c r="L96" i="14"/>
  <c r="B117" i="15"/>
  <c r="BL64" i="14"/>
  <c r="B91" i="14"/>
  <c r="CQ69" i="14"/>
  <c r="P54" i="14"/>
  <c r="BP54" i="14"/>
  <c r="BD58" i="14"/>
  <c r="J59" i="14"/>
  <c r="CU50" i="14"/>
  <c r="BM34" i="14"/>
  <c r="BV84" i="14"/>
  <c r="N59" i="14"/>
  <c r="AP95" i="14"/>
  <c r="CV44" i="14"/>
  <c r="AB62" i="14"/>
  <c r="Y100" i="14"/>
  <c r="K73" i="14"/>
  <c r="BN96" i="14"/>
  <c r="CT45" i="14"/>
  <c r="CE81" i="14"/>
  <c r="CV83" i="14"/>
  <c r="AY85" i="14"/>
  <c r="CX51" i="14"/>
  <c r="CF53" i="14"/>
  <c r="AQ60" i="14"/>
  <c r="AL105" i="14"/>
  <c r="BI75" i="14"/>
  <c r="J106" i="14"/>
  <c r="BY100" i="14"/>
  <c r="K56" i="14"/>
  <c r="DA73" i="14"/>
  <c r="AH59" i="14"/>
  <c r="AM48" i="14"/>
  <c r="AJ48" i="14"/>
  <c r="Z66" i="14"/>
  <c r="BO87" i="14"/>
  <c r="AP102" i="14"/>
  <c r="BY77" i="14"/>
  <c r="L79" i="14"/>
  <c r="BX76" i="14"/>
  <c r="B30" i="15"/>
  <c r="AN62" i="14"/>
  <c r="AK100" i="14"/>
  <c r="BR85" i="14"/>
  <c r="CW79" i="14"/>
  <c r="P83" i="14"/>
  <c r="BA99" i="14"/>
  <c r="K95" i="14"/>
  <c r="AP66" i="14"/>
  <c r="DE52" i="16"/>
  <c r="Q92" i="14"/>
  <c r="X102" i="14"/>
  <c r="CM106" i="14"/>
  <c r="CM96" i="14"/>
  <c r="BQ92" i="14"/>
  <c r="AP77" i="14"/>
  <c r="O102" i="14"/>
  <c r="Q65" i="14"/>
  <c r="BH72" i="14"/>
  <c r="BX44" i="14"/>
  <c r="BB96" i="14"/>
  <c r="CA62" i="14"/>
  <c r="CM53" i="14"/>
  <c r="CO83" i="14"/>
  <c r="BC57" i="14"/>
  <c r="BB90" i="14"/>
  <c r="BA94" i="14"/>
  <c r="AL63" i="14"/>
  <c r="BF34" i="14"/>
  <c r="AI51" i="14"/>
  <c r="AP88" i="14"/>
  <c r="N56" i="14"/>
  <c r="C105" i="14"/>
  <c r="AB104" i="14"/>
  <c r="AB44" i="14"/>
  <c r="AQ79" i="14"/>
  <c r="BX73" i="14"/>
  <c r="B110" i="15"/>
  <c r="DB59" i="14"/>
  <c r="CW97" i="14"/>
  <c r="BT101" i="14"/>
  <c r="AW79" i="14"/>
  <c r="N66" i="14"/>
  <c r="Q53" i="14"/>
  <c r="AY44" i="14"/>
  <c r="L63" i="14"/>
  <c r="CG76" i="14"/>
  <c r="CT44" i="14"/>
  <c r="U58" i="14"/>
  <c r="CH105" i="14"/>
  <c r="CD56" i="14"/>
  <c r="L67" i="14"/>
  <c r="CV68" i="14"/>
  <c r="B79" i="16"/>
  <c r="DC85" i="14"/>
  <c r="DE24" i="16"/>
  <c r="BU77" i="14"/>
  <c r="AS106" i="14"/>
  <c r="P84" i="14"/>
  <c r="K94" i="14"/>
  <c r="CI88" i="14"/>
  <c r="BD56" i="14"/>
  <c r="L68" i="14"/>
  <c r="BT34" i="14"/>
  <c r="AL57" i="14"/>
  <c r="I81" i="14"/>
  <c r="R73" i="14"/>
  <c r="BZ76" i="14"/>
  <c r="M100" i="14"/>
  <c r="AY73" i="14"/>
  <c r="AU66" i="14"/>
  <c r="CZ46" i="14"/>
  <c r="CA101" i="14"/>
  <c r="BX68" i="14"/>
  <c r="AB69" i="14"/>
  <c r="AC58" i="14"/>
  <c r="AV55" i="14"/>
  <c r="K46" i="14"/>
  <c r="DB91" i="14"/>
  <c r="AW64" i="14"/>
  <c r="CG65" i="14"/>
  <c r="BI90" i="14"/>
  <c r="BY75" i="14"/>
  <c r="X62" i="14"/>
  <c r="R95" i="14"/>
  <c r="O59" i="14"/>
  <c r="C54" i="14"/>
  <c r="CQ64" i="14"/>
  <c r="H55" i="14"/>
  <c r="BQ106" i="14"/>
  <c r="BR76" i="14"/>
  <c r="AT97" i="14"/>
  <c r="DE103" i="15"/>
  <c r="CU53" i="14"/>
  <c r="BN95" i="14"/>
  <c r="BN57" i="14"/>
  <c r="CC100" i="14"/>
  <c r="BH53" i="14"/>
  <c r="U51" i="14"/>
  <c r="B12" i="16"/>
  <c r="CI46" i="14"/>
  <c r="BB106" i="14"/>
  <c r="T91" i="14"/>
  <c r="DA99" i="14"/>
  <c r="CQ88" i="14"/>
  <c r="BB88" i="14"/>
  <c r="CA59" i="14"/>
  <c r="BU60" i="14"/>
  <c r="AV64" i="14"/>
  <c r="V53" i="14"/>
  <c r="BX97" i="14"/>
  <c r="AI86" i="14"/>
  <c r="BL46" i="14"/>
  <c r="CW72" i="14"/>
  <c r="AW94" i="14"/>
  <c r="DB94" i="14"/>
  <c r="CF75" i="14"/>
  <c r="BM95" i="14"/>
  <c r="AW47" i="14"/>
  <c r="R87" i="14"/>
  <c r="CK106" i="14"/>
  <c r="BC48" i="14"/>
  <c r="BC84" i="14"/>
  <c r="CC82" i="14"/>
  <c r="CC67" i="14"/>
  <c r="Y90" i="14"/>
  <c r="CR59" i="14"/>
  <c r="CV78" i="14"/>
  <c r="AA93" i="14"/>
  <c r="T79" i="14"/>
  <c r="AA67" i="14"/>
  <c r="B71" i="14"/>
  <c r="CG56" i="14"/>
  <c r="BG54" i="14"/>
  <c r="AL34" i="14"/>
  <c r="BL68" i="14"/>
  <c r="BI64" i="14"/>
  <c r="BP91" i="14"/>
  <c r="DE52" i="15"/>
  <c r="CP88" i="14"/>
  <c r="CK103" i="14"/>
  <c r="BG46" i="14"/>
  <c r="BF53" i="14"/>
  <c r="DE32" i="15"/>
  <c r="AQ95" i="14"/>
  <c r="CE67" i="14"/>
  <c r="BA81" i="14"/>
  <c r="CA88" i="14"/>
  <c r="BB82" i="14"/>
  <c r="AP93" i="14"/>
  <c r="CF96" i="14"/>
  <c r="AZ97" i="14"/>
  <c r="AF45" i="14"/>
  <c r="CJ72" i="14"/>
  <c r="CH94" i="14"/>
  <c r="CB76" i="14"/>
  <c r="U45" i="14"/>
  <c r="CL69" i="14"/>
  <c r="BZ95" i="14"/>
  <c r="AA49" i="14"/>
  <c r="K75" i="14"/>
  <c r="R47" i="14"/>
  <c r="CL60" i="14"/>
  <c r="AO73" i="14"/>
  <c r="AB55" i="14"/>
  <c r="DA86" i="14"/>
  <c r="AY65" i="14"/>
  <c r="U94" i="14"/>
  <c r="BI68" i="14"/>
  <c r="C56" i="14"/>
  <c r="Z60" i="14"/>
  <c r="C64" i="14"/>
  <c r="AL82" i="14"/>
  <c r="Y97" i="14"/>
  <c r="AI48" i="14"/>
  <c r="AI103" i="14"/>
  <c r="C91" i="14"/>
  <c r="CN60" i="14"/>
  <c r="M81" i="14"/>
  <c r="BU94" i="14"/>
  <c r="BO68" i="14"/>
  <c r="BZ90" i="14"/>
  <c r="M47" i="14"/>
  <c r="CP96" i="14"/>
  <c r="AP34" i="14"/>
  <c r="O73" i="14"/>
  <c r="BK46" i="14"/>
  <c r="DE31" i="15"/>
  <c r="AR78" i="14"/>
  <c r="AE72" i="14"/>
  <c r="CP55" i="14"/>
  <c r="I63" i="14"/>
  <c r="X95" i="14"/>
  <c r="AH79" i="14"/>
  <c r="CR79" i="14"/>
  <c r="AF64" i="14"/>
  <c r="AW68" i="14"/>
  <c r="J103" i="14"/>
  <c r="AZ91" i="14"/>
  <c r="CX50" i="14"/>
  <c r="B73" i="15"/>
  <c r="CE78" i="14"/>
  <c r="CA77" i="14"/>
  <c r="CC97" i="14"/>
  <c r="Y88" i="14"/>
  <c r="BO81" i="14"/>
  <c r="H34" i="14"/>
  <c r="BB105" i="14"/>
  <c r="DC84" i="14"/>
  <c r="AX62" i="14"/>
  <c r="AK76" i="14"/>
  <c r="CI48" i="14"/>
  <c r="X73" i="14"/>
  <c r="BB100" i="14"/>
  <c r="AB95" i="14"/>
  <c r="AF101" i="14"/>
  <c r="AJ56" i="14"/>
  <c r="L81" i="14"/>
  <c r="AO85" i="14"/>
  <c r="BJ48" i="14"/>
  <c r="DB63" i="14"/>
  <c r="CO91" i="14"/>
  <c r="CG34" i="14"/>
  <c r="CP64" i="14"/>
  <c r="BY34" i="14"/>
  <c r="CB106" i="14"/>
  <c r="BF85" i="14"/>
  <c r="BU100" i="14"/>
  <c r="CA47" i="14"/>
  <c r="AJ55" i="14"/>
  <c r="Q67" i="14"/>
  <c r="BK79" i="14"/>
  <c r="BE34" i="14"/>
  <c r="BO77" i="14"/>
  <c r="H76" i="14"/>
  <c r="AG60" i="14"/>
  <c r="U48" i="14"/>
  <c r="CE44" i="14"/>
  <c r="BP60" i="14"/>
  <c r="Y101" i="14"/>
  <c r="BP77" i="14"/>
  <c r="AD66" i="14"/>
  <c r="CG49" i="14"/>
  <c r="CP103" i="14"/>
  <c r="B124" i="15"/>
  <c r="BS100" i="14"/>
  <c r="CE56" i="14"/>
  <c r="Q46" i="14"/>
  <c r="CS75" i="14"/>
  <c r="CF72" i="14"/>
  <c r="AE86" i="14"/>
  <c r="AW58" i="14"/>
  <c r="BV48" i="14"/>
  <c r="CH106" i="14"/>
  <c r="CY64" i="14"/>
  <c r="AH64" i="14"/>
  <c r="DE16" i="15"/>
  <c r="BU72" i="14"/>
  <c r="CU76" i="14"/>
  <c r="AP72" i="14"/>
  <c r="BW48" i="14"/>
  <c r="BY84" i="14"/>
  <c r="B69" i="16"/>
  <c r="BS81" i="14"/>
  <c r="W58" i="14"/>
  <c r="BE106" i="14"/>
  <c r="DA106" i="14"/>
  <c r="CC51" i="14"/>
  <c r="CM67" i="14"/>
  <c r="AW65" i="14"/>
  <c r="CZ81" i="14"/>
  <c r="DC87" i="14"/>
  <c r="DE46" i="16"/>
  <c r="W85" i="14"/>
  <c r="CE65" i="14"/>
  <c r="BD106" i="14"/>
  <c r="L101" i="14"/>
  <c r="CQ103" i="14"/>
  <c r="BX95" i="14"/>
  <c r="AU34" i="14"/>
  <c r="CZ82" i="14"/>
  <c r="CD66" i="14"/>
  <c r="BW100" i="14"/>
  <c r="N63" i="14"/>
  <c r="CF85" i="14"/>
  <c r="BC51" i="14"/>
  <c r="CG74" i="14"/>
  <c r="BW56" i="14"/>
  <c r="AP86" i="14"/>
  <c r="AY102" i="14"/>
  <c r="BI95" i="14"/>
  <c r="CF63" i="14"/>
  <c r="AM82" i="14"/>
  <c r="CD46" i="14"/>
  <c r="BQ81" i="14"/>
  <c r="B65" i="15"/>
  <c r="AH78" i="14"/>
  <c r="CT104" i="14"/>
  <c r="CV55" i="14"/>
  <c r="O90" i="14"/>
  <c r="W90" i="14"/>
  <c r="BR59" i="14"/>
  <c r="W81" i="14"/>
  <c r="CU97" i="14"/>
  <c r="B127" i="15"/>
  <c r="AW101" i="14"/>
  <c r="AI78" i="14"/>
  <c r="M88" i="14"/>
  <c r="AS64" i="14"/>
  <c r="T48" i="14"/>
  <c r="BA59" i="14"/>
  <c r="AJ106" i="14"/>
  <c r="C81" i="14"/>
  <c r="CC103" i="14"/>
  <c r="BK78" i="14"/>
  <c r="CY56" i="14"/>
  <c r="CB92" i="14"/>
  <c r="C95" i="14"/>
  <c r="CZ72" i="14"/>
  <c r="BQ45" i="14"/>
  <c r="CV91" i="14"/>
  <c r="AJ58" i="14"/>
  <c r="BM60" i="14"/>
  <c r="CP92" i="14"/>
  <c r="CF62" i="14"/>
  <c r="BY79" i="14"/>
  <c r="AQ92" i="14"/>
  <c r="BI94" i="14"/>
  <c r="V95" i="14"/>
  <c r="CO68" i="14"/>
  <c r="AD92" i="14"/>
  <c r="BM74" i="14"/>
  <c r="AV69" i="14"/>
  <c r="B31" i="15"/>
  <c r="AV96" i="14"/>
  <c r="AW104" i="14"/>
  <c r="BC90" i="14"/>
  <c r="M87" i="14"/>
  <c r="BF101" i="14"/>
  <c r="CS77" i="14"/>
  <c r="W63" i="14"/>
  <c r="DE50" i="16"/>
  <c r="R48" i="14"/>
  <c r="BH54" i="14"/>
  <c r="AV62" i="14"/>
  <c r="AE47" i="14"/>
  <c r="BN74" i="14"/>
  <c r="BI76" i="14"/>
  <c r="BK67" i="14"/>
  <c r="CO54" i="14"/>
  <c r="CN67" i="14"/>
  <c r="AR104" i="14"/>
  <c r="AN87" i="14"/>
  <c r="BR67" i="14"/>
  <c r="CJ34" i="14"/>
  <c r="CW49" i="14"/>
  <c r="CB50" i="14"/>
  <c r="AJ93" i="14"/>
  <c r="CC84" i="14"/>
  <c r="CO85" i="14"/>
  <c r="AP106" i="14"/>
  <c r="CZ74" i="14"/>
  <c r="BP73" i="14"/>
  <c r="P72" i="14"/>
  <c r="BP84" i="14"/>
  <c r="BL104" i="14"/>
  <c r="AN58" i="14"/>
  <c r="BZ46" i="14"/>
  <c r="DA105" i="14"/>
  <c r="CV75" i="14"/>
  <c r="DC79" i="14"/>
  <c r="AZ50" i="14"/>
  <c r="AO105" i="14"/>
  <c r="BC62" i="14"/>
  <c r="AG101" i="14"/>
  <c r="CA102" i="14"/>
  <c r="M91" i="14"/>
  <c r="AE94" i="14"/>
  <c r="BE99" i="14"/>
  <c r="X105" i="14"/>
  <c r="P76" i="14"/>
  <c r="P51" i="14"/>
  <c r="AR64" i="14"/>
  <c r="BA82" i="14"/>
  <c r="BX83" i="14"/>
  <c r="B48" i="16"/>
  <c r="AF91" i="14"/>
  <c r="J78" i="14"/>
  <c r="AJ86" i="14"/>
  <c r="AR83" i="14"/>
  <c r="CS76" i="14"/>
  <c r="BQ58" i="14"/>
  <c r="V78" i="14"/>
  <c r="B49" i="16"/>
  <c r="B49" i="14"/>
  <c r="BQ83" i="14"/>
  <c r="AC48" i="14"/>
  <c r="AW76" i="14"/>
  <c r="BU87" i="14"/>
  <c r="BB53" i="14"/>
  <c r="W75" i="14"/>
  <c r="CX34" i="14"/>
  <c r="W102" i="14"/>
  <c r="CP62" i="14"/>
  <c r="Y95" i="14"/>
  <c r="O74" i="14"/>
  <c r="AB78" i="14"/>
  <c r="CB44" i="14"/>
  <c r="BF105" i="14"/>
  <c r="BK54" i="14"/>
  <c r="BT63" i="14"/>
  <c r="BF56" i="14"/>
  <c r="AB82" i="14"/>
  <c r="BI79" i="14"/>
  <c r="BQ77" i="14"/>
  <c r="O54" i="14"/>
  <c r="M77" i="14"/>
  <c r="BZ78" i="14"/>
  <c r="AQ66" i="14"/>
  <c r="CF103" i="14"/>
  <c r="BQ59" i="14"/>
  <c r="BU55" i="14"/>
  <c r="DE85" i="15"/>
  <c r="BR96" i="14"/>
  <c r="J72" i="14"/>
  <c r="S63" i="14"/>
  <c r="CB65" i="14"/>
  <c r="AZ51" i="14"/>
  <c r="AA72" i="14"/>
  <c r="B55" i="14"/>
  <c r="N60" i="14"/>
  <c r="CL53" i="14"/>
  <c r="B89" i="14"/>
  <c r="AT44" i="14"/>
  <c r="CX91" i="14"/>
  <c r="CV106" i="14"/>
  <c r="AZ59" i="14"/>
  <c r="C60" i="14"/>
  <c r="AM34" i="14"/>
  <c r="CK90" i="14"/>
  <c r="BZ82" i="14"/>
  <c r="H49" i="14"/>
  <c r="CT103" i="14"/>
  <c r="AN97" i="14"/>
  <c r="Z53" i="14"/>
  <c r="BW93" i="14"/>
  <c r="L47" i="14"/>
  <c r="T74" i="14"/>
  <c r="BH105" i="14"/>
  <c r="BU97" i="14"/>
  <c r="AR59" i="14"/>
  <c r="CK50" i="14"/>
  <c r="X34" i="14"/>
  <c r="BW79" i="14"/>
  <c r="AX100" i="14"/>
  <c r="BC67" i="14"/>
  <c r="AQ106" i="14"/>
  <c r="Y84" i="14"/>
  <c r="CQ73" i="14"/>
  <c r="C59" i="14"/>
  <c r="R67" i="14"/>
  <c r="CU59" i="14"/>
  <c r="AB56" i="14"/>
  <c r="CO66" i="14"/>
  <c r="AB84" i="14"/>
  <c r="AL87" i="14"/>
  <c r="AH45" i="14"/>
  <c r="J97" i="14"/>
  <c r="AN101" i="14"/>
  <c r="CG78" i="14"/>
  <c r="CG99" i="14"/>
  <c r="AF49" i="14"/>
  <c r="DB86" i="14"/>
  <c r="CM65" i="14"/>
  <c r="BZ68" i="14"/>
  <c r="CF94" i="14"/>
  <c r="BS97" i="14"/>
  <c r="Q87" i="14"/>
  <c r="BL58" i="14"/>
  <c r="DB50" i="14"/>
  <c r="BQ34" i="14"/>
  <c r="C94" i="14"/>
  <c r="AB63" i="14"/>
  <c r="BD48" i="14"/>
  <c r="BT100" i="14"/>
  <c r="BD46" i="14"/>
  <c r="CY88" i="14"/>
  <c r="BK59" i="14"/>
  <c r="DC95" i="14"/>
  <c r="AY59" i="14"/>
  <c r="AQ76" i="14"/>
  <c r="CO46" i="14"/>
  <c r="AD90" i="14"/>
  <c r="CE85" i="14"/>
  <c r="BN87" i="14"/>
  <c r="R63" i="14"/>
  <c r="R72" i="14"/>
  <c r="S86" i="14"/>
  <c r="AV91" i="14"/>
  <c r="H73" i="14"/>
  <c r="AW74" i="14"/>
  <c r="CJ104" i="14"/>
  <c r="DE84" i="16"/>
  <c r="H82" i="14"/>
  <c r="Y87" i="14"/>
  <c r="I92" i="14"/>
  <c r="CV81" i="14"/>
  <c r="Z46" i="14"/>
  <c r="CB100" i="14"/>
  <c r="BV45" i="14"/>
  <c r="AP63" i="14"/>
  <c r="CC73" i="14"/>
  <c r="AP69" i="14"/>
  <c r="CL51" i="14"/>
  <c r="BV95" i="14"/>
  <c r="CS105" i="14"/>
  <c r="BD85" i="14"/>
  <c r="Z67" i="14"/>
  <c r="CJ85" i="14"/>
  <c r="CN58" i="14"/>
  <c r="M99" i="14"/>
  <c r="AI74" i="14"/>
  <c r="CG50" i="14"/>
  <c r="W96" i="14"/>
  <c r="AG95" i="14"/>
  <c r="AB100" i="14"/>
  <c r="CO75" i="14"/>
  <c r="BQ50" i="14"/>
  <c r="BC53" i="14"/>
  <c r="AR77" i="14"/>
  <c r="AT81" i="14"/>
  <c r="CN45" i="14"/>
  <c r="BM97" i="14"/>
  <c r="BX93" i="14"/>
  <c r="CN66" i="14"/>
  <c r="BK84" i="14"/>
  <c r="CL63" i="14"/>
  <c r="BC101" i="14"/>
  <c r="BV104" i="14"/>
  <c r="BD96" i="14"/>
  <c r="B60" i="14"/>
  <c r="BQ67" i="14"/>
  <c r="BX92" i="14"/>
  <c r="CG93" i="14"/>
  <c r="CS74" i="14"/>
  <c r="U85" i="14"/>
  <c r="BF83" i="14"/>
  <c r="CW65" i="14"/>
  <c r="DA58" i="14"/>
  <c r="X76" i="14"/>
  <c r="AF55" i="14"/>
  <c r="AM73" i="14"/>
  <c r="CU46" i="14"/>
  <c r="CI73" i="14"/>
  <c r="BM56" i="14"/>
  <c r="Z90" i="14"/>
  <c r="Z94" i="14"/>
  <c r="BU47" i="14"/>
  <c r="CR60" i="14"/>
  <c r="AG106" i="14"/>
  <c r="DC76" i="14"/>
  <c r="W68" i="14"/>
  <c r="CZ53" i="14"/>
  <c r="BN83" i="14"/>
  <c r="AO86" i="14"/>
  <c r="B43" i="15"/>
  <c r="AV34" i="14"/>
  <c r="K91" i="14"/>
  <c r="AH68" i="14"/>
  <c r="B78" i="15"/>
  <c r="CC63" i="14"/>
  <c r="CN49" i="14"/>
  <c r="AK34" i="14"/>
  <c r="P95" i="14"/>
  <c r="BI100" i="14"/>
  <c r="AC100" i="14"/>
  <c r="AN77" i="14"/>
  <c r="CD103" i="14"/>
  <c r="AS85" i="14"/>
  <c r="AK57" i="14"/>
  <c r="AP54" i="14"/>
  <c r="V106" i="14"/>
  <c r="AD69" i="14"/>
  <c r="AO92" i="14"/>
  <c r="CT81" i="14"/>
  <c r="AE97" i="14"/>
  <c r="N75" i="14"/>
  <c r="DE74" i="16"/>
  <c r="BQ55" i="14"/>
  <c r="BD53" i="14"/>
  <c r="BH63" i="14"/>
  <c r="BP55" i="14"/>
  <c r="CD68" i="14"/>
  <c r="AZ75" i="14"/>
  <c r="U93" i="14"/>
  <c r="AC62" i="14"/>
  <c r="DB48" i="14"/>
  <c r="CU78" i="14"/>
  <c r="I104" i="14"/>
  <c r="BG76" i="14"/>
  <c r="AV60" i="14"/>
  <c r="W69" i="14"/>
  <c r="AK102" i="14"/>
  <c r="N85" i="14"/>
  <c r="CC64" i="14"/>
  <c r="BM104" i="14"/>
  <c r="J84" i="14"/>
  <c r="W47" i="14"/>
  <c r="T83" i="14"/>
  <c r="L45" i="14"/>
  <c r="B28" i="16"/>
  <c r="AS58" i="14"/>
  <c r="BO47" i="14"/>
  <c r="DA104" i="14"/>
  <c r="AB93" i="14"/>
  <c r="CV90" i="14"/>
  <c r="AQ75" i="14"/>
  <c r="CU102" i="14"/>
  <c r="AR88" i="14"/>
  <c r="BN103" i="14"/>
  <c r="CE47" i="14"/>
  <c r="BY67" i="14"/>
  <c r="AY47" i="14"/>
  <c r="BA44" i="14"/>
  <c r="CB73" i="14"/>
  <c r="CG44" i="14"/>
  <c r="CR94" i="14"/>
  <c r="AZ101" i="14"/>
  <c r="BJ64" i="14"/>
  <c r="CR63" i="14"/>
  <c r="B58" i="16"/>
  <c r="AT58" i="14"/>
  <c r="BR56" i="14"/>
  <c r="AD51" i="14"/>
  <c r="BF65" i="14"/>
  <c r="CZ106" i="14"/>
  <c r="BN88" i="14"/>
  <c r="BW66" i="14"/>
  <c r="AU106" i="14"/>
  <c r="CD72" i="14"/>
  <c r="Q68" i="14"/>
  <c r="BA92" i="14"/>
  <c r="CG62" i="14"/>
  <c r="Y73" i="14"/>
  <c r="BW63" i="14"/>
  <c r="AA57" i="14"/>
  <c r="CD65" i="14"/>
  <c r="L78" i="14"/>
  <c r="CL67" i="14"/>
  <c r="J93" i="14"/>
  <c r="CD93" i="14"/>
  <c r="BH81" i="14"/>
  <c r="AV58" i="14"/>
  <c r="BC78" i="14"/>
  <c r="AI65" i="14"/>
  <c r="CB66" i="14"/>
  <c r="AI100" i="14"/>
  <c r="AG76" i="14"/>
  <c r="BR60" i="14"/>
  <c r="CE73" i="14"/>
  <c r="CD45" i="14"/>
  <c r="AI92" i="14"/>
  <c r="M84" i="14"/>
  <c r="AP48" i="14"/>
  <c r="AE76" i="14"/>
  <c r="AY100" i="14"/>
  <c r="H83" i="14"/>
  <c r="DE63" i="16"/>
  <c r="CV48" i="14"/>
  <c r="AQ53" i="14"/>
  <c r="AT68" i="14"/>
  <c r="V93" i="14"/>
  <c r="L56" i="14"/>
  <c r="BJ45" i="14"/>
  <c r="W56" i="14"/>
  <c r="BD105" i="14"/>
  <c r="BO64" i="14"/>
  <c r="CF90" i="14"/>
  <c r="R59" i="14"/>
  <c r="DE68" i="15"/>
  <c r="S102" i="14"/>
  <c r="BA88" i="14"/>
  <c r="CR99" i="14"/>
  <c r="AL51" i="14"/>
  <c r="CE76" i="14"/>
  <c r="DE123" i="15"/>
  <c r="BE91" i="14"/>
  <c r="AQ65" i="14"/>
  <c r="AK105" i="14"/>
  <c r="M56" i="14"/>
  <c r="CD94" i="14"/>
  <c r="W62" i="14"/>
  <c r="DA67" i="14"/>
  <c r="BK91" i="14"/>
  <c r="L54" i="14"/>
  <c r="CM90" i="14"/>
  <c r="R88" i="14"/>
  <c r="CS53" i="14"/>
  <c r="DA60" i="14"/>
  <c r="AQ77" i="14"/>
  <c r="CA91" i="14"/>
  <c r="CE106" i="14"/>
  <c r="DE73" i="15"/>
  <c r="DE53" i="16"/>
  <c r="I68" i="14"/>
  <c r="H57" i="14"/>
  <c r="BS99" i="14"/>
  <c r="CY60" i="14"/>
  <c r="AK56" i="14"/>
  <c r="CZ66" i="14"/>
  <c r="BX46" i="14"/>
  <c r="V65" i="14"/>
  <c r="BI96" i="14"/>
  <c r="AA73" i="14"/>
  <c r="N55" i="14"/>
  <c r="BO60" i="14"/>
  <c r="CU49" i="14"/>
  <c r="BP50" i="14"/>
  <c r="BA63" i="14"/>
  <c r="CF82" i="14"/>
  <c r="DC51" i="14"/>
  <c r="DB56" i="14"/>
  <c r="AH75" i="14"/>
  <c r="N64" i="14"/>
  <c r="B84" i="14"/>
  <c r="CB81" i="14"/>
  <c r="AW106" i="14"/>
  <c r="P73" i="14"/>
  <c r="AA68" i="14"/>
  <c r="AC104" i="14"/>
  <c r="BA66" i="14"/>
  <c r="DA54" i="14"/>
  <c r="T58" i="14"/>
  <c r="AC53" i="14"/>
  <c r="BB75" i="14"/>
  <c r="CC60" i="14"/>
  <c r="BQ54" i="14"/>
  <c r="CY86" i="14"/>
  <c r="BV92" i="14"/>
  <c r="CP102" i="14"/>
  <c r="BF81" i="14"/>
  <c r="V45" i="14"/>
  <c r="BC68" i="14"/>
  <c r="AP82" i="14"/>
  <c r="BK103" i="14"/>
  <c r="CU69" i="14"/>
  <c r="AJ57" i="14"/>
  <c r="DB65" i="14"/>
  <c r="B36" i="15"/>
  <c r="AU50" i="14"/>
  <c r="DE127" i="15"/>
  <c r="DC64" i="14"/>
  <c r="X104" i="14"/>
  <c r="AS62" i="14"/>
  <c r="Q50" i="14"/>
  <c r="BU34" i="14"/>
  <c r="BA103" i="14"/>
  <c r="I59" i="14"/>
  <c r="AG34" i="14"/>
  <c r="BL79" i="14"/>
  <c r="AH76" i="14"/>
  <c r="CG73" i="14"/>
  <c r="CY63" i="14"/>
  <c r="AV44" i="14"/>
  <c r="L48" i="14"/>
  <c r="CK85" i="14"/>
  <c r="S65" i="14"/>
  <c r="B116" i="15"/>
  <c r="AU75" i="14"/>
  <c r="BC83" i="14"/>
  <c r="CZ65" i="14"/>
  <c r="AJ74" i="14"/>
  <c r="M75" i="14"/>
  <c r="AN55" i="14"/>
  <c r="CZ90" i="14"/>
  <c r="BG68" i="14"/>
  <c r="V105" i="14"/>
  <c r="AG65" i="14"/>
  <c r="DE48" i="15"/>
  <c r="X79" i="14"/>
  <c r="AX46" i="14"/>
  <c r="AA48" i="14"/>
  <c r="BF51" i="14"/>
  <c r="DE82" i="15"/>
  <c r="B83" i="15"/>
  <c r="AP50" i="14"/>
  <c r="DE87" i="15"/>
  <c r="CY49" i="14"/>
  <c r="BC100" i="14"/>
  <c r="N73" i="14"/>
  <c r="CG55" i="14"/>
  <c r="AF59" i="14"/>
  <c r="CR82" i="14"/>
  <c r="AP85" i="14"/>
  <c r="BA85" i="14"/>
  <c r="CY77" i="14"/>
  <c r="BA69" i="14"/>
  <c r="BH79" i="14"/>
  <c r="BY94" i="14"/>
  <c r="AT84" i="14"/>
  <c r="CN100" i="14"/>
  <c r="BS91" i="14"/>
  <c r="CG91" i="14"/>
  <c r="BR88" i="14"/>
  <c r="J56" i="14"/>
  <c r="C57" i="14"/>
  <c r="BM87" i="14"/>
  <c r="CB94" i="14"/>
  <c r="BA53" i="14"/>
  <c r="DE50" i="15"/>
  <c r="CO58" i="14"/>
  <c r="CJ56" i="14"/>
  <c r="L60" i="14"/>
  <c r="O67" i="14"/>
  <c r="AM54" i="14"/>
  <c r="CI92" i="14"/>
  <c r="BR55" i="14"/>
  <c r="AZ44" i="14"/>
  <c r="BP69" i="14"/>
  <c r="Z47" i="14"/>
  <c r="AO84" i="14"/>
  <c r="CU63" i="14"/>
  <c r="AG50" i="14"/>
  <c r="AH91" i="14"/>
  <c r="BN45" i="14"/>
  <c r="BS44" i="14"/>
  <c r="M103" i="14"/>
  <c r="BQ87" i="14"/>
  <c r="CZ50" i="14"/>
  <c r="BR92" i="14"/>
  <c r="CR93" i="14"/>
  <c r="AT85" i="14"/>
  <c r="AY51" i="14"/>
  <c r="O82" i="14"/>
  <c r="CB59" i="14"/>
  <c r="BQ102" i="14"/>
  <c r="BJ58" i="14"/>
  <c r="Z86" i="14"/>
  <c r="CT82" i="14"/>
  <c r="CW67" i="14"/>
  <c r="CU92" i="14"/>
  <c r="CG96" i="14"/>
  <c r="AB54" i="14"/>
  <c r="BD64" i="14"/>
  <c r="CR101" i="14"/>
  <c r="BU84" i="14"/>
  <c r="CL82" i="14"/>
  <c r="C55" i="14"/>
  <c r="Y99" i="14"/>
  <c r="BI99" i="14"/>
  <c r="DC34" i="14"/>
  <c r="AK48" i="14"/>
  <c r="DB73" i="14"/>
  <c r="BT54" i="14"/>
  <c r="BQ91" i="14"/>
  <c r="AH74" i="14"/>
  <c r="AB50" i="14"/>
  <c r="BQ79" i="14"/>
  <c r="BI44" i="14"/>
  <c r="AH60" i="14"/>
  <c r="AN96" i="14"/>
  <c r="AE87" i="14"/>
  <c r="DA88" i="14"/>
  <c r="BE75" i="14"/>
  <c r="B80" i="16"/>
  <c r="X106" i="14"/>
  <c r="B64" i="15"/>
  <c r="L75" i="14"/>
  <c r="AP44" i="14"/>
  <c r="AQ99" i="14"/>
  <c r="BJ72" i="14"/>
  <c r="BL88" i="14"/>
  <c r="S94" i="14"/>
  <c r="BP48" i="14"/>
  <c r="AZ104" i="14"/>
  <c r="M73" i="14"/>
  <c r="BD103" i="14"/>
  <c r="CJ105" i="14"/>
  <c r="N96" i="14"/>
  <c r="BG66" i="14"/>
  <c r="AR103" i="14"/>
  <c r="CV69" i="14"/>
  <c r="CZ99" i="14"/>
  <c r="DC103" i="14"/>
  <c r="AH53" i="14"/>
  <c r="X84" i="14"/>
  <c r="CP87" i="14"/>
  <c r="AI68" i="14"/>
  <c r="AB96" i="14"/>
  <c r="P62" i="14"/>
  <c r="T67" i="14"/>
  <c r="M60" i="14"/>
  <c r="BC46" i="14"/>
  <c r="CU103" i="14"/>
  <c r="Q76" i="14"/>
  <c r="BX56" i="14"/>
  <c r="AD101" i="14"/>
  <c r="BB101" i="14"/>
  <c r="V103" i="14"/>
  <c r="CN96" i="14"/>
  <c r="AI94" i="14"/>
  <c r="CN92" i="14"/>
  <c r="DA72" i="14"/>
  <c r="DA94" i="14"/>
  <c r="CU67" i="14"/>
  <c r="AN79" i="14"/>
  <c r="L85" i="14"/>
  <c r="CD49" i="14"/>
  <c r="CT54" i="14"/>
  <c r="BZ48" i="14"/>
  <c r="CU95" i="14"/>
  <c r="BZ91" i="14"/>
  <c r="BC76" i="14"/>
  <c r="AN93" i="14"/>
  <c r="BP86" i="14"/>
  <c r="CS101" i="14"/>
  <c r="Z48" i="14"/>
  <c r="BL101" i="14"/>
  <c r="AR34" i="14"/>
  <c r="AV59" i="14"/>
  <c r="BI57" i="14"/>
  <c r="I84" i="14"/>
  <c r="CS44" i="14"/>
  <c r="K93" i="14"/>
  <c r="U53" i="14"/>
  <c r="BS53" i="14"/>
  <c r="BH99" i="14"/>
  <c r="L84" i="14"/>
  <c r="BU46" i="14"/>
  <c r="AC96" i="14"/>
  <c r="BG83" i="14"/>
  <c r="BZ94" i="14"/>
  <c r="CW94" i="14"/>
  <c r="CM101" i="14"/>
  <c r="X60" i="14"/>
  <c r="BL105" i="14"/>
  <c r="BC85" i="14"/>
  <c r="BZ58" i="14"/>
  <c r="BP56" i="14"/>
  <c r="I62" i="14"/>
  <c r="CM73" i="14"/>
  <c r="AD83" i="14"/>
  <c r="BB59" i="14"/>
  <c r="AD87" i="14"/>
  <c r="AU97" i="14"/>
  <c r="BA96" i="14"/>
  <c r="CB90" i="14"/>
  <c r="CY93" i="14"/>
  <c r="BZ55" i="14"/>
  <c r="BE58" i="14"/>
  <c r="BZ64" i="14"/>
  <c r="BP49" i="14"/>
  <c r="BF82" i="14"/>
  <c r="BJ65" i="14"/>
  <c r="AR97" i="14"/>
  <c r="AQ55" i="14"/>
  <c r="DC106" i="14"/>
  <c r="X49" i="14"/>
  <c r="AA86" i="14"/>
  <c r="CC57" i="14"/>
  <c r="B84" i="16"/>
  <c r="AT60" i="14"/>
  <c r="BV101" i="14"/>
  <c r="CH58" i="14"/>
  <c r="CY106" i="14"/>
  <c r="BB63" i="14"/>
  <c r="AJ65" i="14"/>
  <c r="BW77" i="14"/>
  <c r="BS51" i="14"/>
  <c r="BP85" i="14"/>
  <c r="BS90" i="14"/>
  <c r="CD99" i="14"/>
  <c r="CB56" i="14"/>
  <c r="BA62" i="14"/>
  <c r="J67" i="14"/>
  <c r="AM92" i="14"/>
  <c r="BH59" i="14"/>
  <c r="AL69" i="14"/>
  <c r="AB92" i="14"/>
  <c r="BG56" i="14"/>
  <c r="AE68" i="14"/>
  <c r="BH103" i="14"/>
  <c r="CJ53" i="14"/>
  <c r="BY101" i="14"/>
  <c r="C45" i="14"/>
  <c r="AJ73" i="14"/>
  <c r="CR57" i="14"/>
  <c r="AW88" i="14"/>
  <c r="BR102" i="14"/>
  <c r="BU50" i="14"/>
  <c r="R51" i="14"/>
  <c r="AD86" i="14"/>
  <c r="AS95" i="14"/>
  <c r="CU72" i="14"/>
  <c r="BZ93" i="14"/>
  <c r="BC72" i="14"/>
  <c r="CP48" i="14"/>
  <c r="BF76" i="14"/>
  <c r="BQ99" i="14"/>
  <c r="CO99" i="14"/>
  <c r="AZ99" i="14"/>
  <c r="O53" i="14"/>
  <c r="BY96" i="14"/>
  <c r="J65" i="14"/>
  <c r="CM97" i="14"/>
  <c r="R92" i="14"/>
  <c r="CS55" i="14"/>
  <c r="BP88" i="14"/>
  <c r="AS55" i="14"/>
  <c r="AQ97" i="14"/>
  <c r="S87" i="14"/>
  <c r="L97" i="14"/>
  <c r="CC74" i="14"/>
  <c r="CS46" i="14"/>
  <c r="CG90" i="14"/>
  <c r="BF77" i="14"/>
  <c r="CJ83" i="14"/>
  <c r="AY91" i="14"/>
  <c r="CF50" i="14"/>
  <c r="CG72" i="14"/>
  <c r="CH103" i="14"/>
  <c r="CX57" i="14"/>
  <c r="CA72" i="14"/>
  <c r="DE76" i="15"/>
  <c r="CB104" i="14"/>
  <c r="BM76" i="14"/>
  <c r="BC91" i="14"/>
  <c r="CJ57" i="14"/>
  <c r="AF48" i="14"/>
  <c r="U101" i="14"/>
  <c r="AO69" i="14"/>
  <c r="AX104" i="14"/>
  <c r="BV66" i="14"/>
  <c r="W78" i="14"/>
  <c r="CK68" i="14"/>
  <c r="BM94" i="14"/>
  <c r="BA34" i="14"/>
  <c r="CW57" i="14"/>
  <c r="CH55" i="14"/>
  <c r="CR66" i="14"/>
  <c r="Q78" i="14"/>
  <c r="AZ88" i="14"/>
  <c r="AY79" i="14"/>
  <c r="CE95" i="14"/>
  <c r="AW103" i="14"/>
  <c r="BB56" i="14"/>
  <c r="BX74" i="14"/>
  <c r="CE51" i="14"/>
  <c r="BK82" i="14"/>
  <c r="P46" i="14"/>
  <c r="L90" i="14"/>
  <c r="CS106" i="14"/>
  <c r="CP51" i="14"/>
  <c r="B126" i="15"/>
  <c r="AM58" i="14"/>
  <c r="I106" i="14"/>
  <c r="B88" i="15"/>
  <c r="J100" i="14"/>
  <c r="CT57" i="14"/>
  <c r="P85" i="14"/>
  <c r="AU82" i="14"/>
  <c r="M90" i="14"/>
  <c r="AD81" i="14"/>
  <c r="AK73" i="14"/>
  <c r="CO53" i="14"/>
  <c r="AF65" i="14"/>
  <c r="B47" i="14"/>
  <c r="BY82" i="14"/>
  <c r="BQ103" i="14"/>
  <c r="AN91" i="14"/>
  <c r="DC91" i="14"/>
  <c r="O93" i="14"/>
  <c r="CT83" i="14"/>
  <c r="AX66" i="14"/>
  <c r="AP45" i="14"/>
  <c r="B71" i="15"/>
  <c r="CP106" i="14"/>
  <c r="N105" i="14"/>
  <c r="V47" i="14"/>
  <c r="Q64" i="14"/>
  <c r="BQ53" i="14"/>
  <c r="B58" i="15"/>
  <c r="AI45" i="14"/>
  <c r="U84" i="14"/>
  <c r="BX50" i="14"/>
  <c r="AA99" i="14"/>
  <c r="CB97" i="14"/>
  <c r="CV77" i="14"/>
  <c r="AE102" i="14"/>
  <c r="P34" i="14"/>
  <c r="BR74" i="14"/>
  <c r="AE83" i="14"/>
  <c r="W82" i="14"/>
  <c r="BB44" i="14"/>
  <c r="CB54" i="14"/>
  <c r="CZ77" i="14"/>
  <c r="BF64" i="14"/>
  <c r="BX57" i="14"/>
  <c r="AZ55" i="14"/>
  <c r="CB88" i="14"/>
  <c r="AZ66" i="14"/>
  <c r="Q62" i="14"/>
  <c r="BA45" i="14"/>
  <c r="BV59" i="14"/>
  <c r="O87" i="14"/>
  <c r="AK92" i="14"/>
  <c r="CA90" i="14"/>
  <c r="BO84" i="14"/>
  <c r="AC46" i="14"/>
  <c r="AV82" i="14"/>
  <c r="AX34" i="14"/>
  <c r="AV74" i="14"/>
  <c r="DA46" i="14"/>
  <c r="AI77" i="14"/>
  <c r="R65" i="14"/>
  <c r="CJ88" i="14"/>
  <c r="AS74" i="14"/>
  <c r="H68" i="14"/>
  <c r="P55" i="14"/>
  <c r="AC55" i="14"/>
  <c r="N103" i="14"/>
  <c r="N53" i="14"/>
  <c r="BV105" i="14"/>
  <c r="BV69" i="14"/>
  <c r="AZ81" i="14"/>
  <c r="BK60" i="14"/>
  <c r="BH69" i="14"/>
  <c r="BY105" i="14"/>
  <c r="M63" i="14"/>
  <c r="AP101" i="14"/>
  <c r="CS60" i="14"/>
  <c r="CJ78" i="14"/>
  <c r="CO100" i="14"/>
  <c r="H97" i="14"/>
  <c r="AO79" i="14"/>
  <c r="J90" i="14"/>
  <c r="B25" i="15"/>
  <c r="AZ34" i="14"/>
  <c r="U66" i="14"/>
  <c r="AR60" i="14"/>
  <c r="DB46" i="14"/>
  <c r="N49" i="14"/>
  <c r="S77" i="14"/>
  <c r="T44" i="14"/>
  <c r="CU34" i="14"/>
  <c r="CC86" i="14"/>
  <c r="S45" i="14"/>
  <c r="BC97" i="14"/>
  <c r="AB90" i="14"/>
  <c r="BI60" i="14"/>
  <c r="CJ79" i="14"/>
  <c r="DB84" i="14"/>
  <c r="CV64" i="14"/>
  <c r="BL90" i="14"/>
  <c r="AZ60" i="14"/>
  <c r="BL87" i="14"/>
  <c r="L34" i="14"/>
  <c r="BN102" i="14"/>
  <c r="CW91" i="14"/>
  <c r="N57" i="14"/>
  <c r="AT49" i="14"/>
  <c r="C82" i="14"/>
  <c r="DC53" i="14"/>
  <c r="DB82" i="14"/>
  <c r="BU48" i="14"/>
  <c r="AS97" i="14"/>
  <c r="K104" i="14"/>
  <c r="CU90" i="14"/>
  <c r="AT99" i="14"/>
  <c r="DA50" i="14"/>
  <c r="L87" i="14"/>
  <c r="BK45" i="14"/>
  <c r="CG105" i="14"/>
  <c r="AB68" i="14"/>
  <c r="AP58" i="14"/>
  <c r="CL103" i="14"/>
  <c r="L102" i="14"/>
  <c r="CS81" i="14"/>
  <c r="CV97" i="14"/>
  <c r="L104" i="14"/>
  <c r="CC96" i="14"/>
  <c r="BX106" i="14"/>
  <c r="BU73" i="14"/>
  <c r="B118" i="15"/>
  <c r="AM44" i="14"/>
  <c r="CL87" i="14"/>
  <c r="CT68" i="14"/>
  <c r="CN81" i="14"/>
  <c r="CT96" i="14"/>
  <c r="AB45" i="14"/>
  <c r="CZ64" i="14"/>
  <c r="CG83" i="14"/>
  <c r="O62" i="14"/>
  <c r="BW99" i="14"/>
  <c r="AD105" i="14"/>
  <c r="BT75" i="14"/>
  <c r="BV65" i="14"/>
  <c r="CL105" i="14"/>
  <c r="AO74" i="14"/>
  <c r="CT75" i="14"/>
  <c r="U83" i="14"/>
  <c r="AA54" i="14"/>
  <c r="BB69" i="14"/>
  <c r="AN73" i="14"/>
  <c r="T102" i="14"/>
  <c r="CV63" i="14"/>
  <c r="B91" i="15"/>
  <c r="CT77" i="14"/>
  <c r="CO64" i="14"/>
  <c r="AM84" i="14"/>
  <c r="CC93" i="14"/>
  <c r="AO103" i="14"/>
  <c r="BS68" i="14"/>
  <c r="AZ77" i="14"/>
  <c r="BE69" i="14"/>
  <c r="I82" i="14"/>
  <c r="CH92" i="14"/>
  <c r="BP34" i="14"/>
  <c r="CF105" i="14"/>
  <c r="AA53" i="14"/>
  <c r="CF97" i="14"/>
  <c r="CK69" i="14"/>
  <c r="CY99" i="14"/>
  <c r="C58" i="14"/>
  <c r="T86" i="14"/>
  <c r="BR48" i="14"/>
  <c r="CR96" i="14"/>
  <c r="BV81" i="14"/>
  <c r="AS90" i="14"/>
  <c r="CW96" i="14"/>
  <c r="AK49" i="14"/>
  <c r="AN45" i="14"/>
  <c r="CF68" i="14"/>
  <c r="CB78" i="14"/>
  <c r="BN104" i="14"/>
  <c r="AB73" i="14"/>
  <c r="AA64" i="14"/>
  <c r="AT45" i="14"/>
  <c r="BX101" i="14"/>
  <c r="BW76" i="14"/>
  <c r="BQ93" i="14"/>
  <c r="L19" i="14"/>
  <c r="AN78" i="14"/>
  <c r="CK55" i="14"/>
  <c r="CX77" i="14"/>
  <c r="CS63" i="14"/>
  <c r="CC48" i="14"/>
  <c r="CY72" i="14"/>
  <c r="CZ44" i="14"/>
  <c r="CP60" i="14"/>
  <c r="BA95" i="14"/>
  <c r="DE49" i="15"/>
  <c r="CK96" i="14"/>
  <c r="DE15" i="16"/>
  <c r="B46" i="14"/>
  <c r="V72" i="14"/>
  <c r="AX93" i="14"/>
  <c r="CD58" i="14"/>
  <c r="I57" i="14"/>
  <c r="CE82" i="14"/>
  <c r="I49" i="14"/>
  <c r="DE25" i="16"/>
  <c r="CM69" i="14"/>
  <c r="CL96" i="14"/>
  <c r="M95" i="14"/>
  <c r="M44" i="14"/>
  <c r="AA56" i="14"/>
  <c r="AC83" i="14"/>
  <c r="K58" i="14"/>
  <c r="AW91" i="14"/>
  <c r="I100" i="14"/>
  <c r="AB101" i="14"/>
  <c r="BC55" i="14"/>
  <c r="BW55" i="14"/>
  <c r="M82" i="14"/>
  <c r="AY62" i="14"/>
  <c r="AA87" i="14"/>
  <c r="I44" i="14"/>
  <c r="W93" i="14"/>
  <c r="H58" i="14"/>
  <c r="BT106" i="14"/>
  <c r="CG82" i="14"/>
  <c r="DB83" i="14"/>
  <c r="BI101" i="14"/>
  <c r="CW74" i="14"/>
  <c r="CJ74" i="14"/>
  <c r="BA67" i="14"/>
  <c r="CF93" i="14"/>
  <c r="CH62" i="14"/>
  <c r="N99" i="14"/>
  <c r="DE64" i="15"/>
  <c r="DE38" i="16"/>
  <c r="CZ78" i="14"/>
  <c r="CI59" i="14"/>
  <c r="C49" i="14"/>
  <c r="BE96" i="14"/>
  <c r="AD44" i="14"/>
  <c r="AM97" i="14"/>
  <c r="AT106" i="14"/>
  <c r="S50" i="14"/>
  <c r="CP50" i="14"/>
  <c r="AA90" i="14"/>
  <c r="Y93" i="14"/>
  <c r="BL106" i="14"/>
  <c r="CY47" i="14"/>
  <c r="CO34" i="14"/>
  <c r="B56" i="14"/>
  <c r="BQ69" i="14"/>
  <c r="CO90" i="14"/>
  <c r="T106" i="14"/>
  <c r="P63" i="14"/>
  <c r="AX96" i="14"/>
  <c r="CE69" i="14"/>
  <c r="DE70" i="15"/>
  <c r="BG73" i="14"/>
  <c r="CR88" i="14"/>
  <c r="BE73" i="14"/>
  <c r="CJ54" i="14"/>
  <c r="DE20" i="15"/>
  <c r="DB51" i="14"/>
  <c r="AT86" i="14"/>
  <c r="Q86" i="14"/>
  <c r="BI45" i="14"/>
  <c r="CH46" i="14"/>
  <c r="B90" i="15"/>
  <c r="AM79" i="14"/>
  <c r="CH79" i="14"/>
  <c r="S84" i="14"/>
  <c r="S51" i="14"/>
  <c r="CQ44" i="14"/>
  <c r="AU86" i="14"/>
  <c r="CZ67" i="14"/>
  <c r="CE90" i="14"/>
  <c r="DE102" i="15"/>
  <c r="CB58" i="14"/>
  <c r="AH93" i="14"/>
  <c r="Y69" i="14"/>
  <c r="CJ66" i="14"/>
  <c r="CI96" i="14"/>
  <c r="CA60" i="14"/>
  <c r="AK106" i="14"/>
  <c r="Q97" i="14"/>
  <c r="CA68" i="14"/>
  <c r="AQ84" i="14"/>
  <c r="BA77" i="14"/>
  <c r="BZ34" i="14"/>
  <c r="DE58" i="16"/>
  <c r="U72" i="14"/>
  <c r="AF106" i="14"/>
  <c r="CZ76" i="14"/>
  <c r="AG62" i="14"/>
  <c r="CK34" i="14"/>
  <c r="AD45" i="14"/>
  <c r="K84" i="14"/>
  <c r="BB55" i="14"/>
  <c r="BN59" i="14"/>
  <c r="CO62" i="14"/>
  <c r="H50" i="14"/>
  <c r="DE122" i="15"/>
  <c r="AG73" i="14"/>
  <c r="CK97" i="14"/>
  <c r="BJ100" i="14"/>
  <c r="CG46" i="14"/>
  <c r="B64" i="16"/>
  <c r="CW60" i="14"/>
  <c r="CX66" i="14"/>
  <c r="CO79" i="14"/>
  <c r="AI88" i="14"/>
  <c r="Z103" i="14"/>
  <c r="BZ49" i="14"/>
  <c r="W100" i="14"/>
  <c r="AV83" i="14"/>
  <c r="B97" i="15"/>
  <c r="BS55" i="14"/>
  <c r="S99" i="14"/>
  <c r="AX95" i="14"/>
  <c r="B56" i="15"/>
  <c r="CE72" i="14"/>
  <c r="BS48" i="14"/>
  <c r="BU83" i="14"/>
  <c r="DE14" i="15"/>
  <c r="X97" i="14"/>
  <c r="BZ96" i="14"/>
  <c r="CP65" i="14"/>
  <c r="R81" i="14"/>
  <c r="M58" i="14"/>
  <c r="BS83" i="14"/>
  <c r="AO57" i="14"/>
  <c r="DA103" i="14"/>
  <c r="BC96" i="14"/>
  <c r="CE88" i="14"/>
  <c r="BW83" i="14"/>
  <c r="CO93" i="14"/>
  <c r="BB76" i="14"/>
  <c r="DE62" i="16"/>
  <c r="CA55" i="14"/>
  <c r="AN85" i="14"/>
  <c r="BO104" i="14"/>
  <c r="BN58" i="14"/>
  <c r="AW49" i="14"/>
  <c r="V58" i="14"/>
  <c r="B80" i="15"/>
  <c r="AZ48" i="14"/>
  <c r="AS83" i="14"/>
  <c r="AG63" i="14"/>
  <c r="AC92" i="14"/>
  <c r="CE97" i="14"/>
  <c r="AJ102" i="14"/>
  <c r="BL99" i="14"/>
  <c r="CE49" i="14"/>
  <c r="S81" i="14"/>
  <c r="CS64" i="14"/>
  <c r="AD74" i="14"/>
  <c r="V94" i="14"/>
  <c r="DB57" i="14"/>
  <c r="AG97" i="14"/>
  <c r="BO56" i="14"/>
  <c r="U77" i="14"/>
  <c r="CT78" i="14"/>
  <c r="H105" i="14"/>
  <c r="BR87" i="14"/>
  <c r="O88" i="14"/>
  <c r="BP97" i="14"/>
  <c r="BT44" i="14"/>
  <c r="B68" i="15"/>
  <c r="CY94" i="14"/>
  <c r="AP60" i="14"/>
  <c r="CZ47" i="14"/>
  <c r="CH101" i="14"/>
  <c r="AY45" i="14"/>
  <c r="X103" i="14"/>
  <c r="Z57" i="14"/>
  <c r="AE95" i="14"/>
  <c r="AA83" i="14"/>
  <c r="AH65" i="14"/>
  <c r="BG100" i="14"/>
  <c r="I79" i="14"/>
  <c r="AI75" i="14"/>
  <c r="AQ46" i="14"/>
  <c r="BY95" i="14"/>
  <c r="BX63" i="14"/>
  <c r="AS84" i="14"/>
  <c r="DA76" i="14"/>
  <c r="AC65" i="14"/>
  <c r="AM64" i="14"/>
  <c r="C92" i="14"/>
  <c r="BN78" i="14"/>
  <c r="CL91" i="14"/>
  <c r="CK44" i="14"/>
  <c r="BN86" i="14"/>
  <c r="DE83" i="16"/>
  <c r="BV97" i="14"/>
  <c r="BY73" i="14"/>
  <c r="AS63" i="14"/>
  <c r="BW92" i="14"/>
  <c r="AR102" i="14"/>
  <c r="BL65" i="14"/>
  <c r="BS101" i="14"/>
  <c r="CH49" i="14"/>
  <c r="BZ88" i="14"/>
  <c r="N58" i="14"/>
  <c r="AG56" i="14"/>
  <c r="BP101" i="14"/>
  <c r="BW68" i="14"/>
  <c r="B70" i="14"/>
  <c r="CV88" i="14"/>
  <c r="AH48" i="14"/>
  <c r="AT53" i="14"/>
  <c r="CH81" i="14"/>
  <c r="CK105" i="14"/>
  <c r="AU44" i="14"/>
  <c r="AN72" i="14"/>
  <c r="BH51" i="14"/>
  <c r="BV100" i="14"/>
  <c r="AZ92" i="14"/>
  <c r="BX48" i="14"/>
  <c r="CI77" i="14"/>
  <c r="CZ96" i="14"/>
  <c r="M76" i="14"/>
  <c r="AI44" i="14"/>
  <c r="T84" i="14"/>
  <c r="CV72" i="14"/>
  <c r="CA76" i="14"/>
  <c r="CN106" i="14"/>
  <c r="BQ57" i="14"/>
  <c r="CH96" i="14"/>
  <c r="AS47" i="14"/>
  <c r="AO102" i="14"/>
  <c r="BT46" i="14"/>
  <c r="CC56" i="14"/>
  <c r="W67" i="14"/>
  <c r="BK69" i="14"/>
  <c r="B63" i="15"/>
  <c r="CN63" i="14"/>
  <c r="AD63" i="14"/>
  <c r="CX64" i="14"/>
  <c r="K101" i="14"/>
  <c r="J68" i="14"/>
  <c r="BY68" i="14"/>
  <c r="AU93" i="14"/>
  <c r="BV46" i="14"/>
  <c r="BO105" i="14"/>
  <c r="Q94" i="14"/>
  <c r="B85" i="15"/>
  <c r="CQ90" i="14"/>
  <c r="BV74" i="14"/>
  <c r="AM57" i="14"/>
  <c r="AN49" i="14"/>
  <c r="X45" i="14"/>
  <c r="J54" i="14"/>
  <c r="BG53" i="14"/>
  <c r="AA84" i="14"/>
  <c r="BB62" i="14"/>
  <c r="BF95" i="14"/>
  <c r="AC47" i="14"/>
  <c r="BT53" i="14"/>
  <c r="BI63" i="14"/>
  <c r="AG69" i="14"/>
  <c r="BR45" i="14"/>
  <c r="AH50" i="14"/>
  <c r="AG104" i="14"/>
  <c r="C96" i="14"/>
  <c r="DB78" i="14"/>
  <c r="DB92" i="14"/>
  <c r="BT64" i="14"/>
  <c r="BA106" i="14"/>
  <c r="AU84" i="14"/>
  <c r="BT65" i="14"/>
  <c r="U79" i="14"/>
  <c r="BW104" i="14"/>
  <c r="CP45" i="14"/>
  <c r="DE101" i="15"/>
  <c r="AY93" i="14"/>
  <c r="AT73" i="14"/>
  <c r="AH87" i="14"/>
  <c r="C84" i="14"/>
  <c r="BY103" i="14"/>
  <c r="L57" i="14"/>
  <c r="AS88" i="14"/>
  <c r="AG82" i="14"/>
  <c r="AW102" i="14"/>
  <c r="R101" i="14"/>
  <c r="CL101" i="14"/>
  <c r="AT100" i="14"/>
  <c r="AU48" i="14"/>
  <c r="BJ85" i="14"/>
  <c r="CX79" i="14"/>
  <c r="BS63" i="14"/>
  <c r="BG87" i="14"/>
  <c r="AL103" i="14"/>
  <c r="BJ51" i="14"/>
  <c r="H62" i="14"/>
  <c r="BP66" i="14"/>
  <c r="B35" i="16"/>
  <c r="W54" i="14"/>
  <c r="BE62" i="14"/>
  <c r="DC55" i="14"/>
  <c r="AQ86" i="14"/>
  <c r="BC65" i="14"/>
  <c r="CE77" i="14"/>
  <c r="N101" i="14"/>
  <c r="BW86" i="14"/>
  <c r="CF77" i="14"/>
  <c r="CB101" i="14"/>
  <c r="T103" i="14"/>
  <c r="BS74" i="14"/>
  <c r="V91" i="14"/>
  <c r="BI47" i="14"/>
  <c r="CT86" i="14"/>
  <c r="AA79" i="14"/>
  <c r="AH100" i="14"/>
  <c r="AQ45" i="14"/>
  <c r="BK101" i="14"/>
  <c r="AZ93" i="14"/>
  <c r="AU104" i="14"/>
  <c r="BM96" i="14"/>
  <c r="CG47" i="14"/>
  <c r="B66" i="14"/>
  <c r="CV56" i="14"/>
  <c r="BN76" i="14"/>
  <c r="CK99" i="14"/>
  <c r="BZ54" i="14"/>
  <c r="AY96" i="14"/>
  <c r="CC91" i="14"/>
  <c r="J96" i="14"/>
  <c r="Q101" i="14"/>
  <c r="CK76" i="14"/>
  <c r="BB97" i="14"/>
  <c r="CS103" i="14"/>
  <c r="AR81" i="14"/>
  <c r="AR82" i="14"/>
  <c r="DA79" i="14"/>
  <c r="CK64" i="14"/>
  <c r="AS104" i="14"/>
  <c r="CH82" i="14"/>
  <c r="BY76" i="14"/>
  <c r="B22" i="15"/>
  <c r="R106" i="14"/>
  <c r="CS86" i="14"/>
  <c r="AW45" i="14"/>
  <c r="BR97" i="14"/>
  <c r="I83" i="14"/>
  <c r="BT88" i="14"/>
  <c r="B38" i="15"/>
  <c r="BK73" i="14"/>
  <c r="BR81" i="14"/>
  <c r="CL44" i="14"/>
  <c r="BY102" i="14"/>
  <c r="B20" i="15"/>
  <c r="Q59" i="14"/>
  <c r="DA49" i="14"/>
  <c r="CJ50" i="14"/>
  <c r="CF67" i="14"/>
  <c r="BB84" i="14"/>
  <c r="CC94" i="14"/>
  <c r="L50" i="14"/>
  <c r="AN103" i="14"/>
  <c r="BL51" i="14"/>
  <c r="C100" i="14"/>
  <c r="W57" i="14"/>
  <c r="BO106" i="14"/>
  <c r="BK97" i="14"/>
  <c r="S75" i="14"/>
  <c r="CU83" i="14"/>
  <c r="B95" i="14"/>
  <c r="BM50" i="14"/>
  <c r="AC82" i="14"/>
  <c r="I45" i="14"/>
  <c r="CD87" i="14"/>
  <c r="S106" i="14"/>
  <c r="U97" i="14"/>
  <c r="CI82" i="14"/>
  <c r="Y94" i="14"/>
  <c r="DA48" i="14"/>
  <c r="BL54" i="14"/>
  <c r="AY87" i="14"/>
  <c r="DE63" i="15"/>
  <c r="CG79" i="14"/>
  <c r="AP53" i="14"/>
  <c r="CR90" i="14"/>
  <c r="BI93" i="14"/>
  <c r="R44" i="14"/>
  <c r="AZ82" i="14"/>
  <c r="CK74" i="14"/>
  <c r="U100" i="14"/>
  <c r="BC94" i="14"/>
  <c r="BD50" i="14"/>
  <c r="CY87" i="14"/>
  <c r="AB49" i="14"/>
  <c r="AX105" i="14"/>
  <c r="Y58" i="14"/>
  <c r="AI104" i="14"/>
  <c r="BM65" i="14"/>
  <c r="S55" i="14"/>
  <c r="AD84" i="14"/>
  <c r="BY86" i="14"/>
  <c r="CY51" i="14"/>
  <c r="BY106" i="14"/>
  <c r="BX94" i="14"/>
  <c r="BM106" i="14"/>
  <c r="CT92" i="14"/>
  <c r="CD77" i="14"/>
  <c r="CN73" i="14"/>
  <c r="DE66" i="15"/>
  <c r="AS45" i="14"/>
  <c r="AL44" i="14"/>
  <c r="BM82" i="14"/>
  <c r="BY91" i="14"/>
  <c r="AN54" i="14"/>
  <c r="CL68" i="14"/>
  <c r="M67" i="14"/>
  <c r="AF102" i="14"/>
  <c r="CZ102" i="14"/>
  <c r="DE73" i="16"/>
  <c r="CY85" i="14"/>
  <c r="BT47" i="14"/>
  <c r="B104" i="15"/>
  <c r="N95" i="14"/>
  <c r="BU85" i="14"/>
  <c r="AP78" i="14"/>
  <c r="CM47" i="14"/>
  <c r="I85" i="14"/>
  <c r="BW49" i="14"/>
  <c r="AP73" i="14"/>
  <c r="BE85" i="14"/>
  <c r="Y44" i="14"/>
  <c r="CL65" i="14"/>
  <c r="AX57" i="14"/>
  <c r="CP104" i="14"/>
  <c r="CC58" i="14"/>
  <c r="Y48" i="14"/>
  <c r="AP99" i="14"/>
  <c r="CI93" i="14"/>
  <c r="BB47" i="14"/>
  <c r="CA105" i="14"/>
  <c r="DB62" i="14"/>
  <c r="DA90" i="14"/>
  <c r="BM46" i="14"/>
  <c r="J101" i="14"/>
  <c r="C97" i="14"/>
  <c r="AS99" i="14"/>
  <c r="CP46" i="14"/>
  <c r="AL64" i="14"/>
  <c r="AM50" i="14"/>
  <c r="CY58" i="14"/>
  <c r="AB53" i="14"/>
  <c r="AS105" i="14"/>
  <c r="Q83" i="14"/>
  <c r="AL104" i="14"/>
  <c r="AN86" i="14"/>
  <c r="AJ60" i="14"/>
  <c r="BS79" i="14"/>
  <c r="AS66" i="14"/>
  <c r="BU93" i="14"/>
  <c r="BF99" i="14"/>
  <c r="CJ76" i="14"/>
  <c r="AL47" i="14"/>
  <c r="Z73" i="14"/>
  <c r="AU99" i="14"/>
  <c r="AP84" i="14"/>
  <c r="CD73" i="14"/>
  <c r="CI83" i="14"/>
  <c r="AK53" i="14"/>
  <c r="B69" i="14"/>
  <c r="AW59" i="14"/>
  <c r="BX88" i="14"/>
  <c r="AQ44" i="14"/>
  <c r="AR100" i="14"/>
  <c r="B57" i="14"/>
  <c r="AJ72" i="14"/>
  <c r="AY67" i="14"/>
  <c r="BV93" i="14"/>
  <c r="AR65" i="14"/>
  <c r="CI101" i="14"/>
  <c r="AT55" i="14"/>
  <c r="CE75" i="14"/>
  <c r="W44" i="14"/>
  <c r="L74" i="14"/>
  <c r="BB34" i="14"/>
  <c r="BK62" i="14"/>
  <c r="BG97" i="14"/>
  <c r="CB103" i="14"/>
  <c r="B17" i="15"/>
  <c r="K57" i="14"/>
  <c r="Z99" i="14"/>
  <c r="BT56" i="14"/>
  <c r="CW103" i="14"/>
  <c r="BZ79" i="14"/>
  <c r="BF62" i="14"/>
  <c r="R97" i="14"/>
  <c r="AW86" i="14"/>
  <c r="CV87" i="14"/>
  <c r="CC104" i="14"/>
  <c r="Z84" i="14"/>
  <c r="CB46" i="14"/>
  <c r="CG87" i="14"/>
  <c r="AK101" i="14"/>
  <c r="BW67" i="14"/>
  <c r="CL75" i="14"/>
  <c r="AW84" i="14"/>
  <c r="CH78" i="14"/>
  <c r="AE84" i="14"/>
  <c r="CG92" i="14"/>
  <c r="AF58" i="14"/>
  <c r="H74" i="14"/>
  <c r="AM69" i="14"/>
  <c r="CV85" i="14"/>
  <c r="C74" i="14"/>
  <c r="BS77" i="14"/>
  <c r="BL96" i="14"/>
  <c r="BS88" i="14"/>
  <c r="B86" i="14"/>
  <c r="I58" i="14"/>
  <c r="AJ85" i="14"/>
  <c r="AV105" i="14"/>
  <c r="BS49" i="14"/>
  <c r="CT97" i="14"/>
  <c r="AY99" i="14"/>
  <c r="V84" i="14"/>
  <c r="B93" i="15"/>
  <c r="AB64" i="14"/>
  <c r="BK65" i="14"/>
  <c r="AP68" i="14"/>
  <c r="AE56" i="14"/>
  <c r="BK85" i="14"/>
  <c r="BS59" i="14"/>
  <c r="CM60" i="14"/>
  <c r="BX104" i="14"/>
  <c r="BO78" i="14"/>
  <c r="CN51" i="14"/>
  <c r="X44" i="14"/>
  <c r="O104" i="14"/>
  <c r="BY60" i="14"/>
  <c r="M101" i="14"/>
  <c r="AO90" i="14"/>
  <c r="CN55" i="14"/>
  <c r="AL85" i="14"/>
  <c r="DE51" i="15"/>
  <c r="BQ60" i="14"/>
  <c r="AO87" i="14"/>
  <c r="I75" i="14"/>
  <c r="DE41" i="15"/>
  <c r="BQ72" i="14"/>
  <c r="BR77" i="14"/>
  <c r="BJ46" i="14"/>
  <c r="AT62" i="14"/>
  <c r="BW85" i="14"/>
  <c r="AZ63" i="14"/>
  <c r="AK72" i="14"/>
  <c r="CE62" i="14"/>
  <c r="BB64" i="14"/>
  <c r="AI83" i="14"/>
  <c r="BH57" i="14"/>
  <c r="CX49" i="14"/>
  <c r="BI78" i="14"/>
  <c r="CK86" i="14"/>
  <c r="BQ75" i="14"/>
  <c r="C98" i="14"/>
  <c r="BM63" i="14"/>
  <c r="CH102" i="14"/>
  <c r="AH90" i="14"/>
  <c r="M96" i="14"/>
  <c r="AD65" i="14"/>
  <c r="BF69" i="14"/>
  <c r="CZ63" i="14"/>
  <c r="CB105" i="14"/>
  <c r="I67" i="14"/>
  <c r="CA94" i="14"/>
  <c r="CS78" i="14"/>
  <c r="BX102" i="14"/>
  <c r="AD102" i="14"/>
  <c r="BV88" i="14"/>
  <c r="BT72" i="14"/>
  <c r="AQ56" i="14"/>
  <c r="AF69" i="14"/>
  <c r="B73" i="16"/>
  <c r="CG63" i="14"/>
  <c r="U86" i="14"/>
  <c r="AK95" i="14"/>
  <c r="BA46" i="14"/>
  <c r="I66" i="14"/>
  <c r="CE48" i="14"/>
  <c r="AK67" i="14"/>
  <c r="CO48" i="14"/>
  <c r="DB69" i="14"/>
  <c r="CR58" i="14"/>
  <c r="S105" i="14"/>
  <c r="AD99" i="14"/>
  <c r="H104" i="14"/>
  <c r="AD88" i="14"/>
  <c r="BS103" i="14"/>
  <c r="BL57" i="14"/>
  <c r="Q73" i="14"/>
  <c r="Z68" i="14"/>
  <c r="P47" i="14"/>
  <c r="V54" i="14"/>
  <c r="CV99" i="14"/>
  <c r="AP83" i="14"/>
  <c r="CQ97" i="14"/>
  <c r="AR50" i="14"/>
  <c r="AV84" i="14"/>
  <c r="BM44" i="14"/>
  <c r="CS73" i="14"/>
  <c r="O103" i="14"/>
  <c r="Z93" i="14"/>
  <c r="DE40" i="16"/>
  <c r="AR44" i="14"/>
  <c r="W72" i="14"/>
  <c r="BE78" i="14"/>
  <c r="AD59" i="14"/>
  <c r="BV47" i="14"/>
  <c r="CL102" i="14"/>
  <c r="AP87" i="14"/>
  <c r="BG81" i="14"/>
  <c r="N90" i="14"/>
  <c r="AJ62" i="14"/>
  <c r="J34" i="14"/>
  <c r="AA91" i="14"/>
  <c r="M106" i="14"/>
  <c r="AL60" i="14"/>
  <c r="BL45" i="14"/>
  <c r="CB51" i="14"/>
  <c r="AL76" i="14"/>
  <c r="J58" i="14"/>
  <c r="B96" i="14"/>
  <c r="BY83" i="14"/>
  <c r="T96" i="14"/>
  <c r="CL86" i="14"/>
  <c r="M94" i="14"/>
  <c r="AQ49" i="14"/>
  <c r="BZ74" i="14"/>
  <c r="AR99" i="14"/>
  <c r="BU57" i="14"/>
  <c r="BW94" i="14"/>
  <c r="BJ69" i="14"/>
  <c r="AH54" i="14"/>
  <c r="CW54" i="14"/>
  <c r="BW101" i="14"/>
  <c r="BK95" i="14"/>
  <c r="BK76" i="14"/>
  <c r="BP72" i="14"/>
  <c r="AQ102" i="14"/>
  <c r="T85" i="14"/>
  <c r="CF106" i="14"/>
  <c r="K47" i="14"/>
  <c r="N54" i="14"/>
  <c r="CP93" i="14"/>
  <c r="CX87" i="14"/>
  <c r="AE73" i="14"/>
  <c r="AP105" i="14"/>
  <c r="AC50" i="14"/>
  <c r="CQ95" i="14"/>
  <c r="BF68" i="14"/>
  <c r="BH62" i="14"/>
  <c r="U78" i="14"/>
  <c r="CH44" i="14"/>
  <c r="B83" i="16"/>
  <c r="Q100" i="14"/>
  <c r="CU62" i="14"/>
  <c r="AC54" i="14"/>
  <c r="CZ101" i="14"/>
  <c r="BT57" i="14"/>
  <c r="BG59" i="14"/>
  <c r="BA84" i="14"/>
  <c r="CX100" i="14"/>
  <c r="CC76" i="14"/>
  <c r="B37" i="16"/>
  <c r="AD72" i="14"/>
  <c r="CL93" i="14"/>
  <c r="BY56" i="14"/>
  <c r="K83" i="14"/>
  <c r="CQ47" i="14"/>
  <c r="X101" i="14"/>
  <c r="DB97" i="14"/>
  <c r="BR68" i="14"/>
  <c r="BD104" i="14"/>
  <c r="DA65" i="14"/>
  <c r="CM62" i="14"/>
  <c r="AS53" i="14"/>
  <c r="CO106" i="14"/>
  <c r="CY44" i="14"/>
  <c r="BQ73" i="14"/>
  <c r="R104" i="14"/>
  <c r="BG105" i="14"/>
  <c r="CV65" i="14"/>
  <c r="AU63" i="14"/>
  <c r="AD49" i="14"/>
  <c r="AN66" i="14"/>
  <c r="BB103" i="14"/>
  <c r="DB101" i="14"/>
  <c r="BC105" i="14"/>
  <c r="AZ45" i="14"/>
  <c r="N92" i="14"/>
  <c r="BG67" i="14"/>
  <c r="AT92" i="14"/>
  <c r="AL50" i="14"/>
  <c r="BI84" i="14"/>
  <c r="BD99" i="14"/>
  <c r="AL62" i="14"/>
  <c r="DE75" i="16"/>
  <c r="S72" i="14"/>
  <c r="CP68" i="14"/>
  <c r="DC104" i="14"/>
  <c r="AB59" i="14"/>
  <c r="BM92" i="14"/>
  <c r="AB103" i="14"/>
  <c r="AY60" i="14"/>
  <c r="BK94" i="14"/>
  <c r="CI62" i="14"/>
  <c r="BX34" i="14"/>
  <c r="AK86" i="14"/>
  <c r="BD47" i="14"/>
  <c r="T65" i="14"/>
  <c r="BB95" i="14"/>
  <c r="CQ86" i="14"/>
  <c r="AY92" i="14"/>
  <c r="W79" i="14"/>
  <c r="BO62" i="14"/>
  <c r="CE92" i="14"/>
  <c r="AA78" i="14"/>
  <c r="CQ99" i="14"/>
  <c r="CK47" i="14"/>
  <c r="BD54" i="14"/>
  <c r="BX67" i="14"/>
  <c r="R60" i="14"/>
  <c r="CB57" i="14"/>
  <c r="CG94" i="14"/>
  <c r="CA81" i="14"/>
  <c r="BU56" i="14"/>
  <c r="BJ74" i="14"/>
  <c r="AM83" i="14"/>
  <c r="AL93" i="14"/>
  <c r="P69" i="14"/>
  <c r="CM102" i="14"/>
  <c r="AR101" i="14"/>
  <c r="AC91" i="14"/>
  <c r="BO51" i="14"/>
  <c r="AW50" i="14"/>
  <c r="BM48" i="14"/>
  <c r="AK77" i="14"/>
  <c r="B80" i="14"/>
  <c r="CO104" i="14"/>
  <c r="AU57" i="14"/>
  <c r="BN106" i="14"/>
  <c r="T59" i="14"/>
  <c r="AT65" i="14"/>
  <c r="BN75" i="14"/>
  <c r="Q49" i="14"/>
  <c r="AA58" i="14"/>
  <c r="BM72" i="14"/>
  <c r="AV93" i="14"/>
  <c r="DE59" i="15"/>
  <c r="CS82" i="14"/>
  <c r="CK88" i="14"/>
  <c r="CJ45" i="14"/>
  <c r="CW45" i="14"/>
  <c r="AJ49" i="14"/>
  <c r="DC63" i="14"/>
  <c r="O44" i="14"/>
  <c r="BH87" i="14"/>
  <c r="M104" i="14"/>
  <c r="AH34" i="14"/>
  <c r="CM66" i="14"/>
  <c r="BO79" i="14"/>
  <c r="BX58" i="14"/>
  <c r="CT51" i="14"/>
  <c r="S78" i="14"/>
  <c r="BB65" i="14"/>
  <c r="K34" i="14"/>
  <c r="AQ85" i="14"/>
  <c r="AM74" i="14"/>
  <c r="CU82" i="14"/>
  <c r="CY91" i="14"/>
  <c r="CX46" i="14"/>
  <c r="S103" i="14"/>
  <c r="X99" i="14"/>
  <c r="J102" i="14"/>
  <c r="CW101" i="14"/>
  <c r="AB77" i="14"/>
  <c r="BF66" i="14"/>
  <c r="CE83" i="14"/>
  <c r="CX92" i="14"/>
  <c r="AI95" i="14"/>
  <c r="CG85" i="14"/>
  <c r="AW53" i="14"/>
  <c r="CA67" i="14"/>
  <c r="CZ55" i="14"/>
  <c r="DB67" i="14"/>
  <c r="H47" i="14"/>
  <c r="BR75" i="14"/>
  <c r="CS51" i="14"/>
  <c r="AF34" i="14"/>
  <c r="V97" i="14"/>
  <c r="X58" i="14"/>
  <c r="BM103" i="14"/>
  <c r="CG95" i="14"/>
  <c r="AR66" i="14"/>
  <c r="CJ81" i="14"/>
  <c r="Y57" i="14"/>
  <c r="AR51" i="14"/>
  <c r="P96" i="14"/>
  <c r="AM47" i="14"/>
  <c r="AL68" i="14"/>
  <c r="AD58" i="14"/>
  <c r="AP74" i="14"/>
  <c r="CR81" i="14"/>
  <c r="AZ56" i="14"/>
  <c r="B129" i="15"/>
  <c r="AC86" i="14"/>
  <c r="BM45" i="14"/>
  <c r="Q82" i="14"/>
  <c r="BB46" i="14"/>
  <c r="AN100" i="14"/>
  <c r="DE80" i="16"/>
  <c r="CM92" i="14"/>
  <c r="DE54" i="15"/>
  <c r="BW82" i="14"/>
  <c r="AV73" i="14"/>
  <c r="DA83" i="14"/>
  <c r="AU73" i="14"/>
  <c r="B24" i="15"/>
  <c r="AL88" i="14"/>
  <c r="AX63" i="14"/>
  <c r="H69" i="14"/>
  <c r="BP79" i="14"/>
  <c r="AB91" i="14"/>
  <c r="AA81" i="14"/>
  <c r="BU88" i="14"/>
  <c r="AB47" i="14"/>
  <c r="AA77" i="14"/>
  <c r="BB83" i="14"/>
  <c r="CL83" i="14"/>
  <c r="CB83" i="14"/>
  <c r="AE90" i="14"/>
  <c r="B54" i="16"/>
  <c r="BS106" i="14"/>
  <c r="AD95" i="14"/>
  <c r="CZ56" i="14"/>
  <c r="CD106" i="14"/>
  <c r="BW64" i="14"/>
  <c r="AM65" i="14"/>
  <c r="CL97" i="14"/>
  <c r="BL44" i="14"/>
  <c r="K62" i="14"/>
  <c r="BF78" i="14"/>
  <c r="I99" i="14"/>
  <c r="AZ62" i="14"/>
  <c r="K45" i="14"/>
  <c r="CW64" i="14"/>
  <c r="BR64" i="14"/>
  <c r="CI87" i="14"/>
  <c r="AK51" i="14"/>
  <c r="CF74" i="14"/>
  <c r="CG45" i="14"/>
  <c r="CH88" i="14"/>
  <c r="B83" i="14"/>
  <c r="BN67" i="14"/>
  <c r="CX62" i="14"/>
  <c r="AC77" i="14"/>
  <c r="CI45" i="14"/>
  <c r="Z81" i="14"/>
  <c r="AK83" i="14"/>
  <c r="CI63" i="14"/>
  <c r="BB92" i="14"/>
  <c r="AU60" i="14"/>
  <c r="CK51" i="14"/>
  <c r="CM63" i="14"/>
  <c r="B94" i="14"/>
  <c r="K81" i="14"/>
  <c r="AV103" i="14"/>
  <c r="BO69" i="14"/>
  <c r="AJ95" i="14"/>
  <c r="DB106" i="14"/>
  <c r="BH85" i="14"/>
  <c r="BJ47" i="14"/>
  <c r="CO92" i="14"/>
  <c r="C70" i="14"/>
  <c r="T34" i="14"/>
  <c r="BB49" i="14"/>
  <c r="BS66" i="14"/>
  <c r="CL50" i="14"/>
  <c r="CC79" i="14"/>
  <c r="L92" i="14"/>
  <c r="BT59" i="14"/>
  <c r="Z51" i="14"/>
  <c r="AY76" i="14"/>
  <c r="Y34" i="14"/>
  <c r="BW53" i="14"/>
  <c r="CG51" i="14"/>
  <c r="N47" i="14"/>
  <c r="CR103" i="14"/>
  <c r="H60" i="14"/>
  <c r="BZ66" i="14"/>
  <c r="AT82" i="14"/>
  <c r="BT81" i="14"/>
  <c r="Z82" i="14"/>
  <c r="CR85" i="14"/>
  <c r="BS58" i="14"/>
  <c r="BY63" i="14"/>
  <c r="X69" i="14"/>
  <c r="AZ72" i="14"/>
  <c r="CS88" i="14"/>
  <c r="B102" i="14"/>
  <c r="CE104" i="14"/>
  <c r="CN101" i="14"/>
  <c r="AD93" i="14"/>
  <c r="CA84" i="14"/>
  <c r="DE28" i="16"/>
  <c r="CG88" i="14"/>
  <c r="CS45" i="14"/>
  <c r="BQ95" i="14"/>
  <c r="BU102" i="14"/>
  <c r="N51" i="14"/>
  <c r="CZ69" i="14"/>
  <c r="AO100" i="14"/>
  <c r="AE92" i="14"/>
  <c r="CS50" i="14"/>
  <c r="BX54" i="14"/>
  <c r="AL97" i="14"/>
  <c r="CY46" i="14"/>
  <c r="BD76" i="14"/>
  <c r="AK69" i="14"/>
  <c r="P87" i="14"/>
  <c r="BP46" i="14"/>
  <c r="CZ75" i="14"/>
  <c r="AQ57" i="14"/>
  <c r="CQ96" i="14"/>
  <c r="X57" i="14"/>
  <c r="CG54" i="14"/>
  <c r="BH88" i="14"/>
  <c r="BT84" i="14"/>
  <c r="BL81" i="14"/>
  <c r="CC85" i="14"/>
  <c r="AF81" i="14"/>
  <c r="BY59" i="14"/>
  <c r="CF58" i="14"/>
  <c r="AK74" i="14"/>
  <c r="CT91" i="14"/>
  <c r="CK94" i="14"/>
  <c r="V83" i="14"/>
  <c r="BH90" i="14"/>
  <c r="CA75" i="14"/>
  <c r="Q63" i="14"/>
  <c r="BZ77" i="14"/>
  <c r="BK75" i="14"/>
  <c r="DA85" i="14"/>
  <c r="AH96" i="14"/>
  <c r="BO67" i="14"/>
  <c r="R84" i="14"/>
  <c r="BI73" i="14"/>
  <c r="CT76" i="14"/>
  <c r="DC58" i="14"/>
  <c r="S62" i="14"/>
  <c r="B90" i="14"/>
  <c r="CT105" i="14"/>
  <c r="AU92" i="14"/>
  <c r="CO81" i="14"/>
  <c r="CW77" i="14"/>
  <c r="AW78" i="14"/>
  <c r="B26" i="16"/>
  <c r="BF72" i="14"/>
  <c r="BL50" i="14"/>
  <c r="BF74" i="14"/>
  <c r="DE79" i="15"/>
  <c r="CO96" i="14"/>
  <c r="K90" i="14"/>
  <c r="BH97" i="14"/>
  <c r="AT94" i="14"/>
  <c r="B50" i="15"/>
  <c r="N48" i="14"/>
  <c r="BU78" i="14"/>
  <c r="CK79" i="14"/>
  <c r="BP53" i="14"/>
  <c r="CP72" i="14"/>
  <c r="T72" i="14"/>
  <c r="CS34" i="14"/>
  <c r="K67" i="14"/>
  <c r="L103" i="14"/>
  <c r="H67" i="14"/>
  <c r="DE39" i="16"/>
  <c r="AC101" i="14"/>
  <c r="DE59" i="16"/>
  <c r="CE91" i="14"/>
  <c r="AS68" i="14"/>
  <c r="T62" i="14"/>
  <c r="B62" i="14"/>
  <c r="CU48" i="14"/>
  <c r="BO95" i="14"/>
  <c r="L86" i="14"/>
  <c r="M65" i="14"/>
  <c r="CW58" i="14"/>
  <c r="L105" i="14"/>
  <c r="AC57" i="14"/>
  <c r="CT106" i="14"/>
  <c r="CL76" i="14"/>
  <c r="CM77" i="14"/>
  <c r="M55" i="14"/>
  <c r="BP104" i="14"/>
  <c r="L106" i="14"/>
  <c r="DC94" i="14"/>
  <c r="BR83" i="14"/>
  <c r="AZ69" i="14"/>
  <c r="BG101" i="14"/>
  <c r="BT58" i="14"/>
  <c r="R90" i="14"/>
  <c r="BK99" i="14"/>
  <c r="P56" i="14"/>
  <c r="Z58" i="14"/>
  <c r="BL82" i="14"/>
  <c r="BX69" i="14"/>
  <c r="AC88" i="14"/>
  <c r="I77" i="14"/>
  <c r="B52" i="14"/>
  <c r="BA65" i="14"/>
  <c r="CE100" i="14"/>
  <c r="AV53" i="14"/>
  <c r="BH34" i="14"/>
  <c r="AU77" i="14"/>
  <c r="DA82" i="14"/>
  <c r="BE56" i="14"/>
  <c r="AJ105" i="14"/>
  <c r="B45" i="14"/>
  <c r="CB53" i="14"/>
  <c r="AN65" i="14"/>
  <c r="CE84" i="14"/>
  <c r="BM51" i="14"/>
  <c r="W34" i="14"/>
  <c r="AZ100" i="14"/>
  <c r="CW106" i="14"/>
  <c r="BG79" i="14"/>
  <c r="W91" i="14"/>
  <c r="AM87" i="14"/>
  <c r="Z55" i="14"/>
  <c r="AY68" i="14"/>
  <c r="BW58" i="14"/>
  <c r="DE42" i="16"/>
  <c r="CJ94" i="14"/>
  <c r="B101" i="14"/>
  <c r="CV60" i="14"/>
  <c r="R99" i="14"/>
  <c r="BX75" i="14"/>
  <c r="AS91" i="14"/>
  <c r="CL72" i="14"/>
  <c r="AL100" i="14"/>
  <c r="BZ56" i="14"/>
  <c r="AW63" i="14"/>
  <c r="CN54" i="14"/>
  <c r="B52" i="16"/>
  <c r="T82" i="14"/>
  <c r="AC105" i="14"/>
  <c r="BS102" i="14"/>
  <c r="CW73" i="14"/>
  <c r="AV94" i="14"/>
  <c r="DE19" i="15"/>
  <c r="BG45" i="14"/>
  <c r="BU45" i="14"/>
  <c r="DA64" i="14"/>
  <c r="BE101" i="14"/>
  <c r="BT104" i="14"/>
  <c r="BP75" i="14"/>
  <c r="H103" i="14"/>
  <c r="I56" i="14"/>
  <c r="CS72" i="14"/>
  <c r="BR100" i="14"/>
  <c r="BG82" i="14"/>
  <c r="B76" i="16"/>
  <c r="AY34" i="14"/>
  <c r="L88" i="14"/>
  <c r="CL77" i="14"/>
  <c r="BH44" i="14"/>
  <c r="AR68" i="14"/>
  <c r="CG106" i="14"/>
  <c r="CU60" i="14"/>
  <c r="CQ65" i="14"/>
  <c r="B61" i="14"/>
  <c r="BH82" i="14"/>
  <c r="BK53" i="14"/>
  <c r="BW62" i="14"/>
  <c r="BP103" i="14"/>
  <c r="AN75" i="14"/>
  <c r="P91" i="14"/>
  <c r="AM63" i="14"/>
  <c r="P90" i="14"/>
  <c r="AQ73" i="14"/>
  <c r="CM50" i="14"/>
  <c r="AO82" i="14"/>
  <c r="AL83" i="14"/>
  <c r="CU96" i="14"/>
  <c r="AY77" i="14"/>
  <c r="CD105" i="14"/>
  <c r="J51" i="14"/>
  <c r="AE54" i="14"/>
  <c r="BZ73" i="14"/>
  <c r="BU54" i="14"/>
  <c r="DE90" i="15"/>
  <c r="BE65" i="14"/>
  <c r="CZ88" i="14"/>
  <c r="U65" i="14"/>
  <c r="AQ74" i="14"/>
  <c r="Q104" i="14"/>
  <c r="CD51" i="14"/>
  <c r="AZ87" i="14"/>
  <c r="AN83" i="14"/>
  <c r="AT96" i="14"/>
  <c r="AJ64" i="14"/>
  <c r="T46" i="14"/>
  <c r="U69" i="14"/>
  <c r="CS49" i="14"/>
  <c r="BM79" i="14"/>
  <c r="CV103" i="14"/>
  <c r="B39" i="16"/>
  <c r="BN60" i="14"/>
  <c r="BN65" i="14"/>
  <c r="BW74" i="14"/>
  <c r="BO75" i="14"/>
  <c r="DE128" i="15"/>
  <c r="AE91" i="14"/>
  <c r="BZ97" i="14"/>
  <c r="BH65" i="14"/>
  <c r="S64" i="14"/>
  <c r="BC34" i="14"/>
  <c r="W51" i="14"/>
  <c r="X78" i="14"/>
  <c r="CB86" i="14"/>
  <c r="CX105" i="14"/>
  <c r="BV94" i="14"/>
  <c r="CD83" i="14"/>
  <c r="BA93" i="14"/>
  <c r="W65" i="14"/>
  <c r="B76" i="14"/>
  <c r="Z100" i="14"/>
  <c r="AY103" i="14"/>
  <c r="BS96" i="14"/>
  <c r="AT34" i="14"/>
  <c r="Z78" i="14"/>
  <c r="DE81" i="15"/>
  <c r="AO48" i="14"/>
  <c r="BX47" i="14"/>
  <c r="P101" i="14"/>
  <c r="AX69" i="14"/>
  <c r="BX66" i="14"/>
  <c r="BJ55" i="14"/>
  <c r="CL56" i="14"/>
  <c r="CD48" i="14"/>
  <c r="CL88" i="14"/>
  <c r="AN44" i="14"/>
  <c r="CG59" i="14"/>
  <c r="B92" i="15"/>
  <c r="AG47" i="14"/>
  <c r="CR62" i="14"/>
  <c r="CV67" i="14"/>
  <c r="BV103" i="14"/>
  <c r="BJ88" i="14"/>
  <c r="K48" i="14"/>
  <c r="BW84" i="14"/>
  <c r="BD90" i="14"/>
  <c r="BV67" i="14"/>
  <c r="AI60" i="14"/>
  <c r="B16" i="16"/>
  <c r="CU54" i="14"/>
  <c r="B46" i="15"/>
  <c r="B111" i="15"/>
  <c r="BL86" i="14"/>
  <c r="BM57" i="14"/>
  <c r="BG103" i="14"/>
  <c r="T54" i="14"/>
  <c r="CA97" i="14"/>
  <c r="B15" i="15"/>
  <c r="CL104" i="14"/>
  <c r="CJ63" i="14"/>
  <c r="CX88" i="14"/>
  <c r="BM85" i="14"/>
  <c r="R96" i="14"/>
  <c r="AJ67" i="14"/>
  <c r="DE18" i="16"/>
  <c r="BT92" i="14"/>
  <c r="CV62" i="14"/>
  <c r="CB67" i="14"/>
  <c r="Y68" i="14"/>
  <c r="AS101" i="14"/>
  <c r="CU47" i="14"/>
  <c r="CF100" i="14"/>
  <c r="B14" i="15"/>
  <c r="AG91" i="14"/>
  <c r="AU69" i="14"/>
  <c r="CT95" i="14"/>
  <c r="R100" i="14"/>
  <c r="BQ51" i="14"/>
  <c r="O101" i="14"/>
  <c r="BJ101" i="14"/>
  <c r="CU93" i="14"/>
  <c r="S68" i="14"/>
  <c r="CR97" i="14"/>
  <c r="B61" i="15"/>
  <c r="K85" i="14"/>
  <c r="AJ97" i="14"/>
  <c r="H91" i="14"/>
  <c r="DB60" i="14"/>
  <c r="CT60" i="14"/>
  <c r="BE46" i="14"/>
  <c r="B28" i="15"/>
  <c r="CY95" i="14"/>
  <c r="AU100" i="14"/>
  <c r="BN105" i="14"/>
  <c r="AO96" i="14"/>
  <c r="AZ106" i="14"/>
  <c r="AY104" i="14"/>
  <c r="S56" i="14"/>
  <c r="BI91" i="14"/>
  <c r="B27" i="16"/>
  <c r="BS94" i="14"/>
  <c r="BL55" i="14"/>
  <c r="CE60" i="14"/>
  <c r="AO72" i="14"/>
  <c r="CC65" i="14"/>
  <c r="BP93" i="14"/>
  <c r="CC47" i="14"/>
  <c r="Y85" i="14"/>
  <c r="B85" i="14"/>
  <c r="Y76" i="14"/>
  <c r="AZ73" i="14"/>
  <c r="AF92" i="14"/>
  <c r="AN74" i="14"/>
  <c r="AG90" i="14"/>
  <c r="J49" i="14"/>
  <c r="BL56" i="14"/>
  <c r="AS54" i="14"/>
  <c r="AI81" i="14"/>
  <c r="CW100" i="14"/>
  <c r="BY50" i="14"/>
  <c r="CK84" i="14"/>
  <c r="CN65" i="14"/>
  <c r="BK104" i="14"/>
  <c r="BE74" i="14"/>
  <c r="BS87" i="14"/>
  <c r="J86" i="14"/>
  <c r="CW46" i="14"/>
  <c r="BE68" i="14"/>
  <c r="CX73" i="14"/>
  <c r="DB104" i="14"/>
  <c r="CQ91" i="14"/>
  <c r="BO91" i="14"/>
  <c r="AO95" i="14"/>
  <c r="CS91" i="14"/>
  <c r="DE84" i="15"/>
  <c r="CF59" i="14"/>
  <c r="AG79" i="14"/>
  <c r="P103" i="14"/>
  <c r="K55" i="14"/>
  <c r="CO77" i="14"/>
  <c r="U96" i="14"/>
  <c r="S100" i="14"/>
  <c r="AD67" i="14"/>
  <c r="AJ75" i="14"/>
  <c r="BW72" i="14"/>
  <c r="CE34" i="14"/>
  <c r="Y104" i="14"/>
  <c r="BJ53" i="14"/>
  <c r="Y106" i="14"/>
  <c r="U34" i="14"/>
  <c r="AQ58" i="14"/>
  <c r="B98" i="15"/>
  <c r="AO64" i="14"/>
  <c r="BD94" i="14"/>
  <c r="X83" i="14"/>
  <c r="BG78" i="14"/>
  <c r="AJ59" i="14"/>
  <c r="AV86" i="14"/>
  <c r="DE61" i="16"/>
  <c r="B87" i="16"/>
  <c r="I87" i="14"/>
  <c r="AT63" i="14"/>
  <c r="AU49" i="14"/>
  <c r="AW48" i="14"/>
  <c r="O84" i="14"/>
  <c r="CL48" i="14"/>
  <c r="O34" i="14"/>
  <c r="L99" i="14"/>
  <c r="AJ50" i="14"/>
  <c r="B18" i="16"/>
  <c r="BK44" i="14"/>
  <c r="Y53" i="14"/>
  <c r="S96" i="14"/>
  <c r="CU105" i="14"/>
  <c r="AJ82" i="14"/>
  <c r="H85" i="14"/>
  <c r="AO75" i="14"/>
  <c r="BF44" i="14"/>
  <c r="BK50" i="14"/>
  <c r="CM51" i="14"/>
  <c r="Q91" i="14"/>
  <c r="W45" i="14"/>
  <c r="CJ68" i="14"/>
  <c r="AJ88" i="14"/>
  <c r="J47" i="14"/>
  <c r="S82" i="14"/>
  <c r="BA50" i="14"/>
  <c r="X48" i="14"/>
  <c r="C104" i="14"/>
  <c r="N69" i="14"/>
  <c r="AU68" i="14"/>
  <c r="AR94" i="14"/>
  <c r="Y66" i="14"/>
  <c r="AC67" i="14"/>
  <c r="BN81" i="14"/>
  <c r="BZ83" i="14"/>
  <c r="BY64" i="14"/>
  <c r="BW88" i="14"/>
  <c r="AF75" i="14"/>
  <c r="BM68" i="14"/>
  <c r="AK87" i="14"/>
  <c r="CZ58" i="14"/>
  <c r="CF56" i="14"/>
  <c r="BI67" i="14"/>
  <c r="BF88" i="14"/>
  <c r="DA97" i="14"/>
  <c r="BY46" i="14"/>
  <c r="BO82" i="14"/>
  <c r="AI93" i="14"/>
  <c r="K50" i="14"/>
  <c r="BR49" i="14"/>
  <c r="CF86" i="14"/>
  <c r="CP54" i="14"/>
  <c r="P92" i="14"/>
  <c r="CE54" i="14"/>
  <c r="AN46" i="14"/>
  <c r="AX51" i="14"/>
  <c r="AE48" i="14"/>
  <c r="CS57" i="14"/>
  <c r="BY104" i="14"/>
  <c r="AX79" i="14"/>
  <c r="C79" i="14"/>
  <c r="CQ101" i="14"/>
  <c r="DA53" i="14"/>
  <c r="BL94" i="14"/>
  <c r="BD69" i="14"/>
  <c r="BL103" i="14"/>
  <c r="CJ103" i="14"/>
  <c r="R57" i="14"/>
  <c r="N76" i="14"/>
  <c r="DC66" i="14"/>
  <c r="BP67" i="14"/>
  <c r="BB86" i="14"/>
  <c r="BN69" i="14"/>
  <c r="BU90" i="14"/>
  <c r="AJ46" i="14"/>
  <c r="CC105" i="14"/>
  <c r="BJ59" i="14"/>
  <c r="DE15" i="15"/>
  <c r="CX44" i="14"/>
  <c r="BQ94" i="14"/>
  <c r="AN59" i="14"/>
  <c r="CY97" i="14"/>
  <c r="AH103" i="14"/>
  <c r="P57" i="14"/>
  <c r="CM99" i="14"/>
  <c r="AQ34" i="14"/>
  <c r="BV55" i="14"/>
  <c r="BM90" i="14"/>
  <c r="B49" i="15"/>
  <c r="CG69" i="14"/>
  <c r="BC74" i="14"/>
  <c r="I91" i="14"/>
  <c r="BP82" i="14"/>
  <c r="CD91" i="14"/>
  <c r="C53" i="14"/>
  <c r="CM82" i="14"/>
  <c r="CP56" i="14"/>
  <c r="B46" i="16"/>
  <c r="CJ75" i="14"/>
  <c r="P94" i="14"/>
  <c r="AZ102" i="14"/>
  <c r="B67" i="15"/>
  <c r="BU49" i="14"/>
  <c r="CC49" i="14"/>
  <c r="B93" i="14"/>
  <c r="CS67" i="14"/>
  <c r="CA74" i="14"/>
  <c r="CI66" i="14"/>
  <c r="Y60" i="14"/>
  <c r="CF64" i="14"/>
  <c r="DE23" i="16"/>
  <c r="BT93" i="14"/>
  <c r="B13" i="16"/>
  <c r="CY104" i="14"/>
  <c r="CH53" i="14"/>
  <c r="CI91" i="14"/>
  <c r="M72" i="14"/>
  <c r="CD50" i="14"/>
  <c r="DE129" i="15"/>
  <c r="BC95" i="14"/>
  <c r="AO53" i="14"/>
  <c r="BK77" i="14"/>
  <c r="CO63" i="14"/>
  <c r="O83" i="14"/>
  <c r="L66" i="14"/>
  <c r="CT85" i="14"/>
  <c r="DC49" i="14"/>
  <c r="O45" i="14"/>
  <c r="CL59" i="14"/>
  <c r="DA77" i="14"/>
  <c r="H59" i="14"/>
  <c r="AS81" i="14"/>
  <c r="AD47" i="14"/>
  <c r="AT64" i="14"/>
  <c r="AZ64" i="14"/>
  <c r="AX99" i="14"/>
  <c r="AW55" i="14"/>
  <c r="Q90" i="14"/>
  <c r="CZ59" i="14"/>
  <c r="AY74" i="14"/>
  <c r="AB83" i="14"/>
  <c r="CQ104" i="14"/>
  <c r="C76" i="14"/>
  <c r="DB79" i="14"/>
  <c r="BT45" i="14"/>
  <c r="Q79" i="14"/>
  <c r="V99" i="14"/>
  <c r="P64" i="14"/>
  <c r="AX82" i="14"/>
  <c r="R66" i="14"/>
  <c r="J63" i="14"/>
  <c r="BW69" i="14"/>
  <c r="CK77" i="14"/>
  <c r="CH86" i="14"/>
  <c r="AG96" i="14"/>
  <c r="V100" i="14"/>
  <c r="CA87" i="14"/>
  <c r="AG68" i="14"/>
  <c r="B113" i="15"/>
  <c r="CE74" i="14"/>
  <c r="BM49" i="14"/>
  <c r="BS95" i="14"/>
  <c r="BP96" i="14"/>
  <c r="O49" i="14"/>
  <c r="CW90" i="14"/>
  <c r="AL96" i="14"/>
  <c r="BL53" i="14"/>
  <c r="AQ69" i="14"/>
  <c r="BR78" i="14"/>
  <c r="CZ49" i="14"/>
  <c r="X72" i="14"/>
  <c r="P45" i="14"/>
  <c r="BI104" i="14"/>
  <c r="S76" i="14"/>
  <c r="AW87" i="14"/>
  <c r="CK48" i="14"/>
  <c r="CJ82" i="14"/>
  <c r="CB85" i="14"/>
  <c r="BY65" i="14"/>
  <c r="AJ54" i="14"/>
  <c r="C67" i="14"/>
  <c r="U87" i="14"/>
  <c r="CW55" i="14"/>
  <c r="AZ53" i="14"/>
  <c r="AT95" i="14"/>
  <c r="CZ83" i="14"/>
  <c r="W94" i="14"/>
  <c r="BP63" i="14"/>
  <c r="AD94" i="14"/>
  <c r="S44" i="14"/>
  <c r="AR45" i="14"/>
  <c r="DE77" i="15"/>
  <c r="AR49" i="14"/>
  <c r="Q102" i="14"/>
  <c r="BM75" i="14"/>
  <c r="AE78" i="14"/>
  <c r="BG34" i="14"/>
  <c r="DE48" i="16"/>
  <c r="CH84" i="14"/>
  <c r="BH94" i="14"/>
  <c r="DE23" i="15"/>
  <c r="C90" i="14"/>
  <c r="B54" i="14"/>
  <c r="AT56" i="14"/>
  <c r="O56" i="14"/>
  <c r="CE58" i="14"/>
  <c r="DC99" i="14"/>
  <c r="CB91" i="14"/>
  <c r="S90" i="14"/>
  <c r="BX49" i="14"/>
  <c r="P65" i="14"/>
  <c r="AJ68" i="14"/>
  <c r="CV101" i="14"/>
  <c r="AO49" i="14"/>
  <c r="BB79" i="14"/>
  <c r="U64" i="14"/>
  <c r="CF101" i="14"/>
  <c r="Z105" i="14"/>
  <c r="M83" i="14"/>
  <c r="CC106" i="14"/>
  <c r="CN103" i="14"/>
  <c r="BW50" i="14"/>
  <c r="AW34" i="14"/>
  <c r="B97" i="14"/>
  <c r="CG102" i="14"/>
  <c r="CT53" i="14"/>
  <c r="DE36" i="15"/>
  <c r="AW54" i="14"/>
  <c r="DB77" i="14"/>
  <c r="AF50" i="14"/>
  <c r="AY101" i="14"/>
  <c r="AT101" i="14"/>
  <c r="BJ75" i="14"/>
  <c r="U55" i="14"/>
  <c r="BW59" i="14"/>
  <c r="CX47" i="14"/>
  <c r="CA53" i="14"/>
  <c r="I112" i="15"/>
  <c r="BR66" i="14"/>
  <c r="BO97" i="14"/>
  <c r="BN64" i="14"/>
  <c r="CM76" i="14"/>
  <c r="CD92" i="14"/>
  <c r="AB65" i="14"/>
  <c r="X47" i="14"/>
  <c r="AM106" i="14"/>
  <c r="CY67" i="14"/>
  <c r="BA47" i="14"/>
  <c r="V57" i="14"/>
  <c r="BK83" i="14"/>
  <c r="AI50" i="14"/>
  <c r="CY57" i="14"/>
  <c r="CF34" i="14"/>
  <c r="AO81" i="14"/>
  <c r="CM64" i="14"/>
  <c r="I73" i="14"/>
  <c r="CN97" i="14"/>
  <c r="AM93" i="14"/>
  <c r="DE38" i="15"/>
  <c r="W49" i="14"/>
  <c r="B23" i="15"/>
  <c r="AY50" i="14"/>
  <c r="B81" i="16"/>
  <c r="AF95" i="14"/>
  <c r="CS102" i="14"/>
  <c r="CQ55" i="14"/>
  <c r="O105" i="14"/>
  <c r="N91" i="14"/>
  <c r="O81" i="14"/>
  <c r="CT64" i="14"/>
  <c r="CZ95" i="14"/>
  <c r="DC96" i="14"/>
  <c r="BX90" i="14"/>
  <c r="BY72" i="14"/>
  <c r="CL81" i="14"/>
  <c r="DB96" i="14"/>
  <c r="AC34" i="14"/>
  <c r="CY75" i="14"/>
  <c r="BH48" i="14"/>
  <c r="BF63" i="14"/>
  <c r="CA44" i="14"/>
  <c r="CC66" i="14"/>
  <c r="CT73" i="14"/>
  <c r="BZ84" i="14"/>
  <c r="AN69" i="14"/>
  <c r="CO60" i="14"/>
  <c r="CN91" i="14"/>
  <c r="Q51" i="14"/>
  <c r="BY92" i="14"/>
  <c r="CY50" i="14"/>
  <c r="AM66" i="14"/>
  <c r="AK75" i="14"/>
  <c r="C50" i="14"/>
  <c r="AC78" i="14"/>
  <c r="BP47" i="14"/>
  <c r="V34" i="14"/>
  <c r="CO57" i="14"/>
  <c r="BF96" i="14"/>
  <c r="DB66" i="14"/>
  <c r="J73" i="14"/>
  <c r="BB45" i="14"/>
  <c r="DE119" i="15"/>
  <c r="AL102" i="14"/>
  <c r="BX51" i="14"/>
  <c r="BZ72" i="14"/>
  <c r="CO45" i="14"/>
  <c r="BV50" i="14"/>
  <c r="CR92" i="14"/>
  <c r="AP91" i="14"/>
  <c r="AL92" i="14"/>
  <c r="Y75" i="14"/>
  <c r="N100" i="14"/>
  <c r="BI83" i="14"/>
  <c r="CR53" i="14"/>
  <c r="CA73" i="14"/>
  <c r="B38" i="16"/>
  <c r="AR63" i="14"/>
  <c r="AX77" i="14"/>
  <c r="BU75" i="14"/>
  <c r="BS57" i="14"/>
  <c r="AS49" i="14"/>
  <c r="BL74" i="14"/>
  <c r="CH50" i="14"/>
  <c r="CV51" i="14"/>
  <c r="AH102" i="14"/>
  <c r="AS67" i="14"/>
  <c r="DE72" i="16"/>
  <c r="CR49" i="14"/>
  <c r="BR62" i="14"/>
  <c r="CB69" i="14"/>
  <c r="DA47" i="14"/>
  <c r="AF56" i="14"/>
  <c r="AO101" i="14"/>
  <c r="BF58" i="14"/>
  <c r="CJ60" i="14"/>
  <c r="DC97" i="14"/>
  <c r="CA64" i="14"/>
  <c r="AB87" i="14"/>
  <c r="BT90" i="14"/>
  <c r="BA87" i="14"/>
  <c r="CB75" i="14"/>
  <c r="CW105" i="14"/>
  <c r="CB48" i="14"/>
  <c r="CN75" i="14"/>
  <c r="CP69" i="14"/>
  <c r="BM59" i="14"/>
  <c r="DB74" i="14"/>
  <c r="BO55" i="14"/>
  <c r="AU91" i="14"/>
  <c r="BR54" i="14"/>
  <c r="BL34" i="14"/>
  <c r="M46" i="14"/>
  <c r="AU88" i="14"/>
  <c r="BP68" i="14"/>
  <c r="AL77" i="14"/>
  <c r="B74" i="16"/>
  <c r="AX59" i="14"/>
  <c r="CT100" i="14"/>
  <c r="BA51" i="14"/>
  <c r="CQ82" i="14"/>
  <c r="B112" i="15"/>
  <c r="CL45" i="14"/>
  <c r="O60" i="14"/>
  <c r="BZ59" i="14"/>
  <c r="AU79" i="14"/>
  <c r="BK100" i="14"/>
  <c r="AQ101" i="14"/>
  <c r="CP81" i="14"/>
  <c r="S83" i="14"/>
  <c r="CR67" i="14"/>
  <c r="C73" i="14"/>
  <c r="BD72" i="14"/>
  <c r="AR73" i="14"/>
  <c r="S49" i="14"/>
  <c r="Q105" i="14"/>
  <c r="BW102" i="14"/>
  <c r="BW54" i="14"/>
  <c r="BS65" i="14"/>
  <c r="BD49" i="14"/>
  <c r="AZ95" i="14"/>
  <c r="CX63" i="14"/>
  <c r="AG54" i="14"/>
  <c r="BH86" i="14"/>
  <c r="AB81" i="14"/>
  <c r="AH83" i="14"/>
  <c r="AR69" i="14"/>
  <c r="BY88" i="14"/>
  <c r="AP92" i="14"/>
  <c r="B53" i="15"/>
  <c r="AP103" i="14"/>
  <c r="AJ90" i="14"/>
  <c r="CK58" i="14"/>
  <c r="AH104" i="14"/>
  <c r="K102" i="14"/>
  <c r="BW46" i="14"/>
  <c r="CN34" i="14"/>
  <c r="V104" i="14"/>
  <c r="CR74" i="14"/>
  <c r="DC82" i="14"/>
  <c r="B107" i="15"/>
  <c r="T51" i="14"/>
  <c r="AH62" i="14"/>
  <c r="AZ65" i="14"/>
  <c r="BV72" i="14"/>
  <c r="B92" i="14"/>
  <c r="AI101" i="14"/>
  <c r="CS68" i="14"/>
  <c r="CZ91" i="14"/>
  <c r="X63" i="14"/>
  <c r="AS46" i="14"/>
  <c r="BA83" i="14"/>
  <c r="B100" i="15"/>
  <c r="B45" i="15"/>
  <c r="O91" i="14"/>
  <c r="CT72" i="14"/>
  <c r="AL74" i="14"/>
  <c r="CD95" i="14"/>
  <c r="BE100" i="14"/>
  <c r="BO54" i="14"/>
  <c r="T81" i="14"/>
  <c r="AU51" i="14"/>
  <c r="AO46" i="14"/>
  <c r="CS93" i="14"/>
  <c r="B58" i="14"/>
  <c r="CI74" i="14"/>
  <c r="BW75" i="14"/>
  <c r="BX99" i="14"/>
  <c r="BD88" i="14"/>
  <c r="AX102" i="14"/>
  <c r="BR72" i="14"/>
  <c r="CH65" i="14"/>
  <c r="U81" i="14"/>
  <c r="BU96" i="14"/>
  <c r="BD77" i="14"/>
  <c r="DC56" i="14"/>
  <c r="M66" i="14"/>
  <c r="CO84" i="14"/>
  <c r="AK90" i="14"/>
  <c r="Z97" i="14"/>
  <c r="CS100" i="14"/>
  <c r="CM88" i="14"/>
  <c r="BL62" i="14"/>
  <c r="BX86" i="14"/>
  <c r="S48" i="14"/>
  <c r="CF87" i="14"/>
  <c r="Q55" i="14"/>
  <c r="CZ93" i="14"/>
  <c r="C89" i="14"/>
  <c r="CU106" i="14"/>
  <c r="BI97" i="14"/>
  <c r="AE103" i="14"/>
  <c r="AC85" i="14"/>
  <c r="AD79" i="14"/>
  <c r="CA65" i="14"/>
  <c r="B68" i="14"/>
  <c r="AK103" i="14"/>
  <c r="CO50" i="14"/>
  <c r="X64" i="14"/>
  <c r="AK88" i="14"/>
  <c r="AK99" i="14"/>
  <c r="BL48" i="14"/>
  <c r="AQ72" i="14"/>
  <c r="DE71" i="16"/>
  <c r="C85" i="14"/>
  <c r="AY88" i="14"/>
  <c r="I19" i="14"/>
  <c r="CC102" i="14"/>
  <c r="AG78" i="14"/>
  <c r="AZ47" i="14"/>
  <c r="X90" i="14"/>
  <c r="V50" i="14"/>
  <c r="AV92" i="14"/>
  <c r="X86" i="14"/>
  <c r="AE50" i="14"/>
  <c r="AS87" i="14"/>
  <c r="BY78" i="14"/>
  <c r="N97" i="14"/>
  <c r="V76" i="14"/>
  <c r="J46" i="14"/>
  <c r="CO105" i="14"/>
  <c r="BK88" i="14"/>
  <c r="CK54" i="14"/>
  <c r="BS54" i="14"/>
  <c r="AS51" i="14"/>
  <c r="P81" i="14"/>
  <c r="BA64" i="14"/>
  <c r="CY78" i="14"/>
  <c r="AR90" i="14"/>
  <c r="BC79" i="14"/>
  <c r="CL57" i="14"/>
  <c r="BM73" i="14"/>
  <c r="CH100" i="14"/>
  <c r="W97" i="14"/>
  <c r="AD96" i="14"/>
  <c r="CI102" i="14"/>
  <c r="CZ85" i="14"/>
  <c r="BJ73" i="14"/>
  <c r="Z106" i="14"/>
  <c r="CC101" i="14"/>
  <c r="AI79" i="14"/>
  <c r="CX68" i="14"/>
  <c r="CH63" i="14"/>
  <c r="U82" i="14"/>
  <c r="BU65" i="14"/>
  <c r="CT87" i="14"/>
  <c r="AR87" i="14"/>
  <c r="B99" i="15"/>
  <c r="CH69" i="14"/>
  <c r="AM75" i="14"/>
  <c r="CE46" i="14"/>
  <c r="AR55" i="14"/>
  <c r="AL58" i="14"/>
  <c r="DC81" i="14"/>
  <c r="CE99" i="14"/>
  <c r="BR104" i="14"/>
  <c r="BC102" i="14"/>
  <c r="BA91" i="14"/>
  <c r="I48" i="14"/>
  <c r="AP59" i="14"/>
  <c r="AF77" i="14"/>
  <c r="CV57" i="14"/>
  <c r="BS60" i="14"/>
  <c r="P82" i="14"/>
  <c r="BJ62" i="14"/>
  <c r="P88" i="14"/>
  <c r="J55" i="14"/>
  <c r="CV86" i="14"/>
  <c r="CA69" i="14"/>
  <c r="CX101" i="14"/>
  <c r="CS56" i="14"/>
  <c r="BR91" i="14"/>
  <c r="BZ44" i="14"/>
  <c r="J60" i="14"/>
  <c r="C47" i="14"/>
  <c r="CN99" i="14"/>
  <c r="CQ85" i="14"/>
  <c r="CZ60" i="14"/>
  <c r="BV106" i="14"/>
  <c r="CO59" i="14"/>
  <c r="CB64" i="14"/>
  <c r="BF49" i="14"/>
  <c r="CL55" i="14"/>
  <c r="CW93" i="14"/>
  <c r="BY90" i="14"/>
  <c r="AN67" i="14"/>
  <c r="DE51" i="16"/>
  <c r="DE43" i="15"/>
  <c r="AD100" i="14"/>
  <c r="BD101" i="14"/>
  <c r="BM62" i="14"/>
  <c r="CI57" i="14"/>
  <c r="I47" i="14"/>
  <c r="BQ90" i="14"/>
  <c r="CP67" i="14"/>
  <c r="B24" i="16"/>
  <c r="Q44" i="14"/>
  <c r="AH51" i="14"/>
  <c r="AN99" i="14"/>
  <c r="CN46" i="14"/>
  <c r="CY55" i="14"/>
  <c r="AV99" i="14"/>
  <c r="BV58" i="14"/>
  <c r="BN48" i="14"/>
  <c r="J91" i="14"/>
  <c r="T100" i="14"/>
  <c r="DE82" i="16"/>
  <c r="U102" i="14"/>
  <c r="T56" i="14"/>
  <c r="AQ103" i="14"/>
  <c r="BG96" i="14"/>
  <c r="AW46" i="14"/>
  <c r="BX81" i="14"/>
  <c r="CQ100" i="14"/>
  <c r="AL73" i="14"/>
  <c r="U54" i="14"/>
  <c r="DE47" i="16"/>
  <c r="CI69" i="14"/>
  <c r="BH93" i="14"/>
  <c r="AX94" i="14"/>
  <c r="AY81" i="14"/>
  <c r="CP76" i="14"/>
  <c r="BD83" i="14"/>
  <c r="X50" i="14"/>
  <c r="BS92" i="14"/>
  <c r="X88" i="14"/>
  <c r="CD55" i="14"/>
  <c r="B81" i="15"/>
  <c r="BH50" i="14"/>
  <c r="AB99" i="14"/>
  <c r="BV64" i="14"/>
  <c r="DA44" i="14"/>
  <c r="CV46" i="14"/>
  <c r="CM56" i="14"/>
  <c r="I90" i="14"/>
  <c r="DA100" i="14"/>
  <c r="AX90" i="14"/>
  <c r="Z74" i="14"/>
  <c r="BA86" i="14"/>
  <c r="BJ84" i="14"/>
  <c r="AN81" i="14"/>
  <c r="W87" i="14"/>
  <c r="AK91" i="14"/>
  <c r="BQ88" i="14"/>
  <c r="Y86" i="14"/>
  <c r="B86" i="15"/>
  <c r="AD62" i="14"/>
  <c r="Y65" i="14"/>
  <c r="AM76" i="14"/>
  <c r="B101" i="15"/>
  <c r="BT94" i="14"/>
  <c r="BN46" i="14"/>
  <c r="BU63" i="14"/>
  <c r="CQ78" i="14"/>
  <c r="R64" i="14"/>
  <c r="C61" i="14"/>
  <c r="O72" i="14"/>
  <c r="CX60" i="14"/>
  <c r="CQ63" i="14"/>
  <c r="BB68" i="14"/>
  <c r="BP74" i="14"/>
  <c r="CH90" i="14"/>
  <c r="CM79" i="14"/>
  <c r="BO65" i="14"/>
  <c r="BP83" i="14"/>
  <c r="C51" i="14"/>
  <c r="CB63" i="14"/>
  <c r="CX65" i="14"/>
  <c r="X75" i="14"/>
  <c r="AT83" i="14"/>
  <c r="BT95" i="14"/>
  <c r="Q103" i="14"/>
  <c r="CD97" i="14"/>
  <c r="AF62" i="14"/>
  <c r="B29" i="15"/>
  <c r="W99" i="14"/>
  <c r="AM60" i="14"/>
  <c r="BB67" i="14"/>
  <c r="AM88" i="14"/>
  <c r="BI50" i="14"/>
  <c r="X96" i="14"/>
  <c r="CK75" i="14"/>
  <c r="DE75" i="15"/>
  <c r="BQ49" i="14"/>
  <c r="AR93" i="14"/>
  <c r="DE74" i="15"/>
  <c r="CD63" i="14"/>
  <c r="AW75" i="14"/>
  <c r="BF104" i="14"/>
  <c r="BV86" i="14"/>
  <c r="DE87" i="16"/>
  <c r="L91" i="14"/>
  <c r="T73" i="14"/>
  <c r="CD67" i="14"/>
  <c r="AV68" i="14"/>
  <c r="CR83" i="14"/>
  <c r="AR56" i="14"/>
  <c r="BV44" i="14"/>
  <c r="BO96" i="14"/>
  <c r="CU45" i="14"/>
  <c r="CM49" i="14"/>
  <c r="AL78" i="14"/>
  <c r="O48" i="14"/>
  <c r="AO99" i="14"/>
  <c r="CR46" i="14"/>
  <c r="Y46" i="14"/>
  <c r="AF53" i="14"/>
  <c r="R76" i="14"/>
  <c r="BR53" i="14"/>
  <c r="AG77" i="14"/>
  <c r="CQ84" i="14"/>
  <c r="AY63" i="14"/>
  <c r="AG86" i="14"/>
  <c r="AM94" i="14"/>
  <c r="Q88" i="14"/>
  <c r="BJ96" i="14"/>
  <c r="AK63" i="14"/>
  <c r="AX106" i="14"/>
  <c r="B50" i="14"/>
  <c r="BE59" i="14"/>
  <c r="CG86" i="14"/>
  <c r="CL92" i="14"/>
  <c r="BZ81" i="14"/>
  <c r="CW95" i="14"/>
  <c r="AW93" i="14"/>
  <c r="DB55" i="14"/>
  <c r="K59" i="14"/>
  <c r="AC59" i="14"/>
  <c r="CZ97" i="14"/>
  <c r="CZ84" i="14"/>
  <c r="AC44" i="14"/>
  <c r="AD46" i="14"/>
  <c r="CL94" i="14"/>
  <c r="CP59" i="14"/>
  <c r="CG60" i="14"/>
  <c r="AJ63" i="14"/>
  <c r="K92" i="14"/>
  <c r="B105" i="15"/>
  <c r="BK74" i="14"/>
  <c r="S59" i="14"/>
  <c r="AZ96" i="14"/>
  <c r="AO93" i="14"/>
  <c r="I51" i="14"/>
  <c r="I93" i="14"/>
  <c r="BJ104" i="14"/>
  <c r="BT85" i="14"/>
  <c r="CT46" i="14"/>
  <c r="AV65" i="14"/>
  <c r="L58" i="14"/>
  <c r="AA104" i="14"/>
  <c r="CZ94" i="14"/>
  <c r="DB34" i="14"/>
  <c r="CP82" i="14"/>
  <c r="BH55" i="14"/>
  <c r="BF60" i="14"/>
  <c r="W92" i="14"/>
  <c r="BV63" i="14"/>
  <c r="BA100" i="14"/>
  <c r="BJ54" i="14"/>
  <c r="BQ48" i="14"/>
  <c r="CA103" i="14"/>
  <c r="CF60" i="14"/>
  <c r="CZ57" i="14"/>
  <c r="BI53" i="14"/>
  <c r="BE48" i="14"/>
  <c r="BN55" i="14"/>
  <c r="AZ105" i="14"/>
  <c r="BE81" i="14"/>
  <c r="BA49" i="14"/>
  <c r="CF46" i="14"/>
  <c r="CR102" i="14"/>
  <c r="I105" i="14"/>
  <c r="BW78" i="14"/>
  <c r="CS104" i="14"/>
  <c r="BQ47" i="14"/>
  <c r="U73" i="14"/>
  <c r="BO46" i="14"/>
  <c r="H45" i="14"/>
  <c r="CY90" i="14"/>
  <c r="B72" i="15"/>
  <c r="BW57" i="14"/>
  <c r="CF73" i="14"/>
  <c r="AS34" i="14"/>
  <c r="CO56" i="14"/>
  <c r="CH73" i="14"/>
  <c r="K97" i="14"/>
  <c r="CC53" i="14"/>
  <c r="CU91" i="14"/>
  <c r="AZ78" i="14"/>
  <c r="AZ57" i="14"/>
  <c r="CD100" i="14"/>
  <c r="BM81" i="14"/>
  <c r="BP105" i="14"/>
  <c r="AF46" i="14"/>
  <c r="CF66" i="14"/>
  <c r="CU65" i="14"/>
  <c r="Q84" i="14"/>
  <c r="AL84" i="14"/>
  <c r="AR76" i="14"/>
  <c r="DC72" i="14"/>
  <c r="BX59" i="14"/>
  <c r="CM83" i="14"/>
  <c r="H99" i="14"/>
  <c r="AJ78" i="14"/>
  <c r="H94" i="14"/>
  <c r="BB94" i="14"/>
  <c r="CS47" i="14"/>
  <c r="CR55" i="14"/>
  <c r="AK60" i="14"/>
  <c r="DA74" i="14"/>
  <c r="CS66" i="14"/>
  <c r="P59" i="14"/>
  <c r="AL94" i="14"/>
  <c r="AM56" i="14"/>
  <c r="CC92" i="14"/>
  <c r="AX101" i="14"/>
  <c r="AD34" i="14"/>
  <c r="BH47" i="14"/>
  <c r="AU62" i="14"/>
  <c r="DE49" i="16"/>
  <c r="CL49" i="14"/>
  <c r="BB74" i="14"/>
  <c r="BE49" i="14"/>
  <c r="AN95" i="14"/>
  <c r="AD104" i="14"/>
  <c r="CV74" i="14"/>
  <c r="AP97" i="14"/>
  <c r="BA79" i="14"/>
  <c r="BK81" i="14"/>
  <c r="AF78" i="14"/>
  <c r="AQ83" i="14"/>
  <c r="DC67" i="14"/>
  <c r="AS75" i="14"/>
  <c r="Z87" i="14"/>
  <c r="CO78" i="14"/>
  <c r="BO103" i="14"/>
  <c r="CD102" i="14"/>
  <c r="AA34" i="14"/>
  <c r="BO72" i="14"/>
  <c r="CQ81" i="14"/>
  <c r="CS62" i="14"/>
  <c r="CO72" i="14"/>
  <c r="N72" i="14"/>
  <c r="CK59" i="14"/>
  <c r="BA104" i="14"/>
  <c r="AN106" i="14"/>
  <c r="BE50" i="14"/>
  <c r="AU95" i="14"/>
  <c r="CN53" i="14"/>
  <c r="DC73" i="14"/>
  <c r="K63" i="14"/>
  <c r="AF76" i="14"/>
  <c r="CA86" i="14"/>
  <c r="B25" i="16"/>
  <c r="CU101" i="14"/>
  <c r="AJ66" i="14"/>
  <c r="CV95" i="14"/>
  <c r="BO74" i="14"/>
  <c r="AN50" i="14"/>
  <c r="AJ81" i="14"/>
  <c r="DE29" i="16"/>
  <c r="CV50" i="14"/>
  <c r="B59" i="14"/>
  <c r="BP58" i="14"/>
  <c r="AR91" i="14"/>
  <c r="CI50" i="14"/>
  <c r="CR50" i="14"/>
  <c r="DE71" i="15"/>
  <c r="CI86" i="14"/>
  <c r="Z91" i="14"/>
  <c r="N106" i="14"/>
  <c r="B75" i="14"/>
  <c r="N78" i="14"/>
  <c r="L82" i="14"/>
  <c r="CE105" i="14"/>
  <c r="O55" i="14"/>
  <c r="CA79" i="14"/>
  <c r="T64" i="14"/>
  <c r="BT55" i="14"/>
  <c r="AB57" i="14"/>
  <c r="V81" i="14"/>
  <c r="AF87" i="14"/>
  <c r="BJ103" i="14"/>
  <c r="X55" i="14"/>
  <c r="BZ63" i="14"/>
  <c r="AJ47" i="14"/>
  <c r="CE87" i="14"/>
  <c r="CN69" i="14"/>
  <c r="DA93" i="14"/>
  <c r="DE92" i="15"/>
  <c r="AN102" i="14"/>
  <c r="CX76" i="14"/>
  <c r="CO101" i="14"/>
  <c r="CW50" i="14"/>
  <c r="T45" i="14"/>
  <c r="AG74" i="14"/>
  <c r="AI84" i="14"/>
  <c r="M92" i="14"/>
  <c r="BC66" i="14"/>
  <c r="AX64" i="14"/>
  <c r="BU58" i="14"/>
  <c r="N104" i="14"/>
  <c r="AU45" i="14"/>
  <c r="C65" i="14"/>
  <c r="AV76" i="14"/>
  <c r="BY99" i="14"/>
  <c r="DC83" i="14"/>
  <c r="CT59" i="14"/>
  <c r="CZ92" i="14"/>
  <c r="B120" i="15"/>
  <c r="AG48" i="14"/>
  <c r="BU101" i="14"/>
  <c r="BH95" i="14"/>
  <c r="BU86" i="14"/>
  <c r="AG58" i="14"/>
  <c r="CU86" i="14"/>
  <c r="AO77" i="14"/>
  <c r="N74" i="14"/>
  <c r="BI48" i="14"/>
  <c r="Y81" i="14"/>
  <c r="B18" i="15"/>
  <c r="CW85" i="14"/>
  <c r="DB64" i="14"/>
  <c r="BA75" i="14"/>
  <c r="B89" i="15"/>
  <c r="BG55" i="14"/>
  <c r="BB99" i="14"/>
  <c r="BX65" i="14"/>
  <c r="CX69" i="14"/>
  <c r="B55" i="15"/>
  <c r="O76" i="14"/>
  <c r="R79" i="14"/>
  <c r="BA76" i="14"/>
  <c r="AE59" i="14"/>
  <c r="B63" i="16"/>
  <c r="AT102" i="14"/>
  <c r="BR46" i="14"/>
  <c r="W88" i="14"/>
  <c r="AL66" i="14"/>
  <c r="DE20" i="16"/>
  <c r="BE95" i="14"/>
  <c r="H46" i="14"/>
  <c r="BP62" i="14"/>
  <c r="AK94" i="14"/>
  <c r="H65" i="14"/>
  <c r="AJ51" i="14"/>
  <c r="AE96" i="14"/>
  <c r="AI69" i="14"/>
  <c r="BT78" i="14"/>
  <c r="BK64" i="14"/>
  <c r="CP90" i="14"/>
  <c r="V101" i="14"/>
  <c r="AD97" i="14"/>
  <c r="AR67" i="14"/>
  <c r="DB72" i="14"/>
  <c r="X66" i="14"/>
  <c r="CU99" i="14"/>
  <c r="BL83" i="14"/>
  <c r="AO51" i="14"/>
  <c r="CR64" i="14"/>
  <c r="CQ66" i="14"/>
  <c r="B15" i="16"/>
  <c r="CI105" i="14"/>
  <c r="AA63" i="14"/>
  <c r="AI63" i="14"/>
  <c r="AN64" i="14"/>
  <c r="AK93" i="14"/>
  <c r="Q75" i="14"/>
  <c r="Y67" i="14"/>
  <c r="AO50" i="14"/>
  <c r="AV106" i="14"/>
  <c r="CY69" i="14"/>
  <c r="AD53" i="14"/>
  <c r="J69" i="14"/>
  <c r="AH56" i="14"/>
  <c r="BE60" i="14"/>
  <c r="BZ47" i="14"/>
  <c r="CI103" i="14"/>
  <c r="AW97" i="14"/>
  <c r="CD69" i="14"/>
  <c r="AQ67" i="14"/>
  <c r="R55" i="14"/>
  <c r="AP90" i="14"/>
  <c r="AJ44" i="14"/>
  <c r="AX92" i="14"/>
  <c r="AW90" i="14"/>
  <c r="BY58" i="14"/>
  <c r="S74" i="14"/>
  <c r="CS90" i="14"/>
  <c r="CZ105" i="14"/>
  <c r="CS99" i="14"/>
  <c r="CC55" i="14"/>
  <c r="CU51" i="14"/>
  <c r="BU81" i="14"/>
  <c r="CP99" i="14"/>
  <c r="B115" i="15"/>
  <c r="CM78" i="14"/>
  <c r="CE68" i="14"/>
  <c r="AC87" i="14"/>
  <c r="CJ90" i="14"/>
  <c r="CQ92" i="14"/>
  <c r="Y96" i="14"/>
  <c r="BG86" i="14"/>
  <c r="BE94" i="14"/>
  <c r="CJ101" i="14"/>
  <c r="CH74" i="14"/>
  <c r="AJ103" i="14"/>
  <c r="CN86" i="14"/>
  <c r="CH87" i="14"/>
  <c r="O47" i="14"/>
  <c r="O77" i="14"/>
  <c r="CQ60" i="14"/>
  <c r="BJ77" i="14"/>
  <c r="C62" i="14"/>
  <c r="Q74" i="14"/>
  <c r="B62" i="15"/>
  <c r="CY83" i="14"/>
  <c r="L44" i="14"/>
  <c r="Y49" i="14"/>
  <c r="W105" i="14"/>
  <c r="W74" i="14"/>
  <c r="BE57" i="14"/>
  <c r="CE45" i="14"/>
  <c r="CW69" i="14"/>
  <c r="S54" i="14"/>
  <c r="AN48" i="14"/>
  <c r="CD78" i="14"/>
  <c r="T47" i="14"/>
  <c r="B128" i="15"/>
  <c r="Y91" i="14"/>
  <c r="AU76" i="14"/>
  <c r="DB49" i="14"/>
  <c r="CJ62" i="14"/>
  <c r="DB81" i="14"/>
  <c r="AE79" i="14"/>
  <c r="C87" i="14"/>
  <c r="BY45" i="14"/>
  <c r="AV49" i="14"/>
  <c r="U49" i="14"/>
  <c r="DE54" i="16"/>
  <c r="BF102" i="14"/>
  <c r="AW67" i="14"/>
  <c r="U106" i="14"/>
  <c r="BO73" i="14"/>
  <c r="O57" i="14"/>
  <c r="BJ49" i="14"/>
  <c r="S67" i="14"/>
  <c r="AI46" i="14"/>
  <c r="CT93" i="14"/>
  <c r="CW75" i="14"/>
  <c r="BV49" i="14"/>
  <c r="B47" i="15"/>
  <c r="X53" i="14"/>
  <c r="BU105" i="14"/>
  <c r="BW47" i="14"/>
  <c r="BT82" i="14"/>
  <c r="CI104" i="14"/>
  <c r="BX82" i="14"/>
  <c r="S66" i="14"/>
  <c r="BI55" i="14"/>
  <c r="BN92" i="14"/>
  <c r="U50" i="14"/>
  <c r="BL63" i="14"/>
  <c r="B82" i="15"/>
  <c r="BR69" i="14"/>
  <c r="AY54" i="14"/>
  <c r="DE62" i="15"/>
  <c r="K65" i="14"/>
  <c r="DA96" i="14"/>
  <c r="BE55" i="14"/>
  <c r="AY53" i="14"/>
  <c r="CK87" i="14"/>
  <c r="AR47" i="14"/>
  <c r="BU64" i="14"/>
  <c r="S34" i="14"/>
  <c r="AE93" i="14"/>
  <c r="BN47" i="14"/>
  <c r="BO45" i="14"/>
  <c r="AQ63" i="14"/>
  <c r="T95" i="14"/>
  <c r="Y103" i="14"/>
  <c r="DE85" i="16"/>
  <c r="AZ94" i="14"/>
  <c r="AN60" i="14"/>
  <c r="CU75" i="14"/>
  <c r="DE65" i="16"/>
  <c r="CV102" i="14"/>
  <c r="AV63" i="14"/>
  <c r="CX85" i="14"/>
  <c r="CC68" i="14"/>
  <c r="P68" i="14"/>
  <c r="CB72" i="14"/>
  <c r="Z88" i="14"/>
  <c r="CI34" i="14"/>
  <c r="AB79" i="14"/>
  <c r="BS76" i="14"/>
  <c r="N50" i="14"/>
  <c r="BE105" i="14"/>
  <c r="AU54" i="14"/>
  <c r="BM101" i="14"/>
  <c r="CP91" i="14"/>
  <c r="O65" i="14"/>
  <c r="L65" i="14"/>
  <c r="AZ84" i="14"/>
  <c r="DB76" i="14"/>
  <c r="Y59" i="14"/>
  <c r="P60" i="14"/>
  <c r="CS84" i="14"/>
  <c r="BT99" i="14"/>
  <c r="P53" i="14"/>
  <c r="BY44" i="14"/>
  <c r="X68" i="14"/>
  <c r="AX103" i="14"/>
  <c r="CF69" i="14"/>
  <c r="CC45" i="14"/>
  <c r="B50" i="16"/>
  <c r="CI95" i="14"/>
  <c r="B37" i="15"/>
  <c r="AG93" i="14"/>
  <c r="BD63" i="14"/>
  <c r="CR100" i="14"/>
  <c r="CP58" i="14"/>
  <c r="AP55" i="14"/>
  <c r="BJ93" i="14"/>
  <c r="U44" i="14"/>
  <c r="BL84" i="14"/>
  <c r="BH46" i="14"/>
  <c r="CJ100" i="14"/>
  <c r="U59" i="14"/>
  <c r="Y79" i="14"/>
  <c r="AL90" i="14"/>
  <c r="AC76" i="14"/>
  <c r="BO76" i="14"/>
  <c r="AJ77" i="14"/>
  <c r="AK54" i="14"/>
  <c r="BU79" i="14"/>
  <c r="BI34" i="14"/>
  <c r="BD73" i="14"/>
  <c r="AR48" i="14"/>
  <c r="AU55" i="14"/>
  <c r="BV91" i="14"/>
  <c r="AI85" i="14"/>
  <c r="AF74" i="14"/>
  <c r="B82" i="14"/>
  <c r="AO45" i="14"/>
  <c r="AV95" i="14"/>
  <c r="BJ91" i="14"/>
  <c r="M105" i="14"/>
  <c r="CY81" i="14"/>
  <c r="CE50" i="14"/>
  <c r="BD75" i="14"/>
  <c r="AK46" i="14"/>
  <c r="BR79" i="14"/>
  <c r="P75" i="14"/>
  <c r="O100" i="14"/>
  <c r="V69" i="14"/>
  <c r="I76" i="14"/>
  <c r="W46" i="14"/>
  <c r="BC60" i="14"/>
  <c r="DB90" i="14"/>
  <c r="BF100" i="14"/>
  <c r="Y82" i="14"/>
  <c r="B39" i="15"/>
  <c r="BK57" i="14"/>
  <c r="B123" i="15"/>
  <c r="BN51" i="14"/>
  <c r="BX62" i="14"/>
  <c r="CQ87" i="14"/>
  <c r="R58" i="14"/>
  <c r="I60" i="14"/>
  <c r="BH96" i="14"/>
  <c r="CU100" i="14"/>
  <c r="BY74" i="14"/>
  <c r="AP51" i="14"/>
  <c r="U88" i="14"/>
  <c r="H51" i="14"/>
  <c r="AO47" i="14"/>
  <c r="CM55" i="14"/>
  <c r="AQ62" i="14"/>
  <c r="BZ69" i="14"/>
  <c r="DA81" i="14"/>
  <c r="T69" i="14"/>
  <c r="BP94" i="14"/>
  <c r="CX55" i="14"/>
  <c r="H86" i="14"/>
  <c r="K64" i="14"/>
  <c r="BF93" i="14"/>
  <c r="DE28" i="15"/>
  <c r="B20" i="16"/>
  <c r="CL74" i="14"/>
  <c r="B70" i="16"/>
  <c r="BK55" i="14"/>
  <c r="U67" i="14"/>
  <c r="AO94" i="14"/>
  <c r="CM95" i="14"/>
  <c r="AH99" i="14"/>
  <c r="Y77" i="14"/>
  <c r="AS86" i="14"/>
  <c r="BM47" i="14"/>
  <c r="AI76" i="14"/>
  <c r="BR34" i="14"/>
  <c r="AZ54" i="14"/>
  <c r="L93" i="14"/>
  <c r="AQ59" i="14"/>
  <c r="DE58" i="15"/>
  <c r="CQ34" i="14"/>
  <c r="AD91" i="14"/>
  <c r="B63" i="14"/>
  <c r="CW84" i="14"/>
  <c r="CU77" i="14"/>
  <c r="AA69" i="14"/>
  <c r="X46" i="14"/>
  <c r="CT65" i="14"/>
  <c r="BL59" i="14"/>
  <c r="CX56" i="14"/>
  <c r="CO94" i="14"/>
  <c r="CF92" i="14"/>
  <c r="P100" i="14"/>
  <c r="BG93" i="14"/>
  <c r="AL91" i="14"/>
  <c r="BA73" i="14"/>
  <c r="BD55" i="14"/>
  <c r="DE16" i="16"/>
  <c r="BL102" i="14"/>
  <c r="CK60" i="14"/>
  <c r="CB102" i="14"/>
  <c r="B27" i="15"/>
  <c r="BK47" i="14"/>
  <c r="B41" i="15"/>
  <c r="CX106" i="14"/>
  <c r="AS79" i="14"/>
  <c r="BQ65" i="14"/>
  <c r="T66" i="14"/>
  <c r="AA95" i="14"/>
  <c r="CL73" i="14"/>
  <c r="AR106" i="14"/>
  <c r="AD82" i="14"/>
  <c r="BY81" i="14"/>
  <c r="CG57" i="14"/>
  <c r="AV66" i="14"/>
  <c r="BA90" i="14"/>
  <c r="AM90" i="14"/>
  <c r="B62" i="16"/>
  <c r="BQ46" i="14"/>
  <c r="CW51" i="14"/>
  <c r="CM59" i="14"/>
  <c r="AD56" i="14"/>
  <c r="AH44" i="14"/>
  <c r="CS48" i="14"/>
  <c r="BS78" i="14"/>
  <c r="BU95" i="14"/>
  <c r="AJ76" i="14"/>
  <c r="AY55" i="14"/>
  <c r="AU87" i="14"/>
  <c r="B104" i="14"/>
  <c r="CR91" i="14"/>
  <c r="BA101" i="14"/>
  <c r="B103" i="15"/>
  <c r="AX54" i="14"/>
  <c r="Q66" i="14"/>
  <c r="BH67" i="14"/>
  <c r="B36" i="16"/>
  <c r="BD95" i="14"/>
  <c r="AU85" i="14"/>
  <c r="CB82" i="14"/>
  <c r="CW34" i="14"/>
  <c r="BN44" i="14"/>
  <c r="AP67" i="14"/>
  <c r="AW72" i="14"/>
  <c r="AV97" i="14"/>
  <c r="S73" i="14"/>
  <c r="AY66" i="14"/>
  <c r="CI94" i="14"/>
  <c r="BR44" i="14"/>
  <c r="AE82" i="14"/>
  <c r="CN102" i="14"/>
  <c r="BQ44" i="14"/>
  <c r="CC87" i="14"/>
  <c r="CP75" i="14"/>
  <c r="BQ63" i="14"/>
  <c r="BP57" i="14"/>
  <c r="BS67" i="14"/>
  <c r="I78" i="14"/>
  <c r="U47" i="14"/>
  <c r="K106" i="14"/>
  <c r="BK87" i="14"/>
  <c r="T87" i="14"/>
  <c r="AK79" i="14"/>
  <c r="AN92" i="14"/>
  <c r="CP85" i="14"/>
  <c r="AI91" i="14"/>
  <c r="CF51" i="14"/>
  <c r="BL85" i="14"/>
  <c r="CW48" i="14"/>
  <c r="AY83" i="14"/>
  <c r="AO83" i="14"/>
  <c r="AG81" i="14"/>
  <c r="BG94" i="14"/>
  <c r="CD64" i="14"/>
  <c r="B41" i="14"/>
  <c r="BF97" i="14"/>
  <c r="AZ76" i="14"/>
  <c r="BN90" i="14"/>
  <c r="AM72" i="14"/>
  <c r="DA69" i="14"/>
  <c r="AE67" i="14"/>
  <c r="CJ51" i="14"/>
  <c r="C83" i="14"/>
  <c r="R34" i="14"/>
  <c r="AH95" i="14"/>
  <c r="BM53" i="14"/>
  <c r="AX56" i="14"/>
  <c r="N67" i="14"/>
  <c r="AL56" i="14"/>
  <c r="BE79" i="14"/>
  <c r="CJ48" i="14"/>
  <c r="AO76" i="14"/>
  <c r="J85" i="14"/>
  <c r="AQ50" i="14"/>
  <c r="CH76" i="14"/>
  <c r="BE76" i="14"/>
  <c r="CR48" i="14"/>
  <c r="AA46" i="14"/>
  <c r="AQ105" i="14"/>
  <c r="CF95" i="14"/>
  <c r="B121" i="15"/>
  <c r="CQ54" i="14"/>
  <c r="BX72" i="14"/>
  <c r="BH49" i="14"/>
  <c r="CN57" i="14"/>
  <c r="CZ86" i="14"/>
  <c r="BQ86" i="14"/>
  <c r="CG75" i="14"/>
  <c r="AX53" i="14"/>
  <c r="CR72" i="14"/>
  <c r="DB44" i="14"/>
  <c r="B17" i="16"/>
  <c r="AZ46" i="14"/>
  <c r="R83" i="14"/>
  <c r="CE59" i="14"/>
  <c r="CA46" i="14"/>
  <c r="BG49" i="14"/>
  <c r="T77" i="14"/>
  <c r="H54" i="14"/>
  <c r="CT79" i="14"/>
  <c r="L83" i="14"/>
  <c r="BZ51" i="14"/>
  <c r="BR95" i="14"/>
  <c r="BC88" i="14"/>
  <c r="CJ99" i="14"/>
  <c r="AP75" i="14"/>
  <c r="AM102" i="14"/>
  <c r="BE97" i="14"/>
  <c r="AM100" i="14"/>
  <c r="BN82" i="14"/>
  <c r="BA72" i="14"/>
  <c r="Z85" i="14"/>
  <c r="AO65" i="14"/>
  <c r="CK83" i="14"/>
  <c r="CI100" i="14"/>
  <c r="BZ60" i="14"/>
  <c r="BT96" i="14"/>
  <c r="J74" i="14"/>
  <c r="DE94" i="15"/>
  <c r="S101" i="14"/>
  <c r="CJ46" i="14"/>
  <c r="BS64" i="14"/>
  <c r="J79" i="14"/>
  <c r="BF92" i="14"/>
  <c r="CM34" i="14"/>
  <c r="CP86" i="14"/>
  <c r="I53" i="14"/>
  <c r="BM77" i="14"/>
  <c r="V59" i="14"/>
  <c r="BD78" i="14"/>
  <c r="S95" i="14"/>
  <c r="AG75" i="14"/>
  <c r="L73" i="14"/>
  <c r="H53" i="14"/>
  <c r="H93" i="14"/>
  <c r="AE74" i="14"/>
  <c r="CM45" i="14"/>
  <c r="CH104" i="14"/>
  <c r="BI65" i="14"/>
  <c r="BC77" i="14"/>
  <c r="CK67" i="14"/>
  <c r="M68" i="14"/>
  <c r="AF83" i="14"/>
  <c r="DE19" i="16"/>
  <c r="AI54" i="14"/>
  <c r="AX49" i="14"/>
  <c r="AU105" i="14"/>
  <c r="BF48" i="14"/>
  <c r="AE75" i="14"/>
  <c r="DA95" i="14"/>
  <c r="CU44" i="14"/>
  <c r="AN82" i="14"/>
  <c r="AR92" i="14"/>
  <c r="AE69" i="14"/>
  <c r="AK58" i="14"/>
  <c r="J87" i="14"/>
  <c r="BB48" i="14"/>
  <c r="AI72" i="14"/>
  <c r="CB79" i="14"/>
  <c r="AU94" i="14"/>
  <c r="CO87" i="14"/>
  <c r="N93" i="14"/>
  <c r="B95" i="15"/>
  <c r="CE101" i="14"/>
  <c r="AE65" i="14"/>
  <c r="BZ57" i="14"/>
  <c r="AL67" i="14"/>
  <c r="O64" i="14"/>
  <c r="S69" i="14"/>
  <c r="CV94" i="14"/>
  <c r="BM105" i="14"/>
  <c r="Z64" i="14"/>
  <c r="U75" i="14"/>
  <c r="CL62" i="14"/>
  <c r="CJ67" i="14"/>
  <c r="CP84" i="14"/>
  <c r="S92" i="14"/>
  <c r="AW51" i="14"/>
  <c r="T99" i="14"/>
  <c r="CL66" i="14"/>
  <c r="BV96" i="14"/>
  <c r="CH83" i="14"/>
  <c r="AT104" i="14"/>
  <c r="L95" i="14"/>
  <c r="DC86" i="14"/>
  <c r="Y102" i="14"/>
  <c r="AZ58" i="14"/>
  <c r="CX97" i="14"/>
  <c r="AE106" i="14"/>
  <c r="CN105" i="14"/>
  <c r="R82" i="14"/>
  <c r="Z50" i="14"/>
  <c r="AH82" i="14"/>
  <c r="CI55" i="14"/>
  <c r="L55" i="14"/>
  <c r="CC99" i="14"/>
  <c r="AI59" i="14"/>
  <c r="L53" i="14"/>
  <c r="BZ92" i="14"/>
  <c r="CL47" i="14"/>
  <c r="BR65" i="14"/>
  <c r="BF103" i="14"/>
  <c r="AA102" i="14"/>
  <c r="CN50" i="14"/>
  <c r="DC105" i="14"/>
  <c r="BP45" i="14"/>
  <c r="B14" i="16"/>
  <c r="AJ84" i="14"/>
  <c r="DE18" i="15"/>
  <c r="CS92" i="14"/>
  <c r="CH45" i="14"/>
  <c r="B64" i="14"/>
  <c r="B60" i="15"/>
  <c r="CL64" i="14"/>
  <c r="CF57" i="14"/>
  <c r="H66" i="14"/>
  <c r="BH104" i="14"/>
  <c r="CN84" i="14"/>
  <c r="BX78" i="14"/>
  <c r="DC57" i="14"/>
  <c r="CN77" i="14"/>
  <c r="CV105" i="14"/>
  <c r="CL100" i="14"/>
  <c r="AG92" i="14"/>
  <c r="Z96" i="14"/>
  <c r="AW83" i="14"/>
  <c r="B31" i="16"/>
  <c r="B122" i="15"/>
  <c r="CC34" i="14"/>
  <c r="AL53" i="14"/>
  <c r="DC60" i="14"/>
  <c r="AN56" i="14"/>
  <c r="BW51" i="14"/>
  <c r="BW97" i="14"/>
  <c r="DA78" i="14"/>
  <c r="AF96" i="14"/>
  <c r="BH101" i="14"/>
  <c r="BJ94" i="14"/>
  <c r="P48" i="14"/>
  <c r="BN63" i="14"/>
  <c r="BP78" i="14"/>
  <c r="CN78" i="14"/>
  <c r="CR106" i="14"/>
  <c r="CR56" i="14"/>
  <c r="AX83" i="14"/>
  <c r="CH34" i="14"/>
  <c r="AB106" i="14"/>
  <c r="AV81" i="14"/>
  <c r="DE31" i="16"/>
  <c r="BP87" i="14"/>
  <c r="AG64" i="14"/>
  <c r="N44" i="14"/>
  <c r="BJ50" i="14"/>
  <c r="B106" i="15"/>
  <c r="BL97" i="14"/>
  <c r="CH85" i="14"/>
  <c r="AZ74" i="14"/>
  <c r="AF73" i="14"/>
  <c r="BV77" i="14"/>
  <c r="BZ100" i="14"/>
  <c r="AF44" i="14"/>
  <c r="BX100" i="14"/>
  <c r="BM69" i="14"/>
  <c r="O79" i="14"/>
  <c r="AA74" i="14"/>
  <c r="CA57" i="14"/>
  <c r="P97" i="14"/>
  <c r="BV57" i="14"/>
  <c r="L51" i="14"/>
  <c r="AS94" i="14"/>
  <c r="BS34" i="14"/>
  <c r="AR79" i="14"/>
  <c r="R103" i="14"/>
  <c r="H63" i="14"/>
  <c r="CY54" i="14"/>
  <c r="CA106" i="14"/>
  <c r="BO48" i="14"/>
  <c r="CH59" i="14"/>
  <c r="DB105" i="14"/>
  <c r="BJ87" i="14"/>
  <c r="AE104" i="14"/>
  <c r="Z63" i="14"/>
  <c r="BJ86" i="14"/>
  <c r="CB77" i="14"/>
  <c r="AY86" i="14"/>
  <c r="BU106" i="14"/>
  <c r="Y105" i="14"/>
  <c r="AO62" i="14"/>
  <c r="B99" i="14"/>
  <c r="CN82" i="14"/>
  <c r="CX84" i="14"/>
  <c r="CF45" i="14"/>
  <c r="CA51" i="14"/>
  <c r="AS44" i="14"/>
  <c r="L69" i="14"/>
  <c r="CP66" i="14"/>
  <c r="BT91" i="14"/>
  <c r="CE57" i="14"/>
  <c r="AE53" i="14"/>
  <c r="BN49" i="14"/>
  <c r="AX68" i="14"/>
  <c r="CU56" i="14"/>
  <c r="AF99" i="14"/>
  <c r="CT90" i="14"/>
  <c r="DC75" i="14"/>
  <c r="B98" i="14"/>
  <c r="BN53" i="14"/>
  <c r="K69" i="14"/>
  <c r="BO50" i="14"/>
  <c r="W103" i="14"/>
  <c r="CZ34" i="14"/>
  <c r="O96" i="14"/>
  <c r="N82" i="14"/>
  <c r="CA45" i="14"/>
  <c r="B19" i="15"/>
  <c r="AY94" i="14"/>
  <c r="CN44" i="14"/>
  <c r="AD50" i="14"/>
  <c r="U46" i="14"/>
  <c r="CT47" i="14"/>
  <c r="CO102" i="14"/>
  <c r="BI87" i="14"/>
  <c r="BK56" i="14"/>
  <c r="CF49" i="14"/>
  <c r="BO83" i="14"/>
  <c r="AV90" i="14"/>
  <c r="BX87" i="14"/>
  <c r="BQ76" i="14"/>
  <c r="DE60" i="15"/>
  <c r="BJ99" i="14"/>
  <c r="CO97" i="14"/>
  <c r="Q81" i="14"/>
  <c r="BQ101" i="14"/>
  <c r="BX53" i="14"/>
  <c r="AA66" i="14"/>
  <c r="AZ67" i="14"/>
  <c r="CN68" i="14"/>
  <c r="BT66" i="14"/>
  <c r="X65" i="14"/>
  <c r="CL46" i="14"/>
  <c r="CW66" i="14"/>
  <c r="AR46" i="14"/>
  <c r="U74" i="14"/>
  <c r="CN94" i="14"/>
  <c r="AW57" i="14"/>
  <c r="CN47" i="14"/>
  <c r="CQ67" i="14"/>
  <c r="AX86" i="14"/>
  <c r="AB88" i="14"/>
  <c r="BX105" i="14"/>
  <c r="AC64" i="14"/>
  <c r="BM83" i="14"/>
  <c r="CQ83" i="14"/>
  <c r="CD85" i="14"/>
  <c r="CJ106" i="14"/>
  <c r="AP100" i="14"/>
  <c r="V82" i="14"/>
  <c r="AF67" i="14"/>
  <c r="BL66" i="14"/>
  <c r="Z65" i="14"/>
  <c r="AU67" i="14"/>
  <c r="CS59" i="14"/>
  <c r="BS47" i="14"/>
  <c r="X91" i="14"/>
  <c r="AM51" i="14"/>
  <c r="CT69" i="14"/>
  <c r="AE66" i="14"/>
  <c r="AH57" i="14"/>
  <c r="AO78" i="14"/>
  <c r="CG58" i="14"/>
  <c r="AB94" i="14"/>
  <c r="CV100" i="14"/>
  <c r="CA100" i="14"/>
  <c r="CI67" i="14"/>
  <c r="I88" i="14"/>
  <c r="AK45" i="14"/>
  <c r="BS84" i="14"/>
  <c r="DC78" i="14"/>
  <c r="O99" i="14"/>
  <c r="BK96" i="14"/>
  <c r="BA78" i="14"/>
  <c r="BL78" i="14"/>
  <c r="BF54" i="14"/>
  <c r="BM91" i="14"/>
  <c r="AV102" i="14"/>
  <c r="R77" i="14"/>
  <c r="CD90" i="14"/>
  <c r="B108" i="15"/>
  <c r="CX74" i="14"/>
  <c r="CC54" i="14"/>
  <c r="BO93" i="14"/>
  <c r="V62" i="14"/>
  <c r="BF45" i="14"/>
  <c r="BJ97" i="14"/>
  <c r="W76" i="14"/>
  <c r="BT49" i="14"/>
  <c r="CD96" i="14"/>
  <c r="AH86" i="14"/>
  <c r="AK97" i="14"/>
  <c r="BB66" i="14"/>
  <c r="AX60" i="14"/>
  <c r="AQ96" i="14"/>
  <c r="C101" i="14"/>
  <c r="BU76" i="14"/>
  <c r="DE47" i="15"/>
  <c r="AC84" i="14"/>
  <c r="BV54" i="14"/>
  <c r="BR93" i="14"/>
  <c r="B87" i="15"/>
  <c r="BJ79" i="14"/>
  <c r="BP81" i="14"/>
  <c r="CI54" i="14"/>
  <c r="CF104" i="14"/>
  <c r="BB50" i="14"/>
  <c r="P93" i="14"/>
  <c r="N62" i="14"/>
  <c r="CU55" i="14"/>
  <c r="BD102" i="14"/>
  <c r="BU91" i="14"/>
  <c r="BB58" i="14"/>
  <c r="BM54" i="14"/>
  <c r="BF55" i="14"/>
  <c r="AJ94" i="14"/>
  <c r="DB47" i="14"/>
  <c r="CO88" i="14"/>
  <c r="CA63" i="14"/>
  <c r="CK63" i="14"/>
  <c r="AT78" i="14"/>
  <c r="B51" i="16"/>
  <c r="AJ100" i="14"/>
  <c r="BB93" i="14"/>
  <c r="AN53" i="14"/>
  <c r="AK104" i="14"/>
  <c r="BD81" i="14"/>
  <c r="CZ104" i="14"/>
  <c r="AC90" i="14"/>
  <c r="T60" i="14"/>
  <c r="BW73" i="14"/>
  <c r="CE64" i="14"/>
  <c r="AG49" i="14"/>
  <c r="BG77" i="14"/>
  <c r="CK56" i="14"/>
  <c r="BE93" i="14"/>
  <c r="CY53" i="14"/>
  <c r="AY105" i="14"/>
  <c r="DC100" i="14"/>
  <c r="BL60" i="14"/>
  <c r="AI58" i="14"/>
  <c r="AK59" i="14"/>
  <c r="AM55" i="14"/>
  <c r="BC104" i="14"/>
  <c r="CT48" i="14"/>
  <c r="CM72" i="14"/>
  <c r="CI85" i="14"/>
  <c r="I69" i="14"/>
  <c r="CA95" i="14"/>
  <c r="AH66" i="14"/>
  <c r="BW34" i="14"/>
  <c r="O75" i="14"/>
  <c r="AM67" i="14"/>
  <c r="BR105" i="14"/>
  <c r="I94" i="14"/>
  <c r="BE72" i="14"/>
  <c r="BS73" i="14"/>
  <c r="BM100" i="14"/>
  <c r="AC95" i="14"/>
  <c r="BO85" i="14"/>
  <c r="AE44" i="14"/>
  <c r="BQ64" i="14"/>
  <c r="B106" i="14"/>
  <c r="L77" i="14"/>
  <c r="B44" i="14"/>
  <c r="CQ76" i="14"/>
  <c r="CM57" i="14"/>
  <c r="BK72" i="14"/>
  <c r="AT69" i="14"/>
  <c r="BG58" i="14"/>
  <c r="AG102" i="14"/>
  <c r="CT56" i="14"/>
  <c r="J75" i="14"/>
  <c r="CB95" i="14"/>
  <c r="CJ91" i="14"/>
  <c r="X56" i="14"/>
  <c r="AY78" i="14"/>
  <c r="CK53" i="14"/>
  <c r="BM84" i="14"/>
  <c r="DB99" i="14"/>
  <c r="BC103" i="14"/>
  <c r="L59" i="14"/>
  <c r="AG72" i="14"/>
  <c r="BJ105" i="14"/>
  <c r="R105" i="14"/>
  <c r="CB93" i="14"/>
  <c r="O58" i="14"/>
  <c r="BN79" i="14"/>
  <c r="CW81" i="14"/>
  <c r="AC94" i="14"/>
  <c r="J57" i="14"/>
  <c r="BI103" i="14"/>
  <c r="M93" i="14"/>
  <c r="Y64" i="14"/>
  <c r="B61" i="16"/>
  <c r="AV77" i="14"/>
  <c r="BJ56" i="14"/>
  <c r="BG102" i="14"/>
  <c r="BT86" i="14"/>
  <c r="AW92" i="14"/>
  <c r="V63" i="14"/>
  <c r="K99" i="14"/>
  <c r="AY64" i="14"/>
  <c r="P79" i="14"/>
  <c r="AV57" i="14"/>
  <c r="B119" i="15"/>
  <c r="C52" i="14"/>
  <c r="Y55" i="14"/>
  <c r="N79" i="14"/>
  <c r="AY84" i="14"/>
  <c r="AJ53" i="14"/>
  <c r="AY82" i="14"/>
  <c r="AB58" i="14"/>
  <c r="CN59" i="14"/>
  <c r="CW88" i="14"/>
  <c r="AO34" i="14"/>
  <c r="AM101" i="14"/>
  <c r="Q34" i="14"/>
  <c r="DC90" i="14"/>
  <c r="CM48" i="14"/>
  <c r="DE40" i="15"/>
  <c r="CQ68" i="14"/>
  <c r="CU58" i="14"/>
  <c r="BS62" i="14"/>
  <c r="CU88" i="14"/>
  <c r="CW82" i="14"/>
  <c r="DA91" i="14"/>
  <c r="BT83" i="14"/>
  <c r="BG57" i="14"/>
  <c r="DA92" i="14"/>
  <c r="AN76" i="14"/>
  <c r="BD68" i="14"/>
  <c r="BL72" i="14"/>
  <c r="BM66" i="14"/>
  <c r="AD68" i="14"/>
  <c r="B57" i="16"/>
  <c r="CK49" i="14"/>
  <c r="AJ83" i="14"/>
  <c r="DA56" i="14"/>
  <c r="B19" i="16"/>
  <c r="AE100" i="14"/>
  <c r="B51" i="15"/>
  <c r="CG64" i="14"/>
  <c r="J66" i="14"/>
  <c r="CX94" i="14"/>
  <c r="AQ51" i="14"/>
  <c r="BT69" i="14"/>
  <c r="BT102" i="14"/>
  <c r="DE86" i="16"/>
  <c r="Q106" i="14"/>
  <c r="B72" i="16"/>
  <c r="BV102" i="14"/>
  <c r="C102" i="14"/>
  <c r="CL78" i="14"/>
  <c r="AN68" i="14"/>
  <c r="Z44" i="14"/>
  <c r="B66" i="15"/>
  <c r="AE62" i="14"/>
  <c r="AW73" i="14"/>
  <c r="CV96" i="14"/>
  <c r="S93" i="14"/>
  <c r="AC63" i="14"/>
  <c r="CH91" i="14"/>
  <c r="K79" i="14"/>
  <c r="CJ59" i="14"/>
  <c r="B79" i="14"/>
  <c r="BU68" i="14"/>
  <c r="AT75" i="14"/>
  <c r="L76" i="14"/>
  <c r="CQ48" i="14"/>
  <c r="CJ73" i="14"/>
  <c r="S88" i="14"/>
  <c r="DE14" i="16"/>
  <c r="CO86" i="14"/>
  <c r="CA66" i="14"/>
  <c r="CZ62" i="14"/>
  <c r="BB77" i="14"/>
  <c r="J82" i="14"/>
  <c r="BQ84" i="14"/>
  <c r="CK45" i="14"/>
  <c r="AP94" i="14"/>
  <c r="CU104" i="14"/>
  <c r="H56" i="14"/>
  <c r="B41" i="16"/>
  <c r="B21" i="15"/>
  <c r="AI64" i="14"/>
  <c r="AQ100" i="14"/>
  <c r="B44" i="15"/>
  <c r="W101" i="14"/>
  <c r="AA103" i="14"/>
  <c r="CU81" i="14"/>
  <c r="AJ92" i="14"/>
  <c r="M51" i="14"/>
  <c r="M49" i="14"/>
  <c r="AH58" i="14"/>
  <c r="M57" i="14"/>
  <c r="AM78" i="14"/>
  <c r="W83" i="14"/>
  <c r="CI99" i="14"/>
  <c r="R56" i="14"/>
  <c r="CV82" i="14"/>
  <c r="AL72" i="14"/>
  <c r="AM62" i="14"/>
  <c r="CG81" i="14"/>
  <c r="BI62" i="14"/>
  <c r="AQ88" i="14"/>
  <c r="BV56" i="14"/>
  <c r="N81" i="14"/>
  <c r="AA96" i="14"/>
  <c r="AV47" i="14"/>
  <c r="K103" i="14"/>
  <c r="AI102" i="14"/>
  <c r="AO66" i="14"/>
  <c r="AS96" i="14"/>
  <c r="AK47" i="14"/>
  <c r="BN54" i="14"/>
  <c r="CI68" i="14"/>
  <c r="AJ99" i="14"/>
  <c r="AX91" i="14"/>
  <c r="CH99" i="14"/>
  <c r="Q96" i="14"/>
  <c r="BR103" i="14"/>
  <c r="CH60" i="14"/>
  <c r="AY90" i="14"/>
  <c r="CB55" i="14"/>
  <c r="AG57" i="14"/>
  <c r="CX72" i="14"/>
  <c r="P78" i="14"/>
  <c r="CD79" i="14"/>
  <c r="CQ106" i="14"/>
  <c r="AJ101" i="14"/>
  <c r="AD73" i="14"/>
  <c r="AT105" i="14"/>
  <c r="BG47" i="14"/>
  <c r="BB91" i="14"/>
  <c r="AE88" i="14"/>
  <c r="BG50" i="14"/>
  <c r="AH63" i="14"/>
  <c r="P74" i="14"/>
  <c r="BL91" i="14"/>
  <c r="AF82" i="14"/>
  <c r="AU59" i="14"/>
  <c r="C42" i="14"/>
  <c r="CJ97" i="14"/>
  <c r="AN57" i="14"/>
  <c r="AT103" i="14"/>
  <c r="DE34" i="15"/>
  <c r="CJ69" i="14"/>
  <c r="CC75" i="14"/>
  <c r="BV82" i="14"/>
  <c r="H100" i="14"/>
  <c r="CI97" i="14"/>
  <c r="BC49" i="14"/>
  <c r="C68" i="14"/>
  <c r="CW68" i="14"/>
  <c r="B47" i="16"/>
  <c r="I103" i="14"/>
  <c r="BT62" i="14"/>
  <c r="U76" i="14"/>
  <c r="I102" i="14"/>
  <c r="CQ49" i="14"/>
  <c r="X74" i="14"/>
  <c r="AC75" i="14"/>
  <c r="B81" i="14"/>
  <c r="R78" i="14"/>
  <c r="BK58" i="14"/>
  <c r="BN94" i="14"/>
  <c r="DE46" i="15"/>
  <c r="AI55" i="14"/>
  <c r="DE91" i="15"/>
  <c r="CS96" i="14"/>
  <c r="K96" i="14"/>
  <c r="Y74" i="14"/>
  <c r="BE67" i="14"/>
  <c r="CS58" i="14"/>
  <c r="BF79" i="14"/>
  <c r="AS76" i="14"/>
  <c r="X51" i="14"/>
  <c r="AX75" i="14"/>
  <c r="BN85" i="14"/>
  <c r="BI102" i="14"/>
  <c r="CW104" i="14"/>
  <c r="CT102" i="14"/>
  <c r="BY53" i="14"/>
  <c r="AS102" i="14"/>
  <c r="CM54" i="14"/>
  <c r="CC69" i="14"/>
  <c r="BH73" i="14"/>
  <c r="AD77" i="14"/>
  <c r="CK66" i="14"/>
  <c r="DE13" i="15"/>
  <c r="R91" i="14"/>
  <c r="AG44" i="14"/>
  <c r="CE103" i="14"/>
  <c r="CL58" i="14"/>
  <c r="B23" i="16"/>
  <c r="B53" i="14"/>
  <c r="M59" i="14"/>
  <c r="K87" i="14"/>
  <c r="CP77" i="14"/>
  <c r="AP104" i="14"/>
  <c r="BH64" i="14"/>
  <c r="AD48" i="14"/>
  <c r="BK86" i="14"/>
  <c r="BY69" i="14"/>
  <c r="BU66" i="14"/>
  <c r="DE80" i="15"/>
  <c r="CO69" i="14"/>
  <c r="DC93" i="14"/>
  <c r="B40" i="15"/>
  <c r="BG60" i="14"/>
  <c r="CK57" i="14"/>
  <c r="AT77" i="14"/>
  <c r="CR68" i="14"/>
  <c r="J104" i="14"/>
  <c r="B29" i="16"/>
  <c r="CY96" i="14"/>
  <c r="CV45" i="14"/>
  <c r="V74" i="14"/>
  <c r="BJ90" i="14"/>
  <c r="BJ34" i="14"/>
  <c r="BO66" i="14"/>
  <c r="BJ106" i="14"/>
  <c r="CD104" i="14"/>
  <c r="M85" i="14"/>
  <c r="DC101" i="14"/>
  <c r="CR104" i="14"/>
  <c r="BF73" i="14"/>
  <c r="AV101" i="14"/>
  <c r="AM103" i="14"/>
  <c r="W48" i="14"/>
  <c r="BC44" i="14"/>
  <c r="AZ49" i="14"/>
  <c r="BU104" i="14"/>
  <c r="B65" i="14"/>
  <c r="BW45" i="14"/>
  <c r="BC82" i="14"/>
  <c r="AR58" i="14"/>
  <c r="CJ44" i="14"/>
  <c r="B30" i="16"/>
  <c r="BC75" i="14"/>
  <c r="BK90" i="14"/>
  <c r="AB74" i="14"/>
  <c r="CT88" i="14"/>
  <c r="BY87" i="14"/>
  <c r="AV45" i="14"/>
  <c r="BH66" i="14"/>
  <c r="C99" i="14"/>
  <c r="CX82" i="14"/>
  <c r="DE27" i="16"/>
  <c r="BE84" i="14"/>
  <c r="DA45" i="14"/>
  <c r="BI74" i="14"/>
  <c r="AH73" i="14"/>
  <c r="AR105" i="14"/>
  <c r="AS56" i="14"/>
  <c r="AD78" i="14"/>
  <c r="CD44" i="14"/>
  <c r="AA94" i="14"/>
  <c r="I95" i="14"/>
  <c r="CR45" i="14"/>
  <c r="CT74" i="14"/>
  <c r="CU57" i="14"/>
  <c r="BY57" i="14"/>
  <c r="CS54" i="14"/>
  <c r="AI99" i="14"/>
  <c r="DE41" i="16"/>
  <c r="Z104" i="14"/>
  <c r="CP105" i="14"/>
  <c r="CS69" i="14"/>
  <c r="K78" i="14"/>
  <c r="V67" i="14"/>
  <c r="AN88" i="14"/>
  <c r="T104" i="14"/>
  <c r="V60" i="14"/>
  <c r="AR57" i="14"/>
  <c r="BO92" i="14"/>
  <c r="CS83" i="14"/>
  <c r="BD45" i="14"/>
  <c r="BX91" i="14"/>
  <c r="BR57" i="14"/>
  <c r="BV78" i="14"/>
  <c r="AU90" i="14"/>
  <c r="Z83" i="14"/>
  <c r="CQ45" i="14"/>
  <c r="BH77" i="14"/>
  <c r="BE102" i="14"/>
  <c r="P67" i="14"/>
  <c r="CN95" i="14"/>
  <c r="I96" i="14"/>
  <c r="CQ93" i="14"/>
  <c r="BE51" i="14"/>
  <c r="CP83" i="14"/>
  <c r="BF75" i="14"/>
  <c r="N34" i="14"/>
  <c r="BP90" i="14"/>
  <c r="Q72" i="14"/>
  <c r="BF67" i="14"/>
  <c r="X87" i="14"/>
  <c r="I54" i="14"/>
  <c r="BG99" i="14"/>
  <c r="BE77" i="14"/>
  <c r="BK92" i="14"/>
  <c r="H90" i="14"/>
  <c r="CK72" i="14"/>
  <c r="H96" i="14"/>
  <c r="CS97" i="14"/>
  <c r="AO106" i="14"/>
  <c r="AO67" i="14"/>
  <c r="AO58" i="14"/>
  <c r="BI51" i="14"/>
  <c r="AG85" i="14"/>
  <c r="AF68" i="14"/>
  <c r="M53" i="14"/>
  <c r="BH76" i="14"/>
  <c r="BD51" i="14"/>
  <c r="DA34" i="14"/>
  <c r="CA82" i="14"/>
  <c r="DE34" i="16"/>
  <c r="CX86" i="14"/>
  <c r="CC77" i="14"/>
  <c r="BE53" i="14"/>
  <c r="CY103" i="14"/>
  <c r="CE66" i="14"/>
  <c r="BC73" i="14"/>
  <c r="AA85" i="14"/>
  <c r="AI62" i="14"/>
  <c r="R102" i="14"/>
  <c r="CK78" i="14"/>
  <c r="AE101" i="14"/>
  <c r="B32" i="15"/>
  <c r="AV85" i="14"/>
  <c r="CU66" i="14"/>
  <c r="S47" i="14"/>
  <c r="BJ81" i="14"/>
  <c r="AB66" i="14"/>
  <c r="AC51" i="14"/>
  <c r="CD54" i="14"/>
  <c r="BD34" i="14"/>
  <c r="AX45" i="14"/>
  <c r="BK102" i="14"/>
  <c r="CF83" i="14"/>
  <c r="CG77" i="14"/>
  <c r="CM84" i="14"/>
  <c r="T88" i="14"/>
  <c r="AX65" i="14"/>
  <c r="Z92" i="14"/>
  <c r="AS93" i="14"/>
  <c r="N88" i="14"/>
  <c r="B86" i="16"/>
  <c r="R94" i="14"/>
  <c r="AW85" i="14"/>
  <c r="CB62" i="14"/>
  <c r="AC106" i="14"/>
  <c r="N77" i="14"/>
  <c r="AN104" i="14"/>
  <c r="O106" i="14"/>
  <c r="CU84" i="14"/>
  <c r="AA60" i="14"/>
  <c r="CM105" i="14"/>
  <c r="B77" i="14"/>
  <c r="CX90" i="14"/>
  <c r="AA65" i="14"/>
  <c r="BP44" i="14"/>
  <c r="DA51" i="14"/>
  <c r="B48" i="15"/>
  <c r="AT50" i="14"/>
  <c r="AD55" i="14"/>
  <c r="CU87" i="14"/>
  <c r="BX103" i="14"/>
  <c r="BI69" i="14"/>
  <c r="AJ87" i="14"/>
  <c r="BB73" i="14"/>
  <c r="AQ90" i="14"/>
  <c r="B96" i="15"/>
  <c r="DC69" i="14"/>
  <c r="AX88" i="14"/>
  <c r="CV59" i="14"/>
  <c r="CT67" i="14"/>
  <c r="DC46" i="14"/>
  <c r="DE125" i="15"/>
  <c r="CN72" i="14"/>
  <c r="AF85" i="14"/>
  <c r="AH72" i="14"/>
  <c r="CL54" i="14"/>
  <c r="CI81" i="14"/>
  <c r="V49" i="14"/>
  <c r="BW91" i="14"/>
  <c r="AX48" i="14"/>
  <c r="CY73" i="14"/>
  <c r="AD106" i="14"/>
  <c r="BA55" i="14"/>
  <c r="AQ81" i="14"/>
  <c r="U92" i="14"/>
  <c r="Q77" i="14"/>
  <c r="Y45" i="14"/>
  <c r="X92" i="14"/>
  <c r="K49" i="14"/>
  <c r="CK46" i="14"/>
  <c r="AA44" i="14"/>
  <c r="AG105" i="14"/>
  <c r="BO94" i="14"/>
  <c r="BU69" i="14"/>
  <c r="O78" i="14"/>
  <c r="BW105" i="14"/>
  <c r="CX45" i="14"/>
  <c r="CK102" i="14"/>
  <c r="M54" i="14"/>
  <c r="CX83" i="14"/>
  <c r="C93" i="14"/>
  <c r="DB88" i="14"/>
  <c r="AT54" i="14"/>
  <c r="AV56" i="14"/>
  <c r="AN34" i="14"/>
  <c r="AW95" i="14"/>
  <c r="BS82" i="14"/>
  <c r="AV46" i="14"/>
  <c r="AQ54" i="14"/>
  <c r="CP44" i="14"/>
  <c r="DE57" i="15"/>
  <c r="CJ102" i="14"/>
  <c r="AF66" i="14"/>
  <c r="AY106" i="14"/>
  <c r="BP99" i="14"/>
  <c r="AQ87" i="14"/>
  <c r="BP102" i="14"/>
  <c r="CJ65" i="14"/>
  <c r="CD76" i="14"/>
  <c r="B71" i="16"/>
  <c r="DE35" i="16"/>
  <c r="CF79" i="14"/>
  <c r="BZ53" i="14"/>
  <c r="AP46" i="14"/>
  <c r="AI67" i="14"/>
  <c r="H79" i="14"/>
  <c r="BO57" i="14"/>
  <c r="BQ78" i="14"/>
  <c r="AH81" i="14"/>
  <c r="AN84" i="14"/>
  <c r="BR63" i="14"/>
  <c r="K60" i="14"/>
  <c r="BU92" i="14"/>
  <c r="CK101" i="14"/>
  <c r="AR62" i="14"/>
  <c r="BU51" i="14"/>
  <c r="B82" i="16"/>
  <c r="BF86" i="14"/>
  <c r="BG69" i="14"/>
  <c r="Q58" i="14"/>
  <c r="AH101" i="14"/>
  <c r="CH97" i="14"/>
  <c r="BT68" i="14"/>
  <c r="AB67" i="14"/>
  <c r="CS85" i="14"/>
  <c r="CW86" i="14"/>
  <c r="CH66" i="14"/>
  <c r="AT76" i="14"/>
  <c r="CV34" i="14"/>
  <c r="DE83" i="15"/>
  <c r="Z56" i="14"/>
  <c r="BR86" i="14"/>
  <c r="L62" i="14"/>
  <c r="Q54" i="14"/>
  <c r="BE104" i="14"/>
  <c r="AD103" i="14"/>
  <c r="CH51" i="14"/>
  <c r="BW103" i="14"/>
  <c r="CX96" i="14"/>
  <c r="AK55" i="14"/>
  <c r="AT51" i="14"/>
  <c r="V88" i="14"/>
  <c r="AW44" i="14"/>
  <c r="B94" i="15"/>
  <c r="BU62" i="14"/>
  <c r="CO103" i="14"/>
  <c r="CC83" i="14"/>
  <c r="B12" i="15"/>
  <c r="Y78" i="14"/>
  <c r="B88" i="14"/>
  <c r="BT76" i="14"/>
  <c r="CV49" i="14"/>
  <c r="CW76" i="14"/>
  <c r="AV50" i="14"/>
  <c r="BS86" i="14"/>
  <c r="CA104" i="14"/>
  <c r="BZ101" i="14"/>
  <c r="CH67" i="14"/>
  <c r="CR95" i="14"/>
  <c r="BD62" i="14"/>
  <c r="BA56" i="14"/>
  <c r="W50" i="14"/>
  <c r="T93" i="14"/>
  <c r="BE87" i="14"/>
  <c r="CU73" i="14"/>
  <c r="CM94" i="14"/>
  <c r="K19" i="14"/>
  <c r="AS69" i="14"/>
  <c r="AH94" i="14"/>
  <c r="BZ62" i="14"/>
  <c r="AS82" i="14"/>
  <c r="CP100" i="14"/>
  <c r="BH56" i="14"/>
  <c r="DE29" i="15"/>
  <c r="BG48" i="14"/>
  <c r="V56" i="14"/>
  <c r="CM103" i="14"/>
  <c r="BD57" i="14"/>
  <c r="AU53" i="14"/>
  <c r="BI86" i="14"/>
  <c r="BK68" i="14"/>
  <c r="CB60" i="14"/>
  <c r="W106" i="14"/>
  <c r="AS92" i="14"/>
  <c r="CC72" i="14"/>
  <c r="S58" i="14"/>
  <c r="AH105" i="14"/>
  <c r="DE27" i="15"/>
  <c r="CN85" i="14"/>
  <c r="CG67" i="14"/>
  <c r="M69" i="14"/>
  <c r="Y56" i="14"/>
  <c r="CA96" i="14"/>
  <c r="CQ102" i="14"/>
  <c r="CA83" i="14"/>
  <c r="CK65" i="14"/>
  <c r="AP57" i="14"/>
  <c r="BA60" i="14"/>
  <c r="BC86" i="14"/>
  <c r="DA62" i="14"/>
  <c r="AH85" i="14"/>
  <c r="BE47" i="14"/>
  <c r="CF47" i="14"/>
  <c r="BQ62" i="14"/>
  <c r="CX95" i="14"/>
  <c r="CN83" i="14"/>
  <c r="AP62" i="14"/>
  <c r="AI90" i="14"/>
  <c r="BV79" i="14"/>
  <c r="CG68" i="14"/>
  <c r="BP51" i="14"/>
  <c r="L49" i="14"/>
  <c r="AG53" i="14"/>
  <c r="DA84" i="14"/>
  <c r="H78" i="14"/>
  <c r="CY79" i="14"/>
  <c r="BI54" i="14"/>
  <c r="CB47" i="14"/>
  <c r="DB45" i="14"/>
  <c r="CJ55" i="14"/>
  <c r="AZ90" i="14"/>
  <c r="BS85" i="14"/>
  <c r="CC81" i="14"/>
  <c r="AI106" i="14"/>
  <c r="C69" i="14"/>
  <c r="AV54" i="14"/>
  <c r="BL49" i="14"/>
  <c r="H75" i="14"/>
  <c r="M74" i="14"/>
  <c r="R46" i="14"/>
  <c r="CV93" i="14"/>
  <c r="CQ72" i="14"/>
  <c r="CV47" i="14"/>
  <c r="AC99" i="14"/>
  <c r="CF48" i="14"/>
  <c r="AK50" i="14"/>
  <c r="BQ100" i="14"/>
  <c r="DA66" i="14"/>
  <c r="CI76" i="14"/>
  <c r="BR99" i="14"/>
  <c r="DE21" i="15"/>
  <c r="CI49" i="14"/>
  <c r="AK44" i="14"/>
  <c r="K53" i="14"/>
  <c r="CF44" i="14"/>
  <c r="DA68" i="14"/>
  <c r="AQ91" i="14"/>
  <c r="BG84" i="14"/>
  <c r="AG99" i="14"/>
  <c r="AA97" i="14"/>
  <c r="V96" i="14"/>
  <c r="AU81" i="14"/>
  <c r="CF76" i="14"/>
  <c r="AO55" i="14"/>
  <c r="AF51" i="14"/>
  <c r="BX60" i="14"/>
  <c r="DE105" i="15"/>
  <c r="CM85" i="14"/>
  <c r="AO97" i="14"/>
  <c r="O68" i="14"/>
  <c r="BV34" i="14"/>
  <c r="AV75" i="14"/>
  <c r="AN105" i="14"/>
  <c r="CT50" i="14"/>
  <c r="AA47" i="14"/>
  <c r="BK48" i="14"/>
  <c r="CL106" i="14"/>
  <c r="AT48" i="14"/>
  <c r="CL95" i="14"/>
  <c r="CS79" i="14"/>
  <c r="T49" i="14"/>
  <c r="AH88" i="14"/>
  <c r="B59" i="15"/>
  <c r="BJ68" i="14"/>
  <c r="DE17" i="15"/>
  <c r="AO68" i="14"/>
  <c r="BC81" i="14"/>
  <c r="BG90" i="14"/>
  <c r="K100" i="14"/>
  <c r="CM68" i="14"/>
  <c r="DB102" i="14"/>
  <c r="BI92" i="14"/>
  <c r="CP47" i="14"/>
  <c r="S91" i="14"/>
  <c r="V85" i="14"/>
  <c r="CG66" i="14"/>
  <c r="BE92" i="14"/>
  <c r="BJ63" i="14"/>
  <c r="AS59" i="14"/>
  <c r="S104" i="14"/>
  <c r="AV88" i="14"/>
  <c r="AK64" i="14"/>
  <c r="AH55" i="14"/>
  <c r="U60" i="14"/>
  <c r="CT66" i="14"/>
  <c r="BL77" i="14"/>
  <c r="CD34" i="14"/>
  <c r="DE76" i="16"/>
  <c r="BF47" i="14"/>
  <c r="AA101" i="14"/>
  <c r="BW65" i="14"/>
  <c r="BD79" i="14"/>
  <c r="BM86" i="14"/>
  <c r="AY69" i="14"/>
  <c r="BE44" i="14"/>
  <c r="CY68" i="14"/>
  <c r="AF57" i="14"/>
  <c r="AK68" i="14"/>
  <c r="BB51" i="14"/>
  <c r="DE69" i="15"/>
  <c r="V55" i="14"/>
  <c r="AX50" i="14"/>
  <c r="AS100" i="14"/>
  <c r="DE24" i="15"/>
  <c r="CG104" i="14"/>
  <c r="AB60" i="14"/>
  <c r="CE63" i="14"/>
  <c r="B34" i="15"/>
  <c r="I34" i="14"/>
  <c r="CA99" i="14"/>
  <c r="AX87" i="14"/>
  <c r="DE25" i="15"/>
  <c r="AA100" i="14"/>
  <c r="AU65" i="14"/>
  <c r="K74" i="14"/>
  <c r="BU99" i="14"/>
  <c r="AQ64" i="14"/>
  <c r="BA68" i="14"/>
  <c r="O94" i="14"/>
  <c r="R45" i="14"/>
  <c r="BT79" i="14"/>
  <c r="AY58" i="14"/>
  <c r="BR58" i="14"/>
  <c r="CH56" i="14"/>
  <c r="Z101" i="14"/>
  <c r="AM81" i="14"/>
  <c r="AU58" i="14"/>
  <c r="AP56" i="14"/>
  <c r="CK82" i="14"/>
  <c r="AJ79" i="14"/>
  <c r="Z72" i="14"/>
  <c r="BU67" i="14"/>
  <c r="M62" i="14"/>
  <c r="AR96" i="14"/>
  <c r="CX54" i="14"/>
  <c r="BT67" i="14"/>
  <c r="BD84" i="14"/>
  <c r="BL100" i="14"/>
  <c r="B42" i="16"/>
  <c r="AE63" i="14"/>
  <c r="AM53" i="14"/>
  <c r="BE54" i="14"/>
  <c r="I101" i="14"/>
  <c r="Z102" i="14"/>
  <c r="CY34" i="14"/>
  <c r="W60" i="14"/>
  <c r="AE34" i="14"/>
  <c r="CO82" i="14"/>
  <c r="K44" i="14"/>
  <c r="DB87" i="14"/>
  <c r="U105" i="14"/>
  <c r="CD86" i="14"/>
  <c r="AG46" i="14"/>
  <c r="AR95" i="14"/>
  <c r="S97" i="14"/>
  <c r="AT66" i="14"/>
  <c r="AB34" i="14"/>
  <c r="S46" i="14"/>
  <c r="AF72" i="14"/>
  <c r="BP106" i="14"/>
  <c r="CN48" i="14"/>
  <c r="AA88" i="14"/>
  <c r="AW62" i="14"/>
  <c r="AX47" i="14"/>
  <c r="BQ68" i="14"/>
  <c r="BX96" i="14"/>
  <c r="B78" i="14"/>
  <c r="BT50" i="14"/>
  <c r="AO56" i="14"/>
  <c r="CX48" i="14"/>
  <c r="BO53" i="14"/>
  <c r="T97" i="14"/>
  <c r="AD54" i="14"/>
  <c r="BZ45" i="14"/>
  <c r="AW99" i="14"/>
  <c r="DE36" i="16"/>
  <c r="CZ79" i="14"/>
  <c r="W55" i="14"/>
  <c r="BI66" i="14"/>
  <c r="BE66" i="14"/>
  <c r="C66" i="14"/>
  <c r="AL106" i="14"/>
  <c r="BC45" i="14"/>
  <c r="AN63" i="14"/>
  <c r="Y47" i="14"/>
  <c r="C77" i="14"/>
  <c r="BE86" i="14"/>
  <c r="BY93" i="14"/>
  <c r="AJ91" i="14"/>
  <c r="CZ103" i="14"/>
  <c r="AF84" i="14"/>
  <c r="BX45" i="14"/>
  <c r="CH68" i="14"/>
  <c r="CC62" i="14"/>
  <c r="Q48" i="14"/>
  <c r="CM74" i="14"/>
  <c r="CJ93" i="14"/>
  <c r="BI77" i="14"/>
  <c r="BN97" i="14"/>
  <c r="X85" i="14"/>
  <c r="W66" i="14"/>
  <c r="AM77" i="14"/>
  <c r="Q60" i="14"/>
  <c r="CP53" i="14"/>
  <c r="AE45" i="14"/>
  <c r="AU83" i="14"/>
  <c r="BN68" i="14"/>
  <c r="AY57" i="14"/>
  <c r="DE26" i="16"/>
  <c r="BG88" i="14"/>
  <c r="J45" i="14"/>
  <c r="DE86" i="15"/>
  <c r="BN72" i="14"/>
  <c r="X82" i="14"/>
  <c r="CK62" i="14"/>
  <c r="L72" i="14"/>
  <c r="AC45" i="14"/>
  <c r="BU103" i="14"/>
  <c r="AC102" i="14"/>
  <c r="R93" i="14"/>
  <c r="R69" i="14"/>
  <c r="BZ99" i="14"/>
  <c r="BB102" i="14"/>
  <c r="J76" i="14"/>
  <c r="CR65" i="14"/>
  <c r="AS57" i="14"/>
  <c r="BL69" i="14"/>
  <c r="AA59" i="14"/>
  <c r="CK91" i="14"/>
  <c r="K66" i="14"/>
  <c r="AA55" i="14"/>
  <c r="AL75" i="14"/>
  <c r="BS69" i="14"/>
  <c r="B103" i="14"/>
  <c r="BF91" i="14"/>
  <c r="BM78" i="14"/>
  <c r="BP92" i="14"/>
  <c r="N46" i="14"/>
  <c r="CP63" i="14"/>
  <c r="BR50" i="14"/>
  <c r="C46" i="14"/>
  <c r="CY101" i="14"/>
  <c r="BY49" i="14"/>
  <c r="CJ77" i="14"/>
  <c r="AR53" i="14"/>
  <c r="BB85" i="14"/>
  <c r="CP74" i="14"/>
  <c r="V68" i="14"/>
  <c r="CX104" i="14"/>
  <c r="BC59" i="14"/>
  <c r="Z95" i="14"/>
  <c r="AP47" i="14"/>
  <c r="I97" i="14"/>
  <c r="K77" i="14"/>
  <c r="B65" i="16"/>
  <c r="CQ58" i="14"/>
  <c r="AU78" i="14"/>
  <c r="Q47" i="14"/>
  <c r="BQ66" i="14"/>
  <c r="X67" i="14"/>
  <c r="DA101" i="14"/>
  <c r="DE79" i="16"/>
  <c r="CM93" i="14"/>
  <c r="J88" i="14"/>
  <c r="R53" i="14"/>
  <c r="BZ106" i="14"/>
  <c r="BH58" i="14"/>
  <c r="CC46" i="14"/>
  <c r="AX73" i="14"/>
  <c r="Z49" i="14"/>
  <c r="AW69" i="14"/>
  <c r="BA74" i="14"/>
  <c r="BK66" i="14"/>
  <c r="BI88" i="14"/>
  <c r="BI72" i="14"/>
  <c r="BH91" i="14"/>
  <c r="AB46" i="14"/>
  <c r="CN64" i="14"/>
  <c r="BT73" i="14"/>
  <c r="BD67" i="14"/>
  <c r="CB34" i="14"/>
  <c r="AR75" i="14"/>
  <c r="CL79" i="14"/>
  <c r="V77" i="14"/>
  <c r="BD44" i="14"/>
  <c r="U57" i="14"/>
  <c r="CB99" i="14"/>
  <c r="Z76" i="14"/>
  <c r="T55" i="14"/>
  <c r="AU72" i="14"/>
  <c r="AX85" i="14"/>
  <c r="Q85" i="14"/>
  <c r="M64" i="14"/>
  <c r="K86" i="14"/>
  <c r="CX93" i="14"/>
  <c r="AY56" i="14"/>
  <c r="CZ54" i="14"/>
  <c r="U104" i="14"/>
  <c r="CG103" i="14"/>
  <c r="J99" i="14"/>
  <c r="BG72" i="14"/>
  <c r="CD82" i="14"/>
  <c r="AS73" i="14"/>
  <c r="CK92" i="14"/>
  <c r="O92" i="14"/>
  <c r="AZ68" i="14"/>
  <c r="BF46" i="14"/>
  <c r="CU79" i="14"/>
  <c r="CI44" i="14"/>
  <c r="CC59" i="14"/>
  <c r="BW81" i="14"/>
  <c r="BC93" i="14"/>
  <c r="N94" i="14"/>
  <c r="DE104" i="15"/>
  <c r="BJ76" i="14"/>
  <c r="CR51" i="14"/>
  <c r="BO99" i="14"/>
  <c r="CX75" i="14"/>
  <c r="C44" i="14"/>
  <c r="I74" i="14"/>
  <c r="BC87" i="14"/>
  <c r="V64" i="14"/>
  <c r="H102" i="14"/>
  <c r="AD57" i="14"/>
  <c r="Z77" i="14"/>
  <c r="B26" i="15"/>
  <c r="CR76" i="14"/>
  <c r="AE99" i="14"/>
  <c r="CQ94" i="14"/>
  <c r="DC44" i="14"/>
  <c r="BX77" i="14"/>
  <c r="CP49" i="14"/>
  <c r="CU68" i="14"/>
  <c r="AT72" i="14"/>
  <c r="AE64" i="14"/>
  <c r="BP65" i="14"/>
  <c r="B75" i="16"/>
  <c r="CX59" i="14"/>
  <c r="CM81" i="14"/>
  <c r="CO47" i="14"/>
  <c r="BY54" i="14"/>
  <c r="CH72" i="14"/>
  <c r="N86" i="14"/>
  <c r="AN90" i="14"/>
  <c r="DC54" i="14"/>
  <c r="AD60" i="14"/>
  <c r="BO101" i="14"/>
  <c r="CC95" i="14"/>
  <c r="DE121" i="15"/>
  <c r="AX76" i="14"/>
  <c r="AT47" i="14"/>
  <c r="B54" i="15"/>
  <c r="U103" i="14"/>
  <c r="CI51" i="14"/>
  <c r="BR101" i="14"/>
  <c r="AD76" i="14"/>
  <c r="CV84" i="14"/>
  <c r="DA75" i="14"/>
  <c r="BZ86" i="14"/>
  <c r="AZ79" i="14"/>
  <c r="AC97" i="14"/>
  <c r="AX72" i="14"/>
  <c r="X93" i="14"/>
  <c r="BV75" i="14"/>
  <c r="BH74" i="14"/>
  <c r="CX102" i="14"/>
  <c r="BF94" i="14"/>
  <c r="AL59" i="14"/>
  <c r="CQ51" i="14"/>
  <c r="CF88" i="14"/>
  <c r="CQ74" i="14"/>
  <c r="U68" i="14"/>
  <c r="BV83" i="14"/>
  <c r="P50" i="14"/>
  <c r="CN93" i="14"/>
  <c r="T57" i="14"/>
  <c r="U62" i="14"/>
  <c r="AG103" i="14"/>
  <c r="BV99" i="14"/>
  <c r="AM95" i="14"/>
  <c r="AK96" i="14"/>
  <c r="AT79" i="14"/>
  <c r="AE46" i="14"/>
  <c r="AS72" i="14"/>
  <c r="BZ67" i="14"/>
  <c r="DB68" i="14"/>
  <c r="T68" i="14"/>
  <c r="BG51" i="14"/>
  <c r="AL54" i="14"/>
  <c r="BI49" i="14"/>
  <c r="B16" i="15"/>
  <c r="AI105" i="14"/>
  <c r="AO104" i="14"/>
  <c r="AE77" i="14"/>
  <c r="AA105" i="14"/>
  <c r="CO49" i="14"/>
  <c r="AS50" i="14"/>
  <c r="W86" i="14"/>
  <c r="AC60" i="14"/>
  <c r="BB78" i="14"/>
  <c r="AC74" i="14"/>
  <c r="BZ65" i="14"/>
  <c r="DE55" i="15"/>
  <c r="CN62" i="14"/>
  <c r="B74" i="14"/>
  <c r="AT57" i="14"/>
  <c r="B114" i="15"/>
  <c r="CJ87" i="14"/>
  <c r="AY46" i="14"/>
  <c r="CQ50" i="14"/>
  <c r="CR44" i="14"/>
  <c r="CI47" i="14"/>
  <c r="AT90" i="14"/>
  <c r="BM64" i="14"/>
  <c r="AB48" i="14"/>
  <c r="CD57" i="14"/>
  <c r="CY76" i="14"/>
  <c r="AC103" i="14"/>
  <c r="V73" i="14"/>
  <c r="C63" i="14"/>
  <c r="K105" i="14"/>
  <c r="AT74" i="14"/>
  <c r="AA82" i="14"/>
  <c r="CZ73" i="14"/>
  <c r="BG44" i="14"/>
  <c r="CO67" i="14"/>
  <c r="B73" i="14"/>
  <c r="Z75" i="14"/>
  <c r="BG74" i="14"/>
  <c r="CY105" i="14"/>
  <c r="DE93" i="15"/>
  <c r="I64" i="14"/>
  <c r="AB72" i="14"/>
  <c r="CK73" i="14"/>
  <c r="CT34" i="14"/>
  <c r="B42" i="15"/>
  <c r="BN100" i="14"/>
  <c r="CZ48" i="14"/>
  <c r="B79" i="15"/>
  <c r="J50" i="14"/>
  <c r="AG67" i="14"/>
  <c r="CQ57" i="14"/>
  <c r="AU74" i="14"/>
  <c r="J53" i="14"/>
  <c r="BO100" i="14"/>
  <c r="BN62" i="14"/>
  <c r="BR90" i="14"/>
  <c r="AX55" i="14"/>
  <c r="V92" i="14"/>
  <c r="AK84" i="14"/>
  <c r="C48" i="14"/>
  <c r="BB57" i="14"/>
  <c r="AU101" i="14"/>
  <c r="CV54" i="14"/>
  <c r="V48" i="14"/>
  <c r="BV51" i="14"/>
  <c r="W84" i="14"/>
  <c r="CR84" i="14"/>
  <c r="DB95" i="14"/>
  <c r="AR74" i="14"/>
  <c r="BB72" i="14"/>
  <c r="CN90" i="14"/>
  <c r="AZ103" i="14"/>
  <c r="CP97" i="14"/>
  <c r="AM91" i="14"/>
  <c r="DE42" i="15"/>
  <c r="C86" i="14"/>
  <c r="CI60" i="14"/>
  <c r="V66" i="14"/>
  <c r="CR105" i="14"/>
  <c r="BD74" i="14"/>
  <c r="BZ102" i="14"/>
  <c r="CY59" i="14"/>
  <c r="BX85" i="14"/>
  <c r="CN87" i="14"/>
  <c r="BF87" i="14"/>
  <c r="CT63" i="14"/>
  <c r="BK106" i="14"/>
  <c r="CF54" i="14"/>
  <c r="BH78" i="14"/>
  <c r="BN91" i="14"/>
  <c r="AA45" i="14"/>
  <c r="J48" i="14"/>
  <c r="AC68" i="14"/>
  <c r="BM88" i="14"/>
  <c r="DB103" i="14"/>
  <c r="AP76" i="14"/>
  <c r="BH83" i="14"/>
  <c r="BK49" i="14"/>
  <c r="X59" i="14"/>
  <c r="BM58" i="14"/>
  <c r="BL75" i="14"/>
  <c r="S60" i="14"/>
  <c r="AR86" i="14"/>
  <c r="AO91" i="14"/>
  <c r="R49" i="14"/>
  <c r="AV87" i="14"/>
  <c r="P102" i="14"/>
  <c r="CG97" i="14"/>
  <c r="R86" i="14"/>
  <c r="K88" i="14"/>
  <c r="T78" i="14"/>
  <c r="BO34" i="14"/>
  <c r="DE30" i="15"/>
  <c r="AY97" i="14"/>
  <c r="CI78" i="14"/>
  <c r="AU64" i="14"/>
  <c r="CP57" i="14"/>
  <c r="BS104" i="14"/>
  <c r="DE60" i="16"/>
  <c r="AD75" i="14"/>
  <c r="AI57" i="14"/>
  <c r="CQ56" i="14"/>
  <c r="BY48" i="14"/>
  <c r="BI82" i="14"/>
  <c r="BK105" i="14"/>
  <c r="BG75" i="14"/>
  <c r="W59" i="14"/>
  <c r="AE105" i="14"/>
  <c r="CM75" i="14"/>
  <c r="AM45" i="14"/>
  <c r="P77" i="14"/>
  <c r="AM49" i="14"/>
  <c r="AK82" i="14"/>
  <c r="AM96" i="14"/>
  <c r="L94" i="14"/>
  <c r="CO55" i="14"/>
  <c r="BL92" i="14"/>
  <c r="BZ103" i="14"/>
  <c r="AC79" i="14"/>
  <c r="K68" i="14"/>
  <c r="DE69" i="16"/>
  <c r="AW100" i="14"/>
  <c r="O95" i="14"/>
  <c r="AC69" i="14"/>
  <c r="T53" i="14"/>
  <c r="AM99" i="14"/>
  <c r="CE96" i="14"/>
  <c r="AH46" i="14"/>
  <c r="AP79" i="14"/>
  <c r="CR54" i="14"/>
  <c r="CJ58" i="14"/>
  <c r="BN101" i="14"/>
  <c r="DB54" i="14"/>
  <c r="BX55" i="14"/>
  <c r="W104" i="14"/>
  <c r="DA87" i="14"/>
  <c r="AF103" i="14"/>
  <c r="DB75" i="14"/>
  <c r="Y92" i="14"/>
  <c r="CZ45" i="14"/>
  <c r="AB75" i="14"/>
  <c r="AC72" i="14"/>
  <c r="BI85" i="14"/>
  <c r="T50" i="14"/>
  <c r="CR87" i="14"/>
  <c r="CW78" i="14"/>
  <c r="BY66" i="14"/>
  <c r="BH100" i="14"/>
  <c r="AA51" i="14"/>
  <c r="CF84" i="14"/>
  <c r="BM93" i="14"/>
  <c r="DC77" i="14"/>
  <c r="T75" i="14"/>
  <c r="AB102" i="14"/>
  <c r="L64" i="14"/>
  <c r="AE57" i="14"/>
  <c r="AV78" i="14"/>
  <c r="CT49" i="14"/>
  <c r="AB105" i="14"/>
  <c r="BU59" i="14"/>
  <c r="BR94" i="14"/>
  <c r="CO73" i="14"/>
  <c r="BO86" i="14"/>
  <c r="AQ48" i="14"/>
  <c r="Z54" i="14"/>
  <c r="CT55" i="14"/>
  <c r="AM46" i="14"/>
  <c r="R54" i="14"/>
  <c r="B13" i="15"/>
  <c r="CB96" i="14"/>
  <c r="CC44" i="14"/>
  <c r="CH75" i="14"/>
  <c r="CQ53" i="14"/>
  <c r="DE53" i="15"/>
  <c r="T90" i="14"/>
  <c r="BK63" i="14"/>
  <c r="CJ64" i="14"/>
  <c r="U99" i="14"/>
  <c r="AW66" i="14"/>
  <c r="CZ87" i="14"/>
  <c r="BN93" i="14"/>
  <c r="CV58" i="14"/>
  <c r="AG55" i="14"/>
  <c r="U98" i="14" l="1"/>
  <c r="T89" i="14"/>
  <c r="CQ52" i="14"/>
  <c r="CC43" i="14"/>
  <c r="AC71" i="14"/>
  <c r="AM98" i="14"/>
  <c r="T52" i="14"/>
  <c r="DF69" i="16"/>
  <c r="DF60" i="16"/>
  <c r="IL79" i="19"/>
  <c r="CN89" i="14"/>
  <c r="BB71" i="14"/>
  <c r="BR89" i="14"/>
  <c r="BN61" i="14"/>
  <c r="J52" i="14"/>
  <c r="AB71" i="14"/>
  <c r="BG43" i="14"/>
  <c r="AT89" i="14"/>
  <c r="CR43" i="14"/>
  <c r="CN61" i="14"/>
  <c r="AS71" i="14"/>
  <c r="BV98" i="14"/>
  <c r="U61" i="14"/>
  <c r="AX71" i="14"/>
  <c r="AN89" i="14"/>
  <c r="CH71" i="14"/>
  <c r="CM80" i="14"/>
  <c r="AT71" i="14"/>
  <c r="DC43" i="14"/>
  <c r="AE98" i="14"/>
  <c r="G102" i="14"/>
  <c r="BO98" i="14"/>
  <c r="BW80" i="14"/>
  <c r="CI43" i="14"/>
  <c r="BG71" i="14"/>
  <c r="J98" i="14"/>
  <c r="AU71" i="14"/>
  <c r="CB98" i="14"/>
  <c r="BD43" i="14"/>
  <c r="KL79" i="19"/>
  <c r="BI71" i="14"/>
  <c r="R52" i="14"/>
  <c r="DF79" i="16"/>
  <c r="AR52" i="14"/>
  <c r="BZ98" i="14"/>
  <c r="L71" i="14"/>
  <c r="CK61" i="14"/>
  <c r="BN71" i="14"/>
  <c r="DF26" i="16"/>
  <c r="CP52" i="14"/>
  <c r="CC61" i="14"/>
  <c r="DF36" i="16"/>
  <c r="AW98" i="14"/>
  <c r="BO52" i="14"/>
  <c r="AW61" i="14"/>
  <c r="AF71" i="14"/>
  <c r="CL79" i="19"/>
  <c r="K43" i="14"/>
  <c r="CX79" i="19"/>
  <c r="AM52" i="14"/>
  <c r="M61" i="14"/>
  <c r="Z71" i="14"/>
  <c r="AM80" i="14"/>
  <c r="BU98" i="14"/>
  <c r="CA98" i="14"/>
  <c r="N79" i="19"/>
  <c r="BE43" i="14"/>
  <c r="DF76" i="16"/>
  <c r="KT79" i="19"/>
  <c r="BG89" i="14"/>
  <c r="BC80" i="14"/>
  <c r="JN79" i="19"/>
  <c r="AU80" i="14"/>
  <c r="AG98" i="14"/>
  <c r="CF43" i="14"/>
  <c r="K52" i="14"/>
  <c r="AK43" i="14"/>
  <c r="BR98" i="14"/>
  <c r="AC98" i="14"/>
  <c r="CQ71" i="14"/>
  <c r="G75" i="14"/>
  <c r="CC80" i="14"/>
  <c r="AZ89" i="14"/>
  <c r="G78" i="14"/>
  <c r="AG52" i="14"/>
  <c r="AI89" i="14"/>
  <c r="AP61" i="14"/>
  <c r="BQ61" i="14"/>
  <c r="DA61" i="14"/>
  <c r="CC71" i="14"/>
  <c r="AU52" i="14"/>
  <c r="BZ61" i="14"/>
  <c r="BD61" i="14"/>
  <c r="C367" i="15"/>
  <c r="C184" i="15"/>
  <c r="C213" i="15"/>
  <c r="C356" i="15"/>
  <c r="C328" i="15"/>
  <c r="C198" i="15"/>
  <c r="C195" i="15"/>
  <c r="C196" i="15"/>
  <c r="C282" i="15"/>
  <c r="C359" i="15"/>
  <c r="C216" i="15"/>
  <c r="C349" i="15"/>
  <c r="C348" i="15"/>
  <c r="C358" i="15"/>
  <c r="C294" i="15"/>
  <c r="C247" i="15"/>
  <c r="C201" i="15"/>
  <c r="C287" i="15"/>
  <c r="C229" i="15"/>
  <c r="C352" i="15"/>
  <c r="C285" i="15"/>
  <c r="C319" i="15"/>
  <c r="C368" i="15"/>
  <c r="C342" i="15"/>
  <c r="C354" i="15"/>
  <c r="C175" i="15"/>
  <c r="C239" i="15"/>
  <c r="C365" i="15"/>
  <c r="C178" i="15"/>
  <c r="C321" i="15"/>
  <c r="C370" i="15"/>
  <c r="C301" i="15"/>
  <c r="C208" i="15"/>
  <c r="C232" i="15"/>
  <c r="C323" i="15"/>
  <c r="C191" i="15"/>
  <c r="C310" i="15"/>
  <c r="C372" i="15"/>
  <c r="C363" i="15"/>
  <c r="C256" i="15"/>
  <c r="C331" i="15"/>
  <c r="C220" i="15"/>
  <c r="C316" i="15"/>
  <c r="C186" i="15"/>
  <c r="C345" i="15"/>
  <c r="C347" i="15"/>
  <c r="C297" i="15"/>
  <c r="C307" i="15"/>
  <c r="C303" i="15"/>
  <c r="C225" i="15"/>
  <c r="C330" i="15"/>
  <c r="C197" i="15"/>
  <c r="C172" i="15"/>
  <c r="C318" i="15"/>
  <c r="C227" i="15"/>
  <c r="C337" i="15"/>
  <c r="C322" i="15"/>
  <c r="C173" i="15"/>
  <c r="C176" i="15"/>
  <c r="C290" i="15"/>
  <c r="C309" i="15"/>
  <c r="C183" i="15"/>
  <c r="C361" i="15"/>
  <c r="C283" i="15"/>
  <c r="C376" i="15"/>
  <c r="C304" i="15"/>
  <c r="C364" i="15"/>
  <c r="C268" i="15"/>
  <c r="C315" i="15"/>
  <c r="C313" i="15"/>
  <c r="C329" i="15"/>
  <c r="C252" i="15"/>
  <c r="C203" i="15"/>
  <c r="C339" i="15"/>
  <c r="C298" i="15"/>
  <c r="C378" i="15"/>
  <c r="C246" i="15"/>
  <c r="C265" i="15"/>
  <c r="C269" i="15"/>
  <c r="C244" i="15"/>
  <c r="C351" i="15"/>
  <c r="C280" i="15"/>
  <c r="C295" i="15"/>
  <c r="C300" i="15"/>
  <c r="C325" i="15"/>
  <c r="C261" i="15"/>
  <c r="C189" i="15"/>
  <c r="C230" i="15"/>
  <c r="C366" i="15"/>
  <c r="C223" i="15"/>
  <c r="C215" i="15"/>
  <c r="C343" i="15"/>
  <c r="C264" i="15"/>
  <c r="C168" i="15"/>
  <c r="C228" i="15"/>
  <c r="C193" i="15"/>
  <c r="C336" i="15"/>
  <c r="C180" i="15"/>
  <c r="C235" i="15"/>
  <c r="C281" i="15"/>
  <c r="C237" i="15"/>
  <c r="C305" i="15"/>
  <c r="C291" i="15"/>
  <c r="C258" i="15"/>
  <c r="C218" i="15"/>
  <c r="C207" i="15"/>
  <c r="C278" i="15"/>
  <c r="C296" i="15"/>
  <c r="C226" i="15"/>
  <c r="C284" i="15"/>
  <c r="C257" i="15"/>
  <c r="C267" i="15"/>
  <c r="C219" i="15"/>
  <c r="C340" i="15"/>
  <c r="C312" i="15"/>
  <c r="C204" i="15"/>
  <c r="C266" i="15"/>
  <c r="C251" i="15"/>
  <c r="C243" i="15"/>
  <c r="C214" i="15"/>
  <c r="C177" i="15"/>
  <c r="C248" i="15"/>
  <c r="C210" i="15"/>
  <c r="C357" i="15"/>
  <c r="C332" i="15"/>
  <c r="C241" i="15"/>
  <c r="C211" i="15"/>
  <c r="C373" i="15"/>
  <c r="C317" i="15"/>
  <c r="C338" i="15"/>
  <c r="C185" i="15"/>
  <c r="C181" i="15"/>
  <c r="C188" i="15"/>
  <c r="C234" i="15"/>
  <c r="C250" i="15"/>
  <c r="C262" i="15"/>
  <c r="C371" i="15"/>
  <c r="C236" i="15"/>
  <c r="C240" i="15"/>
  <c r="C254" i="15"/>
  <c r="C205" i="15"/>
  <c r="C194" i="15"/>
  <c r="C299" i="15"/>
  <c r="C212" i="15"/>
  <c r="C279" i="15"/>
  <c r="C333" i="15"/>
  <c r="C314" i="15"/>
  <c r="C253" i="15"/>
  <c r="C360" i="15"/>
  <c r="C362" i="15"/>
  <c r="C238" i="15"/>
  <c r="C350" i="15"/>
  <c r="C308" i="15"/>
  <c r="C231" i="15"/>
  <c r="C286" i="15"/>
  <c r="C375" i="15"/>
  <c r="C249" i="15"/>
  <c r="C263" i="15"/>
  <c r="C174" i="15"/>
  <c r="C222" i="15"/>
  <c r="C182" i="15"/>
  <c r="C306" i="15"/>
  <c r="C206" i="15"/>
  <c r="C344" i="15"/>
  <c r="C374" i="15"/>
  <c r="C341" i="15"/>
  <c r="C233" i="15"/>
  <c r="C221" i="15"/>
  <c r="C353" i="15"/>
  <c r="C245" i="15"/>
  <c r="C334" i="15"/>
  <c r="C288" i="15"/>
  <c r="C209" i="15"/>
  <c r="C187" i="15"/>
  <c r="C192" i="15"/>
  <c r="C293" i="15"/>
  <c r="C326" i="15"/>
  <c r="C320" i="15"/>
  <c r="C311" i="15"/>
  <c r="C255" i="15"/>
  <c r="C369" i="15"/>
  <c r="C289" i="15"/>
  <c r="C335" i="15"/>
  <c r="C259" i="15"/>
  <c r="C202" i="15"/>
  <c r="C200" i="15"/>
  <c r="C170" i="15"/>
  <c r="C277" i="15"/>
  <c r="C292" i="15"/>
  <c r="C346" i="15"/>
  <c r="C217" i="15"/>
  <c r="C377" i="15"/>
  <c r="C327" i="15"/>
  <c r="C260" i="15"/>
  <c r="C169" i="15"/>
  <c r="C302" i="15"/>
  <c r="C242" i="15"/>
  <c r="C199" i="15"/>
  <c r="C324" i="15"/>
  <c r="C355" i="15"/>
  <c r="C179" i="15"/>
  <c r="C190" i="15"/>
  <c r="C171" i="15"/>
  <c r="C224" i="15"/>
  <c r="BU61" i="14"/>
  <c r="AW43" i="14"/>
  <c r="L61" i="14"/>
  <c r="AR61" i="14"/>
  <c r="AH80" i="14"/>
  <c r="G79" i="14"/>
  <c r="BZ52" i="14"/>
  <c r="DF35" i="16"/>
  <c r="BP98" i="14"/>
  <c r="CP43" i="14"/>
  <c r="EH79" i="19"/>
  <c r="AA43" i="14"/>
  <c r="AQ80" i="14"/>
  <c r="CI80" i="14"/>
  <c r="AH71" i="14"/>
  <c r="CN71" i="14"/>
  <c r="AQ89" i="14"/>
  <c r="BP43" i="14"/>
  <c r="CX89" i="14"/>
  <c r="CB61" i="14"/>
  <c r="GT79" i="19"/>
  <c r="BJ80" i="14"/>
  <c r="AI61" i="14"/>
  <c r="BE52" i="14"/>
  <c r="DF34" i="16"/>
  <c r="M52" i="14"/>
  <c r="G96" i="14"/>
  <c r="CK71" i="14"/>
  <c r="G90" i="14"/>
  <c r="H89" i="14"/>
  <c r="BG98" i="14"/>
  <c r="Q71" i="14"/>
  <c r="BP89" i="14"/>
  <c r="AH79" i="19"/>
  <c r="AU89" i="14"/>
  <c r="DF41" i="16"/>
  <c r="AI98" i="14"/>
  <c r="CD43" i="14"/>
  <c r="DF27" i="16"/>
  <c r="BK89" i="14"/>
  <c r="CJ43" i="14"/>
  <c r="BC43" i="14"/>
  <c r="HR79" i="19"/>
  <c r="BJ89" i="14"/>
  <c r="AG43" i="14"/>
  <c r="BY52" i="14"/>
  <c r="BT61" i="14"/>
  <c r="G100" i="14"/>
  <c r="CX71" i="14"/>
  <c r="AY89" i="14"/>
  <c r="CH98" i="14"/>
  <c r="AJ98" i="14"/>
  <c r="N80" i="14"/>
  <c r="BI61" i="14"/>
  <c r="CG80" i="14"/>
  <c r="AM61" i="14"/>
  <c r="AL71" i="14"/>
  <c r="CI98" i="14"/>
  <c r="CU80" i="14"/>
  <c r="G56" i="14"/>
  <c r="CZ61" i="14"/>
  <c r="DF14" i="16"/>
  <c r="AE61" i="14"/>
  <c r="Z43" i="14"/>
  <c r="DF86" i="16"/>
  <c r="BL71" i="14"/>
  <c r="BS61" i="14"/>
  <c r="DC89" i="14"/>
  <c r="AT79" i="19"/>
  <c r="EL79" i="19"/>
  <c r="AJ52" i="14"/>
  <c r="K98" i="14"/>
  <c r="CW80" i="14"/>
  <c r="AG71" i="14"/>
  <c r="DB98" i="14"/>
  <c r="CK52" i="14"/>
  <c r="BK71" i="14"/>
  <c r="C54" i="19"/>
  <c r="C85" i="19"/>
  <c r="C38" i="19"/>
  <c r="C58" i="19"/>
  <c r="C68" i="19"/>
  <c r="C47" i="19"/>
  <c r="C69" i="19"/>
  <c r="C28" i="19"/>
  <c r="C87" i="19"/>
  <c r="C21" i="19"/>
  <c r="C27" i="19"/>
  <c r="C36" i="19"/>
  <c r="C60" i="19"/>
  <c r="C25" i="19"/>
  <c r="C44" i="19"/>
  <c r="C64" i="19"/>
  <c r="C70" i="19"/>
  <c r="C53" i="19"/>
  <c r="C37" i="19"/>
  <c r="C66" i="19"/>
  <c r="C72" i="19"/>
  <c r="C32" i="19"/>
  <c r="C76" i="19"/>
  <c r="C73" i="19"/>
  <c r="C45" i="19"/>
  <c r="C35" i="19"/>
  <c r="C43" i="19"/>
  <c r="C84" i="19"/>
  <c r="C41" i="19"/>
  <c r="C34" i="19"/>
  <c r="C26" i="19"/>
  <c r="C18" i="19"/>
  <c r="C67" i="19"/>
  <c r="C49" i="19"/>
  <c r="C56" i="19"/>
  <c r="C42" i="19"/>
  <c r="C71" i="19"/>
  <c r="C39" i="19"/>
  <c r="C86" i="19"/>
  <c r="C19" i="19"/>
  <c r="C46" i="19"/>
  <c r="C55" i="19"/>
  <c r="C24" i="19"/>
  <c r="C82" i="19"/>
  <c r="C33" i="19"/>
  <c r="C74" i="19"/>
  <c r="C17" i="19"/>
  <c r="C59" i="19"/>
  <c r="C48" i="19"/>
  <c r="C61" i="19"/>
  <c r="C16" i="19"/>
  <c r="C29" i="19"/>
  <c r="C63" i="19"/>
  <c r="C20" i="19"/>
  <c r="C51" i="19"/>
  <c r="C23" i="19"/>
  <c r="C83" i="19"/>
  <c r="C22" i="19"/>
  <c r="C77" i="19"/>
  <c r="C30" i="19"/>
  <c r="C57" i="19"/>
  <c r="C75" i="19"/>
  <c r="C65" i="19"/>
  <c r="C40" i="19"/>
  <c r="C50" i="19"/>
  <c r="C52" i="19"/>
  <c r="AE43" i="14"/>
  <c r="BE71" i="14"/>
  <c r="JR79" i="19"/>
  <c r="CM71" i="14"/>
  <c r="CY52" i="14"/>
  <c r="AC89" i="14"/>
  <c r="BD80" i="14"/>
  <c r="AN52" i="14"/>
  <c r="N61" i="14"/>
  <c r="BP80" i="14"/>
  <c r="V61" i="14"/>
  <c r="CD89" i="14"/>
  <c r="O98" i="14"/>
  <c r="BX52" i="14"/>
  <c r="Q80" i="14"/>
  <c r="BJ98" i="14"/>
  <c r="AV89" i="14"/>
  <c r="CN43" i="14"/>
  <c r="BN52" i="14"/>
  <c r="CT89" i="14"/>
  <c r="AF98" i="14"/>
  <c r="AE52" i="14"/>
  <c r="AS43" i="14"/>
  <c r="AO61" i="14"/>
  <c r="G63" i="14"/>
  <c r="JB79" i="19"/>
  <c r="AF43" i="14"/>
  <c r="N43" i="14"/>
  <c r="DF31" i="16"/>
  <c r="AV80" i="14"/>
  <c r="LJ79" i="19"/>
  <c r="AL52" i="14"/>
  <c r="KP79" i="19"/>
  <c r="G66" i="14"/>
  <c r="L52" i="14"/>
  <c r="CC98" i="14"/>
  <c r="T98" i="14"/>
  <c r="CL61" i="14"/>
  <c r="AI71" i="14"/>
  <c r="CU43" i="14"/>
  <c r="DF19" i="16"/>
  <c r="G93" i="14"/>
  <c r="G53" i="14"/>
  <c r="H52" i="14"/>
  <c r="I52" i="14"/>
  <c r="BA71" i="14"/>
  <c r="CJ98" i="14"/>
  <c r="G54" i="14"/>
  <c r="DB43" i="14"/>
  <c r="CR71" i="14"/>
  <c r="AX52" i="14"/>
  <c r="BX71" i="14"/>
  <c r="BM52" i="14"/>
  <c r="AX79" i="19"/>
  <c r="AM71" i="14"/>
  <c r="BN89" i="14"/>
  <c r="F85" i="19"/>
  <c r="HN87" i="19"/>
  <c r="F84" i="19"/>
  <c r="Z87" i="19"/>
  <c r="IT86" i="19"/>
  <c r="IH84" i="19"/>
  <c r="KH82" i="19"/>
  <c r="GD83" i="19"/>
  <c r="LJ83" i="19"/>
  <c r="ED84" i="19"/>
  <c r="CD82" i="19"/>
  <c r="GD85" i="19"/>
  <c r="JF84" i="19"/>
  <c r="DR83" i="19"/>
  <c r="AH83" i="19"/>
  <c r="AX82" i="19"/>
  <c r="IP84" i="19"/>
  <c r="DN85" i="19"/>
  <c r="ID83" i="19"/>
  <c r="BV87" i="19"/>
  <c r="FZ84" i="19"/>
  <c r="EP86" i="19"/>
  <c r="GL85" i="19"/>
  <c r="GH85" i="19"/>
  <c r="IX85" i="19"/>
  <c r="CT83" i="19"/>
  <c r="DB82" i="19"/>
  <c r="BZ86" i="19"/>
  <c r="JB86" i="19"/>
  <c r="KT84" i="19"/>
  <c r="BJ86" i="19"/>
  <c r="BJ87" i="19"/>
  <c r="EH85" i="19"/>
  <c r="JR83" i="19"/>
  <c r="BR87" i="19"/>
  <c r="HV82" i="19"/>
  <c r="IX86" i="19"/>
  <c r="KL87" i="19"/>
  <c r="JN87" i="19"/>
  <c r="EP83" i="19"/>
  <c r="JV83" i="19"/>
  <c r="JZ86" i="19"/>
  <c r="JZ87" i="19"/>
  <c r="J83" i="19"/>
  <c r="DJ83" i="19"/>
  <c r="EL85" i="19"/>
  <c r="CX86" i="19"/>
  <c r="DJ84" i="19"/>
  <c r="FF85" i="19"/>
  <c r="DZ84" i="19"/>
  <c r="KP83" i="19"/>
  <c r="BF85" i="19"/>
  <c r="JF86" i="19"/>
  <c r="BF83" i="19"/>
  <c r="Z82" i="19"/>
  <c r="IT85" i="19"/>
  <c r="IH85" i="19"/>
  <c r="KH85" i="19"/>
  <c r="GD82" i="19"/>
  <c r="LJ84" i="19"/>
  <c r="ED87" i="19"/>
  <c r="CD84" i="19"/>
  <c r="LF87" i="19"/>
  <c r="JF82" i="19"/>
  <c r="DR85" i="19"/>
  <c r="AH82" i="19"/>
  <c r="AX85" i="19"/>
  <c r="BB86" i="19"/>
  <c r="DN87" i="19"/>
  <c r="ID82" i="19"/>
  <c r="BV85" i="19"/>
  <c r="R85" i="19"/>
  <c r="HJ84" i="19"/>
  <c r="HF84" i="19"/>
  <c r="R86" i="19"/>
  <c r="GH86" i="19"/>
  <c r="FJ86" i="19"/>
  <c r="EH87" i="19"/>
  <c r="BZ87" i="19"/>
  <c r="JB83" i="19"/>
  <c r="GT86" i="19"/>
  <c r="AD83" i="19"/>
  <c r="DV82" i="19"/>
  <c r="BR86" i="19"/>
  <c r="ET84" i="19"/>
  <c r="BR83" i="19"/>
  <c r="CH84" i="19"/>
  <c r="IX84" i="19"/>
  <c r="HR83" i="19"/>
  <c r="V83" i="19"/>
  <c r="BR82" i="19"/>
  <c r="HZ86" i="19"/>
  <c r="J87" i="19"/>
  <c r="HZ85" i="19"/>
  <c r="HB85" i="19"/>
  <c r="JN83" i="19"/>
  <c r="IL83" i="19"/>
  <c r="IL87" i="19"/>
  <c r="DJ86" i="19"/>
  <c r="FF82" i="19"/>
  <c r="DZ83" i="19"/>
  <c r="JJ83" i="19"/>
  <c r="DZ82" i="19"/>
  <c r="HN83" i="19"/>
  <c r="BN83" i="19"/>
  <c r="BN85" i="19"/>
  <c r="AT84" i="19"/>
  <c r="FV84" i="19"/>
  <c r="AP87" i="19"/>
  <c r="KH86" i="19"/>
  <c r="GD84" i="19"/>
  <c r="LJ86" i="19"/>
  <c r="ED82" i="19"/>
  <c r="CD85" i="19"/>
  <c r="LF85" i="19"/>
  <c r="EX85" i="19"/>
  <c r="DR82" i="19"/>
  <c r="AH85" i="19"/>
  <c r="AX84" i="19"/>
  <c r="IP87" i="19"/>
  <c r="IP86" i="19"/>
  <c r="AT83" i="19"/>
  <c r="FZ83" i="19"/>
  <c r="HJ83" i="19"/>
  <c r="EP84" i="19"/>
  <c r="GL84" i="19"/>
  <c r="GH87" i="19"/>
  <c r="FJ87" i="19"/>
  <c r="ID85" i="19"/>
  <c r="DB87" i="19"/>
  <c r="CL83" i="19"/>
  <c r="JR86" i="19"/>
  <c r="KT87" i="19"/>
  <c r="BJ82" i="19"/>
  <c r="BJ85" i="19"/>
  <c r="FJ84" i="19"/>
  <c r="JR87" i="19"/>
  <c r="KL86" i="19"/>
  <c r="AL87" i="19"/>
  <c r="KL84" i="19"/>
  <c r="AL82" i="19"/>
  <c r="KD82" i="19"/>
  <c r="JV86" i="19"/>
  <c r="JN86" i="19"/>
  <c r="V86" i="19"/>
  <c r="JN84" i="19"/>
  <c r="GX87" i="19"/>
  <c r="ET86" i="19"/>
  <c r="IL85" i="19"/>
  <c r="IL82" i="19"/>
  <c r="DJ85" i="19"/>
  <c r="FF83" i="19"/>
  <c r="DZ86" i="19"/>
  <c r="JJ85" i="19"/>
  <c r="F83" i="19"/>
  <c r="HN86" i="19"/>
  <c r="F82" i="19"/>
  <c r="AT82" i="19"/>
  <c r="FV82" i="19"/>
  <c r="AP86" i="19"/>
  <c r="KH83" i="19"/>
  <c r="GD86" i="19"/>
  <c r="LJ85" i="19"/>
  <c r="ED86" i="19"/>
  <c r="CD83" i="19"/>
  <c r="LF84" i="19"/>
  <c r="EX84" i="19"/>
  <c r="DR84" i="19"/>
  <c r="AH86" i="19"/>
  <c r="KX85" i="19"/>
  <c r="IP83" i="19"/>
  <c r="LB82" i="19"/>
  <c r="EH83" i="19"/>
  <c r="FZ85" i="19"/>
  <c r="GL82" i="19"/>
  <c r="HJ82" i="19"/>
  <c r="HF86" i="19"/>
  <c r="IX83" i="19"/>
  <c r="CT82" i="19"/>
  <c r="ID84" i="19"/>
  <c r="DB83" i="19"/>
  <c r="BZ83" i="19"/>
  <c r="JB82" i="19"/>
  <c r="GT87" i="19"/>
  <c r="AD86" i="19"/>
  <c r="AD85" i="19"/>
  <c r="CH86" i="19"/>
  <c r="JR82" i="19"/>
  <c r="ET85" i="19"/>
  <c r="CH87" i="19"/>
  <c r="IX87" i="19"/>
  <c r="DF86" i="19"/>
  <c r="HV85" i="19"/>
  <c r="KD84" i="19"/>
  <c r="HV86" i="19"/>
  <c r="KD86" i="19"/>
  <c r="HB87" i="19"/>
  <c r="GX83" i="19"/>
  <c r="HZ87" i="19"/>
  <c r="EL84" i="19"/>
  <c r="CX84" i="19"/>
  <c r="J85" i="19"/>
  <c r="FF87" i="19"/>
  <c r="KP87" i="19"/>
  <c r="JJ86" i="19"/>
  <c r="J84" i="19"/>
  <c r="F87" i="19"/>
  <c r="BN87" i="19"/>
  <c r="BF84" i="19"/>
  <c r="Z83" i="19"/>
  <c r="IT84" i="19"/>
  <c r="FV83" i="19"/>
  <c r="AP84" i="19"/>
  <c r="JF85" i="19"/>
  <c r="LF83" i="19"/>
  <c r="LJ82" i="19"/>
  <c r="ED83" i="19"/>
  <c r="CD86" i="19"/>
  <c r="AT86" i="19"/>
  <c r="EX86" i="19"/>
  <c r="DR86" i="19"/>
  <c r="AH87" i="19"/>
  <c r="BB83" i="19"/>
  <c r="AP82" i="19"/>
  <c r="LB84" i="19"/>
  <c r="LB86" i="19"/>
  <c r="FZ87" i="19"/>
  <c r="CP83" i="19"/>
  <c r="GL83" i="19"/>
  <c r="HJ87" i="19"/>
  <c r="HR82" i="19"/>
  <c r="CT85" i="19"/>
  <c r="ID86" i="19"/>
  <c r="DB85" i="19"/>
  <c r="BZ84" i="19"/>
  <c r="GT83" i="19"/>
  <c r="KT85" i="19"/>
  <c r="DV84" i="19"/>
  <c r="N82" i="19"/>
  <c r="AL84" i="19"/>
  <c r="DF83" i="19"/>
  <c r="FN83" i="19"/>
  <c r="CH85" i="19"/>
  <c r="HR84" i="19"/>
  <c r="KL82" i="19"/>
  <c r="BR85" i="19"/>
  <c r="FN85" i="19"/>
  <c r="V84" i="19"/>
  <c r="J82" i="19"/>
  <c r="HB86" i="19"/>
  <c r="GX84" i="19"/>
  <c r="FR83" i="19"/>
  <c r="EL82" i="19"/>
  <c r="FR85" i="19"/>
  <c r="CX85" i="19"/>
  <c r="FF84" i="19"/>
  <c r="KP82" i="19"/>
  <c r="JJ87" i="19"/>
  <c r="BF86" i="19"/>
  <c r="F86" i="19"/>
  <c r="BN86" i="19"/>
  <c r="Z85" i="19"/>
  <c r="IT87" i="19"/>
  <c r="FV85" i="19"/>
  <c r="AP83" i="19"/>
  <c r="IH86" i="19"/>
  <c r="LF86" i="19"/>
  <c r="DN83" i="19"/>
  <c r="BB82" i="19"/>
  <c r="HN85" i="19"/>
  <c r="FB82" i="19"/>
  <c r="EX83" i="19"/>
  <c r="DR87" i="19"/>
  <c r="AX86" i="19"/>
  <c r="BB85" i="19"/>
  <c r="BV86" i="19"/>
  <c r="AT85" i="19"/>
  <c r="LB87" i="19"/>
  <c r="N85" i="19"/>
  <c r="HJ85" i="19"/>
  <c r="HF85" i="19"/>
  <c r="HF87" i="19"/>
  <c r="R82" i="19"/>
  <c r="CT84" i="19"/>
  <c r="EH86" i="19"/>
  <c r="BZ85" i="19"/>
  <c r="CL84" i="19"/>
  <c r="HB84" i="19"/>
  <c r="AD84" i="19"/>
  <c r="DV86" i="19"/>
  <c r="EP85" i="19"/>
  <c r="DF84" i="19"/>
  <c r="JZ82" i="19"/>
  <c r="AL83" i="19"/>
  <c r="AL86" i="19"/>
  <c r="HR85" i="19"/>
  <c r="KT82" i="19"/>
  <c r="JV87" i="19"/>
  <c r="JV85" i="19"/>
  <c r="HV83" i="19"/>
  <c r="V82" i="19"/>
  <c r="HB83" i="19"/>
  <c r="N87" i="19"/>
  <c r="JN85" i="19"/>
  <c r="IL86" i="19"/>
  <c r="FR87" i="19"/>
  <c r="CX87" i="19"/>
  <c r="FF86" i="19"/>
  <c r="KP86" i="19"/>
  <c r="JJ84" i="19"/>
  <c r="HZ83" i="19"/>
  <c r="HN82" i="19"/>
  <c r="FB87" i="19"/>
  <c r="BF87" i="19"/>
  <c r="Z86" i="19"/>
  <c r="IT83" i="19"/>
  <c r="IH83" i="19"/>
  <c r="KH87" i="19"/>
  <c r="IH82" i="19"/>
  <c r="AP85" i="19"/>
  <c r="DN82" i="19"/>
  <c r="BB87" i="19"/>
  <c r="LF82" i="19"/>
  <c r="JF83" i="19"/>
  <c r="EX87" i="19"/>
  <c r="GP87" i="19"/>
  <c r="AX83" i="19"/>
  <c r="IP85" i="19"/>
  <c r="FB83" i="19"/>
  <c r="LB85" i="19"/>
  <c r="FZ82" i="19"/>
  <c r="CP82" i="19"/>
  <c r="CP87" i="19"/>
  <c r="GL86" i="19"/>
  <c r="R87" i="19"/>
  <c r="GH83" i="19"/>
  <c r="FJ83" i="19"/>
  <c r="EH84" i="19"/>
  <c r="CL86" i="19"/>
  <c r="CL82" i="19"/>
  <c r="KT86" i="19"/>
  <c r="DV87" i="19"/>
  <c r="AD82" i="19"/>
  <c r="V87" i="19"/>
  <c r="FJ82" i="19"/>
  <c r="DF85" i="19"/>
  <c r="JV82" i="19"/>
  <c r="KL83" i="19"/>
  <c r="DJ82" i="19"/>
  <c r="FN84" i="19"/>
  <c r="KD83" i="19"/>
  <c r="N83" i="19"/>
  <c r="JZ84" i="19"/>
  <c r="HZ84" i="19"/>
  <c r="GX85" i="19"/>
  <c r="ET87" i="19"/>
  <c r="N86" i="19"/>
  <c r="EL83" i="19"/>
  <c r="FR82" i="19"/>
  <c r="CX82" i="19"/>
  <c r="DZ87" i="19"/>
  <c r="KP85" i="19"/>
  <c r="JJ82" i="19"/>
  <c r="EL87" i="19"/>
  <c r="BF82" i="19"/>
  <c r="BN84" i="19"/>
  <c r="Z84" i="19"/>
  <c r="IT82" i="19"/>
  <c r="FV87" i="19"/>
  <c r="KH84" i="19"/>
  <c r="GD87" i="19"/>
  <c r="LJ87" i="19"/>
  <c r="ED85" i="19"/>
  <c r="CD87" i="19"/>
  <c r="FB85" i="19"/>
  <c r="AT87" i="19"/>
  <c r="EX82" i="19"/>
  <c r="AH84" i="19"/>
  <c r="AX87" i="19"/>
  <c r="BB84" i="19"/>
  <c r="FB86" i="19"/>
  <c r="BV83" i="19"/>
  <c r="BV84" i="19"/>
  <c r="CP85" i="19"/>
  <c r="CP84" i="19"/>
  <c r="HF82" i="19"/>
  <c r="GH84" i="19"/>
  <c r="R84" i="19"/>
  <c r="CT86" i="19"/>
  <c r="DB84" i="19"/>
  <c r="JB84" i="19"/>
  <c r="JB87" i="19"/>
  <c r="GT82" i="19"/>
  <c r="BJ83" i="19"/>
  <c r="DV85" i="19"/>
  <c r="CL87" i="19"/>
  <c r="JR85" i="19"/>
  <c r="DF82" i="19"/>
  <c r="CH82" i="19"/>
  <c r="FN82" i="19"/>
  <c r="HR87" i="19"/>
  <c r="JZ83" i="19"/>
  <c r="HV87" i="19"/>
  <c r="EP82" i="19"/>
  <c r="FN86" i="19"/>
  <c r="KD87" i="19"/>
  <c r="GX82" i="19"/>
  <c r="ET83" i="19"/>
  <c r="FR84" i="19"/>
  <c r="KP84" i="19"/>
  <c r="AG80" i="14"/>
  <c r="BQ43" i="14"/>
  <c r="BR43" i="14"/>
  <c r="AW71" i="14"/>
  <c r="BN43" i="14"/>
  <c r="AH43" i="14"/>
  <c r="AM89" i="14"/>
  <c r="BA89" i="14"/>
  <c r="BY80" i="14"/>
  <c r="DF16" i="16"/>
  <c r="IX79" i="19"/>
  <c r="AH98" i="14"/>
  <c r="G86" i="14"/>
  <c r="DA80" i="14"/>
  <c r="AQ61" i="14"/>
  <c r="G51" i="14"/>
  <c r="BX61" i="14"/>
  <c r="DB89" i="14"/>
  <c r="DB70" i="14" s="1"/>
  <c r="CY80" i="14"/>
  <c r="HN79" i="19"/>
  <c r="AL89" i="14"/>
  <c r="U43" i="14"/>
  <c r="BY43" i="14"/>
  <c r="P52" i="14"/>
  <c r="BT98" i="14"/>
  <c r="CB71" i="14"/>
  <c r="DF65" i="16"/>
  <c r="DF85" i="16"/>
  <c r="BB79" i="19"/>
  <c r="AY52" i="14"/>
  <c r="X52" i="14"/>
  <c r="DF54" i="16"/>
  <c r="DB80" i="14"/>
  <c r="CJ61" i="14"/>
  <c r="L43" i="14"/>
  <c r="CJ89" i="14"/>
  <c r="CP98" i="14"/>
  <c r="BU80" i="14"/>
  <c r="CS98" i="14"/>
  <c r="CS89" i="14"/>
  <c r="AW89" i="14"/>
  <c r="AJ43" i="14"/>
  <c r="AP89" i="14"/>
  <c r="AD52" i="14"/>
  <c r="CU98" i="14"/>
  <c r="DB71" i="14"/>
  <c r="CP89" i="14"/>
  <c r="G65" i="14"/>
  <c r="BP61" i="14"/>
  <c r="G46" i="14"/>
  <c r="DF20" i="16"/>
  <c r="BB98" i="14"/>
  <c r="Y80" i="14"/>
  <c r="BY98" i="14"/>
  <c r="V80" i="14"/>
  <c r="DF29" i="16"/>
  <c r="AJ80" i="14"/>
  <c r="CN52" i="14"/>
  <c r="N71" i="14"/>
  <c r="CO71" i="14"/>
  <c r="CS61" i="14"/>
  <c r="CQ80" i="14"/>
  <c r="BO71" i="14"/>
  <c r="CH79" i="19"/>
  <c r="BK80" i="14"/>
  <c r="DF49" i="16"/>
  <c r="AU61" i="14"/>
  <c r="CT79" i="19"/>
  <c r="G94" i="14"/>
  <c r="G99" i="14"/>
  <c r="H98" i="14"/>
  <c r="DC71" i="14"/>
  <c r="BM80" i="14"/>
  <c r="CC52" i="14"/>
  <c r="FB79" i="19"/>
  <c r="CY89" i="14"/>
  <c r="G45" i="14"/>
  <c r="H43" i="14"/>
  <c r="BE80" i="14"/>
  <c r="BI52" i="14"/>
  <c r="AC43" i="14"/>
  <c r="BZ80" i="14"/>
  <c r="BR52" i="14"/>
  <c r="AF52" i="14"/>
  <c r="AO98" i="14"/>
  <c r="BV43" i="14"/>
  <c r="DF87" i="16"/>
  <c r="W98" i="14"/>
  <c r="AF61" i="14"/>
  <c r="CH89" i="14"/>
  <c r="O71" i="14"/>
  <c r="AD61" i="14"/>
  <c r="AN80" i="14"/>
  <c r="AX89" i="14"/>
  <c r="I89" i="14"/>
  <c r="DA43" i="14"/>
  <c r="AB98" i="14"/>
  <c r="AY80" i="14"/>
  <c r="DF47" i="16"/>
  <c r="BX80" i="14"/>
  <c r="DF82" i="16"/>
  <c r="AV98" i="14"/>
  <c r="AN98" i="14"/>
  <c r="Q43" i="14"/>
  <c r="BQ89" i="14"/>
  <c r="BM61" i="14"/>
  <c r="DF51" i="16"/>
  <c r="BY89" i="14"/>
  <c r="CN98" i="14"/>
  <c r="BZ43" i="14"/>
  <c r="BZ42" i="14" s="1"/>
  <c r="BJ61" i="14"/>
  <c r="CE98" i="14"/>
  <c r="DC80" i="14"/>
  <c r="AR89" i="14"/>
  <c r="P80" i="14"/>
  <c r="X89" i="14"/>
  <c r="DF71" i="16"/>
  <c r="AQ71" i="14"/>
  <c r="AK98" i="14"/>
  <c r="BL61" i="14"/>
  <c r="AK89" i="14"/>
  <c r="U80" i="14"/>
  <c r="BR71" i="14"/>
  <c r="BX98" i="14"/>
  <c r="T80" i="14"/>
  <c r="CT71" i="14"/>
  <c r="BV71" i="14"/>
  <c r="AH61" i="14"/>
  <c r="AJ89" i="14"/>
  <c r="AB80" i="14"/>
  <c r="BD71" i="14"/>
  <c r="CP80" i="14"/>
  <c r="HZ79" i="19"/>
  <c r="BT89" i="14"/>
  <c r="BR61" i="14"/>
  <c r="DF72" i="16"/>
  <c r="CR52" i="14"/>
  <c r="BZ71" i="14"/>
  <c r="BN79" i="19"/>
  <c r="CA43" i="14"/>
  <c r="CP79" i="19"/>
  <c r="CL80" i="14"/>
  <c r="BY71" i="14"/>
  <c r="BX89" i="14"/>
  <c r="O80" i="14"/>
  <c r="AO80" i="14"/>
  <c r="LB79" i="19"/>
  <c r="I135" i="15"/>
  <c r="I138" i="15" s="1"/>
  <c r="CA52" i="14"/>
  <c r="CT52" i="14"/>
  <c r="FR79" i="19"/>
  <c r="S89" i="14"/>
  <c r="DC98" i="14"/>
  <c r="DF48" i="16"/>
  <c r="HF79" i="19"/>
  <c r="S43" i="14"/>
  <c r="AZ52" i="14"/>
  <c r="X71" i="14"/>
  <c r="BL52" i="14"/>
  <c r="CW89" i="14"/>
  <c r="V98" i="14"/>
  <c r="Q89" i="14"/>
  <c r="AX98" i="14"/>
  <c r="AS80" i="14"/>
  <c r="G59" i="14"/>
  <c r="AO52" i="14"/>
  <c r="M71" i="14"/>
  <c r="CH52" i="14"/>
  <c r="DF23" i="16"/>
  <c r="BM89" i="14"/>
  <c r="ET79" i="19"/>
  <c r="CM98" i="14"/>
  <c r="CX43" i="14"/>
  <c r="BU89" i="14"/>
  <c r="DA52" i="14"/>
  <c r="BN80" i="14"/>
  <c r="BF43" i="14"/>
  <c r="G85" i="14"/>
  <c r="Y52" i="14"/>
  <c r="BK43" i="14"/>
  <c r="L98" i="14"/>
  <c r="AL79" i="19"/>
  <c r="DF61" i="16"/>
  <c r="BJ79" i="19"/>
  <c r="BJ52" i="14"/>
  <c r="KX79" i="19"/>
  <c r="BW71" i="14"/>
  <c r="AI80" i="14"/>
  <c r="AG89" i="14"/>
  <c r="AO71" i="14"/>
  <c r="G91" i="14"/>
  <c r="CV61" i="14"/>
  <c r="DF18" i="16"/>
  <c r="BD89" i="14"/>
  <c r="CR61" i="14"/>
  <c r="AN43" i="14"/>
  <c r="FF79" i="19"/>
  <c r="GP79" i="19"/>
  <c r="P89" i="14"/>
  <c r="BW61" i="14"/>
  <c r="BK52" i="14"/>
  <c r="BH43" i="14"/>
  <c r="FZ79" i="19"/>
  <c r="CS71" i="14"/>
  <c r="G103" i="14"/>
  <c r="CL71" i="14"/>
  <c r="R98" i="14"/>
  <c r="DF42" i="16"/>
  <c r="BR79" i="19"/>
  <c r="CB52" i="14"/>
  <c r="HJ79" i="19"/>
  <c r="AV52" i="14"/>
  <c r="BK98" i="14"/>
  <c r="R89" i="14"/>
  <c r="T61" i="14"/>
  <c r="DF59" i="16"/>
  <c r="DF39" i="16"/>
  <c r="G67" i="14"/>
  <c r="T71" i="14"/>
  <c r="CP71" i="14"/>
  <c r="BP52" i="14"/>
  <c r="K89" i="14"/>
  <c r="BF71" i="14"/>
  <c r="CO80" i="14"/>
  <c r="S61" i="14"/>
  <c r="BH89" i="14"/>
  <c r="AF80" i="14"/>
  <c r="BL80" i="14"/>
  <c r="DF28" i="16"/>
  <c r="AZ71" i="14"/>
  <c r="BT80" i="14"/>
  <c r="G60" i="14"/>
  <c r="BW52" i="14"/>
  <c r="BZ79" i="19"/>
  <c r="BF79" i="19"/>
  <c r="K80" i="14"/>
  <c r="Z80" i="14"/>
  <c r="CX61" i="14"/>
  <c r="AZ61" i="14"/>
  <c r="I98" i="14"/>
  <c r="K61" i="14"/>
  <c r="BL43" i="14"/>
  <c r="AE89" i="14"/>
  <c r="AA80" i="14"/>
  <c r="G69" i="14"/>
  <c r="DF80" i="16"/>
  <c r="CR80" i="14"/>
  <c r="CJ80" i="14"/>
  <c r="DB79" i="19"/>
  <c r="G47" i="14"/>
  <c r="AW52" i="14"/>
  <c r="X98" i="14"/>
  <c r="V79" i="19"/>
  <c r="DJ79" i="19"/>
  <c r="O43" i="14"/>
  <c r="BM71" i="14"/>
  <c r="BM70" i="14" s="1"/>
  <c r="CA80" i="14"/>
  <c r="CQ98" i="14"/>
  <c r="BO61" i="14"/>
  <c r="JV79" i="19"/>
  <c r="CI61" i="14"/>
  <c r="S71" i="14"/>
  <c r="DF75" i="16"/>
  <c r="AL61" i="14"/>
  <c r="BD98" i="14"/>
  <c r="CY43" i="14"/>
  <c r="AS52" i="14"/>
  <c r="CM61" i="14"/>
  <c r="AD71" i="14"/>
  <c r="CU61" i="14"/>
  <c r="CH43" i="14"/>
  <c r="BH61" i="14"/>
  <c r="BP71" i="14"/>
  <c r="AR98" i="14"/>
  <c r="R79" i="19"/>
  <c r="AJ61" i="14"/>
  <c r="N89" i="14"/>
  <c r="BG80" i="14"/>
  <c r="W71" i="14"/>
  <c r="AR43" i="14"/>
  <c r="DF40" i="16"/>
  <c r="BM43" i="14"/>
  <c r="BM42" i="14" s="1"/>
  <c r="CV98" i="14"/>
  <c r="G104" i="14"/>
  <c r="AD98" i="14"/>
  <c r="BT71" i="14"/>
  <c r="AH89" i="14"/>
  <c r="CE61" i="14"/>
  <c r="AK71" i="14"/>
  <c r="AT61" i="14"/>
  <c r="BQ71" i="14"/>
  <c r="AO89" i="14"/>
  <c r="X43" i="14"/>
  <c r="AY98" i="14"/>
  <c r="G74" i="14"/>
  <c r="BF61" i="14"/>
  <c r="Z98" i="14"/>
  <c r="BK61" i="14"/>
  <c r="GL79" i="19"/>
  <c r="W43" i="14"/>
  <c r="AJ71" i="14"/>
  <c r="AQ43" i="14"/>
  <c r="AK52" i="14"/>
  <c r="AU98" i="14"/>
  <c r="BF98" i="14"/>
  <c r="AB52" i="14"/>
  <c r="AS98" i="14"/>
  <c r="DA89" i="14"/>
  <c r="DB61" i="14"/>
  <c r="AP98" i="14"/>
  <c r="Y43" i="14"/>
  <c r="DF73" i="16"/>
  <c r="AL43" i="14"/>
  <c r="R43" i="14"/>
  <c r="CR89" i="14"/>
  <c r="AP52" i="14"/>
  <c r="CL43" i="14"/>
  <c r="BR80" i="14"/>
  <c r="AR80" i="14"/>
  <c r="CK98" i="14"/>
  <c r="BE61" i="14"/>
  <c r="G62" i="14"/>
  <c r="H61" i="14"/>
  <c r="BT52" i="14"/>
  <c r="BB61" i="14"/>
  <c r="BG52" i="14"/>
  <c r="CQ89" i="14"/>
  <c r="CV71" i="14"/>
  <c r="AI43" i="14"/>
  <c r="AN71" i="14"/>
  <c r="AU43" i="14"/>
  <c r="CH80" i="14"/>
  <c r="AT52" i="14"/>
  <c r="DF83" i="16"/>
  <c r="CK43" i="14"/>
  <c r="BT43" i="14"/>
  <c r="G105" i="14"/>
  <c r="S80" i="14"/>
  <c r="BL98" i="14"/>
  <c r="DF62" i="16"/>
  <c r="R80" i="14"/>
  <c r="CE71" i="14"/>
  <c r="S98" i="14"/>
  <c r="G50" i="14"/>
  <c r="CO61" i="14"/>
  <c r="AG61" i="14"/>
  <c r="U71" i="14"/>
  <c r="DF58" i="16"/>
  <c r="KD79" i="19"/>
  <c r="CE89" i="14"/>
  <c r="CQ43" i="14"/>
  <c r="CO89" i="14"/>
  <c r="AA89" i="14"/>
  <c r="AD43" i="14"/>
  <c r="DF38" i="16"/>
  <c r="N98" i="14"/>
  <c r="CH61" i="14"/>
  <c r="G58" i="14"/>
  <c r="I43" i="14"/>
  <c r="G44" i="14"/>
  <c r="AY61" i="14"/>
  <c r="M43" i="14"/>
  <c r="M42" i="14" s="1"/>
  <c r="DF25" i="16"/>
  <c r="V71" i="14"/>
  <c r="DF15" i="16"/>
  <c r="CZ43" i="14"/>
  <c r="CY71" i="14"/>
  <c r="CY70" i="14" s="1"/>
  <c r="AS89" i="14"/>
  <c r="BV80" i="14"/>
  <c r="CY98" i="14"/>
  <c r="AA52" i="14"/>
  <c r="IP79" i="19"/>
  <c r="BW98" i="14"/>
  <c r="O61" i="14"/>
  <c r="CN80" i="14"/>
  <c r="AM43" i="14"/>
  <c r="CS80" i="14"/>
  <c r="AT98" i="14"/>
  <c r="CU89" i="14"/>
  <c r="DC52" i="14"/>
  <c r="Z79" i="19"/>
  <c r="BL89" i="14"/>
  <c r="AB89" i="14"/>
  <c r="T43" i="14"/>
  <c r="T42" i="14" s="1"/>
  <c r="GD79" i="19"/>
  <c r="J89" i="14"/>
  <c r="G97" i="14"/>
  <c r="AZ80" i="14"/>
  <c r="N52" i="14"/>
  <c r="G68" i="14"/>
  <c r="FV79" i="19"/>
  <c r="CA89" i="14"/>
  <c r="Q61" i="14"/>
  <c r="BB43" i="14"/>
  <c r="AP79" i="19"/>
  <c r="AA98" i="14"/>
  <c r="BQ52" i="14"/>
  <c r="BQ42" i="14" s="1"/>
  <c r="CO52" i="14"/>
  <c r="AD80" i="14"/>
  <c r="M89" i="14"/>
  <c r="M70" i="14" s="1"/>
  <c r="G106" i="14"/>
  <c r="L89" i="14"/>
  <c r="GH79" i="19"/>
  <c r="CA71" i="14"/>
  <c r="CG71" i="14"/>
  <c r="CG89" i="14"/>
  <c r="O52" i="14"/>
  <c r="AZ98" i="14"/>
  <c r="CO98" i="14"/>
  <c r="BQ98" i="14"/>
  <c r="BC71" i="14"/>
  <c r="CU71" i="14"/>
  <c r="CJ52" i="14"/>
  <c r="BA61" i="14"/>
  <c r="CD98" i="14"/>
  <c r="BS89" i="14"/>
  <c r="CB89" i="14"/>
  <c r="I61" i="14"/>
  <c r="BH98" i="14"/>
  <c r="BS52" i="14"/>
  <c r="U52" i="14"/>
  <c r="CS43" i="14"/>
  <c r="EX79" i="19"/>
  <c r="DA71" i="14"/>
  <c r="DA70" i="14" s="1"/>
  <c r="P61" i="14"/>
  <c r="AH52" i="14"/>
  <c r="CZ98" i="14"/>
  <c r="BJ71" i="14"/>
  <c r="AQ98" i="14"/>
  <c r="AP43" i="14"/>
  <c r="BI43" i="14"/>
  <c r="BI98" i="14"/>
  <c r="Y98" i="14"/>
  <c r="BS43" i="14"/>
  <c r="AZ43" i="14"/>
  <c r="AZ42" i="14" s="1"/>
  <c r="BA52" i="14"/>
  <c r="CZ89" i="14"/>
  <c r="AV43" i="14"/>
  <c r="DF79" i="19"/>
  <c r="JJ79" i="19"/>
  <c r="AS61" i="14"/>
  <c r="BF80" i="14"/>
  <c r="AC52" i="14"/>
  <c r="CB80" i="14"/>
  <c r="BS98" i="14"/>
  <c r="G57" i="14"/>
  <c r="DF53" i="16"/>
  <c r="CS52" i="14"/>
  <c r="CM89" i="14"/>
  <c r="W61" i="14"/>
  <c r="CR98" i="14"/>
  <c r="CF89" i="14"/>
  <c r="AQ52" i="14"/>
  <c r="DF63" i="16"/>
  <c r="G83" i="14"/>
  <c r="BH80" i="14"/>
  <c r="CG61" i="14"/>
  <c r="CD71" i="14"/>
  <c r="CG43" i="14"/>
  <c r="BA43" i="14"/>
  <c r="CV89" i="14"/>
  <c r="AC61" i="14"/>
  <c r="BD52" i="14"/>
  <c r="BD42" i="14" s="1"/>
  <c r="DF74" i="16"/>
  <c r="CT80" i="14"/>
  <c r="CT70" i="14" s="1"/>
  <c r="DV79" i="19"/>
  <c r="FN79" i="19"/>
  <c r="CZ52" i="14"/>
  <c r="Z89" i="14"/>
  <c r="Z70" i="14" s="1"/>
  <c r="AT80" i="14"/>
  <c r="BC52" i="14"/>
  <c r="M98" i="14"/>
  <c r="CV80" i="14"/>
  <c r="G82" i="14"/>
  <c r="DF84" i="16"/>
  <c r="G73" i="14"/>
  <c r="R71" i="14"/>
  <c r="AD89" i="14"/>
  <c r="IT79" i="19"/>
  <c r="CG98" i="14"/>
  <c r="BV79" i="19"/>
  <c r="Z52" i="14"/>
  <c r="G49" i="14"/>
  <c r="CK89" i="14"/>
  <c r="ED79" i="19"/>
  <c r="AT43" i="14"/>
  <c r="CL52" i="14"/>
  <c r="AA71" i="14"/>
  <c r="J71" i="14"/>
  <c r="CB43" i="14"/>
  <c r="CP61" i="14"/>
  <c r="BB52" i="14"/>
  <c r="BE98" i="14"/>
  <c r="BC61" i="14"/>
  <c r="P71" i="14"/>
  <c r="P70" i="14" s="1"/>
  <c r="AV61" i="14"/>
  <c r="DF50" i="16"/>
  <c r="BC89" i="14"/>
  <c r="CF61" i="14"/>
  <c r="CZ71" i="14"/>
  <c r="W80" i="14"/>
  <c r="W89" i="14"/>
  <c r="O89" i="14"/>
  <c r="BQ80" i="14"/>
  <c r="BQ70" i="14" s="1"/>
  <c r="FJ79" i="19"/>
  <c r="DF46" i="16"/>
  <c r="CZ80" i="14"/>
  <c r="BS80" i="14"/>
  <c r="AP71" i="14"/>
  <c r="BU71" i="14"/>
  <c r="BU70" i="14" s="1"/>
  <c r="CF71" i="14"/>
  <c r="CE43" i="14"/>
  <c r="G76" i="14"/>
  <c r="GX79" i="19"/>
  <c r="JZ79" i="19"/>
  <c r="LF79" i="19"/>
  <c r="L80" i="14"/>
  <c r="AX61" i="14"/>
  <c r="J79" i="19"/>
  <c r="G34" i="14"/>
  <c r="BO80" i="14"/>
  <c r="AE71" i="14"/>
  <c r="EP79" i="19"/>
  <c r="BZ89" i="14"/>
  <c r="M80" i="14"/>
  <c r="CJ71" i="14"/>
  <c r="BA80" i="14"/>
  <c r="BA70" i="14" s="1"/>
  <c r="BF52" i="14"/>
  <c r="DZ79" i="19"/>
  <c r="Y89" i="14"/>
  <c r="CW71" i="14"/>
  <c r="V52" i="14"/>
  <c r="DA98" i="14"/>
  <c r="C235" i="16"/>
  <c r="D238" i="16"/>
  <c r="C170" i="16"/>
  <c r="D239" i="16"/>
  <c r="C227" i="16"/>
  <c r="C250" i="16"/>
  <c r="C197" i="16"/>
  <c r="C192" i="16"/>
  <c r="C258" i="16"/>
  <c r="C210" i="16"/>
  <c r="C199" i="16"/>
  <c r="D185" i="16"/>
  <c r="C196" i="16"/>
  <c r="C188" i="16"/>
  <c r="D250" i="16"/>
  <c r="D256" i="16"/>
  <c r="D255" i="16"/>
  <c r="C218" i="16"/>
  <c r="D266" i="16"/>
  <c r="D257" i="16"/>
  <c r="C237" i="16"/>
  <c r="C201" i="16"/>
  <c r="C203" i="16"/>
  <c r="C231" i="16"/>
  <c r="C225" i="16"/>
  <c r="C245" i="16"/>
  <c r="D246" i="16"/>
  <c r="C223" i="16"/>
  <c r="D235" i="16"/>
  <c r="C256" i="16"/>
  <c r="C265" i="16"/>
  <c r="C220" i="16"/>
  <c r="C208" i="16"/>
  <c r="D254" i="16"/>
  <c r="C264" i="16"/>
  <c r="C181" i="16"/>
  <c r="D244" i="16"/>
  <c r="C217" i="16"/>
  <c r="D267" i="16"/>
  <c r="C229" i="16"/>
  <c r="C205" i="16"/>
  <c r="C234" i="16"/>
  <c r="D263" i="16"/>
  <c r="C214" i="16"/>
  <c r="C207" i="16"/>
  <c r="C213" i="16"/>
  <c r="C177" i="16"/>
  <c r="C175" i="16"/>
  <c r="D215" i="16"/>
  <c r="C183" i="16"/>
  <c r="D242" i="16"/>
  <c r="C184" i="16"/>
  <c r="D258" i="16"/>
  <c r="C193" i="16"/>
  <c r="C262" i="16"/>
  <c r="C189" i="16"/>
  <c r="C219" i="16"/>
  <c r="D167" i="16"/>
  <c r="D240" i="16"/>
  <c r="D175" i="16"/>
  <c r="C179" i="16"/>
  <c r="D259" i="16"/>
  <c r="C254" i="16"/>
  <c r="C226" i="16"/>
  <c r="C172" i="16"/>
  <c r="C211" i="16"/>
  <c r="C190" i="16"/>
  <c r="D225" i="16"/>
  <c r="C244" i="16"/>
  <c r="C228" i="16"/>
  <c r="C166" i="16"/>
  <c r="C267" i="16"/>
  <c r="D195" i="16"/>
  <c r="C248" i="16"/>
  <c r="C180" i="16"/>
  <c r="C255" i="16"/>
  <c r="C194" i="16"/>
  <c r="C242" i="16"/>
  <c r="C247" i="16"/>
  <c r="D264" i="16"/>
  <c r="C200" i="16"/>
  <c r="C202" i="16"/>
  <c r="D260" i="16"/>
  <c r="C241" i="16"/>
  <c r="C251" i="16"/>
  <c r="C171" i="16"/>
  <c r="C169" i="16"/>
  <c r="D166" i="16"/>
  <c r="D251" i="16"/>
  <c r="D261" i="16"/>
  <c r="C243" i="16"/>
  <c r="C238" i="16"/>
  <c r="C266" i="16"/>
  <c r="C212" i="16"/>
  <c r="C174" i="16"/>
  <c r="D247" i="16"/>
  <c r="D245" i="16"/>
  <c r="C261" i="16"/>
  <c r="C178" i="16"/>
  <c r="C198" i="16"/>
  <c r="C186" i="16"/>
  <c r="C182" i="16"/>
  <c r="D236" i="16"/>
  <c r="D249" i="16"/>
  <c r="C240" i="16"/>
  <c r="C249" i="16"/>
  <c r="C222" i="16"/>
  <c r="C233" i="16"/>
  <c r="C195" i="16"/>
  <c r="C257" i="16"/>
  <c r="C206" i="16"/>
  <c r="D237" i="16"/>
  <c r="C176" i="16"/>
  <c r="C216" i="16"/>
  <c r="C173" i="16"/>
  <c r="D262" i="16"/>
  <c r="C239" i="16"/>
  <c r="C230" i="16"/>
  <c r="D205" i="16"/>
  <c r="C232" i="16"/>
  <c r="C185" i="16"/>
  <c r="C215" i="16"/>
  <c r="C260" i="16"/>
  <c r="C224" i="16"/>
  <c r="C204" i="16"/>
  <c r="C167" i="16"/>
  <c r="D252" i="16"/>
  <c r="D243" i="16"/>
  <c r="D253" i="16"/>
  <c r="C209" i="16"/>
  <c r="C246" i="16"/>
  <c r="C253" i="16"/>
  <c r="C187" i="16"/>
  <c r="C263" i="16"/>
  <c r="D241" i="16"/>
  <c r="C236" i="16"/>
  <c r="C168" i="16"/>
  <c r="C221" i="16"/>
  <c r="C259" i="16"/>
  <c r="D248" i="16"/>
  <c r="C252" i="16"/>
  <c r="C191" i="16"/>
  <c r="D265" i="16"/>
  <c r="BH52" i="14"/>
  <c r="CU52" i="14"/>
  <c r="CU42" i="14" s="1"/>
  <c r="G55" i="14"/>
  <c r="X61" i="14"/>
  <c r="X42" i="14" s="1"/>
  <c r="X41" i="14" s="1"/>
  <c r="BV82" i="19" s="1"/>
  <c r="BI89" i="14"/>
  <c r="I80" i="14"/>
  <c r="JF79" i="19"/>
  <c r="DF24" i="16"/>
  <c r="CT43" i="14"/>
  <c r="AY43" i="14"/>
  <c r="Q52" i="14"/>
  <c r="Q42" i="14" s="1"/>
  <c r="AB43" i="14"/>
  <c r="G43" i="14" s="1"/>
  <c r="HB79" i="19"/>
  <c r="BB89" i="14"/>
  <c r="CM52" i="14"/>
  <c r="CA61" i="14"/>
  <c r="CA42" i="14" s="1"/>
  <c r="BX43" i="14"/>
  <c r="BX42" i="14" s="1"/>
  <c r="BH71" i="14"/>
  <c r="DF52" i="16"/>
  <c r="BA98" i="14"/>
  <c r="AN61" i="14"/>
  <c r="AN42" i="14" s="1"/>
  <c r="CF52" i="14"/>
  <c r="CF42" i="14" s="1"/>
  <c r="CE80" i="14"/>
  <c r="CE70" i="14" s="1"/>
  <c r="AB61" i="14"/>
  <c r="CV43" i="14"/>
  <c r="ID79" i="19"/>
  <c r="CI52" i="14"/>
  <c r="CI42" i="14" s="1"/>
  <c r="G92" i="14"/>
  <c r="AF89" i="14"/>
  <c r="CY61" i="14"/>
  <c r="CY42" i="14" s="1"/>
  <c r="CY41" i="14" s="1"/>
  <c r="G95" i="14"/>
  <c r="J80" i="14"/>
  <c r="CT61" i="14"/>
  <c r="CX52" i="14"/>
  <c r="AX43" i="14"/>
  <c r="AX42" i="14" s="1"/>
  <c r="AR71" i="14"/>
  <c r="AR70" i="14" s="1"/>
  <c r="CV52" i="14"/>
  <c r="CD61" i="14"/>
  <c r="DF37" i="16"/>
  <c r="H80" i="14"/>
  <c r="G81" i="14"/>
  <c r="AP80" i="14"/>
  <c r="CM43" i="14"/>
  <c r="DC61" i="14"/>
  <c r="DC42" i="14" s="1"/>
  <c r="BV52" i="14"/>
  <c r="CT98" i="14"/>
  <c r="AV71" i="14"/>
  <c r="AV70" i="14" s="1"/>
  <c r="Y71" i="14"/>
  <c r="Y70" i="14" s="1"/>
  <c r="DB52" i="14"/>
  <c r="DB42" i="14" s="1"/>
  <c r="DB41" i="14" s="1"/>
  <c r="DN79" i="19"/>
  <c r="CE52" i="14"/>
  <c r="KH79" i="19"/>
  <c r="J43" i="14"/>
  <c r="AL80" i="14"/>
  <c r="AL70" i="14" s="1"/>
  <c r="CO43" i="14"/>
  <c r="CO42" i="14" s="1"/>
  <c r="BF89" i="14"/>
  <c r="K71" i="14"/>
  <c r="K70" i="14" s="1"/>
  <c r="DF68" i="16"/>
  <c r="AE80" i="14"/>
  <c r="AE70" i="14" s="1"/>
  <c r="AC80" i="14"/>
  <c r="AC70" i="14" s="1"/>
  <c r="U89" i="14"/>
  <c r="U70" i="14" s="1"/>
  <c r="AK80" i="14"/>
  <c r="G72" i="14"/>
  <c r="H71" i="14"/>
  <c r="H70" i="14" s="1"/>
  <c r="P43" i="14"/>
  <c r="BV61" i="14"/>
  <c r="BV89" i="14"/>
  <c r="DF57" i="16"/>
  <c r="DF64" i="16"/>
  <c r="CF80" i="14"/>
  <c r="CF70" i="14" s="1"/>
  <c r="CF41" i="14" s="1"/>
  <c r="LB83" i="19" s="1"/>
  <c r="G77" i="14"/>
  <c r="HV79" i="19"/>
  <c r="G88" i="14"/>
  <c r="BB80" i="14"/>
  <c r="CC89" i="14"/>
  <c r="BO43" i="14"/>
  <c r="BO42" i="14" s="1"/>
  <c r="CG52" i="14"/>
  <c r="AY71" i="14"/>
  <c r="AK61" i="14"/>
  <c r="AK42" i="14" s="1"/>
  <c r="BN98" i="14"/>
  <c r="BJ43" i="14"/>
  <c r="BJ42" i="14" s="1"/>
  <c r="BO89" i="14"/>
  <c r="BW43" i="14"/>
  <c r="BW42" i="14" s="1"/>
  <c r="BW41" i="14" s="1"/>
  <c r="JR84" i="19" s="1"/>
  <c r="AW80" i="14"/>
  <c r="AW70" i="14" s="1"/>
  <c r="AW41" i="14" s="1"/>
  <c r="FR86" i="19" s="1"/>
  <c r="CQ61" i="14"/>
  <c r="CQ42" i="14" s="1"/>
  <c r="Z61" i="14"/>
  <c r="DF30" i="16"/>
  <c r="AL98" i="14"/>
  <c r="CI89" i="14"/>
  <c r="BE89" i="14"/>
  <c r="BE70" i="14" s="1"/>
  <c r="AX80" i="14"/>
  <c r="AX70" i="14" s="1"/>
  <c r="G48" i="14"/>
  <c r="V89" i="14"/>
  <c r="V70" i="14" s="1"/>
  <c r="DF70" i="16"/>
  <c r="CW52" i="14"/>
  <c r="BU52" i="14"/>
  <c r="V43" i="14"/>
  <c r="V42" i="14" s="1"/>
  <c r="V41" i="14" s="1"/>
  <c r="BN82" i="19" s="1"/>
  <c r="AD79" i="19"/>
  <c r="AO43" i="14"/>
  <c r="AO42" i="14" s="1"/>
  <c r="CI71" i="14"/>
  <c r="CI70" i="14" s="1"/>
  <c r="BY61" i="14"/>
  <c r="BY42" i="14" s="1"/>
  <c r="I71" i="14"/>
  <c r="R61" i="14"/>
  <c r="R42" i="14" s="1"/>
  <c r="G87" i="14"/>
  <c r="CF98" i="14"/>
  <c r="CD52" i="14"/>
  <c r="CX98" i="14"/>
  <c r="AA61" i="14"/>
  <c r="AA42" i="14" s="1"/>
  <c r="AA41" i="14" s="1"/>
  <c r="CH83" i="19" s="1"/>
  <c r="Y61" i="14"/>
  <c r="BC98" i="14"/>
  <c r="BS71" i="14"/>
  <c r="BS70" i="14" s="1"/>
  <c r="BI80" i="14"/>
  <c r="BI70" i="14" s="1"/>
  <c r="P98" i="14"/>
  <c r="G98" i="14" s="1"/>
  <c r="Q98" i="14"/>
  <c r="G84" i="14"/>
  <c r="BM98" i="14"/>
  <c r="BM41" i="14" s="1"/>
  <c r="ID87" i="19" s="1"/>
  <c r="CD80" i="14"/>
  <c r="BG61" i="14"/>
  <c r="CK80" i="14"/>
  <c r="CK70" i="14" s="1"/>
  <c r="AI52" i="14"/>
  <c r="BU43" i="14"/>
  <c r="X80" i="14"/>
  <c r="X70" i="14" s="1"/>
  <c r="BW89" i="14"/>
  <c r="BW70" i="14" s="1"/>
  <c r="CX80" i="14"/>
  <c r="CX70" i="14" s="1"/>
  <c r="CW43" i="14"/>
  <c r="W52" i="14"/>
  <c r="CD79" i="19"/>
  <c r="E79" i="19" s="1"/>
  <c r="CL98" i="14"/>
  <c r="DR79" i="19"/>
  <c r="J61" i="14"/>
  <c r="DF17" i="16"/>
  <c r="G101" i="14"/>
  <c r="CW98" i="14"/>
  <c r="CL89" i="14"/>
  <c r="CL70" i="14" s="1"/>
  <c r="CW61" i="14"/>
  <c r="DF81" i="16"/>
  <c r="IH79" i="19"/>
  <c r="S52" i="14"/>
  <c r="S42" i="14" s="1"/>
  <c r="G64" i="14"/>
  <c r="Y42" i="14"/>
  <c r="Y41" i="14" s="1"/>
  <c r="BZ82" i="19" s="1"/>
  <c r="AD42" i="14"/>
  <c r="I70" i="14"/>
  <c r="AY70" i="14"/>
  <c r="CJ70" i="14"/>
  <c r="BY70" i="14"/>
  <c r="BY41" i="14" s="1"/>
  <c r="JZ85" i="19" s="1"/>
  <c r="BQ41" i="14"/>
  <c r="J70" i="14"/>
  <c r="S70" i="14"/>
  <c r="S41" i="14" s="1"/>
  <c r="BR70" i="14"/>
  <c r="CK42" i="14"/>
  <c r="M41" i="14"/>
  <c r="AD87" i="19" s="1"/>
  <c r="D87" i="19" s="1"/>
  <c r="CD42" i="14"/>
  <c r="AD70" i="14"/>
  <c r="CZ70" i="14"/>
  <c r="AZ70" i="14"/>
  <c r="AZ41" i="14" s="1"/>
  <c r="AH42" i="14"/>
  <c r="BF70" i="14"/>
  <c r="CQ70" i="14"/>
  <c r="CN70" i="14"/>
  <c r="AQ70" i="14"/>
  <c r="BG70" i="14"/>
  <c r="BG41" i="14" s="1"/>
  <c r="HF83" i="19" s="1"/>
  <c r="AW42" i="14"/>
  <c r="AP70" i="14"/>
  <c r="CC70" i="14"/>
  <c r="CH42" i="14"/>
  <c r="DC70" i="14"/>
  <c r="BG42" i="14"/>
  <c r="CR70" i="14"/>
  <c r="AQ42" i="14"/>
  <c r="CB42" i="14"/>
  <c r="Q70" i="14"/>
  <c r="AL42" i="14"/>
  <c r="AL41" i="14" s="1"/>
  <c r="DZ85" i="19" s="1"/>
  <c r="O70" i="14"/>
  <c r="CD70" i="14"/>
  <c r="AT42" i="14"/>
  <c r="AN70" i="14"/>
  <c r="AN41" i="14" s="1"/>
  <c r="EH82" i="19" s="1"/>
  <c r="AJ70" i="14"/>
  <c r="BX70" i="14"/>
  <c r="U42" i="14"/>
  <c r="BK70" i="14"/>
  <c r="CP70" i="14"/>
  <c r="CJ42" i="14"/>
  <c r="K42" i="14"/>
  <c r="K41" i="14" s="1"/>
  <c r="V85" i="19" s="1"/>
  <c r="R70" i="14"/>
  <c r="BH42" i="14"/>
  <c r="BS42" i="14"/>
  <c r="DA42" i="14"/>
  <c r="DA41" i="14" s="1"/>
  <c r="BV42" i="14"/>
  <c r="CV70" i="14"/>
  <c r="BP42" i="14"/>
  <c r="CP42" i="14"/>
  <c r="CC42" i="14"/>
  <c r="BP70" i="14"/>
  <c r="CN42" i="14"/>
  <c r="BT42" i="14"/>
  <c r="J42" i="14"/>
  <c r="BJ70" i="14"/>
  <c r="BC42" i="14"/>
  <c r="AB70" i="14"/>
  <c r="CT42" i="14"/>
  <c r="CT41" i="14" s="1"/>
  <c r="W42" i="14"/>
  <c r="AS70" i="14"/>
  <c r="BT70" i="14"/>
  <c r="CR42" i="14"/>
  <c r="BV70" i="14"/>
  <c r="BE42" i="14"/>
  <c r="BE41" i="14" s="1"/>
  <c r="GX86" i="19" s="1"/>
  <c r="BD70" i="14"/>
  <c r="BD41" i="14" s="1"/>
  <c r="GT84" i="19" s="1"/>
  <c r="CM70" i="14"/>
  <c r="AF42" i="14"/>
  <c r="AC42" i="14"/>
  <c r="CW70" i="14"/>
  <c r="CS42" i="14"/>
  <c r="AM42" i="14"/>
  <c r="AA70" i="14"/>
  <c r="AK70" i="14"/>
  <c r="CB70" i="14"/>
  <c r="AH70" i="14"/>
  <c r="AF70" i="14"/>
  <c r="AG42" i="14"/>
  <c r="AJ42" i="14"/>
  <c r="L42" i="14"/>
  <c r="BH70" i="14"/>
  <c r="BI42" i="14"/>
  <c r="AP42" i="14"/>
  <c r="I42" i="14"/>
  <c r="I41" i="14" s="1"/>
  <c r="N84" i="19" s="1"/>
  <c r="CX42" i="14"/>
  <c r="T70" i="14"/>
  <c r="T41" i="14" s="1"/>
  <c r="AU42" i="14"/>
  <c r="BN70" i="14"/>
  <c r="CO70" i="14"/>
  <c r="CO41" i="14" s="1"/>
  <c r="AI70" i="14"/>
  <c r="BR42" i="14"/>
  <c r="G89" i="14"/>
  <c r="BB70" i="14"/>
  <c r="CG42" i="14"/>
  <c r="CM42" i="14"/>
  <c r="CU70" i="14"/>
  <c r="CU41" i="14" s="1"/>
  <c r="O42" i="14"/>
  <c r="O41" i="14" s="1"/>
  <c r="AL85" i="19" s="1"/>
  <c r="AO70" i="14"/>
  <c r="N70" i="14"/>
  <c r="BL70" i="14"/>
  <c r="AG70" i="14"/>
  <c r="AM70" i="14"/>
  <c r="G71" i="14"/>
  <c r="CG70" i="14"/>
  <c r="AT70" i="14"/>
  <c r="AY42" i="14"/>
  <c r="P42" i="14"/>
  <c r="P41" i="14" s="1"/>
  <c r="G80" i="14"/>
  <c r="CZ42" i="14"/>
  <c r="BZ70" i="14"/>
  <c r="BZ41" i="14" s="1"/>
  <c r="KD85" i="19" s="1"/>
  <c r="AI42" i="14"/>
  <c r="AR42" i="14"/>
  <c r="CH70" i="14"/>
  <c r="BN42" i="14"/>
  <c r="AS42" i="14"/>
  <c r="Z42" i="14"/>
  <c r="Z41" i="14" s="1"/>
  <c r="KX87" i="19"/>
  <c r="KX82" i="19"/>
  <c r="KX84" i="19"/>
  <c r="KX83" i="19"/>
  <c r="GP84" i="19"/>
  <c r="GP85" i="19"/>
  <c r="GT85" i="19"/>
  <c r="GP83" i="19"/>
  <c r="GP86" i="19"/>
  <c r="DN84" i="19"/>
  <c r="N10" i="14"/>
  <c r="M10" i="14"/>
  <c r="O11" i="14" s="1"/>
  <c r="P11" i="14" s="1"/>
  <c r="AO41" i="14" l="1"/>
  <c r="EL86" i="19" s="1"/>
  <c r="G61" i="14"/>
  <c r="BU42" i="14"/>
  <c r="BU41" i="14" s="1"/>
  <c r="CW42" i="14"/>
  <c r="BB42" i="14"/>
  <c r="BB41" i="14" s="1"/>
  <c r="GL87" i="19" s="1"/>
  <c r="AB42" i="14"/>
  <c r="G52" i="14"/>
  <c r="AX41" i="14"/>
  <c r="FV86" i="19" s="1"/>
  <c r="AE42" i="14"/>
  <c r="AE41" i="14" s="1"/>
  <c r="CX83" i="19" s="1"/>
  <c r="AV41" i="14"/>
  <c r="FN87" i="19" s="1"/>
  <c r="BJ41" i="14"/>
  <c r="HR86" i="19" s="1"/>
  <c r="BS41" i="14"/>
  <c r="JB85" i="19" s="1"/>
  <c r="BX41" i="14"/>
  <c r="JV84" i="19" s="1"/>
  <c r="W70" i="14"/>
  <c r="W41" i="14" s="1"/>
  <c r="BR84" i="19" s="1"/>
  <c r="AV42" i="14"/>
  <c r="H42" i="14"/>
  <c r="H41" i="14" s="1"/>
  <c r="J86" i="19" s="1"/>
  <c r="D86" i="19" s="1"/>
  <c r="BC41" i="14"/>
  <c r="GP82" i="19" s="1"/>
  <c r="AY41" i="14"/>
  <c r="FZ86" i="19" s="1"/>
  <c r="CK41" i="14"/>
  <c r="CV42" i="14"/>
  <c r="CL42" i="14"/>
  <c r="CL41" i="14" s="1"/>
  <c r="J41" i="14"/>
  <c r="R83" i="19" s="1"/>
  <c r="BA42" i="14"/>
  <c r="BA41" i="14" s="1"/>
  <c r="GH82" i="19" s="1"/>
  <c r="CA70" i="14"/>
  <c r="CA41" i="14" s="1"/>
  <c r="CS70" i="14"/>
  <c r="CS41" i="14" s="1"/>
  <c r="BK42" i="14"/>
  <c r="BK41" i="14" s="1"/>
  <c r="HV84" i="19" s="1"/>
  <c r="AU70" i="14"/>
  <c r="AU41" i="14" s="1"/>
  <c r="FJ85" i="19" s="1"/>
  <c r="CI41" i="14"/>
  <c r="CV41" i="14"/>
  <c r="BC70" i="14"/>
  <c r="L70" i="14"/>
  <c r="L41" i="14" s="1"/>
  <c r="BL42" i="14"/>
  <c r="BL41" i="14" s="1"/>
  <c r="HZ82" i="19" s="1"/>
  <c r="N42" i="14"/>
  <c r="N41" i="14" s="1"/>
  <c r="AC41" i="14"/>
  <c r="CP86" i="19" s="1"/>
  <c r="BF42" i="14"/>
  <c r="BF41" i="14" s="1"/>
  <c r="HB82" i="19" s="1"/>
  <c r="CE42" i="14"/>
  <c r="CE41" i="14" s="1"/>
  <c r="KX86" i="19" s="1"/>
  <c r="BO70" i="14"/>
  <c r="BO41" i="14" s="1"/>
  <c r="IL84" i="19" s="1"/>
  <c r="CH41" i="14"/>
  <c r="CZ41" i="14"/>
  <c r="CB41" i="14"/>
  <c r="KL85" i="19" s="1"/>
  <c r="CC41" i="14"/>
  <c r="CJ41" i="14"/>
  <c r="AH41" i="14"/>
  <c r="DJ87" i="19" s="1"/>
  <c r="AP41" i="14"/>
  <c r="EP87" i="19" s="1"/>
  <c r="AD41" i="14"/>
  <c r="CT87" i="19" s="1"/>
  <c r="AK41" i="14"/>
  <c r="DV83" i="19" s="1"/>
  <c r="AS41" i="14"/>
  <c r="FB84" i="19" s="1"/>
  <c r="CQ41" i="14"/>
  <c r="CX41" i="14"/>
  <c r="AI41" i="14"/>
  <c r="DN86" i="19" s="1"/>
  <c r="CD41" i="14"/>
  <c r="KT83" i="19" s="1"/>
  <c r="BR41" i="14"/>
  <c r="IX82" i="19" s="1"/>
  <c r="CN41" i="14"/>
  <c r="Q41" i="14"/>
  <c r="D82" i="19"/>
  <c r="AQ41" i="14"/>
  <c r="ET82" i="19" s="1"/>
  <c r="DC41" i="14"/>
  <c r="BN41" i="14"/>
  <c r="IH87" i="19" s="1"/>
  <c r="CR41" i="14"/>
  <c r="U41" i="14"/>
  <c r="BJ84" i="19" s="1"/>
  <c r="BH41" i="14"/>
  <c r="HJ86" i="19" s="1"/>
  <c r="AM41" i="14"/>
  <c r="CG41" i="14"/>
  <c r="D83" i="19"/>
  <c r="CP41" i="14"/>
  <c r="BP41" i="14"/>
  <c r="IP82" i="19" s="1"/>
  <c r="AT41" i="14"/>
  <c r="AR41" i="14"/>
  <c r="CM41" i="14"/>
  <c r="CW41" i="14"/>
  <c r="AB41" i="14"/>
  <c r="CL85" i="19" s="1"/>
  <c r="D85" i="19" s="1"/>
  <c r="G70" i="14"/>
  <c r="G42" i="14"/>
  <c r="AJ41" i="14"/>
  <c r="R41" i="14"/>
  <c r="BT41" i="14"/>
  <c r="JF87" i="19" s="1"/>
  <c r="BV41" i="14"/>
  <c r="JN82" i="19" s="1"/>
  <c r="BI41" i="14"/>
  <c r="HN84" i="19" s="1"/>
  <c r="AG41" i="14"/>
  <c r="DF87" i="19" s="1"/>
  <c r="AF41" i="14"/>
  <c r="DB86" i="19" s="1"/>
  <c r="O15" i="14"/>
  <c r="P15" i="14" s="1"/>
  <c r="Q15" i="14" s="1"/>
  <c r="O13" i="14"/>
  <c r="P13" i="14" s="1"/>
  <c r="Q13" i="14" s="1"/>
  <c r="O12" i="14"/>
  <c r="P12" i="14" s="1"/>
  <c r="Q12" i="14" s="1"/>
  <c r="O14" i="14"/>
  <c r="P14" i="14" s="1"/>
  <c r="Q14" i="14" s="1"/>
  <c r="Q11" i="14"/>
  <c r="D84" i="19" l="1"/>
  <c r="G41" i="14"/>
  <c r="P10" i="14"/>
  <c r="F11" i="14" s="1"/>
  <c r="Q10" i="14"/>
  <c r="F4" i="14" s="1"/>
  <c r="F15" i="14" l="1"/>
  <c r="F14" i="14"/>
  <c r="F12" i="14"/>
  <c r="F13" i="14"/>
  <c r="BK58" i="16"/>
  <c r="R61" i="16"/>
  <c r="CP18" i="16"/>
  <c r="CR71" i="16"/>
  <c r="AD41" i="16"/>
  <c r="BV64" i="16"/>
  <c r="CX15" i="16"/>
  <c r="BC65" i="16"/>
  <c r="AL23" i="16"/>
  <c r="AT30" i="16"/>
  <c r="AC70" i="16"/>
  <c r="BI52" i="16"/>
  <c r="AG24" i="16"/>
  <c r="CK14" i="16"/>
  <c r="AX87" i="16"/>
  <c r="I82" i="16"/>
  <c r="BJ20" i="16"/>
  <c r="BU39" i="16"/>
  <c r="M95" i="15"/>
  <c r="BZ23" i="16"/>
  <c r="BU73" i="16"/>
  <c r="CA71" i="16"/>
  <c r="BY15" i="16"/>
  <c r="CQ42" i="16"/>
  <c r="AJ26" i="16"/>
  <c r="BM86" i="16"/>
  <c r="AX49" i="16"/>
  <c r="AO79" i="16"/>
  <c r="CU81" i="16"/>
  <c r="CZ84" i="16"/>
  <c r="BT58" i="16"/>
  <c r="BM42" i="16"/>
  <c r="BS26" i="16"/>
  <c r="DC48" i="16"/>
  <c r="CR17" i="16"/>
  <c r="BQ24" i="16"/>
  <c r="CJ48" i="16"/>
  <c r="BR68" i="16"/>
  <c r="P65" i="16"/>
  <c r="BU75" i="16"/>
  <c r="V16" i="16"/>
  <c r="CF29" i="16"/>
  <c r="DA17" i="16"/>
  <c r="BN81" i="16"/>
  <c r="CL74" i="16"/>
  <c r="BT61" i="16"/>
  <c r="CB38" i="16"/>
  <c r="AL38" i="16"/>
  <c r="CP24" i="16"/>
  <c r="BM15" i="16"/>
  <c r="BX48" i="16"/>
  <c r="S27" i="16"/>
  <c r="AA80" i="16"/>
  <c r="BH74" i="16"/>
  <c r="CH62" i="16"/>
  <c r="CM26" i="16"/>
  <c r="DC14" i="16"/>
  <c r="AX37" i="16"/>
  <c r="BY81" i="16"/>
  <c r="N91" i="15"/>
  <c r="CR27" i="16"/>
  <c r="CD36" i="16"/>
  <c r="AV85" i="16"/>
  <c r="AP54" i="16"/>
  <c r="CU35" i="16"/>
  <c r="BH49" i="16"/>
  <c r="AW49" i="16"/>
  <c r="J18" i="16"/>
  <c r="CZ25" i="16"/>
  <c r="CA25" i="16"/>
  <c r="AW86" i="16"/>
  <c r="AH76" i="16"/>
  <c r="BU18" i="16"/>
  <c r="AD62" i="16"/>
  <c r="BW26" i="16"/>
  <c r="AQ58" i="16"/>
  <c r="BG26" i="16"/>
  <c r="Z73" i="16"/>
  <c r="AE26" i="16"/>
  <c r="CD20" i="16"/>
  <c r="J59" i="16"/>
  <c r="CK57" i="16"/>
  <c r="AL40" i="16"/>
  <c r="W15" i="16"/>
  <c r="CD85" i="16"/>
  <c r="AV80" i="16"/>
  <c r="AK26" i="16"/>
  <c r="BY28" i="16"/>
  <c r="AZ25" i="16"/>
  <c r="J112" i="15"/>
  <c r="AE48" i="16"/>
  <c r="Y62" i="16"/>
  <c r="BL74" i="16"/>
  <c r="I26" i="16"/>
  <c r="AL72" i="16"/>
  <c r="BB31" i="16"/>
  <c r="CZ26" i="16"/>
  <c r="BW76" i="16"/>
  <c r="AV30" i="16"/>
  <c r="BA79" i="16"/>
  <c r="AT70" i="16"/>
  <c r="Z76" i="16"/>
  <c r="AS86" i="16"/>
  <c r="BJ26" i="16"/>
  <c r="BJ79" i="16"/>
  <c r="BY54" i="16"/>
  <c r="O51" i="16"/>
  <c r="Y68" i="16"/>
  <c r="S82" i="16"/>
  <c r="O23" i="16"/>
  <c r="CJ49" i="16"/>
  <c r="CL36" i="16"/>
  <c r="BS20" i="16"/>
  <c r="BM28" i="16"/>
  <c r="W42" i="16"/>
  <c r="CT71" i="16"/>
  <c r="CH37" i="16"/>
  <c r="H25" i="16"/>
  <c r="CQ47" i="16"/>
  <c r="Y48" i="16"/>
  <c r="BB34" i="16"/>
  <c r="CG84" i="16"/>
  <c r="AU36" i="16"/>
  <c r="AV72" i="16"/>
  <c r="CC86" i="16"/>
  <c r="AD38" i="16"/>
  <c r="L51" i="16"/>
  <c r="AJ53" i="16"/>
  <c r="CF83" i="16"/>
  <c r="AB23" i="16"/>
  <c r="BJ65" i="16"/>
  <c r="CV37" i="16"/>
  <c r="J51" i="16"/>
  <c r="BO36" i="16"/>
  <c r="J29" i="16"/>
  <c r="AX69" i="16"/>
  <c r="N47" i="16"/>
  <c r="CV58" i="16"/>
  <c r="K87" i="16"/>
  <c r="CU16" i="16"/>
  <c r="AR61" i="16"/>
  <c r="AA87" i="16"/>
  <c r="DA41" i="16"/>
  <c r="BC40" i="16"/>
  <c r="CT27" i="16"/>
  <c r="BU69" i="16"/>
  <c r="DA27" i="16"/>
  <c r="CK69" i="16"/>
  <c r="L29" i="16"/>
  <c r="M31" i="16"/>
  <c r="BP65" i="16"/>
  <c r="H19" i="16"/>
  <c r="BE81" i="16"/>
  <c r="J23" i="16"/>
  <c r="AV20" i="16"/>
  <c r="BH35" i="16"/>
  <c r="CT37" i="16"/>
  <c r="BD58" i="16"/>
  <c r="L68" i="16"/>
  <c r="L35" i="16"/>
  <c r="CZ24" i="16"/>
  <c r="CH69" i="16"/>
  <c r="U25" i="16"/>
  <c r="CU68" i="16"/>
  <c r="S51" i="16"/>
  <c r="BA59" i="16"/>
  <c r="BS87" i="16"/>
  <c r="AU15" i="16"/>
  <c r="CO87" i="16"/>
  <c r="CM24" i="16"/>
  <c r="CR73" i="16"/>
  <c r="BD86" i="16"/>
  <c r="CX16" i="16"/>
  <c r="AC75" i="16"/>
  <c r="AO68" i="16"/>
  <c r="AQ31" i="16"/>
  <c r="AI79" i="16"/>
  <c r="AL82" i="16"/>
  <c r="AU70" i="16"/>
  <c r="CD53" i="16"/>
  <c r="CQ18" i="16"/>
  <c r="AG52" i="16"/>
  <c r="T90" i="15"/>
  <c r="CD17" i="16"/>
  <c r="BS74" i="16"/>
  <c r="Y80" i="16"/>
  <c r="AE81" i="16"/>
  <c r="AD29" i="16"/>
  <c r="O31" i="16"/>
  <c r="DA50" i="16"/>
  <c r="BB53" i="16"/>
  <c r="AB63" i="16"/>
  <c r="AY65" i="16"/>
  <c r="AQ18" i="16"/>
  <c r="CH39" i="16"/>
  <c r="AI18" i="16"/>
  <c r="BZ69" i="16"/>
  <c r="K72" i="16"/>
  <c r="CA57" i="16"/>
  <c r="H28" i="16"/>
  <c r="DB70" i="16"/>
  <c r="BI23" i="16"/>
  <c r="BG16" i="16"/>
  <c r="BL84" i="16"/>
  <c r="BU79" i="16"/>
  <c r="AN36" i="16"/>
  <c r="CW23" i="16"/>
  <c r="AW51" i="16"/>
  <c r="AU61" i="16"/>
  <c r="BY63" i="16"/>
  <c r="CK62" i="16"/>
  <c r="BA71" i="16"/>
  <c r="AB51" i="16"/>
  <c r="AS34" i="16"/>
  <c r="AM41" i="16"/>
  <c r="AR68" i="16"/>
  <c r="AD42" i="16"/>
  <c r="BH79" i="16"/>
  <c r="CY19" i="16"/>
  <c r="CZ37" i="16"/>
  <c r="Q26" i="16"/>
  <c r="CG42" i="16"/>
  <c r="AV60" i="16"/>
  <c r="J49" i="16"/>
  <c r="N93" i="15"/>
  <c r="BQ87" i="16"/>
  <c r="AT58" i="16"/>
  <c r="BT24" i="16"/>
  <c r="BZ64" i="16"/>
  <c r="BK57" i="16"/>
  <c r="BA70" i="16"/>
  <c r="AB54" i="16"/>
  <c r="M112" i="16"/>
  <c r="CN49" i="16"/>
  <c r="N86" i="16"/>
  <c r="AV62" i="16"/>
  <c r="H54" i="16"/>
  <c r="CV79" i="16"/>
  <c r="S64" i="16"/>
  <c r="CS86" i="16"/>
  <c r="AG64" i="16"/>
  <c r="U23" i="16"/>
  <c r="CV36" i="16"/>
  <c r="N69" i="16"/>
  <c r="CH41" i="16"/>
  <c r="BE74" i="16"/>
  <c r="AT69" i="16"/>
  <c r="BT54" i="16"/>
  <c r="CM48" i="16"/>
  <c r="BB74" i="16"/>
  <c r="AS20" i="16"/>
  <c r="M14" i="16"/>
  <c r="CQ41" i="16"/>
  <c r="BR62" i="16"/>
  <c r="Q83" i="16"/>
  <c r="BT15" i="16"/>
  <c r="CI19" i="16"/>
  <c r="BI60" i="16"/>
  <c r="F159" i="16"/>
  <c r="AM48" i="16"/>
  <c r="CL42" i="16"/>
  <c r="CL48" i="16"/>
  <c r="I48" i="16"/>
  <c r="BW79" i="16"/>
  <c r="DB82" i="16"/>
  <c r="AI15" i="16"/>
  <c r="I62" i="16"/>
  <c r="J81" i="16"/>
  <c r="BY64" i="16"/>
  <c r="T47" i="16"/>
  <c r="U41" i="16"/>
  <c r="BD41" i="16"/>
  <c r="BO37" i="16"/>
  <c r="BC14" i="16"/>
  <c r="CS62" i="16"/>
  <c r="AN28" i="16"/>
  <c r="X79" i="16"/>
  <c r="CZ48" i="16"/>
  <c r="AG86" i="16"/>
  <c r="AH37" i="16"/>
  <c r="CT34" i="16"/>
  <c r="BS25" i="16"/>
  <c r="AH60" i="16"/>
  <c r="BQ42" i="16"/>
  <c r="AV84" i="16"/>
  <c r="BG49" i="16"/>
  <c r="I29" i="16"/>
  <c r="CN51" i="16"/>
  <c r="BX68" i="16"/>
  <c r="CM63" i="16"/>
  <c r="AF19" i="16"/>
  <c r="CQ70" i="16"/>
  <c r="AP84" i="16"/>
  <c r="BD85" i="16"/>
  <c r="BM29" i="16"/>
  <c r="CE14" i="16"/>
  <c r="BW87" i="16"/>
  <c r="AJ69" i="16"/>
  <c r="CD37" i="16"/>
  <c r="CU28" i="16"/>
  <c r="CP87" i="16"/>
  <c r="CA69" i="16"/>
  <c r="CJ19" i="16"/>
  <c r="X62" i="16"/>
  <c r="AC42" i="16"/>
  <c r="BN61" i="16"/>
  <c r="CV62" i="16"/>
  <c r="BB38" i="16"/>
  <c r="BW51" i="16"/>
  <c r="M52" i="16"/>
  <c r="CA28" i="16"/>
  <c r="DB85" i="16"/>
  <c r="BH37" i="16"/>
  <c r="CK38" i="16"/>
  <c r="AZ28" i="16"/>
  <c r="CU27" i="16"/>
  <c r="BD70" i="16"/>
  <c r="BT75" i="16"/>
  <c r="CU41" i="16"/>
  <c r="BA73" i="16"/>
  <c r="CF73" i="16"/>
  <c r="BC68" i="16"/>
  <c r="AN79" i="16"/>
  <c r="BA80" i="16"/>
  <c r="AJ36" i="16"/>
  <c r="S20" i="16"/>
  <c r="I61" i="16"/>
  <c r="BQ80" i="16"/>
  <c r="CR42" i="16"/>
  <c r="CL35" i="16"/>
  <c r="AI62" i="16"/>
  <c r="R80" i="16"/>
  <c r="CD19" i="16"/>
  <c r="AD61" i="16"/>
  <c r="AF38" i="16"/>
  <c r="T20" i="16"/>
  <c r="BP30" i="16"/>
  <c r="AG41" i="16"/>
  <c r="CI73" i="16"/>
  <c r="AJ24" i="16"/>
  <c r="AP26" i="16"/>
  <c r="AO73" i="16"/>
  <c r="AP20" i="16"/>
  <c r="BC49" i="16"/>
  <c r="DB29" i="16"/>
  <c r="U51" i="16"/>
  <c r="BN35" i="16"/>
  <c r="W90" i="15"/>
  <c r="I39" i="16"/>
  <c r="BJ29" i="16"/>
  <c r="CW47" i="16"/>
  <c r="BN27" i="16"/>
  <c r="J47" i="16"/>
  <c r="CX30" i="16"/>
  <c r="Z57" i="16"/>
  <c r="L69" i="16"/>
  <c r="BS27" i="16"/>
  <c r="BN58" i="16"/>
  <c r="BW50" i="16"/>
  <c r="AH34" i="16"/>
  <c r="BS24" i="16"/>
  <c r="BG36" i="16"/>
  <c r="BP46" i="16"/>
  <c r="CO63" i="16"/>
  <c r="Y19" i="16"/>
  <c r="U52" i="16"/>
  <c r="AE79" i="16"/>
  <c r="CF26" i="16"/>
  <c r="AL60" i="16"/>
  <c r="BE63" i="16"/>
  <c r="CY20" i="16"/>
  <c r="O27" i="16"/>
  <c r="CT50" i="16"/>
  <c r="BY46" i="16"/>
  <c r="BY79" i="16"/>
  <c r="AP60" i="16"/>
  <c r="CI59" i="16"/>
  <c r="BY86" i="16"/>
  <c r="AQ15" i="16"/>
  <c r="AO57" i="16"/>
  <c r="Z54" i="16"/>
  <c r="CP29" i="16"/>
  <c r="H74" i="16"/>
  <c r="BT81" i="16"/>
  <c r="CB82" i="16"/>
  <c r="BN74" i="16"/>
  <c r="T75" i="16"/>
  <c r="AA53" i="16"/>
  <c r="BH31" i="16"/>
  <c r="AD26" i="16"/>
  <c r="K41" i="16"/>
  <c r="BG79" i="16"/>
  <c r="BU42" i="16"/>
  <c r="AU31" i="16"/>
  <c r="DA79" i="16"/>
  <c r="BG71" i="16"/>
  <c r="CE51" i="16"/>
  <c r="AP46" i="16"/>
  <c r="CO41" i="16"/>
  <c r="AR69" i="16"/>
  <c r="L34" i="16"/>
  <c r="Q68" i="16"/>
  <c r="P40" i="16"/>
  <c r="N76" i="16"/>
  <c r="DC18" i="16"/>
  <c r="I46" i="16"/>
  <c r="BF19" i="16"/>
  <c r="CW68" i="16"/>
  <c r="R26" i="16"/>
  <c r="BS42" i="16"/>
  <c r="BG40" i="16"/>
  <c r="CF40" i="16"/>
  <c r="CZ18" i="16"/>
  <c r="BK18" i="16"/>
  <c r="BT25" i="16"/>
  <c r="BV69" i="16"/>
  <c r="BJ60" i="16"/>
  <c r="I28" i="16"/>
  <c r="BH41" i="16"/>
  <c r="AY85" i="16"/>
  <c r="CZ54" i="16"/>
  <c r="CC87" i="16"/>
  <c r="AU85" i="16"/>
  <c r="AS28" i="16"/>
  <c r="BZ73" i="16"/>
  <c r="BQ61" i="16"/>
  <c r="AV65" i="16"/>
  <c r="O68" i="16"/>
  <c r="CE16" i="16"/>
  <c r="K29" i="16"/>
  <c r="DA76" i="16"/>
  <c r="BO73" i="16"/>
  <c r="CM59" i="16"/>
  <c r="BU24" i="16"/>
  <c r="CT85" i="16"/>
  <c r="CK23" i="16"/>
  <c r="CG27" i="16"/>
  <c r="CJ40" i="16"/>
  <c r="BG76" i="16"/>
  <c r="AN26" i="16"/>
  <c r="CT14" i="16"/>
  <c r="CD76" i="16"/>
  <c r="Z39" i="16"/>
  <c r="BN16" i="16"/>
  <c r="AG20" i="16"/>
  <c r="AI34" i="16"/>
  <c r="CJ64" i="16"/>
  <c r="BD80" i="16"/>
  <c r="CY51" i="16"/>
  <c r="H59" i="16"/>
  <c r="CI60" i="16"/>
  <c r="BI62" i="16"/>
  <c r="AW16" i="16"/>
  <c r="N28" i="16"/>
  <c r="K91" i="15"/>
  <c r="L70" i="16"/>
  <c r="BO25" i="16"/>
  <c r="AT48" i="16"/>
  <c r="CK20" i="16"/>
  <c r="K46" i="16"/>
  <c r="O65" i="16"/>
  <c r="CF42" i="16"/>
  <c r="CZ19" i="16"/>
  <c r="BY26" i="16"/>
  <c r="CL23" i="16"/>
  <c r="BR26" i="16"/>
  <c r="CC48" i="16"/>
  <c r="BV25" i="16"/>
  <c r="M69" i="16"/>
  <c r="AC39" i="16"/>
  <c r="BG83" i="16"/>
  <c r="BB76" i="16"/>
  <c r="AX68" i="16"/>
  <c r="T68" i="16"/>
  <c r="AS71" i="16"/>
  <c r="BQ46" i="16"/>
  <c r="CX50" i="16"/>
  <c r="BX27" i="16"/>
  <c r="CN58" i="16"/>
  <c r="W68" i="16"/>
  <c r="Y63" i="16"/>
  <c r="AE37" i="16"/>
  <c r="AL42" i="16"/>
  <c r="AF25" i="16"/>
  <c r="CZ17" i="16"/>
  <c r="AC35" i="16"/>
  <c r="CZ28" i="16"/>
  <c r="Z59" i="16"/>
  <c r="AQ71" i="16"/>
  <c r="AX48" i="16"/>
  <c r="BX54" i="16"/>
  <c r="Y82" i="16"/>
  <c r="AT81" i="16"/>
  <c r="I68" i="16"/>
  <c r="AY15" i="16"/>
  <c r="BA86" i="16"/>
  <c r="W58" i="16"/>
  <c r="BY50" i="16"/>
  <c r="AU57" i="16"/>
  <c r="CF82" i="16"/>
  <c r="AG36" i="16"/>
  <c r="AY23" i="16"/>
  <c r="AX15" i="16"/>
  <c r="CD50" i="16"/>
  <c r="AU79" i="16"/>
  <c r="AK48" i="16"/>
  <c r="W28" i="16"/>
  <c r="CG48" i="16"/>
  <c r="AD17" i="16"/>
  <c r="AW36" i="16"/>
  <c r="O82" i="16"/>
  <c r="I38" i="16"/>
  <c r="CY24" i="16"/>
  <c r="M87" i="16"/>
  <c r="AK29" i="16"/>
  <c r="BK20" i="16"/>
  <c r="S94" i="15"/>
  <c r="K80" i="16"/>
  <c r="BD57" i="16"/>
  <c r="M76" i="16"/>
  <c r="CX23" i="16"/>
  <c r="W34" i="16"/>
  <c r="CW72" i="16"/>
  <c r="W37" i="16"/>
  <c r="J57" i="16"/>
  <c r="CL46" i="16"/>
  <c r="U19" i="16"/>
  <c r="AM34" i="16"/>
  <c r="BB65" i="16"/>
  <c r="BD79" i="16"/>
  <c r="M30" i="16"/>
  <c r="AN59" i="16"/>
  <c r="BE24" i="16"/>
  <c r="BL40" i="16"/>
  <c r="CQ36" i="16"/>
  <c r="AE23" i="16"/>
  <c r="AA70" i="16"/>
  <c r="AH31" i="16"/>
  <c r="CK42" i="16"/>
  <c r="AS82" i="16"/>
  <c r="Q86" i="16"/>
  <c r="AM69" i="16"/>
  <c r="BW81" i="16"/>
  <c r="DA51" i="16"/>
  <c r="AY73" i="16"/>
  <c r="BF38" i="16"/>
  <c r="AZ59" i="16"/>
  <c r="AU52" i="16"/>
  <c r="CK26" i="16"/>
  <c r="AP28" i="16"/>
  <c r="BC83" i="16"/>
  <c r="CE38" i="16"/>
  <c r="CU73" i="16"/>
  <c r="CO18" i="16"/>
  <c r="AK59" i="16"/>
  <c r="CC64" i="16"/>
  <c r="R52" i="16"/>
  <c r="BF18" i="16"/>
  <c r="DC76" i="16"/>
  <c r="BJ34" i="16"/>
  <c r="AY39" i="16"/>
  <c r="CT36" i="16"/>
  <c r="W24" i="16"/>
  <c r="CV61" i="16"/>
  <c r="M65" i="16"/>
  <c r="CA82" i="16"/>
  <c r="CN34" i="16"/>
  <c r="CO62" i="16"/>
  <c r="AG58" i="16"/>
  <c r="AR80" i="16"/>
  <c r="CM53" i="16"/>
  <c r="I16" i="16"/>
  <c r="CP17" i="16"/>
  <c r="BF69" i="16"/>
  <c r="DB39" i="16"/>
  <c r="P49" i="16"/>
  <c r="BI51" i="16"/>
  <c r="AW72" i="16"/>
  <c r="AU50" i="16"/>
  <c r="BP71" i="16"/>
  <c r="AX57" i="16"/>
  <c r="CX48" i="16"/>
  <c r="BK72" i="16"/>
  <c r="BJ48" i="16"/>
  <c r="BP17" i="16"/>
  <c r="AN47" i="16"/>
  <c r="BH84" i="16"/>
  <c r="AX28" i="16"/>
  <c r="AU87" i="16"/>
  <c r="AL35" i="16"/>
  <c r="O59" i="16"/>
  <c r="BA47" i="16"/>
  <c r="AS46" i="16"/>
  <c r="W51" i="16"/>
  <c r="CW79" i="16"/>
  <c r="CI87" i="16"/>
  <c r="AI84" i="16"/>
  <c r="BL34" i="16"/>
  <c r="DC63" i="16"/>
  <c r="S30" i="16"/>
  <c r="M80" i="16"/>
  <c r="CD23" i="16"/>
  <c r="CU80" i="16"/>
  <c r="BJ27" i="16"/>
  <c r="K23" i="16"/>
  <c r="AF40" i="16"/>
  <c r="CF84" i="16"/>
  <c r="CR20" i="16"/>
  <c r="J42" i="16"/>
  <c r="CV68" i="16"/>
  <c r="CU34" i="16"/>
  <c r="CP34" i="16"/>
  <c r="BF68" i="16"/>
  <c r="BM34" i="16"/>
  <c r="AB25" i="16"/>
  <c r="AJ81" i="16"/>
  <c r="BC48" i="16"/>
  <c r="CF53" i="16"/>
  <c r="CZ70" i="16"/>
  <c r="BY82" i="16"/>
  <c r="X28" i="16"/>
  <c r="CS51" i="16"/>
  <c r="CN57" i="16"/>
  <c r="N63" i="16"/>
  <c r="R82" i="16"/>
  <c r="BJ49" i="16"/>
  <c r="AX76" i="16"/>
  <c r="H65" i="16"/>
  <c r="Y72" i="16"/>
  <c r="CG30" i="16"/>
  <c r="CH52" i="16"/>
  <c r="BY57" i="16"/>
  <c r="CD62" i="16"/>
  <c r="CC72" i="16"/>
  <c r="BJ46" i="16"/>
  <c r="BO16" i="16"/>
  <c r="CS64" i="16"/>
  <c r="BF73" i="16"/>
  <c r="AY27" i="16"/>
  <c r="BC79" i="16"/>
  <c r="AE17" i="16"/>
  <c r="BM71" i="16"/>
  <c r="CY62" i="16"/>
  <c r="BW68" i="16"/>
  <c r="CV59" i="16"/>
  <c r="AK23" i="16"/>
  <c r="CC20" i="16"/>
  <c r="V60" i="16"/>
  <c r="AZ39" i="16"/>
  <c r="BC80" i="16"/>
  <c r="BZ49" i="16"/>
  <c r="AL69" i="16"/>
  <c r="CH86" i="16"/>
  <c r="BG63" i="16"/>
  <c r="AF41" i="16"/>
  <c r="BG68" i="16"/>
  <c r="BS81" i="16"/>
  <c r="H15" i="16"/>
  <c r="DB69" i="16"/>
  <c r="CD27" i="16"/>
  <c r="CT38" i="16"/>
  <c r="AW69" i="16"/>
  <c r="BZ16" i="16"/>
  <c r="AT19" i="16"/>
  <c r="AH42" i="16"/>
  <c r="AO41" i="16"/>
  <c r="CS63" i="16"/>
  <c r="W38" i="16"/>
  <c r="CG75" i="16"/>
  <c r="AK50" i="16"/>
  <c r="Q24" i="16"/>
  <c r="Q16" i="16"/>
  <c r="CB14" i="16"/>
  <c r="Y87" i="16"/>
  <c r="V85" i="16"/>
  <c r="AN71" i="16"/>
  <c r="BD48" i="16"/>
  <c r="Y31" i="16"/>
  <c r="AR23" i="16"/>
  <c r="CS84" i="16"/>
  <c r="CL29" i="16"/>
  <c r="CF47" i="16"/>
  <c r="AY82" i="16"/>
  <c r="BK48" i="16"/>
  <c r="CH75" i="16"/>
  <c r="CL20" i="16"/>
  <c r="AE60" i="16"/>
  <c r="CT60" i="16"/>
  <c r="AI39" i="16"/>
  <c r="BG84" i="16"/>
  <c r="H51" i="16"/>
  <c r="U93" i="15"/>
  <c r="CS73" i="16"/>
  <c r="BK41" i="16"/>
  <c r="CB19" i="16"/>
  <c r="CT15" i="16"/>
  <c r="BN68" i="16"/>
  <c r="S95" i="15"/>
  <c r="BP35" i="16"/>
  <c r="AQ47" i="16"/>
  <c r="AQ50" i="16"/>
  <c r="DC49" i="16"/>
  <c r="AO34" i="16"/>
  <c r="BB72" i="16"/>
  <c r="AT14" i="16"/>
  <c r="I80" i="16"/>
  <c r="DC72" i="16"/>
  <c r="BS57" i="16"/>
  <c r="BY71" i="16"/>
  <c r="I87" i="16"/>
  <c r="CM17" i="16"/>
  <c r="U94" i="15"/>
  <c r="BD82" i="16"/>
  <c r="AH71" i="16"/>
  <c r="CO14" i="16"/>
  <c r="CQ37" i="16"/>
  <c r="AD37" i="16"/>
  <c r="CJ24" i="16"/>
  <c r="AI30" i="16"/>
  <c r="AX24" i="16"/>
  <c r="CY26" i="16"/>
  <c r="M92" i="15"/>
  <c r="CC35" i="16"/>
  <c r="CE82" i="16"/>
  <c r="CV70" i="16"/>
  <c r="AF60" i="16"/>
  <c r="CQ19" i="16"/>
  <c r="BL65" i="16"/>
  <c r="CE42" i="16"/>
  <c r="O63" i="16"/>
  <c r="DA81" i="16"/>
  <c r="BF85" i="16"/>
  <c r="CY57" i="16"/>
  <c r="W54" i="16"/>
  <c r="R92" i="15"/>
  <c r="N34" i="16"/>
  <c r="CN41" i="16"/>
  <c r="CD14" i="16"/>
  <c r="CZ73" i="16"/>
  <c r="AR47" i="16"/>
  <c r="CL17" i="16"/>
  <c r="CI37" i="16"/>
  <c r="AV24" i="16"/>
  <c r="AF35" i="16"/>
  <c r="AY81" i="16"/>
  <c r="L59" i="16"/>
  <c r="BR36" i="16"/>
  <c r="BP59" i="16"/>
  <c r="CA24" i="16"/>
  <c r="AL37" i="16"/>
  <c r="R79" i="16"/>
  <c r="BP39" i="16"/>
  <c r="CC61" i="16"/>
  <c r="AI74" i="16"/>
  <c r="CO81" i="16"/>
  <c r="BE83" i="16"/>
  <c r="AO40" i="16"/>
  <c r="AD75" i="16"/>
  <c r="AJ62" i="16"/>
  <c r="S62" i="16"/>
  <c r="H70" i="16"/>
  <c r="T41" i="16"/>
  <c r="CR19" i="16"/>
  <c r="AQ75" i="16"/>
  <c r="K85" i="16"/>
  <c r="P17" i="16"/>
  <c r="AL28" i="16"/>
  <c r="CY15" i="16"/>
  <c r="AN18" i="16"/>
  <c r="BP72" i="16"/>
  <c r="AR24" i="16"/>
  <c r="W31" i="16"/>
  <c r="DA74" i="16"/>
  <c r="K81" i="16"/>
  <c r="BU74" i="16"/>
  <c r="AL87" i="16"/>
  <c r="BQ54" i="16"/>
  <c r="CZ59" i="16"/>
  <c r="AY14" i="16"/>
  <c r="DC19" i="16"/>
  <c r="BL46" i="16"/>
  <c r="CL62" i="16"/>
  <c r="DC25" i="16"/>
  <c r="P37" i="16"/>
  <c r="AC19" i="16"/>
  <c r="BR25" i="16"/>
  <c r="CG52" i="16"/>
  <c r="BN15" i="16"/>
  <c r="AA52" i="16"/>
  <c r="BT48" i="16"/>
  <c r="AD76" i="16"/>
  <c r="N20" i="16"/>
  <c r="CB52" i="16"/>
  <c r="AP40" i="16"/>
  <c r="Z82" i="16"/>
  <c r="CH49" i="16"/>
  <c r="CZ79" i="16"/>
  <c r="CU53" i="16"/>
  <c r="AA65" i="16"/>
  <c r="CH61" i="16"/>
  <c r="I54" i="16"/>
  <c r="AI57" i="16"/>
  <c r="AU47" i="16"/>
  <c r="AB71" i="16"/>
  <c r="AH41" i="16"/>
  <c r="BZ19" i="16"/>
  <c r="AR54" i="16"/>
  <c r="BZ70" i="16"/>
  <c r="AB84" i="16"/>
  <c r="AL57" i="16"/>
  <c r="BS59" i="16"/>
  <c r="BG27" i="16"/>
  <c r="F157" i="16"/>
  <c r="BR19" i="16"/>
  <c r="CT84" i="16"/>
  <c r="AS18" i="16"/>
  <c r="AI26" i="16"/>
  <c r="CH35" i="16"/>
  <c r="CH28" i="16"/>
  <c r="AI76" i="16"/>
  <c r="AS15" i="16"/>
  <c r="BM59" i="16"/>
  <c r="BQ36" i="16"/>
  <c r="CK87" i="16"/>
  <c r="S16" i="16"/>
  <c r="AV29" i="16"/>
  <c r="AS53" i="16"/>
  <c r="CL26" i="16"/>
  <c r="S80" i="16"/>
  <c r="CB50" i="16"/>
  <c r="O79" i="16"/>
  <c r="BY47" i="16"/>
  <c r="CK76" i="16"/>
  <c r="BC15" i="16"/>
  <c r="CE24" i="16"/>
  <c r="AZ63" i="16"/>
  <c r="DB46" i="16"/>
  <c r="BS50" i="16"/>
  <c r="AD82" i="16"/>
  <c r="BQ79" i="16"/>
  <c r="O54" i="16"/>
  <c r="AD59" i="16"/>
  <c r="AS68" i="16"/>
  <c r="BA46" i="16"/>
  <c r="AM42" i="16"/>
  <c r="U48" i="16"/>
  <c r="BM48" i="16"/>
  <c r="U26" i="16"/>
  <c r="AZ72" i="16"/>
  <c r="BN82" i="16"/>
  <c r="CZ87" i="16"/>
  <c r="AQ20" i="16"/>
  <c r="BG70" i="16"/>
  <c r="BL19" i="16"/>
  <c r="R50" i="16"/>
  <c r="M40" i="16"/>
  <c r="BE53" i="16"/>
  <c r="CU26" i="16"/>
  <c r="DA20" i="16"/>
  <c r="AB68" i="16"/>
  <c r="AN68" i="16"/>
  <c r="BR17" i="16"/>
  <c r="BW14" i="16"/>
  <c r="CB30" i="16"/>
  <c r="T48" i="16"/>
  <c r="H27" i="16"/>
  <c r="CH79" i="16"/>
  <c r="AE52" i="16"/>
  <c r="I34" i="16"/>
  <c r="Z63" i="16"/>
  <c r="O29" i="16"/>
  <c r="Q37" i="16"/>
  <c r="X30" i="16"/>
  <c r="BY40" i="16"/>
  <c r="BY74" i="16"/>
  <c r="AG15" i="16"/>
  <c r="BI57" i="16"/>
  <c r="Z70" i="16"/>
  <c r="P94" i="15"/>
  <c r="AR70" i="16"/>
  <c r="AP39" i="16"/>
  <c r="AZ37" i="16"/>
  <c r="AM51" i="16"/>
  <c r="AN48" i="16"/>
  <c r="DB73" i="16"/>
  <c r="CV80" i="16"/>
  <c r="AP72" i="16"/>
  <c r="AT39" i="16"/>
  <c r="BK25" i="16"/>
  <c r="AP58" i="16"/>
  <c r="CE49" i="16"/>
  <c r="Z75" i="16"/>
  <c r="AR25" i="16"/>
  <c r="BC36" i="16"/>
  <c r="BS65" i="16"/>
  <c r="BW71" i="16"/>
  <c r="I57" i="16"/>
  <c r="BZ83" i="16"/>
  <c r="N53" i="16"/>
  <c r="BU71" i="16"/>
  <c r="AC37" i="16"/>
  <c r="S84" i="16"/>
  <c r="K65" i="16"/>
  <c r="AL14" i="16"/>
  <c r="BY42" i="16"/>
  <c r="AV39" i="16"/>
  <c r="BO23" i="16"/>
  <c r="CG70" i="16"/>
  <c r="V30" i="16"/>
  <c r="CW62" i="16"/>
  <c r="AI64" i="16"/>
  <c r="BD73" i="16"/>
  <c r="CQ48" i="16"/>
  <c r="CF65" i="16"/>
  <c r="BO70" i="16"/>
  <c r="CM71" i="16"/>
  <c r="DA71" i="16"/>
  <c r="AC29" i="16"/>
  <c r="BS51" i="16"/>
  <c r="AK68" i="16"/>
  <c r="BK68" i="16"/>
  <c r="CY31" i="16"/>
  <c r="P71" i="16"/>
  <c r="CQ53" i="16"/>
  <c r="AV17" i="16"/>
  <c r="BK61" i="16"/>
  <c r="AV34" i="16"/>
  <c r="BJ75" i="16"/>
  <c r="BV24" i="16"/>
  <c r="BV23" i="16"/>
  <c r="CY58" i="16"/>
  <c r="AA18" i="16"/>
  <c r="CA80" i="16"/>
  <c r="CX73" i="16"/>
  <c r="Q50" i="16"/>
  <c r="BQ58" i="16"/>
  <c r="CY25" i="16"/>
  <c r="AF34" i="16"/>
  <c r="AU34" i="16"/>
  <c r="CP59" i="16"/>
  <c r="BG24" i="16"/>
  <c r="BN20" i="16"/>
  <c r="L62" i="16"/>
  <c r="J50" i="16"/>
  <c r="CX41" i="16"/>
  <c r="BM69" i="16"/>
  <c r="BN50" i="16"/>
  <c r="Y42" i="16"/>
  <c r="P24" i="16"/>
  <c r="Z25" i="16"/>
  <c r="BE85" i="16"/>
  <c r="AC83" i="16"/>
  <c r="BZ60" i="16"/>
  <c r="BM65" i="16"/>
  <c r="BI46" i="16"/>
  <c r="V86" i="16"/>
  <c r="CP30" i="16"/>
  <c r="AY40" i="16"/>
  <c r="CO28" i="16"/>
  <c r="CI46" i="16"/>
  <c r="CC18" i="16"/>
  <c r="BV80" i="16"/>
  <c r="CV15" i="16"/>
  <c r="CO86" i="16"/>
  <c r="AC73" i="16"/>
  <c r="AT40" i="16"/>
  <c r="BZ20" i="16"/>
  <c r="F153" i="15"/>
  <c r="DC69" i="16"/>
  <c r="AM29" i="16"/>
  <c r="J41" i="16"/>
  <c r="BI38" i="16"/>
  <c r="BC59" i="16"/>
  <c r="AM18" i="16"/>
  <c r="AW64" i="16"/>
  <c r="BX39" i="16"/>
  <c r="CX18" i="16"/>
  <c r="CN65" i="16"/>
  <c r="AF37" i="16"/>
  <c r="CN46" i="16"/>
  <c r="AI46" i="16"/>
  <c r="N42" i="16"/>
  <c r="CQ38" i="16"/>
  <c r="AD65" i="16"/>
  <c r="CS31" i="16"/>
  <c r="DC53" i="16"/>
  <c r="DB54" i="16"/>
  <c r="AJ51" i="16"/>
  <c r="Z31" i="16"/>
  <c r="BG47" i="16"/>
  <c r="AD69" i="16"/>
  <c r="W40" i="16"/>
  <c r="AH24" i="16"/>
  <c r="X40" i="16"/>
  <c r="CQ52" i="16"/>
  <c r="AQ27" i="16"/>
  <c r="CS19" i="16"/>
  <c r="AK37" i="16"/>
  <c r="BI31" i="16"/>
  <c r="H86" i="16"/>
  <c r="CD74" i="16"/>
  <c r="AG46" i="16"/>
  <c r="CV50" i="16"/>
  <c r="DA30" i="16"/>
  <c r="BA42" i="16"/>
  <c r="AK16" i="16"/>
  <c r="AN50" i="16"/>
  <c r="P59" i="16"/>
  <c r="AH20" i="16"/>
  <c r="P23" i="16"/>
  <c r="AZ86" i="16"/>
  <c r="BP42" i="16"/>
  <c r="BV46" i="16"/>
  <c r="BJ83" i="16"/>
  <c r="H24" i="16"/>
  <c r="AE28" i="16"/>
  <c r="CE46" i="16"/>
  <c r="AW68" i="16"/>
  <c r="AT47" i="16"/>
  <c r="V40" i="16"/>
  <c r="J80" i="16"/>
  <c r="CU51" i="16"/>
  <c r="BV83" i="16"/>
  <c r="R37" i="16"/>
  <c r="CO68" i="16"/>
  <c r="W18" i="16"/>
  <c r="H49" i="16"/>
  <c r="CL24" i="16"/>
  <c r="BN80" i="16"/>
  <c r="BT23" i="16"/>
  <c r="AK69" i="16"/>
  <c r="AG17" i="16"/>
  <c r="AQ37" i="16"/>
  <c r="CG83" i="16"/>
  <c r="AI83" i="16"/>
  <c r="AZ27" i="16"/>
  <c r="M59" i="16"/>
  <c r="CC54" i="16"/>
  <c r="BB37" i="16"/>
  <c r="AM61" i="16"/>
  <c r="AD80" i="16"/>
  <c r="O26" i="16"/>
  <c r="DA70" i="16"/>
  <c r="BR14" i="16"/>
  <c r="M25" i="16"/>
  <c r="BR42" i="16"/>
  <c r="CU54" i="16"/>
  <c r="BP61" i="16"/>
  <c r="BQ69" i="16"/>
  <c r="AW19" i="16"/>
  <c r="BZ30" i="16"/>
  <c r="AH46" i="16"/>
  <c r="AO60" i="16"/>
  <c r="AW63" i="16"/>
  <c r="AH75" i="16"/>
  <c r="X20" i="16"/>
  <c r="CG71" i="16"/>
  <c r="CG60" i="16"/>
  <c r="P73" i="16"/>
  <c r="BU80" i="16"/>
  <c r="BD36" i="16"/>
  <c r="CM64" i="16"/>
  <c r="AC34" i="16"/>
  <c r="BS38" i="16"/>
  <c r="V34" i="16"/>
  <c r="CI81" i="16"/>
  <c r="AF20" i="16"/>
  <c r="AZ34" i="16"/>
  <c r="BY70" i="16"/>
  <c r="BL63" i="16"/>
  <c r="BY58" i="16"/>
  <c r="AV16" i="16"/>
  <c r="BA81" i="16"/>
  <c r="BZ81" i="16"/>
  <c r="P46" i="16"/>
  <c r="BS31" i="16"/>
  <c r="AE15" i="16"/>
  <c r="H35" i="16"/>
  <c r="AG83" i="16"/>
  <c r="CP70" i="16"/>
  <c r="CK52" i="16"/>
  <c r="BK85" i="16"/>
  <c r="AJ42" i="16"/>
  <c r="AP48" i="16"/>
  <c r="BE40" i="16"/>
  <c r="CG34" i="16"/>
  <c r="K60" i="16"/>
  <c r="W50" i="16"/>
  <c r="CA83" i="16"/>
  <c r="BR63" i="16"/>
  <c r="Z86" i="16"/>
  <c r="BF75" i="16"/>
  <c r="I72" i="16"/>
  <c r="CZ49" i="16"/>
  <c r="AJ41" i="16"/>
  <c r="BP73" i="16"/>
  <c r="BR59" i="16"/>
  <c r="BA28" i="16"/>
  <c r="BC16" i="16"/>
  <c r="CW53" i="16"/>
  <c r="Y85" i="16"/>
  <c r="CB60" i="16"/>
  <c r="W17" i="16"/>
  <c r="CC53" i="16"/>
  <c r="CL54" i="16"/>
  <c r="U14" i="16"/>
  <c r="CQ25" i="16"/>
  <c r="BW39" i="16"/>
  <c r="AH14" i="16"/>
  <c r="AS48" i="16"/>
  <c r="BL30" i="16"/>
  <c r="M17" i="16"/>
  <c r="O90" i="15"/>
  <c r="X87" i="16"/>
  <c r="AY87" i="16"/>
  <c r="CI65" i="16"/>
  <c r="M60" i="16"/>
  <c r="CJ23" i="16"/>
  <c r="H60" i="16"/>
  <c r="BU51" i="16"/>
  <c r="AL71" i="16"/>
  <c r="DB41" i="16"/>
  <c r="AH29" i="16"/>
  <c r="N52" i="16"/>
  <c r="BG72" i="16"/>
  <c r="AL31" i="16"/>
  <c r="H84" i="16"/>
  <c r="P79" i="16"/>
  <c r="Q51" i="16"/>
  <c r="AT60" i="16"/>
  <c r="AZ69" i="16"/>
  <c r="AS54" i="16"/>
  <c r="DB71" i="16"/>
  <c r="O30" i="16"/>
  <c r="CS72" i="16"/>
  <c r="BT34" i="16"/>
  <c r="AQ35" i="16"/>
  <c r="N41" i="16"/>
  <c r="AY26" i="16"/>
  <c r="AO53" i="16"/>
  <c r="BL76" i="16"/>
  <c r="CJ83" i="16"/>
  <c r="CT73" i="16"/>
  <c r="M41" i="16"/>
  <c r="CT39" i="16"/>
  <c r="BX26" i="16"/>
  <c r="CK63" i="16"/>
  <c r="T19" i="16"/>
  <c r="BM63" i="16"/>
  <c r="T38" i="16"/>
  <c r="CT24" i="16"/>
  <c r="I74" i="16"/>
  <c r="BZ84" i="16"/>
  <c r="CW59" i="16"/>
  <c r="AH81" i="16"/>
  <c r="AL15" i="16"/>
  <c r="CZ83" i="16"/>
  <c r="AE75" i="16"/>
  <c r="BF39" i="16"/>
  <c r="BG80" i="16"/>
  <c r="AX31" i="16"/>
  <c r="CP69" i="16"/>
  <c r="X52" i="16"/>
  <c r="AC49" i="16"/>
  <c r="AB39" i="16"/>
  <c r="BT68" i="16"/>
  <c r="BP80" i="16"/>
  <c r="CW15" i="16"/>
  <c r="BN34" i="16"/>
  <c r="AV57" i="16"/>
  <c r="CH54" i="16"/>
  <c r="BW46" i="16"/>
  <c r="BX75" i="16"/>
  <c r="CG19" i="16"/>
  <c r="AZ29" i="16"/>
  <c r="CB41" i="16"/>
  <c r="AK74" i="16"/>
  <c r="AW83" i="16"/>
  <c r="CN60" i="16"/>
  <c r="DC79" i="16"/>
  <c r="AB40" i="16"/>
  <c r="BC53" i="16"/>
  <c r="AF42" i="16"/>
  <c r="BD31" i="16"/>
  <c r="AM73" i="16"/>
  <c r="CW60" i="16"/>
  <c r="Z46" i="16"/>
  <c r="DC39" i="16"/>
  <c r="BM57" i="16"/>
  <c r="AV47" i="16"/>
  <c r="X27" i="16"/>
  <c r="AJ20" i="16"/>
  <c r="AQ49" i="16"/>
  <c r="BB28" i="16"/>
  <c r="AL52" i="16"/>
  <c r="AV18" i="16"/>
  <c r="CL41" i="16"/>
  <c r="AL59" i="16"/>
  <c r="AZ18" i="16"/>
  <c r="CI34" i="16"/>
  <c r="CF58" i="16"/>
  <c r="BY87" i="16"/>
  <c r="CS76" i="16"/>
  <c r="CS41" i="16"/>
  <c r="R38" i="16"/>
  <c r="CE62" i="16"/>
  <c r="AX73" i="16"/>
  <c r="M29" i="16"/>
  <c r="CX35" i="16"/>
  <c r="CQ28" i="16"/>
  <c r="AO17" i="16"/>
  <c r="AK42" i="16"/>
  <c r="R70" i="16"/>
  <c r="CD73" i="16"/>
  <c r="X48" i="16"/>
  <c r="J24" i="16"/>
  <c r="AN24" i="16"/>
  <c r="CZ23" i="16"/>
  <c r="BB18" i="16"/>
  <c r="AG14" i="16"/>
  <c r="AV51" i="16"/>
  <c r="BU59" i="16"/>
  <c r="BZ40" i="16"/>
  <c r="AL48" i="16"/>
  <c r="U83" i="16"/>
  <c r="AY79" i="16"/>
  <c r="V94" i="15"/>
  <c r="CQ39" i="16"/>
  <c r="BV42" i="16"/>
  <c r="AM36" i="16"/>
  <c r="BR15" i="16"/>
  <c r="BP18" i="16"/>
  <c r="V68" i="16"/>
  <c r="V46" i="16"/>
  <c r="AY59" i="16"/>
  <c r="BX42" i="16"/>
  <c r="Y30" i="16"/>
  <c r="CQ84" i="16"/>
  <c r="BK38" i="16"/>
  <c r="H48" i="16"/>
  <c r="AO42" i="16"/>
  <c r="BT76" i="16"/>
  <c r="BK49" i="16"/>
  <c r="R40" i="16"/>
  <c r="AY16" i="16"/>
  <c r="Z84" i="16"/>
  <c r="BZ38" i="16"/>
  <c r="BC42" i="16"/>
  <c r="BB86" i="16"/>
  <c r="DC35" i="16"/>
  <c r="BV17" i="16"/>
  <c r="AP36" i="16"/>
  <c r="Z79" i="16"/>
  <c r="BO46" i="16"/>
  <c r="CY80" i="16"/>
  <c r="J34" i="16"/>
  <c r="BS36" i="16"/>
  <c r="CD84" i="16"/>
  <c r="BX18" i="16"/>
  <c r="BI47" i="16"/>
  <c r="K54" i="16"/>
  <c r="CO31" i="16"/>
  <c r="BH60" i="16"/>
  <c r="AX54" i="16"/>
  <c r="AV75" i="16"/>
  <c r="BR31" i="16"/>
  <c r="CQ72" i="16"/>
  <c r="AG51" i="16"/>
  <c r="Y39" i="16"/>
  <c r="BG54" i="16"/>
  <c r="CI85" i="16"/>
  <c r="BO24" i="16"/>
  <c r="CW52" i="16"/>
  <c r="CU30" i="16"/>
  <c r="N83" i="16"/>
  <c r="S34" i="16"/>
  <c r="AV53" i="16"/>
  <c r="CP54" i="16"/>
  <c r="CD65" i="16"/>
  <c r="BQ19" i="16"/>
  <c r="BM49" i="16"/>
  <c r="AD47" i="16"/>
  <c r="CB17" i="16"/>
  <c r="CK84" i="16"/>
  <c r="AC14" i="16"/>
  <c r="M72" i="16"/>
  <c r="CP80" i="16"/>
  <c r="K26" i="16"/>
  <c r="CY42" i="16"/>
  <c r="AB26" i="16"/>
  <c r="BH18" i="16"/>
  <c r="CP31" i="16"/>
  <c r="DA38" i="16"/>
  <c r="T14" i="16"/>
  <c r="CR49" i="16"/>
  <c r="AG87" i="16"/>
  <c r="AN15" i="16"/>
  <c r="CG86" i="16"/>
  <c r="AY49" i="16"/>
  <c r="AL34" i="16"/>
  <c r="P64" i="16"/>
  <c r="AA57" i="16"/>
  <c r="AF83" i="16"/>
  <c r="AV41" i="16"/>
  <c r="BK40" i="16"/>
  <c r="AI48" i="16"/>
  <c r="AE54" i="16"/>
  <c r="CN38" i="16"/>
  <c r="AJ38" i="16"/>
  <c r="W41" i="16"/>
  <c r="Z36" i="16"/>
  <c r="AY58" i="16"/>
  <c r="CH47" i="16"/>
  <c r="CQ59" i="16"/>
  <c r="BO81" i="16"/>
  <c r="M26" i="16"/>
  <c r="AC30" i="16"/>
  <c r="I76" i="16"/>
  <c r="BA72" i="16"/>
  <c r="AF82" i="16"/>
  <c r="DA40" i="16"/>
  <c r="BQ37" i="16"/>
  <c r="BE68" i="16"/>
  <c r="AU40" i="16"/>
  <c r="CT16" i="16"/>
  <c r="BL38" i="16"/>
  <c r="Q14" i="16"/>
  <c r="CO39" i="16"/>
  <c r="M64" i="16"/>
  <c r="AN46" i="16"/>
  <c r="BE47" i="16"/>
  <c r="AZ17" i="16"/>
  <c r="T25" i="16"/>
  <c r="CF64" i="16"/>
  <c r="CB29" i="16"/>
  <c r="BC39" i="16"/>
  <c r="CN82" i="16"/>
  <c r="Q38" i="16"/>
  <c r="CY34" i="16"/>
  <c r="L53" i="16"/>
  <c r="H26" i="16"/>
  <c r="BO48" i="16"/>
  <c r="BS53" i="16"/>
  <c r="AH82" i="16"/>
  <c r="O24" i="16"/>
  <c r="CE84" i="16"/>
  <c r="CT83" i="16"/>
  <c r="CD16" i="16"/>
  <c r="BZ29" i="16"/>
  <c r="BJ28" i="16"/>
  <c r="CZ36" i="16"/>
  <c r="AY71" i="16"/>
  <c r="CC74" i="16"/>
  <c r="BQ53" i="16"/>
  <c r="BP58" i="16"/>
  <c r="CL61" i="16"/>
  <c r="DA48" i="16"/>
  <c r="AM54" i="16"/>
  <c r="CB46" i="16"/>
  <c r="BT18" i="16"/>
  <c r="CZ29" i="16"/>
  <c r="BV71" i="16"/>
  <c r="CM68" i="16"/>
  <c r="BT35" i="16"/>
  <c r="AV82" i="16"/>
  <c r="BI14" i="16"/>
  <c r="AN84" i="16"/>
  <c r="CL72" i="16"/>
  <c r="BF34" i="16"/>
  <c r="AS74" i="16"/>
  <c r="T72" i="16"/>
  <c r="O64" i="16"/>
  <c r="CQ50" i="16"/>
  <c r="BI54" i="16"/>
  <c r="S75" i="16"/>
  <c r="AP82" i="16"/>
  <c r="AY64" i="16"/>
  <c r="CO64" i="16"/>
  <c r="AX46" i="16"/>
  <c r="AB41" i="16"/>
  <c r="AV71" i="16"/>
  <c r="CX20" i="16"/>
  <c r="CU46" i="16"/>
  <c r="N92" i="15"/>
  <c r="BL57" i="16"/>
  <c r="CL76" i="16"/>
  <c r="O87" i="16"/>
  <c r="U28" i="16"/>
  <c r="AM62" i="16"/>
  <c r="Y58" i="16"/>
  <c r="BV29" i="16"/>
  <c r="AG42" i="16"/>
  <c r="BS47" i="16"/>
  <c r="L18" i="16"/>
  <c r="L20" i="16"/>
  <c r="Y38" i="16"/>
  <c r="BV50" i="16"/>
  <c r="BT59" i="16"/>
  <c r="X42" i="16"/>
  <c r="BO84" i="16"/>
  <c r="BT20" i="16"/>
  <c r="BA60" i="16"/>
  <c r="CX59" i="16"/>
  <c r="W112" i="15"/>
  <c r="BH80" i="16"/>
  <c r="CT40" i="16"/>
  <c r="CL47" i="16"/>
  <c r="CD60" i="16"/>
  <c r="BT16" i="16"/>
  <c r="AX34" i="16"/>
  <c r="AV61" i="16"/>
  <c r="V41" i="16"/>
  <c r="BC73" i="16"/>
  <c r="BT39" i="16"/>
  <c r="O71" i="16"/>
  <c r="CC51" i="16"/>
  <c r="CD46" i="16"/>
  <c r="CL14" i="16"/>
  <c r="T76" i="16"/>
  <c r="AE86" i="16"/>
  <c r="CP62" i="16"/>
  <c r="BQ40" i="16"/>
  <c r="BR76" i="16"/>
  <c r="W49" i="16"/>
  <c r="CN70" i="16"/>
  <c r="BV62" i="16"/>
  <c r="BU60" i="16"/>
  <c r="AM26" i="16"/>
  <c r="AB64" i="16"/>
  <c r="Y25" i="16"/>
  <c r="CG72" i="16"/>
  <c r="AT17" i="16"/>
  <c r="CU62" i="16"/>
  <c r="R91" i="15"/>
  <c r="BI26" i="16"/>
  <c r="J17" i="16"/>
  <c r="AW58" i="16"/>
  <c r="V71" i="16"/>
  <c r="AJ63" i="16"/>
  <c r="AB37" i="16"/>
  <c r="I86" i="16"/>
  <c r="Z34" i="16"/>
  <c r="AR60" i="16"/>
  <c r="AP29" i="16"/>
  <c r="S112" i="16"/>
  <c r="J86" i="16"/>
  <c r="BW36" i="16"/>
  <c r="BI80" i="16"/>
  <c r="BB30" i="16"/>
  <c r="AK82" i="16"/>
  <c r="CD34" i="16"/>
  <c r="BO15" i="16"/>
  <c r="CS70" i="16"/>
  <c r="CY23" i="16"/>
  <c r="AB38" i="16"/>
  <c r="BJ53" i="16"/>
  <c r="AQ68" i="16"/>
  <c r="AS52" i="16"/>
  <c r="CR50" i="16"/>
  <c r="DC17" i="16"/>
  <c r="CY73" i="16"/>
  <c r="CJ63" i="16"/>
  <c r="BW34" i="16"/>
  <c r="H29" i="16"/>
  <c r="AN16" i="16"/>
  <c r="BW62" i="16"/>
  <c r="BK59" i="16"/>
  <c r="S86" i="16"/>
  <c r="BQ71" i="16"/>
  <c r="BS73" i="16"/>
  <c r="AD19" i="16"/>
  <c r="AQ42" i="16"/>
  <c r="BD68" i="16"/>
  <c r="CH74" i="16"/>
  <c r="CL84" i="16"/>
  <c r="CF86" i="16"/>
  <c r="CN16" i="16"/>
  <c r="BF71" i="16"/>
  <c r="CM82" i="16"/>
  <c r="CR29" i="16"/>
  <c r="BX76" i="16"/>
  <c r="S65" i="16"/>
  <c r="CK18" i="16"/>
  <c r="AO74" i="16"/>
  <c r="J62" i="16"/>
  <c r="AQ79" i="16"/>
  <c r="AU72" i="16"/>
  <c r="AE82" i="16"/>
  <c r="CH48" i="16"/>
  <c r="CU19" i="16"/>
  <c r="CS34" i="16"/>
  <c r="L82" i="16"/>
  <c r="BX61" i="16"/>
  <c r="BX84" i="16"/>
  <c r="O70" i="16"/>
  <c r="BB14" i="16"/>
  <c r="S24" i="16"/>
  <c r="W36" i="16"/>
  <c r="CN40" i="16"/>
  <c r="X80" i="16"/>
  <c r="W26" i="16"/>
  <c r="BQ28" i="16"/>
  <c r="AT23" i="16"/>
  <c r="AQ19" i="16"/>
  <c r="AZ49" i="16"/>
  <c r="BF62" i="16"/>
  <c r="AW24" i="16"/>
  <c r="CO30" i="16"/>
  <c r="CK80" i="16"/>
  <c r="AU23" i="16"/>
  <c r="AB80" i="16"/>
  <c r="CP51" i="16"/>
  <c r="AK39" i="16"/>
  <c r="AU76" i="16"/>
  <c r="L26" i="16"/>
  <c r="K112" i="15"/>
  <c r="AH15" i="16"/>
  <c r="AA72" i="16"/>
  <c r="H73" i="16"/>
  <c r="BB50" i="16"/>
  <c r="BH25" i="16"/>
  <c r="AL54" i="16"/>
  <c r="AG40" i="16"/>
  <c r="CE15" i="16"/>
  <c r="BZ24" i="16"/>
  <c r="BU23" i="16"/>
  <c r="AC24" i="16"/>
  <c r="AG57" i="16"/>
  <c r="BC70" i="16"/>
  <c r="AT72" i="16"/>
  <c r="CL31" i="16"/>
  <c r="CY84" i="16"/>
  <c r="AM82" i="16"/>
  <c r="K69" i="16"/>
  <c r="W60" i="16"/>
  <c r="BL72" i="16"/>
  <c r="CJ82" i="16"/>
  <c r="CT49" i="16"/>
  <c r="BH26" i="16"/>
  <c r="AB75" i="16"/>
  <c r="BN41" i="16"/>
  <c r="BX81" i="16"/>
  <c r="AZ76" i="16"/>
  <c r="BJ72" i="16"/>
  <c r="AT34" i="16"/>
  <c r="Y60" i="16"/>
  <c r="CU71" i="16"/>
  <c r="AO28" i="16"/>
  <c r="BU62" i="16"/>
  <c r="P30" i="16"/>
  <c r="CR79" i="16"/>
  <c r="CO37" i="16"/>
  <c r="AN63" i="16"/>
  <c r="Y34" i="16"/>
  <c r="I73" i="16"/>
  <c r="BQ84" i="16"/>
  <c r="AV15" i="16"/>
  <c r="AR76" i="16"/>
  <c r="CB54" i="16"/>
  <c r="O25" i="16"/>
  <c r="CR85" i="16"/>
  <c r="AN38" i="16"/>
  <c r="CX62" i="16"/>
  <c r="DA85" i="16"/>
  <c r="BD62" i="16"/>
  <c r="BO19" i="16"/>
  <c r="BF15" i="16"/>
  <c r="CT47" i="16"/>
  <c r="AT49" i="16"/>
  <c r="CC14" i="16"/>
  <c r="BJ23" i="16"/>
  <c r="BY76" i="16"/>
  <c r="AY54" i="16"/>
  <c r="CE69" i="16"/>
  <c r="BE73" i="16"/>
  <c r="BZ31" i="16"/>
  <c r="BY38" i="16"/>
  <c r="AO76" i="16"/>
  <c r="BI74" i="16"/>
  <c r="CA37" i="16"/>
  <c r="R60" i="16"/>
  <c r="BZ25" i="16"/>
  <c r="CN25" i="16"/>
  <c r="K76" i="16"/>
  <c r="AI31" i="16"/>
  <c r="BR34" i="16"/>
  <c r="AO47" i="16"/>
  <c r="DC61" i="16"/>
  <c r="AP71" i="16"/>
  <c r="CM51" i="16"/>
  <c r="AK63" i="16"/>
  <c r="CS23" i="16"/>
  <c r="DB57" i="16"/>
  <c r="CY86" i="16"/>
  <c r="DB31" i="16"/>
  <c r="O50" i="16"/>
  <c r="AS14" i="16"/>
  <c r="BB61" i="16"/>
  <c r="BP28" i="16"/>
  <c r="BV81" i="16"/>
  <c r="CO85" i="16"/>
  <c r="CV46" i="16"/>
  <c r="CA61" i="16"/>
  <c r="AR15" i="16"/>
  <c r="BU14" i="16"/>
  <c r="I19" i="16"/>
  <c r="BJ41" i="16"/>
  <c r="BK37" i="16"/>
  <c r="CJ37" i="16"/>
  <c r="CX65" i="16"/>
  <c r="CB87" i="16"/>
  <c r="AJ37" i="16"/>
  <c r="Q17" i="16"/>
  <c r="CI80" i="16"/>
  <c r="BG64" i="16"/>
  <c r="CW37" i="16"/>
  <c r="BG59" i="16"/>
  <c r="DC24" i="16"/>
  <c r="CV74" i="16"/>
  <c r="BW16" i="16"/>
  <c r="AO52" i="16"/>
  <c r="BY36" i="16"/>
  <c r="CP68" i="16"/>
  <c r="CG85" i="16"/>
  <c r="AQ29" i="16"/>
  <c r="CI24" i="16"/>
  <c r="AK40" i="16"/>
  <c r="AU16" i="16"/>
  <c r="AG72" i="16"/>
  <c r="BZ80" i="16"/>
  <c r="CM39" i="16"/>
  <c r="AR48" i="16"/>
  <c r="CB51" i="16"/>
  <c r="BZ15" i="16"/>
  <c r="AY52" i="16"/>
  <c r="CU60" i="16"/>
  <c r="AS59" i="16"/>
  <c r="AY53" i="16"/>
  <c r="CZ14" i="16"/>
  <c r="BV73" i="16"/>
  <c r="T51" i="16"/>
  <c r="CK68" i="16"/>
  <c r="BJ82" i="16"/>
  <c r="CV24" i="16"/>
  <c r="BO27" i="16"/>
  <c r="CY46" i="16"/>
  <c r="AI38" i="16"/>
  <c r="X65" i="16"/>
  <c r="AW38" i="16"/>
  <c r="BI42" i="16"/>
  <c r="J84" i="16"/>
  <c r="BL83" i="16"/>
  <c r="BQ30" i="16"/>
  <c r="L52" i="16"/>
  <c r="T95" i="15"/>
  <c r="AC80" i="16"/>
  <c r="AE27" i="16"/>
  <c r="AW42" i="16"/>
  <c r="BQ50" i="16"/>
  <c r="T59" i="16"/>
  <c r="AX19" i="16"/>
  <c r="BB63" i="16"/>
  <c r="CP14" i="16"/>
  <c r="CV23" i="16"/>
  <c r="J82" i="16"/>
  <c r="CT69" i="16"/>
  <c r="BR23" i="16"/>
  <c r="CQ65" i="16"/>
  <c r="BT57" i="16"/>
  <c r="BT85" i="16"/>
  <c r="CK70" i="16"/>
  <c r="BM64" i="16"/>
  <c r="BD87" i="16"/>
  <c r="BI86" i="16"/>
  <c r="AE87" i="16"/>
  <c r="CI42" i="16"/>
  <c r="L50" i="16"/>
  <c r="CC17" i="16"/>
  <c r="AR58" i="16"/>
  <c r="CZ74" i="16"/>
  <c r="BJ15" i="16"/>
  <c r="CU75" i="16"/>
  <c r="CN62" i="16"/>
  <c r="BM72" i="16"/>
  <c r="AP85" i="16"/>
  <c r="CL82" i="16"/>
  <c r="AK70" i="16"/>
  <c r="BO42" i="16"/>
  <c r="P34" i="16"/>
  <c r="AR79" i="16"/>
  <c r="L30" i="16"/>
  <c r="AS23" i="16"/>
  <c r="CS53" i="16"/>
  <c r="AA19" i="16"/>
  <c r="CD68" i="16"/>
  <c r="CO75" i="16"/>
  <c r="CD71" i="16"/>
  <c r="BE48" i="16"/>
  <c r="CH40" i="16"/>
  <c r="AO75" i="16"/>
  <c r="CF38" i="16"/>
  <c r="AW29" i="16"/>
  <c r="BN71" i="16"/>
  <c r="L24" i="16"/>
  <c r="CN73" i="16"/>
  <c r="BC35" i="16"/>
  <c r="AI35" i="16"/>
  <c r="CE74" i="16"/>
  <c r="DB47" i="16"/>
  <c r="CB68" i="16"/>
  <c r="CH31" i="16"/>
  <c r="CO20" i="16"/>
  <c r="BH15" i="16"/>
  <c r="CH82" i="16"/>
  <c r="AM52" i="16"/>
  <c r="AX16" i="16"/>
  <c r="CP47" i="16"/>
  <c r="AF51" i="16"/>
  <c r="AP27" i="16"/>
  <c r="AQ65" i="16"/>
  <c r="CT26" i="16"/>
  <c r="AD27" i="16"/>
  <c r="Z60" i="16"/>
  <c r="CJ59" i="16"/>
  <c r="AW47" i="16"/>
  <c r="BU29" i="16"/>
  <c r="BJ81" i="16"/>
  <c r="S36" i="16"/>
  <c r="AK85" i="16"/>
  <c r="CX24" i="16"/>
  <c r="CQ14" i="16"/>
  <c r="BD38" i="16"/>
  <c r="BI65" i="16"/>
  <c r="U58" i="16"/>
  <c r="BE87" i="16"/>
  <c r="BR85" i="16"/>
  <c r="O83" i="16"/>
  <c r="AV49" i="16"/>
  <c r="CQ63" i="16"/>
  <c r="BB54" i="16"/>
  <c r="AP73" i="16"/>
  <c r="CS60" i="16"/>
  <c r="BS15" i="16"/>
  <c r="BN76" i="16"/>
  <c r="V80" i="16"/>
  <c r="CE19" i="16"/>
  <c r="AS29" i="16"/>
  <c r="BW20" i="16"/>
  <c r="M68" i="16"/>
  <c r="BY24" i="16"/>
  <c r="AY41" i="16"/>
  <c r="CT75" i="16"/>
  <c r="BH65" i="16"/>
  <c r="CM18" i="16"/>
  <c r="AA86" i="16"/>
  <c r="BZ51" i="16"/>
  <c r="H36" i="16"/>
  <c r="CM29" i="16"/>
  <c r="AG27" i="16"/>
  <c r="AI60" i="16"/>
  <c r="CM52" i="16"/>
  <c r="BZ87" i="16"/>
  <c r="BH62" i="16"/>
  <c r="BN18" i="16"/>
  <c r="AM16" i="16"/>
  <c r="AX85" i="16"/>
  <c r="AX51" i="16"/>
  <c r="W65" i="16"/>
  <c r="AR29" i="16"/>
  <c r="E152" i="16"/>
  <c r="CR14" i="16"/>
  <c r="H85" i="16"/>
  <c r="BE72" i="16"/>
  <c r="AE83" i="16"/>
  <c r="X46" i="16"/>
  <c r="K95" i="15"/>
  <c r="CK74" i="16"/>
  <c r="CV83" i="16"/>
  <c r="X23" i="16"/>
  <c r="CA54" i="16"/>
  <c r="BD16" i="16"/>
  <c r="CY36" i="16"/>
  <c r="AE16" i="16"/>
  <c r="AX82" i="16"/>
  <c r="CV85" i="16"/>
  <c r="BI34" i="16"/>
  <c r="CT53" i="16"/>
  <c r="I24" i="16"/>
  <c r="AJ23" i="16"/>
  <c r="BG28" i="16"/>
  <c r="CD25" i="16"/>
  <c r="CK48" i="16"/>
  <c r="BK16" i="16"/>
  <c r="CK61" i="16"/>
  <c r="U46" i="16"/>
  <c r="AG68" i="16"/>
  <c r="CR84" i="16"/>
  <c r="N57" i="16"/>
  <c r="BR29" i="16"/>
  <c r="BB16" i="16"/>
  <c r="BQ51" i="16"/>
  <c r="AD20" i="16"/>
  <c r="CW50" i="16"/>
  <c r="AD85" i="16"/>
  <c r="CV52" i="16"/>
  <c r="CC52" i="16"/>
  <c r="CF31" i="16"/>
  <c r="CP19" i="16"/>
  <c r="BA16" i="16"/>
  <c r="BG57" i="16"/>
  <c r="O36" i="16"/>
  <c r="CG37" i="16"/>
  <c r="BE28" i="16"/>
  <c r="BL28" i="16"/>
  <c r="BO82" i="16"/>
  <c r="AR31" i="16"/>
  <c r="CO59" i="16"/>
  <c r="BN69" i="16"/>
  <c r="DA47" i="16"/>
  <c r="CU31" i="16"/>
  <c r="Z24" i="16"/>
  <c r="AS27" i="16"/>
  <c r="AN35" i="16"/>
  <c r="BO38" i="16"/>
  <c r="AY28" i="16"/>
  <c r="CC76" i="16"/>
  <c r="BG75" i="16"/>
  <c r="CZ16" i="16"/>
  <c r="T36" i="16"/>
  <c r="BU72" i="16"/>
  <c r="CI63" i="16"/>
  <c r="CM70" i="16"/>
  <c r="BO50" i="16"/>
  <c r="R74" i="16"/>
  <c r="CU64" i="16"/>
  <c r="CH73" i="16"/>
  <c r="BZ68" i="16"/>
  <c r="AT74" i="16"/>
  <c r="AN64" i="16"/>
  <c r="BO31" i="16"/>
  <c r="CY47" i="16"/>
  <c r="K84" i="16"/>
  <c r="BW42" i="16"/>
  <c r="AS65" i="16"/>
  <c r="N80" i="16"/>
  <c r="CP53" i="16"/>
  <c r="CN83" i="16"/>
  <c r="BT42" i="16"/>
  <c r="CA16" i="16"/>
  <c r="U71" i="16"/>
  <c r="BC81" i="16"/>
  <c r="CA15" i="16"/>
  <c r="V27" i="16"/>
  <c r="BX34" i="16"/>
  <c r="J52" i="16"/>
  <c r="BZ28" i="16"/>
  <c r="BT50" i="16"/>
  <c r="N72" i="16"/>
  <c r="CM57" i="16"/>
  <c r="CC50" i="16"/>
  <c r="AL61" i="16"/>
  <c r="H47" i="16"/>
  <c r="Y36" i="16"/>
  <c r="BP52" i="16"/>
  <c r="BI61" i="16"/>
  <c r="BV51" i="16"/>
  <c r="BS14" i="16"/>
  <c r="BU70" i="16"/>
  <c r="CE37" i="16"/>
  <c r="BD61" i="16"/>
  <c r="CL25" i="16"/>
  <c r="BQ63" i="16"/>
  <c r="BO76" i="16"/>
  <c r="DB14" i="16"/>
  <c r="BE80" i="16"/>
  <c r="BD84" i="16"/>
  <c r="CC29" i="16"/>
  <c r="AE59" i="16"/>
  <c r="U95" i="15"/>
  <c r="BR75" i="16"/>
  <c r="CG47" i="16"/>
  <c r="BC52" i="16"/>
  <c r="CC57" i="16"/>
  <c r="BB87" i="16"/>
  <c r="N87" i="16"/>
  <c r="Q36" i="16"/>
  <c r="CI52" i="16"/>
  <c r="AZ16" i="16"/>
  <c r="AP19" i="16"/>
  <c r="CY85" i="16"/>
  <c r="CE53" i="16"/>
  <c r="CL51" i="16"/>
  <c r="CU14" i="16"/>
  <c r="CU65" i="16"/>
  <c r="BH83" i="16"/>
  <c r="CG16" i="16"/>
  <c r="BE50" i="16"/>
  <c r="BX70" i="16"/>
  <c r="AU19" i="16"/>
  <c r="CV81" i="16"/>
  <c r="AP63" i="16"/>
  <c r="AC86" i="16"/>
  <c r="M37" i="16"/>
  <c r="DA24" i="16"/>
  <c r="BE58" i="16"/>
  <c r="BB71" i="16"/>
  <c r="AF29" i="16"/>
  <c r="W59" i="16"/>
  <c r="BQ27" i="16"/>
  <c r="BC18" i="16"/>
  <c r="O72" i="16"/>
  <c r="BX15" i="16"/>
  <c r="AR59" i="16"/>
  <c r="Y46" i="16"/>
  <c r="CD48" i="16"/>
  <c r="BB75" i="16"/>
  <c r="DA73" i="16"/>
  <c r="W27" i="16"/>
  <c r="AB29" i="16"/>
  <c r="BE65" i="16"/>
  <c r="BC76" i="16"/>
  <c r="BL61" i="16"/>
  <c r="CL83" i="16"/>
  <c r="V19" i="16"/>
  <c r="BD39" i="16"/>
  <c r="J30" i="16"/>
  <c r="CL60" i="16"/>
  <c r="K70" i="16"/>
  <c r="BY34" i="16"/>
  <c r="CC25" i="16"/>
  <c r="Z83" i="16"/>
  <c r="CE57" i="16"/>
  <c r="CR63" i="16"/>
  <c r="U47" i="16"/>
  <c r="AT71" i="16"/>
  <c r="T74" i="16"/>
  <c r="X76" i="16"/>
  <c r="BB52" i="16"/>
  <c r="O69" i="16"/>
  <c r="CJ68" i="16"/>
  <c r="CD18" i="16"/>
  <c r="AM30" i="16"/>
  <c r="AY70" i="16"/>
  <c r="BT36" i="16"/>
  <c r="V53" i="16"/>
  <c r="BU26" i="16"/>
  <c r="CW14" i="16"/>
  <c r="CD61" i="16"/>
  <c r="BU61" i="16"/>
  <c r="L41" i="16"/>
  <c r="BT87" i="16"/>
  <c r="DB74" i="16"/>
  <c r="L46" i="16"/>
  <c r="AU30" i="16"/>
  <c r="AW75" i="16"/>
  <c r="AD87" i="16"/>
  <c r="Q81" i="16"/>
  <c r="K36" i="16"/>
  <c r="BH52" i="16"/>
  <c r="BZ58" i="16"/>
  <c r="BI18" i="16"/>
  <c r="CW75" i="16"/>
  <c r="BJ39" i="16"/>
  <c r="CW28" i="16"/>
  <c r="O80" i="16"/>
  <c r="AC15" i="16"/>
  <c r="AX62" i="16"/>
  <c r="CA38" i="16"/>
  <c r="CY17" i="16"/>
  <c r="W76" i="16"/>
  <c r="BW49" i="16"/>
  <c r="CM60" i="16"/>
  <c r="BW27" i="16"/>
  <c r="V112" i="15"/>
  <c r="AI20" i="16"/>
  <c r="BO68" i="16"/>
  <c r="X73" i="16"/>
  <c r="AM31" i="16"/>
  <c r="CH50" i="16"/>
  <c r="BN54" i="16"/>
  <c r="CH27" i="16"/>
  <c r="CF24" i="16"/>
  <c r="AF86" i="16"/>
  <c r="AP79" i="16"/>
  <c r="BK70" i="16"/>
  <c r="AK80" i="16"/>
  <c r="AE34" i="16"/>
  <c r="CY61" i="16"/>
  <c r="CJ87" i="16"/>
  <c r="CY50" i="16"/>
  <c r="CB63" i="16"/>
  <c r="BR49" i="16"/>
  <c r="AM39" i="16"/>
  <c r="CX69" i="16"/>
  <c r="CX42" i="16"/>
  <c r="Q63" i="16"/>
  <c r="BS34" i="16"/>
  <c r="S69" i="16"/>
  <c r="AF61" i="16"/>
  <c r="CU37" i="16"/>
  <c r="AG29" i="16"/>
  <c r="CA23" i="16"/>
  <c r="BH36" i="16"/>
  <c r="BQ17" i="16"/>
  <c r="Z71" i="16"/>
  <c r="DA54" i="16"/>
  <c r="AD31" i="16"/>
  <c r="AO23" i="16"/>
  <c r="DB19" i="16"/>
  <c r="CE86" i="16"/>
  <c r="AV27" i="16"/>
  <c r="BS64" i="16"/>
  <c r="CE75" i="16"/>
  <c r="BX35" i="16"/>
  <c r="Y61" i="16"/>
  <c r="CP35" i="16"/>
  <c r="CO51" i="16"/>
  <c r="Q65" i="16"/>
  <c r="BN49" i="16"/>
  <c r="BA38" i="16"/>
  <c r="AM76" i="16"/>
  <c r="AH87" i="16"/>
  <c r="AV48" i="16"/>
  <c r="AB60" i="16"/>
  <c r="AU65" i="16"/>
  <c r="CK40" i="16"/>
  <c r="CZ52" i="16"/>
  <c r="Q58" i="16"/>
  <c r="BH34" i="16"/>
  <c r="BF74" i="16"/>
  <c r="CU84" i="16"/>
  <c r="W14" i="16"/>
  <c r="CH24" i="16"/>
  <c r="U87" i="16"/>
  <c r="AX26" i="16"/>
  <c r="W82" i="16"/>
  <c r="BY83" i="16"/>
  <c r="BR70" i="16"/>
  <c r="AY34" i="16"/>
  <c r="AU74" i="16"/>
  <c r="BA84" i="16"/>
  <c r="BF46" i="16"/>
  <c r="CK51" i="16"/>
  <c r="AZ20" i="16"/>
  <c r="CU57" i="16"/>
  <c r="AI65" i="16"/>
  <c r="CX82" i="16"/>
  <c r="AM75" i="16"/>
  <c r="Q59" i="16"/>
  <c r="BH73" i="16"/>
  <c r="CH71" i="16"/>
  <c r="S57" i="16"/>
  <c r="AF65" i="16"/>
  <c r="R30" i="16"/>
  <c r="BU46" i="16"/>
  <c r="CQ60" i="16"/>
  <c r="CL58" i="16"/>
  <c r="P58" i="16"/>
  <c r="Y17" i="16"/>
  <c r="BO26" i="16"/>
  <c r="CF17" i="16"/>
  <c r="AM58" i="16"/>
  <c r="N27" i="16"/>
  <c r="CD83" i="16"/>
  <c r="BP27" i="16"/>
  <c r="CK36" i="16"/>
  <c r="AD49" i="16"/>
  <c r="AX74" i="16"/>
  <c r="AM74" i="16"/>
  <c r="AD52" i="16"/>
  <c r="AF47" i="16"/>
  <c r="CR69" i="16"/>
  <c r="CE18" i="16"/>
  <c r="BD72" i="16"/>
  <c r="CF68" i="16"/>
  <c r="AZ15" i="16"/>
  <c r="L14" i="16"/>
  <c r="BW38" i="16"/>
  <c r="BP38" i="16"/>
  <c r="AI47" i="16"/>
  <c r="AW79" i="16"/>
  <c r="AQ85" i="16"/>
  <c r="CE36" i="16"/>
  <c r="AU60" i="16"/>
  <c r="BG87" i="16"/>
  <c r="CE68" i="16"/>
  <c r="BT28" i="16"/>
  <c r="BK24" i="16"/>
  <c r="CZ62" i="16"/>
  <c r="BZ35" i="16"/>
  <c r="BD76" i="16"/>
  <c r="CB83" i="16"/>
  <c r="V82" i="16"/>
  <c r="Y81" i="16"/>
  <c r="CN27" i="16"/>
  <c r="AB81" i="16"/>
  <c r="AF50" i="16"/>
  <c r="AO46" i="16"/>
  <c r="BF48" i="16"/>
  <c r="CR74" i="16"/>
  <c r="AC64" i="16"/>
  <c r="M53" i="16"/>
  <c r="CJ51" i="16"/>
  <c r="BV20" i="16"/>
  <c r="AE69" i="16"/>
  <c r="AY17" i="16"/>
  <c r="AR42" i="16"/>
  <c r="AG47" i="16"/>
  <c r="S63" i="16"/>
  <c r="U73" i="16"/>
  <c r="Q46" i="16"/>
  <c r="BQ31" i="16"/>
  <c r="AI41" i="16"/>
  <c r="CN15" i="16"/>
  <c r="CO74" i="16"/>
  <c r="Q28" i="16"/>
  <c r="AD16" i="16"/>
  <c r="CT41" i="16"/>
  <c r="BU41" i="16"/>
  <c r="CM37" i="16"/>
  <c r="CS47" i="16"/>
  <c r="N25" i="16"/>
  <c r="AS57" i="16"/>
  <c r="AP68" i="16"/>
  <c r="AR37" i="16"/>
  <c r="BD50" i="16"/>
  <c r="CB64" i="16"/>
  <c r="AS83" i="16"/>
  <c r="CV60" i="16"/>
  <c r="N40" i="16"/>
  <c r="AE61" i="16"/>
  <c r="AX60" i="16"/>
  <c r="DB86" i="16"/>
  <c r="DB64" i="16"/>
  <c r="BN30" i="16"/>
  <c r="CE61" i="16"/>
  <c r="BI36" i="16"/>
  <c r="AY25" i="16"/>
  <c r="BM82" i="16"/>
  <c r="CE31" i="16"/>
  <c r="CJ85" i="16"/>
  <c r="CH87" i="16"/>
  <c r="BN19" i="16"/>
  <c r="BZ48" i="16"/>
  <c r="CA87" i="16"/>
  <c r="AV42" i="16"/>
  <c r="AZ58" i="16"/>
  <c r="BJ40" i="16"/>
  <c r="J92" i="15"/>
  <c r="U31" i="16"/>
  <c r="BR41" i="16"/>
  <c r="BU35" i="16"/>
  <c r="AM20" i="16"/>
  <c r="AF58" i="16"/>
  <c r="CN28" i="16"/>
  <c r="J69" i="16"/>
  <c r="AE76" i="16"/>
  <c r="Z81" i="16"/>
  <c r="AI16" i="16"/>
  <c r="CI79" i="16"/>
  <c r="AK57" i="16"/>
  <c r="AV76" i="16"/>
  <c r="BJ71" i="16"/>
  <c r="BZ39" i="16"/>
  <c r="H50" i="16"/>
  <c r="AS64" i="16"/>
  <c r="BI27" i="16"/>
  <c r="BA19" i="16"/>
  <c r="AX18" i="16"/>
  <c r="BO29" i="16"/>
  <c r="DB84" i="16"/>
  <c r="BU76" i="16"/>
  <c r="T93" i="15"/>
  <c r="CD57" i="16"/>
  <c r="AQ76" i="16"/>
  <c r="BF20" i="16"/>
  <c r="K31" i="16"/>
  <c r="AC48" i="16"/>
  <c r="DC73" i="16"/>
  <c r="BV58" i="16"/>
  <c r="J74" i="16"/>
  <c r="CT23" i="16"/>
  <c r="DC54" i="16"/>
  <c r="AT73" i="16"/>
  <c r="L38" i="16"/>
  <c r="BW57" i="16"/>
  <c r="CT17" i="16"/>
  <c r="CK41" i="16"/>
  <c r="CN63" i="16"/>
  <c r="I40" i="16"/>
  <c r="BY72" i="16"/>
  <c r="N24" i="16"/>
  <c r="N54" i="16"/>
  <c r="BW25" i="16"/>
  <c r="AX38" i="16"/>
  <c r="O20" i="16"/>
  <c r="CY65" i="16"/>
  <c r="CJ16" i="16"/>
  <c r="V38" i="16"/>
  <c r="W63" i="16"/>
  <c r="BL37" i="16"/>
  <c r="CQ81" i="16"/>
  <c r="P72" i="16"/>
  <c r="BW61" i="16"/>
  <c r="CB53" i="16"/>
  <c r="AZ87" i="16"/>
  <c r="M48" i="16"/>
  <c r="AX29" i="16"/>
  <c r="I41" i="16"/>
  <c r="X47" i="16"/>
  <c r="CY28" i="16"/>
  <c r="BB41" i="16"/>
  <c r="CC34" i="16"/>
  <c r="AP31" i="16"/>
  <c r="CP74" i="16"/>
  <c r="BM54" i="16"/>
  <c r="AO31" i="16"/>
  <c r="CN84" i="16"/>
  <c r="CV29" i="16"/>
  <c r="AO63" i="16"/>
  <c r="DC16" i="16"/>
  <c r="W79" i="16"/>
  <c r="CY87" i="16"/>
  <c r="AY83" i="16"/>
  <c r="CJ20" i="16"/>
  <c r="AB57" i="16"/>
  <c r="CO80" i="16"/>
  <c r="CY14" i="16"/>
  <c r="CE79" i="16"/>
  <c r="BE82" i="16"/>
  <c r="BH28" i="16"/>
  <c r="S46" i="16"/>
  <c r="CA79" i="16"/>
  <c r="BN40" i="16"/>
  <c r="R71" i="16"/>
  <c r="AO84" i="16"/>
  <c r="X29" i="16"/>
  <c r="BL15" i="16"/>
  <c r="CB49" i="16"/>
  <c r="AA23" i="16"/>
  <c r="BC24" i="16"/>
  <c r="CN31" i="16"/>
  <c r="AX80" i="16"/>
  <c r="R35" i="16"/>
  <c r="AW65" i="16"/>
  <c r="BY30" i="16"/>
  <c r="AC31" i="16"/>
  <c r="CT70" i="16"/>
  <c r="BO80" i="16"/>
  <c r="S58" i="16"/>
  <c r="AG26" i="16"/>
  <c r="BD17" i="16"/>
  <c r="CZ76" i="16"/>
  <c r="AY20" i="16"/>
  <c r="AO82" i="16"/>
  <c r="T30" i="16"/>
  <c r="AF14" i="16"/>
  <c r="AX20" i="16"/>
  <c r="R72" i="16"/>
  <c r="R112" i="15"/>
  <c r="BB35" i="16"/>
  <c r="CG80" i="16"/>
  <c r="CS75" i="16"/>
  <c r="AB28" i="16"/>
  <c r="BH76" i="16"/>
  <c r="CH60" i="16"/>
  <c r="T16" i="16"/>
  <c r="AA74" i="16"/>
  <c r="BP47" i="16"/>
  <c r="CO15" i="16"/>
  <c r="DB58" i="16"/>
  <c r="CM80" i="16"/>
  <c r="P48" i="16"/>
  <c r="K30" i="16"/>
  <c r="CH76" i="16"/>
  <c r="BQ16" i="16"/>
  <c r="Y27" i="16"/>
  <c r="BX64" i="16"/>
  <c r="CQ40" i="16"/>
  <c r="R29" i="16"/>
  <c r="BB84" i="16"/>
  <c r="AH72" i="16"/>
  <c r="CA76" i="16"/>
  <c r="AW26" i="16"/>
  <c r="H41" i="16"/>
  <c r="K64" i="16"/>
  <c r="Y40" i="16"/>
  <c r="BH75" i="16"/>
  <c r="AI73" i="16"/>
  <c r="CN76" i="16"/>
  <c r="BW35" i="16"/>
  <c r="AZ85" i="16"/>
  <c r="BX47" i="16"/>
  <c r="CN14" i="16"/>
  <c r="CZ68" i="16"/>
  <c r="AM85" i="16"/>
  <c r="CU69" i="16"/>
  <c r="AO64" i="16"/>
  <c r="AB79" i="16"/>
  <c r="BA62" i="16"/>
  <c r="K42" i="16"/>
  <c r="AI23" i="16"/>
  <c r="BC75" i="16"/>
  <c r="AM24" i="16"/>
  <c r="CN48" i="16"/>
  <c r="CI76" i="16"/>
  <c r="AX41" i="16"/>
  <c r="S38" i="16"/>
  <c r="BS79" i="16"/>
  <c r="BV31" i="16"/>
  <c r="BB80" i="16"/>
  <c r="M63" i="16"/>
  <c r="AK86" i="16"/>
  <c r="DB87" i="16"/>
  <c r="AX58" i="16"/>
  <c r="CE20" i="16"/>
  <c r="AR17" i="16"/>
  <c r="BK79" i="16"/>
  <c r="AX81" i="16"/>
  <c r="AX70" i="16"/>
  <c r="N17" i="16"/>
  <c r="DC15" i="16"/>
  <c r="AK14" i="16"/>
  <c r="CS74" i="16"/>
  <c r="H80" i="16"/>
  <c r="BY39" i="16"/>
  <c r="CA14" i="16"/>
  <c r="AO38" i="16"/>
  <c r="AJ76" i="16"/>
  <c r="AM38" i="16"/>
  <c r="BJ52" i="16"/>
  <c r="BS19" i="16"/>
  <c r="BM19" i="16"/>
  <c r="AA20" i="16"/>
  <c r="BF17" i="16"/>
  <c r="CR37" i="16"/>
  <c r="CA27" i="16"/>
  <c r="AD70" i="16"/>
  <c r="CN86" i="16"/>
  <c r="AC18" i="16"/>
  <c r="BA24" i="16"/>
  <c r="AL41" i="16"/>
  <c r="AK75" i="16"/>
  <c r="AL50" i="16"/>
  <c r="CS48" i="16"/>
  <c r="AC47" i="16"/>
  <c r="AD81" i="16"/>
  <c r="BH82" i="16"/>
  <c r="U15" i="16"/>
  <c r="K28" i="16"/>
  <c r="CK58" i="16"/>
  <c r="AU59" i="16"/>
  <c r="AL58" i="16"/>
  <c r="BQ57" i="16"/>
  <c r="AR74" i="16"/>
  <c r="CJ50" i="16"/>
  <c r="BV79" i="16"/>
  <c r="AW81" i="16"/>
  <c r="DC64" i="16"/>
  <c r="CS69" i="16"/>
  <c r="BO28" i="16"/>
  <c r="L91" i="15"/>
  <c r="CI84" i="16"/>
  <c r="AH39" i="16"/>
  <c r="AK62" i="16"/>
  <c r="AM40" i="16"/>
  <c r="CY29" i="16"/>
  <c r="BG81" i="16"/>
  <c r="AJ18" i="16"/>
  <c r="AE19" i="16"/>
  <c r="CO49" i="16"/>
  <c r="DB25" i="16"/>
  <c r="BU28" i="16"/>
  <c r="BC17" i="16"/>
  <c r="BA76" i="16"/>
  <c r="P53" i="16"/>
  <c r="BE29" i="16"/>
  <c r="CE34" i="16"/>
  <c r="AS39" i="16"/>
  <c r="CF87" i="16"/>
  <c r="AU46" i="16"/>
  <c r="Q57" i="16"/>
  <c r="AJ54" i="16"/>
  <c r="E152" i="15"/>
  <c r="AE31" i="16"/>
  <c r="N84" i="16"/>
  <c r="AU82" i="16"/>
  <c r="AS50" i="16"/>
  <c r="I85" i="16"/>
  <c r="AA85" i="16"/>
  <c r="CQ17" i="16"/>
  <c r="AM27" i="16"/>
  <c r="CB59" i="16"/>
  <c r="CA64" i="16"/>
  <c r="AZ42" i="16"/>
  <c r="AH50" i="16"/>
  <c r="AM37" i="16"/>
  <c r="BF42" i="16"/>
  <c r="CV75" i="16"/>
  <c r="AT27" i="16"/>
  <c r="CH63" i="16"/>
  <c r="K74" i="16"/>
  <c r="CD24" i="16"/>
  <c r="BH58" i="16"/>
  <c r="N39" i="16"/>
  <c r="AJ29" i="16"/>
  <c r="DA75" i="16"/>
  <c r="BH23" i="16"/>
  <c r="AE64" i="16"/>
  <c r="AJ52" i="16"/>
  <c r="AS36" i="16"/>
  <c r="BH30" i="16"/>
  <c r="BS52" i="16"/>
  <c r="AY51" i="16"/>
  <c r="V57" i="16"/>
  <c r="CC80" i="16"/>
  <c r="V92" i="15"/>
  <c r="CN81" i="16"/>
  <c r="Z80" i="16"/>
  <c r="CO50" i="16"/>
  <c r="CS87" i="16"/>
  <c r="AN29" i="16"/>
  <c r="AV19" i="16"/>
  <c r="BP50" i="16"/>
  <c r="DC65" i="16"/>
  <c r="AU68" i="16"/>
  <c r="AG80" i="16"/>
  <c r="BK29" i="16"/>
  <c r="AJ25" i="16"/>
  <c r="AN75" i="16"/>
  <c r="BQ49" i="16"/>
  <c r="S90" i="15"/>
  <c r="CC49" i="16"/>
  <c r="BG14" i="16"/>
  <c r="CS65" i="16"/>
  <c r="AL17" i="16"/>
  <c r="CC82" i="16"/>
  <c r="U76" i="16"/>
  <c r="H82" i="16"/>
  <c r="BR37" i="16"/>
  <c r="CC71" i="16"/>
  <c r="BH68" i="16"/>
  <c r="AO20" i="16"/>
  <c r="BE86" i="16"/>
  <c r="CZ31" i="16"/>
  <c r="AI27" i="16"/>
  <c r="T86" i="16"/>
  <c r="AL84" i="16"/>
  <c r="CS49" i="16"/>
  <c r="CG15" i="16"/>
  <c r="CW26" i="16"/>
  <c r="CJ26" i="16"/>
  <c r="CE23" i="16"/>
  <c r="BV47" i="16"/>
  <c r="AD51" i="16"/>
  <c r="CC81" i="16"/>
  <c r="R19" i="16"/>
  <c r="AK28" i="16"/>
  <c r="CE81" i="16"/>
  <c r="BH61" i="16"/>
  <c r="CF75" i="16"/>
  <c r="BN48" i="16"/>
  <c r="AK54" i="16"/>
  <c r="J38" i="16"/>
  <c r="CT76" i="16"/>
  <c r="T52" i="16"/>
  <c r="BK50" i="16"/>
  <c r="CV39" i="16"/>
  <c r="M16" i="16"/>
  <c r="AB65" i="16"/>
  <c r="I50" i="16"/>
  <c r="BF51" i="16"/>
  <c r="AR16" i="16"/>
  <c r="AR34" i="16"/>
  <c r="AU84" i="16"/>
  <c r="BZ65" i="16"/>
  <c r="AB35" i="16"/>
  <c r="CU15" i="16"/>
  <c r="CT52" i="16"/>
  <c r="CZ64" i="16"/>
  <c r="Q42" i="16"/>
  <c r="BE14" i="16"/>
  <c r="BS61" i="16"/>
  <c r="DB79" i="16"/>
  <c r="BQ18" i="16"/>
  <c r="AR14" i="16"/>
  <c r="AO51" i="16"/>
  <c r="AD18" i="16"/>
  <c r="I84" i="16"/>
  <c r="AN25" i="16"/>
  <c r="Q62" i="16"/>
  <c r="BP76" i="16"/>
  <c r="BP86" i="16"/>
  <c r="AZ48" i="16"/>
  <c r="AO65" i="16"/>
  <c r="AJ65" i="16"/>
  <c r="BQ74" i="16"/>
  <c r="BR82" i="16"/>
  <c r="AU28" i="16"/>
  <c r="CL79" i="16"/>
  <c r="AW54" i="16"/>
  <c r="BA30" i="16"/>
  <c r="CV26" i="16"/>
  <c r="L72" i="16"/>
  <c r="AR82" i="16"/>
  <c r="BU40" i="16"/>
  <c r="K18" i="16"/>
  <c r="CF23" i="16"/>
  <c r="AG49" i="16"/>
  <c r="AV23" i="16"/>
  <c r="BW74" i="16"/>
  <c r="CO46" i="16"/>
  <c r="BA27" i="16"/>
  <c r="CW24" i="16"/>
  <c r="N81" i="16"/>
  <c r="T92" i="15"/>
  <c r="BP48" i="16"/>
  <c r="BW64" i="16"/>
  <c r="CV19" i="16"/>
  <c r="AK25" i="16"/>
  <c r="CJ58" i="16"/>
  <c r="AX83" i="16"/>
  <c r="AB82" i="16"/>
  <c r="Q69" i="16"/>
  <c r="CH81" i="16"/>
  <c r="CB39" i="16"/>
  <c r="BA41" i="16"/>
  <c r="AP64" i="16"/>
  <c r="CK60" i="16"/>
  <c r="BD42" i="16"/>
  <c r="AE72" i="16"/>
  <c r="CF41" i="16"/>
  <c r="X41" i="16"/>
  <c r="CN64" i="16"/>
  <c r="K75" i="16"/>
  <c r="V69" i="16"/>
  <c r="AA73" i="16"/>
  <c r="AR27" i="16"/>
  <c r="BS16" i="16"/>
  <c r="BA34" i="16"/>
  <c r="BQ62" i="16"/>
  <c r="BL52" i="16"/>
  <c r="R48" i="16"/>
  <c r="Z48" i="16"/>
  <c r="BZ46" i="16"/>
  <c r="BC82" i="16"/>
  <c r="AJ68" i="16"/>
  <c r="CH25" i="16"/>
  <c r="CN39" i="16"/>
  <c r="AY76" i="16"/>
  <c r="CY39" i="16"/>
  <c r="AP23" i="16"/>
  <c r="X50" i="16"/>
  <c r="AL51" i="16"/>
  <c r="CK86" i="16"/>
  <c r="CJ70" i="16"/>
  <c r="CD35" i="16"/>
  <c r="BG30" i="16"/>
  <c r="BE31" i="16"/>
  <c r="V54" i="16"/>
  <c r="CM87" i="16"/>
  <c r="U85" i="16"/>
  <c r="Q15" i="16"/>
  <c r="Z14" i="16"/>
  <c r="CH19" i="16"/>
  <c r="CE72" i="16"/>
  <c r="CI61" i="16"/>
  <c r="CX70" i="16"/>
  <c r="BT17" i="16"/>
  <c r="F155" i="16"/>
  <c r="Q27" i="16"/>
  <c r="CA42" i="16"/>
  <c r="AN39" i="16"/>
  <c r="CU29" i="16"/>
  <c r="CW64" i="16"/>
  <c r="CY35" i="16"/>
  <c r="DA36" i="16"/>
  <c r="H64" i="16"/>
  <c r="BE41" i="16"/>
  <c r="S53" i="16"/>
  <c r="BN59" i="16"/>
  <c r="AA34" i="16"/>
  <c r="CO76" i="16"/>
  <c r="Q87" i="16"/>
  <c r="DC34" i="16"/>
  <c r="BB19" i="16"/>
  <c r="BN25" i="16"/>
  <c r="CS30" i="16"/>
  <c r="I63" i="16"/>
  <c r="CY38" i="16"/>
  <c r="CS25" i="16"/>
  <c r="AT35" i="16"/>
  <c r="N19" i="16"/>
  <c r="N64" i="16"/>
  <c r="CE25" i="16"/>
  <c r="AX42" i="16"/>
  <c r="DB26" i="16"/>
  <c r="CP27" i="16"/>
  <c r="P68" i="16"/>
  <c r="W94" i="15"/>
  <c r="BH86" i="16"/>
  <c r="AA68" i="16"/>
  <c r="AL18" i="16"/>
  <c r="BX73" i="16"/>
  <c r="BA20" i="16"/>
  <c r="AO27" i="16"/>
  <c r="BJ30" i="16"/>
  <c r="CJ54" i="16"/>
  <c r="BM46" i="16"/>
  <c r="AR86" i="16"/>
  <c r="AJ27" i="16"/>
  <c r="AT54" i="16"/>
  <c r="BK64" i="16"/>
  <c r="CM74" i="16"/>
  <c r="CM69" i="16"/>
  <c r="AB70" i="16"/>
  <c r="R65" i="16"/>
  <c r="R42" i="16"/>
  <c r="H38" i="16"/>
  <c r="AF84" i="16"/>
  <c r="AU58" i="16"/>
  <c r="AK18" i="16"/>
  <c r="BS63" i="16"/>
  <c r="P54" i="16"/>
  <c r="CK25" i="16"/>
  <c r="CR58" i="16"/>
  <c r="O58" i="16"/>
  <c r="AN61" i="16"/>
  <c r="P69" i="16"/>
  <c r="CG51" i="16"/>
  <c r="AA76" i="16"/>
  <c r="Y76" i="16"/>
  <c r="AG54" i="16"/>
  <c r="Y79" i="16"/>
  <c r="W85" i="16"/>
  <c r="CS58" i="16"/>
  <c r="BQ65" i="16"/>
  <c r="CJ27" i="16"/>
  <c r="L112" i="16"/>
  <c r="CV27" i="16"/>
  <c r="CI38" i="16"/>
  <c r="CX49" i="16"/>
  <c r="M73" i="16"/>
  <c r="AJ59" i="16"/>
  <c r="BX62" i="16"/>
  <c r="BF83" i="16"/>
  <c r="CW35" i="16"/>
  <c r="AM80" i="16"/>
  <c r="X53" i="16"/>
  <c r="S79" i="16"/>
  <c r="CI18" i="16"/>
  <c r="AD79" i="16"/>
  <c r="CA20" i="16"/>
  <c r="AY62" i="16"/>
  <c r="CR41" i="16"/>
  <c r="H20" i="16"/>
  <c r="DA69" i="16"/>
  <c r="DC51" i="16"/>
  <c r="BO52" i="16"/>
  <c r="CJ25" i="16"/>
  <c r="AJ28" i="16"/>
  <c r="BW59" i="16"/>
  <c r="AF79" i="16"/>
  <c r="CZ72" i="16"/>
  <c r="BI50" i="16"/>
  <c r="U81" i="16"/>
  <c r="AS16" i="16"/>
  <c r="BU58" i="16"/>
  <c r="CL27" i="16"/>
  <c r="DB38" i="16"/>
  <c r="AP65" i="16"/>
  <c r="AU18" i="16"/>
  <c r="CE85" i="16"/>
  <c r="CJ62" i="16"/>
  <c r="AH62" i="16"/>
  <c r="W23" i="16"/>
  <c r="BW65" i="16"/>
  <c r="W74" i="16"/>
  <c r="BL81" i="16"/>
  <c r="AG34" i="16"/>
  <c r="S54" i="16"/>
  <c r="CR46" i="16"/>
  <c r="AM84" i="16"/>
  <c r="BG25" i="16"/>
  <c r="AZ84" i="16"/>
  <c r="CA31" i="16"/>
  <c r="BK35" i="16"/>
  <c r="R69" i="16"/>
  <c r="CQ54" i="16"/>
  <c r="BV72" i="16"/>
  <c r="BQ82" i="16"/>
  <c r="BJ54" i="16"/>
  <c r="R16" i="16"/>
  <c r="BM83" i="16"/>
  <c r="W29" i="16"/>
  <c r="AL62" i="16"/>
  <c r="AL85" i="16"/>
  <c r="BJ38" i="16"/>
  <c r="CM40" i="16"/>
  <c r="AF80" i="16"/>
  <c r="BK19" i="16"/>
  <c r="AZ65" i="16"/>
  <c r="AS84" i="16"/>
  <c r="O16" i="16"/>
  <c r="AG59" i="16"/>
  <c r="AU24" i="16"/>
  <c r="U91" i="15"/>
  <c r="CW87" i="16"/>
  <c r="BY31" i="16"/>
  <c r="AU37" i="16"/>
  <c r="AV63" i="16"/>
  <c r="BA48" i="16"/>
  <c r="AQ24" i="16"/>
  <c r="L92" i="15"/>
  <c r="BE52" i="16"/>
  <c r="H71" i="16"/>
  <c r="U18" i="16"/>
  <c r="BK86" i="16"/>
  <c r="BN75" i="16"/>
  <c r="BH47" i="16"/>
  <c r="CY41" i="16"/>
  <c r="BQ39" i="16"/>
  <c r="BF27" i="16"/>
  <c r="T70" i="16"/>
  <c r="CZ75" i="16"/>
  <c r="AY63" i="16"/>
  <c r="DC85" i="16"/>
  <c r="AX50" i="16"/>
  <c r="CX34" i="16"/>
  <c r="CX28" i="16"/>
  <c r="S72" i="16"/>
  <c r="BD47" i="16"/>
  <c r="AR53" i="16"/>
  <c r="J15" i="16"/>
  <c r="CT28" i="16"/>
  <c r="O52" i="16"/>
  <c r="Z17" i="16"/>
  <c r="M71" i="16"/>
  <c r="X14" i="16"/>
  <c r="CC42" i="16"/>
  <c r="BH14" i="16"/>
  <c r="CJ34" i="16"/>
  <c r="AI59" i="16"/>
  <c r="BZ26" i="16"/>
  <c r="BE62" i="16"/>
  <c r="CJ86" i="16"/>
  <c r="BO71" i="16"/>
  <c r="CN80" i="16"/>
  <c r="CV69" i="16"/>
  <c r="AF64" i="16"/>
  <c r="AP38" i="16"/>
  <c r="S68" i="16"/>
  <c r="W84" i="16"/>
  <c r="H53" i="16"/>
  <c r="AG16" i="16"/>
  <c r="BT80" i="16"/>
  <c r="AB19" i="16"/>
  <c r="CR60" i="16"/>
  <c r="CI82" i="16"/>
  <c r="AI72" i="16"/>
  <c r="Y70" i="16"/>
  <c r="AO59" i="16"/>
  <c r="BR86" i="16"/>
  <c r="CE60" i="16"/>
  <c r="AE29" i="16"/>
  <c r="CW34" i="16"/>
  <c r="AT84" i="16"/>
  <c r="BU63" i="16"/>
  <c r="AM17" i="16"/>
  <c r="CU23" i="16"/>
  <c r="CD38" i="16"/>
  <c r="BU15" i="16"/>
  <c r="AC16" i="16"/>
  <c r="AW62" i="16"/>
  <c r="CH18" i="16"/>
  <c r="BR20" i="16"/>
  <c r="BK62" i="16"/>
  <c r="CW61" i="16"/>
  <c r="CF34" i="16"/>
  <c r="AL70" i="16"/>
  <c r="S52" i="16"/>
  <c r="AB62" i="16"/>
  <c r="AZ23" i="16"/>
  <c r="AO69" i="16"/>
  <c r="AM50" i="16"/>
  <c r="X15" i="16"/>
  <c r="H87" i="16"/>
  <c r="CJ53" i="16"/>
  <c r="BJ58" i="16"/>
  <c r="Q31" i="16"/>
  <c r="CB27" i="16"/>
  <c r="AS70" i="16"/>
  <c r="BL26" i="16"/>
  <c r="AJ47" i="16"/>
  <c r="BO20" i="16"/>
  <c r="BH16" i="16"/>
  <c r="M57" i="16"/>
  <c r="N35" i="16"/>
  <c r="AT82" i="16"/>
  <c r="AU17" i="16"/>
  <c r="Y51" i="16"/>
  <c r="AG39" i="16"/>
  <c r="CK30" i="16"/>
  <c r="CF74" i="16"/>
  <c r="CR48" i="16"/>
  <c r="W93" i="15"/>
  <c r="AH59" i="16"/>
  <c r="BS23" i="16"/>
  <c r="AQ51" i="16"/>
  <c r="AZ41" i="16"/>
  <c r="BD69" i="16"/>
  <c r="BC41" i="16"/>
  <c r="CO34" i="16"/>
  <c r="BL86" i="16"/>
  <c r="CO40" i="16"/>
  <c r="T27" i="16"/>
  <c r="BG23" i="16"/>
  <c r="BJ47" i="16"/>
  <c r="BR64" i="16"/>
  <c r="AQ69" i="16"/>
  <c r="O39" i="16"/>
  <c r="AG65" i="16"/>
  <c r="AP52" i="16"/>
  <c r="AH57" i="16"/>
  <c r="AV37" i="16"/>
  <c r="AM47" i="16"/>
  <c r="X57" i="16"/>
  <c r="M38" i="16"/>
  <c r="AU35" i="16"/>
  <c r="BZ47" i="16"/>
  <c r="X86" i="16"/>
  <c r="BA63" i="16"/>
  <c r="CZ86" i="16"/>
  <c r="AS42" i="16"/>
  <c r="BK87" i="16"/>
  <c r="BU37" i="16"/>
  <c r="DB72" i="16"/>
  <c r="CR64" i="16"/>
  <c r="BY73" i="16"/>
  <c r="AK38" i="16"/>
  <c r="AU41" i="16"/>
  <c r="AC81" i="16"/>
  <c r="H76" i="16"/>
  <c r="BJ84" i="16"/>
  <c r="M75" i="16"/>
  <c r="BK84" i="16"/>
  <c r="CJ14" i="16"/>
  <c r="AG75" i="16"/>
  <c r="CQ68" i="16"/>
  <c r="BT62" i="16"/>
  <c r="BH38" i="16"/>
  <c r="AQ61" i="16"/>
  <c r="BJ85" i="16"/>
  <c r="CO24" i="16"/>
  <c r="CG35" i="16"/>
  <c r="AH27" i="16"/>
  <c r="AB72" i="16"/>
  <c r="BY80" i="16"/>
  <c r="BX30" i="16"/>
  <c r="M83" i="16"/>
  <c r="BU87" i="16"/>
  <c r="AL47" i="16"/>
  <c r="CN18" i="16"/>
  <c r="BB64" i="16"/>
  <c r="BR60" i="16"/>
  <c r="W46" i="16"/>
  <c r="BF53" i="16"/>
  <c r="AI58" i="16"/>
  <c r="CC75" i="16"/>
  <c r="BK27" i="16"/>
  <c r="P83" i="16"/>
  <c r="AB59" i="16"/>
  <c r="BC47" i="16"/>
  <c r="CP76" i="16"/>
  <c r="BO35" i="16"/>
  <c r="DC31" i="16"/>
  <c r="BN70" i="16"/>
  <c r="AD14" i="16"/>
  <c r="V70" i="16"/>
  <c r="CH57" i="16"/>
  <c r="BW85" i="16"/>
  <c r="CV30" i="16"/>
  <c r="Z23" i="16"/>
  <c r="AJ58" i="16"/>
  <c r="DA34" i="16"/>
  <c r="X37" i="16"/>
  <c r="H83" i="16"/>
  <c r="BD15" i="16"/>
  <c r="BO58" i="16"/>
  <c r="CR54" i="16"/>
  <c r="AQ84" i="16"/>
  <c r="W75" i="16"/>
  <c r="P61" i="16"/>
  <c r="BB81" i="16"/>
  <c r="S19" i="16"/>
  <c r="BL14" i="16"/>
  <c r="S37" i="16"/>
  <c r="BI28" i="16"/>
  <c r="BL35" i="16"/>
  <c r="P112" i="15"/>
  <c r="AG62" i="16"/>
  <c r="AD84" i="16"/>
  <c r="BT46" i="16"/>
  <c r="BV75" i="16"/>
  <c r="BD75" i="16"/>
  <c r="CC79" i="16"/>
  <c r="K93" i="15"/>
  <c r="AC65" i="16"/>
  <c r="P36" i="16"/>
  <c r="AT59" i="16"/>
  <c r="AT62" i="16"/>
  <c r="O41" i="16"/>
  <c r="CO54" i="16"/>
  <c r="CU49" i="16"/>
  <c r="CJ71" i="16"/>
  <c r="V95" i="15"/>
  <c r="BT51" i="16"/>
  <c r="CA35" i="16"/>
  <c r="BY25" i="16"/>
  <c r="CB34" i="16"/>
  <c r="CT20" i="16"/>
  <c r="AN42" i="16"/>
  <c r="BS46" i="16"/>
  <c r="M18" i="16"/>
  <c r="CG76" i="16"/>
  <c r="R17" i="16"/>
  <c r="AA25" i="16"/>
  <c r="BB57" i="16"/>
  <c r="AJ86" i="16"/>
  <c r="BY53" i="16"/>
  <c r="DA49" i="16"/>
  <c r="BG61" i="16"/>
  <c r="R75" i="16"/>
  <c r="BK15" i="16"/>
  <c r="O34" i="16"/>
  <c r="V28" i="16"/>
  <c r="S48" i="16"/>
  <c r="AU26" i="16"/>
  <c r="T84" i="16"/>
  <c r="BE35" i="16"/>
  <c r="AT38" i="16"/>
  <c r="CQ35" i="16"/>
  <c r="BX72" i="16"/>
  <c r="AK81" i="16"/>
  <c r="DA15" i="16"/>
  <c r="CI25" i="16"/>
  <c r="AW30" i="16"/>
  <c r="BQ75" i="16"/>
  <c r="P84" i="16"/>
  <c r="BR27" i="16"/>
  <c r="CW19" i="16"/>
  <c r="BC46" i="16"/>
  <c r="U59" i="16"/>
  <c r="CN79" i="16"/>
  <c r="S83" i="16"/>
  <c r="CU39" i="16"/>
  <c r="DB36" i="16"/>
  <c r="DC26" i="16"/>
  <c r="AH51" i="16"/>
  <c r="CK75" i="16"/>
  <c r="AT87" i="16"/>
  <c r="CV28" i="16"/>
  <c r="AI70" i="16"/>
  <c r="T63" i="16"/>
  <c r="AQ36" i="16"/>
  <c r="Y41" i="16"/>
  <c r="U36" i="16"/>
  <c r="AQ23" i="16"/>
  <c r="Y74" i="16"/>
  <c r="AO81" i="16"/>
  <c r="BU64" i="16"/>
  <c r="AO37" i="16"/>
  <c r="CP40" i="16"/>
  <c r="AJ87" i="16"/>
  <c r="BM79" i="16"/>
  <c r="BS18" i="16"/>
  <c r="AB46" i="16"/>
  <c r="S71" i="16"/>
  <c r="S92" i="15"/>
  <c r="AW46" i="16"/>
  <c r="I15" i="16"/>
  <c r="CM83" i="16"/>
  <c r="AM86" i="16"/>
  <c r="CL18" i="16"/>
  <c r="AS81" i="16"/>
  <c r="AZ50" i="16"/>
  <c r="BC30" i="16"/>
  <c r="Q64" i="16"/>
  <c r="BU30" i="16"/>
  <c r="BV57" i="16"/>
  <c r="AP86" i="16"/>
  <c r="BI16" i="16"/>
  <c r="BX16" i="16"/>
  <c r="AT76" i="16"/>
  <c r="CW30" i="16"/>
  <c r="L63" i="16"/>
  <c r="BP14" i="16"/>
  <c r="CF69" i="16"/>
  <c r="Z40" i="16"/>
  <c r="AZ35" i="16"/>
  <c r="BK51" i="16"/>
  <c r="BS29" i="16"/>
  <c r="CA30" i="16"/>
  <c r="AZ68" i="16"/>
  <c r="AV79" i="16"/>
  <c r="AU63" i="16"/>
  <c r="AJ83" i="16"/>
  <c r="Q90" i="15"/>
  <c r="U74" i="16"/>
  <c r="O112" i="15"/>
  <c r="CK59" i="16"/>
  <c r="AH16" i="16"/>
  <c r="CC65" i="16"/>
  <c r="J79" i="16"/>
  <c r="BW86" i="16"/>
  <c r="CV54" i="16"/>
  <c r="CL49" i="16"/>
  <c r="CF51" i="16"/>
  <c r="CY69" i="16"/>
  <c r="CA68" i="16"/>
  <c r="AG71" i="16"/>
  <c r="CF18" i="16"/>
  <c r="X72" i="16"/>
  <c r="CT79" i="16"/>
  <c r="CQ26" i="16"/>
  <c r="CZ65" i="16"/>
  <c r="AP80" i="16"/>
  <c r="K17" i="16"/>
  <c r="CX27" i="16"/>
  <c r="AA27" i="16"/>
  <c r="AD86" i="16"/>
  <c r="V39" i="16"/>
  <c r="CO73" i="16"/>
  <c r="BC37" i="16"/>
  <c r="I83" i="16"/>
  <c r="BE57" i="16"/>
  <c r="AN74" i="16"/>
  <c r="CX85" i="16"/>
  <c r="CM19" i="16"/>
  <c r="P39" i="16"/>
  <c r="CX54" i="16"/>
  <c r="N18" i="16"/>
  <c r="CG49" i="16"/>
  <c r="J70" i="16"/>
  <c r="AA42" i="16"/>
  <c r="CN36" i="16"/>
  <c r="AP62" i="16"/>
  <c r="BP51" i="16"/>
  <c r="CS37" i="16"/>
  <c r="DB63" i="16"/>
  <c r="U40" i="16"/>
  <c r="AY19" i="16"/>
  <c r="P52" i="16"/>
  <c r="AI40" i="16"/>
  <c r="U112" i="15"/>
  <c r="CU72" i="16"/>
  <c r="CV65" i="16"/>
  <c r="N31" i="16"/>
  <c r="AN49" i="16"/>
  <c r="BZ54" i="16"/>
  <c r="CG40" i="16"/>
  <c r="CJ73" i="16"/>
  <c r="CW81" i="16"/>
  <c r="W52" i="16"/>
  <c r="AU64" i="16"/>
  <c r="CU17" i="16"/>
  <c r="BT82" i="16"/>
  <c r="AB76" i="16"/>
  <c r="BZ72" i="16"/>
  <c r="CE35" i="16"/>
  <c r="U70" i="16"/>
  <c r="M62" i="16"/>
  <c r="CG39" i="16"/>
  <c r="DB48" i="16"/>
  <c r="CX38" i="16"/>
  <c r="CR87" i="16"/>
  <c r="CO84" i="16"/>
  <c r="BP60" i="16"/>
  <c r="CH58" i="16"/>
  <c r="BS82" i="16"/>
  <c r="BM53" i="16"/>
  <c r="I59" i="16"/>
  <c r="BL23" i="16"/>
  <c r="Q20" i="16"/>
  <c r="AK79" i="16"/>
  <c r="AZ19" i="16"/>
  <c r="CG59" i="16"/>
  <c r="CG46" i="16"/>
  <c r="BK36" i="16"/>
  <c r="CF16" i="16"/>
  <c r="AB14" i="16"/>
  <c r="AZ53" i="16"/>
  <c r="O57" i="16"/>
  <c r="AH64" i="16"/>
  <c r="CP37" i="16"/>
  <c r="BO54" i="16"/>
  <c r="BG62" i="16"/>
  <c r="U42" i="16"/>
  <c r="N95" i="15"/>
  <c r="P31" i="16"/>
  <c r="P47" i="16"/>
  <c r="AQ63" i="16"/>
  <c r="CW70" i="16"/>
  <c r="CQ83" i="16"/>
  <c r="CQ15" i="16"/>
  <c r="CM75" i="16"/>
  <c r="CF54" i="16"/>
  <c r="CP82" i="16"/>
  <c r="BJ61" i="16"/>
  <c r="BV37" i="16"/>
  <c r="BE54" i="16"/>
  <c r="AG82" i="16"/>
  <c r="AR28" i="16"/>
  <c r="AT16" i="16"/>
  <c r="AG37" i="16"/>
  <c r="R53" i="16"/>
  <c r="BX20" i="16"/>
  <c r="AR35" i="16"/>
  <c r="AA81" i="16"/>
  <c r="K40" i="16"/>
  <c r="T50" i="16"/>
  <c r="BZ62" i="16"/>
  <c r="AO72" i="16"/>
  <c r="AS58" i="16"/>
  <c r="BB79" i="16"/>
  <c r="AW71" i="16"/>
  <c r="AI53" i="16"/>
  <c r="M36" i="16"/>
  <c r="AA71" i="16"/>
  <c r="AQ28" i="16"/>
  <c r="DC68" i="16"/>
  <c r="CK37" i="16"/>
  <c r="CB73" i="16"/>
  <c r="AM35" i="16"/>
  <c r="AN53" i="16"/>
  <c r="L37" i="16"/>
  <c r="CP41" i="16"/>
  <c r="S74" i="16"/>
  <c r="AM60" i="16"/>
  <c r="AO26" i="16"/>
  <c r="BZ34" i="16"/>
  <c r="BT40" i="16"/>
  <c r="Q95" i="15"/>
  <c r="Z38" i="16"/>
  <c r="CV76" i="16"/>
  <c r="AA17" i="16"/>
  <c r="K71" i="16"/>
  <c r="AZ61" i="16"/>
  <c r="AK87" i="16"/>
  <c r="AT63" i="16"/>
  <c r="BX24" i="16"/>
  <c r="U60" i="16"/>
  <c r="BK71" i="16"/>
  <c r="BS39" i="16"/>
  <c r="CG68" i="16"/>
  <c r="BT65" i="16"/>
  <c r="L54" i="16"/>
  <c r="BN29" i="16"/>
  <c r="AC58" i="16"/>
  <c r="AD68" i="16"/>
  <c r="BQ86" i="16"/>
  <c r="BP82" i="16"/>
  <c r="BE30" i="16"/>
  <c r="AQ81" i="16"/>
  <c r="BO72" i="16"/>
  <c r="DC40" i="16"/>
  <c r="AR39" i="16"/>
  <c r="L80" i="16"/>
  <c r="Y23" i="16"/>
  <c r="AA35" i="16"/>
  <c r="BA82" i="16"/>
  <c r="CN50" i="16"/>
  <c r="CV17" i="16"/>
  <c r="AF54" i="16"/>
  <c r="AI86" i="16"/>
  <c r="AP14" i="16"/>
  <c r="AB42" i="16"/>
  <c r="CP81" i="16"/>
  <c r="CA47" i="16"/>
  <c r="AR46" i="16"/>
  <c r="Q70" i="16"/>
  <c r="AA26" i="16"/>
  <c r="BA26" i="16"/>
  <c r="BD63" i="16"/>
  <c r="CW25" i="16"/>
  <c r="BY59" i="16"/>
  <c r="BG20" i="16"/>
  <c r="Y14" i="16"/>
  <c r="CC36" i="16"/>
  <c r="BT26" i="16"/>
  <c r="BR83" i="16"/>
  <c r="BF30" i="16"/>
  <c r="CD63" i="16"/>
  <c r="BL73" i="16"/>
  <c r="BZ18" i="16"/>
  <c r="CU61" i="16"/>
  <c r="AI80" i="16"/>
  <c r="BO75" i="16"/>
  <c r="BD59" i="16"/>
  <c r="AA51" i="16"/>
  <c r="AS40" i="16"/>
  <c r="AU62" i="16"/>
  <c r="DB49" i="16"/>
  <c r="AF63" i="16"/>
  <c r="AJ80" i="16"/>
  <c r="J76" i="16"/>
  <c r="L73" i="16"/>
  <c r="BZ71" i="16"/>
  <c r="CB69" i="16"/>
  <c r="BF40" i="16"/>
  <c r="BP75" i="16"/>
  <c r="CE47" i="16"/>
  <c r="K53" i="16"/>
  <c r="M86" i="16"/>
  <c r="CB61" i="16"/>
  <c r="P38" i="16"/>
  <c r="AM23" i="16"/>
  <c r="CP83" i="16"/>
  <c r="CG31" i="16"/>
  <c r="H23" i="16"/>
  <c r="BT14" i="16"/>
  <c r="BS80" i="16"/>
  <c r="AP18" i="16"/>
  <c r="BC27" i="16"/>
  <c r="BT19" i="16"/>
  <c r="BE36" i="16"/>
  <c r="AH35" i="16"/>
  <c r="CJ35" i="16"/>
  <c r="CG38" i="16"/>
  <c r="AA29" i="16"/>
  <c r="BP15" i="16"/>
  <c r="CT25" i="16"/>
  <c r="BZ59" i="16"/>
  <c r="K82" i="16"/>
  <c r="AJ46" i="16"/>
  <c r="U63" i="16"/>
  <c r="AZ52" i="16"/>
  <c r="N90" i="15"/>
  <c r="BG65" i="16"/>
  <c r="CZ39" i="16"/>
  <c r="BX71" i="16"/>
  <c r="BC31" i="16"/>
  <c r="AH63" i="16"/>
  <c r="CN75" i="16"/>
  <c r="BB29" i="16"/>
  <c r="BX31" i="16"/>
  <c r="CC70" i="16"/>
  <c r="AL53" i="16"/>
  <c r="CP28" i="16"/>
  <c r="BN23" i="16"/>
  <c r="CE17" i="16"/>
  <c r="AD36" i="16"/>
  <c r="BO83" i="16"/>
  <c r="BC87" i="16"/>
  <c r="BW24" i="16"/>
  <c r="BR57" i="16"/>
  <c r="BE69" i="16"/>
  <c r="BE39" i="16"/>
  <c r="BC23" i="16"/>
  <c r="P27" i="16"/>
  <c r="CS18" i="16"/>
  <c r="BR51" i="16"/>
  <c r="AH17" i="16"/>
  <c r="J95" i="15"/>
  <c r="R28" i="16"/>
  <c r="BI87" i="16"/>
  <c r="CV63" i="16"/>
  <c r="J61" i="16"/>
  <c r="M82" i="16"/>
  <c r="CW41" i="16"/>
  <c r="BO47" i="16"/>
  <c r="BE64" i="16"/>
  <c r="DA29" i="16"/>
  <c r="BS76" i="16"/>
  <c r="AJ30" i="16"/>
  <c r="CW82" i="16"/>
  <c r="AC25" i="16"/>
  <c r="BO57" i="16"/>
  <c r="CU70" i="16"/>
  <c r="AM83" i="16"/>
  <c r="AD64" i="16"/>
  <c r="BW69" i="16"/>
  <c r="BR52" i="16"/>
  <c r="CU47" i="16"/>
  <c r="BO60" i="16"/>
  <c r="BL85" i="16"/>
  <c r="T31" i="16"/>
  <c r="K16" i="16"/>
  <c r="P74" i="16"/>
  <c r="Y28" i="16"/>
  <c r="BJ25" i="16"/>
  <c r="M74" i="16"/>
  <c r="AH80" i="16"/>
  <c r="CW74" i="16"/>
  <c r="CI29" i="16"/>
  <c r="V20" i="16"/>
  <c r="CX26" i="16"/>
  <c r="BM27" i="16"/>
  <c r="CL68" i="16"/>
  <c r="BZ53" i="16"/>
  <c r="K19" i="16"/>
  <c r="T28" i="16"/>
  <c r="CS42" i="16"/>
  <c r="CS71" i="16"/>
  <c r="AF81" i="16"/>
  <c r="AR71" i="16"/>
  <c r="BA57" i="16"/>
  <c r="CW86" i="16"/>
  <c r="T83" i="16"/>
  <c r="W83" i="16"/>
  <c r="P57" i="16"/>
  <c r="AE41" i="16"/>
  <c r="AF57" i="16"/>
  <c r="AA48" i="16"/>
  <c r="AI24" i="16"/>
  <c r="AG85" i="16"/>
  <c r="CO16" i="16"/>
  <c r="BM17" i="16"/>
  <c r="BT38" i="16"/>
  <c r="CE29" i="16"/>
  <c r="K48" i="16"/>
  <c r="AQ74" i="16"/>
  <c r="BL36" i="16"/>
  <c r="BW18" i="16"/>
  <c r="BD64" i="16"/>
  <c r="F159" i="15"/>
  <c r="BX19" i="16"/>
  <c r="J75" i="16"/>
  <c r="BG17" i="16"/>
  <c r="CP39" i="16"/>
  <c r="S31" i="16"/>
  <c r="AZ74" i="16"/>
  <c r="BU19" i="16"/>
  <c r="BP63" i="16"/>
  <c r="AR72" i="16"/>
  <c r="AO71" i="16"/>
  <c r="AD30" i="16"/>
  <c r="CA29" i="16"/>
  <c r="BG73" i="16"/>
  <c r="CM85" i="16"/>
  <c r="BF86" i="16"/>
  <c r="K112" i="16"/>
  <c r="CH70" i="16"/>
  <c r="BS69" i="16"/>
  <c r="CE70" i="16"/>
  <c r="BC72" i="16"/>
  <c r="BB40" i="16"/>
  <c r="J36" i="16"/>
  <c r="U35" i="16"/>
  <c r="P50" i="16"/>
  <c r="N61" i="16"/>
  <c r="BT73" i="16"/>
  <c r="CF81" i="16"/>
  <c r="CK64" i="16"/>
  <c r="BM31" i="16"/>
  <c r="O62" i="16"/>
  <c r="BC54" i="16"/>
  <c r="AM15" i="16"/>
  <c r="AQ30" i="16"/>
  <c r="DA61" i="16"/>
  <c r="BX17" i="16"/>
  <c r="AI50" i="16"/>
  <c r="BK47" i="16"/>
  <c r="CL85" i="16"/>
  <c r="BI71" i="16"/>
  <c r="CY82" i="16"/>
  <c r="AD50" i="16"/>
  <c r="CU87" i="16"/>
  <c r="BJ42" i="16"/>
  <c r="AR64" i="16"/>
  <c r="BT52" i="16"/>
  <c r="AH19" i="16"/>
  <c r="AL24" i="16"/>
  <c r="BE25" i="16"/>
  <c r="CX47" i="16"/>
  <c r="AY57" i="16"/>
  <c r="BT53" i="16"/>
  <c r="BJ37" i="16"/>
  <c r="AL19" i="16"/>
  <c r="AZ83" i="16"/>
  <c r="Z18" i="16"/>
  <c r="CW73" i="16"/>
  <c r="BL80" i="16"/>
  <c r="BY85" i="16"/>
  <c r="O18" i="16"/>
  <c r="V91" i="15"/>
  <c r="P51" i="16"/>
  <c r="AD34" i="16"/>
  <c r="O53" i="16"/>
  <c r="AR49" i="16"/>
  <c r="CY48" i="16"/>
  <c r="CB74" i="16"/>
  <c r="V81" i="16"/>
  <c r="AH61" i="16"/>
  <c r="BE51" i="16"/>
  <c r="I17" i="16"/>
  <c r="AL30" i="16"/>
  <c r="BT47" i="16"/>
  <c r="CC62" i="16"/>
  <c r="AW27" i="16"/>
  <c r="BF23" i="16"/>
  <c r="W92" i="15"/>
  <c r="BI29" i="16"/>
  <c r="BA29" i="16"/>
  <c r="BY49" i="16"/>
  <c r="AQ80" i="16"/>
  <c r="AE84" i="16"/>
  <c r="CH72" i="16"/>
  <c r="BU82" i="16"/>
  <c r="BY35" i="16"/>
  <c r="P42" i="16"/>
  <c r="L25" i="16"/>
  <c r="BI37" i="16"/>
  <c r="BE60" i="16"/>
  <c r="BT29" i="16"/>
  <c r="T80" i="16"/>
  <c r="BP24" i="16"/>
  <c r="DC81" i="16"/>
  <c r="CT72" i="16"/>
  <c r="AC60" i="16"/>
  <c r="X82" i="16"/>
  <c r="AU25" i="16"/>
  <c r="F154" i="16"/>
  <c r="CB26" i="16"/>
  <c r="M46" i="16"/>
  <c r="T69" i="16"/>
  <c r="BD27" i="16"/>
  <c r="BA37" i="16"/>
  <c r="AY75" i="16"/>
  <c r="BK34" i="16"/>
  <c r="AP51" i="16"/>
  <c r="S39" i="16"/>
  <c r="CG57" i="16"/>
  <c r="H34" i="16"/>
  <c r="CF80" i="16"/>
  <c r="I36" i="16"/>
  <c r="CX31" i="16"/>
  <c r="BH20" i="16"/>
  <c r="CS35" i="16"/>
  <c r="AP75" i="16"/>
  <c r="U79" i="16"/>
  <c r="H62" i="16"/>
  <c r="BT72" i="16"/>
  <c r="BX50" i="16"/>
  <c r="AS38" i="16"/>
  <c r="CF14" i="16"/>
  <c r="CS40" i="16"/>
  <c r="CC60" i="16"/>
  <c r="AR63" i="16"/>
  <c r="AZ14" i="16"/>
  <c r="BT27" i="16"/>
  <c r="BV54" i="16"/>
  <c r="BU86" i="16"/>
  <c r="CB42" i="16"/>
  <c r="AN19" i="16"/>
  <c r="V93" i="15"/>
  <c r="AB24" i="16"/>
  <c r="AX79" i="16"/>
  <c r="AW23" i="16"/>
  <c r="AA46" i="16"/>
  <c r="AN14" i="16"/>
  <c r="Z15" i="16"/>
  <c r="Q92" i="15"/>
  <c r="T61" i="16"/>
  <c r="BQ59" i="16"/>
  <c r="AF16" i="16"/>
  <c r="AB85" i="16"/>
  <c r="CM65" i="16"/>
  <c r="CQ64" i="16"/>
  <c r="BF76" i="16"/>
  <c r="BM60" i="16"/>
  <c r="BZ57" i="16"/>
  <c r="CE39" i="16"/>
  <c r="J20" i="16"/>
  <c r="K34" i="16"/>
  <c r="V52" i="16"/>
  <c r="DB80" i="16"/>
  <c r="BD26" i="16"/>
  <c r="I79" i="16"/>
  <c r="AS76" i="16"/>
  <c r="V14" i="16"/>
  <c r="T53" i="16"/>
  <c r="CA73" i="16"/>
  <c r="CZ40" i="16"/>
  <c r="Q47" i="16"/>
  <c r="CX17" i="16"/>
  <c r="CI15" i="16"/>
  <c r="U90" i="15"/>
  <c r="L42" i="16"/>
  <c r="Z16" i="16"/>
  <c r="CZ34" i="16"/>
  <c r="AS41" i="16"/>
  <c r="Y64" i="16"/>
  <c r="CP63" i="16"/>
  <c r="CE59" i="16"/>
  <c r="BT79" i="16"/>
  <c r="CG24" i="16"/>
  <c r="AQ38" i="16"/>
  <c r="CF15" i="16"/>
  <c r="BY65" i="16"/>
  <c r="AH79" i="16"/>
  <c r="S112" i="15"/>
  <c r="K20" i="16"/>
  <c r="CQ20" i="16"/>
  <c r="CZ51" i="16"/>
  <c r="BB49" i="16"/>
  <c r="AW48" i="16"/>
  <c r="BS30" i="16"/>
  <c r="CO47" i="16"/>
  <c r="BM35" i="16"/>
  <c r="DB81" i="16"/>
  <c r="AL49" i="16"/>
  <c r="X58" i="16"/>
  <c r="AR75" i="16"/>
  <c r="CF76" i="16"/>
  <c r="BX53" i="16"/>
  <c r="T112" i="15"/>
  <c r="BY19" i="16"/>
  <c r="BF63" i="16"/>
  <c r="K94" i="15"/>
  <c r="AW17" i="16"/>
  <c r="BD23" i="16"/>
  <c r="AH25" i="16"/>
  <c r="AR65" i="16"/>
  <c r="CW51" i="16"/>
  <c r="J60" i="16"/>
  <c r="CV34" i="16"/>
  <c r="I31" i="16"/>
  <c r="AP49" i="16"/>
  <c r="BN24" i="16"/>
  <c r="CV38" i="16"/>
  <c r="AE39" i="16"/>
  <c r="U72" i="16"/>
  <c r="CB20" i="16"/>
  <c r="BC58" i="16"/>
  <c r="AP81" i="16"/>
  <c r="BV86" i="16"/>
  <c r="J27" i="16"/>
  <c r="CR25" i="16"/>
  <c r="BP49" i="16"/>
  <c r="AO87" i="16"/>
  <c r="P85" i="16"/>
  <c r="BJ24" i="16"/>
  <c r="H63" i="16"/>
  <c r="H46" i="16"/>
  <c r="CI53" i="16"/>
  <c r="Y54" i="16"/>
  <c r="BQ60" i="16"/>
  <c r="CH59" i="16"/>
  <c r="H40" i="16"/>
  <c r="CW40" i="16"/>
  <c r="BS17" i="16"/>
  <c r="AQ59" i="16"/>
  <c r="AV64" i="16"/>
  <c r="BL82" i="16"/>
  <c r="BI19" i="16"/>
  <c r="L76" i="16"/>
  <c r="CE80" i="16"/>
  <c r="BM68" i="16"/>
  <c r="CT74" i="16"/>
  <c r="AQ83" i="16"/>
  <c r="CT54" i="16"/>
  <c r="AI68" i="16"/>
  <c r="AF46" i="16"/>
  <c r="CJ79" i="16"/>
  <c r="BN17" i="16"/>
  <c r="BU53" i="16"/>
  <c r="AD74" i="16"/>
  <c r="BL70" i="16"/>
  <c r="BY23" i="16"/>
  <c r="AO35" i="16"/>
  <c r="AT36" i="16"/>
  <c r="CQ85" i="16"/>
  <c r="AV36" i="16"/>
  <c r="P92" i="15"/>
  <c r="AI17" i="16"/>
  <c r="AN23" i="16"/>
  <c r="N37" i="16"/>
  <c r="BX80" i="16"/>
  <c r="M61" i="16"/>
  <c r="BW52" i="16"/>
  <c r="CR65" i="16"/>
  <c r="CP60" i="16"/>
  <c r="CW71" i="16"/>
  <c r="CL30" i="16"/>
  <c r="CV71" i="16"/>
  <c r="BD53" i="16"/>
  <c r="BX28" i="16"/>
  <c r="W81" i="16"/>
  <c r="F160" i="15"/>
  <c r="R31" i="16"/>
  <c r="AI36" i="16"/>
  <c r="P62" i="16"/>
  <c r="AN85" i="16"/>
  <c r="BN63" i="16"/>
  <c r="AQ25" i="16"/>
  <c r="AE42" i="16"/>
  <c r="AP41" i="16"/>
  <c r="CI40" i="16"/>
  <c r="CS57" i="16"/>
  <c r="CJ75" i="16"/>
  <c r="CT80" i="16"/>
  <c r="R25" i="16"/>
  <c r="BB73" i="16"/>
  <c r="AL29" i="16"/>
  <c r="CI14" i="16"/>
  <c r="CS61" i="16"/>
  <c r="AN86" i="16"/>
  <c r="CQ75" i="16"/>
  <c r="CT87" i="16"/>
  <c r="BR46" i="16"/>
  <c r="CR52" i="16"/>
  <c r="CA18" i="16"/>
  <c r="BQ85" i="16"/>
  <c r="CV73" i="16"/>
  <c r="J90" i="15"/>
  <c r="S40" i="16"/>
  <c r="AZ47" i="16"/>
  <c r="AZ40" i="16"/>
  <c r="BT83" i="16"/>
  <c r="CW80" i="16"/>
  <c r="W91" i="15"/>
  <c r="BV28" i="16"/>
  <c r="CW31" i="16"/>
  <c r="BF57" i="16"/>
  <c r="L36" i="16"/>
  <c r="CV16" i="16"/>
  <c r="AQ60" i="16"/>
  <c r="BI81" i="16"/>
  <c r="CN24" i="16"/>
  <c r="CZ81" i="16"/>
  <c r="AA40" i="16"/>
  <c r="BP34" i="16"/>
  <c r="Q40" i="16"/>
  <c r="AO85" i="16"/>
  <c r="AM71" i="16"/>
  <c r="CT57" i="16"/>
  <c r="CM54" i="16"/>
  <c r="CK81" i="16"/>
  <c r="K39" i="16"/>
  <c r="T64" i="16"/>
  <c r="AP70" i="16"/>
  <c r="CQ87" i="16"/>
  <c r="AW59" i="16"/>
  <c r="CP25" i="16"/>
  <c r="AI87" i="16"/>
  <c r="DA68" i="16"/>
  <c r="AW73" i="16"/>
  <c r="CC47" i="16"/>
  <c r="AT79" i="16"/>
  <c r="AR81" i="16"/>
  <c r="BO53" i="16"/>
  <c r="P25" i="16"/>
  <c r="CF63" i="16"/>
  <c r="J72" i="16"/>
  <c r="CU36" i="16"/>
  <c r="AH73" i="16"/>
  <c r="AM25" i="16"/>
  <c r="AR19" i="16"/>
  <c r="Y84" i="16"/>
  <c r="BH48" i="16"/>
  <c r="BY52" i="16"/>
  <c r="AL39" i="16"/>
  <c r="AG19" i="16"/>
  <c r="CG28" i="16"/>
  <c r="CZ30" i="16"/>
  <c r="BT86" i="16"/>
  <c r="CE41" i="16"/>
  <c r="S15" i="16"/>
  <c r="DA58" i="16"/>
  <c r="BW84" i="16"/>
  <c r="CC84" i="16"/>
  <c r="BG34" i="16"/>
  <c r="CF52" i="16"/>
  <c r="BH17" i="16"/>
  <c r="DA28" i="16"/>
  <c r="BX23" i="16"/>
  <c r="AW37" i="16"/>
  <c r="AY31" i="16"/>
  <c r="CT86" i="16"/>
  <c r="AU14" i="16"/>
  <c r="AZ75" i="16"/>
  <c r="H52" i="16"/>
  <c r="AV58" i="16"/>
  <c r="AA38" i="16"/>
  <c r="V48" i="16"/>
  <c r="H61" i="16"/>
  <c r="H31" i="16"/>
  <c r="BE19" i="16"/>
  <c r="BI53" i="16"/>
  <c r="CS26" i="16"/>
  <c r="CR34" i="16"/>
  <c r="AP59" i="16"/>
  <c r="CA70" i="16"/>
  <c r="BA25" i="16"/>
  <c r="BV41" i="16"/>
  <c r="AB36" i="16"/>
  <c r="AA75" i="16"/>
  <c r="Z68" i="16"/>
  <c r="AH68" i="16"/>
  <c r="CC63" i="16"/>
  <c r="Z58" i="16"/>
  <c r="T81" i="16"/>
  <c r="BA36" i="16"/>
  <c r="BY17" i="16"/>
  <c r="CW16" i="16"/>
  <c r="BY60" i="16"/>
  <c r="BN37" i="16"/>
  <c r="AS47" i="16"/>
  <c r="Q84" i="16"/>
  <c r="AZ62" i="16"/>
  <c r="BF84" i="16"/>
  <c r="AN34" i="16"/>
  <c r="L60" i="16"/>
  <c r="AN51" i="16"/>
  <c r="BH46" i="16"/>
  <c r="CO71" i="16"/>
  <c r="AP34" i="16"/>
  <c r="CS17" i="16"/>
  <c r="BS49" i="16"/>
  <c r="AN54" i="16"/>
  <c r="T15" i="16"/>
  <c r="N62" i="16"/>
  <c r="BN65" i="16"/>
  <c r="BQ76" i="16"/>
  <c r="DC80" i="16"/>
  <c r="BF47" i="16"/>
  <c r="M81" i="16"/>
  <c r="Q53" i="16"/>
  <c r="BD14" i="16"/>
  <c r="CG25" i="16"/>
  <c r="BG18" i="16"/>
  <c r="CA34" i="16"/>
  <c r="P82" i="16"/>
  <c r="CV41" i="16"/>
  <c r="CA58" i="16"/>
  <c r="AT46" i="16"/>
  <c r="CV84" i="16"/>
  <c r="AA50" i="16"/>
  <c r="AA84" i="16"/>
  <c r="L40" i="16"/>
  <c r="R15" i="16"/>
  <c r="CB70" i="16"/>
  <c r="AB86" i="16"/>
  <c r="AZ64" i="16"/>
  <c r="BI68" i="16"/>
  <c r="AN57" i="16"/>
  <c r="CG63" i="16"/>
  <c r="O73" i="16"/>
  <c r="AC28" i="16"/>
  <c r="BB60" i="16"/>
  <c r="AV74" i="16"/>
  <c r="CU42" i="16"/>
  <c r="AO54" i="16"/>
  <c r="AN58" i="16"/>
  <c r="AO83" i="16"/>
  <c r="BP79" i="16"/>
  <c r="V26" i="16"/>
  <c r="CB16" i="16"/>
  <c r="AS51" i="16"/>
  <c r="CL87" i="16"/>
  <c r="H79" i="16"/>
  <c r="O48" i="16"/>
  <c r="BA31" i="16"/>
  <c r="CM84" i="16"/>
  <c r="CD30" i="16"/>
  <c r="AE49" i="16"/>
  <c r="BW31" i="16"/>
  <c r="AE24" i="16"/>
  <c r="AQ82" i="16"/>
  <c r="AT41" i="16"/>
  <c r="AB58" i="16"/>
  <c r="CC19" i="16"/>
  <c r="CM34" i="16"/>
  <c r="CO60" i="16"/>
  <c r="T94" i="15"/>
  <c r="M91" i="15"/>
  <c r="X60" i="16"/>
  <c r="DC71" i="16"/>
  <c r="BU84" i="16"/>
  <c r="AM65" i="16"/>
  <c r="AS85" i="16"/>
  <c r="CI49" i="16"/>
  <c r="L39" i="16"/>
  <c r="J19" i="16"/>
  <c r="O15" i="16"/>
  <c r="BF52" i="16"/>
  <c r="AB30" i="16"/>
  <c r="AX72" i="16"/>
  <c r="CI35" i="16"/>
  <c r="CO17" i="16"/>
  <c r="CG65" i="16"/>
  <c r="AA63" i="16"/>
  <c r="AC62" i="16"/>
  <c r="BK73" i="16"/>
  <c r="DA31" i="16"/>
  <c r="R62" i="16"/>
  <c r="BU68" i="16"/>
  <c r="N68" i="16"/>
  <c r="BN83" i="16"/>
  <c r="CF39" i="16"/>
  <c r="BN39" i="16"/>
  <c r="BV61" i="16"/>
  <c r="BE38" i="16"/>
  <c r="BC51" i="16"/>
  <c r="CO26" i="16"/>
  <c r="U54" i="16"/>
  <c r="CR75" i="16"/>
  <c r="AL63" i="16"/>
  <c r="K63" i="16"/>
  <c r="CT61" i="16"/>
  <c r="BE84" i="16"/>
  <c r="CD59" i="16"/>
  <c r="BA65" i="16"/>
  <c r="BA39" i="16"/>
  <c r="U39" i="16"/>
  <c r="BF79" i="16"/>
  <c r="CX63" i="16"/>
  <c r="Q39" i="16"/>
  <c r="BY16" i="16"/>
  <c r="K25" i="16"/>
  <c r="R85" i="16"/>
  <c r="I81" i="16"/>
  <c r="DB42" i="16"/>
  <c r="CT48" i="16"/>
  <c r="S23" i="16"/>
  <c r="J65" i="16"/>
  <c r="AM46" i="16"/>
  <c r="CW17" i="16"/>
  <c r="BJ68" i="16"/>
  <c r="BX74" i="16"/>
  <c r="BM80" i="16"/>
  <c r="CI41" i="16"/>
  <c r="CV42" i="16"/>
  <c r="BJ50" i="16"/>
  <c r="W73" i="16"/>
  <c r="CC38" i="16"/>
  <c r="BX58" i="16"/>
  <c r="P60" i="16"/>
  <c r="AK19" i="16"/>
  <c r="BW28" i="16"/>
  <c r="K59" i="16"/>
  <c r="AA37" i="16"/>
  <c r="AL83" i="16"/>
  <c r="CF37" i="16"/>
  <c r="BP70" i="16"/>
  <c r="AB18" i="16"/>
  <c r="CS79" i="16"/>
  <c r="CX19" i="16"/>
  <c r="R14" i="16"/>
  <c r="N79" i="16"/>
  <c r="CR70" i="16"/>
  <c r="R64" i="16"/>
  <c r="CC83" i="16"/>
  <c r="AM70" i="16"/>
  <c r="AK58" i="16"/>
  <c r="AV86" i="16"/>
  <c r="W57" i="16"/>
  <c r="DC30" i="16"/>
  <c r="AQ34" i="16"/>
  <c r="BF80" i="16"/>
  <c r="BJ57" i="16"/>
  <c r="CA46" i="16"/>
  <c r="CQ58" i="16"/>
  <c r="CX39" i="16"/>
  <c r="AK49" i="16"/>
  <c r="Y18" i="16"/>
  <c r="AC38" i="16"/>
  <c r="X74" i="16"/>
  <c r="J85" i="16"/>
  <c r="AA60" i="16"/>
  <c r="BV30" i="16"/>
  <c r="O14" i="16"/>
  <c r="BH85" i="16"/>
  <c r="AT42" i="16"/>
  <c r="AT24" i="16"/>
  <c r="CZ85" i="16"/>
  <c r="AU69" i="16"/>
  <c r="F156" i="15"/>
  <c r="CP16" i="16"/>
  <c r="CP26" i="16"/>
  <c r="CM73" i="16"/>
  <c r="N73" i="16"/>
  <c r="CB80" i="16"/>
  <c r="CJ76" i="16"/>
  <c r="BV84" i="16"/>
  <c r="CG81" i="16"/>
  <c r="CQ27" i="16"/>
  <c r="CF19" i="16"/>
  <c r="CK53" i="16"/>
  <c r="CH83" i="16"/>
  <c r="I70" i="16"/>
  <c r="K86" i="16"/>
  <c r="DB27" i="16"/>
  <c r="CF27" i="16"/>
  <c r="AP83" i="16"/>
  <c r="AW74" i="16"/>
  <c r="AX52" i="16"/>
  <c r="BB23" i="16"/>
  <c r="CT42" i="16"/>
  <c r="BF60" i="16"/>
  <c r="AK73" i="16"/>
  <c r="Z30" i="16"/>
  <c r="V63" i="16"/>
  <c r="M19" i="16"/>
  <c r="AW57" i="16"/>
  <c r="AZ71" i="16"/>
  <c r="H18" i="16"/>
  <c r="AY84" i="16"/>
  <c r="BF65" i="16"/>
  <c r="AQ14" i="16"/>
  <c r="AE74" i="16"/>
  <c r="BQ14" i="16"/>
  <c r="BS35" i="16"/>
  <c r="W86" i="16"/>
  <c r="BB69" i="16"/>
  <c r="BU52" i="16"/>
  <c r="BX52" i="16"/>
  <c r="BS48" i="16"/>
  <c r="J28" i="16"/>
  <c r="BF41" i="16"/>
  <c r="CZ41" i="16"/>
  <c r="Q30" i="16"/>
  <c r="L49" i="16"/>
  <c r="AR30" i="16"/>
  <c r="AG73" i="16"/>
  <c r="BX79" i="16"/>
  <c r="BQ73" i="16"/>
  <c r="L85" i="16"/>
  <c r="Q73" i="16"/>
  <c r="CS80" i="16"/>
  <c r="CE76" i="16"/>
  <c r="I60" i="16"/>
  <c r="V83" i="16"/>
  <c r="AX86" i="16"/>
  <c r="CQ69" i="16"/>
  <c r="CK79" i="16"/>
  <c r="CY37" i="16"/>
  <c r="V90" i="15"/>
  <c r="CA59" i="16"/>
  <c r="BK28" i="16"/>
  <c r="BS60" i="16"/>
  <c r="CI39" i="16"/>
  <c r="DA60" i="16"/>
  <c r="BB62" i="16"/>
  <c r="Q82" i="16"/>
  <c r="CF60" i="16"/>
  <c r="BN84" i="16"/>
  <c r="AC87" i="16"/>
  <c r="CK16" i="16"/>
  <c r="BN31" i="16"/>
  <c r="CC31" i="16"/>
  <c r="BC74" i="16"/>
  <c r="CO36" i="16"/>
  <c r="CE73" i="16"/>
  <c r="R23" i="16"/>
  <c r="CJ30" i="16"/>
  <c r="BJ63" i="16"/>
  <c r="CR47" i="16"/>
  <c r="AO36" i="16"/>
  <c r="AS26" i="16"/>
  <c r="AE30" i="16"/>
  <c r="BO69" i="16"/>
  <c r="M15" i="16"/>
  <c r="BE34" i="16"/>
  <c r="CI30" i="16"/>
  <c r="AM53" i="16"/>
  <c r="CS29" i="16"/>
  <c r="DB20" i="16"/>
  <c r="CJ42" i="16"/>
  <c r="DC29" i="16"/>
  <c r="AV38" i="16"/>
  <c r="J87" i="16"/>
  <c r="CQ46" i="16"/>
  <c r="CV53" i="16"/>
  <c r="R63" i="16"/>
  <c r="AP61" i="16"/>
  <c r="CW18" i="16"/>
  <c r="N29" i="16"/>
  <c r="CW36" i="16"/>
  <c r="AN70" i="16"/>
  <c r="CK17" i="16"/>
  <c r="AC72" i="16"/>
  <c r="BG58" i="16"/>
  <c r="AO18" i="16"/>
  <c r="BE20" i="16"/>
  <c r="N23" i="16"/>
  <c r="V24" i="16"/>
  <c r="CC58" i="16"/>
  <c r="P91" i="15"/>
  <c r="Y29" i="16"/>
  <c r="BP29" i="16"/>
  <c r="L47" i="16"/>
  <c r="BU17" i="16"/>
  <c r="AY37" i="16"/>
  <c r="AZ70" i="16"/>
  <c r="BN64" i="16"/>
  <c r="P14" i="16"/>
  <c r="BL17" i="16"/>
  <c r="BZ75" i="16"/>
  <c r="R90" i="15"/>
  <c r="DA39" i="16"/>
  <c r="BB17" i="16"/>
  <c r="CQ62" i="16"/>
  <c r="J94" i="15"/>
  <c r="AY35" i="16"/>
  <c r="BG85" i="16"/>
  <c r="CR28" i="16"/>
  <c r="BY14" i="16"/>
  <c r="CF79" i="16"/>
  <c r="Q75" i="16"/>
  <c r="CD72" i="16"/>
  <c r="BD25" i="16"/>
  <c r="CU83" i="16"/>
  <c r="AQ26" i="16"/>
  <c r="BN28" i="16"/>
  <c r="CH51" i="16"/>
  <c r="S18" i="16"/>
  <c r="AU38" i="16"/>
  <c r="DB59" i="16"/>
  <c r="N38" i="16"/>
  <c r="J26" i="16"/>
  <c r="Y20" i="16"/>
  <c r="AN62" i="16"/>
  <c r="CP36" i="16"/>
  <c r="BV76" i="16"/>
  <c r="BV18" i="16"/>
  <c r="CZ57" i="16"/>
  <c r="Q91" i="15"/>
  <c r="M20" i="16"/>
  <c r="BW63" i="16"/>
  <c r="R27" i="16"/>
  <c r="BH54" i="16"/>
  <c r="Z29" i="16"/>
  <c r="BD30" i="16"/>
  <c r="CX80" i="16"/>
  <c r="CE87" i="16"/>
  <c r="BM38" i="16"/>
  <c r="BZ41" i="16"/>
  <c r="BK54" i="16"/>
  <c r="CE27" i="16"/>
  <c r="AV50" i="16"/>
  <c r="CP38" i="16"/>
  <c r="CD70" i="16"/>
  <c r="BW19" i="16"/>
  <c r="J48" i="16"/>
  <c r="AF70" i="16"/>
  <c r="AM63" i="16"/>
  <c r="BV16" i="16"/>
  <c r="BT69" i="16"/>
  <c r="BL27" i="16"/>
  <c r="DC82" i="16"/>
  <c r="AE40" i="16"/>
  <c r="BI49" i="16"/>
  <c r="AR62" i="16"/>
  <c r="BM25" i="16"/>
  <c r="CU40" i="16"/>
  <c r="DC50" i="16"/>
  <c r="AE65" i="16"/>
  <c r="BU65" i="16"/>
  <c r="AA54" i="16"/>
  <c r="R81" i="16"/>
  <c r="DC20" i="16"/>
  <c r="DB30" i="16"/>
  <c r="AV25" i="16"/>
  <c r="BY62" i="16"/>
  <c r="S59" i="16"/>
  <c r="AX75" i="16"/>
  <c r="AI63" i="16"/>
  <c r="U50" i="16"/>
  <c r="BH64" i="16"/>
  <c r="BY69" i="16"/>
  <c r="CR16" i="16"/>
  <c r="I75" i="16"/>
  <c r="AK61" i="16"/>
  <c r="CZ50" i="16"/>
  <c r="CS20" i="16"/>
  <c r="AJ16" i="16"/>
  <c r="I53" i="16"/>
  <c r="AF74" i="16"/>
  <c r="BK69" i="16"/>
  <c r="BU85" i="16"/>
  <c r="CO70" i="16"/>
  <c r="BF14" i="16"/>
  <c r="CA40" i="16"/>
  <c r="CA75" i="16"/>
  <c r="CX58" i="16"/>
  <c r="AL75" i="16"/>
  <c r="CD31" i="16"/>
  <c r="BF26" i="16"/>
  <c r="H57" i="16"/>
  <c r="Z62" i="16"/>
  <c r="CP48" i="16"/>
  <c r="BA87" i="16"/>
  <c r="AK15" i="16"/>
  <c r="BO63" i="16"/>
  <c r="CC39" i="16"/>
  <c r="AV70" i="16"/>
  <c r="CO52" i="16"/>
  <c r="BG46" i="16"/>
  <c r="AS72" i="16"/>
  <c r="DB51" i="16"/>
  <c r="CM42" i="16"/>
  <c r="BI40" i="16"/>
  <c r="CN69" i="16"/>
  <c r="BQ81" i="16"/>
  <c r="Y57" i="16"/>
  <c r="L74" i="16"/>
  <c r="CT82" i="16"/>
  <c r="S29" i="16"/>
  <c r="BW41" i="16"/>
  <c r="R20" i="16"/>
  <c r="BI17" i="16"/>
  <c r="AP25" i="16"/>
  <c r="CV25" i="16"/>
  <c r="CY40" i="16"/>
  <c r="AQ48" i="16"/>
  <c r="BE75" i="16"/>
  <c r="BT49" i="16"/>
  <c r="CS59" i="16"/>
  <c r="BS40" i="16"/>
  <c r="N75" i="16"/>
  <c r="AN69" i="16"/>
  <c r="DB52" i="16"/>
  <c r="CX81" i="16"/>
  <c r="CQ76" i="16"/>
  <c r="AX47" i="16"/>
  <c r="AG70" i="16"/>
  <c r="X69" i="16"/>
  <c r="BR80" i="16"/>
  <c r="BL58" i="16"/>
  <c r="AV31" i="16"/>
  <c r="AP87" i="16"/>
  <c r="W47" i="16"/>
  <c r="CU18" i="16"/>
  <c r="AJ48" i="16"/>
  <c r="S76" i="16"/>
  <c r="BB83" i="16"/>
  <c r="CB47" i="16"/>
  <c r="CM31" i="16"/>
  <c r="CR40" i="16"/>
  <c r="AH48" i="16"/>
  <c r="F158" i="16"/>
  <c r="BB58" i="16"/>
  <c r="AM57" i="16"/>
  <c r="BX69" i="16"/>
  <c r="CY59" i="16"/>
  <c r="BE18" i="16"/>
  <c r="P70" i="16"/>
  <c r="L27" i="16"/>
  <c r="CB58" i="16"/>
  <c r="CS15" i="16"/>
  <c r="BQ34" i="16"/>
  <c r="CY79" i="16"/>
  <c r="BX63" i="16"/>
  <c r="BS70" i="16"/>
  <c r="BX57" i="16"/>
  <c r="AR26" i="16"/>
  <c r="BW80" i="16"/>
  <c r="R58" i="16"/>
  <c r="BL53" i="16"/>
  <c r="CG62" i="16"/>
  <c r="X19" i="16"/>
  <c r="CJ29" i="16"/>
  <c r="BD35" i="16"/>
  <c r="BL47" i="16"/>
  <c r="AH52" i="16"/>
  <c r="AF28" i="16"/>
  <c r="BB20" i="16"/>
  <c r="BL54" i="16"/>
  <c r="J46" i="16"/>
  <c r="CM76" i="16"/>
  <c r="AJ15" i="16"/>
  <c r="V17" i="16"/>
  <c r="CH14" i="16"/>
  <c r="BX41" i="16"/>
  <c r="AH49" i="16"/>
  <c r="CX29" i="16"/>
  <c r="T49" i="16"/>
  <c r="O94" i="15"/>
  <c r="AA41" i="16"/>
  <c r="X83" i="16"/>
  <c r="CW76" i="16"/>
  <c r="O28" i="16"/>
  <c r="CB85" i="16"/>
  <c r="CT35" i="16"/>
  <c r="AK83" i="16"/>
  <c r="K14" i="16"/>
  <c r="CH84" i="16"/>
  <c r="CN17" i="16"/>
  <c r="BZ82" i="16"/>
  <c r="AD40" i="16"/>
  <c r="CJ84" i="16"/>
  <c r="CU85" i="16"/>
  <c r="BW17" i="16"/>
  <c r="O84" i="16"/>
  <c r="AF18" i="16"/>
  <c r="BE76" i="16"/>
  <c r="BC57" i="16"/>
  <c r="CT31" i="16"/>
  <c r="DA83" i="16"/>
  <c r="CG17" i="16"/>
  <c r="AO58" i="16"/>
  <c r="U61" i="16"/>
  <c r="CH36" i="16"/>
  <c r="CF57" i="16"/>
  <c r="CN30" i="16"/>
  <c r="AN30" i="16"/>
  <c r="CX64" i="16"/>
  <c r="BM16" i="16"/>
  <c r="AF53" i="16"/>
  <c r="CO82" i="16"/>
  <c r="BU81" i="16"/>
  <c r="CJ31" i="16"/>
  <c r="AS62" i="16"/>
  <c r="BM24" i="16"/>
  <c r="AJ70" i="16"/>
  <c r="T18" i="16"/>
  <c r="AS87" i="16"/>
  <c r="CM28" i="16"/>
  <c r="BY48" i="16"/>
  <c r="AX39" i="16"/>
  <c r="CH46" i="16"/>
  <c r="CD49" i="16"/>
  <c r="CV51" i="16"/>
  <c r="BX86" i="16"/>
  <c r="AR85" i="16"/>
  <c r="BS37" i="16"/>
  <c r="BB46" i="16"/>
  <c r="BP54" i="16"/>
  <c r="Q25" i="16"/>
  <c r="AB31" i="16"/>
  <c r="AS49" i="16"/>
  <c r="CU48" i="16"/>
  <c r="AJ50" i="16"/>
  <c r="CI70" i="16"/>
  <c r="Z20" i="16"/>
  <c r="AE36" i="16"/>
  <c r="AG48" i="16"/>
  <c r="CZ71" i="16"/>
  <c r="AP76" i="16"/>
  <c r="DB18" i="16"/>
  <c r="BH27" i="16"/>
  <c r="AH28" i="16"/>
  <c r="AU29" i="16"/>
  <c r="BM18" i="16"/>
  <c r="BP26" i="16"/>
  <c r="AF49" i="16"/>
  <c r="DC23" i="16"/>
  <c r="BF28" i="16"/>
  <c r="CU58" i="16"/>
  <c r="CM36" i="16"/>
  <c r="AV40" i="16"/>
  <c r="DA19" i="16"/>
  <c r="CK72" i="16"/>
  <c r="AP74" i="16"/>
  <c r="AG53" i="16"/>
  <c r="DB60" i="16"/>
  <c r="BN14" i="16"/>
  <c r="AY80" i="16"/>
  <c r="AC17" i="16"/>
  <c r="BM58" i="16"/>
  <c r="AJ19" i="16"/>
  <c r="CW85" i="16"/>
  <c r="CR57" i="16"/>
  <c r="AP17" i="16"/>
  <c r="CJ39" i="16"/>
  <c r="AE57" i="16"/>
  <c r="BG38" i="16"/>
  <c r="CN52" i="16"/>
  <c r="Z85" i="16"/>
  <c r="BX51" i="16"/>
  <c r="J40" i="16"/>
  <c r="Q79" i="16"/>
  <c r="G4" i="14"/>
  <c r="CU82" i="16"/>
  <c r="CD79" i="16"/>
  <c r="BM41" i="16"/>
  <c r="CD28" i="16"/>
  <c r="CY81" i="16"/>
  <c r="CL65" i="16"/>
  <c r="BP36" i="16"/>
  <c r="AE14" i="16"/>
  <c r="BI59" i="16"/>
  <c r="AJ71" i="16"/>
  <c r="AG63" i="16"/>
  <c r="DC84" i="16"/>
  <c r="CV64" i="16"/>
  <c r="P20" i="16"/>
  <c r="L19" i="16"/>
  <c r="N65" i="16"/>
  <c r="CG74" i="16"/>
  <c r="R34" i="16"/>
  <c r="BC64" i="16"/>
  <c r="M35" i="16"/>
  <c r="W25" i="16"/>
  <c r="BZ17" i="16"/>
  <c r="BA15" i="16"/>
  <c r="CN37" i="16"/>
  <c r="P76" i="16"/>
  <c r="CQ49" i="16"/>
  <c r="U27" i="16"/>
  <c r="Y52" i="16"/>
  <c r="CT58" i="16"/>
  <c r="BX38" i="16"/>
  <c r="AD28" i="16"/>
  <c r="CG64" i="16"/>
  <c r="BZ37" i="16"/>
  <c r="AQ73" i="16"/>
  <c r="O49" i="16"/>
  <c r="DA37" i="16"/>
  <c r="Q61" i="16"/>
  <c r="V75" i="16"/>
  <c r="AD15" i="16"/>
  <c r="AX63" i="16"/>
  <c r="BG19" i="16"/>
  <c r="BW58" i="16"/>
  <c r="BB27" i="16"/>
  <c r="BC71" i="16"/>
  <c r="M58" i="16"/>
  <c r="AT57" i="16"/>
  <c r="CN23" i="16"/>
  <c r="BL50" i="16"/>
  <c r="CN20" i="16"/>
  <c r="F155" i="15"/>
  <c r="BM85" i="16"/>
  <c r="BB15" i="16"/>
  <c r="Z35" i="16"/>
  <c r="AW41" i="16"/>
  <c r="BE70" i="16"/>
  <c r="BR71" i="16"/>
  <c r="BI30" i="16"/>
  <c r="AE20" i="16"/>
  <c r="Q34" i="16"/>
  <c r="CL57" i="16"/>
  <c r="BV14" i="16"/>
  <c r="V49" i="16"/>
  <c r="BV59" i="16"/>
  <c r="Z28" i="16"/>
  <c r="AS17" i="16"/>
  <c r="BF16" i="16"/>
  <c r="T42" i="16"/>
  <c r="AI14" i="16"/>
  <c r="BF58" i="16"/>
  <c r="AO19" i="16"/>
  <c r="DB75" i="16"/>
  <c r="CP20" i="16"/>
  <c r="R95" i="15"/>
  <c r="W39" i="16"/>
  <c r="BV26" i="16"/>
  <c r="M28" i="16"/>
  <c r="CA41" i="16"/>
  <c r="Y73" i="16"/>
  <c r="BW40" i="16"/>
  <c r="F154" i="15"/>
  <c r="BL59" i="16"/>
  <c r="BM20" i="16"/>
  <c r="CM49" i="16"/>
  <c r="AN20" i="16"/>
  <c r="BP87" i="16"/>
  <c r="S73" i="16"/>
  <c r="CL53" i="16"/>
  <c r="H69" i="16"/>
  <c r="CZ80" i="16"/>
  <c r="AD48" i="16"/>
  <c r="AC79" i="16"/>
  <c r="AW50" i="16"/>
  <c r="BC86" i="16"/>
  <c r="CH26" i="16"/>
  <c r="BQ29" i="16"/>
  <c r="BA40" i="16"/>
  <c r="BO85" i="16"/>
  <c r="BD46" i="16"/>
  <c r="W95" i="15"/>
  <c r="BF29" i="16"/>
  <c r="CZ69" i="16"/>
  <c r="Y37" i="16"/>
  <c r="CK65" i="16"/>
  <c r="P80" i="16"/>
  <c r="BM76" i="16"/>
  <c r="X75" i="16"/>
  <c r="S41" i="16"/>
  <c r="CC30" i="16"/>
  <c r="BK80" i="16"/>
  <c r="CN42" i="16"/>
  <c r="CV72" i="16"/>
  <c r="AQ87" i="16"/>
  <c r="AG35" i="16"/>
  <c r="CC28" i="16"/>
  <c r="AI75" i="16"/>
  <c r="Z50" i="16"/>
  <c r="Z42" i="16"/>
  <c r="BB59" i="16"/>
  <c r="X85" i="16"/>
  <c r="BK76" i="16"/>
  <c r="BP64" i="16"/>
  <c r="BN42" i="16"/>
  <c r="CU24" i="16"/>
  <c r="CI47" i="16"/>
  <c r="R93" i="15"/>
  <c r="CI31" i="16"/>
  <c r="T73" i="16"/>
  <c r="BE49" i="16"/>
  <c r="V51" i="16"/>
  <c r="CR30" i="16"/>
  <c r="AH30" i="16"/>
  <c r="AN82" i="16"/>
  <c r="P15" i="16"/>
  <c r="AE50" i="16"/>
  <c r="AT86" i="16"/>
  <c r="AA64" i="16"/>
  <c r="AN83" i="16"/>
  <c r="CL50" i="16"/>
  <c r="F160" i="16"/>
  <c r="Z41" i="16"/>
  <c r="BP69" i="16"/>
  <c r="CI62" i="16"/>
  <c r="CT30" i="16"/>
  <c r="CE64" i="16"/>
  <c r="CL38" i="16"/>
  <c r="T79" i="16"/>
  <c r="BJ35" i="16"/>
  <c r="AH47" i="16"/>
  <c r="N85" i="16"/>
  <c r="BN36" i="16"/>
  <c r="O40" i="16"/>
  <c r="AM49" i="16"/>
  <c r="CH17" i="16"/>
  <c r="CE28" i="16"/>
  <c r="H68" i="16"/>
  <c r="BF81" i="16"/>
  <c r="K57" i="16"/>
  <c r="AK53" i="16"/>
  <c r="H16" i="16"/>
  <c r="DC86" i="16"/>
  <c r="BX85" i="16"/>
  <c r="CF30" i="16"/>
  <c r="K58" i="16"/>
  <c r="BA54" i="16"/>
  <c r="BU34" i="16"/>
  <c r="BP25" i="16"/>
  <c r="X17" i="16"/>
  <c r="DC37" i="16"/>
  <c r="CS36" i="16"/>
  <c r="CJ41" i="16"/>
  <c r="H58" i="16"/>
  <c r="AR20" i="16"/>
  <c r="BH70" i="16"/>
  <c r="BZ76" i="16"/>
  <c r="AC36" i="16"/>
  <c r="AY48" i="16"/>
  <c r="BA75" i="16"/>
  <c r="BO87" i="16"/>
  <c r="AK31" i="16"/>
  <c r="CJ65" i="16"/>
  <c r="CW54" i="16"/>
  <c r="X63" i="16"/>
  <c r="CA84" i="16"/>
  <c r="O91" i="15"/>
  <c r="V74" i="16"/>
  <c r="I47" i="16"/>
  <c r="CX72" i="16"/>
  <c r="BJ73" i="16"/>
  <c r="BD51" i="16"/>
  <c r="L112" i="15"/>
  <c r="AE71" i="16"/>
  <c r="CS50" i="16"/>
  <c r="AH53" i="16"/>
  <c r="Q18" i="16"/>
  <c r="CD64" i="16"/>
  <c r="CM81" i="16"/>
  <c r="CJ69" i="16"/>
  <c r="BP83" i="16"/>
  <c r="P41" i="16"/>
  <c r="Z19" i="16"/>
  <c r="AS31" i="16"/>
  <c r="CV86" i="16"/>
  <c r="CZ58" i="16"/>
  <c r="I51" i="16"/>
  <c r="BP57" i="16"/>
  <c r="AU80" i="16"/>
  <c r="J91" i="15"/>
  <c r="W48" i="16"/>
  <c r="CP65" i="16"/>
  <c r="BU25" i="16"/>
  <c r="DA18" i="16"/>
  <c r="BQ20" i="16"/>
  <c r="AT64" i="16"/>
  <c r="AQ70" i="16"/>
  <c r="BL31" i="16"/>
  <c r="CG82" i="16"/>
  <c r="CW65" i="16"/>
  <c r="AT80" i="16"/>
  <c r="CS39" i="16"/>
  <c r="BG15" i="16"/>
  <c r="AL80" i="16"/>
  <c r="CC73" i="16"/>
  <c r="K90" i="15"/>
  <c r="CV31" i="16"/>
  <c r="T39" i="16"/>
  <c r="DC87" i="16"/>
  <c r="AC54" i="16"/>
  <c r="AK47" i="16"/>
  <c r="CQ57" i="16"/>
  <c r="BJ18" i="16"/>
  <c r="AQ39" i="16"/>
  <c r="BA68" i="16"/>
  <c r="BH29" i="16"/>
  <c r="BR35" i="16"/>
  <c r="CY72" i="16"/>
  <c r="CL73" i="16"/>
  <c r="CL64" i="16"/>
  <c r="BN57" i="16"/>
  <c r="AU27" i="16"/>
  <c r="AM14" i="16"/>
  <c r="CX76" i="16"/>
  <c r="BY29" i="16"/>
  <c r="AC26" i="16"/>
  <c r="AE68" i="16"/>
  <c r="BH50" i="16"/>
  <c r="W87" i="16"/>
  <c r="CJ52" i="16"/>
  <c r="BV40" i="16"/>
  <c r="U20" i="16"/>
  <c r="BC28" i="16"/>
  <c r="BK39" i="16"/>
  <c r="AR18" i="16"/>
  <c r="AE85" i="16"/>
  <c r="O60" i="16"/>
  <c r="BG41" i="16"/>
  <c r="AK36" i="16"/>
  <c r="O76" i="16"/>
  <c r="AW14" i="16"/>
  <c r="CJ80" i="16"/>
  <c r="BD54" i="16"/>
  <c r="CI51" i="16"/>
  <c r="AN40" i="16"/>
  <c r="BC62" i="16"/>
  <c r="BD65" i="16"/>
  <c r="AJ85" i="16"/>
  <c r="CX36" i="16"/>
  <c r="BP31" i="16"/>
  <c r="AD54" i="16"/>
  <c r="BH24" i="16"/>
  <c r="BA69" i="16"/>
  <c r="DA14" i="16"/>
  <c r="CN59" i="16"/>
  <c r="I30" i="16"/>
  <c r="O93" i="15"/>
  <c r="CJ36" i="16"/>
  <c r="CT59" i="16"/>
  <c r="DC38" i="16"/>
  <c r="CI71" i="16"/>
  <c r="AK24" i="16"/>
  <c r="BL42" i="16"/>
  <c r="BT60" i="16"/>
  <c r="AN65" i="16"/>
  <c r="AI37" i="16"/>
  <c r="BS83" i="16"/>
  <c r="AZ51" i="16"/>
  <c r="CO72" i="16"/>
  <c r="CW39" i="16"/>
  <c r="BG39" i="16"/>
  <c r="J58" i="16"/>
  <c r="CP73" i="16"/>
  <c r="BT71" i="16"/>
  <c r="CR24" i="16"/>
  <c r="BP84" i="16"/>
  <c r="BL69" i="16"/>
  <c r="M23" i="16"/>
  <c r="AE46" i="16"/>
  <c r="M93" i="15"/>
  <c r="AH54" i="16"/>
  <c r="AB50" i="16"/>
  <c r="CF28" i="16"/>
  <c r="CC46" i="16"/>
  <c r="BU27" i="16"/>
  <c r="V79" i="16"/>
  <c r="AO49" i="16"/>
  <c r="I18" i="16"/>
  <c r="CI86" i="16"/>
  <c r="P87" i="16"/>
  <c r="CX37" i="16"/>
  <c r="CV35" i="16"/>
  <c r="BH39" i="16"/>
  <c r="BG31" i="16"/>
  <c r="BP81" i="16"/>
  <c r="Z65" i="16"/>
  <c r="CS68" i="16"/>
  <c r="AQ53" i="16"/>
  <c r="BW15" i="16"/>
  <c r="BZ79" i="16"/>
  <c r="BX36" i="16"/>
  <c r="O38" i="16"/>
  <c r="AR57" i="16"/>
  <c r="BS58" i="16"/>
  <c r="AY50" i="16"/>
  <c r="CF85" i="16"/>
  <c r="K68" i="16"/>
  <c r="BF31" i="16"/>
  <c r="S25" i="16"/>
  <c r="AC69" i="16"/>
  <c r="BL62" i="16"/>
  <c r="BE27" i="16"/>
  <c r="BU48" i="16"/>
  <c r="CS28" i="16"/>
  <c r="BE37" i="16"/>
  <c r="BY61" i="16"/>
  <c r="AK46" i="16"/>
  <c r="CC27" i="16"/>
  <c r="AG60" i="16"/>
  <c r="R84" i="16"/>
  <c r="BJ62" i="16"/>
  <c r="CB40" i="16"/>
  <c r="AR50" i="16"/>
  <c r="BC38" i="16"/>
  <c r="BZ74" i="16"/>
  <c r="AU71" i="16"/>
  <c r="AI54" i="16"/>
  <c r="BN86" i="16"/>
  <c r="CU76" i="16"/>
  <c r="CY68" i="16"/>
  <c r="L57" i="16"/>
  <c r="AE70" i="16"/>
  <c r="AF72" i="16"/>
  <c r="AF17" i="16"/>
  <c r="CK46" i="16"/>
  <c r="AH74" i="16"/>
  <c r="CZ61" i="16"/>
  <c r="BT41" i="16"/>
  <c r="BN85" i="16"/>
  <c r="AO61" i="16"/>
  <c r="AI61" i="16"/>
  <c r="M39" i="16"/>
  <c r="BY37" i="16"/>
  <c r="BZ85" i="16"/>
  <c r="K83" i="16"/>
  <c r="AE38" i="16"/>
  <c r="CR18" i="16"/>
  <c r="AZ31" i="16"/>
  <c r="BE16" i="16"/>
  <c r="Y35" i="16"/>
  <c r="CD47" i="16"/>
  <c r="CG26" i="16"/>
  <c r="AO50" i="16"/>
  <c r="AX25" i="16"/>
  <c r="CM27" i="16"/>
  <c r="AL81" i="16"/>
  <c r="BD49" i="16"/>
  <c r="CK83" i="16"/>
  <c r="BS86" i="16"/>
  <c r="BI69" i="16"/>
  <c r="AL76" i="16"/>
  <c r="V29" i="16"/>
  <c r="BL51" i="16"/>
  <c r="AP50" i="16"/>
  <c r="AG38" i="16"/>
  <c r="N26" i="16"/>
  <c r="BU49" i="16"/>
  <c r="AI42" i="16"/>
  <c r="BI84" i="16"/>
  <c r="Z51" i="16"/>
  <c r="CV82" i="16"/>
  <c r="BI24" i="16"/>
  <c r="J73" i="16"/>
  <c r="I71" i="16"/>
  <c r="CO83" i="16"/>
  <c r="DC74" i="16"/>
  <c r="DB76" i="16"/>
  <c r="AX84" i="16"/>
  <c r="X49" i="16"/>
  <c r="CW46" i="16"/>
  <c r="CP71" i="16"/>
  <c r="CX84" i="16"/>
  <c r="AX30" i="16"/>
  <c r="V18" i="16"/>
  <c r="CY18" i="16"/>
  <c r="V36" i="16"/>
  <c r="AL16" i="16"/>
  <c r="J71" i="16"/>
  <c r="CM25" i="16"/>
  <c r="BF25" i="16"/>
  <c r="CO79" i="16"/>
  <c r="AC46" i="16"/>
  <c r="CQ16" i="16"/>
  <c r="AN81" i="16"/>
  <c r="R24" i="16"/>
  <c r="AA62" i="16"/>
  <c r="T35" i="16"/>
  <c r="AS60" i="16"/>
  <c r="CC16" i="16"/>
  <c r="AQ72" i="16"/>
  <c r="BV65" i="16"/>
  <c r="CG73" i="16"/>
  <c r="U75" i="16"/>
  <c r="AQ16" i="16"/>
  <c r="AB87" i="16"/>
  <c r="CR76" i="16"/>
  <c r="P63" i="16"/>
  <c r="AT28" i="16"/>
  <c r="N94" i="15"/>
  <c r="U69" i="16"/>
  <c r="CW20" i="16"/>
  <c r="BW75" i="16"/>
  <c r="AC82" i="16"/>
  <c r="BC19" i="16"/>
  <c r="AA31" i="16"/>
  <c r="BX29" i="16"/>
  <c r="AS69" i="16"/>
  <c r="Q76" i="16"/>
  <c r="BF50" i="16"/>
  <c r="BJ19" i="16"/>
  <c r="BG51" i="16"/>
  <c r="AX23" i="16"/>
  <c r="BY51" i="16"/>
  <c r="AT26" i="16"/>
  <c r="CN74" i="16"/>
  <c r="BT30" i="16"/>
  <c r="BY27" i="16"/>
  <c r="AJ61" i="16"/>
  <c r="CI72" i="16"/>
  <c r="M112" i="15"/>
  <c r="DB23" i="16"/>
  <c r="CG54" i="16"/>
  <c r="CR80" i="16"/>
  <c r="BP19" i="16"/>
  <c r="BQ52" i="16"/>
  <c r="BA14" i="16"/>
  <c r="AA28" i="16"/>
  <c r="CX61" i="16"/>
  <c r="CM16" i="16"/>
  <c r="AW70" i="16"/>
  <c r="CM58" i="16"/>
  <c r="BV36" i="16"/>
  <c r="BD81" i="16"/>
  <c r="BM52" i="16"/>
  <c r="J53" i="16"/>
  <c r="CH85" i="16"/>
  <c r="DC41" i="16"/>
  <c r="CD81" i="16"/>
  <c r="U65" i="16"/>
  <c r="CK15" i="16"/>
  <c r="CB23" i="16"/>
  <c r="AB47" i="16"/>
  <c r="CL80" i="16"/>
  <c r="AK52" i="16"/>
  <c r="K50" i="16"/>
  <c r="CX57" i="16"/>
  <c r="M90" i="15"/>
  <c r="BX46" i="16"/>
  <c r="AW35" i="16"/>
  <c r="CL40" i="16"/>
  <c r="Z37" i="16"/>
  <c r="Z26" i="16"/>
  <c r="BI72" i="16"/>
  <c r="M54" i="16"/>
  <c r="BO51" i="16"/>
  <c r="BJ80" i="16"/>
  <c r="DA86" i="16"/>
  <c r="DB61" i="16"/>
  <c r="CF25" i="16"/>
  <c r="R94" i="15"/>
  <c r="R57" i="16"/>
  <c r="DA46" i="16"/>
  <c r="AM64" i="16"/>
  <c r="BR84" i="16"/>
  <c r="CS82" i="16"/>
  <c r="M85" i="16"/>
  <c r="CH68" i="16"/>
  <c r="Q93" i="15"/>
  <c r="CR82" i="16"/>
  <c r="AM68" i="16"/>
  <c r="AY61" i="16"/>
  <c r="CX68" i="16"/>
  <c r="BX40" i="16"/>
  <c r="V64" i="16"/>
  <c r="AZ60" i="16"/>
  <c r="AI81" i="16"/>
  <c r="CO61" i="16"/>
  <c r="AO15" i="16"/>
  <c r="AZ80" i="16"/>
  <c r="BO30" i="16"/>
  <c r="CY64" i="16"/>
  <c r="H14" i="16"/>
  <c r="L64" i="16"/>
  <c r="BZ42" i="16"/>
  <c r="CU63" i="16"/>
  <c r="BB24" i="16"/>
  <c r="DC60" i="16"/>
  <c r="BO40" i="16"/>
  <c r="CU59" i="16"/>
  <c r="BO34" i="16"/>
  <c r="AT65" i="16"/>
  <c r="BB85" i="16"/>
  <c r="CW29" i="16"/>
  <c r="CK50" i="16"/>
  <c r="CJ72" i="16"/>
  <c r="CI28" i="16"/>
  <c r="AF36" i="16"/>
  <c r="CS83" i="16"/>
  <c r="BQ70" i="16"/>
  <c r="CO29" i="16"/>
  <c r="CV57" i="16"/>
  <c r="BK74" i="16"/>
  <c r="BW48" i="16"/>
  <c r="AW76" i="16"/>
  <c r="CE48" i="16"/>
  <c r="AM19" i="16"/>
  <c r="CI68" i="16"/>
  <c r="BJ76" i="16"/>
  <c r="Y65" i="16"/>
  <c r="BR18" i="16"/>
  <c r="BK83" i="16"/>
  <c r="AS19" i="16"/>
  <c r="DB24" i="16"/>
  <c r="CX40" i="16"/>
  <c r="BQ25" i="16"/>
  <c r="AP69" i="16"/>
  <c r="CX75" i="16"/>
  <c r="CJ74" i="16"/>
  <c r="DA65" i="16"/>
  <c r="BV35" i="16"/>
  <c r="CD26" i="16"/>
  <c r="AD57" i="16"/>
  <c r="BR81" i="16"/>
  <c r="N36" i="16"/>
  <c r="BT74" i="16"/>
  <c r="BP16" i="16"/>
  <c r="AD58" i="16"/>
  <c r="BG29" i="16"/>
  <c r="CD54" i="16"/>
  <c r="BG42" i="16"/>
  <c r="AW25" i="16"/>
  <c r="AS63" i="16"/>
  <c r="AY68" i="16"/>
  <c r="S35" i="16"/>
  <c r="Q85" i="16"/>
  <c r="L65" i="16"/>
  <c r="AL79" i="16"/>
  <c r="CG23" i="16"/>
  <c r="O61" i="16"/>
  <c r="CS81" i="16"/>
  <c r="M42" i="16"/>
  <c r="DC70" i="16"/>
  <c r="Q71" i="16"/>
  <c r="AE62" i="16"/>
  <c r="AF73" i="16"/>
  <c r="CY54" i="16"/>
  <c r="T54" i="16"/>
  <c r="BR38" i="16"/>
  <c r="BC20" i="16"/>
  <c r="I69" i="16"/>
  <c r="AZ82" i="16"/>
  <c r="AH58" i="16"/>
  <c r="V87" i="16"/>
  <c r="CK34" i="16"/>
  <c r="AF71" i="16"/>
  <c r="AZ38" i="16"/>
  <c r="BX49" i="16"/>
  <c r="AK71" i="16"/>
  <c r="Q48" i="16"/>
  <c r="CB76" i="16"/>
  <c r="V59" i="16"/>
  <c r="AC27" i="16"/>
  <c r="O81" i="16"/>
  <c r="T37" i="16"/>
  <c r="BO65" i="16"/>
  <c r="P35" i="16"/>
  <c r="BC26" i="16"/>
  <c r="AL20" i="16"/>
  <c r="V23" i="16"/>
  <c r="AB48" i="16"/>
  <c r="AP47" i="16"/>
  <c r="BP37" i="16"/>
  <c r="AO16" i="16"/>
  <c r="BI35" i="16"/>
  <c r="CR68" i="16"/>
  <c r="CA48" i="16"/>
  <c r="CL71" i="16"/>
  <c r="CI23" i="16"/>
  <c r="U62" i="16"/>
  <c r="CR23" i="16"/>
  <c r="X81" i="16"/>
  <c r="J14" i="16"/>
  <c r="DA82" i="16"/>
  <c r="DA52" i="16"/>
  <c r="CH64" i="16"/>
  <c r="AA16" i="16"/>
  <c r="CG29" i="16"/>
  <c r="X38" i="16"/>
  <c r="AJ34" i="16"/>
  <c r="AD39" i="16"/>
  <c r="DA26" i="16"/>
  <c r="CL59" i="16"/>
  <c r="DB50" i="16"/>
  <c r="BN73" i="16"/>
  <c r="BV53" i="16"/>
  <c r="DA63" i="16"/>
  <c r="T60" i="16"/>
  <c r="BM39" i="16"/>
  <c r="CI54" i="16"/>
  <c r="AL27" i="16"/>
  <c r="BK65" i="16"/>
  <c r="I14" i="16"/>
  <c r="AJ57" i="16"/>
  <c r="AJ72" i="16"/>
  <c r="CK39" i="16"/>
  <c r="L23" i="16"/>
  <c r="BH81" i="16"/>
  <c r="BB25" i="16"/>
  <c r="BR54" i="16"/>
  <c r="CK49" i="16"/>
  <c r="AN27" i="16"/>
  <c r="BV82" i="16"/>
  <c r="AX40" i="16"/>
  <c r="AF24" i="16"/>
  <c r="AH18" i="16"/>
  <c r="BW70" i="16"/>
  <c r="AJ31" i="16"/>
  <c r="AZ81" i="16"/>
  <c r="CG69" i="16"/>
  <c r="CH38" i="16"/>
  <c r="CE71" i="16"/>
  <c r="CN87" i="16"/>
  <c r="BC63" i="16"/>
  <c r="BV39" i="16"/>
  <c r="CD15" i="16"/>
  <c r="BB48" i="16"/>
  <c r="CQ79" i="16"/>
  <c r="AS30" i="16"/>
  <c r="CI57" i="16"/>
  <c r="AC74" i="16"/>
  <c r="AJ73" i="16"/>
  <c r="CL52" i="16"/>
  <c r="I42" i="16"/>
  <c r="CN71" i="16"/>
  <c r="I23" i="16"/>
  <c r="BI15" i="16"/>
  <c r="BQ83" i="16"/>
  <c r="BH19" i="16"/>
  <c r="BY84" i="16"/>
  <c r="H72" i="16"/>
  <c r="CI48" i="16"/>
  <c r="BY75" i="16"/>
  <c r="BH87" i="16"/>
  <c r="Y47" i="16"/>
  <c r="BF49" i="16"/>
  <c r="BR79" i="16"/>
  <c r="BL75" i="16"/>
  <c r="BO74" i="16"/>
  <c r="BG69" i="16"/>
  <c r="AV28" i="16"/>
  <c r="AK34" i="16"/>
  <c r="AT51" i="16"/>
  <c r="AH69" i="16"/>
  <c r="S70" i="16"/>
  <c r="CR31" i="16"/>
  <c r="DA84" i="16"/>
  <c r="AF15" i="16"/>
  <c r="BH53" i="16"/>
  <c r="P29" i="16"/>
  <c r="BV63" i="16"/>
  <c r="BN26" i="16"/>
  <c r="CI83" i="16"/>
  <c r="AA79" i="16"/>
  <c r="AB34" i="16"/>
  <c r="X84" i="16"/>
  <c r="CN26" i="16"/>
  <c r="BN52" i="16"/>
  <c r="DB16" i="16"/>
  <c r="CW49" i="16"/>
  <c r="CH34" i="16"/>
  <c r="AT15" i="16"/>
  <c r="BL18" i="16"/>
  <c r="BU47" i="16"/>
  <c r="CF49" i="16"/>
  <c r="BN46" i="16"/>
  <c r="CG14" i="16"/>
  <c r="BC61" i="16"/>
  <c r="AY29" i="16"/>
  <c r="AO24" i="16"/>
  <c r="AK84" i="16"/>
  <c r="AH26" i="16"/>
  <c r="CB28" i="16"/>
  <c r="AF69" i="16"/>
  <c r="BE71" i="16"/>
  <c r="AD72" i="16"/>
  <c r="BK26" i="16"/>
  <c r="AY47" i="16"/>
  <c r="X71" i="16"/>
  <c r="AZ30" i="16"/>
  <c r="AV54" i="16"/>
  <c r="CR81" i="16"/>
  <c r="BS75" i="16"/>
  <c r="CP79" i="16"/>
  <c r="AZ54" i="16"/>
  <c r="K61" i="16"/>
  <c r="P16" i="16"/>
  <c r="L15" i="16"/>
  <c r="AD25" i="16"/>
  <c r="CK82" i="16"/>
  <c r="AH23" i="16"/>
  <c r="AH83" i="16"/>
  <c r="BA85" i="16"/>
  <c r="CQ24" i="16"/>
  <c r="W70" i="16"/>
  <c r="AI25" i="16"/>
  <c r="P90" i="15"/>
  <c r="K47" i="16"/>
  <c r="DB62" i="16"/>
  <c r="N112" i="16"/>
  <c r="BN53" i="16"/>
  <c r="I37" i="16"/>
  <c r="X34" i="16"/>
  <c r="CR36" i="16"/>
  <c r="CL81" i="16"/>
  <c r="CB35" i="16"/>
  <c r="AZ46" i="16"/>
  <c r="BQ68" i="16"/>
  <c r="CO35" i="16"/>
  <c r="AS24" i="16"/>
  <c r="DB37" i="16"/>
  <c r="AU86" i="16"/>
  <c r="AV35" i="16"/>
  <c r="CG20" i="16"/>
  <c r="CM35" i="16"/>
  <c r="BV48" i="16"/>
  <c r="N49" i="16"/>
  <c r="BR24" i="16"/>
  <c r="CC24" i="16"/>
  <c r="AV46" i="16"/>
  <c r="S14" i="16"/>
  <c r="CC26" i="16"/>
  <c r="CK24" i="16"/>
  <c r="BI20" i="16"/>
  <c r="K62" i="16"/>
  <c r="CA52" i="16"/>
  <c r="BR39" i="16"/>
  <c r="CV18" i="16"/>
  <c r="J63" i="16"/>
  <c r="AR41" i="16"/>
  <c r="AN52" i="16"/>
  <c r="CV49" i="16"/>
  <c r="BP53" i="16"/>
  <c r="AN31" i="16"/>
  <c r="N82" i="16"/>
  <c r="BJ87" i="16"/>
  <c r="BA51" i="16"/>
  <c r="CA72" i="16"/>
  <c r="BB26" i="16"/>
  <c r="CP64" i="16"/>
  <c r="CT65" i="16"/>
  <c r="AX59" i="16"/>
  <c r="K73" i="16"/>
  <c r="CE52" i="16"/>
  <c r="AP53" i="16"/>
  <c r="CK19" i="16"/>
  <c r="X59" i="16"/>
  <c r="BX59" i="16"/>
  <c r="AA47" i="16"/>
  <c r="CQ30" i="16"/>
  <c r="M94" i="15"/>
  <c r="K52" i="16"/>
  <c r="CI50" i="16"/>
  <c r="T82" i="16"/>
  <c r="O37" i="16"/>
  <c r="J93" i="15"/>
  <c r="BA74" i="16"/>
  <c r="BE42" i="16"/>
  <c r="M70" i="16"/>
  <c r="AG31" i="16"/>
  <c r="AN41" i="16"/>
  <c r="AW20" i="16"/>
  <c r="AH85" i="16"/>
  <c r="CD86" i="16"/>
  <c r="BP68" i="16"/>
  <c r="BP85" i="16"/>
  <c r="CF62" i="16"/>
  <c r="V35" i="16"/>
  <c r="BI41" i="16"/>
  <c r="AC57" i="16"/>
  <c r="CA81" i="16"/>
  <c r="J37" i="16"/>
  <c r="AG74" i="16"/>
  <c r="AV87" i="16"/>
  <c r="CD58" i="16"/>
  <c r="CQ82" i="16"/>
  <c r="AF30" i="16"/>
  <c r="AE63" i="16"/>
  <c r="W64" i="16"/>
  <c r="CB81" i="16"/>
  <c r="BS71" i="16"/>
  <c r="CW58" i="16"/>
  <c r="Z64" i="16"/>
  <c r="BR28" i="16"/>
  <c r="CX25" i="16"/>
  <c r="BV38" i="16"/>
  <c r="AV68" i="16"/>
  <c r="I20" i="16"/>
  <c r="CB36" i="16"/>
  <c r="AV73" i="16"/>
  <c r="BQ47" i="16"/>
  <c r="AL46" i="16"/>
  <c r="CH42" i="16"/>
  <c r="BD24" i="16"/>
  <c r="CI26" i="16"/>
  <c r="AN76" i="16"/>
  <c r="CA86" i="16"/>
  <c r="BM40" i="16"/>
  <c r="BD37" i="16"/>
  <c r="AP42" i="16"/>
  <c r="BU38" i="16"/>
  <c r="AA58" i="16"/>
  <c r="BM61" i="16"/>
  <c r="BN62" i="16"/>
  <c r="BL39" i="16"/>
  <c r="AZ79" i="16"/>
  <c r="S49" i="16"/>
  <c r="BW54" i="16"/>
  <c r="X68" i="16"/>
  <c r="S50" i="16"/>
  <c r="AU42" i="16"/>
  <c r="BQ23" i="16"/>
  <c r="CO69" i="16"/>
  <c r="BS72" i="16"/>
  <c r="CE54" i="16"/>
  <c r="M50" i="16"/>
  <c r="O35" i="16"/>
  <c r="DA57" i="16"/>
  <c r="H39" i="16"/>
  <c r="V65" i="16"/>
  <c r="Q23" i="16"/>
  <c r="BX14" i="16"/>
  <c r="BS68" i="16"/>
  <c r="AL65" i="16"/>
  <c r="CH20" i="16"/>
  <c r="CZ35" i="16"/>
  <c r="AC53" i="16"/>
  <c r="AI71" i="16"/>
  <c r="BC25" i="16"/>
  <c r="AQ52" i="16"/>
  <c r="AJ40" i="16"/>
  <c r="V72" i="16"/>
  <c r="CW84" i="16"/>
  <c r="AM59" i="16"/>
  <c r="AI69" i="16"/>
  <c r="J25" i="16"/>
  <c r="CP23" i="16"/>
  <c r="AY69" i="16"/>
  <c r="AF27" i="16"/>
  <c r="BW60" i="16"/>
  <c r="L31" i="16"/>
  <c r="BU54" i="16"/>
  <c r="CF20" i="16"/>
  <c r="AC71" i="16"/>
  <c r="L86" i="16"/>
  <c r="CG41" i="16"/>
  <c r="Q94" i="15"/>
  <c r="CF72" i="16"/>
  <c r="AI52" i="16"/>
  <c r="BA61" i="16"/>
  <c r="AP16" i="16"/>
  <c r="BO17" i="16"/>
  <c r="F156" i="16"/>
  <c r="CJ47" i="16"/>
  <c r="CP15" i="16"/>
  <c r="AW34" i="16"/>
  <c r="O85" i="16"/>
  <c r="BM84" i="16"/>
  <c r="T40" i="16"/>
  <c r="Y50" i="16"/>
  <c r="AB49" i="16"/>
  <c r="CA49" i="16"/>
  <c r="BG74" i="16"/>
  <c r="BM87" i="16"/>
  <c r="AS37" i="16"/>
  <c r="K79" i="16"/>
  <c r="CM30" i="16"/>
  <c r="AB52" i="16"/>
  <c r="BI39" i="16"/>
  <c r="S47" i="16"/>
  <c r="CQ31" i="16"/>
  <c r="CO27" i="16"/>
  <c r="AC23" i="16"/>
  <c r="BI70" i="16"/>
  <c r="BR50" i="16"/>
  <c r="CD82" i="16"/>
  <c r="CT18" i="16"/>
  <c r="H81" i="16"/>
  <c r="CX52" i="16"/>
  <c r="X39" i="16"/>
  <c r="CZ47" i="16"/>
  <c r="AG23" i="16"/>
  <c r="DC36" i="16"/>
  <c r="BA23" i="16"/>
  <c r="DC59" i="16"/>
  <c r="AH38" i="16"/>
  <c r="S85" i="16"/>
  <c r="AQ41" i="16"/>
  <c r="BI25" i="16"/>
  <c r="BA18" i="16"/>
  <c r="AA30" i="16"/>
  <c r="N16" i="16"/>
  <c r="BY41" i="16"/>
  <c r="AU81" i="16"/>
  <c r="BB42" i="16"/>
  <c r="K15" i="16"/>
  <c r="W16" i="16"/>
  <c r="CB75" i="16"/>
  <c r="R87" i="16"/>
  <c r="R59" i="16"/>
  <c r="AX27" i="16"/>
  <c r="CT29" i="16"/>
  <c r="BU57" i="16"/>
  <c r="BO86" i="16"/>
  <c r="AJ60" i="16"/>
  <c r="BL48" i="16"/>
  <c r="BV85" i="16"/>
  <c r="CQ23" i="16"/>
  <c r="R76" i="16"/>
  <c r="CR61" i="16"/>
  <c r="F157" i="15"/>
  <c r="CG53" i="16"/>
  <c r="DC83" i="16"/>
  <c r="BL87" i="16"/>
  <c r="H37" i="16"/>
  <c r="AY18" i="16"/>
  <c r="AP24" i="16"/>
  <c r="AQ46" i="16"/>
  <c r="CO48" i="16"/>
  <c r="AG61" i="16"/>
  <c r="BK75" i="16"/>
  <c r="N14" i="16"/>
  <c r="AG76" i="16"/>
  <c r="O74" i="16"/>
  <c r="BL64" i="16"/>
  <c r="CI16" i="16"/>
  <c r="BO14" i="16"/>
  <c r="L28" i="16"/>
  <c r="P26" i="16"/>
  <c r="AK51" i="16"/>
  <c r="BJ86" i="16"/>
  <c r="DC27" i="16"/>
  <c r="CJ61" i="16"/>
  <c r="L58" i="16"/>
  <c r="BG50" i="16"/>
  <c r="CK73" i="16"/>
  <c r="CL63" i="16"/>
  <c r="BL79" i="16"/>
  <c r="BR16" i="16"/>
  <c r="AF85" i="16"/>
  <c r="AD23" i="16"/>
  <c r="CH30" i="16"/>
  <c r="BG52" i="16"/>
  <c r="BX25" i="16"/>
  <c r="CA65" i="16"/>
  <c r="AQ54" i="16"/>
  <c r="BJ36" i="16"/>
  <c r="BB82" i="16"/>
  <c r="AK30" i="16"/>
  <c r="BH71" i="16"/>
  <c r="L17" i="16"/>
  <c r="AP35" i="16"/>
  <c r="CR15" i="16"/>
  <c r="CM20" i="16"/>
  <c r="AG81" i="16"/>
  <c r="DC57" i="16"/>
  <c r="BL16" i="16"/>
  <c r="AX17" i="16"/>
  <c r="CV20" i="16"/>
  <c r="BD83" i="16"/>
  <c r="AO30" i="16"/>
  <c r="CU74" i="16"/>
  <c r="AX35" i="16"/>
  <c r="H75" i="16"/>
  <c r="DA87" i="16"/>
  <c r="AU48" i="16"/>
  <c r="BQ38" i="16"/>
  <c r="AG30" i="16"/>
  <c r="AT18" i="16"/>
  <c r="AY42" i="16"/>
  <c r="AD63" i="16"/>
  <c r="AQ57" i="16"/>
  <c r="Z74" i="16"/>
  <c r="CA53" i="16"/>
  <c r="CT81" i="16"/>
  <c r="N58" i="16"/>
  <c r="BB47" i="16"/>
  <c r="K24" i="16"/>
  <c r="AB27" i="16"/>
  <c r="AO62" i="16"/>
  <c r="Y53" i="16"/>
  <c r="BK23" i="16"/>
  <c r="BW37" i="16"/>
  <c r="BD34" i="16"/>
  <c r="P28" i="16"/>
  <c r="AF48" i="16"/>
  <c r="I49" i="16"/>
  <c r="AC40" i="16"/>
  <c r="CD29" i="16"/>
  <c r="CA51" i="16"/>
  <c r="V15" i="16"/>
  <c r="BP40" i="16"/>
  <c r="BM37" i="16"/>
  <c r="CS54" i="16"/>
  <c r="CB24" i="16"/>
  <c r="R49" i="16"/>
  <c r="Q49" i="16"/>
  <c r="CF46" i="16"/>
  <c r="BY18" i="16"/>
  <c r="CB37" i="16"/>
  <c r="AR36" i="16"/>
  <c r="P86" i="16"/>
  <c r="BJ69" i="16"/>
  <c r="CD80" i="16"/>
  <c r="AW39" i="16"/>
  <c r="Q60" i="16"/>
  <c r="CH53" i="16"/>
  <c r="M34" i="16"/>
  <c r="AV26" i="16"/>
  <c r="BK53" i="16"/>
  <c r="AO86" i="16"/>
  <c r="AC41" i="16"/>
  <c r="M79" i="16"/>
  <c r="X25" i="16"/>
  <c r="BQ15" i="16"/>
  <c r="BH69" i="16"/>
  <c r="J112" i="16"/>
  <c r="CB84" i="16"/>
  <c r="CE30" i="16"/>
  <c r="AK64" i="16"/>
  <c r="AT50" i="16"/>
  <c r="AL64" i="16"/>
  <c r="N74" i="16"/>
  <c r="AG79" i="16"/>
  <c r="AB17" i="16"/>
  <c r="BK52" i="16"/>
  <c r="CR62" i="16"/>
  <c r="AU20" i="16"/>
  <c r="R51" i="16"/>
  <c r="BZ52" i="16"/>
  <c r="AQ40" i="16"/>
  <c r="CM61" i="16"/>
  <c r="BT31" i="16"/>
  <c r="AR73" i="16"/>
  <c r="BJ17" i="16"/>
  <c r="CS38" i="16"/>
  <c r="S61" i="16"/>
  <c r="BQ41" i="16"/>
  <c r="CV47" i="16"/>
  <c r="AW40" i="16"/>
  <c r="Q19" i="16"/>
  <c r="AV14" i="16"/>
  <c r="BA53" i="16"/>
  <c r="CJ15" i="16"/>
  <c r="AF31" i="16"/>
  <c r="W61" i="16"/>
  <c r="DA59" i="16"/>
  <c r="AW18" i="16"/>
  <c r="AL73" i="16"/>
  <c r="T62" i="16"/>
  <c r="CS85" i="16"/>
  <c r="CT51" i="16"/>
  <c r="CW69" i="16"/>
  <c r="L87" i="16"/>
  <c r="CB18" i="16"/>
  <c r="BD60" i="16"/>
  <c r="AT68" i="16"/>
  <c r="AY46" i="16"/>
  <c r="AT83" i="16"/>
  <c r="CH23" i="16"/>
  <c r="AT85" i="16"/>
  <c r="CM47" i="16"/>
  <c r="CI27" i="16"/>
  <c r="BZ61" i="16"/>
  <c r="BM14" i="16"/>
  <c r="W35" i="16"/>
  <c r="CZ38" i="16"/>
  <c r="T29" i="16"/>
  <c r="CP57" i="16"/>
  <c r="CN29" i="16"/>
  <c r="BB68" i="16"/>
  <c r="AO39" i="16"/>
  <c r="CG79" i="16"/>
  <c r="BU36" i="16"/>
  <c r="CA50" i="16"/>
  <c r="BW73" i="16"/>
  <c r="AY74" i="16"/>
  <c r="Z53" i="16"/>
  <c r="BO49" i="16"/>
  <c r="AN60" i="16"/>
  <c r="DA35" i="16"/>
  <c r="AC84" i="16"/>
  <c r="AH65" i="16"/>
  <c r="CR35" i="16"/>
  <c r="AY38" i="16"/>
  <c r="BL41" i="16"/>
  <c r="X31" i="16"/>
  <c r="DA23" i="16"/>
  <c r="DA80" i="16"/>
  <c r="BH57" i="16"/>
  <c r="O92" i="15"/>
  <c r="BA50" i="16"/>
  <c r="AG25" i="16"/>
  <c r="BV68" i="16"/>
  <c r="CT19" i="16"/>
  <c r="T17" i="16"/>
  <c r="DB15" i="16"/>
  <c r="AE58" i="16"/>
  <c r="BU16" i="16"/>
  <c r="BF59" i="16"/>
  <c r="CU38" i="16"/>
  <c r="BX65" i="16"/>
  <c r="AD83" i="16"/>
  <c r="BE26" i="16"/>
  <c r="AO14" i="16"/>
  <c r="S42" i="16"/>
  <c r="BA35" i="16"/>
  <c r="CH65" i="16"/>
  <c r="T57" i="16"/>
  <c r="BM70" i="16"/>
  <c r="CQ71" i="16"/>
  <c r="AL74" i="16"/>
  <c r="CW27" i="16"/>
  <c r="CY49" i="16"/>
  <c r="AX53" i="16"/>
  <c r="AE25" i="16"/>
  <c r="CP75" i="16"/>
  <c r="Q41" i="16"/>
  <c r="X35" i="16"/>
  <c r="CI20" i="16"/>
  <c r="BJ64" i="16"/>
  <c r="CU52" i="16"/>
  <c r="BZ50" i="16"/>
  <c r="U92" i="15"/>
  <c r="BQ35" i="16"/>
  <c r="CA62" i="16"/>
  <c r="AU39" i="16"/>
  <c r="M27" i="16"/>
  <c r="Z87" i="16"/>
  <c r="CD75" i="16"/>
  <c r="AQ86" i="16"/>
  <c r="AK60" i="16"/>
  <c r="CU86" i="16"/>
  <c r="U64" i="16"/>
  <c r="AB74" i="16"/>
  <c r="AW87" i="16"/>
  <c r="AG18" i="16"/>
  <c r="CE58" i="16"/>
  <c r="DC46" i="16"/>
  <c r="BD18" i="16"/>
  <c r="CY71" i="16"/>
  <c r="CM41" i="16"/>
  <c r="BE61" i="16"/>
  <c r="Y24" i="16"/>
  <c r="CY16" i="16"/>
  <c r="AD46" i="16"/>
  <c r="AI51" i="16"/>
  <c r="BQ26" i="16"/>
  <c r="AQ17" i="16"/>
  <c r="AO80" i="16"/>
  <c r="BG82" i="16"/>
  <c r="CS16" i="16"/>
  <c r="BC84" i="16"/>
  <c r="CM38" i="16"/>
  <c r="BR47" i="16"/>
  <c r="AK17" i="16"/>
  <c r="T91" i="15"/>
  <c r="DC58" i="16"/>
  <c r="BO39" i="16"/>
  <c r="BM74" i="16"/>
  <c r="CF59" i="16"/>
  <c r="AF76" i="16"/>
  <c r="BF37" i="16"/>
  <c r="BF64" i="16"/>
  <c r="Q54" i="16"/>
  <c r="CD51" i="16"/>
  <c r="CZ60" i="16"/>
  <c r="I58" i="16"/>
  <c r="AB73" i="16"/>
  <c r="CT62" i="16"/>
  <c r="S17" i="16"/>
  <c r="O17" i="16"/>
  <c r="X26" i="16"/>
  <c r="W69" i="16"/>
  <c r="CZ46" i="16"/>
  <c r="AN72" i="16"/>
  <c r="U84" i="16"/>
  <c r="AA49" i="16"/>
  <c r="BZ86" i="16"/>
  <c r="CI64" i="16"/>
  <c r="H30" i="16"/>
  <c r="BI58" i="16"/>
  <c r="CK35" i="16"/>
  <c r="AU54" i="16"/>
  <c r="BO64" i="16"/>
  <c r="CM14" i="16"/>
  <c r="CI74" i="16"/>
  <c r="Y75" i="16"/>
  <c r="CK85" i="16"/>
  <c r="BS84" i="16"/>
  <c r="AI85" i="16"/>
  <c r="CR72" i="16"/>
  <c r="CR53" i="16"/>
  <c r="CN68" i="16"/>
  <c r="AS75" i="16"/>
  <c r="CD69" i="16"/>
  <c r="AA61" i="16"/>
  <c r="U68" i="16"/>
  <c r="AR38" i="16"/>
  <c r="CO53" i="16"/>
  <c r="CE83" i="16"/>
  <c r="CA39" i="16"/>
  <c r="CM46" i="16"/>
  <c r="BL60" i="16"/>
  <c r="CJ60" i="16"/>
  <c r="I27" i="16"/>
  <c r="AF23" i="16"/>
  <c r="CP72" i="16"/>
  <c r="Y15" i="16"/>
  <c r="CC85" i="16"/>
  <c r="CH16" i="16"/>
  <c r="CI75" i="16"/>
  <c r="Y69" i="16"/>
  <c r="AX36" i="16"/>
  <c r="AJ14" i="16"/>
  <c r="AB16" i="16"/>
  <c r="DC47" i="16"/>
  <c r="AB15" i="16"/>
  <c r="CJ46" i="16"/>
  <c r="CC41" i="16"/>
  <c r="AT25" i="16"/>
  <c r="AJ64" i="16"/>
  <c r="DB34" i="16"/>
  <c r="CE65" i="16"/>
  <c r="AI29" i="16"/>
  <c r="CX86" i="16"/>
  <c r="CB72" i="16"/>
  <c r="AH84" i="16"/>
  <c r="CX46" i="16"/>
  <c r="BC29" i="16"/>
  <c r="CN61" i="16"/>
  <c r="CS52" i="16"/>
  <c r="CS14" i="16"/>
  <c r="BJ16" i="16"/>
  <c r="L48" i="16"/>
  <c r="BM81" i="16"/>
  <c r="AZ57" i="16"/>
  <c r="DC42" i="16"/>
  <c r="BR65" i="16"/>
  <c r="AY72" i="16"/>
  <c r="CP49" i="16"/>
  <c r="J16" i="16"/>
  <c r="AF75" i="16"/>
  <c r="CB48" i="16"/>
  <c r="V76" i="16"/>
  <c r="T24" i="16"/>
  <c r="BR72" i="16"/>
  <c r="CP86" i="16"/>
  <c r="BF35" i="16"/>
  <c r="U16" i="16"/>
  <c r="BR40" i="16"/>
  <c r="BG48" i="16"/>
  <c r="BR61" i="16"/>
  <c r="CL37" i="16"/>
  <c r="BS85" i="16"/>
  <c r="X61" i="16"/>
  <c r="BF54" i="16"/>
  <c r="O86" i="16"/>
  <c r="CC68" i="16"/>
  <c r="CJ18" i="16"/>
  <c r="W71" i="16"/>
  <c r="Q72" i="16"/>
  <c r="CX14" i="16"/>
  <c r="N50" i="16"/>
  <c r="CL19" i="16"/>
  <c r="BO59" i="16"/>
  <c r="CA19" i="16"/>
  <c r="BW82" i="16"/>
  <c r="AL26" i="16"/>
  <c r="CM62" i="16"/>
  <c r="AS79" i="16"/>
  <c r="CI69" i="16"/>
  <c r="CB71" i="16"/>
  <c r="CX74" i="16"/>
  <c r="CG61" i="16"/>
  <c r="AK72" i="16"/>
  <c r="BR87" i="16"/>
  <c r="AV69" i="16"/>
  <c r="AW28" i="16"/>
  <c r="CA26" i="16"/>
  <c r="BE15" i="16"/>
  <c r="CE63" i="16"/>
  <c r="S87" i="16"/>
  <c r="AM28" i="16"/>
  <c r="CZ15" i="16"/>
  <c r="CM50" i="16"/>
  <c r="P75" i="16"/>
  <c r="AZ26" i="16"/>
  <c r="Z61" i="16"/>
  <c r="T58" i="16"/>
  <c r="CH15" i="16"/>
  <c r="CX51" i="16"/>
  <c r="BN47" i="16"/>
  <c r="BK30" i="16"/>
  <c r="CC59" i="16"/>
  <c r="CN53" i="16"/>
  <c r="CK71" i="16"/>
  <c r="BP41" i="16"/>
  <c r="CX87" i="16"/>
  <c r="BW72" i="16"/>
  <c r="CR51" i="16"/>
  <c r="CV48" i="16"/>
  <c r="AR83" i="16"/>
  <c r="BA58" i="16"/>
  <c r="BP74" i="16"/>
  <c r="CO19" i="16"/>
  <c r="BV15" i="16"/>
  <c r="BA49" i="16"/>
  <c r="BB39" i="16"/>
  <c r="BF36" i="16"/>
  <c r="DA62" i="16"/>
  <c r="BH72" i="16"/>
  <c r="CG18" i="16"/>
  <c r="CC37" i="16"/>
  <c r="BV70" i="16"/>
  <c r="BC85" i="16"/>
  <c r="U37" i="16"/>
  <c r="BH63" i="16"/>
  <c r="W62" i="16"/>
  <c r="AY60" i="16"/>
  <c r="CC69" i="16"/>
  <c r="CD40" i="16"/>
  <c r="AE51" i="16"/>
  <c r="L83" i="16"/>
  <c r="X54" i="16"/>
  <c r="T34" i="16"/>
  <c r="AV83" i="16"/>
  <c r="BN72" i="16"/>
  <c r="AO48" i="16"/>
  <c r="BD28" i="16"/>
  <c r="M49" i="16"/>
  <c r="CP61" i="16"/>
  <c r="BR48" i="16"/>
  <c r="S60" i="16"/>
  <c r="T85" i="16"/>
  <c r="CN35" i="16"/>
  <c r="N46" i="16"/>
  <c r="BP62" i="16"/>
  <c r="BU83" i="16"/>
  <c r="BE46" i="16"/>
  <c r="AD73" i="16"/>
  <c r="AE80" i="16"/>
  <c r="CI36" i="16"/>
  <c r="AG69" i="16"/>
  <c r="CP85" i="16"/>
  <c r="CH80" i="16"/>
  <c r="BI73" i="16"/>
  <c r="BD19" i="16"/>
  <c r="AE53" i="16"/>
  <c r="U30" i="16"/>
  <c r="U17" i="16"/>
  <c r="BI83" i="16"/>
  <c r="AD24" i="16"/>
  <c r="BG35" i="16"/>
  <c r="CQ34" i="16"/>
  <c r="CT46" i="16"/>
  <c r="T87" i="16"/>
  <c r="BR53" i="16"/>
  <c r="BI79" i="16"/>
  <c r="BY20" i="16"/>
  <c r="AJ75" i="16"/>
  <c r="W20" i="16"/>
  <c r="AS80" i="16"/>
  <c r="BT63" i="16"/>
  <c r="BB70" i="16"/>
  <c r="M84" i="16"/>
  <c r="L71" i="16"/>
  <c r="CS27" i="16"/>
  <c r="CF61" i="16"/>
  <c r="I52" i="16"/>
  <c r="AF87" i="16"/>
  <c r="AX65" i="16"/>
  <c r="CE40" i="16"/>
  <c r="CX71" i="16"/>
  <c r="BW29" i="16"/>
  <c r="CF48" i="16"/>
  <c r="CQ61" i="16"/>
  <c r="AA83" i="16"/>
  <c r="DB17" i="16"/>
  <c r="AJ84" i="16"/>
  <c r="AA15" i="16"/>
  <c r="BT37" i="16"/>
  <c r="CA60" i="16"/>
  <c r="V61" i="16"/>
  <c r="DB35" i="16"/>
  <c r="BC60" i="16"/>
  <c r="J83" i="16"/>
  <c r="Y83" i="16"/>
  <c r="CM72" i="16"/>
  <c r="AA82" i="16"/>
  <c r="V25" i="16"/>
  <c r="AJ74" i="16"/>
  <c r="CC23" i="16"/>
  <c r="BV74" i="16"/>
  <c r="BF82" i="16"/>
  <c r="AI28" i="16"/>
  <c r="DA42" i="16"/>
  <c r="AV59" i="16"/>
  <c r="AU75" i="16"/>
  <c r="AW15" i="16"/>
  <c r="BO79" i="16"/>
  <c r="CZ42" i="16"/>
  <c r="BH59" i="16"/>
  <c r="AE35" i="16"/>
  <c r="AF59" i="16"/>
  <c r="AT52" i="16"/>
  <c r="J68" i="16"/>
  <c r="AT31" i="16"/>
  <c r="AO29" i="16"/>
  <c r="AF68" i="16"/>
  <c r="AU83" i="16"/>
  <c r="CG58" i="16"/>
  <c r="BV87" i="16"/>
  <c r="BY68" i="16"/>
  <c r="BK14" i="16"/>
  <c r="CB86" i="16"/>
  <c r="AC68" i="16"/>
  <c r="AA59" i="16"/>
  <c r="BS62" i="16"/>
  <c r="P19" i="16"/>
  <c r="V47" i="16"/>
  <c r="AW82" i="16"/>
  <c r="AX14" i="16"/>
  <c r="Y26" i="16"/>
  <c r="BM51" i="16"/>
  <c r="T71" i="16"/>
  <c r="AP37" i="16"/>
  <c r="BV49" i="16"/>
  <c r="CA74" i="16"/>
  <c r="R86" i="16"/>
  <c r="BK81" i="16"/>
  <c r="T46" i="16"/>
  <c r="BZ14" i="16"/>
  <c r="AT75" i="16"/>
  <c r="CX83" i="16"/>
  <c r="BW47" i="16"/>
  <c r="BG60" i="16"/>
  <c r="AU49" i="16"/>
  <c r="BK60" i="16"/>
  <c r="Y86" i="16"/>
  <c r="BV34" i="16"/>
  <c r="AW85" i="16"/>
  <c r="CR26" i="16"/>
  <c r="BH42" i="16"/>
  <c r="BM75" i="16"/>
  <c r="BN60" i="16"/>
  <c r="CG50" i="16"/>
  <c r="CS24" i="16"/>
  <c r="AM81" i="16"/>
  <c r="CP42" i="16"/>
  <c r="DA72" i="16"/>
  <c r="BU20" i="16"/>
  <c r="BA83" i="16"/>
  <c r="BF72" i="16"/>
  <c r="CN54" i="16"/>
  <c r="AG84" i="16"/>
  <c r="AC59" i="16"/>
  <c r="CB15" i="16"/>
  <c r="CU79" i="16"/>
  <c r="BR73" i="16"/>
  <c r="CM23" i="16"/>
  <c r="AG50" i="16"/>
  <c r="AI49" i="16"/>
  <c r="N112" i="15"/>
  <c r="CP84" i="16"/>
  <c r="CJ28" i="16"/>
  <c r="L75" i="16"/>
  <c r="BD71" i="16"/>
  <c r="BX87" i="16"/>
  <c r="CD52" i="16"/>
  <c r="BM36" i="16"/>
  <c r="BD52" i="16"/>
  <c r="CA63" i="16"/>
  <c r="CP50" i="16"/>
  <c r="BM62" i="16"/>
  <c r="BN79" i="16"/>
  <c r="BM73" i="16"/>
  <c r="CL75" i="16"/>
  <c r="CA17" i="16"/>
  <c r="BO62" i="16"/>
  <c r="BW83" i="16"/>
  <c r="CL39" i="16"/>
  <c r="AW53" i="16"/>
  <c r="BF70" i="16"/>
  <c r="DC52" i="16"/>
  <c r="Y71" i="16"/>
  <c r="BO41" i="16"/>
  <c r="Q29" i="16"/>
  <c r="V84" i="16"/>
  <c r="CE26" i="16"/>
  <c r="BN51" i="16"/>
  <c r="N71" i="16"/>
  <c r="AK35" i="16"/>
  <c r="CL70" i="16"/>
  <c r="L95" i="15"/>
  <c r="BT64" i="16"/>
  <c r="CB57" i="16"/>
  <c r="DA64" i="16"/>
  <c r="BN38" i="16"/>
  <c r="AD71" i="16"/>
  <c r="AO25" i="16"/>
  <c r="AU51" i="16"/>
  <c r="BD20" i="16"/>
  <c r="BW53" i="16"/>
  <c r="BA17" i="16"/>
  <c r="Y16" i="16"/>
  <c r="AY86" i="16"/>
  <c r="BZ36" i="16"/>
  <c r="AM87" i="16"/>
  <c r="L79" i="16"/>
  <c r="CL69" i="16"/>
  <c r="CK27" i="16"/>
  <c r="Y49" i="16"/>
  <c r="N59" i="16"/>
  <c r="AA24" i="16"/>
  <c r="BP20" i="16"/>
  <c r="AW80" i="16"/>
  <c r="CW38" i="16"/>
  <c r="BC50" i="16"/>
  <c r="BP23" i="16"/>
  <c r="S26" i="16"/>
  <c r="L61" i="16"/>
  <c r="BL71" i="16"/>
  <c r="BQ64" i="16"/>
  <c r="AR87" i="16"/>
  <c r="AU53" i="16"/>
  <c r="M51" i="16"/>
  <c r="AB53" i="16"/>
  <c r="AN37" i="16"/>
  <c r="CY52" i="16"/>
  <c r="CV87" i="16"/>
  <c r="BO61" i="16"/>
  <c r="R54" i="16"/>
  <c r="BR74" i="16"/>
  <c r="L84" i="16"/>
  <c r="CO58" i="16"/>
  <c r="CQ73" i="16"/>
  <c r="K37" i="16"/>
  <c r="X70" i="16"/>
  <c r="AC76" i="16"/>
  <c r="CO23" i="16"/>
  <c r="CO65" i="16"/>
  <c r="P81" i="16"/>
  <c r="CQ86" i="16"/>
  <c r="AC61" i="16"/>
  <c r="K92" i="15"/>
  <c r="BX82" i="16"/>
  <c r="M24" i="16"/>
  <c r="AQ64" i="16"/>
  <c r="BK17" i="16"/>
  <c r="BF87" i="16"/>
  <c r="V31" i="16"/>
  <c r="AF26" i="16"/>
  <c r="BL29" i="16"/>
  <c r="DA16" i="16"/>
  <c r="K51" i="16"/>
  <c r="BD74" i="16"/>
  <c r="R41" i="16"/>
  <c r="CH29" i="16"/>
  <c r="K49" i="16"/>
  <c r="AA39" i="16"/>
  <c r="J54" i="16"/>
  <c r="J64" i="16"/>
  <c r="CK54" i="16"/>
  <c r="CY60" i="16"/>
  <c r="BG53" i="16"/>
  <c r="CN19" i="16"/>
  <c r="CW48" i="16"/>
  <c r="BI48" i="16"/>
  <c r="CR39" i="16"/>
  <c r="U80" i="16"/>
  <c r="S91" i="15"/>
  <c r="CY30" i="16"/>
  <c r="AS25" i="16"/>
  <c r="O75" i="16"/>
  <c r="CT64" i="16"/>
  <c r="CP52" i="16"/>
  <c r="AP30" i="16"/>
  <c r="CF71" i="16"/>
  <c r="W53" i="16"/>
  <c r="F153" i="16"/>
  <c r="BJ59" i="16"/>
  <c r="BW23" i="16"/>
  <c r="CP46" i="16"/>
  <c r="AP57" i="16"/>
  <c r="CJ81" i="16"/>
  <c r="AC51" i="16"/>
  <c r="BX83" i="16"/>
  <c r="N51" i="16"/>
  <c r="CZ53" i="16"/>
  <c r="AY36" i="16"/>
  <c r="BH40" i="16"/>
  <c r="Z72" i="16"/>
  <c r="BK46" i="16"/>
  <c r="AY30" i="16"/>
  <c r="CN85" i="16"/>
  <c r="CY76" i="16"/>
  <c r="BG37" i="16"/>
  <c r="CY74" i="16"/>
  <c r="V58" i="16"/>
  <c r="CK29" i="16"/>
  <c r="AB83" i="16"/>
  <c r="K38" i="16"/>
  <c r="X16" i="16"/>
  <c r="CQ29" i="16"/>
  <c r="AI19" i="16"/>
  <c r="AK27" i="16"/>
  <c r="AF62" i="16"/>
  <c r="V37" i="16"/>
  <c r="AA14" i="16"/>
  <c r="R47" i="16"/>
  <c r="R36" i="16"/>
  <c r="AT37" i="16"/>
  <c r="AN87" i="16"/>
  <c r="R39" i="16"/>
  <c r="AC63" i="16"/>
  <c r="AT53" i="16"/>
  <c r="Z49" i="16"/>
  <c r="BK42" i="16"/>
  <c r="U34" i="16"/>
  <c r="CD39" i="16"/>
  <c r="F158" i="15"/>
  <c r="BL49" i="16"/>
  <c r="L81" i="16"/>
  <c r="BI82" i="16"/>
  <c r="CM79" i="16"/>
  <c r="BK82" i="16"/>
  <c r="BQ48" i="16"/>
  <c r="CB25" i="16"/>
  <c r="AV81" i="16"/>
  <c r="AR84" i="16"/>
  <c r="BV60" i="16"/>
  <c r="AA69" i="16"/>
  <c r="CZ27" i="16"/>
  <c r="I35" i="16"/>
  <c r="BZ27" i="16"/>
  <c r="Z52" i="16"/>
  <c r="X36" i="16"/>
  <c r="Q52" i="16"/>
  <c r="AE47" i="16"/>
  <c r="K27" i="16"/>
  <c r="CO38" i="16"/>
  <c r="CF36" i="16"/>
  <c r="Q80" i="16"/>
  <c r="DC28" i="16"/>
  <c r="DA53" i="16"/>
  <c r="AX64" i="16"/>
  <c r="DB65" i="16"/>
  <c r="CO57" i="16"/>
  <c r="X51" i="16"/>
  <c r="AU73" i="16"/>
  <c r="BE59" i="16"/>
  <c r="CR86" i="16"/>
  <c r="CJ38" i="16"/>
  <c r="DB68" i="16"/>
  <c r="BH51" i="16"/>
  <c r="AZ24" i="16"/>
  <c r="BJ31" i="16"/>
  <c r="AZ73" i="16"/>
  <c r="CB31" i="16"/>
  <c r="CC15" i="16"/>
  <c r="AJ17" i="16"/>
  <c r="AK65" i="16"/>
  <c r="CT63" i="16"/>
  <c r="CZ82" i="16"/>
  <c r="AK20" i="16"/>
  <c r="W80" i="16"/>
  <c r="BM26" i="16"/>
  <c r="O46" i="16"/>
  <c r="U82" i="16"/>
  <c r="O19" i="16"/>
  <c r="AC50" i="16"/>
  <c r="AD53" i="16"/>
  <c r="CX60" i="16"/>
  <c r="AH40" i="16"/>
  <c r="AV52" i="16"/>
  <c r="CT68" i="16"/>
  <c r="CY70" i="16"/>
  <c r="Q74" i="16"/>
  <c r="BI75" i="16"/>
  <c r="CL16" i="16"/>
  <c r="AM79" i="16"/>
  <c r="BC69" i="16"/>
  <c r="CS46" i="16"/>
  <c r="S28" i="16"/>
  <c r="BR58" i="16"/>
  <c r="X18" i="16"/>
  <c r="BV19" i="16"/>
  <c r="BX37" i="16"/>
  <c r="AM72" i="16"/>
  <c r="AJ39" i="16"/>
  <c r="AP15" i="16"/>
  <c r="AH70" i="16"/>
  <c r="BL25" i="16"/>
  <c r="AB69" i="16"/>
  <c r="BN87" i="16"/>
  <c r="BE23" i="16"/>
  <c r="CB65" i="16"/>
  <c r="L93" i="15"/>
  <c r="P93" i="15"/>
  <c r="BC34" i="16"/>
  <c r="CN72" i="16"/>
  <c r="T23" i="16"/>
  <c r="CL86" i="16"/>
  <c r="BD29" i="16"/>
  <c r="AW60" i="16"/>
  <c r="CG36" i="16"/>
  <c r="I65" i="16"/>
  <c r="CU20" i="16"/>
  <c r="CZ20" i="16"/>
  <c r="J39" i="16"/>
  <c r="S93" i="15"/>
  <c r="AI82" i="16"/>
  <c r="BV52" i="16"/>
  <c r="BZ63" i="16"/>
  <c r="CO25" i="16"/>
  <c r="CY53" i="16"/>
  <c r="CY75" i="16"/>
  <c r="H17" i="16"/>
  <c r="AG28" i="16"/>
  <c r="CM15" i="16"/>
  <c r="AK76" i="16"/>
  <c r="AJ82" i="16"/>
  <c r="CR38" i="16"/>
  <c r="BR30" i="16"/>
  <c r="AL86" i="16"/>
  <c r="BJ70" i="16"/>
  <c r="AB61" i="16"/>
  <c r="AR52" i="16"/>
  <c r="CV14" i="16"/>
  <c r="BQ72" i="16"/>
  <c r="BT70" i="16"/>
  <c r="U86" i="16"/>
  <c r="W19" i="16"/>
  <c r="R73" i="16"/>
  <c r="AS35" i="16"/>
  <c r="CK47" i="16"/>
  <c r="X64" i="16"/>
  <c r="CY63" i="16"/>
  <c r="CL28" i="16"/>
  <c r="M47" i="16"/>
  <c r="AD60" i="16"/>
  <c r="BI76" i="16"/>
  <c r="CZ63" i="16"/>
  <c r="BG86" i="16"/>
  <c r="CY27" i="16"/>
  <c r="U49" i="16"/>
  <c r="AJ79" i="16"/>
  <c r="AZ36" i="16"/>
  <c r="CB79" i="16"/>
  <c r="W72" i="16"/>
  <c r="CF50" i="16"/>
  <c r="AB20" i="16"/>
  <c r="AR40" i="16"/>
  <c r="AL36" i="16"/>
  <c r="CL15" i="16"/>
  <c r="U53" i="16"/>
  <c r="BD40" i="16"/>
  <c r="H42" i="16"/>
  <c r="AD35" i="16"/>
  <c r="Q35" i="16"/>
  <c r="R83" i="16"/>
  <c r="BI63" i="16"/>
  <c r="AL68" i="16"/>
  <c r="N70" i="16"/>
  <c r="CK28" i="16"/>
  <c r="L16" i="16"/>
  <c r="AW52" i="16"/>
  <c r="BL68" i="16"/>
  <c r="Z69" i="16"/>
  <c r="DB40" i="16"/>
  <c r="CK31" i="16"/>
  <c r="CE50" i="16"/>
  <c r="CX53" i="16"/>
  <c r="AN17" i="16"/>
  <c r="CI58" i="16"/>
  <c r="AE73" i="16"/>
  <c r="AT61" i="16"/>
  <c r="AT20" i="16"/>
  <c r="BB51" i="16"/>
  <c r="BS54" i="16"/>
  <c r="CA36" i="16"/>
  <c r="AF39" i="16"/>
  <c r="CQ74" i="16"/>
  <c r="BJ74" i="16"/>
  <c r="P18" i="16"/>
  <c r="U38" i="16"/>
  <c r="Q112" i="15"/>
  <c r="CG87" i="16"/>
  <c r="O47" i="16"/>
  <c r="AE18" i="16"/>
  <c r="BM47" i="16"/>
  <c r="AA36" i="16"/>
  <c r="CQ80" i="16"/>
  <c r="BW30" i="16"/>
  <c r="CJ57" i="16"/>
  <c r="O42" i="16"/>
  <c r="N48" i="16"/>
  <c r="S81" i="16"/>
  <c r="BM23" i="16"/>
  <c r="CU25" i="16"/>
  <c r="BB36" i="16"/>
  <c r="BX60" i="16"/>
  <c r="CQ51" i="16"/>
  <c r="CW63" i="16"/>
  <c r="BL24" i="16"/>
  <c r="BK31" i="16"/>
  <c r="CY83" i="16"/>
  <c r="BV27" i="16"/>
  <c r="DC75" i="16"/>
  <c r="R68" i="16"/>
  <c r="AO70" i="16"/>
  <c r="CJ17" i="16"/>
  <c r="J31" i="16"/>
  <c r="Z47" i="16"/>
  <c r="CV40" i="16"/>
  <c r="BM30" i="16"/>
  <c r="BF24" i="16"/>
  <c r="P95" i="15"/>
  <c r="AW31" i="16"/>
  <c r="J35" i="16"/>
  <c r="K35" i="16"/>
  <c r="CR83" i="16"/>
  <c r="W30" i="16"/>
  <c r="CF70" i="16"/>
  <c r="BK63" i="16"/>
  <c r="AQ62" i="16"/>
  <c r="BR69" i="16"/>
  <c r="CP58" i="16"/>
  <c r="AN73" i="16"/>
  <c r="L94" i="15"/>
  <c r="Z27" i="16"/>
  <c r="DB28" i="16"/>
  <c r="CO42" i="16"/>
  <c r="T26" i="16"/>
  <c r="AY24" i="16"/>
  <c r="AX71" i="16"/>
  <c r="BL20" i="16"/>
  <c r="BE17" i="16"/>
  <c r="DA25" i="16"/>
  <c r="AF52" i="16"/>
  <c r="BF61" i="16"/>
  <c r="AH86" i="16"/>
  <c r="BU50" i="16"/>
  <c r="V62" i="16"/>
  <c r="CW57" i="16"/>
  <c r="BE79" i="16"/>
  <c r="Y59" i="16"/>
  <c r="BA52" i="16"/>
  <c r="AS73" i="16"/>
  <c r="CI17" i="16"/>
  <c r="T65" i="16"/>
  <c r="CW42" i="16"/>
  <c r="CW83" i="16"/>
  <c r="AS61" i="16"/>
  <c r="AK41" i="16"/>
  <c r="BS41" i="16"/>
  <c r="N30" i="16"/>
  <c r="AC52" i="16"/>
  <c r="O95" i="15"/>
  <c r="N60" i="16"/>
  <c r="N15" i="16"/>
  <c r="BA64" i="16"/>
  <c r="BI85" i="16"/>
  <c r="CX79" i="16"/>
  <c r="X24" i="16"/>
  <c r="BU31" i="16"/>
  <c r="I64" i="16"/>
  <c r="CB62" i="16"/>
  <c r="AN80" i="16"/>
  <c r="CR59" i="16"/>
  <c r="I25" i="16"/>
  <c r="CC40" i="16"/>
  <c r="CF35" i="16"/>
  <c r="BO18" i="16"/>
  <c r="CU50" i="16"/>
  <c r="AR51" i="16"/>
  <c r="R18" i="16"/>
  <c r="V50" i="16"/>
  <c r="DB83" i="16"/>
  <c r="AJ35" i="16"/>
  <c r="BS28" i="16"/>
  <c r="AL25" i="16"/>
  <c r="DB53" i="16"/>
  <c r="AW84" i="16"/>
  <c r="BJ51" i="16"/>
  <c r="AW61" i="16"/>
  <c r="CD87" i="16"/>
  <c r="CA85" i="16"/>
  <c r="U24" i="16"/>
  <c r="V42" i="16"/>
  <c r="L90" i="15"/>
  <c r="AC85" i="16"/>
  <c r="BJ14" i="16"/>
  <c r="BM50" i="16"/>
  <c r="CL34" i="16"/>
  <c r="AC20" i="16"/>
  <c r="AH36" i="16"/>
  <c r="AX61" i="16"/>
  <c r="BI64" i="16"/>
  <c r="CD41" i="16"/>
  <c r="U57" i="16"/>
  <c r="CD42" i="16"/>
  <c r="V73" i="16"/>
  <c r="CN47" i="16"/>
  <c r="AT29" i="16"/>
  <c r="AJ49" i="16"/>
  <c r="R46" i="16"/>
  <c r="DC62" i="16"/>
  <c r="BT84" i="16"/>
  <c r="CM86" i="16"/>
  <c r="U29" i="16"/>
  <c r="R45" i="16" l="1"/>
  <c r="U56" i="16"/>
  <c r="AC8" i="16"/>
  <c r="AC11" i="16"/>
  <c r="CL33" i="16"/>
  <c r="L114" i="15"/>
  <c r="L89" i="15"/>
  <c r="CX78" i="16"/>
  <c r="O136" i="15"/>
  <c r="BE78" i="16"/>
  <c r="CW56" i="16"/>
  <c r="BL11" i="16"/>
  <c r="BL8" i="16"/>
  <c r="P136" i="15"/>
  <c r="R67" i="16"/>
  <c r="BM113" i="16"/>
  <c r="BM22" i="16"/>
  <c r="CJ56" i="16"/>
  <c r="AT8" i="16"/>
  <c r="AT11" i="16"/>
  <c r="BL67" i="16"/>
  <c r="AL67" i="16"/>
  <c r="G42" i="16"/>
  <c r="D194" i="16" s="1"/>
  <c r="F42" i="16"/>
  <c r="AB11" i="16"/>
  <c r="AB8" i="16"/>
  <c r="CB78" i="16"/>
  <c r="AJ78" i="16"/>
  <c r="F17" i="16"/>
  <c r="G17" i="16"/>
  <c r="D171" i="16" s="1"/>
  <c r="CZ8" i="16"/>
  <c r="CZ11" i="16"/>
  <c r="CU8" i="16"/>
  <c r="CU11" i="16"/>
  <c r="T22" i="16"/>
  <c r="T113" i="16"/>
  <c r="BC33" i="16"/>
  <c r="BE22" i="16"/>
  <c r="BE113" i="16"/>
  <c r="CS45" i="16"/>
  <c r="AM78" i="16"/>
  <c r="CT67" i="16"/>
  <c r="O45" i="16"/>
  <c r="AK11" i="16"/>
  <c r="AK8" i="16"/>
  <c r="DB67" i="16"/>
  <c r="CO56" i="16"/>
  <c r="CM78" i="16"/>
  <c r="U33" i="16"/>
  <c r="BK45" i="16"/>
  <c r="AP56" i="16"/>
  <c r="CP45" i="16"/>
  <c r="BW113" i="16"/>
  <c r="BW22" i="16"/>
  <c r="CO113" i="16"/>
  <c r="CO22" i="16"/>
  <c r="BP113" i="16"/>
  <c r="BP22" i="16"/>
  <c r="BP8" i="16"/>
  <c r="BP11" i="16"/>
  <c r="L78" i="16"/>
  <c r="BD11" i="16"/>
  <c r="BD8" i="16"/>
  <c r="CB56" i="16"/>
  <c r="L136" i="15"/>
  <c r="BN78" i="16"/>
  <c r="CM113" i="16"/>
  <c r="CM22" i="16"/>
  <c r="CU78" i="16"/>
  <c r="BU11" i="16"/>
  <c r="BU8" i="16"/>
  <c r="BV33" i="16"/>
  <c r="T45" i="16"/>
  <c r="AC67" i="16"/>
  <c r="BY67" i="16"/>
  <c r="AF67" i="16"/>
  <c r="J67" i="16"/>
  <c r="BO78" i="16"/>
  <c r="CC113" i="16"/>
  <c r="CC22" i="16"/>
  <c r="W8" i="16"/>
  <c r="W11" i="16"/>
  <c r="BY11" i="16"/>
  <c r="BY8" i="16"/>
  <c r="BI78" i="16"/>
  <c r="CT45" i="16"/>
  <c r="CQ33" i="16"/>
  <c r="BE45" i="16"/>
  <c r="N45" i="16"/>
  <c r="T33" i="16"/>
  <c r="AS78" i="16"/>
  <c r="CC67" i="16"/>
  <c r="AZ56" i="16"/>
  <c r="CX45" i="16"/>
  <c r="DB33" i="16"/>
  <c r="CJ45" i="16"/>
  <c r="AF22" i="16"/>
  <c r="AF113" i="16"/>
  <c r="CM45" i="16"/>
  <c r="U67" i="16"/>
  <c r="CN67" i="16"/>
  <c r="F30" i="16"/>
  <c r="G30" i="16"/>
  <c r="D183" i="16" s="1"/>
  <c r="CZ45" i="16"/>
  <c r="AD45" i="16"/>
  <c r="DC45" i="16"/>
  <c r="CI8" i="16"/>
  <c r="CI11" i="16"/>
  <c r="T56" i="16"/>
  <c r="BV67" i="16"/>
  <c r="BH56" i="16"/>
  <c r="DA22" i="16"/>
  <c r="DA113" i="16"/>
  <c r="CG78" i="16"/>
  <c r="BB67" i="16"/>
  <c r="CP56" i="16"/>
  <c r="CH22" i="16"/>
  <c r="CH113" i="16"/>
  <c r="AY45" i="16"/>
  <c r="AT67" i="16"/>
  <c r="AU11" i="16"/>
  <c r="AU8" i="16"/>
  <c r="AG78" i="16"/>
  <c r="F112" i="16"/>
  <c r="G112" i="16"/>
  <c r="M78" i="16"/>
  <c r="M33" i="16"/>
  <c r="CF45" i="16"/>
  <c r="BD33" i="16"/>
  <c r="BK22" i="16"/>
  <c r="BK113" i="16"/>
  <c r="AQ56" i="16"/>
  <c r="F75" i="16"/>
  <c r="G75" i="16"/>
  <c r="D223" i="16" s="1"/>
  <c r="CV8" i="16"/>
  <c r="CV11" i="16"/>
  <c r="DC56" i="16"/>
  <c r="CM11" i="16"/>
  <c r="CM8" i="16"/>
  <c r="AD22" i="16"/>
  <c r="AD113" i="16"/>
  <c r="BL78" i="16"/>
  <c r="AQ45" i="16"/>
  <c r="F37" i="16"/>
  <c r="G37" i="16"/>
  <c r="D189" i="16" s="1"/>
  <c r="CQ113" i="16"/>
  <c r="CQ22" i="16"/>
  <c r="BU56" i="16"/>
  <c r="BA113" i="16"/>
  <c r="BA22" i="16"/>
  <c r="AG22" i="16"/>
  <c r="AG113" i="16"/>
  <c r="F81" i="16"/>
  <c r="G81" i="16"/>
  <c r="D228" i="16" s="1"/>
  <c r="AC22" i="16"/>
  <c r="AC113" i="16"/>
  <c r="K78" i="16"/>
  <c r="AW33" i="16"/>
  <c r="CF11" i="16"/>
  <c r="CF8" i="16"/>
  <c r="CP113" i="16"/>
  <c r="CP22" i="16"/>
  <c r="CH11" i="16"/>
  <c r="CH8" i="16"/>
  <c r="BS67" i="16"/>
  <c r="Q113" i="16"/>
  <c r="Q22" i="16"/>
  <c r="F39" i="16"/>
  <c r="G39" i="16"/>
  <c r="D191" i="16" s="1"/>
  <c r="DA56" i="16"/>
  <c r="BQ22" i="16"/>
  <c r="BQ113" i="16"/>
  <c r="X67" i="16"/>
  <c r="AZ78" i="16"/>
  <c r="AL45" i="16"/>
  <c r="I8" i="16"/>
  <c r="I11" i="16"/>
  <c r="AV67" i="16"/>
  <c r="AC56" i="16"/>
  <c r="BP67" i="16"/>
  <c r="AW11" i="16"/>
  <c r="AW8" i="16"/>
  <c r="F93" i="15"/>
  <c r="G93" i="15"/>
  <c r="BI11" i="16"/>
  <c r="BI8" i="16"/>
  <c r="AV45" i="16"/>
  <c r="CG11" i="16"/>
  <c r="CG8" i="16"/>
  <c r="BQ67" i="16"/>
  <c r="AZ45" i="16"/>
  <c r="X33" i="16"/>
  <c r="P89" i="15"/>
  <c r="P114" i="15"/>
  <c r="AH22" i="16"/>
  <c r="AH113" i="16"/>
  <c r="CP78" i="16"/>
  <c r="BN45" i="16"/>
  <c r="CH33" i="16"/>
  <c r="AB33" i="16"/>
  <c r="AA78" i="16"/>
  <c r="AK33" i="16"/>
  <c r="BR78" i="16"/>
  <c r="F72" i="16"/>
  <c r="G72" i="16"/>
  <c r="D220" i="16" s="1"/>
  <c r="I113" i="16"/>
  <c r="I22" i="16"/>
  <c r="CI56" i="16"/>
  <c r="CQ78" i="16"/>
  <c r="L113" i="16"/>
  <c r="L22" i="16"/>
  <c r="AJ56" i="16"/>
  <c r="AJ33" i="16"/>
  <c r="CR22" i="16"/>
  <c r="CR113" i="16"/>
  <c r="CI22" i="16"/>
  <c r="CI113" i="16"/>
  <c r="CR67" i="16"/>
  <c r="V113" i="16"/>
  <c r="V22" i="16"/>
  <c r="AL11" i="16"/>
  <c r="AL8" i="16"/>
  <c r="CK33" i="16"/>
  <c r="BC11" i="16"/>
  <c r="BC8" i="16"/>
  <c r="CG113" i="16"/>
  <c r="CG22" i="16"/>
  <c r="AL78" i="16"/>
  <c r="AY67" i="16"/>
  <c r="AD56" i="16"/>
  <c r="CI67" i="16"/>
  <c r="CV56" i="16"/>
  <c r="BO33" i="16"/>
  <c r="G14" i="16"/>
  <c r="D168" i="16" s="1"/>
  <c r="F14" i="16"/>
  <c r="CX67" i="16"/>
  <c r="AM67" i="16"/>
  <c r="CH67" i="16"/>
  <c r="DA45" i="16"/>
  <c r="R56" i="16"/>
  <c r="BX45" i="16"/>
  <c r="M114" i="15"/>
  <c r="M89" i="15"/>
  <c r="CX56" i="16"/>
  <c r="CB22" i="16"/>
  <c r="CB113" i="16"/>
  <c r="DB22" i="16"/>
  <c r="DB113" i="16"/>
  <c r="AX22" i="16"/>
  <c r="AX113" i="16"/>
  <c r="CW8" i="16"/>
  <c r="CW11" i="16"/>
  <c r="AC45" i="16"/>
  <c r="AC44" i="16" s="1"/>
  <c r="CO78" i="16"/>
  <c r="CW45" i="16"/>
  <c r="CK45" i="16"/>
  <c r="L56" i="16"/>
  <c r="CY67" i="16"/>
  <c r="AK45" i="16"/>
  <c r="K67" i="16"/>
  <c r="AR56" i="16"/>
  <c r="BZ78" i="16"/>
  <c r="CS67" i="16"/>
  <c r="V78" i="16"/>
  <c r="CC45" i="16"/>
  <c r="AE45" i="16"/>
  <c r="M22" i="16"/>
  <c r="M113" i="16"/>
  <c r="U8" i="16"/>
  <c r="U11" i="16"/>
  <c r="AE67" i="16"/>
  <c r="BN56" i="16"/>
  <c r="BA67" i="16"/>
  <c r="CQ56" i="16"/>
  <c r="K89" i="15"/>
  <c r="K114" i="15"/>
  <c r="BQ11" i="16"/>
  <c r="BQ8" i="16"/>
  <c r="F91" i="15"/>
  <c r="G91" i="15"/>
  <c r="BP56" i="16"/>
  <c r="AR11" i="16"/>
  <c r="AR8" i="16"/>
  <c r="F58" i="16"/>
  <c r="G58" i="16"/>
  <c r="D207" i="16" s="1"/>
  <c r="BU33" i="16"/>
  <c r="G16" i="16"/>
  <c r="D170" i="16" s="1"/>
  <c r="F16" i="16"/>
  <c r="K56" i="16"/>
  <c r="H67" i="16"/>
  <c r="G68" i="16"/>
  <c r="D216" i="16" s="1"/>
  <c r="F68" i="16"/>
  <c r="T78" i="16"/>
  <c r="W136" i="15"/>
  <c r="BD45" i="16"/>
  <c r="AC78" i="16"/>
  <c r="G69" i="16"/>
  <c r="D217" i="16" s="1"/>
  <c r="F69" i="16"/>
  <c r="AN11" i="16"/>
  <c r="AN8" i="16"/>
  <c r="BM11" i="16"/>
  <c r="BM8" i="16"/>
  <c r="R136" i="15"/>
  <c r="CP8" i="16"/>
  <c r="CP11" i="16"/>
  <c r="CL56" i="16"/>
  <c r="Q33" i="16"/>
  <c r="AE11" i="16"/>
  <c r="AE8" i="16"/>
  <c r="CN11" i="16"/>
  <c r="CN8" i="16"/>
  <c r="CN113" i="16"/>
  <c r="CN22" i="16"/>
  <c r="AT56" i="16"/>
  <c r="R33" i="16"/>
  <c r="P8" i="16"/>
  <c r="P11" i="16"/>
  <c r="CD78" i="16"/>
  <c r="Q78" i="16"/>
  <c r="AE56" i="16"/>
  <c r="CR56" i="16"/>
  <c r="DC113" i="16"/>
  <c r="DC22" i="16"/>
  <c r="Z11" i="16"/>
  <c r="Z8" i="16"/>
  <c r="BB45" i="16"/>
  <c r="CH45" i="16"/>
  <c r="CF56" i="16"/>
  <c r="BC56" i="16"/>
  <c r="J45" i="16"/>
  <c r="BB11" i="16"/>
  <c r="BB8" i="16"/>
  <c r="BX56" i="16"/>
  <c r="CY78" i="16"/>
  <c r="BQ33" i="16"/>
  <c r="AM56" i="16"/>
  <c r="R8" i="16"/>
  <c r="R11" i="16"/>
  <c r="R10" i="16" s="1"/>
  <c r="Y56" i="16"/>
  <c r="BG45" i="16"/>
  <c r="H56" i="16"/>
  <c r="G57" i="16"/>
  <c r="D206" i="16" s="1"/>
  <c r="F57" i="16"/>
  <c r="CS11" i="16"/>
  <c r="CS8" i="16"/>
  <c r="DC8" i="16"/>
  <c r="DC11" i="16"/>
  <c r="M8" i="16"/>
  <c r="M11" i="16"/>
  <c r="M10" i="16" s="1"/>
  <c r="CZ56" i="16"/>
  <c r="Y11" i="16"/>
  <c r="Y8" i="16"/>
  <c r="CF78" i="16"/>
  <c r="F94" i="15"/>
  <c r="G94" i="15"/>
  <c r="R89" i="15"/>
  <c r="R114" i="15"/>
  <c r="N22" i="16"/>
  <c r="N113" i="16"/>
  <c r="BE8" i="16"/>
  <c r="BE11" i="16"/>
  <c r="BE10" i="16" s="1"/>
  <c r="CQ45" i="16"/>
  <c r="DB11" i="16"/>
  <c r="DB10" i="16" s="1"/>
  <c r="DB8" i="16"/>
  <c r="BE33" i="16"/>
  <c r="R113" i="16"/>
  <c r="R22" i="16"/>
  <c r="V89" i="15"/>
  <c r="V114" i="15"/>
  <c r="CK78" i="16"/>
  <c r="BX78" i="16"/>
  <c r="G18" i="16"/>
  <c r="D172" i="16" s="1"/>
  <c r="F18" i="16"/>
  <c r="AW56" i="16"/>
  <c r="BB22" i="16"/>
  <c r="BB113" i="16"/>
  <c r="CA45" i="16"/>
  <c r="BJ56" i="16"/>
  <c r="AQ33" i="16"/>
  <c r="W56" i="16"/>
  <c r="N78" i="16"/>
  <c r="CS78" i="16"/>
  <c r="BJ67" i="16"/>
  <c r="AM45" i="16"/>
  <c r="AM44" i="16" s="1"/>
  <c r="S113" i="16"/>
  <c r="S22" i="16"/>
  <c r="BF78" i="16"/>
  <c r="N67" i="16"/>
  <c r="BU67" i="16"/>
  <c r="CM33" i="16"/>
  <c r="F79" i="16"/>
  <c r="G79" i="16"/>
  <c r="D226" i="16" s="1"/>
  <c r="H78" i="16"/>
  <c r="BP78" i="16"/>
  <c r="AN56" i="16"/>
  <c r="BI67" i="16"/>
  <c r="AT45" i="16"/>
  <c r="CA33" i="16"/>
  <c r="AP33" i="16"/>
  <c r="BH45" i="16"/>
  <c r="AN33" i="16"/>
  <c r="AH67" i="16"/>
  <c r="Z67" i="16"/>
  <c r="CR33" i="16"/>
  <c r="G31" i="16"/>
  <c r="D184" i="16" s="1"/>
  <c r="F31" i="16"/>
  <c r="G61" i="16"/>
  <c r="D210" i="16" s="1"/>
  <c r="F61" i="16"/>
  <c r="F52" i="16"/>
  <c r="G52" i="16"/>
  <c r="D202" i="16" s="1"/>
  <c r="BX113" i="16"/>
  <c r="BX22" i="16"/>
  <c r="BG33" i="16"/>
  <c r="AT78" i="16"/>
  <c r="DA67" i="16"/>
  <c r="CT56" i="16"/>
  <c r="BP33" i="16"/>
  <c r="BF56" i="16"/>
  <c r="G90" i="15"/>
  <c r="J89" i="15"/>
  <c r="J114" i="15"/>
  <c r="F90" i="15"/>
  <c r="BR45" i="16"/>
  <c r="CS56" i="16"/>
  <c r="AN113" i="16"/>
  <c r="AN22" i="16"/>
  <c r="BY113" i="16"/>
  <c r="BY22" i="16"/>
  <c r="CJ78" i="16"/>
  <c r="AF45" i="16"/>
  <c r="AI67" i="16"/>
  <c r="BM67" i="16"/>
  <c r="F40" i="16"/>
  <c r="G40" i="16"/>
  <c r="D192" i="16" s="1"/>
  <c r="G46" i="16"/>
  <c r="D196" i="16" s="1"/>
  <c r="F46" i="16"/>
  <c r="H45" i="16"/>
  <c r="F63" i="16"/>
  <c r="G63" i="16"/>
  <c r="D212" i="16" s="1"/>
  <c r="CB8" i="16"/>
  <c r="CB11" i="16"/>
  <c r="CV33" i="16"/>
  <c r="BD22" i="16"/>
  <c r="BD113" i="16"/>
  <c r="CQ11" i="16"/>
  <c r="CQ10" i="16" s="1"/>
  <c r="CQ8" i="16"/>
  <c r="K11" i="16"/>
  <c r="K8" i="16"/>
  <c r="AH78" i="16"/>
  <c r="BT78" i="16"/>
  <c r="CZ33" i="16"/>
  <c r="U89" i="15"/>
  <c r="U114" i="15"/>
  <c r="I78" i="16"/>
  <c r="K33" i="16"/>
  <c r="J8" i="16"/>
  <c r="J11" i="16"/>
  <c r="BZ56" i="16"/>
  <c r="AA45" i="16"/>
  <c r="AW113" i="16"/>
  <c r="AW22" i="16"/>
  <c r="AX78" i="16"/>
  <c r="G62" i="16"/>
  <c r="D211" i="16" s="1"/>
  <c r="F62" i="16"/>
  <c r="U78" i="16"/>
  <c r="BH8" i="16"/>
  <c r="BH11" i="16"/>
  <c r="H33" i="16"/>
  <c r="G34" i="16"/>
  <c r="D186" i="16" s="1"/>
  <c r="F34" i="16"/>
  <c r="CG56" i="16"/>
  <c r="BK33" i="16"/>
  <c r="M45" i="16"/>
  <c r="BF113" i="16"/>
  <c r="BF22" i="16"/>
  <c r="AD33" i="16"/>
  <c r="AY56" i="16"/>
  <c r="AF56" i="16"/>
  <c r="P56" i="16"/>
  <c r="BA56" i="16"/>
  <c r="CL67" i="16"/>
  <c r="V11" i="16"/>
  <c r="V8" i="16"/>
  <c r="BO56" i="16"/>
  <c r="J136" i="15"/>
  <c r="G95" i="15"/>
  <c r="F95" i="15"/>
  <c r="BC113" i="16"/>
  <c r="BC22" i="16"/>
  <c r="BR56" i="16"/>
  <c r="BN113" i="16"/>
  <c r="BN22" i="16"/>
  <c r="N114" i="15"/>
  <c r="N89" i="15"/>
  <c r="AJ45" i="16"/>
  <c r="G23" i="16"/>
  <c r="D176" i="16" s="1"/>
  <c r="F23" i="16"/>
  <c r="H22" i="16"/>
  <c r="H113" i="16"/>
  <c r="AM22" i="16"/>
  <c r="AM113" i="16"/>
  <c r="BG11" i="16"/>
  <c r="BG8" i="16"/>
  <c r="AR45" i="16"/>
  <c r="Y113" i="16"/>
  <c r="Y22" i="16"/>
  <c r="AD67" i="16"/>
  <c r="CG67" i="16"/>
  <c r="Q136" i="15"/>
  <c r="BZ33" i="16"/>
  <c r="DC67" i="16"/>
  <c r="BB78" i="16"/>
  <c r="BX11" i="16"/>
  <c r="BX8" i="16"/>
  <c r="N136" i="15"/>
  <c r="O56" i="16"/>
  <c r="CG45" i="16"/>
  <c r="CG44" i="16" s="1"/>
  <c r="AK78" i="16"/>
  <c r="Q11" i="16"/>
  <c r="Q10" i="16" s="1"/>
  <c r="Q8" i="16"/>
  <c r="BL113" i="16"/>
  <c r="BL22" i="16"/>
  <c r="BE56" i="16"/>
  <c r="CT78" i="16"/>
  <c r="CA67" i="16"/>
  <c r="J78" i="16"/>
  <c r="Q89" i="15"/>
  <c r="Q114" i="15"/>
  <c r="AV78" i="16"/>
  <c r="AZ67" i="16"/>
  <c r="BV56" i="16"/>
  <c r="AW45" i="16"/>
  <c r="AB45" i="16"/>
  <c r="BM78" i="16"/>
  <c r="AQ113" i="16"/>
  <c r="AQ22" i="16"/>
  <c r="CN78" i="16"/>
  <c r="BC45" i="16"/>
  <c r="O33" i="16"/>
  <c r="BB56" i="16"/>
  <c r="BS45" i="16"/>
  <c r="CT11" i="16"/>
  <c r="CT8" i="16"/>
  <c r="CB33" i="16"/>
  <c r="V136" i="15"/>
  <c r="CC78" i="16"/>
  <c r="BT45" i="16"/>
  <c r="F83" i="16"/>
  <c r="G83" i="16"/>
  <c r="D230" i="16" s="1"/>
  <c r="DA33" i="16"/>
  <c r="Z22" i="16"/>
  <c r="Z113" i="16"/>
  <c r="CH56" i="16"/>
  <c r="W45" i="16"/>
  <c r="CQ67" i="16"/>
  <c r="F76" i="16"/>
  <c r="G76" i="16"/>
  <c r="D224" i="16" s="1"/>
  <c r="X56" i="16"/>
  <c r="AH56" i="16"/>
  <c r="BG22" i="16"/>
  <c r="BG113" i="16"/>
  <c r="CO33" i="16"/>
  <c r="BS22" i="16"/>
  <c r="BS113" i="16"/>
  <c r="M56" i="16"/>
  <c r="BO11" i="16"/>
  <c r="BO8" i="16"/>
  <c r="F87" i="16"/>
  <c r="G87" i="16"/>
  <c r="D234" i="16" s="1"/>
  <c r="AZ113" i="16"/>
  <c r="AZ22" i="16"/>
  <c r="CF33" i="16"/>
  <c r="BR11" i="16"/>
  <c r="BR8" i="16"/>
  <c r="CU22" i="16"/>
  <c r="CU113" i="16"/>
  <c r="CW33" i="16"/>
  <c r="F53" i="16"/>
  <c r="G53" i="16"/>
  <c r="D203" i="16" s="1"/>
  <c r="S67" i="16"/>
  <c r="CJ33" i="16"/>
  <c r="CX33" i="16"/>
  <c r="G71" i="16"/>
  <c r="D219" i="16" s="1"/>
  <c r="F71" i="16"/>
  <c r="CR45" i="16"/>
  <c r="CR44" i="16" s="1"/>
  <c r="AG33" i="16"/>
  <c r="W22" i="16"/>
  <c r="W113" i="16"/>
  <c r="AF78" i="16"/>
  <c r="F20" i="16"/>
  <c r="H11" i="16"/>
  <c r="G20" i="16"/>
  <c r="D174" i="16" s="1"/>
  <c r="F8" i="16"/>
  <c r="H8" i="16"/>
  <c r="CA8" i="16"/>
  <c r="CA11" i="16"/>
  <c r="AD78" i="16"/>
  <c r="S78" i="16"/>
  <c r="Y78" i="16"/>
  <c r="G38" i="16"/>
  <c r="D190" i="16" s="1"/>
  <c r="F38" i="16"/>
  <c r="BM45" i="16"/>
  <c r="BA11" i="16"/>
  <c r="BA8" i="16"/>
  <c r="AA67" i="16"/>
  <c r="P67" i="16"/>
  <c r="DC33" i="16"/>
  <c r="AA33" i="16"/>
  <c r="G64" i="16"/>
  <c r="D213" i="16" s="1"/>
  <c r="F64" i="16"/>
  <c r="AP113" i="16"/>
  <c r="AP22" i="16"/>
  <c r="AJ67" i="16"/>
  <c r="BZ45" i="16"/>
  <c r="BA33" i="16"/>
  <c r="CO45" i="16"/>
  <c r="AV22" i="16"/>
  <c r="AV113" i="16"/>
  <c r="CF22" i="16"/>
  <c r="CF113" i="16"/>
  <c r="CL78" i="16"/>
  <c r="DB78" i="16"/>
  <c r="AR33" i="16"/>
  <c r="CE22" i="16"/>
  <c r="CE113" i="16"/>
  <c r="AO11" i="16"/>
  <c r="AO8" i="16"/>
  <c r="BH67" i="16"/>
  <c r="G82" i="16"/>
  <c r="D229" i="16" s="1"/>
  <c r="F82" i="16"/>
  <c r="S114" i="15"/>
  <c r="S89" i="15"/>
  <c r="AU67" i="16"/>
  <c r="V56" i="16"/>
  <c r="BH22" i="16"/>
  <c r="BH113" i="16"/>
  <c r="Q56" i="16"/>
  <c r="AU45" i="16"/>
  <c r="CE33" i="16"/>
  <c r="BV78" i="16"/>
  <c r="BQ56" i="16"/>
  <c r="AA8" i="16"/>
  <c r="AA11" i="16"/>
  <c r="G80" i="16"/>
  <c r="D227" i="16" s="1"/>
  <c r="F80" i="16"/>
  <c r="BK78" i="16"/>
  <c r="CE8" i="16"/>
  <c r="CE11" i="16"/>
  <c r="BS78" i="16"/>
  <c r="AI22" i="16"/>
  <c r="AI113" i="16"/>
  <c r="AB78" i="16"/>
  <c r="CZ67" i="16"/>
  <c r="F41" i="16"/>
  <c r="G41" i="16"/>
  <c r="D193" i="16" s="1"/>
  <c r="AX11" i="16"/>
  <c r="AX8" i="16"/>
  <c r="AY8" i="16"/>
  <c r="AY11" i="16"/>
  <c r="AA113" i="16"/>
  <c r="AA22" i="16"/>
  <c r="CA78" i="16"/>
  <c r="S45" i="16"/>
  <c r="CE78" i="16"/>
  <c r="AB56" i="16"/>
  <c r="CJ11" i="16"/>
  <c r="CJ8" i="16"/>
  <c r="W78" i="16"/>
  <c r="CC33" i="16"/>
  <c r="O8" i="16"/>
  <c r="O11" i="16"/>
  <c r="BW56" i="16"/>
  <c r="CT22" i="16"/>
  <c r="CT113" i="16"/>
  <c r="BF8" i="16"/>
  <c r="BF11" i="16"/>
  <c r="CD56" i="16"/>
  <c r="F50" i="16"/>
  <c r="G50" i="16"/>
  <c r="D200" i="16" s="1"/>
  <c r="AK56" i="16"/>
  <c r="CI78" i="16"/>
  <c r="AM11" i="16"/>
  <c r="AM8" i="16"/>
  <c r="F92" i="15"/>
  <c r="G92" i="15"/>
  <c r="AP67" i="16"/>
  <c r="AS56" i="16"/>
  <c r="Q45" i="16"/>
  <c r="BV8" i="16"/>
  <c r="BV11" i="16"/>
  <c r="AO45" i="16"/>
  <c r="CE67" i="16"/>
  <c r="AW78" i="16"/>
  <c r="CF67" i="16"/>
  <c r="BU45" i="16"/>
  <c r="BU44" i="16" s="1"/>
  <c r="S56" i="16"/>
  <c r="CU56" i="16"/>
  <c r="AZ11" i="16"/>
  <c r="AZ8" i="16"/>
  <c r="BF45" i="16"/>
  <c r="AY33" i="16"/>
  <c r="BH33" i="16"/>
  <c r="AO22" i="16"/>
  <c r="AO113" i="16"/>
  <c r="CA113" i="16"/>
  <c r="CA22" i="16"/>
  <c r="BS33" i="16"/>
  <c r="AE33" i="16"/>
  <c r="AP78" i="16"/>
  <c r="BO67" i="16"/>
  <c r="AI11" i="16"/>
  <c r="AI8" i="16"/>
  <c r="L45" i="16"/>
  <c r="CJ67" i="16"/>
  <c r="CE56" i="16"/>
  <c r="BY33" i="16"/>
  <c r="Y45" i="16"/>
  <c r="CC56" i="16"/>
  <c r="U136" i="15"/>
  <c r="F47" i="16"/>
  <c r="G47" i="16"/>
  <c r="D197" i="16" s="1"/>
  <c r="CM56" i="16"/>
  <c r="BX33" i="16"/>
  <c r="BZ67" i="16"/>
  <c r="BG56" i="16"/>
  <c r="AD11" i="16"/>
  <c r="AD10" i="16" s="1"/>
  <c r="AD8" i="16"/>
  <c r="N56" i="16"/>
  <c r="AG67" i="16"/>
  <c r="U45" i="16"/>
  <c r="U44" i="16" s="1"/>
  <c r="AJ113" i="16"/>
  <c r="AJ22" i="16"/>
  <c r="BI33" i="16"/>
  <c r="X113" i="16"/>
  <c r="X22" i="16"/>
  <c r="K136" i="15"/>
  <c r="X45" i="16"/>
  <c r="X44" i="16" s="1"/>
  <c r="G85" i="16"/>
  <c r="D232" i="16" s="1"/>
  <c r="F85" i="16"/>
  <c r="G36" i="16"/>
  <c r="D188" i="16" s="1"/>
  <c r="F36" i="16"/>
  <c r="M67" i="16"/>
  <c r="BW11" i="16"/>
  <c r="BW8" i="16"/>
  <c r="CO8" i="16"/>
  <c r="CO11" i="16"/>
  <c r="CB67" i="16"/>
  <c r="CD67" i="16"/>
  <c r="AS113" i="16"/>
  <c r="AS22" i="16"/>
  <c r="AR78" i="16"/>
  <c r="P33" i="16"/>
  <c r="BT56" i="16"/>
  <c r="BR22" i="16"/>
  <c r="BR113" i="16"/>
  <c r="CV22" i="16"/>
  <c r="CV113" i="16"/>
  <c r="T136" i="15"/>
  <c r="CY45" i="16"/>
  <c r="CK67" i="16"/>
  <c r="CP67" i="16"/>
  <c r="CV45" i="16"/>
  <c r="DB56" i="16"/>
  <c r="CS22" i="16"/>
  <c r="CS113" i="16"/>
  <c r="BR33" i="16"/>
  <c r="BJ113" i="16"/>
  <c r="BJ22" i="16"/>
  <c r="Y33" i="16"/>
  <c r="CR78" i="16"/>
  <c r="AT33" i="16"/>
  <c r="AG56" i="16"/>
  <c r="BU22" i="16"/>
  <c r="BU113" i="16"/>
  <c r="G73" i="16"/>
  <c r="D221" i="16" s="1"/>
  <c r="F73" i="16"/>
  <c r="AU22" i="16"/>
  <c r="AU113" i="16"/>
  <c r="AT22" i="16"/>
  <c r="AT113" i="16"/>
  <c r="CS33" i="16"/>
  <c r="AQ78" i="16"/>
  <c r="BD67" i="16"/>
  <c r="F29" i="16"/>
  <c r="G29" i="16"/>
  <c r="D182" i="16" s="1"/>
  <c r="BW33" i="16"/>
  <c r="AQ67" i="16"/>
  <c r="CY22" i="16"/>
  <c r="CY113" i="16"/>
  <c r="CD33" i="16"/>
  <c r="Z33" i="16"/>
  <c r="CD45" i="16"/>
  <c r="AX33" i="16"/>
  <c r="BT8" i="16"/>
  <c r="BT11" i="16"/>
  <c r="L11" i="16"/>
  <c r="L8" i="16"/>
  <c r="BL56" i="16"/>
  <c r="CU45" i="16"/>
  <c r="CX11" i="16"/>
  <c r="CX8" i="16"/>
  <c r="AX45" i="16"/>
  <c r="BF33" i="16"/>
  <c r="CM67" i="16"/>
  <c r="CB45" i="16"/>
  <c r="F26" i="16"/>
  <c r="G26" i="16"/>
  <c r="D179" i="16" s="1"/>
  <c r="CY33" i="16"/>
  <c r="AN45" i="16"/>
  <c r="BE67" i="16"/>
  <c r="AA56" i="16"/>
  <c r="AL33" i="16"/>
  <c r="S33" i="16"/>
  <c r="J33" i="16"/>
  <c r="BO45" i="16"/>
  <c r="BO44" i="16" s="1"/>
  <c r="Z78" i="16"/>
  <c r="G48" i="16"/>
  <c r="D198" i="16" s="1"/>
  <c r="F48" i="16"/>
  <c r="V45" i="16"/>
  <c r="V67" i="16"/>
  <c r="AY78" i="16"/>
  <c r="CZ22" i="16"/>
  <c r="CZ113" i="16"/>
  <c r="CI33" i="16"/>
  <c r="AJ11" i="16"/>
  <c r="AJ10" i="16" s="1"/>
  <c r="AJ8" i="16"/>
  <c r="BM56" i="16"/>
  <c r="Z45" i="16"/>
  <c r="DC78" i="16"/>
  <c r="BW45" i="16"/>
  <c r="AV56" i="16"/>
  <c r="BN33" i="16"/>
  <c r="BT67" i="16"/>
  <c r="BT33" i="16"/>
  <c r="P78" i="16"/>
  <c r="F84" i="16"/>
  <c r="G84" i="16"/>
  <c r="D231" i="16" s="1"/>
  <c r="G60" i="16"/>
  <c r="D209" i="16" s="1"/>
  <c r="F60" i="16"/>
  <c r="CJ113" i="16"/>
  <c r="CJ22" i="16"/>
  <c r="O89" i="15"/>
  <c r="O114" i="15"/>
  <c r="CG33" i="16"/>
  <c r="G35" i="16"/>
  <c r="D187" i="16" s="1"/>
  <c r="F35" i="16"/>
  <c r="P45" i="16"/>
  <c r="P44" i="16" s="1"/>
  <c r="AZ33" i="16"/>
  <c r="AF11" i="16"/>
  <c r="AF10" i="16" s="1"/>
  <c r="AF8" i="16"/>
  <c r="V33" i="16"/>
  <c r="AC33" i="16"/>
  <c r="X11" i="16"/>
  <c r="X8" i="16"/>
  <c r="AH45" i="16"/>
  <c r="AH44" i="16" s="1"/>
  <c r="BT22" i="16"/>
  <c r="BT113" i="16"/>
  <c r="F49" i="16"/>
  <c r="G49" i="16"/>
  <c r="D199" i="16" s="1"/>
  <c r="CO67" i="16"/>
  <c r="AW67" i="16"/>
  <c r="CE45" i="16"/>
  <c r="G24" i="16"/>
  <c r="D177" i="16" s="1"/>
  <c r="F24" i="16"/>
  <c r="BV45" i="16"/>
  <c r="BV44" i="16" s="1"/>
  <c r="P113" i="16"/>
  <c r="P22" i="16"/>
  <c r="AH11" i="16"/>
  <c r="AH8" i="16"/>
  <c r="AG45" i="16"/>
  <c r="G86" i="16"/>
  <c r="D233" i="16" s="1"/>
  <c r="F86" i="16"/>
  <c r="AI45" i="16"/>
  <c r="AI44" i="16" s="1"/>
  <c r="AI133" i="16" s="1"/>
  <c r="CN45" i="16"/>
  <c r="BZ11" i="16"/>
  <c r="BZ8" i="16"/>
  <c r="CI45" i="16"/>
  <c r="BI45" i="16"/>
  <c r="BN11" i="16"/>
  <c r="BN8" i="16"/>
  <c r="AU33" i="16"/>
  <c r="AF33" i="16"/>
  <c r="BV22" i="16"/>
  <c r="BV113" i="16"/>
  <c r="AV33" i="16"/>
  <c r="BK67" i="16"/>
  <c r="AK67" i="16"/>
  <c r="BO113" i="16"/>
  <c r="BO22" i="16"/>
  <c r="BO133" i="16" s="1"/>
  <c r="I56" i="16"/>
  <c r="BI56" i="16"/>
  <c r="I33" i="16"/>
  <c r="CH78" i="16"/>
  <c r="F27" i="16"/>
  <c r="G27" i="16"/>
  <c r="D180" i="16" s="1"/>
  <c r="AN67" i="16"/>
  <c r="AB67" i="16"/>
  <c r="DA8" i="16"/>
  <c r="DA11" i="16"/>
  <c r="AQ8" i="16"/>
  <c r="AQ11" i="16"/>
  <c r="BA45" i="16"/>
  <c r="AS67" i="16"/>
  <c r="BQ78" i="16"/>
  <c r="DB45" i="16"/>
  <c r="DB44" i="16" s="1"/>
  <c r="O78" i="16"/>
  <c r="AL56" i="16"/>
  <c r="AI56" i="16"/>
  <c r="CZ78" i="16"/>
  <c r="N8" i="16"/>
  <c r="N11" i="16"/>
  <c r="N10" i="16" s="1"/>
  <c r="BL45" i="16"/>
  <c r="BL44" i="16" s="1"/>
  <c r="G70" i="16"/>
  <c r="D218" i="16" s="1"/>
  <c r="F70" i="16"/>
  <c r="R78" i="16"/>
  <c r="N33" i="16"/>
  <c r="CY56" i="16"/>
  <c r="BS56" i="16"/>
  <c r="AO33" i="16"/>
  <c r="S136" i="15"/>
  <c r="BN67" i="16"/>
  <c r="F51" i="16"/>
  <c r="G51" i="16"/>
  <c r="D201" i="16" s="1"/>
  <c r="CL11" i="16"/>
  <c r="CL8" i="16"/>
  <c r="AR113" i="16"/>
  <c r="AR22" i="16"/>
  <c r="G15" i="16"/>
  <c r="D169" i="16" s="1"/>
  <c r="F15" i="16"/>
  <c r="BG67" i="16"/>
  <c r="CC8" i="16"/>
  <c r="CC11" i="16"/>
  <c r="AK22" i="16"/>
  <c r="AK113" i="16"/>
  <c r="BW67" i="16"/>
  <c r="BC78" i="16"/>
  <c r="BJ45" i="16"/>
  <c r="BJ44" i="16" s="1"/>
  <c r="BY56" i="16"/>
  <c r="G65" i="16"/>
  <c r="D214" i="16" s="1"/>
  <c r="F65" i="16"/>
  <c r="CN56" i="16"/>
  <c r="BM33" i="16"/>
  <c r="BF67" i="16"/>
  <c r="CP33" i="16"/>
  <c r="CU33" i="16"/>
  <c r="CV67" i="16"/>
  <c r="CR8" i="16"/>
  <c r="CR11" i="16"/>
  <c r="CR10" i="16" s="1"/>
  <c r="K113" i="16"/>
  <c r="K22" i="16"/>
  <c r="CD113" i="16"/>
  <c r="CD22" i="16"/>
  <c r="BL33" i="16"/>
  <c r="CW78" i="16"/>
  <c r="AS45" i="16"/>
  <c r="AS44" i="16" s="1"/>
  <c r="AX56" i="16"/>
  <c r="CN33" i="16"/>
  <c r="BJ33" i="16"/>
  <c r="AE22" i="16"/>
  <c r="AE113" i="16"/>
  <c r="BD78" i="16"/>
  <c r="AM33" i="16"/>
  <c r="CL45" i="16"/>
  <c r="CL44" i="16" s="1"/>
  <c r="J56" i="16"/>
  <c r="W33" i="16"/>
  <c r="CX22" i="16"/>
  <c r="CX113" i="16"/>
  <c r="BD56" i="16"/>
  <c r="BK8" i="16"/>
  <c r="BK11" i="16"/>
  <c r="AU78" i="16"/>
  <c r="AY22" i="16"/>
  <c r="AY113" i="16"/>
  <c r="AU56" i="16"/>
  <c r="I67" i="16"/>
  <c r="W67" i="16"/>
  <c r="BQ45" i="16"/>
  <c r="BQ44" i="16" s="1"/>
  <c r="T67" i="16"/>
  <c r="AX67" i="16"/>
  <c r="CL22" i="16"/>
  <c r="CL113" i="16"/>
  <c r="K45" i="16"/>
  <c r="K44" i="16" s="1"/>
  <c r="CK11" i="16"/>
  <c r="CK10" i="16" s="1"/>
  <c r="CK8" i="16"/>
  <c r="F59" i="16"/>
  <c r="G59" i="16"/>
  <c r="D208" i="16" s="1"/>
  <c r="AI33" i="16"/>
  <c r="AG11" i="16"/>
  <c r="AG10" i="16" s="1"/>
  <c r="AG8" i="16"/>
  <c r="CK22" i="16"/>
  <c r="CK113" i="16"/>
  <c r="O67" i="16"/>
  <c r="CW67" i="16"/>
  <c r="I45" i="16"/>
  <c r="Q67" i="16"/>
  <c r="L33" i="16"/>
  <c r="AP45" i="16"/>
  <c r="AP44" i="16" s="1"/>
  <c r="AP133" i="16" s="1"/>
  <c r="DA78" i="16"/>
  <c r="BG78" i="16"/>
  <c r="G74" i="16"/>
  <c r="D222" i="16" s="1"/>
  <c r="F74" i="16"/>
  <c r="AO56" i="16"/>
  <c r="BY78" i="16"/>
  <c r="BY45" i="16"/>
  <c r="CY8" i="16"/>
  <c r="CY11" i="16"/>
  <c r="AE78" i="16"/>
  <c r="BP45" i="16"/>
  <c r="BP44" i="16" s="1"/>
  <c r="BP133" i="16" s="1"/>
  <c r="AH33" i="16"/>
  <c r="Z56" i="16"/>
  <c r="W114" i="15"/>
  <c r="W89" i="15"/>
  <c r="AP8" i="16"/>
  <c r="AP11" i="16"/>
  <c r="AP10" i="16" s="1"/>
  <c r="T11" i="16"/>
  <c r="T10" i="16" s="1"/>
  <c r="T8" i="16"/>
  <c r="S11" i="16"/>
  <c r="S10" i="16" s="1"/>
  <c r="S8" i="16"/>
  <c r="AN78" i="16"/>
  <c r="BC67" i="16"/>
  <c r="BX67" i="16"/>
  <c r="CT33" i="16"/>
  <c r="X78" i="16"/>
  <c r="BW78" i="16"/>
  <c r="AS11" i="16"/>
  <c r="AS10" i="16" s="1"/>
  <c r="AS8" i="16"/>
  <c r="U22" i="16"/>
  <c r="U133" i="16" s="1"/>
  <c r="U113" i="16"/>
  <c r="CV78" i="16"/>
  <c r="G54" i="16"/>
  <c r="D204" i="16" s="1"/>
  <c r="F54" i="16"/>
  <c r="BK56" i="16"/>
  <c r="BH78" i="16"/>
  <c r="AR67" i="16"/>
  <c r="AS33" i="16"/>
  <c r="CW22" i="16"/>
  <c r="CW113" i="16"/>
  <c r="BU78" i="16"/>
  <c r="BI22" i="16"/>
  <c r="BI113" i="16"/>
  <c r="F28" i="16"/>
  <c r="G28" i="16"/>
  <c r="D181" i="16" s="1"/>
  <c r="CA56" i="16"/>
  <c r="T89" i="15"/>
  <c r="T114" i="15"/>
  <c r="AI78" i="16"/>
  <c r="AO67" i="16"/>
  <c r="CU67" i="16"/>
  <c r="L67" i="16"/>
  <c r="AV8" i="16"/>
  <c r="AV11" i="16"/>
  <c r="J113" i="16"/>
  <c r="J22" i="16"/>
  <c r="F19" i="16"/>
  <c r="G19" i="16"/>
  <c r="D173" i="16" s="1"/>
  <c r="AB22" i="16"/>
  <c r="AB113" i="16"/>
  <c r="BB33" i="16"/>
  <c r="G25" i="16"/>
  <c r="D178" i="16" s="1"/>
  <c r="F25" i="16"/>
  <c r="BS11" i="16"/>
  <c r="BS10" i="16" s="1"/>
  <c r="BS8" i="16"/>
  <c r="O113" i="16"/>
  <c r="O22" i="16"/>
  <c r="Y67" i="16"/>
  <c r="BJ78" i="16"/>
  <c r="BA78" i="16"/>
  <c r="G112" i="15"/>
  <c r="F112" i="15"/>
  <c r="CK56" i="16"/>
  <c r="CD8" i="16"/>
  <c r="CD11" i="16"/>
  <c r="CD10" i="16" s="1"/>
  <c r="BR67" i="16"/>
  <c r="AO78" i="16"/>
  <c r="BZ113" i="16"/>
  <c r="BZ22" i="16"/>
  <c r="M136" i="15"/>
  <c r="BJ11" i="16"/>
  <c r="BJ8" i="16"/>
  <c r="AL22" i="16"/>
  <c r="AL113" i="16"/>
  <c r="F45" i="16" l="1"/>
  <c r="S44" i="16"/>
  <c r="S9" i="16" s="1"/>
  <c r="BN10" i="16"/>
  <c r="P133" i="16"/>
  <c r="BJ10" i="16"/>
  <c r="BJ9" i="16" s="1"/>
  <c r="BJ130" i="16" s="1"/>
  <c r="BJ134" i="16" s="1"/>
  <c r="BA44" i="16"/>
  <c r="BA133" i="16" s="1"/>
  <c r="BG10" i="16"/>
  <c r="AQ10" i="16"/>
  <c r="CI44" i="16"/>
  <c r="X10" i="16"/>
  <c r="X9" i="16" s="1"/>
  <c r="X7" i="16" s="1"/>
  <c r="CB44" i="16"/>
  <c r="CB133" i="16" s="1"/>
  <c r="BY44" i="16"/>
  <c r="CC10" i="16"/>
  <c r="DA10" i="16"/>
  <c r="BK10" i="16"/>
  <c r="CO10" i="16"/>
  <c r="AZ10" i="16"/>
  <c r="AE44" i="16"/>
  <c r="BQ133" i="16"/>
  <c r="AN44" i="16"/>
  <c r="CB10" i="16"/>
  <c r="CX10" i="16"/>
  <c r="CD44" i="16"/>
  <c r="CD133" i="16" s="1"/>
  <c r="BJ133" i="16"/>
  <c r="AI130" i="16"/>
  <c r="AI134" i="16" s="1"/>
  <c r="Q44" i="16"/>
  <c r="Q133" i="16" s="1"/>
  <c r="AX10" i="16"/>
  <c r="CE10" i="16"/>
  <c r="S7" i="15"/>
  <c r="S131" i="15"/>
  <c r="S134" i="15" s="1"/>
  <c r="CO44" i="16"/>
  <c r="CO9" i="16" s="1"/>
  <c r="CO130" i="16" s="1"/>
  <c r="AR44" i="16"/>
  <c r="AR133" i="16" s="1"/>
  <c r="BH44" i="16"/>
  <c r="V131" i="15"/>
  <c r="V134" i="15" s="1"/>
  <c r="V7" i="15"/>
  <c r="CS10" i="16"/>
  <c r="CK44" i="16"/>
  <c r="CK133" i="16" s="1"/>
  <c r="BC10" i="16"/>
  <c r="CI133" i="16"/>
  <c r="CV10" i="16"/>
  <c r="CF44" i="16"/>
  <c r="CF133" i="16" s="1"/>
  <c r="CZ44" i="16"/>
  <c r="CZ133" i="16" s="1"/>
  <c r="CJ44" i="16"/>
  <c r="BE44" i="16"/>
  <c r="BE133" i="16" s="1"/>
  <c r="CS44" i="16"/>
  <c r="CS133" i="16" s="1"/>
  <c r="CZ10" i="16"/>
  <c r="F33" i="16"/>
  <c r="CK9" i="16"/>
  <c r="CK7" i="16" s="1"/>
  <c r="CU44" i="16"/>
  <c r="CU133" i="16" s="1"/>
  <c r="CY44" i="16"/>
  <c r="BW10" i="16"/>
  <c r="X133" i="16"/>
  <c r="AI10" i="16"/>
  <c r="AI9" i="16" s="1"/>
  <c r="AI7" i="16" s="1"/>
  <c r="BU133" i="16"/>
  <c r="O10" i="16"/>
  <c r="S133" i="16"/>
  <c r="H10" i="16"/>
  <c r="G11" i="16"/>
  <c r="Q131" i="15"/>
  <c r="Q134" i="15" s="1"/>
  <c r="Q7" i="15"/>
  <c r="Q9" i="16"/>
  <c r="Q7" i="16" s="1"/>
  <c r="AJ44" i="16"/>
  <c r="AJ133" i="16" s="1"/>
  <c r="K10" i="16"/>
  <c r="K9" i="16" s="1"/>
  <c r="K130" i="16" s="1"/>
  <c r="BR44" i="16"/>
  <c r="BR133" i="16" s="1"/>
  <c r="F78" i="16"/>
  <c r="Y10" i="16"/>
  <c r="CH44" i="16"/>
  <c r="CH133" i="16" s="1"/>
  <c r="BD44" i="16"/>
  <c r="BD133" i="16" s="1"/>
  <c r="CW44" i="16"/>
  <c r="CW133" i="16" s="1"/>
  <c r="DB133" i="16"/>
  <c r="DA44" i="16"/>
  <c r="DA133" i="16" s="1"/>
  <c r="AZ44" i="16"/>
  <c r="AZ133" i="16" s="1"/>
  <c r="AL44" i="16"/>
  <c r="AL133" i="16" s="1"/>
  <c r="CF10" i="16"/>
  <c r="CF9" i="16" s="1"/>
  <c r="CF130" i="16" s="1"/>
  <c r="CF134" i="16" s="1"/>
  <c r="AQ44" i="16"/>
  <c r="AQ133" i="16" s="1"/>
  <c r="AY44" i="16"/>
  <c r="L7" i="15"/>
  <c r="L131" i="15"/>
  <c r="L134" i="15" s="1"/>
  <c r="AE133" i="16"/>
  <c r="AP9" i="16"/>
  <c r="CY10" i="16"/>
  <c r="CY9" i="16" s="1"/>
  <c r="CY7" i="16" s="1"/>
  <c r="K133" i="16"/>
  <c r="BI44" i="16"/>
  <c r="BI133" i="16" s="1"/>
  <c r="AG44" i="16"/>
  <c r="AG133" i="16" s="1"/>
  <c r="CE44" i="16"/>
  <c r="CE133" i="16" s="1"/>
  <c r="BW44" i="16"/>
  <c r="BW133" i="16" s="1"/>
  <c r="AS133" i="16"/>
  <c r="AU44" i="16"/>
  <c r="AU133" i="16" s="1"/>
  <c r="BZ44" i="16"/>
  <c r="F11" i="16"/>
  <c r="BO10" i="16"/>
  <c r="BO9" i="16" s="1"/>
  <c r="BO7" i="16" s="1"/>
  <c r="CT10" i="16"/>
  <c r="BG9" i="16"/>
  <c r="BG7" i="16" s="1"/>
  <c r="N7" i="15"/>
  <c r="N131" i="15"/>
  <c r="N134" i="15" s="1"/>
  <c r="AF44" i="16"/>
  <c r="F89" i="15"/>
  <c r="F22" i="16"/>
  <c r="BB44" i="16"/>
  <c r="BB133" i="16" s="1"/>
  <c r="CN10" i="16"/>
  <c r="U10" i="16"/>
  <c r="U9" i="16" s="1"/>
  <c r="U130" i="16" s="1"/>
  <c r="U134" i="16" s="1"/>
  <c r="CR133" i="16"/>
  <c r="BN44" i="16"/>
  <c r="BN133" i="16" s="1"/>
  <c r="CX44" i="16"/>
  <c r="CX133" i="16" s="1"/>
  <c r="CT44" i="16"/>
  <c r="CT133" i="16" s="1"/>
  <c r="BU10" i="16"/>
  <c r="BU9" i="16" s="1"/>
  <c r="BU130" i="16" s="1"/>
  <c r="BU134" i="16" s="1"/>
  <c r="BD10" i="16"/>
  <c r="Y44" i="16"/>
  <c r="Y133" i="16" s="1"/>
  <c r="BR10" i="16"/>
  <c r="BS44" i="16"/>
  <c r="BS9" i="16" s="1"/>
  <c r="BS130" i="16" s="1"/>
  <c r="AB44" i="16"/>
  <c r="AB133" i="16" s="1"/>
  <c r="G136" i="15"/>
  <c r="F136" i="15"/>
  <c r="H44" i="16"/>
  <c r="G45" i="16"/>
  <c r="F114" i="15"/>
  <c r="AT44" i="16"/>
  <c r="AT133" i="16" s="1"/>
  <c r="G56" i="16"/>
  <c r="P10" i="16"/>
  <c r="P9" i="16" s="1"/>
  <c r="BM10" i="16"/>
  <c r="BQ10" i="16"/>
  <c r="BQ9" i="16" s="1"/>
  <c r="BQ7" i="16" s="1"/>
  <c r="AC133" i="16"/>
  <c r="AL10" i="16"/>
  <c r="AW10" i="16"/>
  <c r="AG130" i="16"/>
  <c r="AG134" i="16" s="1"/>
  <c r="AG7" i="16"/>
  <c r="T7" i="15"/>
  <c r="T131" i="15"/>
  <c r="T134" i="15" s="1"/>
  <c r="W7" i="15"/>
  <c r="W131" i="15"/>
  <c r="W134" i="15" s="1"/>
  <c r="BY133" i="16"/>
  <c r="AG9" i="16"/>
  <c r="CL133" i="16"/>
  <c r="AY133" i="16"/>
  <c r="CR9" i="16"/>
  <c r="CR7" i="16" s="1"/>
  <c r="F56" i="16"/>
  <c r="CL10" i="16"/>
  <c r="CL9" i="16" s="1"/>
  <c r="AH10" i="16"/>
  <c r="AH9" i="16" s="1"/>
  <c r="AH130" i="16" s="1"/>
  <c r="Z44" i="16"/>
  <c r="Z133" i="16" s="1"/>
  <c r="L10" i="16"/>
  <c r="CY133" i="16"/>
  <c r="BF44" i="16"/>
  <c r="BF133" i="16" s="1"/>
  <c r="BF10" i="16"/>
  <c r="CA10" i="16"/>
  <c r="F67" i="16"/>
  <c r="AW44" i="16"/>
  <c r="AW133" i="16" s="1"/>
  <c r="AM133" i="16"/>
  <c r="G33" i="16"/>
  <c r="U131" i="15"/>
  <c r="U134" i="15" s="1"/>
  <c r="U7" i="15"/>
  <c r="J7" i="15"/>
  <c r="J131" i="15"/>
  <c r="DB130" i="16"/>
  <c r="DB134" i="16" s="1"/>
  <c r="R7" i="15"/>
  <c r="R131" i="15"/>
  <c r="R134" i="15" s="1"/>
  <c r="BG44" i="16"/>
  <c r="BG133" i="16" s="1"/>
  <c r="Z10" i="16"/>
  <c r="P7" i="16"/>
  <c r="P130" i="16"/>
  <c r="P134" i="16" s="1"/>
  <c r="AE10" i="16"/>
  <c r="AE9" i="16" s="1"/>
  <c r="AE7" i="16" s="1"/>
  <c r="CW10" i="16"/>
  <c r="CW9" i="16" s="1"/>
  <c r="CW130" i="16" s="1"/>
  <c r="CW134" i="16" s="1"/>
  <c r="CG10" i="16"/>
  <c r="CG9" i="16" s="1"/>
  <c r="CG7" i="16" s="1"/>
  <c r="CI10" i="16"/>
  <c r="CI9" i="16" s="1"/>
  <c r="CI130" i="16" s="1"/>
  <c r="BP10" i="16"/>
  <c r="BP9" i="16" s="1"/>
  <c r="CP44" i="16"/>
  <c r="CP133" i="16" s="1"/>
  <c r="AK10" i="16"/>
  <c r="AT10" i="16"/>
  <c r="BL10" i="16"/>
  <c r="BL9" i="16" s="1"/>
  <c r="BL130" i="16" s="1"/>
  <c r="AC10" i="16"/>
  <c r="AC9" i="16" s="1"/>
  <c r="AC7" i="16" s="1"/>
  <c r="AP7" i="16"/>
  <c r="AP130" i="16"/>
  <c r="AP134" i="16" s="1"/>
  <c r="CY130" i="16"/>
  <c r="AV10" i="16"/>
  <c r="AS9" i="16"/>
  <c r="AS7" i="16" s="1"/>
  <c r="CR130" i="16"/>
  <c r="DA9" i="16"/>
  <c r="DA7" i="16" s="1"/>
  <c r="BV133" i="16"/>
  <c r="BZ10" i="16"/>
  <c r="V44" i="16"/>
  <c r="V133" i="16" s="1"/>
  <c r="BT10" i="16"/>
  <c r="AO44" i="16"/>
  <c r="AO133" i="16" s="1"/>
  <c r="AY10" i="16"/>
  <c r="AY9" i="16" s="1"/>
  <c r="AY7" i="16" s="1"/>
  <c r="AA10" i="16"/>
  <c r="BH133" i="16"/>
  <c r="BA10" i="16"/>
  <c r="BA9" i="16" s="1"/>
  <c r="BA7" i="16" s="1"/>
  <c r="BT44" i="16"/>
  <c r="BT133" i="16" s="1"/>
  <c r="F113" i="16"/>
  <c r="G113" i="16"/>
  <c r="BH10" i="16"/>
  <c r="BH9" i="16" s="1"/>
  <c r="BH7" i="16" s="1"/>
  <c r="AA44" i="16"/>
  <c r="AA133" i="16" s="1"/>
  <c r="G89" i="15"/>
  <c r="DB9" i="16"/>
  <c r="DB7" i="16" s="1"/>
  <c r="DC10" i="16"/>
  <c r="BB10" i="16"/>
  <c r="BB9" i="16" s="1"/>
  <c r="BB130" i="16" s="1"/>
  <c r="AN10" i="16"/>
  <c r="K7" i="15"/>
  <c r="K131" i="15"/>
  <c r="K134" i="15" s="1"/>
  <c r="AK44" i="16"/>
  <c r="AK133" i="16" s="1"/>
  <c r="M7" i="15"/>
  <c r="M131" i="15"/>
  <c r="M134" i="15" s="1"/>
  <c r="CG133" i="16"/>
  <c r="AH133" i="16"/>
  <c r="AV44" i="16"/>
  <c r="CH10" i="16"/>
  <c r="CH9" i="16" s="1"/>
  <c r="CH7" i="16" s="1"/>
  <c r="CM44" i="16"/>
  <c r="CM133" i="16" s="1"/>
  <c r="BY10" i="16"/>
  <c r="BY9" i="16" s="1"/>
  <c r="BY130" i="16" s="1"/>
  <c r="BY134" i="16" s="1"/>
  <c r="BP7" i="16"/>
  <c r="BP130" i="16"/>
  <c r="BP134" i="16" s="1"/>
  <c r="O44" i="16"/>
  <c r="O133" i="16" s="1"/>
  <c r="BZ133" i="16"/>
  <c r="AS130" i="16"/>
  <c r="AS134" i="16" s="1"/>
  <c r="I44" i="16"/>
  <c r="I133" i="16" s="1"/>
  <c r="CN44" i="16"/>
  <c r="CN133" i="16" s="1"/>
  <c r="AF7" i="16"/>
  <c r="O131" i="15"/>
  <c r="O134" i="15" s="1"/>
  <c r="O7" i="15"/>
  <c r="AX44" i="16"/>
  <c r="AX9" i="16" s="1"/>
  <c r="AX7" i="16" s="1"/>
  <c r="CV44" i="16"/>
  <c r="CV133" i="16" s="1"/>
  <c r="AZ9" i="16"/>
  <c r="AZ130" i="16" s="1"/>
  <c r="AZ134" i="16" s="1"/>
  <c r="BV10" i="16"/>
  <c r="BV9" i="16" s="1"/>
  <c r="AM10" i="16"/>
  <c r="AM9" i="16" s="1"/>
  <c r="AM130" i="16" s="1"/>
  <c r="AM134" i="16" s="1"/>
  <c r="CJ10" i="16"/>
  <c r="CJ9" i="16" s="1"/>
  <c r="CJ7" i="16" s="1"/>
  <c r="AO10" i="16"/>
  <c r="AO9" i="16" s="1"/>
  <c r="AO130" i="16" s="1"/>
  <c r="AO134" i="16" s="1"/>
  <c r="BM44" i="16"/>
  <c r="BM133" i="16" s="1"/>
  <c r="G8" i="16"/>
  <c r="W44" i="16"/>
  <c r="W133" i="16" s="1"/>
  <c r="BC44" i="16"/>
  <c r="BC133" i="16" s="1"/>
  <c r="BL133" i="16"/>
  <c r="G22" i="16"/>
  <c r="V10" i="16"/>
  <c r="AN133" i="16"/>
  <c r="CQ44" i="16"/>
  <c r="CQ133" i="16" s="1"/>
  <c r="J44" i="16"/>
  <c r="J133" i="16" s="1"/>
  <c r="G67" i="16"/>
  <c r="AR10" i="16"/>
  <c r="AR9" i="16" s="1"/>
  <c r="AR7" i="16" s="1"/>
  <c r="CM10" i="16"/>
  <c r="DC44" i="16"/>
  <c r="DC133" i="16" s="1"/>
  <c r="W10" i="16"/>
  <c r="BK44" i="16"/>
  <c r="BK133" i="16" s="1"/>
  <c r="CU10" i="16"/>
  <c r="CU9" i="16" s="1"/>
  <c r="CU7" i="16" s="1"/>
  <c r="AF9" i="16"/>
  <c r="AF130" i="16" s="1"/>
  <c r="CJ133" i="16"/>
  <c r="AJ9" i="16"/>
  <c r="AJ7" i="16" s="1"/>
  <c r="CO7" i="16"/>
  <c r="L44" i="16"/>
  <c r="L133" i="16" s="1"/>
  <c r="AX130" i="16"/>
  <c r="AX134" i="16" s="1"/>
  <c r="AV133" i="16"/>
  <c r="BX10" i="16"/>
  <c r="M44" i="16"/>
  <c r="M133" i="16" s="1"/>
  <c r="J10" i="16"/>
  <c r="CB9" i="16"/>
  <c r="CB7" i="16" s="1"/>
  <c r="G78" i="16"/>
  <c r="CA44" i="16"/>
  <c r="CA133" i="16" s="1"/>
  <c r="BE9" i="16"/>
  <c r="BE130" i="16" s="1"/>
  <c r="BE134" i="16" s="1"/>
  <c r="CP10" i="16"/>
  <c r="CC44" i="16"/>
  <c r="CC133" i="16" s="1"/>
  <c r="AX133" i="16"/>
  <c r="BX44" i="16"/>
  <c r="BX133" i="16" s="1"/>
  <c r="P131" i="15"/>
  <c r="P134" i="15" s="1"/>
  <c r="P7" i="15"/>
  <c r="BI10" i="16"/>
  <c r="I10" i="16"/>
  <c r="AU10" i="16"/>
  <c r="AU9" i="16" s="1"/>
  <c r="AU7" i="16" s="1"/>
  <c r="AD44" i="16"/>
  <c r="AD133" i="16" s="1"/>
  <c r="AF133" i="16"/>
  <c r="N44" i="16"/>
  <c r="N133" i="16" s="1"/>
  <c r="T44" i="16"/>
  <c r="T133" i="16" s="1"/>
  <c r="CU130" i="16"/>
  <c r="CU134" i="16" s="1"/>
  <c r="AB10" i="16"/>
  <c r="AB9" i="16" s="1"/>
  <c r="AB7" i="16" s="1"/>
  <c r="R44" i="16"/>
  <c r="R9" i="16" s="1"/>
  <c r="CL130" i="16" l="1"/>
  <c r="CL134" i="16" s="1"/>
  <c r="CL7" i="16"/>
  <c r="CL135" i="16" s="1"/>
  <c r="CL138" i="16" s="1"/>
  <c r="S130" i="16"/>
  <c r="S7" i="16"/>
  <c r="S135" i="16" s="1"/>
  <c r="S138" i="16" s="1"/>
  <c r="CW7" i="16"/>
  <c r="BY7" i="16"/>
  <c r="BY135" i="16" s="1"/>
  <c r="BY138" i="16" s="1"/>
  <c r="BL7" i="16"/>
  <c r="CT9" i="16"/>
  <c r="CY134" i="16"/>
  <c r="CI134" i="16"/>
  <c r="CP9" i="16"/>
  <c r="CP7" i="16" s="1"/>
  <c r="CG130" i="16"/>
  <c r="CG134" i="16" s="1"/>
  <c r="I9" i="16"/>
  <c r="I130" i="16" s="1"/>
  <c r="I134" i="16" s="1"/>
  <c r="W9" i="16"/>
  <c r="W130" i="16" s="1"/>
  <c r="W134" i="16" s="1"/>
  <c r="AY130" i="16"/>
  <c r="AV9" i="16"/>
  <c r="AR130" i="16"/>
  <c r="AR134" i="16" s="1"/>
  <c r="AM7" i="16"/>
  <c r="AM147" i="16" s="1"/>
  <c r="F44" i="16"/>
  <c r="CM9" i="16"/>
  <c r="CM130" i="16" s="1"/>
  <c r="CM134" i="16" s="1"/>
  <c r="AN9" i="16"/>
  <c r="AN7" i="16" s="1"/>
  <c r="BF9" i="16"/>
  <c r="U7" i="16"/>
  <c r="AQ9" i="16"/>
  <c r="AQ130" i="16" s="1"/>
  <c r="AQ134" i="16" s="1"/>
  <c r="S134" i="16"/>
  <c r="K7" i="16"/>
  <c r="K135" i="16" s="1"/>
  <c r="K138" i="16" s="1"/>
  <c r="AJ135" i="16"/>
  <c r="AJ138" i="16" s="1"/>
  <c r="AJ147" i="16"/>
  <c r="BV130" i="16"/>
  <c r="BV134" i="16" s="1"/>
  <c r="BV7" i="16"/>
  <c r="BQ147" i="16"/>
  <c r="BQ135" i="16"/>
  <c r="BQ138" i="16" s="1"/>
  <c r="CK147" i="16"/>
  <c r="CK135" i="16"/>
  <c r="CK138" i="16" s="1"/>
  <c r="R130" i="16"/>
  <c r="R7" i="16"/>
  <c r="CP135" i="16"/>
  <c r="CP138" i="16" s="1"/>
  <c r="CP147" i="16"/>
  <c r="CH147" i="16"/>
  <c r="CH135" i="16"/>
  <c r="CH138" i="16" s="1"/>
  <c r="DA147" i="16"/>
  <c r="DA135" i="16"/>
  <c r="DA138" i="16" s="1"/>
  <c r="AI147" i="16"/>
  <c r="AI135" i="16"/>
  <c r="AI138" i="16" s="1"/>
  <c r="BP135" i="16"/>
  <c r="BP138" i="16" s="1"/>
  <c r="BP147" i="16"/>
  <c r="CB147" i="16"/>
  <c r="CB135" i="16"/>
  <c r="CB138" i="16" s="1"/>
  <c r="AY134" i="16"/>
  <c r="CI7" i="16"/>
  <c r="CW135" i="16"/>
  <c r="CW138" i="16" s="1"/>
  <c r="CW147" i="16"/>
  <c r="DC9" i="16"/>
  <c r="CR134" i="16"/>
  <c r="F150" i="15"/>
  <c r="F7" i="15"/>
  <c r="G143" i="15" s="1"/>
  <c r="F143" i="15" s="1"/>
  <c r="F152" i="15" s="1"/>
  <c r="G144" i="15" s="1"/>
  <c r="BO147" i="16"/>
  <c r="BO135" i="16"/>
  <c r="BO138" i="16" s="1"/>
  <c r="AD9" i="16"/>
  <c r="R133" i="16"/>
  <c r="CE9" i="16"/>
  <c r="BI9" i="16"/>
  <c r="CJ147" i="16"/>
  <c r="CJ135" i="16"/>
  <c r="CJ138" i="16" s="1"/>
  <c r="AJ130" i="16"/>
  <c r="AJ134" i="16" s="1"/>
  <c r="BK9" i="16"/>
  <c r="AC130" i="16"/>
  <c r="AC134" i="16" s="1"/>
  <c r="DB147" i="16"/>
  <c r="DB135" i="16"/>
  <c r="DB138" i="16" s="1"/>
  <c r="AA9" i="16"/>
  <c r="BT9" i="16"/>
  <c r="AT9" i="16"/>
  <c r="CG135" i="16"/>
  <c r="CG138" i="16" s="1"/>
  <c r="CG147" i="16"/>
  <c r="CC9" i="16"/>
  <c r="W135" i="15"/>
  <c r="W138" i="15" s="1"/>
  <c r="W147" i="15"/>
  <c r="AW9" i="16"/>
  <c r="CQ9" i="16"/>
  <c r="T9" i="16"/>
  <c r="BU7" i="16"/>
  <c r="O9" i="16"/>
  <c r="CO133" i="16"/>
  <c r="CO134" i="16" s="1"/>
  <c r="BE7" i="16"/>
  <c r="CX9" i="16"/>
  <c r="AN147" i="16"/>
  <c r="AN135" i="16"/>
  <c r="AN138" i="16" s="1"/>
  <c r="AO7" i="16"/>
  <c r="AU147" i="16"/>
  <c r="AU135" i="16"/>
  <c r="AU138" i="16" s="1"/>
  <c r="CU135" i="16"/>
  <c r="CU138" i="16" s="1"/>
  <c r="CU147" i="16"/>
  <c r="P147" i="15"/>
  <c r="P135" i="15"/>
  <c r="P138" i="15" s="1"/>
  <c r="BX9" i="16"/>
  <c r="AB130" i="16"/>
  <c r="AB134" i="16" s="1"/>
  <c r="BH130" i="16"/>
  <c r="BH134" i="16" s="1"/>
  <c r="AK9" i="16"/>
  <c r="X135" i="16"/>
  <c r="X138" i="16" s="1"/>
  <c r="X147" i="16"/>
  <c r="CY135" i="16"/>
  <c r="CY138" i="16" s="1"/>
  <c r="CY147" i="16"/>
  <c r="BC9" i="16"/>
  <c r="AF147" i="16"/>
  <c r="AF135" i="16"/>
  <c r="AF138" i="16" s="1"/>
  <c r="CO147" i="16"/>
  <c r="CO135" i="16"/>
  <c r="CO138" i="16" s="1"/>
  <c r="BS133" i="16"/>
  <c r="BS134" i="16" s="1"/>
  <c r="AY135" i="16"/>
  <c r="AY138" i="16" s="1"/>
  <c r="AY147" i="16"/>
  <c r="BQ130" i="16"/>
  <c r="BQ134" i="16" s="1"/>
  <c r="AR135" i="16"/>
  <c r="AR138" i="16" s="1"/>
  <c r="AR147" i="16"/>
  <c r="V9" i="16"/>
  <c r="O135" i="15"/>
  <c r="O138" i="15" s="1"/>
  <c r="O147" i="15"/>
  <c r="CJ130" i="16"/>
  <c r="CJ134" i="16" s="1"/>
  <c r="BZ9" i="16"/>
  <c r="AN130" i="16"/>
  <c r="AN134" i="16" s="1"/>
  <c r="L9" i="16"/>
  <c r="CR135" i="16"/>
  <c r="CR138" i="16" s="1"/>
  <c r="CR147" i="16"/>
  <c r="T135" i="15"/>
  <c r="T138" i="15" s="1"/>
  <c r="T147" i="15"/>
  <c r="AL9" i="16"/>
  <c r="AH7" i="16"/>
  <c r="F10" i="16"/>
  <c r="F9" i="16" s="1"/>
  <c r="X130" i="16"/>
  <c r="X134" i="16" s="1"/>
  <c r="K134" i="16"/>
  <c r="V135" i="15"/>
  <c r="V138" i="15" s="1"/>
  <c r="V147" i="15"/>
  <c r="Q130" i="16"/>
  <c r="Q134" i="16" s="1"/>
  <c r="K147" i="15"/>
  <c r="K135" i="15"/>
  <c r="K138" i="15" s="1"/>
  <c r="BH147" i="16"/>
  <c r="BH135" i="16"/>
  <c r="BH138" i="16" s="1"/>
  <c r="AE135" i="16"/>
  <c r="AE138" i="16" s="1"/>
  <c r="AE147" i="16"/>
  <c r="R147" i="15"/>
  <c r="R135" i="15"/>
  <c r="R138" i="15" s="1"/>
  <c r="AG135" i="16"/>
  <c r="AG138" i="16" s="1"/>
  <c r="AG147" i="16"/>
  <c r="M9" i="16"/>
  <c r="BS7" i="16"/>
  <c r="L147" i="15"/>
  <c r="L135" i="15"/>
  <c r="L138" i="15" s="1"/>
  <c r="BO130" i="16"/>
  <c r="BO134" i="16" s="1"/>
  <c r="CP130" i="16"/>
  <c r="CP134" i="16" s="1"/>
  <c r="CK130" i="16"/>
  <c r="CK134" i="16" s="1"/>
  <c r="AM135" i="16"/>
  <c r="AM138" i="16" s="1"/>
  <c r="AH134" i="16"/>
  <c r="U135" i="16"/>
  <c r="U138" i="16" s="1"/>
  <c r="U147" i="16"/>
  <c r="CN9" i="16"/>
  <c r="N135" i="15"/>
  <c r="N138" i="15" s="1"/>
  <c r="N147" i="15"/>
  <c r="BG130" i="16"/>
  <c r="BG134" i="16" s="1"/>
  <c r="BJ7" i="16"/>
  <c r="AS135" i="16"/>
  <c r="AS138" i="16" s="1"/>
  <c r="AS147" i="16"/>
  <c r="AP147" i="16"/>
  <c r="AP135" i="16"/>
  <c r="AP138" i="16" s="1"/>
  <c r="P135" i="16"/>
  <c r="P138" i="16" s="1"/>
  <c r="P147" i="16"/>
  <c r="G131" i="15"/>
  <c r="J134" i="15"/>
  <c r="F131" i="15"/>
  <c r="G140" i="15" s="1"/>
  <c r="F140" i="15" s="1"/>
  <c r="CA9" i="16"/>
  <c r="BL135" i="16"/>
  <c r="BL138" i="16" s="1"/>
  <c r="BL147" i="16"/>
  <c r="CL147" i="16"/>
  <c r="BG147" i="16"/>
  <c r="BG135" i="16"/>
  <c r="BG138" i="16" s="1"/>
  <c r="BN9" i="16"/>
  <c r="Q135" i="16"/>
  <c r="Q138" i="16" s="1"/>
  <c r="Q147" i="16"/>
  <c r="G10" i="16"/>
  <c r="H9" i="16"/>
  <c r="CV9" i="16"/>
  <c r="CS9" i="16"/>
  <c r="CB130" i="16"/>
  <c r="CB134" i="16" s="1"/>
  <c r="BY147" i="16"/>
  <c r="J9" i="16"/>
  <c r="AF134" i="16"/>
  <c r="AU130" i="16"/>
  <c r="AU134" i="16" s="1"/>
  <c r="DA130" i="16"/>
  <c r="DA134" i="16" s="1"/>
  <c r="M147" i="15"/>
  <c r="M135" i="15"/>
  <c r="M138" i="15" s="1"/>
  <c r="BB134" i="16"/>
  <c r="AZ7" i="16"/>
  <c r="AC135" i="16"/>
  <c r="AC138" i="16" s="1"/>
  <c r="AC147" i="16"/>
  <c r="CH130" i="16"/>
  <c r="CH134" i="16" s="1"/>
  <c r="Z9" i="16"/>
  <c r="J147" i="15"/>
  <c r="J135" i="15"/>
  <c r="G7" i="15"/>
  <c r="BA130" i="16"/>
  <c r="BA134" i="16" s="1"/>
  <c r="AQ7" i="16"/>
  <c r="BM9" i="16"/>
  <c r="BR9" i="16"/>
  <c r="BD9" i="16"/>
  <c r="N9" i="16"/>
  <c r="Y9" i="16"/>
  <c r="Q147" i="15"/>
  <c r="Q135" i="15"/>
  <c r="Q138" i="15" s="1"/>
  <c r="BW9" i="16"/>
  <c r="CZ9" i="16"/>
  <c r="CF7" i="16"/>
  <c r="K147" i="16"/>
  <c r="S147" i="15"/>
  <c r="S135" i="15"/>
  <c r="S138" i="15" s="1"/>
  <c r="CD9" i="16"/>
  <c r="BA147" i="16"/>
  <c r="BA135" i="16"/>
  <c r="BA138" i="16" s="1"/>
  <c r="AB147" i="16"/>
  <c r="AB135" i="16"/>
  <c r="AB138" i="16" s="1"/>
  <c r="AX147" i="16"/>
  <c r="AX135" i="16"/>
  <c r="AX138" i="16" s="1"/>
  <c r="BL134" i="16"/>
  <c r="BB7" i="16"/>
  <c r="U135" i="15"/>
  <c r="U138" i="15" s="1"/>
  <c r="U147" i="15"/>
  <c r="AE130" i="16"/>
  <c r="AE134" i="16" s="1"/>
  <c r="H133" i="16"/>
  <c r="G44" i="16"/>
  <c r="I7" i="16"/>
  <c r="W7" i="16" l="1"/>
  <c r="AV7" i="16"/>
  <c r="AV130" i="16"/>
  <c r="AV134" i="16" s="1"/>
  <c r="CT130" i="16"/>
  <c r="CT134" i="16" s="1"/>
  <c r="CT7" i="16"/>
  <c r="S147" i="16"/>
  <c r="BF130" i="16"/>
  <c r="BF134" i="16" s="1"/>
  <c r="BF7" i="16"/>
  <c r="CM7" i="16"/>
  <c r="BJ147" i="16"/>
  <c r="BJ135" i="16"/>
  <c r="BJ138" i="16" s="1"/>
  <c r="O7" i="16"/>
  <c r="O130" i="16"/>
  <c r="O134" i="16" s="1"/>
  <c r="AD130" i="16"/>
  <c r="AD134" i="16" s="1"/>
  <c r="AD7" i="16"/>
  <c r="Z7" i="16"/>
  <c r="Z130" i="16"/>
  <c r="Z134" i="16" s="1"/>
  <c r="V7" i="16"/>
  <c r="V130" i="16"/>
  <c r="V134" i="16" s="1"/>
  <c r="BM130" i="16"/>
  <c r="BM134" i="16" s="1"/>
  <c r="BM7" i="16"/>
  <c r="G9" i="16"/>
  <c r="H7" i="16"/>
  <c r="H130" i="16"/>
  <c r="CQ130" i="16"/>
  <c r="CQ134" i="16" s="1"/>
  <c r="CQ7" i="16"/>
  <c r="BT130" i="16"/>
  <c r="BT134" i="16" s="1"/>
  <c r="BT7" i="16"/>
  <c r="CM147" i="16"/>
  <c r="CM135" i="16"/>
  <c r="CM138" i="16" s="1"/>
  <c r="N7" i="16"/>
  <c r="N130" i="16"/>
  <c r="N134" i="16" s="1"/>
  <c r="R147" i="16"/>
  <c r="R135" i="16"/>
  <c r="R138" i="16" s="1"/>
  <c r="BD7" i="16"/>
  <c r="BD130" i="16"/>
  <c r="BD134" i="16" s="1"/>
  <c r="CF135" i="16"/>
  <c r="CF138" i="16" s="1"/>
  <c r="CF147" i="16"/>
  <c r="CV7" i="16"/>
  <c r="CV130" i="16"/>
  <c r="CV134" i="16" s="1"/>
  <c r="CZ7" i="16"/>
  <c r="CZ130" i="16"/>
  <c r="CZ134" i="16" s="1"/>
  <c r="BW130" i="16"/>
  <c r="BW134" i="16" s="1"/>
  <c r="BW7" i="16"/>
  <c r="AQ147" i="16"/>
  <c r="AQ135" i="16"/>
  <c r="AQ138" i="16" s="1"/>
  <c r="CN7" i="16"/>
  <c r="CN130" i="16"/>
  <c r="CN134" i="16" s="1"/>
  <c r="AH135" i="16"/>
  <c r="AH138" i="16" s="1"/>
  <c r="AH147" i="16"/>
  <c r="BZ130" i="16"/>
  <c r="BZ134" i="16" s="1"/>
  <c r="BZ7" i="16"/>
  <c r="W135" i="16"/>
  <c r="W138" i="16" s="1"/>
  <c r="W147" i="16"/>
  <c r="AW7" i="16"/>
  <c r="AW130" i="16"/>
  <c r="AW134" i="16" s="1"/>
  <c r="AA130" i="16"/>
  <c r="AA134" i="16" s="1"/>
  <c r="AA7" i="16"/>
  <c r="Y130" i="16"/>
  <c r="Y134" i="16" s="1"/>
  <c r="Y7" i="16"/>
  <c r="CS130" i="16"/>
  <c r="CS134" i="16" s="1"/>
  <c r="CS7" i="16"/>
  <c r="T7" i="16"/>
  <c r="T130" i="16"/>
  <c r="T134" i="16" s="1"/>
  <c r="BB147" i="16"/>
  <c r="BB135" i="16"/>
  <c r="BB138" i="16" s="1"/>
  <c r="CD7" i="16"/>
  <c r="CD130" i="16"/>
  <c r="CD134" i="16" s="1"/>
  <c r="AZ135" i="16"/>
  <c r="AZ138" i="16" s="1"/>
  <c r="AZ147" i="16"/>
  <c r="J130" i="16"/>
  <c r="J134" i="16" s="1"/>
  <c r="J7" i="16"/>
  <c r="AL7" i="16"/>
  <c r="AL130" i="16"/>
  <c r="AL134" i="16" s="1"/>
  <c r="CX7" i="16"/>
  <c r="CX130" i="16"/>
  <c r="CX134" i="16" s="1"/>
  <c r="BI130" i="16"/>
  <c r="BI134" i="16" s="1"/>
  <c r="BI7" i="16"/>
  <c r="CA7" i="16"/>
  <c r="CA130" i="16"/>
  <c r="CA134" i="16" s="1"/>
  <c r="AK7" i="16"/>
  <c r="AK130" i="16"/>
  <c r="AK134" i="16" s="1"/>
  <c r="BE135" i="16"/>
  <c r="BE138" i="16" s="1"/>
  <c r="BE147" i="16"/>
  <c r="CE7" i="16"/>
  <c r="CE130" i="16"/>
  <c r="CE134" i="16" s="1"/>
  <c r="DC130" i="16"/>
  <c r="DC134" i="16" s="1"/>
  <c r="DC7" i="16"/>
  <c r="BV147" i="16"/>
  <c r="BV135" i="16"/>
  <c r="BV138" i="16" s="1"/>
  <c r="I147" i="16"/>
  <c r="I135" i="16"/>
  <c r="I138" i="16" s="1"/>
  <c r="BN7" i="16"/>
  <c r="BN130" i="16"/>
  <c r="BN134" i="16" s="1"/>
  <c r="BC7" i="16"/>
  <c r="BC130" i="16"/>
  <c r="BC134" i="16" s="1"/>
  <c r="CC130" i="16"/>
  <c r="CC134" i="16" s="1"/>
  <c r="CC7" i="16"/>
  <c r="F149" i="15"/>
  <c r="F148" i="15"/>
  <c r="F134" i="15"/>
  <c r="G141" i="15" s="1"/>
  <c r="F141" i="15" s="1"/>
  <c r="G142" i="15"/>
  <c r="F142" i="15" s="1"/>
  <c r="G134" i="15"/>
  <c r="BS147" i="16"/>
  <c r="BS135" i="16"/>
  <c r="BS138" i="16" s="1"/>
  <c r="AO147" i="16"/>
  <c r="AO135" i="16"/>
  <c r="AO138" i="16" s="1"/>
  <c r="M130" i="16"/>
  <c r="M134" i="16" s="1"/>
  <c r="M7" i="16"/>
  <c r="BX130" i="16"/>
  <c r="BX134" i="16" s="1"/>
  <c r="BX7" i="16"/>
  <c r="BU147" i="16"/>
  <c r="BU135" i="16"/>
  <c r="BU138" i="16" s="1"/>
  <c r="BK7" i="16"/>
  <c r="BK130" i="16"/>
  <c r="BK134" i="16" s="1"/>
  <c r="CI135" i="16"/>
  <c r="CI138" i="16" s="1"/>
  <c r="CI147" i="16"/>
  <c r="R134" i="16"/>
  <c r="J138" i="15"/>
  <c r="F135" i="15"/>
  <c r="G135" i="15"/>
  <c r="G133" i="16"/>
  <c r="F133" i="16"/>
  <c r="BR7" i="16"/>
  <c r="BR130" i="16"/>
  <c r="BR134" i="16" s="1"/>
  <c r="L130" i="16"/>
  <c r="L134" i="16" s="1"/>
  <c r="L7" i="16"/>
  <c r="AT130" i="16"/>
  <c r="AT134" i="16" s="1"/>
  <c r="AT7" i="16"/>
  <c r="F150" i="16"/>
  <c r="F7" i="16"/>
  <c r="G143" i="16" s="1"/>
  <c r="F143" i="16" s="1"/>
  <c r="F152" i="16" s="1"/>
  <c r="G144" i="16" s="1"/>
  <c r="BF135" i="16" l="1"/>
  <c r="BF138" i="16" s="1"/>
  <c r="BF147" i="16"/>
  <c r="CT147" i="16"/>
  <c r="CT135" i="16"/>
  <c r="CT138" i="16" s="1"/>
  <c r="AV135" i="16"/>
  <c r="AV138" i="16" s="1"/>
  <c r="AV147" i="16"/>
  <c r="BI147" i="16"/>
  <c r="BI135" i="16"/>
  <c r="BI138" i="16" s="1"/>
  <c r="M147" i="16"/>
  <c r="M135" i="16"/>
  <c r="M138" i="16" s="1"/>
  <c r="BN135" i="16"/>
  <c r="BN138" i="16" s="1"/>
  <c r="BN147" i="16"/>
  <c r="BR147" i="16"/>
  <c r="BR135" i="16"/>
  <c r="BR138" i="16" s="1"/>
  <c r="Y135" i="16"/>
  <c r="Y138" i="16" s="1"/>
  <c r="Y147" i="16"/>
  <c r="BZ135" i="16"/>
  <c r="BZ138" i="16" s="1"/>
  <c r="BZ147" i="16"/>
  <c r="BW147" i="16"/>
  <c r="BW135" i="16"/>
  <c r="BW138" i="16" s="1"/>
  <c r="BT135" i="16"/>
  <c r="BT138" i="16" s="1"/>
  <c r="BT147" i="16"/>
  <c r="CX147" i="16"/>
  <c r="CX135" i="16"/>
  <c r="CX138" i="16" s="1"/>
  <c r="CD135" i="16"/>
  <c r="CD138" i="16" s="1"/>
  <c r="CD147" i="16"/>
  <c r="BD147" i="16"/>
  <c r="BD135" i="16"/>
  <c r="BD138" i="16" s="1"/>
  <c r="BK147" i="16"/>
  <c r="BK135" i="16"/>
  <c r="BK138" i="16" s="1"/>
  <c r="CC147" i="16"/>
  <c r="CC135" i="16"/>
  <c r="CC138" i="16" s="1"/>
  <c r="AA147" i="16"/>
  <c r="AA135" i="16"/>
  <c r="AA138" i="16" s="1"/>
  <c r="CQ135" i="16"/>
  <c r="CQ138" i="16" s="1"/>
  <c r="CQ147" i="16"/>
  <c r="V147" i="16"/>
  <c r="V135" i="16"/>
  <c r="V138" i="16" s="1"/>
  <c r="AT135" i="16"/>
  <c r="AT138" i="16" s="1"/>
  <c r="AT147" i="16"/>
  <c r="AK135" i="16"/>
  <c r="AK138" i="16" s="1"/>
  <c r="AK147" i="16"/>
  <c r="AL135" i="16"/>
  <c r="AL138" i="16" s="1"/>
  <c r="AL147" i="16"/>
  <c r="CZ147" i="16"/>
  <c r="CZ135" i="16"/>
  <c r="CZ138" i="16" s="1"/>
  <c r="DC135" i="16"/>
  <c r="DC138" i="16" s="1"/>
  <c r="DC147" i="16"/>
  <c r="J147" i="16"/>
  <c r="J135" i="16"/>
  <c r="J138" i="16" s="1"/>
  <c r="F130" i="16"/>
  <c r="G140" i="16" s="1"/>
  <c r="F140" i="16" s="1"/>
  <c r="G130" i="16"/>
  <c r="H134" i="16"/>
  <c r="Z147" i="16"/>
  <c r="Z135" i="16"/>
  <c r="Z138" i="16" s="1"/>
  <c r="L147" i="16"/>
  <c r="L135" i="16"/>
  <c r="L138" i="16" s="1"/>
  <c r="G138" i="15"/>
  <c r="F138" i="15"/>
  <c r="F145" i="15" s="1"/>
  <c r="BX135" i="16"/>
  <c r="BX138" i="16" s="1"/>
  <c r="BX147" i="16"/>
  <c r="BC135" i="16"/>
  <c r="BC138" i="16" s="1"/>
  <c r="BC147" i="16"/>
  <c r="CA147" i="16"/>
  <c r="CA135" i="16"/>
  <c r="CA138" i="16" s="1"/>
  <c r="T147" i="16"/>
  <c r="T135" i="16"/>
  <c r="T138" i="16" s="1"/>
  <c r="AW147" i="16"/>
  <c r="AW135" i="16"/>
  <c r="AW138" i="16" s="1"/>
  <c r="CN135" i="16"/>
  <c r="CN138" i="16" s="1"/>
  <c r="CN147" i="16"/>
  <c r="CV147" i="16"/>
  <c r="CV135" i="16"/>
  <c r="CV138" i="16" s="1"/>
  <c r="N135" i="16"/>
  <c r="N138" i="16" s="1"/>
  <c r="N147" i="16"/>
  <c r="H147" i="16"/>
  <c r="H135" i="16"/>
  <c r="G7" i="16"/>
  <c r="AD147" i="16"/>
  <c r="AD135" i="16"/>
  <c r="AD138" i="16" s="1"/>
  <c r="CS135" i="16"/>
  <c r="CS138" i="16" s="1"/>
  <c r="CS147" i="16"/>
  <c r="CE135" i="16"/>
  <c r="CE138" i="16" s="1"/>
  <c r="CE147" i="16"/>
  <c r="BM135" i="16"/>
  <c r="BM138" i="16" s="1"/>
  <c r="BM147" i="16"/>
  <c r="O147" i="16"/>
  <c r="O135" i="16"/>
  <c r="O138" i="16" s="1"/>
  <c r="G135" i="16" l="1"/>
  <c r="H138" i="16"/>
  <c r="F135" i="16"/>
  <c r="G142" i="16"/>
  <c r="F142" i="16" s="1"/>
  <c r="G134" i="16"/>
  <c r="F134" i="16"/>
  <c r="G141" i="16" s="1"/>
  <c r="F141" i="16" s="1"/>
  <c r="F149" i="16"/>
  <c r="F148" i="16"/>
  <c r="F138" i="16" l="1"/>
  <c r="F145" i="16" s="1"/>
  <c r="G138" i="16"/>
</calcChain>
</file>

<file path=xl/comments1.xml><?xml version="1.0" encoding="utf-8"?>
<comments xmlns="http://schemas.openxmlformats.org/spreadsheetml/2006/main">
  <authors>
    <author>Mindaugas Cesiulis</author>
  </authors>
  <commentList>
    <comment ref="E11" authorId="0" shapeId="0">
      <text>
        <r>
          <rPr>
            <sz val="9"/>
            <color indexed="81"/>
            <rFont val="Tahoma"/>
            <family val="2"/>
          </rPr>
          <t>2024-2030 m. prognozės paremtos 2019-2021 m. augimo vidurkiu - 4 proc. Europos komisijos duomenys.</t>
        </r>
      </text>
    </comment>
    <comment ref="E12" authorId="0" shapeId="0">
      <text>
        <r>
          <rPr>
            <sz val="9"/>
            <color indexed="81"/>
            <rFont val="Tahoma"/>
            <family val="2"/>
          </rPr>
          <t>URM skiriama OPV dalis (2019-2021 m. vidurkis). Užsienio reikalų ministerijos duomenys.</t>
        </r>
      </text>
    </comment>
    <comment ref="E13" authorId="0" shapeId="0">
      <text>
        <r>
          <rPr>
            <sz val="9"/>
            <color indexed="81"/>
            <rFont val="Tahoma"/>
            <family val="2"/>
          </rPr>
          <t>Kitų Lietuvos valstybės ir savivaldybių institucijų ir įstaigų indėlis į bendrą OPV (2019-2021 m. vidurkis). Užsienio reikalų ministerijos duomenys.</t>
        </r>
      </text>
    </comment>
    <comment ref="E14" authorId="0" shapeId="0">
      <text>
        <r>
          <rPr>
            <sz val="9"/>
            <color indexed="81"/>
            <rFont val="Tahoma"/>
            <family val="2"/>
          </rPr>
          <t>Pažangos priemonė 14-001-09-01-03 "Stiprinti vystomojo bendradarbiavimo sistemos, didinančios Lietuvos minkštąją galią, veiksmingumą"</t>
        </r>
      </text>
    </comment>
    <comment ref="E17" authorId="0" shapeId="0">
      <text>
        <r>
          <rPr>
            <sz val="9"/>
            <color indexed="81"/>
            <rFont val="Tahoma"/>
            <family val="2"/>
          </rPr>
          <t>Atsižvelgiant į sudėtingą pasaulinę ekonominę situaciją, skaičiuojamas 1 proc. metinis BNP augimas.</t>
        </r>
      </text>
    </comment>
    <comment ref="E54" authorId="0" shapeId="0">
      <text>
        <r>
          <rPr>
            <sz val="9"/>
            <color indexed="81"/>
            <rFont val="Tahoma"/>
            <family val="2"/>
          </rPr>
          <t xml:space="preserve">2023 m. - Europos komisijos duomenys. 2024-2030 m. prognozės paremtos 2019-2021 m. augimo vidurkiu - 4 proc. </t>
        </r>
      </text>
    </comment>
    <comment ref="E55" authorId="0" shapeId="0">
      <text>
        <r>
          <rPr>
            <sz val="9"/>
            <color indexed="81"/>
            <rFont val="Tahoma"/>
            <family val="2"/>
          </rPr>
          <t>URM skiriama dvišalės OPV dalis (2019-2021 m. vidurkis). Užsienio reikalų ministerijos duomenys.</t>
        </r>
      </text>
    </comment>
    <comment ref="E56" authorId="0" shapeId="0">
      <text>
        <r>
          <rPr>
            <sz val="9"/>
            <color indexed="81"/>
            <rFont val="Tahoma"/>
            <family val="2"/>
          </rPr>
          <t>URM skiriama daugiašalės OPV dalis (2019-2021 m. vidurkis). Užsienio reikalų ministerijos duomenys.</t>
        </r>
      </text>
    </comment>
    <comment ref="E57" authorId="0" shapeId="0">
      <text>
        <r>
          <rPr>
            <sz val="9"/>
            <color indexed="81"/>
            <rFont val="Tahoma"/>
            <family val="2"/>
          </rPr>
          <t xml:space="preserve">Kitų Lietuvos valstybės ir savivaldos institucijų dvišalis indėlis į bendrą OPV (2019-2021 m. vidurkis). </t>
        </r>
      </text>
    </comment>
    <comment ref="E58" authorId="0" shapeId="0">
      <text>
        <r>
          <rPr>
            <sz val="9"/>
            <color indexed="81"/>
            <rFont val="Tahoma"/>
            <family val="2"/>
          </rPr>
          <t xml:space="preserve">Kitų Lietuvos valstybės ir savivaldos institucijų daugiašalis indėlis į bendrą OPV (2019-2021 m. vidurkis). </t>
        </r>
      </text>
    </comment>
  </commentList>
</comments>
</file>

<file path=xl/sharedStrings.xml><?xml version="1.0" encoding="utf-8"?>
<sst xmlns="http://schemas.openxmlformats.org/spreadsheetml/2006/main" count="5460" uniqueCount="615">
  <si>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</si>
  <si>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</si>
  <si>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</si>
  <si>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</si>
  <si>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</si>
  <si>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</si>
  <si>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</si>
  <si>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</si>
  <si>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</si>
  <si>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</si>
  <si>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</si>
  <si>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Šiame darbalapyje nurodykite priemonės biudžeto nustatymui ir geriausios alternatyvos išrinkimui naudojamas prielaidas.</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</si>
  <si>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</si>
  <si>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</si>
  <si>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</si>
  <si>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</si>
  <si>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</si>
  <si>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</si>
  <si>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</si>
  <si>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</si>
  <si>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</si>
  <si>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</si>
  <si>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</si>
  <si>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</si>
  <si>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</si>
  <si>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</si>
  <si>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</si>
  <si>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</si>
  <si>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</si>
  <si>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</si>
  <si>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</si>
  <si>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</si>
  <si>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</si>
  <si>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</si>
  <si>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</si>
  <si>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</si>
  <si>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</si>
  <si>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</si>
  <si>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</si>
  <si>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</si>
  <si>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</si>
  <si>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</si>
  <si>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</si>
  <si>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</si>
  <si>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</si>
  <si>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</si>
  <si>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</si>
  <si>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</si>
  <si>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</si>
  <si>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</si>
  <si>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</si>
  <si>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</si>
  <si>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</si>
  <si>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</si>
  <si>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</si>
  <si>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</si>
  <si>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</si>
  <si>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</si>
  <si>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</si>
  <si>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</si>
  <si>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</si>
  <si>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</si>
  <si>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</si>
  <si>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</si>
  <si>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</si>
  <si>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</si>
  <si>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</si>
  <si>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</si>
  <si>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</si>
  <si>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</si>
  <si>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</si>
  <si>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</si>
  <si>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</si>
  <si>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</si>
  <si>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</si>
  <si>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</si>
  <si>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</si>
  <si>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</si>
  <si>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</si>
  <si>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</si>
  <si>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</si>
  <si>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</si>
  <si>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</si>
  <si>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</si>
  <si>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</si>
  <si>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</si>
  <si>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</si>
  <si>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</si>
  <si>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</si>
  <si>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</si>
  <si>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</si>
  <si>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</si>
  <si>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</si>
  <si>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</si>
  <si>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</si>
  <si>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</si>
  <si>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</si>
  <si>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</si>
  <si>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</si>
  <si>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</si>
  <si>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</si>
  <si>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</si>
  <si>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</si>
  <si>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</si>
  <si>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</si>
  <si>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</si>
  <si>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</si>
  <si>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</si>
  <si>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</si>
  <si>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</si>
  <si>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</si>
  <si>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</si>
  <si>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</si>
  <si>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</si>
  <si>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</si>
  <si>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</si>
  <si>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</si>
  <si>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</si>
  <si>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</si>
  <si>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</si>
  <si>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</si>
  <si>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</si>
  <si>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</si>
  <si>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</si>
  <si>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</si>
  <si>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</si>
  <si>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</si>
  <si>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</si>
  <si>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</si>
  <si>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</si>
  <si>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</si>
  <si>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</si>
  <si>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</si>
  <si>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</si>
  <si>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</si>
  <si>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</si>
  <si>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</si>
  <si>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</si>
  <si>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</si>
  <si>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</si>
  <si>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</si>
  <si>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</si>
  <si>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</si>
  <si>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</si>
  <si>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</si>
  <si>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</si>
  <si>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</si>
  <si>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</si>
  <si>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</si>
  <si>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</si>
  <si>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</si>
  <si>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</si>
  <si>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</si>
  <si>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</si>
  <si>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</si>
  <si>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</si>
  <si>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</si>
  <si>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</si>
  <si>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</si>
  <si>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PRIELAIDOS</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</si>
  <si>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</si>
  <si>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</si>
  <si>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</si>
  <si>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</si>
  <si>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</si>
  <si>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</si>
  <si>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</si>
  <si>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</si>
  <si>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</si>
  <si>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</si>
  <si>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</si>
  <si>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</si>
  <si>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</si>
  <si>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</si>
  <si>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</si>
  <si>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</si>
  <si>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</si>
  <si>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</si>
  <si>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</si>
  <si>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</si>
  <si>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</si>
  <si>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</si>
  <si>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</si>
  <si>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</si>
  <si>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</si>
  <si>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</si>
  <si>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</si>
  <si>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</si>
  <si>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</si>
  <si>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</si>
  <si>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</si>
  <si>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</si>
  <si>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</si>
  <si>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</si>
  <si>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</si>
  <si>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</si>
  <si>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</si>
  <si>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</si>
  <si>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</si>
  <si>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</si>
  <si>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</si>
  <si>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</si>
  <si>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</si>
  <si>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</si>
  <si>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</si>
  <si>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</si>
  <si>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</si>
  <si>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</si>
  <si>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</si>
  <si>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</si>
  <si>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</si>
  <si>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</si>
  <si>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</si>
  <si>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</si>
  <si>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</si>
  <si>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</si>
  <si>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</si>
  <si>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</si>
  <si>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</si>
  <si>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</si>
  <si>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</si>
  <si>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</si>
  <si>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</si>
  <si>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</si>
  <si>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</si>
  <si>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</si>
  <si>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</si>
  <si>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</si>
  <si>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</si>
  <si>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</si>
  <si>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</si>
  <si>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</si>
  <si>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</si>
  <si>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</si>
  <si>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</si>
  <si>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</si>
  <si>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</si>
  <si>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</si>
  <si>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</si>
  <si>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</si>
  <si>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</si>
  <si>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</si>
  <si>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</si>
  <si>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</si>
  <si>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</si>
  <si>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</si>
  <si>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</si>
  <si>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</si>
  <si>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</si>
  <si>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</si>
  <si>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</si>
  <si>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</si>
  <si>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</si>
  <si>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</si>
  <si>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</si>
  <si>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</si>
  <si>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</si>
  <si>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</si>
  <si>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</si>
  <si>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</si>
  <si>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</si>
  <si>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</si>
  <si>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</si>
  <si>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</si>
  <si>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</si>
  <si>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</si>
  <si>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</si>
  <si>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</si>
  <si>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</si>
  <si>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</si>
  <si>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</si>
  <si>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</si>
  <si>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</si>
  <si>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</si>
  <si>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</si>
  <si>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</si>
  <si>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</si>
  <si>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</si>
  <si>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</si>
  <si>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</si>
  <si>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</si>
  <si>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</si>
  <si>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</si>
  <si>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</si>
  <si>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</si>
  <si>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</si>
  <si>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</si>
  <si>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</si>
  <si>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</si>
  <si>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</si>
  <si>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</si>
  <si>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</si>
  <si>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</si>
  <si>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</si>
  <si>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</si>
  <si>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</si>
  <si>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</si>
  <si>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</si>
  <si>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</si>
  <si>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</si>
  <si>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</si>
  <si>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</si>
  <si>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</si>
  <si>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</si>
  <si>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</si>
  <si>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</si>
  <si>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</si>
  <si>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</si>
  <si>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</si>
  <si>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</si>
  <si>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</si>
  <si>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</si>
  <si>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</si>
  <si>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</si>
  <si>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</si>
  <si>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</si>
  <si>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</si>
  <si>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</si>
  <si>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</si>
  <si>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</si>
  <si>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</si>
  <si>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</si>
  <si>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</si>
  <si>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</si>
  <si>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</si>
  <si>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</si>
  <si>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</si>
  <si>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</si>
  <si>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</si>
  <si>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</si>
  <si>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</si>
  <si>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</si>
  <si>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</si>
  <si>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</si>
  <si>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</si>
  <si>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</si>
  <si>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</si>
  <si>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</si>
  <si>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</si>
  <si>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</si>
  <si>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</si>
  <si>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</si>
  <si>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</si>
  <si>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</si>
  <si>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</si>
  <si>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</si>
  <si>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</si>
  <si>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</si>
  <si>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</si>
  <si>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</si>
  <si>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</si>
  <si>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</si>
  <si>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</si>
  <si>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</si>
  <si>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</si>
  <si>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</si>
  <si>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</si>
  <si>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</si>
  <si>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</si>
  <si>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</si>
  <si>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</si>
  <si>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</si>
  <si>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</si>
  <si>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</si>
  <si>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</si>
  <si>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</si>
  <si>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</si>
  <si>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</si>
  <si>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</si>
  <si>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</si>
  <si>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</si>
  <si>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</si>
  <si>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</si>
  <si>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</si>
  <si>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</si>
  <si>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</si>
  <si>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</si>
  <si>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</si>
  <si>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</si>
  <si>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</si>
  <si>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</si>
  <si>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</si>
  <si>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</si>
  <si>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</si>
  <si>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</si>
  <si>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</si>
  <si>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</si>
  <si>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</si>
  <si>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</si>
  <si>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</si>
  <si>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</si>
  <si>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</si>
  <si>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</si>
  <si>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</si>
  <si>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</si>
  <si>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</si>
  <si>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</si>
  <si>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</si>
  <si>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</si>
  <si>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</si>
  <si>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</si>
  <si>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</si>
  <si>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</si>
  <si>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</si>
  <si>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</si>
  <si>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</si>
  <si>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</si>
  <si>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</si>
  <si>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</si>
  <si>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</si>
  <si>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</si>
  <si>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</si>
  <si>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</si>
  <si>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</si>
  <si>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</si>
  <si>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</si>
  <si>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</si>
  <si>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</si>
  <si>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</si>
  <si>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</si>
  <si>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</si>
  <si>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</si>
  <si>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</si>
  <si>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</si>
  <si>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</si>
  <si>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</si>
  <si>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</si>
  <si>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</si>
  <si>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</si>
  <si>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</si>
  <si>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</si>
  <si>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</si>
  <si>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</si>
  <si>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</si>
  <si>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</si>
  <si>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</si>
  <si>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</si>
  <si>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</si>
  <si>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</si>
  <si>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</si>
  <si>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</si>
  <si>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</si>
  <si>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</si>
  <si>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</si>
  <si>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</si>
  <si>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</si>
  <si>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</si>
  <si>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</si>
  <si>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</si>
  <si>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</si>
  <si>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</si>
  <si>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</si>
  <si>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</si>
  <si>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</si>
  <si>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</si>
  <si>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</si>
  <si>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</si>
  <si>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</si>
  <si>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</si>
  <si>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</si>
  <si>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</si>
  <si>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</si>
  <si>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</si>
  <si>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</si>
  <si>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</si>
  <si>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</si>
  <si>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</si>
  <si>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</si>
  <si>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</si>
  <si>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</si>
  <si>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</si>
  <si>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</si>
  <si>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</si>
  <si>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</si>
  <si>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</si>
  <si>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</si>
  <si>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</si>
  <si>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</si>
  <si>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</si>
  <si>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</si>
  <si>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</si>
  <si>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</si>
  <si>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</si>
  <si>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</si>
  <si>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</si>
  <si>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</si>
  <si>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</si>
  <si>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</si>
  <si>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</si>
  <si>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</si>
  <si>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</si>
  <si>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</si>
  <si>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</si>
  <si>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</si>
  <si>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</si>
  <si>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</si>
  <si>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</si>
  <si>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</si>
  <si>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</si>
  <si>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</si>
  <si>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</si>
  <si>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</si>
  <si>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</si>
  <si>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</si>
  <si>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</si>
  <si>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</si>
  <si>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</si>
  <si>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</si>
  <si>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</si>
  <si>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</si>
  <si>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</si>
  <si>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</si>
  <si>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</si>
  <si>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</si>
  <si>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</si>
  <si>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</si>
  <si>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</si>
  <si>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</si>
  <si>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</si>
  <si>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</si>
  <si>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</si>
  <si>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</si>
  <si>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</si>
  <si>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</si>
  <si>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</si>
  <si>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</si>
  <si>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</si>
  <si>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</si>
  <si>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</si>
  <si>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</si>
  <si>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</si>
  <si>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</si>
  <si>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</si>
  <si>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</si>
  <si>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</si>
  <si>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</si>
  <si>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</si>
  <si>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</si>
  <si>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</si>
  <si>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</si>
  <si>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</si>
  <si>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</si>
  <si>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</si>
  <si>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</si>
  <si>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</si>
  <si>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</si>
  <si>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</si>
  <si>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</si>
  <si>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</si>
  <si>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</si>
  <si>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</si>
  <si>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</si>
  <si>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</si>
  <si>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</si>
  <si>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</si>
  <si>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</si>
  <si>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</si>
  <si>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</si>
  <si>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</si>
  <si>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</si>
  <si>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</si>
  <si>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</si>
  <si>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</si>
  <si>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</si>
  <si>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</si>
  <si>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</si>
  <si>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</si>
  <si>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</si>
  <si>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</si>
  <si>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</si>
  <si>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</si>
  <si>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</si>
  <si>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</si>
  <si>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</si>
  <si>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</si>
  <si>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</si>
  <si>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</si>
  <si>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</si>
  <si>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</si>
  <si>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</si>
  <si>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</si>
  <si>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</si>
  <si>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</si>
  <si>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</si>
  <si>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</si>
  <si>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šaltinis (nurodykite)</t>
  </si>
  <si>
    <t>Finansavimo apimtys, EUR</t>
  </si>
  <si>
    <t>lėšų pavadinimas ir finansavimo šaltinio kodas (nurodykite)</t>
  </si>
  <si>
    <t>Iš viso, Eur</t>
  </si>
  <si>
    <t>Iš viso, vnt.</t>
  </si>
  <si>
    <t>Skaičiuoklės versija 1.1</t>
  </si>
  <si>
    <t>Stiprinti vystomojo bendradarbiavimo sistemos, didinančios Lietuvos minkštąją galią, veiksmingumą</t>
  </si>
  <si>
    <t>14-001-09-01-03 (PN)</t>
  </si>
  <si>
    <t>Veiksmingumo principas</t>
  </si>
  <si>
    <t xml:space="preserve">Oficialiosios paramos vystymuisi kriterijus atitinkančių vystomojo bendradarbiavimo veiklų finansavimo apimtis, dalis nuo bendrųjų nacionalinių pajamų </t>
  </si>
  <si>
    <t>Procentai</t>
  </si>
  <si>
    <t>Užsienio reikalų ministerijos (URM) nuolatinė įmoka, mln. Eur</t>
  </si>
  <si>
    <t>Pažangos veiklos palaikymo lėšos, mln. Eur</t>
  </si>
  <si>
    <t>Pažangos lėšų poreikis, mln. Eur</t>
  </si>
  <si>
    <t>Įnašai į Vystomojo bendradarbiavimo ir humanitarinės pagalbos fondą</t>
  </si>
  <si>
    <t xml:space="preserve">Lietuvos BNP, mln. Eur </t>
  </si>
  <si>
    <t>Lietuvos oficiali parama vystymuisi (OPV), mln. Eur</t>
  </si>
  <si>
    <t>OPV/BNP, proc.</t>
  </si>
  <si>
    <t>Vystomojo bendradarbiavimo ir humanitarinės pagalbos fondo finansavimas</t>
  </si>
  <si>
    <t xml:space="preserve">Likusi OVP dalis (be URM, ES biudžeto dalies), mln. Eur </t>
  </si>
  <si>
    <t>Strateginio valdymo metodikos, patvirtintos Lietuvos Respublikos Vyriausybės 2021 m. balandžio 28 d. nutarimu Nr. 292 „Dėl Strateginio valdymo metodikos patvirtinimo“ (toliau – Metodika) 89.5 punktas numato, kad pažangos priemonės veiklos turi būti analizuojamos taikant sąnaudų ir naudos analizės (toliau – SNA) arba sąnaudų ir veiksmingumo analizės (toliau – SVA) metodus, išskyrus atvejus, kai suderinęs su Portfelio valdytoju pažangos priemonės valdytojas arba pažangos priemonės koordinatorius gali naudoti savo poreikiams pritaikytą analizės įrankį. Įgyvendinamos pažangos priemonės atveju SNA nėra tinkama dėl veikla siekiamo pokyčio specifikos – pirma, pačia priemonės veikla yra didinamas Vystomojo bendradarbiavimo ir humanitarinės pagalbos fondas (toliau - Fondas), kurio buvimas pats savaime nekuria naudos iki momento, kol iš jo nėra skiriami pinigai konkrečioms pokytį kuriančioms veikloms įgyvendinti, kurios negali iš anksto būti numatytos šioje priemonėje ir atitinkamos įvertintos, taikant SNA. Antra, Fondo finansuojamoms investicijoms, kurios planuojamos Priemonėje socialinės-ekonominės naudos vertinimas sunkiai įmanomas, nes vystomojo bendradarbiavimo iniciatyvos yra orientuotos į paramą besivystančioms šalims, todėl jos ir gauna didžiausią naudą, o Lietuvai iš to kuriamą ekonominę naudą išmatuoti sudėtinga. Analizuojant vieną alternatyvą, SVA metodo taikymas taip taip nėra tikslingas, nes, savo esme jis skirtas atrinkti geriausią problemos sprendimo alternatyvą. Tuo tarpu priemonėje analizuojama vienintelė alternatyva. Atsižvelgiant į Metodikoje nurodytų SNA ir SVA metodų šioje priemonėje pritaikymo galimybių ribotumus ir siekiant užtikrinti lėšų panaudojimo efektyvumą ir veiksmingumą, vertinimas atliekamas Fondo finansuojamų vystomojo bendradarbiavimo veiklų pagal nustatytus kriterijus atrankos, įgyvendinimo ir vertinimo etapuose.</t>
  </si>
  <si>
    <t>Lietuvos OPV - dvišalės/daugiašalės paramos santykis</t>
  </si>
  <si>
    <t>Dvišalės paramos dalis nuo oficialios paramos vystymuisi, proc.</t>
  </si>
  <si>
    <r>
      <t xml:space="preserve">Užsienio reikalų ministerijos (URM) nuolatinė įmoka - </t>
    </r>
    <r>
      <rPr>
        <b/>
        <sz val="11"/>
        <color theme="1"/>
        <rFont val="Calibri"/>
        <family val="2"/>
        <scheme val="minor"/>
      </rPr>
      <t>dvišalė parama</t>
    </r>
    <r>
      <rPr>
        <sz val="11"/>
        <color theme="1"/>
        <rFont val="Calibri"/>
        <family val="2"/>
        <scheme val="minor"/>
      </rPr>
      <t>, mln. Eur</t>
    </r>
  </si>
  <si>
    <r>
      <t xml:space="preserve">Užsienio reikalų ministerijos (URM) nuolatinė įmoka - </t>
    </r>
    <r>
      <rPr>
        <b/>
        <sz val="11"/>
        <color theme="1"/>
        <rFont val="Calibri"/>
        <family val="2"/>
        <scheme val="minor"/>
      </rPr>
      <t>daugiašalė parama</t>
    </r>
    <r>
      <rPr>
        <sz val="11"/>
        <color theme="1"/>
        <rFont val="Calibri"/>
        <family val="2"/>
        <scheme val="minor"/>
      </rPr>
      <t>, mln. Eur</t>
    </r>
  </si>
  <si>
    <r>
      <t xml:space="preserve">Likusi </t>
    </r>
    <r>
      <rPr>
        <b/>
        <sz val="11"/>
        <color theme="1"/>
        <rFont val="Calibri"/>
        <family val="2"/>
        <scheme val="minor"/>
      </rPr>
      <t xml:space="preserve">daugiašalės </t>
    </r>
    <r>
      <rPr>
        <sz val="11"/>
        <color theme="1"/>
        <rFont val="Calibri"/>
        <family val="2"/>
        <scheme val="minor"/>
      </rPr>
      <t xml:space="preserve">OVP dalis (be URM, ES biudžeto dalies), mln. Eur </t>
    </r>
  </si>
  <si>
    <r>
      <t xml:space="preserve">Likusi </t>
    </r>
    <r>
      <rPr>
        <b/>
        <sz val="11"/>
        <color theme="1"/>
        <rFont val="Calibri"/>
        <family val="2"/>
        <scheme val="minor"/>
      </rPr>
      <t>dvišalės</t>
    </r>
    <r>
      <rPr>
        <sz val="11"/>
        <color theme="1"/>
        <rFont val="Calibri"/>
        <family val="2"/>
        <scheme val="minor"/>
      </rPr>
      <t xml:space="preserve"> OVP dalis (be URM, ES biudžeto dalies), mln. Eur </t>
    </r>
  </si>
  <si>
    <t>Lietuvos dalis ES biudžete (2023 m. - EK pateiktos prognozės), mln. Eur</t>
  </si>
  <si>
    <t>Vystomojo bendradarbiavimo projektų finansavimas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</si>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</sst>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s>
  <fonts count="57">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b/>
      <sz val="11"/>
      <color theme="1"/>
      <name val="Calibri"/>
      <family val="2"/>
      <scheme val="minor"/>
    </font>
    <font>
      <i/>
      <sz val="11"/>
      <color theme="1"/>
      <name val="Calibri"/>
      <family val="2"/>
      <scheme val="minor"/>
    </font>
    <font>
      <i/>
      <sz val="11"/>
      <color rgb="FFFF0000"/>
      <name val="Calibri"/>
      <family val="2"/>
      <scheme val="minor"/>
    </font>
    <font>
      <sz val="9"/>
      <color indexed="81"/>
      <name val="Tahoma"/>
      <family val="2"/>
    </font>
    <font>
      <sz val="10"/>
      <color theme="1"/>
      <name val="Calibri (Body)"/>
      <charset val="186"/>
    </font>
    <font>
      <sz val="10"/>
      <color theme="1"/>
      <name val="Calibri"/>
      <family val="2"/>
      <scheme val="minor"/>
    </font>
    <font>
      <b/>
      <u/>
      <sz val="11"/>
      <color theme="1"/>
      <name val="Calibri"/>
      <family val="2"/>
      <scheme val="minor"/>
    </font>
    <font>
      <u/>
      <sz val="11"/>
      <color theme="1"/>
      <name val="Calibri"/>
      <family val="2"/>
      <scheme val="minor"/>
    </font>
    <font>
      <sz val="8"/>
      <color rgb="FF000000"/>
      <name val="Segoe UI"/>
      <family val="2"/>
    </font>
    <font>
      <sz val="11"/>
      <color rgb="FF000000"/>
      <name val="Calibri"/>
      <family val="2"/>
    </font>
    <font>
      <sz val="14"/>
      <color rgb="FF339966"/>
      <name val="Calibri"/>
      <family val="2"/>
    </font>
    <font>
      <sz val="10"/>
      <color rgb="FF000000"/>
      <name val="Calibri"/>
      <family val="2"/>
    </font>
  </fonts>
  <fills count="35">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auto="1"/>
      </bottom>
      <diagonal/>
    </border>
  </borders>
  <cellStyleXfs count="78">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6" applyNumberFormat="0" applyAlignment="0" applyProtection="0"/>
    <xf numFmtId="0" fontId="18" fillId="7" borderId="105" applyNumberFormat="0" applyAlignment="0" applyProtection="0"/>
    <xf numFmtId="0" fontId="4" fillId="9" borderId="107" applyNumberFormat="0" applyFont="0" applyAlignment="0" applyProtection="0"/>
    <xf numFmtId="0" fontId="22" fillId="8" borderId="105" applyNumberFormat="0" applyAlignment="0" applyProtection="0"/>
    <xf numFmtId="0" fontId="15" fillId="0" borderId="10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10" applyNumberFormat="0" applyAlignment="0" applyProtection="0"/>
    <xf numFmtId="0" fontId="18" fillId="7" borderId="109" applyNumberFormat="0" applyAlignment="0" applyProtection="0"/>
    <xf numFmtId="0" fontId="4" fillId="9" borderId="111" applyNumberFormat="0" applyFont="0" applyAlignment="0" applyProtection="0"/>
    <xf numFmtId="0" fontId="22" fillId="8" borderId="109" applyNumberFormat="0" applyAlignment="0" applyProtection="0"/>
    <xf numFmtId="0" fontId="15" fillId="0" borderId="11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cellStyleXfs>
  <cellXfs count="777">
    <xf numFmtId="0" fontId="0" fillId="0" borderId="0" xfId="0"/>
    <xf numFmtId="0" fontId="0" fillId="0" borderId="0" xfId="0" applyFont="1" applyFill="1"/>
    <xf numFmtId="0" fontId="0" fillId="0" borderId="0" xfId="0"/>
    <xf numFmtId="0" fontId="0" fillId="0" borderId="0" xfId="0" applyFill="1"/>
    <xf numFmtId="0" fontId="2" fillId="2" borderId="11" xfId="0" applyFont="1" applyFill="1" applyBorder="1"/>
    <xf numFmtId="0" fontId="0" fillId="0" borderId="0" xfId="0" applyBorder="1"/>
    <xf numFmtId="0" fontId="0" fillId="0" borderId="0" xfId="0" applyFill="1" applyBorder="1"/>
    <xf numFmtId="0" fontId="0" fillId="0" borderId="0" xfId="0" applyBorder="1" applyAlignment="1">
      <alignment wrapText="1"/>
    </xf>
    <xf numFmtId="0" fontId="2" fillId="0" borderId="11" xfId="0" applyFont="1" applyFill="1" applyBorder="1"/>
    <xf numFmtId="0" fontId="2" fillId="0" borderId="16" xfId="0" applyFont="1" applyFill="1" applyBorder="1"/>
    <xf numFmtId="0" fontId="0" fillId="0" borderId="11" xfId="0" applyFont="1" applyFill="1" applyBorder="1"/>
    <xf numFmtId="0" fontId="0" fillId="0" borderId="11" xfId="0" applyFont="1" applyBorder="1"/>
    <xf numFmtId="0" fontId="27" fillId="0" borderId="11" xfId="0" applyFont="1" applyFill="1" applyBorder="1"/>
    <xf numFmtId="0" fontId="2" fillId="0" borderId="15" xfId="0" applyFont="1" applyBorder="1"/>
    <xf numFmtId="3" fontId="2" fillId="0" borderId="15" xfId="0" applyNumberFormat="1" applyFont="1" applyBorder="1"/>
    <xf numFmtId="164" fontId="0" fillId="0" borderId="0" xfId="0" applyNumberFormat="1" applyFont="1" applyFill="1" applyBorder="1" applyAlignment="1">
      <alignment wrapText="1"/>
    </xf>
    <xf numFmtId="3" fontId="0" fillId="0" borderId="0" xfId="0" applyNumberFormat="1" applyFill="1" applyBorder="1"/>
    <xf numFmtId="3" fontId="2" fillId="0" borderId="11" xfId="0" applyNumberFormat="1" applyFont="1" applyFill="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Font="1" applyFill="1" applyBorder="1"/>
    <xf numFmtId="0" fontId="0" fillId="0" borderId="0" xfId="0" applyFont="1" applyFill="1" applyBorder="1" applyAlignment="1">
      <alignment wrapText="1"/>
    </xf>
    <xf numFmtId="0" fontId="2" fillId="0" borderId="11" xfId="0" applyFont="1" applyBorder="1" applyAlignment="1">
      <alignment wrapText="1"/>
    </xf>
    <xf numFmtId="0" fontId="1" fillId="0" borderId="0" xfId="0" applyFont="1" applyBorder="1" applyAlignment="1">
      <alignment wrapText="1"/>
    </xf>
    <xf numFmtId="0" fontId="27" fillId="0" borderId="11" xfId="0" applyFont="1" applyFill="1" applyBorder="1" applyAlignment="1">
      <alignment wrapText="1"/>
    </xf>
    <xf numFmtId="0" fontId="2" fillId="0" borderId="11" xfId="0" applyFont="1" applyBorder="1"/>
    <xf numFmtId="0" fontId="2" fillId="0" borderId="0" xfId="0" applyFont="1" applyFill="1"/>
    <xf numFmtId="0" fontId="2" fillId="0" borderId="0" xfId="0" applyFont="1" applyFill="1" applyBorder="1" applyAlignment="1">
      <alignment horizontal="center"/>
    </xf>
    <xf numFmtId="0" fontId="0" fillId="0" borderId="0" xfId="0" applyFill="1" applyBorder="1" applyAlignment="1">
      <alignment wrapText="1"/>
    </xf>
    <xf numFmtId="0" fontId="1" fillId="0" borderId="0" xfId="0" applyFont="1" applyBorder="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11" xfId="0" applyFont="1" applyBorder="1" applyAlignment="1">
      <alignment wrapText="1"/>
    </xf>
    <xf numFmtId="0" fontId="0" fillId="0" borderId="0" xfId="0" applyFont="1" applyFill="1" applyBorder="1" applyAlignment="1">
      <alignment horizontal="center"/>
    </xf>
    <xf numFmtId="3" fontId="0" fillId="0" borderId="0" xfId="0" applyNumberFormat="1" applyFont="1" applyFill="1" applyBorder="1"/>
    <xf numFmtId="0" fontId="0" fillId="0" borderId="0" xfId="0" applyFont="1" applyFill="1" applyBorder="1" applyAlignment="1">
      <alignment horizontal="right" wrapText="1"/>
    </xf>
    <xf numFmtId="0" fontId="0" fillId="0" borderId="0" xfId="0" applyFont="1" applyBorder="1" applyAlignment="1">
      <alignment wrapText="1"/>
    </xf>
    <xf numFmtId="1" fontId="0" fillId="0" borderId="0" xfId="0" applyNumberFormat="1" applyBorder="1"/>
    <xf numFmtId="165" fontId="26" fillId="0" borderId="0" xfId="0" applyNumberFormat="1" applyFont="1" applyBorder="1" applyAlignment="1">
      <alignment wrapText="1"/>
    </xf>
    <xf numFmtId="0" fontId="0" fillId="0" borderId="0" xfId="0" applyFont="1" applyFill="1" applyBorder="1"/>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0" borderId="0" xfId="0" applyFill="1" applyProtection="1"/>
    <xf numFmtId="0" fontId="0" fillId="0" borderId="0" xfId="0" applyFill="1" applyBorder="1" applyProtection="1"/>
    <xf numFmtId="0" fontId="0" fillId="3" borderId="0" xfId="0" applyFill="1" applyProtection="1"/>
    <xf numFmtId="0" fontId="0" fillId="0" borderId="0" xfId="0" applyProtection="1"/>
    <xf numFmtId="0" fontId="0" fillId="0" borderId="0" xfId="0" applyProtection="1">
      <protection locked="0"/>
    </xf>
    <xf numFmtId="0" fontId="0" fillId="0" borderId="0" xfId="0" applyFill="1" applyProtection="1">
      <protection locked="0"/>
    </xf>
    <xf numFmtId="14" fontId="0" fillId="0" borderId="0" xfId="0" applyNumberFormat="1"/>
    <xf numFmtId="0" fontId="0" fillId="0" borderId="0" xfId="0" applyFill="1" applyAlignment="1">
      <alignment horizontal="center"/>
    </xf>
    <xf numFmtId="0" fontId="2" fillId="2" borderId="11" xfId="0" applyFont="1" applyFill="1" applyBorder="1" applyAlignment="1">
      <alignment horizontal="center" vertical="center"/>
    </xf>
    <xf numFmtId="0" fontId="0" fillId="0" borderId="0" xfId="0" applyFont="1"/>
    <xf numFmtId="3" fontId="2" fillId="0" borderId="11" xfId="0" applyNumberFormat="1" applyFont="1" applyFill="1" applyBorder="1" applyAlignment="1">
      <alignment wrapText="1"/>
    </xf>
    <xf numFmtId="0" fontId="0" fillId="0" borderId="15" xfId="0" applyFont="1" applyBorder="1"/>
    <xf numFmtId="0" fontId="0" fillId="0" borderId="1" xfId="0" applyFont="1" applyFill="1" applyBorder="1"/>
    <xf numFmtId="3" fontId="0" fillId="20" borderId="11" xfId="0" applyNumberFormat="1" applyFont="1" applyFill="1" applyBorder="1" applyProtection="1">
      <protection locked="0"/>
    </xf>
    <xf numFmtId="0" fontId="0" fillId="0" borderId="16" xfId="0" applyFont="1" applyFill="1" applyBorder="1"/>
    <xf numFmtId="165" fontId="0" fillId="0" borderId="0" xfId="0" applyNumberFormat="1" applyFont="1" applyFill="1" applyBorder="1" applyAlignment="1">
      <alignment wrapText="1"/>
    </xf>
    <xf numFmtId="0" fontId="0" fillId="3" borderId="0" xfId="0" applyFont="1" applyFill="1"/>
    <xf numFmtId="0" fontId="0" fillId="0" borderId="0" xfId="0" applyFont="1" applyFill="1" applyAlignment="1">
      <alignment horizontal="center"/>
    </xf>
    <xf numFmtId="3" fontId="2" fillId="0" borderId="15" xfId="0" applyNumberFormat="1" applyFont="1" applyFill="1" applyBorder="1"/>
    <xf numFmtId="3" fontId="0" fillId="0" borderId="13" xfId="0" applyNumberFormat="1" applyFont="1" applyFill="1" applyBorder="1"/>
    <xf numFmtId="0" fontId="0" fillId="0" borderId="0" xfId="0" applyFont="1" applyAlignment="1">
      <alignment horizontal="center"/>
    </xf>
    <xf numFmtId="0" fontId="0" fillId="3" borderId="0" xfId="0" applyFont="1" applyFill="1" applyAlignment="1">
      <alignment horizontal="center"/>
    </xf>
    <xf numFmtId="0" fontId="0" fillId="0" borderId="0" xfId="0" applyFont="1" applyAlignment="1"/>
    <xf numFmtId="3" fontId="0" fillId="0" borderId="11" xfId="0" applyNumberFormat="1" applyFont="1" applyBorder="1" applyAlignment="1">
      <alignment wrapText="1"/>
    </xf>
    <xf numFmtId="0" fontId="0" fillId="0" borderId="0" xfId="0" applyFont="1" applyBorder="1"/>
    <xf numFmtId="165" fontId="2" fillId="0" borderId="0" xfId="0" applyNumberFormat="1" applyFont="1" applyFill="1" applyBorder="1" applyAlignment="1">
      <alignment wrapText="1"/>
    </xf>
    <xf numFmtId="0" fontId="0" fillId="0" borderId="0" xfId="0" applyFont="1" applyFill="1" applyBorder="1" applyAlignment="1"/>
    <xf numFmtId="167" fontId="2" fillId="0" borderId="0" xfId="0" applyNumberFormat="1" applyFont="1" applyFill="1" applyBorder="1" applyAlignment="1">
      <alignment wrapText="1"/>
    </xf>
    <xf numFmtId="0" fontId="0" fillId="21" borderId="0" xfId="0" applyFont="1" applyFill="1"/>
    <xf numFmtId="0" fontId="0" fillId="21" borderId="0" xfId="0" applyFont="1" applyFill="1" applyAlignment="1">
      <alignment horizontal="center"/>
    </xf>
    <xf numFmtId="9" fontId="0" fillId="20" borderId="11" xfId="0" applyNumberFormat="1" applyFont="1" applyFill="1" applyBorder="1" applyAlignment="1" applyProtection="1">
      <alignment horizontal="left" wrapText="1"/>
      <protection locked="0"/>
    </xf>
    <xf numFmtId="0" fontId="1" fillId="0" borderId="0" xfId="0" applyFont="1" applyFill="1" applyBorder="1" applyProtection="1"/>
    <xf numFmtId="3" fontId="0" fillId="0" borderId="11" xfId="55" applyNumberFormat="1" applyFont="1" applyBorder="1" applyAlignment="1">
      <alignment wrapText="1"/>
    </xf>
    <xf numFmtId="3" fontId="0" fillId="0" borderId="11" xfId="0" applyNumberFormat="1" applyFont="1" applyFill="1" applyBorder="1" applyAlignment="1">
      <alignment wrapText="1"/>
    </xf>
    <xf numFmtId="3" fontId="0" fillId="0" borderId="19" xfId="0" applyNumberFormat="1" applyFont="1" applyFill="1" applyBorder="1" applyAlignment="1">
      <alignment wrapText="1"/>
    </xf>
    <xf numFmtId="4" fontId="2" fillId="0" borderId="21" xfId="0" applyNumberFormat="1" applyFont="1" applyFill="1" applyBorder="1" applyAlignment="1">
      <alignment wrapText="1"/>
    </xf>
    <xf numFmtId="4" fontId="0" fillId="0" borderId="25" xfId="0" applyNumberFormat="1" applyFont="1" applyFill="1" applyBorder="1" applyAlignment="1">
      <alignment horizontal="right" wrapText="1"/>
    </xf>
    <xf numFmtId="167" fontId="34" fillId="0" borderId="0" xfId="0" applyNumberFormat="1" applyFont="1" applyFill="1" applyBorder="1" applyAlignment="1">
      <alignment wrapText="1"/>
    </xf>
    <xf numFmtId="0" fontId="0" fillId="0" borderId="0" xfId="0" applyFont="1" applyBorder="1" applyAlignment="1">
      <alignment wrapText="1"/>
    </xf>
    <xf numFmtId="3" fontId="0" fillId="0" borderId="26" xfId="0" applyNumberFormat="1" applyFont="1" applyFill="1" applyBorder="1" applyAlignment="1">
      <alignment wrapText="1"/>
    </xf>
    <xf numFmtId="3" fontId="0" fillId="0" borderId="11" xfId="0" applyNumberFormat="1" applyFont="1" applyFill="1" applyBorder="1" applyAlignment="1"/>
    <xf numFmtId="3" fontId="0" fillId="0" borderId="0" xfId="0" applyNumberFormat="1" applyFont="1" applyFill="1" applyBorder="1" applyAlignment="1">
      <alignment wrapText="1"/>
    </xf>
    <xf numFmtId="2" fontId="0" fillId="0" borderId="0" xfId="0" applyNumberFormat="1" applyFont="1" applyFill="1" applyBorder="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Fill="1" applyBorder="1" applyAlignment="1">
      <alignment horizontal="right"/>
    </xf>
    <xf numFmtId="3" fontId="0" fillId="0" borderId="13" xfId="0" applyNumberFormat="1" applyFont="1" applyFill="1" applyBorder="1" applyAlignment="1">
      <alignment wrapText="1"/>
    </xf>
    <xf numFmtId="4" fontId="0" fillId="0" borderId="0" xfId="0" applyNumberFormat="1" applyFont="1" applyFill="1" applyBorder="1" applyAlignment="1">
      <alignment horizontal="right" wrapText="1"/>
    </xf>
    <xf numFmtId="0" fontId="27" fillId="27" borderId="19" xfId="0" applyFont="1" applyFill="1" applyBorder="1" applyAlignment="1">
      <alignment horizontal="center"/>
    </xf>
    <xf numFmtId="0" fontId="35" fillId="0" borderId="34" xfId="0" applyFont="1" applyBorder="1" applyProtection="1"/>
    <xf numFmtId="0" fontId="0" fillId="0" borderId="0" xfId="0" applyFont="1" applyAlignment="1"/>
    <xf numFmtId="0" fontId="2" fillId="2" borderId="11" xfId="0" applyFont="1" applyFill="1" applyBorder="1" applyAlignment="1">
      <alignment horizontal="center"/>
    </xf>
    <xf numFmtId="0" fontId="2" fillId="2" borderId="11" xfId="0" applyFont="1" applyFill="1" applyBorder="1" applyAlignment="1">
      <alignment horizontal="center" wrapText="1"/>
    </xf>
    <xf numFmtId="0" fontId="0" fillId="0" borderId="0" xfId="0" applyAlignment="1">
      <alignment wrapText="1"/>
    </xf>
    <xf numFmtId="0" fontId="35" fillId="0" borderId="34" xfId="0" applyFont="1" applyBorder="1" applyAlignment="1" applyProtection="1">
      <alignment horizontal="right"/>
    </xf>
    <xf numFmtId="0" fontId="2" fillId="0" borderId="0" xfId="0" applyFont="1" applyFill="1" applyBorder="1"/>
    <xf numFmtId="0" fontId="2" fillId="2" borderId="11" xfId="0" applyFont="1" applyFill="1" applyBorder="1" applyAlignment="1" applyProtection="1">
      <alignment horizontal="center" wrapText="1"/>
    </xf>
    <xf numFmtId="9" fontId="0" fillId="0" borderId="0" xfId="0" applyNumberFormat="1"/>
    <xf numFmtId="0" fontId="0" fillId="28" borderId="0" xfId="0" applyFont="1" applyFill="1"/>
    <xf numFmtId="3" fontId="0" fillId="28" borderId="11" xfId="0" applyNumberFormat="1" applyFont="1" applyFill="1" applyBorder="1" applyProtection="1"/>
    <xf numFmtId="0" fontId="2" fillId="2" borderId="11" xfId="0" applyFont="1" applyFill="1" applyBorder="1" applyAlignment="1"/>
    <xf numFmtId="0" fontId="27" fillId="27" borderId="11" xfId="0" applyFont="1" applyFill="1" applyBorder="1" applyAlignment="1">
      <alignment horizontal="center"/>
    </xf>
    <xf numFmtId="4" fontId="0" fillId="0" borderId="11" xfId="0" applyNumberFormat="1" applyFont="1" applyFill="1" applyBorder="1" applyAlignment="1">
      <alignment horizontal="right" wrapText="1"/>
    </xf>
    <xf numFmtId="3" fontId="0" fillId="0" borderId="11" xfId="0" applyNumberFormat="1" applyFont="1" applyFill="1" applyBorder="1" applyAlignment="1">
      <alignment horizontal="right"/>
    </xf>
    <xf numFmtId="3" fontId="2" fillId="0" borderId="11" xfId="0" applyNumberFormat="1" applyFont="1" applyBorder="1" applyAlignment="1">
      <alignment wrapText="1"/>
    </xf>
    <xf numFmtId="4" fontId="0" fillId="0" borderId="13" xfId="0" applyNumberFormat="1" applyFill="1" applyBorder="1" applyAlignment="1" applyProtection="1">
      <alignment horizontal="right"/>
    </xf>
    <xf numFmtId="0" fontId="1" fillId="0" borderId="0" xfId="0" applyFont="1" applyBorder="1" applyAlignment="1" applyProtection="1">
      <alignment wrapText="1"/>
    </xf>
    <xf numFmtId="0" fontId="0" fillId="0" borderId="0" xfId="0" applyBorder="1" applyAlignment="1" applyProtection="1">
      <alignment wrapText="1"/>
    </xf>
    <xf numFmtId="0" fontId="2" fillId="0" borderId="0" xfId="0" applyFont="1" applyFill="1" applyProtection="1"/>
    <xf numFmtId="0" fontId="0" fillId="0" borderId="0" xfId="0" applyFont="1" applyFill="1" applyProtection="1"/>
    <xf numFmtId="0" fontId="1" fillId="0" borderId="0" xfId="0" applyFont="1" applyFill="1" applyProtection="1"/>
    <xf numFmtId="0" fontId="2" fillId="2" borderId="15" xfId="0" applyFont="1" applyFill="1" applyBorder="1" applyAlignment="1" applyProtection="1">
      <alignment horizontal="center"/>
    </xf>
    <xf numFmtId="0" fontId="0" fillId="0" borderId="0" xfId="0" applyFont="1" applyFill="1" applyAlignment="1" applyProtection="1">
      <alignment horizontal="center"/>
    </xf>
    <xf numFmtId="0" fontId="0" fillId="0" borderId="0" xfId="0" applyFill="1" applyBorder="1" applyAlignment="1" applyProtection="1">
      <alignment horizontal="center"/>
    </xf>
    <xf numFmtId="0" fontId="2" fillId="0" borderId="0" xfId="0" applyFont="1" applyFill="1" applyBorder="1" applyAlignment="1" applyProtection="1">
      <alignment horizontal="center"/>
    </xf>
    <xf numFmtId="0" fontId="0" fillId="0" borderId="0" xfId="0" applyAlignment="1" applyProtection="1">
      <alignment horizontal="center"/>
    </xf>
    <xf numFmtId="0" fontId="0" fillId="0" borderId="11" xfId="0" applyFont="1" applyFill="1" applyBorder="1" applyAlignment="1" applyProtection="1">
      <alignment horizontal="right"/>
    </xf>
    <xf numFmtId="0" fontId="0" fillId="0" borderId="12" xfId="0" applyFill="1" applyBorder="1" applyAlignment="1" applyProtection="1">
      <alignment horizontal="left" wrapText="1"/>
    </xf>
    <xf numFmtId="0" fontId="1" fillId="0" borderId="0" xfId="0" applyFont="1" applyProtection="1"/>
    <xf numFmtId="0" fontId="2" fillId="2" borderId="15" xfId="0" applyFont="1" applyFill="1" applyBorder="1" applyAlignment="1" applyProtection="1">
      <alignment horizontal="center" wrapText="1"/>
    </xf>
    <xf numFmtId="3" fontId="0" fillId="0" borderId="0" xfId="0" applyNumberFormat="1" applyFill="1" applyBorder="1" applyProtection="1"/>
    <xf numFmtId="0" fontId="0" fillId="0" borderId="0" xfId="0" applyFont="1" applyFill="1" applyBorder="1" applyProtection="1"/>
    <xf numFmtId="0" fontId="2" fillId="0" borderId="11" xfId="0" applyFont="1" applyFill="1" applyBorder="1" applyAlignment="1" applyProtection="1">
      <alignment horizontal="center"/>
    </xf>
    <xf numFmtId="9" fontId="2" fillId="0" borderId="11" xfId="0" applyNumberFormat="1" applyFont="1" applyFill="1" applyBorder="1" applyAlignment="1" applyProtection="1">
      <alignment horizontal="center"/>
    </xf>
    <xf numFmtId="0" fontId="2" fillId="0" borderId="0" xfId="0" applyFont="1" applyFill="1" applyBorder="1" applyAlignment="1" applyProtection="1">
      <alignment horizontal="center" vertical="center"/>
    </xf>
    <xf numFmtId="0" fontId="2" fillId="2" borderId="11" xfId="0" applyFont="1" applyFill="1" applyBorder="1" applyAlignment="1" applyProtection="1">
      <alignment horizontal="center"/>
    </xf>
    <xf numFmtId="166" fontId="27" fillId="0" borderId="11" xfId="0" applyNumberFormat="1" applyFont="1" applyFill="1" applyBorder="1" applyAlignment="1" applyProtection="1">
      <alignment horizontal="center"/>
    </xf>
    <xf numFmtId="2" fontId="0" fillId="0" borderId="11" xfId="0" applyNumberFormat="1" applyFill="1" applyBorder="1" applyAlignment="1" applyProtection="1">
      <alignment horizontal="center"/>
    </xf>
    <xf numFmtId="0" fontId="0" fillId="0" borderId="0" xfId="0" applyNumberFormat="1" applyFill="1" applyBorder="1" applyAlignment="1" applyProtection="1">
      <alignment horizontal="center"/>
    </xf>
    <xf numFmtId="0" fontId="27" fillId="0" borderId="11" xfId="0" applyFont="1" applyFill="1" applyBorder="1" applyAlignment="1" applyProtection="1">
      <alignment horizontal="left"/>
    </xf>
    <xf numFmtId="0" fontId="0" fillId="0" borderId="0" xfId="0" applyFont="1" applyFill="1" applyBorder="1" applyAlignment="1" applyProtection="1">
      <alignment horizontal="center"/>
    </xf>
    <xf numFmtId="2" fontId="28" fillId="0" borderId="11" xfId="0" applyNumberFormat="1" applyFont="1" applyBorder="1" applyAlignment="1" applyProtection="1">
      <alignment horizontal="center"/>
    </xf>
    <xf numFmtId="0" fontId="28" fillId="0" borderId="0" xfId="0" applyFont="1" applyBorder="1" applyAlignment="1" applyProtection="1">
      <alignment horizontal="center"/>
    </xf>
    <xf numFmtId="0" fontId="0" fillId="0" borderId="0" xfId="0" applyBorder="1" applyAlignment="1" applyProtection="1">
      <alignment horizontal="center"/>
    </xf>
    <xf numFmtId="0" fontId="0" fillId="0" borderId="0" xfId="0" applyFont="1" applyBorder="1" applyAlignment="1">
      <alignment wrapText="1"/>
    </xf>
    <xf numFmtId="0" fontId="2" fillId="2" borderId="11" xfId="0" applyFont="1" applyFill="1" applyBorder="1" applyAlignment="1" applyProtection="1">
      <alignment horizontal="center"/>
    </xf>
    <xf numFmtId="0" fontId="0" fillId="0" borderId="0" xfId="0" applyNumberFormat="1"/>
    <xf numFmtId="0" fontId="2" fillId="0" borderId="0" xfId="0" applyFont="1" applyProtection="1"/>
    <xf numFmtId="0" fontId="2" fillId="0" borderId="0" xfId="0" applyFont="1" applyBorder="1" applyAlignment="1" applyProtection="1"/>
    <xf numFmtId="0" fontId="0" fillId="0" borderId="0" xfId="0" applyBorder="1" applyAlignment="1" applyProtection="1"/>
    <xf numFmtId="0" fontId="2" fillId="0" borderId="0" xfId="0" applyFont="1" applyBorder="1" applyProtection="1"/>
    <xf numFmtId="1" fontId="0" fillId="0" borderId="0" xfId="0" applyNumberFormat="1" applyFont="1" applyFill="1" applyBorder="1" applyAlignment="1" applyProtection="1">
      <alignment horizontal="center" wrapText="1"/>
    </xf>
    <xf numFmtId="0" fontId="0" fillId="0" borderId="0" xfId="0" applyBorder="1" applyAlignment="1" applyProtection="1">
      <alignment horizontal="left"/>
    </xf>
    <xf numFmtId="0" fontId="2" fillId="0" borderId="11" xfId="0" applyFont="1" applyFill="1" applyBorder="1" applyAlignment="1" applyProtection="1">
      <alignment horizontal="center" vertical="center"/>
    </xf>
    <xf numFmtId="0" fontId="0" fillId="0" borderId="0" xfId="0" applyFont="1" applyBorder="1" applyAlignment="1" applyProtection="1">
      <alignment horizontal="center" vertical="center" wrapText="1"/>
    </xf>
    <xf numFmtId="0" fontId="0" fillId="0" borderId="11" xfId="0" applyFont="1" applyBorder="1" applyProtection="1"/>
    <xf numFmtId="2" fontId="0" fillId="0" borderId="11" xfId="0" applyNumberFormat="1" applyFont="1" applyBorder="1" applyProtection="1"/>
    <xf numFmtId="3" fontId="0" fillId="0" borderId="11" xfId="0" applyNumberFormat="1" applyBorder="1" applyProtection="1"/>
    <xf numFmtId="0" fontId="0" fillId="0" borderId="0" xfId="0" applyBorder="1" applyProtection="1"/>
    <xf numFmtId="0" fontId="0" fillId="0" borderId="0" xfId="0" applyFont="1" applyBorder="1" applyProtection="1"/>
    <xf numFmtId="3" fontId="0" fillId="0" borderId="11" xfId="0" applyNumberFormat="1" applyFont="1" applyBorder="1" applyProtection="1"/>
    <xf numFmtId="0" fontId="2" fillId="0" borderId="0" xfId="0" applyFont="1" applyFill="1" applyBorder="1" applyAlignment="1" applyProtection="1">
      <alignment horizontal="center" wrapText="1"/>
    </xf>
    <xf numFmtId="0" fontId="0" fillId="0" borderId="0" xfId="0" applyFont="1" applyFill="1" applyBorder="1" applyAlignment="1" applyProtection="1">
      <alignment horizontal="center" vertical="center" wrapText="1"/>
    </xf>
    <xf numFmtId="3" fontId="27" fillId="0" borderId="11" xfId="0" applyNumberFormat="1" applyFont="1" applyFill="1" applyBorder="1" applyAlignment="1" applyProtection="1">
      <alignment horizontal="right" wrapText="1"/>
    </xf>
    <xf numFmtId="0" fontId="2" fillId="2" borderId="18" xfId="0" applyFont="1" applyFill="1" applyBorder="1" applyAlignment="1" applyProtection="1">
      <alignment horizontal="center"/>
    </xf>
    <xf numFmtId="165" fontId="2" fillId="0" borderId="12" xfId="0" applyNumberFormat="1" applyFont="1" applyBorder="1" applyAlignment="1" applyProtection="1">
      <alignment wrapText="1"/>
    </xf>
    <xf numFmtId="0" fontId="0" fillId="0" borderId="0" xfId="0" applyFont="1" applyProtection="1"/>
    <xf numFmtId="3" fontId="2" fillId="0" borderId="15" xfId="0" applyNumberFormat="1" applyFont="1" applyBorder="1" applyProtection="1"/>
    <xf numFmtId="3" fontId="2" fillId="0" borderId="11" xfId="0" applyNumberFormat="1" applyFont="1" applyFill="1" applyBorder="1" applyProtection="1"/>
    <xf numFmtId="0" fontId="0" fillId="0" borderId="11" xfId="0" applyFont="1" applyFill="1" applyBorder="1" applyProtection="1"/>
    <xf numFmtId="0" fontId="31" fillId="0" borderId="0" xfId="0" applyFont="1" applyProtection="1"/>
    <xf numFmtId="3" fontId="0" fillId="0" borderId="11" xfId="0" applyNumberFormat="1" applyFont="1" applyFill="1" applyBorder="1" applyProtection="1"/>
    <xf numFmtId="1" fontId="0" fillId="26" borderId="13" xfId="0" applyNumberFormat="1" applyFont="1" applyFill="1" applyBorder="1" applyAlignment="1" applyProtection="1">
      <alignment horizontal="right" wrapText="1"/>
    </xf>
    <xf numFmtId="0" fontId="0" fillId="26" borderId="0" xfId="0" applyFill="1" applyBorder="1" applyAlignment="1" applyProtection="1">
      <alignment horizontal="left" wrapText="1"/>
    </xf>
    <xf numFmtId="49" fontId="0" fillId="26" borderId="14" xfId="0" applyNumberFormat="1" applyFont="1" applyFill="1" applyBorder="1" applyAlignment="1" applyProtection="1">
      <alignment wrapText="1"/>
    </xf>
    <xf numFmtId="49" fontId="0" fillId="26" borderId="13" xfId="0" applyNumberFormat="1" applyFont="1" applyFill="1" applyBorder="1" applyAlignment="1" applyProtection="1">
      <alignment wrapText="1"/>
    </xf>
    <xf numFmtId="0" fontId="1" fillId="0" borderId="0" xfId="0" applyFont="1" applyBorder="1" applyAlignment="1" applyProtection="1">
      <alignment horizontal="left" wrapText="1"/>
    </xf>
    <xf numFmtId="0" fontId="0" fillId="0" borderId="0" xfId="0" applyBorder="1" applyAlignment="1" applyProtection="1">
      <alignment horizontal="left" wrapText="1"/>
    </xf>
    <xf numFmtId="0" fontId="1" fillId="0" borderId="0" xfId="0" applyFont="1" applyBorder="1" applyAlignment="1" applyProtection="1">
      <alignment horizontal="left"/>
    </xf>
    <xf numFmtId="49" fontId="0" fillId="20" borderId="12" xfId="0" applyNumberFormat="1" applyFont="1" applyFill="1" applyBorder="1" applyAlignment="1" applyProtection="1">
      <alignment horizontal="right" wrapText="1"/>
      <protection locked="0"/>
    </xf>
    <xf numFmtId="0" fontId="1" fillId="0" borderId="0" xfId="0" applyFont="1" applyBorder="1" applyAlignment="1" applyProtection="1">
      <alignment wrapText="1"/>
    </xf>
    <xf numFmtId="0" fontId="0" fillId="0" borderId="23" xfId="0" applyFill="1" applyBorder="1" applyAlignment="1" applyProtection="1">
      <alignment vertical="center" wrapText="1"/>
    </xf>
    <xf numFmtId="0" fontId="0" fillId="0" borderId="0" xfId="0" applyFill="1" applyBorder="1" applyAlignment="1" applyProtection="1">
      <alignment vertical="center" wrapText="1"/>
    </xf>
    <xf numFmtId="0" fontId="0" fillId="0" borderId="0" xfId="0" applyBorder="1" applyAlignment="1" applyProtection="1">
      <alignment horizontal="left" vertical="center" wrapText="1"/>
    </xf>
    <xf numFmtId="0" fontId="1" fillId="0" borderId="0" xfId="0" applyFont="1" applyBorder="1" applyProtection="1"/>
    <xf numFmtId="0" fontId="0" fillId="0" borderId="0" xfId="0" applyFont="1" applyFill="1" applyBorder="1" applyAlignment="1" applyProtection="1">
      <alignment wrapText="1"/>
    </xf>
    <xf numFmtId="0" fontId="0" fillId="0" borderId="23"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0" fillId="0" borderId="23" xfId="0" applyBorder="1" applyProtection="1"/>
    <xf numFmtId="0" fontId="0" fillId="0" borderId="24" xfId="0" applyBorder="1" applyAlignment="1" applyProtection="1">
      <alignment horizontal="left" vertical="center" wrapText="1"/>
    </xf>
    <xf numFmtId="49" fontId="0" fillId="0" borderId="0" xfId="0" applyNumberFormat="1" applyFont="1" applyFill="1" applyBorder="1" applyAlignment="1" applyProtection="1">
      <alignment vertical="center" wrapText="1"/>
    </xf>
    <xf numFmtId="0" fontId="0" fillId="0" borderId="24" xfId="0" applyFont="1" applyBorder="1" applyProtection="1"/>
    <xf numFmtId="0" fontId="0" fillId="0" borderId="0" xfId="0" applyFill="1" applyAlignment="1" applyProtection="1">
      <alignment horizontal="left"/>
    </xf>
    <xf numFmtId="0" fontId="0" fillId="0" borderId="24" xfId="0" applyFont="1" applyFill="1" applyBorder="1" applyAlignment="1" applyProtection="1">
      <alignment wrapText="1"/>
    </xf>
    <xf numFmtId="0" fontId="0" fillId="0" borderId="0" xfId="0" applyAlignment="1" applyProtection="1">
      <alignment horizontal="left"/>
    </xf>
    <xf numFmtId="0" fontId="0" fillId="0" borderId="0" xfId="0" applyFont="1" applyBorder="1" applyAlignment="1" applyProtection="1">
      <alignment horizontal="left"/>
    </xf>
    <xf numFmtId="0" fontId="0" fillId="0" borderId="24" xfId="0" applyBorder="1" applyProtection="1"/>
    <xf numFmtId="164" fontId="1" fillId="0" borderId="0" xfId="0" applyNumberFormat="1" applyFont="1" applyFill="1" applyBorder="1" applyAlignment="1" applyProtection="1">
      <alignment wrapText="1"/>
    </xf>
    <xf numFmtId="164" fontId="0" fillId="0" borderId="0" xfId="0" applyNumberFormat="1" applyFont="1" applyFill="1" applyBorder="1" applyAlignment="1" applyProtection="1">
      <alignment wrapText="1"/>
    </xf>
    <xf numFmtId="0" fontId="33" fillId="0" borderId="0" xfId="0" applyFont="1" applyBorder="1" applyProtection="1"/>
    <xf numFmtId="9" fontId="0" fillId="0" borderId="0" xfId="0" applyNumberFormat="1" applyFont="1" applyFill="1" applyBorder="1" applyAlignment="1" applyProtection="1">
      <alignment wrapText="1"/>
    </xf>
    <xf numFmtId="0" fontId="0" fillId="0" borderId="0" xfId="0" applyFill="1" applyBorder="1" applyAlignment="1" applyProtection="1"/>
    <xf numFmtId="0" fontId="0" fillId="0" borderId="23" xfId="0" applyFill="1" applyBorder="1" applyProtection="1"/>
    <xf numFmtId="0" fontId="1" fillId="0" borderId="11" xfId="0" applyFont="1" applyBorder="1" applyProtection="1"/>
    <xf numFmtId="0" fontId="31" fillId="0" borderId="0" xfId="0" applyFont="1" applyBorder="1" applyProtection="1"/>
    <xf numFmtId="0" fontId="0" fillId="0" borderId="11" xfId="0" applyBorder="1" applyProtection="1"/>
    <xf numFmtId="0" fontId="0" fillId="0" borderId="0" xfId="0" applyFill="1" applyBorder="1" applyAlignment="1" applyProtection="1">
      <alignment horizontal="left" vertical="center" wrapText="1"/>
    </xf>
    <xf numFmtId="1" fontId="0" fillId="0" borderId="13" xfId="0" applyNumberFormat="1" applyFont="1" applyFill="1" applyBorder="1" applyAlignment="1" applyProtection="1">
      <alignment wrapText="1"/>
    </xf>
    <xf numFmtId="0" fontId="0" fillId="0" borderId="12" xfId="0" applyBorder="1" applyProtection="1"/>
    <xf numFmtId="1" fontId="0" fillId="0" borderId="0" xfId="0" applyNumberFormat="1" applyFont="1" applyFill="1" applyBorder="1" applyAlignment="1" applyProtection="1">
      <alignment wrapText="1"/>
    </xf>
    <xf numFmtId="0" fontId="0" fillId="0" borderId="30" xfId="0" applyBorder="1" applyProtection="1"/>
    <xf numFmtId="0" fontId="0" fillId="0" borderId="31" xfId="0" applyBorder="1" applyProtection="1"/>
    <xf numFmtId="0" fontId="0" fillId="0" borderId="32" xfId="0" applyBorder="1" applyProtection="1"/>
    <xf numFmtId="0" fontId="0" fillId="0" borderId="33" xfId="0" applyBorder="1" applyProtection="1"/>
    <xf numFmtId="0" fontId="0" fillId="0" borderId="34" xfId="0" applyBorder="1" applyProtection="1"/>
    <xf numFmtId="0" fontId="0" fillId="0" borderId="37" xfId="0" applyBorder="1" applyProtection="1"/>
    <xf numFmtId="0" fontId="31" fillId="0" borderId="0" xfId="0" applyFont="1" applyBorder="1" applyProtection="1">
      <protection locked="0"/>
    </xf>
    <xf numFmtId="49" fontId="0" fillId="26" borderId="12" xfId="0" applyNumberFormat="1" applyFont="1" applyFill="1" applyBorder="1" applyAlignment="1" applyProtection="1"/>
    <xf numFmtId="0" fontId="31" fillId="0" borderId="0" xfId="0" applyFont="1" applyFill="1" applyProtection="1">
      <protection hidden="1"/>
    </xf>
    <xf numFmtId="4" fontId="27" fillId="0" borderId="11" xfId="0" applyNumberFormat="1" applyFont="1" applyFill="1" applyBorder="1" applyAlignment="1" applyProtection="1">
      <alignment horizontal="right" wrapText="1"/>
    </xf>
    <xf numFmtId="0" fontId="2" fillId="2" borderId="36" xfId="0" applyFont="1" applyFill="1" applyBorder="1" applyAlignment="1">
      <alignment horizontal="center"/>
    </xf>
    <xf numFmtId="0" fontId="2" fillId="0" borderId="0" xfId="0" applyFont="1"/>
    <xf numFmtId="0" fontId="0" fillId="3" borderId="0" xfId="0" applyFont="1" applyFill="1" applyAlignment="1">
      <alignment horizontal="left"/>
    </xf>
    <xf numFmtId="0" fontId="2" fillId="0" borderId="0" xfId="0" applyNumberFormat="1" applyFont="1" applyFill="1" applyBorder="1" applyAlignment="1" applyProtection="1">
      <alignment wrapText="1"/>
    </xf>
    <xf numFmtId="0" fontId="27" fillId="0" borderId="11" xfId="0" applyFont="1" applyFill="1" applyBorder="1" applyAlignment="1" applyProtection="1">
      <alignment wrapText="1"/>
      <protection locked="0"/>
    </xf>
    <xf numFmtId="0" fontId="0" fillId="0" borderId="12" xfId="0" applyFont="1" applyBorder="1"/>
    <xf numFmtId="0" fontId="2" fillId="0" borderId="12" xfId="0" applyFont="1" applyBorder="1" applyAlignment="1">
      <alignment wrapText="1"/>
    </xf>
    <xf numFmtId="0" fontId="2" fillId="0" borderId="18" xfId="0" applyFont="1" applyBorder="1"/>
    <xf numFmtId="0" fontId="2" fillId="0" borderId="12" xfId="0" applyFont="1" applyFill="1" applyBorder="1"/>
    <xf numFmtId="0" fontId="27" fillId="0" borderId="12" xfId="0" applyFont="1" applyFill="1" applyBorder="1" applyAlignment="1">
      <alignment wrapText="1"/>
    </xf>
    <xf numFmtId="0" fontId="2" fillId="0" borderId="12" xfId="0" applyFont="1" applyBorder="1"/>
    <xf numFmtId="0" fontId="0" fillId="0" borderId="12" xfId="0" applyFont="1" applyFill="1" applyBorder="1"/>
    <xf numFmtId="0" fontId="2" fillId="0" borderId="48" xfId="0" applyFont="1" applyFill="1" applyBorder="1"/>
    <xf numFmtId="0" fontId="0" fillId="0" borderId="12" xfId="0" applyFont="1" applyBorder="1" applyAlignment="1">
      <alignment wrapText="1"/>
    </xf>
    <xf numFmtId="3" fontId="2" fillId="0" borderId="13" xfId="0" applyNumberFormat="1" applyFont="1" applyFill="1" applyBorder="1"/>
    <xf numFmtId="3" fontId="2" fillId="0" borderId="50" xfId="0" applyNumberFormat="1" applyFont="1" applyBorder="1"/>
    <xf numFmtId="3" fontId="0" fillId="0" borderId="13" xfId="0" applyNumberFormat="1" applyFont="1" applyFill="1" applyBorder="1" applyProtection="1">
      <protection locked="0"/>
    </xf>
    <xf numFmtId="3" fontId="2" fillId="0" borderId="22" xfId="0" applyNumberFormat="1" applyFont="1" applyFill="1" applyBorder="1" applyAlignment="1">
      <alignment wrapText="1"/>
    </xf>
    <xf numFmtId="3" fontId="2" fillId="0" borderId="21" xfId="0" applyNumberFormat="1" applyFont="1" applyFill="1" applyBorder="1" applyAlignment="1">
      <alignment wrapText="1"/>
    </xf>
    <xf numFmtId="3" fontId="2" fillId="0" borderId="22" xfId="0" applyNumberFormat="1" applyFont="1" applyFill="1" applyBorder="1"/>
    <xf numFmtId="3" fontId="2" fillId="0" borderId="51" xfId="0" applyNumberFormat="1" applyFont="1" applyFill="1" applyBorder="1"/>
    <xf numFmtId="3" fontId="2" fillId="0" borderId="22" xfId="0" applyNumberFormat="1" applyFont="1" applyBorder="1" applyAlignment="1">
      <alignment wrapText="1"/>
    </xf>
    <xf numFmtId="3" fontId="2" fillId="0" borderId="21" xfId="0" applyNumberFormat="1" applyFont="1" applyFill="1" applyBorder="1"/>
    <xf numFmtId="0" fontId="27" fillId="0" borderId="12" xfId="0" applyFont="1" applyFill="1" applyBorder="1"/>
    <xf numFmtId="0" fontId="2" fillId="0" borderId="57" xfId="0" applyFont="1" applyBorder="1" applyAlignment="1">
      <alignment wrapText="1"/>
    </xf>
    <xf numFmtId="0" fontId="2" fillId="0" borderId="58" xfId="0" applyFont="1" applyBorder="1"/>
    <xf numFmtId="0" fontId="2" fillId="0" borderId="57" xfId="0" applyFont="1" applyFill="1" applyBorder="1"/>
    <xf numFmtId="9" fontId="27" fillId="0" borderId="57" xfId="0" applyNumberFormat="1" applyFont="1" applyFill="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Font="1" applyBorder="1"/>
    <xf numFmtId="0" fontId="0" fillId="0" borderId="51" xfId="0" applyFont="1" applyBorder="1"/>
    <xf numFmtId="3" fontId="2" fillId="0" borderId="52" xfId="0" applyNumberFormat="1" applyFont="1" applyBorder="1"/>
    <xf numFmtId="0" fontId="0" fillId="0" borderId="22" xfId="0" applyFont="1" applyFill="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Fill="1" applyBorder="1" applyAlignment="1">
      <alignment wrapText="1"/>
    </xf>
    <xf numFmtId="0" fontId="2" fillId="0" borderId="0" xfId="0" applyFont="1" applyFill="1" applyAlignment="1">
      <alignment wrapText="1"/>
    </xf>
    <xf numFmtId="0" fontId="2" fillId="0" borderId="16" xfId="0" applyFont="1" applyFill="1" applyBorder="1" applyAlignment="1">
      <alignment wrapText="1"/>
    </xf>
    <xf numFmtId="9" fontId="0" fillId="0" borderId="0" xfId="0" applyNumberFormat="1" applyFont="1"/>
    <xf numFmtId="0" fontId="0" fillId="0" borderId="0" xfId="0" applyFont="1" applyAlignment="1">
      <alignment wrapText="1"/>
    </xf>
    <xf numFmtId="14" fontId="0" fillId="20" borderId="11" xfId="0" applyNumberFormat="1" applyFont="1" applyFill="1" applyBorder="1" applyAlignment="1" applyProtection="1">
      <alignment horizontal="left" wrapText="1"/>
      <protection locked="0"/>
    </xf>
    <xf numFmtId="14" fontId="0" fillId="20" borderId="11" xfId="0" applyNumberFormat="1" applyFont="1" applyFill="1" applyBorder="1" applyAlignment="1" applyProtection="1">
      <alignment horizontal="left" wrapText="1"/>
      <protection locked="0"/>
    </xf>
    <xf numFmtId="0" fontId="0" fillId="0" borderId="0" xfId="0"/>
    <xf numFmtId="0" fontId="0" fillId="0" borderId="0" xfId="0" applyFont="1" applyFill="1"/>
    <xf numFmtId="0" fontId="0" fillId="0" borderId="11" xfId="0" applyFont="1" applyFill="1" applyBorder="1"/>
    <xf numFmtId="0" fontId="0" fillId="0" borderId="11" xfId="0" applyFont="1" applyBorder="1"/>
    <xf numFmtId="3" fontId="0" fillId="0" borderId="11" xfId="0" applyNumberFormat="1" applyFont="1" applyFill="1" applyBorder="1"/>
    <xf numFmtId="0" fontId="0" fillId="0" borderId="0" xfId="0" applyFont="1" applyFill="1" applyBorder="1" applyAlignment="1">
      <alignment wrapText="1"/>
    </xf>
    <xf numFmtId="0" fontId="2" fillId="0" borderId="11" xfId="0" applyFont="1" applyBorder="1" applyAlignment="1">
      <alignment wrapText="1"/>
    </xf>
    <xf numFmtId="0" fontId="27" fillId="0" borderId="11" xfId="0" applyFont="1" applyFill="1" applyBorder="1" applyAlignment="1">
      <alignment wrapText="1"/>
    </xf>
    <xf numFmtId="0" fontId="2" fillId="0" borderId="11" xfId="0" applyFont="1" applyFill="1" applyBorder="1" applyAlignment="1">
      <alignment wrapText="1"/>
    </xf>
    <xf numFmtId="0" fontId="0" fillId="0" borderId="11" xfId="0" applyFont="1" applyFill="1" applyBorder="1" applyAlignment="1">
      <alignment wrapText="1"/>
    </xf>
    <xf numFmtId="0" fontId="29" fillId="22" borderId="0" xfId="0" applyFont="1" applyFill="1"/>
    <xf numFmtId="0" fontId="0" fillId="0" borderId="11" xfId="0" applyFont="1" applyBorder="1" applyAlignment="1">
      <alignment wrapText="1"/>
    </xf>
    <xf numFmtId="3" fontId="0" fillId="0" borderId="0" xfId="0" applyNumberFormat="1" applyFont="1" applyFill="1" applyBorder="1"/>
    <xf numFmtId="0" fontId="0" fillId="0" borderId="0" xfId="0" applyFont="1" applyFill="1" applyBorder="1"/>
    <xf numFmtId="0" fontId="27" fillId="20" borderId="11" xfId="0" applyFont="1" applyFill="1" applyBorder="1" applyAlignment="1" applyProtection="1">
      <alignment wrapText="1"/>
      <protection locked="0"/>
    </xf>
    <xf numFmtId="0" fontId="0" fillId="0" borderId="0" xfId="0" applyAlignment="1">
      <alignment horizontal="left"/>
    </xf>
    <xf numFmtId="3" fontId="0" fillId="25" borderId="11" xfId="0" applyNumberFormat="1" applyFont="1" applyFill="1" applyBorder="1" applyProtection="1"/>
    <xf numFmtId="3" fontId="0" fillId="24" borderId="11" xfId="0" applyNumberFormat="1" applyFont="1" applyFill="1" applyBorder="1" applyProtection="1">
      <protection locked="0"/>
    </xf>
    <xf numFmtId="0" fontId="0" fillId="0" borderId="0" xfId="0" applyFont="1"/>
    <xf numFmtId="3" fontId="2" fillId="0" borderId="11" xfId="0" applyNumberFormat="1" applyFont="1" applyFill="1" applyBorder="1" applyAlignment="1">
      <alignment wrapText="1"/>
    </xf>
    <xf numFmtId="3" fontId="0" fillId="20" borderId="11" xfId="0" applyNumberFormat="1" applyFont="1" applyFill="1" applyBorder="1" applyProtection="1">
      <protection locked="0"/>
    </xf>
    <xf numFmtId="3" fontId="0" fillId="25" borderId="15" xfId="0" applyNumberFormat="1" applyFont="1" applyFill="1" applyBorder="1" applyProtection="1"/>
    <xf numFmtId="3" fontId="0" fillId="24" borderId="15" xfId="0" applyNumberFormat="1" applyFont="1" applyFill="1" applyBorder="1" applyProtection="1">
      <protection locked="0"/>
    </xf>
    <xf numFmtId="165" fontId="0" fillId="0" borderId="0" xfId="0" applyNumberFormat="1" applyFont="1" applyFill="1" applyBorder="1" applyAlignment="1">
      <alignment wrapText="1"/>
    </xf>
    <xf numFmtId="3" fontId="0" fillId="0" borderId="11" xfId="0" applyNumberFormat="1" applyFont="1" applyBorder="1" applyAlignment="1">
      <alignment wrapText="1"/>
    </xf>
    <xf numFmtId="0" fontId="0" fillId="0" borderId="0" xfId="0" applyFont="1" applyBorder="1"/>
    <xf numFmtId="0" fontId="0" fillId="0" borderId="0" xfId="0" pivotButton="1"/>
    <xf numFmtId="3" fontId="0" fillId="0" borderId="11" xfId="0" applyNumberFormat="1" applyFont="1" applyFill="1" applyBorder="1" applyAlignment="1">
      <alignment wrapText="1"/>
    </xf>
    <xf numFmtId="3" fontId="0" fillId="0" borderId="19" xfId="0" applyNumberFormat="1" applyFont="1" applyFill="1" applyBorder="1" applyAlignment="1">
      <alignment wrapText="1"/>
    </xf>
    <xf numFmtId="3" fontId="0" fillId="0" borderId="26" xfId="0" applyNumberFormat="1" applyFont="1" applyFill="1" applyBorder="1" applyAlignment="1">
      <alignment wrapText="1"/>
    </xf>
    <xf numFmtId="3" fontId="0" fillId="0" borderId="11" xfId="0" applyNumberFormat="1" applyFont="1" applyFill="1" applyBorder="1" applyAlignment="1"/>
    <xf numFmtId="3" fontId="0" fillId="0" borderId="13" xfId="0" applyNumberFormat="1" applyFont="1" applyFill="1" applyBorder="1" applyAlignment="1">
      <alignment wrapText="1"/>
    </xf>
    <xf numFmtId="3" fontId="2" fillId="0" borderId="11" xfId="0" applyNumberFormat="1" applyFont="1" applyBorder="1" applyAlignment="1">
      <alignment wrapText="1"/>
    </xf>
    <xf numFmtId="3" fontId="0" fillId="0" borderId="11" xfId="0" applyNumberFormat="1" applyFill="1" applyBorder="1" applyProtection="1"/>
    <xf numFmtId="0" fontId="31" fillId="0" borderId="0" xfId="0" applyFont="1" applyProtection="1"/>
    <xf numFmtId="3" fontId="0" fillId="20" borderId="11" xfId="0" applyNumberFormat="1" applyFont="1" applyFill="1" applyBorder="1" applyAlignment="1" applyProtection="1">
      <alignment wrapText="1"/>
      <protection locked="0"/>
    </xf>
    <xf numFmtId="10" fontId="0" fillId="0" borderId="25" xfId="0" applyNumberFormat="1" applyFont="1" applyFill="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Font="1" applyFill="1" applyBorder="1" applyAlignment="1">
      <alignment horizontal="right" wrapText="1"/>
    </xf>
    <xf numFmtId="10" fontId="0" fillId="0" borderId="21" xfId="0" applyNumberFormat="1" applyFont="1" applyFill="1" applyBorder="1" applyAlignment="1">
      <alignment horizontal="right" wrapText="1"/>
    </xf>
    <xf numFmtId="10" fontId="3" fillId="0" borderId="21" xfId="56" applyNumberFormat="1" applyFont="1" applyFill="1" applyBorder="1" applyAlignment="1">
      <alignment horizontal="right" wrapText="1"/>
    </xf>
    <xf numFmtId="0" fontId="2" fillId="2" borderId="11" xfId="0" applyFont="1" applyFill="1" applyBorder="1" applyAlignment="1">
      <alignment horizontal="center" wrapText="1"/>
    </xf>
    <xf numFmtId="0" fontId="31" fillId="0" borderId="0" xfId="0" applyFont="1"/>
    <xf numFmtId="0" fontId="31" fillId="0" borderId="0" xfId="0" applyFont="1" applyFill="1" applyAlignment="1">
      <alignment horizontal="center"/>
    </xf>
    <xf numFmtId="0" fontId="31" fillId="0" borderId="0" xfId="0" applyFont="1" applyFill="1"/>
    <xf numFmtId="4" fontId="0" fillId="26" borderId="11" xfId="0" applyNumberFormat="1" applyFont="1" applyFill="1" applyBorder="1" applyAlignment="1">
      <alignment horizontal="right" wrapText="1"/>
    </xf>
    <xf numFmtId="0" fontId="2" fillId="2" borderId="11" xfId="0" applyFont="1" applyFill="1" applyBorder="1" applyAlignment="1">
      <alignment horizontal="center"/>
    </xf>
    <xf numFmtId="0" fontId="2" fillId="2" borderId="11" xfId="0" applyFont="1" applyFill="1" applyBorder="1" applyAlignment="1">
      <alignment horizontal="center" wrapText="1"/>
    </xf>
    <xf numFmtId="166" fontId="0" fillId="0" borderId="0" xfId="0" applyNumberFormat="1" applyFill="1" applyBorder="1" applyProtection="1"/>
    <xf numFmtId="0" fontId="2" fillId="0" borderId="0" xfId="0" applyFont="1" applyFill="1" applyBorder="1" applyAlignment="1"/>
    <xf numFmtId="0" fontId="0" fillId="0" borderId="0" xfId="0" applyFont="1" applyBorder="1" applyAlignment="1"/>
    <xf numFmtId="0" fontId="2" fillId="0" borderId="0" xfId="0" applyNumberFormat="1" applyFont="1" applyFill="1" applyBorder="1" applyAlignment="1" applyProtection="1">
      <alignment horizontal="left"/>
    </xf>
    <xf numFmtId="0" fontId="2" fillId="0" borderId="12" xfId="0" applyNumberFormat="1" applyFont="1" applyFill="1" applyBorder="1" applyAlignment="1" applyProtection="1">
      <alignment horizontal="left"/>
    </xf>
    <xf numFmtId="0" fontId="2" fillId="0" borderId="14" xfId="0" applyNumberFormat="1" applyFont="1" applyFill="1" applyBorder="1" applyAlignment="1" applyProtection="1">
      <alignment horizontal="left"/>
    </xf>
    <xf numFmtId="0" fontId="2" fillId="0" borderId="13" xfId="0" applyNumberFormat="1" applyFont="1" applyFill="1" applyBorder="1" applyAlignment="1" applyProtection="1">
      <alignment horizontal="left"/>
    </xf>
    <xf numFmtId="0" fontId="2" fillId="0" borderId="11" xfId="0" applyFont="1" applyBorder="1" applyAlignment="1">
      <alignment vertical="center" wrapText="1"/>
    </xf>
    <xf numFmtId="9" fontId="0" fillId="20" borderId="11" xfId="0" applyNumberFormat="1" applyFont="1" applyFill="1" applyBorder="1" applyAlignment="1" applyProtection="1">
      <alignment horizontal="right"/>
      <protection locked="0"/>
    </xf>
    <xf numFmtId="168" fontId="0" fillId="0" borderId="11" xfId="55" applyNumberFormat="1" applyFont="1" applyBorder="1" applyProtection="1"/>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Font="1" applyBorder="1" applyAlignment="1">
      <alignment vertical="top" wrapText="1"/>
    </xf>
    <xf numFmtId="0" fontId="2" fillId="0" borderId="11" xfId="0" applyFont="1" applyFill="1" applyBorder="1" applyProtection="1"/>
    <xf numFmtId="0" fontId="0" fillId="0" borderId="0" xfId="0" applyFont="1" applyAlignment="1"/>
    <xf numFmtId="0" fontId="2" fillId="2" borderId="11" xfId="0" applyFont="1" applyFill="1" applyBorder="1" applyAlignment="1">
      <alignment horizontal="center"/>
    </xf>
    <xf numFmtId="0" fontId="2" fillId="2" borderId="11" xfId="0" applyFont="1" applyFill="1" applyBorder="1" applyAlignment="1">
      <alignment horizontal="center" wrapText="1"/>
    </xf>
    <xf numFmtId="0" fontId="0" fillId="26" borderId="11" xfId="0" applyFont="1" applyFill="1" applyBorder="1" applyAlignment="1" applyProtection="1">
      <alignment horizontal="center" vertical="center" wrapText="1"/>
    </xf>
    <xf numFmtId="164" fontId="0" fillId="0" borderId="0" xfId="0" applyNumberFormat="1" applyFont="1" applyFill="1" applyBorder="1" applyAlignment="1"/>
    <xf numFmtId="0" fontId="0" fillId="0" borderId="11" xfId="0" applyFont="1" applyBorder="1" applyAlignment="1"/>
    <xf numFmtId="0" fontId="2" fillId="0" borderId="11" xfId="0" applyFont="1" applyBorder="1" applyAlignment="1"/>
    <xf numFmtId="0" fontId="2" fillId="0" borderId="15" xfId="0" applyFont="1" applyBorder="1" applyAlignment="1"/>
    <xf numFmtId="0" fontId="2" fillId="0" borderId="11" xfId="0" applyFont="1" applyFill="1" applyBorder="1" applyAlignment="1"/>
    <xf numFmtId="9" fontId="27" fillId="20" borderId="11" xfId="0" applyNumberFormat="1" applyFont="1" applyFill="1" applyBorder="1" applyAlignment="1" applyProtection="1">
      <protection locked="0"/>
    </xf>
    <xf numFmtId="0" fontId="2" fillId="0" borderId="16" xfId="0" applyFont="1" applyFill="1" applyBorder="1" applyAlignment="1"/>
    <xf numFmtId="9" fontId="0" fillId="20" borderId="11" xfId="0" applyNumberFormat="1" applyFont="1" applyFill="1" applyBorder="1" applyAlignment="1" applyProtection="1">
      <protection locked="0"/>
    </xf>
    <xf numFmtId="0" fontId="2" fillId="0" borderId="63" xfId="0" applyFont="1" applyBorder="1" applyAlignment="1" applyProtection="1">
      <alignment horizontal="center"/>
    </xf>
    <xf numFmtId="0" fontId="2" fillId="2" borderId="11" xfId="0" applyFont="1" applyFill="1" applyBorder="1" applyAlignment="1">
      <alignment horizontal="center"/>
    </xf>
    <xf numFmtId="0" fontId="0" fillId="0" borderId="14" xfId="0" applyFont="1" applyBorder="1"/>
    <xf numFmtId="0" fontId="0" fillId="0" borderId="13" xfId="0" applyFont="1" applyBorder="1"/>
    <xf numFmtId="0" fontId="32" fillId="0" borderId="11" xfId="0" applyFont="1" applyFill="1" applyBorder="1" applyAlignment="1" applyProtection="1">
      <alignment wrapText="1"/>
      <protection locked="0"/>
    </xf>
    <xf numFmtId="0" fontId="27" fillId="0" borderId="46" xfId="0" applyFont="1" applyFill="1" applyBorder="1" applyAlignment="1">
      <alignment horizontal="right"/>
    </xf>
    <xf numFmtId="0" fontId="0" fillId="0" borderId="71" xfId="0" applyFont="1" applyBorder="1"/>
    <xf numFmtId="0" fontId="2" fillId="0" borderId="72" xfId="0" applyFont="1" applyBorder="1" applyAlignment="1">
      <alignment wrapText="1"/>
    </xf>
    <xf numFmtId="3" fontId="2" fillId="0" borderId="71" xfId="0" applyNumberFormat="1" applyFont="1" applyFill="1" applyBorder="1" applyAlignment="1">
      <alignment wrapText="1"/>
    </xf>
    <xf numFmtId="3" fontId="2" fillId="0" borderId="19" xfId="0" applyNumberFormat="1" applyFont="1" applyFill="1" applyBorder="1" applyAlignment="1">
      <alignment wrapText="1"/>
    </xf>
    <xf numFmtId="3" fontId="2" fillId="0" borderId="44" xfId="0" applyNumberFormat="1" applyFont="1" applyFill="1" applyBorder="1" applyAlignment="1">
      <alignment wrapText="1"/>
    </xf>
    <xf numFmtId="3" fontId="2" fillId="0" borderId="72" xfId="0" applyNumberFormat="1" applyFont="1" applyFill="1" applyBorder="1" applyAlignment="1">
      <alignment wrapText="1"/>
    </xf>
    <xf numFmtId="0" fontId="27" fillId="0" borderId="22" xfId="0" applyFont="1" applyFill="1" applyBorder="1" applyAlignment="1" applyProtection="1">
      <alignment wrapText="1"/>
      <protection locked="0"/>
    </xf>
    <xf numFmtId="0" fontId="27" fillId="0" borderId="69" xfId="0" applyFont="1" applyFill="1" applyBorder="1" applyAlignment="1" applyProtection="1">
      <alignment wrapText="1"/>
      <protection locked="0"/>
    </xf>
    <xf numFmtId="0" fontId="27" fillId="0" borderId="70" xfId="0" applyFont="1" applyFill="1" applyBorder="1" applyAlignment="1" applyProtection="1">
      <alignment wrapText="1"/>
      <protection locked="0"/>
    </xf>
    <xf numFmtId="0" fontId="0" fillId="0" borderId="38" xfId="0" applyFont="1" applyBorder="1" applyAlignment="1">
      <alignment wrapText="1"/>
    </xf>
    <xf numFmtId="9" fontId="27" fillId="0" borderId="65" xfId="0" applyNumberFormat="1" applyFont="1" applyFill="1" applyBorder="1" applyAlignment="1" applyProtection="1">
      <alignment wrapText="1"/>
      <protection locked="0"/>
    </xf>
    <xf numFmtId="3" fontId="2" fillId="0" borderId="25" xfId="0" applyNumberFormat="1" applyFont="1" applyFill="1" applyBorder="1" applyAlignment="1">
      <alignment wrapText="1"/>
    </xf>
    <xf numFmtId="3" fontId="0" fillId="0" borderId="72" xfId="0" applyNumberFormat="1" applyFont="1" applyBorder="1" applyAlignment="1">
      <alignment wrapText="1"/>
    </xf>
    <xf numFmtId="3" fontId="0" fillId="0" borderId="19" xfId="0" applyNumberFormat="1" applyFont="1" applyBorder="1" applyAlignment="1">
      <alignment wrapText="1"/>
    </xf>
    <xf numFmtId="3" fontId="0" fillId="0" borderId="21" xfId="0" applyNumberFormat="1" applyFont="1" applyBorder="1" applyAlignment="1">
      <alignment wrapText="1"/>
    </xf>
    <xf numFmtId="3" fontId="0" fillId="0" borderId="70" xfId="0" applyNumberFormat="1" applyFont="1" applyFill="1" applyBorder="1"/>
    <xf numFmtId="3" fontId="0" fillId="0" borderId="25" xfId="0" applyNumberFormat="1" applyFont="1" applyFill="1" applyBorder="1"/>
    <xf numFmtId="0" fontId="0" fillId="0" borderId="43" xfId="0" applyFont="1" applyFill="1" applyBorder="1" applyAlignment="1">
      <alignment wrapText="1"/>
    </xf>
    <xf numFmtId="0" fontId="0" fillId="0" borderId="14" xfId="0" applyFont="1" applyFill="1" applyBorder="1" applyAlignment="1">
      <alignment wrapText="1"/>
    </xf>
    <xf numFmtId="3" fontId="0" fillId="0" borderId="13" xfId="0" applyNumberFormat="1" applyFont="1" applyBorder="1" applyAlignment="1">
      <alignment wrapText="1"/>
    </xf>
    <xf numFmtId="3" fontId="0" fillId="0" borderId="39" xfId="0" applyNumberFormat="1" applyFont="1" applyFill="1" applyBorder="1"/>
    <xf numFmtId="0" fontId="0" fillId="0" borderId="64" xfId="0" applyFont="1" applyFill="1" applyBorder="1" applyAlignment="1">
      <alignment wrapText="1"/>
    </xf>
    <xf numFmtId="0" fontId="0" fillId="0" borderId="57" xfId="0" applyFont="1" applyFill="1" applyBorder="1" applyAlignment="1">
      <alignment wrapText="1"/>
    </xf>
    <xf numFmtId="0" fontId="27" fillId="0" borderId="31" xfId="0" applyFont="1" applyFill="1" applyBorder="1" applyAlignment="1">
      <alignment horizontal="right"/>
    </xf>
    <xf numFmtId="3" fontId="0" fillId="0" borderId="44" xfId="0" applyNumberFormat="1" applyFont="1" applyBorder="1" applyAlignment="1">
      <alignment wrapText="1"/>
    </xf>
    <xf numFmtId="3" fontId="0" fillId="0" borderId="71" xfId="55" applyNumberFormat="1" applyFont="1" applyBorder="1" applyAlignment="1">
      <alignment wrapText="1"/>
    </xf>
    <xf numFmtId="3" fontId="0" fillId="0" borderId="22" xfId="0" applyNumberFormat="1" applyFont="1" applyBorder="1" applyAlignment="1">
      <alignment wrapText="1"/>
    </xf>
    <xf numFmtId="3" fontId="0" fillId="0" borderId="21" xfId="0" applyNumberFormat="1" applyFont="1" applyFill="1" applyBorder="1" applyAlignment="1">
      <alignment wrapText="1"/>
    </xf>
    <xf numFmtId="3" fontId="0" fillId="0" borderId="22" xfId="55" applyNumberFormat="1" applyFont="1" applyBorder="1" applyAlignment="1">
      <alignment wrapText="1"/>
    </xf>
    <xf numFmtId="3" fontId="0" fillId="0" borderId="69" xfId="0" applyNumberFormat="1" applyFont="1" applyFill="1" applyBorder="1"/>
    <xf numFmtId="0" fontId="38" fillId="0" borderId="0" xfId="0" applyFont="1" applyFill="1" applyProtection="1"/>
    <xf numFmtId="0" fontId="39" fillId="0" borderId="0" xfId="0" applyFont="1" applyFill="1" applyBorder="1"/>
    <xf numFmtId="9" fontId="0" fillId="0" borderId="0" xfId="0" applyNumberFormat="1" applyFont="1" applyFill="1"/>
    <xf numFmtId="0" fontId="0" fillId="0" borderId="72" xfId="0" applyFont="1" applyBorder="1" applyAlignment="1">
      <alignment wrapText="1"/>
    </xf>
    <xf numFmtId="3" fontId="0" fillId="0" borderId="22" xfId="0" applyNumberFormat="1" applyFont="1" applyFill="1" applyBorder="1"/>
    <xf numFmtId="3" fontId="0" fillId="0" borderId="21" xfId="0" applyNumberFormat="1" applyFont="1" applyFill="1" applyBorder="1"/>
    <xf numFmtId="0" fontId="2" fillId="0" borderId="73" xfId="0" applyFont="1" applyBorder="1"/>
    <xf numFmtId="0" fontId="2" fillId="0" borderId="64" xfId="0" applyFont="1" applyBorder="1"/>
    <xf numFmtId="9" fontId="32" fillId="0" borderId="57" xfId="0" applyNumberFormat="1" applyFont="1" applyFill="1" applyBorder="1" applyAlignment="1" applyProtection="1">
      <alignment wrapText="1"/>
      <protection locked="0"/>
    </xf>
    <xf numFmtId="3" fontId="2" fillId="0" borderId="13" xfId="0" applyNumberFormat="1" applyFont="1" applyFill="1" applyBorder="1" applyProtection="1">
      <protection locked="0"/>
    </xf>
    <xf numFmtId="3" fontId="2" fillId="0" borderId="74" xfId="0" applyNumberFormat="1" applyFont="1" applyFill="1" applyBorder="1" applyProtection="1">
      <protection locked="0"/>
    </xf>
    <xf numFmtId="0" fontId="2" fillId="0" borderId="0" xfId="0" applyFont="1" applyBorder="1"/>
    <xf numFmtId="0" fontId="36" fillId="0" borderId="11" xfId="0" applyFont="1" applyBorder="1" applyAlignment="1"/>
    <xf numFmtId="0" fontId="0" fillId="0" borderId="19" xfId="0" applyFont="1" applyFill="1" applyBorder="1" applyAlignment="1">
      <alignment wrapText="1"/>
    </xf>
    <xf numFmtId="0" fontId="0" fillId="0" borderId="21" xfId="0" applyFont="1" applyFill="1" applyBorder="1" applyAlignment="1">
      <alignment wrapText="1"/>
    </xf>
    <xf numFmtId="0" fontId="0" fillId="0" borderId="71" xfId="0" applyFont="1" applyFill="1" applyBorder="1"/>
    <xf numFmtId="0" fontId="0" fillId="0" borderId="58" xfId="0" applyFont="1" applyFill="1" applyBorder="1" applyAlignment="1">
      <alignment wrapText="1"/>
    </xf>
    <xf numFmtId="0" fontId="0" fillId="0" borderId="51" xfId="0" applyFont="1" applyFill="1" applyBorder="1"/>
    <xf numFmtId="0" fontId="0" fillId="0" borderId="52" xfId="0" applyFont="1" applyFill="1" applyBorder="1" applyAlignment="1">
      <alignment wrapText="1"/>
    </xf>
    <xf numFmtId="0" fontId="0" fillId="0" borderId="47" xfId="0" applyFont="1" applyFill="1" applyBorder="1" applyAlignment="1">
      <alignment wrapText="1"/>
    </xf>
    <xf numFmtId="3" fontId="0" fillId="0" borderId="72" xfId="0" applyNumberFormat="1" applyFont="1" applyFill="1" applyBorder="1"/>
    <xf numFmtId="3" fontId="0" fillId="0" borderId="19" xfId="0" applyNumberFormat="1" applyFont="1" applyFill="1" applyBorder="1"/>
    <xf numFmtId="0" fontId="0" fillId="0" borderId="75" xfId="0" applyFont="1" applyFill="1" applyBorder="1"/>
    <xf numFmtId="0" fontId="2" fillId="0" borderId="76" xfId="0" applyFont="1" applyFill="1" applyBorder="1" applyAlignment="1"/>
    <xf numFmtId="0" fontId="0" fillId="0" borderId="76" xfId="0" applyFont="1" applyFill="1" applyBorder="1" applyAlignment="1"/>
    <xf numFmtId="3" fontId="0" fillId="0" borderId="69" xfId="55" applyNumberFormat="1" applyFont="1" applyBorder="1" applyAlignment="1">
      <alignment wrapText="1"/>
    </xf>
    <xf numFmtId="3" fontId="0" fillId="0" borderId="25" xfId="0" applyNumberFormat="1" applyFont="1" applyFill="1" applyBorder="1" applyAlignment="1">
      <alignment wrapText="1"/>
    </xf>
    <xf numFmtId="3" fontId="0" fillId="0" borderId="71" xfId="0" applyNumberFormat="1" applyFont="1" applyFill="1" applyBorder="1"/>
    <xf numFmtId="3" fontId="0" fillId="0" borderId="74" xfId="0" applyNumberFormat="1" applyFont="1" applyFill="1" applyBorder="1"/>
    <xf numFmtId="3" fontId="0" fillId="0" borderId="68" xfId="0" applyNumberFormat="1" applyFont="1" applyFill="1" applyBorder="1"/>
    <xf numFmtId="0" fontId="0" fillId="0" borderId="42" xfId="0" applyFill="1" applyBorder="1" applyAlignment="1" applyProtection="1">
      <alignment horizontal="left" wrapText="1"/>
    </xf>
    <xf numFmtId="2" fontId="0" fillId="0" borderId="21" xfId="0" applyNumberFormat="1" applyFill="1" applyBorder="1" applyAlignment="1" applyProtection="1">
      <alignment horizontal="center"/>
    </xf>
    <xf numFmtId="0" fontId="27" fillId="0" borderId="0" xfId="0" applyFont="1" applyFill="1" applyBorder="1" applyAlignment="1" applyProtection="1">
      <alignment wrapText="1"/>
      <protection locked="0"/>
    </xf>
    <xf numFmtId="10" fontId="0" fillId="0" borderId="0" xfId="0" applyNumberFormat="1" applyFont="1" applyBorder="1"/>
    <xf numFmtId="10" fontId="0" fillId="0" borderId="11" xfId="0" applyNumberFormat="1" applyFont="1" applyBorder="1"/>
    <xf numFmtId="9" fontId="0" fillId="29" borderId="70" xfId="0" applyNumberFormat="1" applyFont="1" applyFill="1" applyBorder="1"/>
    <xf numFmtId="9" fontId="0" fillId="29" borderId="25" xfId="0" applyNumberFormat="1" applyFont="1" applyFill="1" applyBorder="1"/>
    <xf numFmtId="0" fontId="0" fillId="0" borderId="57" xfId="0" applyFont="1" applyBorder="1"/>
    <xf numFmtId="9" fontId="0" fillId="29" borderId="39" xfId="0" applyNumberFormat="1" applyFont="1" applyFill="1" applyBorder="1"/>
    <xf numFmtId="0" fontId="38" fillId="0" borderId="0" xfId="0" applyFont="1" applyFill="1" applyBorder="1" applyAlignment="1" applyProtection="1">
      <alignment horizontal="center" vertical="center"/>
    </xf>
    <xf numFmtId="0" fontId="0" fillId="0" borderId="31" xfId="0" applyFont="1" applyBorder="1"/>
    <xf numFmtId="2" fontId="0" fillId="29" borderId="13" xfId="0" applyNumberFormat="1" applyFont="1" applyFill="1" applyBorder="1"/>
    <xf numFmtId="2" fontId="0" fillId="29" borderId="11" xfId="0" applyNumberFormat="1" applyFont="1" applyFill="1" applyBorder="1"/>
    <xf numFmtId="2" fontId="0" fillId="29" borderId="21" xfId="0" applyNumberFormat="1" applyFont="1" applyFill="1" applyBorder="1"/>
    <xf numFmtId="2" fontId="0" fillId="29" borderId="39" xfId="0" applyNumberFormat="1" applyFont="1" applyFill="1" applyBorder="1"/>
    <xf numFmtId="2" fontId="0" fillId="29" borderId="70" xfId="0" applyNumberFormat="1" applyFont="1" applyFill="1" applyBorder="1"/>
    <xf numFmtId="2" fontId="0" fillId="29" borderId="25" xfId="0" applyNumberFormat="1" applyFont="1" applyFill="1" applyBorder="1"/>
    <xf numFmtId="167" fontId="0" fillId="0" borderId="0" xfId="0" applyNumberFormat="1" applyFont="1" applyFill="1" applyBorder="1" applyAlignment="1">
      <alignment wrapText="1"/>
    </xf>
    <xf numFmtId="167" fontId="0" fillId="0" borderId="45" xfId="0" applyNumberFormat="1" applyFont="1" applyFill="1" applyBorder="1" applyAlignment="1">
      <alignment wrapText="1"/>
    </xf>
    <xf numFmtId="4" fontId="2" fillId="0" borderId="64" xfId="0" applyNumberFormat="1" applyFont="1" applyFill="1" applyBorder="1" applyAlignment="1">
      <alignment wrapText="1"/>
    </xf>
    <xf numFmtId="4" fontId="2" fillId="0" borderId="57" xfId="0" applyNumberFormat="1" applyFont="1" applyFill="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ont="1" applyFill="1" applyBorder="1"/>
    <xf numFmtId="0" fontId="38" fillId="0" borderId="11" xfId="0" applyFont="1" applyFill="1" applyBorder="1"/>
    <xf numFmtId="0" fontId="39" fillId="0" borderId="11" xfId="0" applyFont="1" applyFill="1" applyBorder="1" applyAlignment="1">
      <alignment horizontal="center" vertical="center" wrapText="1"/>
    </xf>
    <xf numFmtId="0" fontId="39" fillId="0" borderId="13" xfId="0" applyFont="1" applyFill="1" applyBorder="1" applyAlignment="1">
      <alignment horizontal="center" vertical="center" wrapText="1"/>
    </xf>
    <xf numFmtId="0" fontId="39" fillId="0" borderId="11" xfId="0" applyFont="1" applyFill="1" applyBorder="1" applyAlignment="1">
      <alignment horizontal="center" vertical="center"/>
    </xf>
    <xf numFmtId="10" fontId="27" fillId="0" borderId="11" xfId="0" applyNumberFormat="1" applyFont="1" applyFill="1" applyBorder="1" applyAlignment="1" applyProtection="1">
      <alignment horizontal="right" wrapText="1"/>
    </xf>
    <xf numFmtId="0" fontId="39" fillId="30" borderId="64" xfId="0" applyFont="1" applyFill="1" applyBorder="1" applyAlignment="1">
      <alignment horizontal="center" vertical="center" wrapText="1"/>
    </xf>
    <xf numFmtId="3" fontId="0" fillId="0" borderId="0" xfId="0" applyNumberFormat="1" applyFont="1" applyFill="1" applyBorder="1" applyAlignment="1"/>
    <xf numFmtId="9" fontId="0" fillId="0" borderId="0" xfId="0" applyNumberFormat="1" applyFont="1" applyFill="1" applyBorder="1"/>
    <xf numFmtId="10" fontId="0" fillId="0" borderId="0" xfId="0" applyNumberFormat="1" applyFont="1" applyFill="1" applyBorder="1"/>
    <xf numFmtId="0" fontId="2" fillId="2" borderId="36" xfId="0" applyFont="1" applyFill="1" applyBorder="1" applyAlignment="1">
      <alignment horizontal="center"/>
    </xf>
    <xf numFmtId="0" fontId="2" fillId="2" borderId="11" xfId="0" applyFont="1" applyFill="1" applyBorder="1" applyAlignment="1">
      <alignment horizontal="center"/>
    </xf>
    <xf numFmtId="0" fontId="0" fillId="0" borderId="0" xfId="0" applyNumberFormat="1" applyProtection="1">
      <protection locked="0"/>
    </xf>
    <xf numFmtId="9" fontId="2" fillId="2" borderId="11" xfId="0" applyNumberFormat="1" applyFont="1" applyFill="1" applyBorder="1" applyAlignment="1">
      <alignment horizontal="center" vertical="center" wrapText="1"/>
    </xf>
    <xf numFmtId="9" fontId="2" fillId="0" borderId="11" xfId="0" applyNumberFormat="1" applyFont="1" applyFill="1" applyBorder="1" applyAlignment="1">
      <alignment horizontal="center" vertical="center"/>
    </xf>
    <xf numFmtId="0" fontId="39" fillId="0" borderId="0" xfId="0" applyFont="1" applyFill="1" applyBorder="1" applyAlignment="1"/>
    <xf numFmtId="0" fontId="39" fillId="0" borderId="0" xfId="0" applyFont="1" applyFill="1" applyBorder="1" applyAlignment="1">
      <alignment horizontal="center" vertical="center" wrapText="1"/>
    </xf>
    <xf numFmtId="4" fontId="2" fillId="0" borderId="42" xfId="0" applyNumberFormat="1" applyFont="1" applyFill="1" applyBorder="1" applyAlignment="1">
      <alignment wrapText="1"/>
    </xf>
    <xf numFmtId="4" fontId="2" fillId="0" borderId="28" xfId="0" applyNumberFormat="1" applyFont="1" applyFill="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Font="1" applyFill="1" applyBorder="1" applyAlignment="1">
      <alignment wrapText="1"/>
    </xf>
    <xf numFmtId="2" fontId="0" fillId="0" borderId="0" xfId="0" applyNumberFormat="1" applyFont="1" applyFill="1" applyBorder="1"/>
    <xf numFmtId="10" fontId="0" fillId="20" borderId="11" xfId="0" applyNumberFormat="1" applyFont="1" applyFill="1" applyBorder="1" applyProtection="1">
      <protection locked="0"/>
    </xf>
    <xf numFmtId="43" fontId="0" fillId="0" borderId="11" xfId="55" applyFont="1" applyBorder="1" applyProtection="1"/>
    <xf numFmtId="0" fontId="31" fillId="0" borderId="0" xfId="0" applyFont="1" applyBorder="1" applyAlignment="1" applyProtection="1">
      <alignment horizontal="center" vertical="center" wrapText="1"/>
    </xf>
    <xf numFmtId="0" fontId="31" fillId="0" borderId="0" xfId="0" applyFont="1" applyAlignment="1" applyProtection="1">
      <alignment horizontal="center" vertical="center"/>
    </xf>
    <xf numFmtId="0" fontId="0" fillId="0" borderId="0" xfId="0" applyAlignment="1">
      <alignment horizontal="center"/>
    </xf>
    <xf numFmtId="0" fontId="41" fillId="0" borderId="0" xfId="0" applyFont="1" applyAlignment="1">
      <alignment horizontal="center"/>
    </xf>
    <xf numFmtId="0" fontId="2" fillId="0" borderId="78" xfId="0" applyFont="1" applyBorder="1"/>
    <xf numFmtId="0" fontId="2" fillId="0" borderId="0" xfId="0" applyFont="1" applyAlignment="1"/>
    <xf numFmtId="0" fontId="0" fillId="0" borderId="12" xfId="0" applyFont="1" applyFill="1" applyBorder="1" applyAlignment="1" applyProtection="1"/>
    <xf numFmtId="0" fontId="0" fillId="0" borderId="14" xfId="0" applyFont="1" applyFill="1" applyBorder="1" applyAlignment="1" applyProtection="1"/>
    <xf numFmtId="0" fontId="0" fillId="0" borderId="13" xfId="0" applyFont="1" applyFill="1" applyBorder="1" applyAlignment="1" applyProtection="1"/>
    <xf numFmtId="0" fontId="2" fillId="0" borderId="12" xfId="0" applyFont="1" applyFill="1" applyBorder="1" applyAlignment="1" applyProtection="1"/>
    <xf numFmtId="0" fontId="2" fillId="0" borderId="14" xfId="0" applyFont="1" applyFill="1" applyBorder="1" applyAlignment="1" applyProtection="1"/>
    <xf numFmtId="0" fontId="2" fillId="0" borderId="13" xfId="0" applyFont="1" applyFill="1" applyBorder="1" applyAlignment="1" applyProtection="1"/>
    <xf numFmtId="49" fontId="0" fillId="0" borderId="0" xfId="0" applyNumberFormat="1" applyAlignment="1">
      <alignment horizontal="center"/>
    </xf>
    <xf numFmtId="49" fontId="0" fillId="20" borderId="82" xfId="0" applyNumberFormat="1" applyFont="1" applyFill="1" applyBorder="1" applyAlignment="1" applyProtection="1">
      <alignment horizontal="left" vertical="center"/>
      <protection locked="0"/>
    </xf>
    <xf numFmtId="0" fontId="2" fillId="2" borderId="79" xfId="0" applyFont="1" applyFill="1" applyBorder="1" applyAlignment="1" applyProtection="1">
      <alignment horizontal="center"/>
    </xf>
    <xf numFmtId="0" fontId="2" fillId="2" borderId="80" xfId="0" applyFont="1" applyFill="1" applyBorder="1" applyAlignment="1" applyProtection="1">
      <alignment horizontal="center"/>
    </xf>
    <xf numFmtId="0" fontId="2" fillId="0" borderId="48" xfId="0" applyFont="1" applyFill="1" applyBorder="1" applyAlignment="1" applyProtection="1"/>
    <xf numFmtId="0" fontId="2" fillId="0" borderId="45" xfId="0" applyFont="1" applyFill="1" applyBorder="1" applyAlignment="1" applyProtection="1"/>
    <xf numFmtId="0" fontId="2" fillId="0" borderId="83" xfId="0" applyFont="1" applyFill="1" applyBorder="1" applyAlignment="1" applyProtection="1"/>
    <xf numFmtId="0" fontId="0" fillId="0" borderId="79" xfId="0" applyFont="1" applyFill="1" applyBorder="1" applyAlignment="1" applyProtection="1"/>
    <xf numFmtId="0" fontId="0" fillId="0" borderId="80" xfId="0" applyFont="1" applyFill="1" applyBorder="1" applyAlignment="1" applyProtection="1"/>
    <xf numFmtId="0" fontId="0" fillId="0" borderId="81" xfId="0" applyFont="1" applyFill="1" applyBorder="1" applyAlignment="1" applyProtection="1"/>
    <xf numFmtId="0" fontId="2" fillId="2" borderId="80" xfId="0" applyFont="1" applyFill="1" applyBorder="1" applyAlignment="1" applyProtection="1">
      <alignment horizontal="right"/>
    </xf>
    <xf numFmtId="0" fontId="42" fillId="2" borderId="81" xfId="0" applyFont="1" applyFill="1" applyBorder="1" applyAlignment="1" applyProtection="1"/>
    <xf numFmtId="0" fontId="42" fillId="2" borderId="80" xfId="0" applyFont="1" applyFill="1" applyBorder="1" applyAlignment="1" applyProtection="1"/>
    <xf numFmtId="0" fontId="42" fillId="2" borderId="79" xfId="0" applyFont="1" applyFill="1" applyBorder="1" applyAlignment="1" applyProtection="1">
      <alignment horizontal="left"/>
    </xf>
    <xf numFmtId="0" fontId="0" fillId="0" borderId="82" xfId="0" applyFont="1" applyFill="1" applyBorder="1"/>
    <xf numFmtId="0" fontId="31" fillId="0" borderId="0" xfId="0" applyFont="1" applyFill="1" applyAlignment="1">
      <alignment horizontal="left"/>
    </xf>
    <xf numFmtId="0" fontId="43" fillId="0" borderId="0" xfId="0" applyFont="1" applyFill="1" applyAlignment="1">
      <alignment horizontal="left"/>
    </xf>
    <xf numFmtId="0" fontId="40" fillId="0" borderId="0" xfId="0" applyFont="1" applyAlignment="1">
      <alignment horizontal="left"/>
    </xf>
    <xf numFmtId="1" fontId="0" fillId="20" borderId="11" xfId="0" applyNumberFormat="1" applyFont="1" applyFill="1" applyBorder="1" applyAlignment="1" applyProtection="1">
      <alignment horizontal="left" wrapText="1"/>
    </xf>
    <xf numFmtId="0" fontId="2" fillId="2" borderId="11" xfId="0" applyFont="1" applyFill="1" applyBorder="1" applyAlignment="1" applyProtection="1">
      <alignment horizontal="center"/>
    </xf>
    <xf numFmtId="0" fontId="0" fillId="0" borderId="92" xfId="0" applyFont="1" applyFill="1" applyBorder="1"/>
    <xf numFmtId="0" fontId="0" fillId="0" borderId="0" xfId="0" applyFont="1" applyFill="1" applyBorder="1" applyAlignment="1" applyProtection="1"/>
    <xf numFmtId="165" fontId="2" fillId="0" borderId="0" xfId="0" applyNumberFormat="1" applyFont="1" applyBorder="1" applyAlignment="1" applyProtection="1">
      <alignment wrapText="1"/>
    </xf>
    <xf numFmtId="3" fontId="0" fillId="0" borderId="0" xfId="0" applyNumberFormat="1" applyFont="1" applyFill="1" applyBorder="1" applyProtection="1"/>
    <xf numFmtId="0" fontId="0" fillId="0" borderId="92" xfId="0" applyFont="1" applyFill="1" applyBorder="1" applyProtection="1"/>
    <xf numFmtId="0" fontId="0" fillId="0" borderId="93" xfId="0" applyFont="1" applyFill="1" applyBorder="1" applyAlignment="1" applyProtection="1"/>
    <xf numFmtId="0" fontId="0" fillId="0" borderId="94" xfId="0" applyFont="1" applyFill="1" applyBorder="1" applyAlignment="1" applyProtection="1"/>
    <xf numFmtId="0" fontId="0" fillId="0" borderId="95" xfId="0" applyFont="1" applyFill="1" applyBorder="1" applyAlignment="1" applyProtection="1"/>
    <xf numFmtId="165" fontId="2" fillId="0" borderId="48" xfId="0" applyNumberFormat="1" applyFont="1" applyBorder="1" applyAlignment="1" applyProtection="1">
      <alignment wrapText="1"/>
    </xf>
    <xf numFmtId="3" fontId="0" fillId="0" borderId="16" xfId="0" applyNumberFormat="1" applyFont="1" applyFill="1" applyBorder="1" applyProtection="1"/>
    <xf numFmtId="0" fontId="0" fillId="0" borderId="16" xfId="0" applyFont="1" applyFill="1" applyBorder="1" applyProtection="1"/>
    <xf numFmtId="0" fontId="0" fillId="0" borderId="48" xfId="0" applyFont="1" applyFill="1" applyBorder="1" applyAlignment="1" applyProtection="1"/>
    <xf numFmtId="0" fontId="0" fillId="0" borderId="45" xfId="0" applyFont="1" applyFill="1" applyBorder="1" applyAlignment="1" applyProtection="1"/>
    <xf numFmtId="0" fontId="0" fillId="0" borderId="83" xfId="0" applyFont="1" applyFill="1" applyBorder="1" applyAlignment="1" applyProtection="1"/>
    <xf numFmtId="165" fontId="2" fillId="0" borderId="93" xfId="0" applyNumberFormat="1" applyFont="1" applyBorder="1" applyAlignment="1" applyProtection="1">
      <alignment wrapText="1"/>
    </xf>
    <xf numFmtId="3" fontId="0" fillId="0" borderId="92" xfId="0" applyNumberFormat="1" applyFont="1" applyFill="1" applyBorder="1" applyProtection="1"/>
    <xf numFmtId="0" fontId="0" fillId="0" borderId="96" xfId="0" applyFont="1" applyFill="1" applyBorder="1"/>
    <xf numFmtId="49" fontId="0" fillId="0" borderId="82" xfId="0" applyNumberFormat="1" applyFont="1" applyFill="1" applyBorder="1" applyAlignment="1" applyProtection="1">
      <alignment horizontal="center" vertical="center"/>
      <protection locked="0"/>
    </xf>
    <xf numFmtId="3" fontId="0" fillId="0" borderId="92" xfId="0" applyNumberFormat="1" applyFont="1" applyFill="1" applyBorder="1" applyAlignment="1" applyProtection="1">
      <alignment horizontal="center" vertical="center"/>
      <protection locked="0"/>
    </xf>
    <xf numFmtId="3" fontId="0" fillId="0" borderId="82" xfId="0" applyNumberFormat="1" applyFont="1" applyFill="1" applyBorder="1" applyAlignment="1">
      <alignment horizontal="center" wrapText="1"/>
    </xf>
    <xf numFmtId="3" fontId="0" fillId="0" borderId="88" xfId="0" applyNumberFormat="1" applyFont="1" applyFill="1" applyBorder="1" applyAlignment="1">
      <alignment horizontal="center" wrapText="1"/>
    </xf>
    <xf numFmtId="3" fontId="0" fillId="0" borderId="100" xfId="0" applyNumberFormat="1" applyFont="1" applyFill="1" applyBorder="1" applyAlignment="1">
      <alignment horizontal="center" wrapText="1"/>
    </xf>
    <xf numFmtId="0" fontId="0" fillId="20" borderId="78" xfId="0" applyFont="1" applyFill="1" applyBorder="1" applyAlignment="1">
      <alignment horizontal="center"/>
    </xf>
    <xf numFmtId="0" fontId="0" fillId="20" borderId="78" xfId="0" applyFont="1" applyFill="1" applyBorder="1"/>
    <xf numFmtId="0" fontId="0" fillId="20" borderId="82" xfId="0" applyFont="1" applyFill="1" applyBorder="1" applyAlignment="1">
      <alignment horizontal="center"/>
    </xf>
    <xf numFmtId="49" fontId="2" fillId="0" borderId="82" xfId="0" applyNumberFormat="1" applyFont="1" applyFill="1" applyBorder="1" applyAlignment="1">
      <alignment horizontal="center" vertical="center"/>
    </xf>
    <xf numFmtId="3" fontId="0" fillId="0" borderId="82" xfId="0" applyNumberFormat="1" applyFont="1" applyFill="1" applyBorder="1" applyAlignment="1">
      <alignment horizontal="center"/>
    </xf>
    <xf numFmtId="0" fontId="0" fillId="20" borderId="99" xfId="0" applyFont="1" applyFill="1" applyBorder="1" applyAlignment="1">
      <alignment horizontal="center"/>
    </xf>
    <xf numFmtId="0" fontId="0" fillId="20" borderId="101" xfId="0" applyFont="1" applyFill="1" applyBorder="1" applyAlignment="1">
      <alignment horizontal="center"/>
    </xf>
    <xf numFmtId="49" fontId="2" fillId="31" borderId="97" xfId="0" applyNumberFormat="1" applyFont="1" applyFill="1" applyBorder="1" applyAlignment="1">
      <alignment horizontal="center" vertical="center"/>
    </xf>
    <xf numFmtId="49" fontId="0" fillId="20" borderId="97" xfId="0" applyNumberFormat="1" applyFont="1" applyFill="1" applyBorder="1" applyAlignment="1" applyProtection="1">
      <alignment horizontal="center" vertical="center"/>
      <protection locked="0"/>
    </xf>
    <xf numFmtId="49" fontId="2" fillId="0" borderId="100" xfId="0" applyNumberFormat="1" applyFont="1" applyFill="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96" xfId="0" applyNumberFormat="1" applyFont="1" applyFill="1" applyBorder="1" applyAlignment="1">
      <alignment horizontal="center" vertical="center" wrapText="1"/>
    </xf>
    <xf numFmtId="0" fontId="2" fillId="2" borderId="103" xfId="0" applyFont="1" applyFill="1" applyBorder="1" applyAlignment="1">
      <alignment horizontal="center" wrapText="1"/>
    </xf>
    <xf numFmtId="0" fontId="2" fillId="2" borderId="104" xfId="0" applyFont="1" applyFill="1" applyBorder="1" applyAlignment="1">
      <alignment horizontal="center" wrapText="1"/>
    </xf>
    <xf numFmtId="0" fontId="2" fillId="0" borderId="100" xfId="0" applyNumberFormat="1" applyFont="1" applyFill="1" applyBorder="1" applyAlignment="1">
      <alignment horizontal="center" vertical="center"/>
    </xf>
    <xf numFmtId="0" fontId="0" fillId="0" borderId="100" xfId="0" applyNumberFormat="1" applyFont="1" applyFill="1" applyBorder="1" applyAlignment="1" applyProtection="1">
      <alignment horizontal="center" vertical="center"/>
      <protection locked="0"/>
    </xf>
    <xf numFmtId="0" fontId="0" fillId="0" borderId="82" xfId="0" applyFont="1" applyFill="1" applyBorder="1" applyAlignment="1">
      <alignment wrapText="1"/>
    </xf>
    <xf numFmtId="0" fontId="0" fillId="0" borderId="82" xfId="0" applyFont="1" applyFill="1" applyBorder="1" applyAlignment="1">
      <alignment horizontal="left" wrapText="1"/>
    </xf>
    <xf numFmtId="0" fontId="0" fillId="0" borderId="88" xfId="0" applyFont="1" applyFill="1"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on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14" xfId="0" applyFont="1" applyFill="1" applyBorder="1"/>
    <xf numFmtId="0" fontId="2" fillId="2" borderId="114" xfId="0" applyFont="1" applyFill="1" applyBorder="1" applyAlignment="1">
      <alignment wrapText="1"/>
    </xf>
    <xf numFmtId="49" fontId="2" fillId="2" borderId="114" xfId="0" applyNumberFormat="1" applyFont="1" applyFill="1" applyBorder="1" applyAlignment="1">
      <alignment horizontal="center" vertical="center" wrapText="1"/>
    </xf>
    <xf numFmtId="0" fontId="2" fillId="2" borderId="114" xfId="0" applyFont="1" applyFill="1" applyBorder="1" applyAlignment="1">
      <alignment horizontal="center" vertical="center"/>
    </xf>
    <xf numFmtId="0" fontId="2" fillId="0" borderId="114" xfId="0" applyFont="1" applyFill="1" applyBorder="1"/>
    <xf numFmtId="0" fontId="2" fillId="0" borderId="114" xfId="0" applyFont="1" applyFill="1" applyBorder="1" applyAlignment="1">
      <alignment wrapText="1"/>
    </xf>
    <xf numFmtId="3" fontId="2" fillId="0" borderId="114" xfId="0" applyNumberFormat="1" applyFont="1" applyFill="1" applyBorder="1" applyAlignment="1">
      <alignment horizontal="center"/>
    </xf>
    <xf numFmtId="9" fontId="0" fillId="0" borderId="114" xfId="0" applyNumberFormat="1" applyFont="1" applyFill="1" applyBorder="1" applyAlignment="1">
      <alignment horizontal="center" wrapText="1"/>
    </xf>
    <xf numFmtId="0" fontId="2" fillId="31" borderId="114" xfId="0" applyFont="1" applyFill="1" applyBorder="1"/>
    <xf numFmtId="0" fontId="2" fillId="31" borderId="114" xfId="0" applyFont="1" applyFill="1" applyBorder="1" applyAlignment="1">
      <alignment wrapText="1"/>
    </xf>
    <xf numFmtId="3" fontId="2" fillId="31" borderId="114" xfId="0" applyNumberFormat="1" applyFont="1" applyFill="1" applyBorder="1" applyAlignment="1">
      <alignment horizontal="center"/>
    </xf>
    <xf numFmtId="9" fontId="28" fillId="32" borderId="114" xfId="0" applyNumberFormat="1" applyFont="1" applyFill="1" applyBorder="1" applyAlignment="1">
      <alignment horizontal="center" vertical="center"/>
    </xf>
    <xf numFmtId="0" fontId="2" fillId="26" borderId="114" xfId="0" applyFont="1" applyFill="1" applyBorder="1"/>
    <xf numFmtId="0" fontId="2" fillId="26" borderId="114" xfId="0" applyFont="1" applyFill="1" applyBorder="1" applyAlignment="1">
      <alignment vertical="center" wrapText="1"/>
    </xf>
    <xf numFmtId="9" fontId="0" fillId="0" borderId="114" xfId="0" applyNumberFormat="1" applyFont="1" applyFill="1" applyBorder="1" applyAlignment="1" applyProtection="1">
      <alignment horizontal="center" vertical="center"/>
      <protection locked="0"/>
    </xf>
    <xf numFmtId="0" fontId="0" fillId="26" borderId="114" xfId="0" applyFont="1" applyFill="1" applyBorder="1"/>
    <xf numFmtId="49" fontId="0" fillId="20" borderId="114" xfId="0" applyNumberFormat="1" applyFont="1" applyFill="1" applyBorder="1" applyAlignment="1" applyProtection="1">
      <alignment horizontal="left" vertical="center"/>
      <protection locked="0"/>
    </xf>
    <xf numFmtId="0" fontId="2" fillId="26" borderId="114" xfId="0" applyFont="1" applyFill="1" applyBorder="1" applyAlignment="1">
      <alignment wrapText="1"/>
    </xf>
    <xf numFmtId="0" fontId="0" fillId="26" borderId="114" xfId="0" applyFont="1" applyFill="1" applyBorder="1" applyAlignment="1">
      <alignment wrapText="1"/>
    </xf>
    <xf numFmtId="3" fontId="0" fillId="0" borderId="114" xfId="0" applyNumberFormat="1" applyFont="1" applyFill="1" applyBorder="1" applyAlignment="1">
      <alignment horizontal="center"/>
    </xf>
    <xf numFmtId="3" fontId="2" fillId="0" borderId="82" xfId="55" applyNumberFormat="1" applyFont="1" applyFill="1" applyBorder="1" applyAlignment="1">
      <alignment horizontal="center" wrapText="1"/>
    </xf>
    <xf numFmtId="1" fontId="0" fillId="24" borderId="13" xfId="0" applyNumberFormat="1" applyFont="1" applyFill="1" applyBorder="1" applyAlignment="1" applyProtection="1">
      <alignment horizontal="right" wrapText="1"/>
      <protection locked="0"/>
    </xf>
    <xf numFmtId="49" fontId="0" fillId="24" borderId="13" xfId="0" applyNumberFormat="1" applyFont="1" applyFill="1" applyBorder="1" applyAlignment="1" applyProtection="1">
      <alignment horizontal="left" wrapText="1"/>
    </xf>
    <xf numFmtId="49" fontId="0" fillId="24" borderId="14" xfId="0" applyNumberFormat="1" applyFont="1" applyFill="1" applyBorder="1" applyAlignment="1" applyProtection="1">
      <alignment horizontal="left" wrapText="1"/>
    </xf>
    <xf numFmtId="3" fontId="2" fillId="0" borderId="11" xfId="0" applyNumberFormat="1" applyFont="1" applyFill="1" applyBorder="1" applyProtection="1">
      <protection locked="0"/>
    </xf>
    <xf numFmtId="0" fontId="0" fillId="0" borderId="56" xfId="0" applyBorder="1"/>
    <xf numFmtId="0" fontId="45" fillId="0" borderId="56" xfId="0" applyFont="1" applyBorder="1" applyAlignment="1">
      <alignment horizontal="center" vertical="center"/>
    </xf>
    <xf numFmtId="0" fontId="0" fillId="0" borderId="16" xfId="0" applyBorder="1" applyAlignment="1">
      <alignment horizontal="center" vertical="center"/>
    </xf>
    <xf numFmtId="2" fontId="26" fillId="0" borderId="16" xfId="0" applyNumberFormat="1" applyFont="1" applyBorder="1" applyAlignment="1">
      <alignment horizontal="center" vertical="center"/>
    </xf>
    <xf numFmtId="2" fontId="26" fillId="0" borderId="26" xfId="0" applyNumberFormat="1" applyFont="1" applyBorder="1" applyAlignment="1">
      <alignment horizontal="center" vertical="center"/>
    </xf>
    <xf numFmtId="0" fontId="26" fillId="0" borderId="0" xfId="0" applyFont="1"/>
    <xf numFmtId="0" fontId="0" fillId="0" borderId="116" xfId="0" applyBorder="1" applyAlignment="1">
      <alignment horizontal="center" vertical="center"/>
    </xf>
    <xf numFmtId="0" fontId="26" fillId="0" borderId="116" xfId="0" applyFont="1" applyBorder="1" applyAlignment="1">
      <alignment horizontal="center" vertical="center"/>
    </xf>
    <xf numFmtId="0" fontId="26" fillId="0" borderId="117" xfId="0" applyFont="1" applyBorder="1" applyAlignment="1">
      <alignment horizontal="center" vertical="center"/>
    </xf>
    <xf numFmtId="0" fontId="0" fillId="0" borderId="116" xfId="0" applyFill="1" applyBorder="1" applyAlignment="1">
      <alignment horizontal="center" vertical="center"/>
    </xf>
    <xf numFmtId="0" fontId="0" fillId="0" borderId="117" xfId="0" applyBorder="1" applyAlignment="1">
      <alignment horizontal="center" vertical="center"/>
    </xf>
    <xf numFmtId="0" fontId="45" fillId="20" borderId="56" xfId="0" applyFont="1" applyFill="1" applyBorder="1" applyAlignment="1">
      <alignment wrapText="1"/>
    </xf>
    <xf numFmtId="0" fontId="47" fillId="0" borderId="0" xfId="0" applyFont="1"/>
    <xf numFmtId="0" fontId="46" fillId="0" borderId="0" xfId="0" applyFont="1"/>
    <xf numFmtId="0" fontId="46" fillId="0" borderId="0" xfId="0" applyFont="1" applyAlignment="1">
      <alignment vertical="center" wrapText="1"/>
    </xf>
    <xf numFmtId="0" fontId="45" fillId="33" borderId="56" xfId="0" applyFont="1" applyFill="1" applyBorder="1" applyAlignment="1">
      <alignment wrapText="1"/>
    </xf>
    <xf numFmtId="0" fontId="45" fillId="21" borderId="56" xfId="0" applyFont="1" applyFill="1" applyBorder="1" applyAlignment="1">
      <alignment wrapText="1"/>
    </xf>
    <xf numFmtId="0" fontId="0" fillId="20" borderId="116" xfId="0" applyFill="1" applyBorder="1" applyAlignment="1">
      <alignment horizontal="center" vertical="center"/>
    </xf>
    <xf numFmtId="0" fontId="26" fillId="20" borderId="116" xfId="0" applyFont="1" applyFill="1" applyBorder="1" applyAlignment="1">
      <alignment horizontal="center" vertical="center"/>
    </xf>
    <xf numFmtId="0" fontId="26" fillId="20" borderId="117" xfId="0" applyFont="1" applyFill="1" applyBorder="1" applyAlignment="1">
      <alignment horizontal="center" vertical="center"/>
    </xf>
    <xf numFmtId="0" fontId="0" fillId="33" borderId="116" xfId="0" applyFill="1" applyBorder="1" applyAlignment="1">
      <alignment horizontal="center" vertical="center"/>
    </xf>
    <xf numFmtId="0" fontId="45" fillId="34" borderId="56" xfId="0" applyFont="1" applyFill="1" applyBorder="1" applyAlignment="1">
      <alignment wrapText="1"/>
    </xf>
    <xf numFmtId="2" fontId="0" fillId="34" borderId="116" xfId="0" applyNumberFormat="1" applyFill="1" applyBorder="1" applyAlignment="1">
      <alignment horizontal="center" vertical="center" wrapText="1"/>
    </xf>
    <xf numFmtId="2" fontId="0" fillId="34" borderId="117" xfId="0" applyNumberFormat="1" applyFill="1" applyBorder="1" applyAlignment="1">
      <alignment horizontal="center" vertical="center" wrapText="1"/>
    </xf>
    <xf numFmtId="2" fontId="0" fillId="0" borderId="118" xfId="0" applyNumberFormat="1" applyBorder="1" applyAlignment="1">
      <alignment horizontal="center" vertical="center"/>
    </xf>
    <xf numFmtId="2" fontId="0" fillId="0" borderId="119" xfId="0" applyNumberFormat="1" applyBorder="1" applyAlignment="1">
      <alignment horizontal="center" vertical="center"/>
    </xf>
    <xf numFmtId="10" fontId="0" fillId="21" borderId="56" xfId="0" applyNumberFormat="1" applyFill="1" applyBorder="1" applyAlignment="1">
      <alignment horizontal="center" vertical="center" wrapText="1"/>
    </xf>
    <xf numFmtId="0" fontId="0" fillId="33" borderId="117" xfId="0" applyFill="1" applyBorder="1" applyAlignment="1">
      <alignment horizontal="center" vertical="center"/>
    </xf>
    <xf numFmtId="0" fontId="45" fillId="0" borderId="56" xfId="0" applyFont="1" applyBorder="1" applyAlignment="1">
      <alignment vertical="top" wrapText="1"/>
    </xf>
    <xf numFmtId="49" fontId="5" fillId="24" borderId="12" xfId="0" applyNumberFormat="1" applyFont="1" applyFill="1" applyBorder="1" applyAlignment="1" applyProtection="1">
      <alignment horizontal="left"/>
      <protection locked="0"/>
    </xf>
    <xf numFmtId="0" fontId="5" fillId="0" borderId="56" xfId="0" applyFont="1" applyBorder="1" applyAlignment="1">
      <alignment vertical="center" wrapText="1"/>
    </xf>
    <xf numFmtId="0" fontId="5" fillId="0" borderId="56" xfId="0" applyFont="1" applyBorder="1" applyAlignment="1">
      <alignment vertical="top" wrapText="1"/>
    </xf>
    <xf numFmtId="0" fontId="51" fillId="0" borderId="0" xfId="0" applyNumberFormat="1" applyFont="1" applyProtection="1">
      <protection locked="0"/>
    </xf>
    <xf numFmtId="0" fontId="52" fillId="0" borderId="0" xfId="0" applyNumberFormat="1" applyFont="1" applyProtection="1">
      <protection locked="0"/>
    </xf>
    <xf numFmtId="2" fontId="0" fillId="34" borderId="120" xfId="0" applyNumberFormat="1" applyFill="1" applyBorder="1" applyAlignment="1">
      <alignment horizontal="center" vertical="center" wrapText="1"/>
    </xf>
    <xf numFmtId="2" fontId="0" fillId="34" borderId="121" xfId="0" applyNumberFormat="1" applyFill="1" applyBorder="1" applyAlignment="1">
      <alignment horizontal="center" vertical="center" wrapText="1"/>
    </xf>
    <xf numFmtId="0" fontId="45" fillId="21" borderId="56" xfId="0" applyFont="1" applyFill="1" applyBorder="1" applyAlignment="1">
      <alignment vertical="center" wrapText="1"/>
    </xf>
    <xf numFmtId="10" fontId="0" fillId="21" borderId="56" xfId="0" applyNumberFormat="1" applyFill="1" applyBorder="1" applyAlignment="1" applyProtection="1">
      <alignment horizontal="center" vertical="center"/>
      <protection locked="0"/>
    </xf>
    <xf numFmtId="0" fontId="45" fillId="0" borderId="122" xfId="0" applyFont="1" applyBorder="1" applyAlignment="1">
      <alignment horizontal="center" vertical="center"/>
    </xf>
    <xf numFmtId="0" fontId="0" fillId="0" borderId="71" xfId="0" applyBorder="1" applyAlignment="1">
      <alignment horizontal="center" vertical="center"/>
    </xf>
    <xf numFmtId="2" fontId="26" fillId="0" borderId="72" xfId="0" applyNumberFormat="1" applyFont="1" applyBorder="1" applyAlignment="1">
      <alignment horizontal="center" vertical="center"/>
    </xf>
    <xf numFmtId="2" fontId="26" fillId="0" borderId="19" xfId="0" applyNumberFormat="1" applyFont="1" applyBorder="1" applyAlignment="1">
      <alignment horizontal="center" vertical="center"/>
    </xf>
    <xf numFmtId="0" fontId="0" fillId="0" borderId="123" xfId="0" applyBorder="1" applyAlignment="1">
      <alignment horizontal="center" vertical="center"/>
    </xf>
    <xf numFmtId="0" fontId="0" fillId="0" borderId="26" xfId="0" applyBorder="1" applyAlignment="1">
      <alignment horizontal="center" vertical="center"/>
    </xf>
    <xf numFmtId="0" fontId="0" fillId="0" borderId="123" xfId="0" applyFill="1" applyBorder="1" applyAlignment="1">
      <alignment horizontal="center" vertical="center"/>
    </xf>
    <xf numFmtId="0" fontId="0" fillId="0" borderId="0" xfId="0" applyBorder="1" applyAlignment="1" applyProtection="1">
      <alignment wrapText="1"/>
    </xf>
    <xf numFmtId="0" fontId="0" fillId="0" borderId="49" xfId="0" applyBorder="1" applyAlignment="1" applyProtection="1">
      <alignment wrapText="1"/>
    </xf>
    <xf numFmtId="0" fontId="27" fillId="0" borderId="0" xfId="0" applyFont="1" applyBorder="1" applyProtection="1"/>
    <xf numFmtId="0" fontId="0" fillId="26" borderId="0" xfId="0" applyFill="1" applyBorder="1" applyAlignment="1" applyProtection="1">
      <alignment horizontal="left"/>
    </xf>
    <xf numFmtId="0" fontId="0" fillId="0" borderId="49" xfId="0" applyBorder="1" applyAlignment="1" applyProtection="1">
      <alignment horizontal="left"/>
    </xf>
    <xf numFmtId="0" fontId="2" fillId="26" borderId="50" xfId="0" applyFont="1" applyFill="1" applyBorder="1" applyAlignment="1" applyProtection="1">
      <alignment horizontal="center" vertical="center"/>
    </xf>
    <xf numFmtId="0" fontId="2" fillId="26" borderId="15" xfId="0" applyFont="1" applyFill="1" applyBorder="1" applyAlignment="1" applyProtection="1">
      <alignment horizontal="center" vertical="center"/>
    </xf>
    <xf numFmtId="0" fontId="0" fillId="20" borderId="21" xfId="0" applyNumberFormat="1" applyFont="1" applyFill="1" applyBorder="1" applyAlignment="1" applyProtection="1">
      <alignment horizontal="left"/>
      <protection locked="0"/>
    </xf>
    <xf numFmtId="0" fontId="0" fillId="20" borderId="22" xfId="0" applyNumberFormat="1" applyFont="1" applyFill="1" applyBorder="1" applyAlignment="1" applyProtection="1">
      <alignment horizontal="left"/>
      <protection locked="0"/>
    </xf>
    <xf numFmtId="0" fontId="0" fillId="0" borderId="11" xfId="0" applyFont="1" applyBorder="1" applyAlignment="1" applyProtection="1">
      <alignment horizontal="center" vertical="center" wrapText="1"/>
    </xf>
    <xf numFmtId="0" fontId="37" fillId="23" borderId="20" xfId="0" applyFont="1" applyFill="1" applyBorder="1" applyAlignment="1" applyProtection="1">
      <alignment horizontal="left" vertical="top" wrapText="1"/>
    </xf>
    <xf numFmtId="0" fontId="37" fillId="23" borderId="35" xfId="0" applyFont="1" applyFill="1" applyBorder="1" applyAlignment="1" applyProtection="1">
      <alignment horizontal="left" vertical="top" wrapText="1"/>
    </xf>
    <xf numFmtId="0" fontId="37" fillId="23" borderId="17" xfId="0" applyFont="1" applyFill="1" applyBorder="1" applyAlignment="1" applyProtection="1">
      <alignment horizontal="left" vertical="top" wrapText="1"/>
    </xf>
    <xf numFmtId="0" fontId="0" fillId="26" borderId="0" xfId="0" applyFill="1" applyAlignment="1" applyProtection="1">
      <alignment horizontal="left"/>
    </xf>
    <xf numFmtId="0" fontId="0" fillId="0" borderId="49" xfId="0" applyFill="1" applyBorder="1" applyAlignment="1" applyProtection="1">
      <alignment horizontal="left"/>
    </xf>
    <xf numFmtId="0" fontId="2" fillId="26" borderId="0" xfId="0" applyFont="1" applyFill="1" applyAlignment="1" applyProtection="1">
      <alignment horizontal="left"/>
    </xf>
    <xf numFmtId="0" fontId="2" fillId="0" borderId="49" xfId="0" applyFont="1" applyBorder="1" applyAlignment="1" applyProtection="1">
      <alignment horizontal="left"/>
    </xf>
    <xf numFmtId="0" fontId="0" fillId="26" borderId="0" xfId="0" applyFill="1" applyAlignment="1" applyProtection="1">
      <alignment horizontal="left" wrapText="1"/>
    </xf>
    <xf numFmtId="0" fontId="0" fillId="0" borderId="49" xfId="0" applyBorder="1" applyAlignment="1" applyProtection="1">
      <alignment horizontal="left" wrapText="1"/>
    </xf>
    <xf numFmtId="49" fontId="0" fillId="20" borderId="11" xfId="0" applyNumberFormat="1" applyFont="1" applyFill="1" applyBorder="1" applyAlignment="1" applyProtection="1">
      <alignment horizontal="left" vertical="center" wrapText="1"/>
      <protection locked="0"/>
    </xf>
    <xf numFmtId="49" fontId="0" fillId="20" borderId="11" xfId="0" applyNumberFormat="1" applyFont="1" applyFill="1" applyBorder="1" applyAlignment="1" applyProtection="1">
      <alignment horizontal="left" vertical="center"/>
      <protection locked="0"/>
    </xf>
    <xf numFmtId="0" fontId="0" fillId="20" borderId="12" xfId="0" applyFont="1" applyFill="1" applyBorder="1" applyAlignment="1" applyProtection="1">
      <alignment horizontal="left" vertical="center"/>
      <protection locked="0"/>
    </xf>
    <xf numFmtId="0" fontId="0" fillId="20" borderId="14" xfId="0" applyFont="1" applyFill="1" applyBorder="1" applyAlignment="1" applyProtection="1">
      <alignment horizontal="left" vertical="center"/>
      <protection locked="0"/>
    </xf>
    <xf numFmtId="0" fontId="0" fillId="20" borderId="13" xfId="0" applyFont="1" applyFill="1" applyBorder="1" applyAlignment="1" applyProtection="1">
      <alignment horizontal="left" vertical="center"/>
      <protection locked="0"/>
    </xf>
    <xf numFmtId="0" fontId="0" fillId="0" borderId="0" xfId="0" applyBorder="1" applyAlignment="1" applyProtection="1">
      <alignment horizontal="left"/>
    </xf>
    <xf numFmtId="0" fontId="0" fillId="26" borderId="0" xfId="0" applyFill="1" applyBorder="1" applyAlignment="1" applyProtection="1">
      <alignment horizontal="left" wrapText="1"/>
    </xf>
    <xf numFmtId="0" fontId="0" fillId="0" borderId="0" xfId="0" applyBorder="1" applyAlignment="1" applyProtection="1">
      <alignment horizontal="left" wrapText="1"/>
    </xf>
    <xf numFmtId="0" fontId="0" fillId="26" borderId="0" xfId="0" applyFont="1" applyFill="1" applyBorder="1" applyAlignment="1" applyProtection="1">
      <alignment horizontal="left"/>
    </xf>
    <xf numFmtId="0" fontId="0" fillId="0" borderId="49" xfId="0" applyFont="1" applyBorder="1" applyAlignment="1" applyProtection="1">
      <alignment horizontal="left"/>
    </xf>
    <xf numFmtId="0" fontId="0" fillId="0" borderId="0" xfId="0" applyBorder="1" applyAlignment="1" applyProtection="1">
      <alignment horizontal="left" vertical="center" wrapText="1"/>
    </xf>
    <xf numFmtId="164" fontId="0" fillId="20" borderId="11" xfId="0" applyNumberFormat="1" applyFont="1"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Font="1" applyBorder="1" applyAlignment="1">
      <alignment horizontal="center" vertical="center"/>
    </xf>
    <xf numFmtId="0" fontId="0" fillId="23" borderId="0" xfId="0" applyFill="1" applyAlignment="1">
      <alignment horizontal="center" vertical="center" wrapText="1"/>
    </xf>
    <xf numFmtId="0" fontId="50" fillId="0" borderId="0" xfId="0" applyFont="1" applyAlignment="1">
      <alignment horizontal="left" vertical="top" wrapText="1"/>
    </xf>
    <xf numFmtId="0" fontId="49" fillId="0" borderId="0" xfId="0" applyFont="1" applyAlignment="1">
      <alignment horizontal="left" vertical="top" wrapText="1"/>
    </xf>
    <xf numFmtId="0" fontId="0" fillId="0" borderId="12" xfId="0" applyFont="1" applyFill="1" applyBorder="1" applyAlignment="1">
      <alignment horizontal="left" wrapText="1"/>
    </xf>
    <xf numFmtId="0" fontId="0" fillId="0" borderId="14" xfId="0" applyFont="1" applyFill="1" applyBorder="1" applyAlignment="1">
      <alignment horizontal="left" wrapText="1"/>
    </xf>
    <xf numFmtId="0" fontId="0" fillId="0" borderId="13" xfId="0" applyFont="1" applyFill="1" applyBorder="1" applyAlignment="1">
      <alignment horizontal="left" wrapText="1"/>
    </xf>
    <xf numFmtId="0" fontId="27" fillId="0" borderId="42" xfId="0" applyFont="1" applyFill="1" applyBorder="1" applyAlignment="1">
      <alignment horizontal="right" wrapText="1"/>
    </xf>
    <xf numFmtId="0" fontId="27" fillId="0" borderId="43" xfId="0" applyFont="1" applyFill="1" applyBorder="1" applyAlignment="1">
      <alignment horizontal="right" wrapText="1"/>
    </xf>
    <xf numFmtId="0" fontId="27" fillId="0" borderId="44" xfId="0" applyFont="1" applyFill="1" applyBorder="1" applyAlignment="1">
      <alignment horizontal="right" wrapText="1"/>
    </xf>
    <xf numFmtId="0" fontId="27" fillId="0" borderId="28" xfId="0" applyFont="1" applyFill="1" applyBorder="1" applyAlignment="1">
      <alignment horizontal="right"/>
    </xf>
    <xf numFmtId="0" fontId="27" fillId="0" borderId="14" xfId="0" applyFont="1" applyFill="1" applyBorder="1" applyAlignment="1">
      <alignment horizontal="right"/>
    </xf>
    <xf numFmtId="0" fontId="27" fillId="0" borderId="13" xfId="0" applyFont="1" applyFill="1" applyBorder="1" applyAlignment="1">
      <alignment horizontal="right"/>
    </xf>
    <xf numFmtId="0" fontId="2" fillId="2" borderId="12" xfId="0" applyFont="1" applyFill="1" applyBorder="1" applyAlignment="1">
      <alignment horizontal="center"/>
    </xf>
    <xf numFmtId="0" fontId="2" fillId="2" borderId="14" xfId="0" applyFont="1" applyFill="1" applyBorder="1" applyAlignment="1">
      <alignment horizontal="center"/>
    </xf>
    <xf numFmtId="0" fontId="2" fillId="2" borderId="13" xfId="0" applyFont="1" applyFill="1" applyBorder="1" applyAlignment="1">
      <alignment horizontal="center"/>
    </xf>
    <xf numFmtId="0" fontId="27" fillId="0" borderId="29" xfId="0" applyFont="1" applyFill="1" applyBorder="1" applyAlignment="1">
      <alignment horizontal="right"/>
    </xf>
    <xf numFmtId="0" fontId="27" fillId="0" borderId="41" xfId="0" applyFont="1" applyFill="1" applyBorder="1" applyAlignment="1">
      <alignment horizontal="right"/>
    </xf>
    <xf numFmtId="0" fontId="27" fillId="0" borderId="39" xfId="0" applyFont="1" applyFill="1" applyBorder="1" applyAlignment="1">
      <alignment horizontal="right"/>
    </xf>
    <xf numFmtId="0" fontId="32" fillId="0" borderId="28" xfId="0" applyFont="1" applyFill="1" applyBorder="1" applyAlignment="1">
      <alignment horizontal="right"/>
    </xf>
    <xf numFmtId="0" fontId="32" fillId="0" borderId="14" xfId="0" applyFont="1" applyFill="1" applyBorder="1" applyAlignment="1">
      <alignment horizontal="right"/>
    </xf>
    <xf numFmtId="0" fontId="32" fillId="0" borderId="13" xfId="0" applyFont="1" applyFill="1" applyBorder="1" applyAlignment="1">
      <alignment horizontal="right"/>
    </xf>
    <xf numFmtId="0" fontId="0" fillId="0" borderId="38" xfId="0" applyFont="1" applyFill="1" applyBorder="1" applyAlignment="1">
      <alignment horizontal="left" wrapText="1"/>
    </xf>
    <xf numFmtId="0" fontId="0" fillId="0" borderId="41" xfId="0" applyFont="1" applyFill="1" applyBorder="1" applyAlignment="1">
      <alignment horizontal="left" wrapText="1"/>
    </xf>
    <xf numFmtId="0" fontId="0" fillId="0" borderId="39" xfId="0" applyFont="1" applyFill="1" applyBorder="1" applyAlignment="1">
      <alignment horizontal="left" wrapText="1"/>
    </xf>
    <xf numFmtId="0" fontId="0" fillId="0" borderId="13" xfId="0" applyFont="1" applyBorder="1" applyAlignment="1">
      <alignment horizontal="center"/>
    </xf>
    <xf numFmtId="0" fontId="27" fillId="0" borderId="42" xfId="0" applyFont="1" applyFill="1" applyBorder="1" applyAlignment="1">
      <alignment horizontal="right"/>
    </xf>
    <xf numFmtId="0" fontId="27" fillId="0" borderId="43" xfId="0" applyFont="1" applyFill="1" applyBorder="1" applyAlignment="1">
      <alignment horizontal="right"/>
    </xf>
    <xf numFmtId="0" fontId="27" fillId="0" borderId="44" xfId="0" applyFont="1" applyFill="1" applyBorder="1" applyAlignment="1">
      <alignment horizontal="right"/>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0" fillId="0" borderId="0" xfId="0" applyFont="1" applyBorder="1" applyAlignment="1">
      <alignment wrapText="1"/>
    </xf>
    <xf numFmtId="0" fontId="0" fillId="0" borderId="0" xfId="0" applyFont="1" applyAlignment="1"/>
    <xf numFmtId="0" fontId="27" fillId="0" borderId="11" xfId="0" applyFont="1" applyFill="1" applyBorder="1" applyAlignment="1">
      <alignment horizontal="right"/>
    </xf>
    <xf numFmtId="0" fontId="2" fillId="2" borderId="11" xfId="0" applyFont="1" applyFill="1" applyBorder="1" applyAlignment="1">
      <alignment horizontal="center"/>
    </xf>
    <xf numFmtId="0" fontId="27" fillId="0" borderId="11" xfId="0" applyFont="1" applyFill="1" applyBorder="1" applyAlignment="1">
      <alignment horizontal="right" wrapText="1"/>
    </xf>
    <xf numFmtId="0" fontId="0" fillId="0" borderId="11" xfId="0" applyFill="1" applyBorder="1" applyAlignment="1">
      <alignment horizontal="left" wrapText="1"/>
    </xf>
    <xf numFmtId="0" fontId="2" fillId="2" borderId="11" xfId="0" applyFont="1" applyFill="1" applyBorder="1" applyAlignment="1">
      <alignment horizontal="center" wrapText="1"/>
    </xf>
    <xf numFmtId="0" fontId="2" fillId="0" borderId="12" xfId="0" applyFont="1" applyFill="1" applyBorder="1" applyAlignment="1" applyProtection="1">
      <alignment horizontal="center"/>
    </xf>
    <xf numFmtId="0" fontId="0" fillId="0" borderId="13" xfId="0" applyBorder="1" applyAlignment="1" applyProtection="1">
      <alignment horizontal="center"/>
    </xf>
    <xf numFmtId="0" fontId="2" fillId="0" borderId="0" xfId="0" applyFont="1" applyFill="1" applyBorder="1" applyAlignment="1" applyProtection="1">
      <alignment horizontal="center"/>
    </xf>
    <xf numFmtId="0" fontId="0" fillId="0" borderId="0" xfId="0" applyFill="1" applyBorder="1" applyAlignment="1" applyProtection="1">
      <alignment horizontal="center"/>
    </xf>
    <xf numFmtId="0" fontId="0" fillId="0" borderId="11" xfId="0" applyFill="1" applyBorder="1" applyAlignment="1" applyProtection="1">
      <alignment horizontal="left" wrapText="1"/>
    </xf>
    <xf numFmtId="0" fontId="1" fillId="0" borderId="0" xfId="0" applyFont="1" applyBorder="1" applyAlignment="1" applyProtection="1">
      <alignment wrapText="1"/>
    </xf>
    <xf numFmtId="0" fontId="0" fillId="0" borderId="0" xfId="0" applyAlignment="1" applyProtection="1">
      <alignment wrapText="1"/>
    </xf>
    <xf numFmtId="0" fontId="2" fillId="2" borderId="11" xfId="0" applyFont="1" applyFill="1" applyBorder="1" applyAlignment="1" applyProtection="1">
      <alignment horizontal="center"/>
    </xf>
    <xf numFmtId="0" fontId="0" fillId="0" borderId="11" xfId="0" applyFont="1" applyBorder="1" applyAlignment="1">
      <alignment horizontal="left" wrapText="1"/>
    </xf>
    <xf numFmtId="0" fontId="36" fillId="0" borderId="11" xfId="0" applyFont="1" applyBorder="1" applyAlignment="1">
      <alignment horizontal="left"/>
    </xf>
    <xf numFmtId="0" fontId="2" fillId="0" borderId="11" xfId="0" applyFont="1" applyFill="1" applyBorder="1" applyAlignment="1">
      <alignment horizontal="right"/>
    </xf>
    <xf numFmtId="0" fontId="2" fillId="0" borderId="16" xfId="0" applyFont="1" applyFill="1" applyBorder="1" applyAlignment="1">
      <alignment horizontal="right"/>
    </xf>
    <xf numFmtId="0" fontId="2" fillId="0" borderId="35" xfId="0" applyFont="1" applyBorder="1" applyAlignment="1" applyProtection="1">
      <alignment horizontal="center"/>
    </xf>
    <xf numFmtId="0" fontId="2" fillId="0" borderId="17" xfId="0" applyFont="1" applyBorder="1" applyAlignment="1" applyProtection="1">
      <alignment horizontal="center"/>
    </xf>
    <xf numFmtId="0" fontId="2" fillId="2" borderId="12" xfId="0" applyFont="1" applyFill="1" applyBorder="1" applyAlignment="1" applyProtection="1">
      <alignment horizontal="center" wrapText="1"/>
    </xf>
    <xf numFmtId="0" fontId="2" fillId="2" borderId="13" xfId="0" applyFont="1" applyFill="1" applyBorder="1" applyAlignment="1" applyProtection="1">
      <alignment horizontal="center" wrapText="1"/>
    </xf>
    <xf numFmtId="0" fontId="0" fillId="0" borderId="31" xfId="0" applyBorder="1" applyAlignment="1" applyProtection="1">
      <alignment horizontal="left" vertical="center" wrapText="1"/>
    </xf>
    <xf numFmtId="0" fontId="0" fillId="0" borderId="32" xfId="0" applyBorder="1" applyAlignment="1" applyProtection="1">
      <alignment horizontal="left" vertical="center" wrapText="1"/>
    </xf>
    <xf numFmtId="0" fontId="0" fillId="0" borderId="45" xfId="0" applyBorder="1" applyAlignment="1" applyProtection="1">
      <alignment horizontal="left" vertical="center" wrapText="1"/>
    </xf>
    <xf numFmtId="0" fontId="0" fillId="0" borderId="40" xfId="0" applyBorder="1" applyAlignment="1" applyProtection="1">
      <alignment horizontal="left" vertical="center" wrapText="1"/>
    </xf>
    <xf numFmtId="0" fontId="0" fillId="0" borderId="46" xfId="0" applyBorder="1" applyAlignment="1" applyProtection="1">
      <alignment horizontal="left" vertical="center" wrapText="1"/>
    </xf>
    <xf numFmtId="0" fontId="0" fillId="0" borderId="47" xfId="0" applyBorder="1" applyAlignment="1" applyProtection="1">
      <alignment horizontal="left" vertical="center" wrapText="1"/>
    </xf>
    <xf numFmtId="0" fontId="0" fillId="0" borderId="34" xfId="0" applyBorder="1" applyAlignment="1" applyProtection="1">
      <alignment horizontal="left" vertical="center" wrapText="1"/>
    </xf>
    <xf numFmtId="0" fontId="0" fillId="0" borderId="37" xfId="0" applyBorder="1" applyAlignment="1" applyProtection="1">
      <alignment horizontal="left" vertical="center" wrapText="1"/>
    </xf>
    <xf numFmtId="0" fontId="2" fillId="2" borderId="14" xfId="0" applyFont="1" applyFill="1" applyBorder="1" applyAlignment="1" applyProtection="1">
      <alignment horizontal="center" wrapText="1"/>
    </xf>
    <xf numFmtId="0" fontId="2" fillId="2" borderId="15" xfId="0" applyFont="1" applyFill="1" applyBorder="1" applyAlignment="1" applyProtection="1">
      <alignment horizontal="center" wrapText="1"/>
    </xf>
    <xf numFmtId="0" fontId="2" fillId="2" borderId="16" xfId="0" applyFont="1" applyFill="1" applyBorder="1" applyAlignment="1" applyProtection="1">
      <alignment horizontal="center" wrapText="1"/>
    </xf>
    <xf numFmtId="0" fontId="2" fillId="2" borderId="12" xfId="0" applyFont="1" applyFill="1" applyBorder="1" applyAlignment="1" applyProtection="1">
      <alignment horizontal="center"/>
    </xf>
    <xf numFmtId="0" fontId="1" fillId="0" borderId="12" xfId="0" applyFont="1" applyBorder="1" applyAlignment="1" applyProtection="1">
      <alignment horizontal="left" wrapText="1"/>
    </xf>
    <xf numFmtId="0" fontId="1" fillId="0" borderId="14" xfId="0" applyFont="1" applyBorder="1" applyAlignment="1" applyProtection="1">
      <alignment horizontal="left" wrapText="1"/>
    </xf>
    <xf numFmtId="0" fontId="1" fillId="0" borderId="13" xfId="0" applyFont="1" applyBorder="1" applyAlignment="1" applyProtection="1">
      <alignment horizontal="left" wrapText="1"/>
    </xf>
    <xf numFmtId="0" fontId="0" fillId="0" borderId="12" xfId="0" applyFont="1" applyBorder="1" applyAlignment="1" applyProtection="1">
      <alignment wrapText="1"/>
    </xf>
    <xf numFmtId="0" fontId="0" fillId="0" borderId="13" xfId="0" applyFont="1" applyBorder="1" applyAlignment="1" applyProtection="1">
      <alignment wrapText="1"/>
    </xf>
    <xf numFmtId="0" fontId="2" fillId="0" borderId="42" xfId="0" applyFont="1" applyBorder="1" applyAlignment="1" applyProtection="1">
      <alignment horizontal="left" wrapText="1"/>
    </xf>
    <xf numFmtId="0" fontId="2" fillId="0" borderId="28" xfId="0" applyFont="1" applyBorder="1" applyAlignment="1" applyProtection="1">
      <alignment horizontal="left" wrapText="1"/>
    </xf>
    <xf numFmtId="0" fontId="0" fillId="0" borderId="64" xfId="0" applyBorder="1" applyAlignment="1" applyProtection="1">
      <alignment horizontal="center" vertical="center"/>
    </xf>
    <xf numFmtId="0" fontId="0" fillId="0" borderId="57" xfId="0" applyBorder="1" applyAlignment="1" applyProtection="1">
      <alignment horizontal="center" vertical="center"/>
    </xf>
    <xf numFmtId="0" fontId="2" fillId="0" borderId="29" xfId="0" applyFont="1" applyBorder="1" applyAlignment="1" applyProtection="1">
      <alignment horizontal="left" wrapText="1"/>
    </xf>
    <xf numFmtId="1" fontId="0" fillId="20" borderId="57" xfId="0" applyNumberFormat="1" applyFont="1" applyFill="1" applyBorder="1" applyAlignment="1" applyProtection="1">
      <alignment horizontal="center" vertical="center" wrapText="1"/>
      <protection locked="0"/>
    </xf>
    <xf numFmtId="1" fontId="0" fillId="20" borderId="65" xfId="0" applyNumberFormat="1" applyFont="1" applyFill="1" applyBorder="1" applyAlignment="1" applyProtection="1">
      <alignment horizontal="center" vertical="center" wrapText="1"/>
      <protection locked="0"/>
    </xf>
    <xf numFmtId="0" fontId="2" fillId="0" borderId="12"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12" xfId="0" applyFont="1" applyFill="1" applyBorder="1" applyAlignment="1" applyProtection="1"/>
    <xf numFmtId="0" fontId="2" fillId="0" borderId="14" xfId="0" applyFont="1" applyFill="1" applyBorder="1" applyAlignment="1" applyProtection="1"/>
    <xf numFmtId="0" fontId="2" fillId="0" borderId="13" xfId="0" applyFont="1" applyFill="1" applyBorder="1" applyAlignment="1" applyProtection="1"/>
    <xf numFmtId="0" fontId="2" fillId="0" borderId="11" xfId="0" applyFont="1" applyBorder="1" applyAlignment="1" applyProtection="1">
      <alignment horizontal="left" wrapText="1"/>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7" fillId="0" borderId="22" xfId="0" applyFont="1" applyFill="1" applyBorder="1" applyAlignment="1">
      <alignment horizontal="right"/>
    </xf>
    <xf numFmtId="0" fontId="27" fillId="0" borderId="12" xfId="0" applyFont="1" applyFill="1" applyBorder="1" applyAlignment="1">
      <alignment horizontal="right"/>
    </xf>
    <xf numFmtId="0" fontId="2" fillId="0" borderId="0" xfId="0" applyFont="1" applyFill="1" applyBorder="1" applyAlignment="1">
      <alignment horizontal="center" wrapText="1"/>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27" fillId="0" borderId="69" xfId="0" applyFont="1" applyFill="1" applyBorder="1" applyAlignment="1">
      <alignment horizontal="right"/>
    </xf>
    <xf numFmtId="0" fontId="27" fillId="0" borderId="70" xfId="0" applyFont="1" applyFill="1" applyBorder="1" applyAlignment="1">
      <alignment horizontal="right"/>
    </xf>
    <xf numFmtId="0" fontId="27" fillId="0" borderId="38" xfId="0" applyFont="1" applyFill="1" applyBorder="1" applyAlignment="1">
      <alignment horizontal="right"/>
    </xf>
    <xf numFmtId="0" fontId="2" fillId="29" borderId="44" xfId="0" applyFont="1" applyFill="1" applyBorder="1" applyAlignment="1">
      <alignment horizontal="center"/>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39" fillId="0" borderId="11" xfId="0" applyFont="1" applyFill="1" applyBorder="1" applyAlignment="1">
      <alignment horizontal="center"/>
    </xf>
    <xf numFmtId="0" fontId="2" fillId="2" borderId="77" xfId="0" applyFont="1" applyFill="1" applyBorder="1" applyAlignment="1">
      <alignment horizontal="center"/>
    </xf>
    <xf numFmtId="0" fontId="2" fillId="2" borderId="0" xfId="0" applyFont="1" applyFill="1" applyBorder="1" applyAlignment="1">
      <alignment horizontal="center"/>
    </xf>
    <xf numFmtId="0" fontId="2" fillId="2" borderId="49" xfId="0" applyFont="1" applyFill="1" applyBorder="1" applyAlignment="1">
      <alignment horizontal="center"/>
    </xf>
    <xf numFmtId="0" fontId="2" fillId="2" borderId="30" xfId="0" applyFont="1" applyFill="1" applyBorder="1" applyAlignment="1">
      <alignment horizontal="center" vertical="center"/>
    </xf>
    <xf numFmtId="0" fontId="0" fillId="0" borderId="32" xfId="0" applyFont="1" applyBorder="1" applyAlignment="1">
      <alignment horizontal="center" vertical="center"/>
    </xf>
    <xf numFmtId="0" fontId="27" fillId="0" borderId="71" xfId="0" applyFont="1" applyFill="1" applyBorder="1" applyAlignment="1">
      <alignment horizontal="right"/>
    </xf>
    <xf numFmtId="0" fontId="27" fillId="0" borderId="72" xfId="0" applyFont="1" applyFill="1" applyBorder="1" applyAlignment="1">
      <alignment horizontal="right"/>
    </xf>
    <xf numFmtId="0" fontId="27" fillId="0" borderId="73" xfId="0" applyFont="1" applyFill="1" applyBorder="1" applyAlignment="1">
      <alignment horizontal="right"/>
    </xf>
    <xf numFmtId="0" fontId="44" fillId="0" borderId="34" xfId="0" applyFont="1" applyBorder="1" applyAlignment="1">
      <alignment horizontal="center"/>
    </xf>
    <xf numFmtId="3" fontId="2" fillId="2" borderId="97" xfId="0" applyNumberFormat="1" applyFont="1" applyFill="1" applyBorder="1" applyAlignment="1">
      <alignment horizontal="center" vertical="center" wrapText="1"/>
    </xf>
    <xf numFmtId="3" fontId="2" fillId="2" borderId="98" xfId="0" applyNumberFormat="1" applyFont="1" applyFill="1" applyBorder="1" applyAlignment="1">
      <alignment horizontal="center" vertical="center" wrapText="1"/>
    </xf>
    <xf numFmtId="3" fontId="2" fillId="2" borderId="99" xfId="0" applyNumberFormat="1" applyFont="1" applyFill="1" applyBorder="1" applyAlignment="1">
      <alignment horizontal="center" vertical="center" wrapText="1"/>
    </xf>
    <xf numFmtId="3" fontId="0" fillId="20" borderId="84" xfId="0" applyNumberFormat="1" applyFont="1" applyFill="1" applyBorder="1" applyAlignment="1">
      <alignment horizontal="center"/>
    </xf>
    <xf numFmtId="3" fontId="0" fillId="20" borderId="85" xfId="0" applyNumberFormat="1" applyFont="1" applyFill="1" applyBorder="1" applyAlignment="1">
      <alignment horizontal="center"/>
    </xf>
    <xf numFmtId="3" fontId="0" fillId="20" borderId="86" xfId="0" applyNumberFormat="1" applyFont="1" applyFill="1" applyBorder="1" applyAlignment="1">
      <alignment horizontal="center"/>
    </xf>
    <xf numFmtId="0" fontId="0" fillId="2" borderId="48" xfId="0" applyFont="1" applyFill="1" applyBorder="1" applyAlignment="1">
      <alignment horizontal="center"/>
    </xf>
    <xf numFmtId="0" fontId="0" fillId="2" borderId="45" xfId="0" applyFont="1" applyFill="1" applyBorder="1" applyAlignment="1">
      <alignment horizontal="center"/>
    </xf>
    <xf numFmtId="0" fontId="0" fillId="2" borderId="83" xfId="0" applyFont="1" applyFill="1" applyBorder="1" applyAlignment="1">
      <alignment horizontal="center"/>
    </xf>
    <xf numFmtId="0" fontId="0" fillId="31" borderId="98" xfId="0" applyFont="1" applyFill="1" applyBorder="1" applyAlignment="1">
      <alignment horizontal="center"/>
    </xf>
    <xf numFmtId="0" fontId="0" fillId="31" borderId="99" xfId="0" applyFont="1" applyFill="1" applyBorder="1" applyAlignment="1">
      <alignment horizontal="center"/>
    </xf>
    <xf numFmtId="0" fontId="0" fillId="31" borderId="97" xfId="0" applyFont="1" applyFill="1" applyBorder="1" applyAlignment="1">
      <alignment horizontal="center"/>
    </xf>
    <xf numFmtId="3" fontId="0" fillId="0" borderId="79" xfId="0" applyNumberFormat="1" applyFont="1" applyFill="1" applyBorder="1" applyAlignment="1">
      <alignment horizontal="center"/>
    </xf>
    <xf numFmtId="3" fontId="0" fillId="0" borderId="80" xfId="0" applyNumberFormat="1" applyFont="1" applyFill="1" applyBorder="1" applyAlignment="1">
      <alignment horizontal="center"/>
    </xf>
    <xf numFmtId="3" fontId="0" fillId="0" borderId="81" xfId="0" applyNumberFormat="1" applyFont="1" applyFill="1" applyBorder="1" applyAlignment="1">
      <alignment horizontal="center"/>
    </xf>
    <xf numFmtId="3" fontId="0" fillId="20" borderId="89" xfId="0" applyNumberFormat="1" applyFont="1" applyFill="1" applyBorder="1" applyAlignment="1">
      <alignment horizontal="center"/>
    </xf>
    <xf numFmtId="3" fontId="0" fillId="20" borderId="115" xfId="0" applyNumberFormat="1" applyFont="1" applyFill="1" applyBorder="1" applyAlignment="1">
      <alignment horizontal="center"/>
    </xf>
    <xf numFmtId="3" fontId="0" fillId="0" borderId="89" xfId="0" applyNumberFormat="1" applyFont="1" applyFill="1" applyBorder="1" applyAlignment="1">
      <alignment horizontal="center"/>
    </xf>
    <xf numFmtId="3" fontId="0" fillId="0" borderId="85" xfId="0" applyNumberFormat="1" applyFont="1" applyFill="1" applyBorder="1" applyAlignment="1">
      <alignment horizontal="center"/>
    </xf>
    <xf numFmtId="3" fontId="0" fillId="0" borderId="86" xfId="0" applyNumberFormat="1" applyFont="1" applyFill="1" applyBorder="1" applyAlignment="1">
      <alignment horizontal="center"/>
    </xf>
    <xf numFmtId="3" fontId="0" fillId="0" borderId="115" xfId="0" applyNumberFormat="1" applyFont="1" applyFill="1" applyBorder="1" applyAlignment="1">
      <alignment horizontal="center"/>
    </xf>
    <xf numFmtId="3" fontId="0" fillId="0" borderId="91" xfId="0" applyNumberFormat="1" applyFont="1" applyFill="1" applyBorder="1" applyAlignment="1">
      <alignment horizontal="center"/>
    </xf>
    <xf numFmtId="3" fontId="2" fillId="32" borderId="90" xfId="0" applyNumberFormat="1" applyFont="1" applyFill="1" applyBorder="1" applyAlignment="1">
      <alignment horizontal="center"/>
    </xf>
    <xf numFmtId="3" fontId="2" fillId="32" borderId="87" xfId="0" applyNumberFormat="1" applyFont="1" applyFill="1" applyBorder="1" applyAlignment="1">
      <alignment horizontal="center"/>
    </xf>
    <xf numFmtId="3" fontId="2" fillId="32" borderId="113" xfId="0" applyNumberFormat="1" applyFont="1" applyFill="1" applyBorder="1" applyAlignment="1">
      <alignment horizontal="center"/>
    </xf>
    <xf numFmtId="0" fontId="2" fillId="2" borderId="115" xfId="0" applyFont="1" applyFill="1" applyBorder="1" applyAlignment="1">
      <alignment horizontal="center" wrapText="1"/>
    </xf>
    <xf numFmtId="0" fontId="2" fillId="2" borderId="98" xfId="0" applyFont="1" applyFill="1" applyBorder="1" applyAlignment="1">
      <alignment horizontal="center" wrapText="1"/>
    </xf>
    <xf numFmtId="0" fontId="2" fillId="2" borderId="99" xfId="0" applyFont="1" applyFill="1" applyBorder="1" applyAlignment="1">
      <alignment horizontal="center" wrapText="1"/>
    </xf>
    <xf numFmtId="0" fontId="2" fillId="2" borderId="72" xfId="0" applyNumberFormat="1"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0" fontId="0" fillId="0" borderId="82" xfId="0" applyFont="1"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102" xfId="0" applyFont="1" applyFill="1" applyBorder="1" applyAlignment="1">
      <alignment horizontal="center" wrapText="1"/>
    </xf>
    <xf numFmtId="0" fontId="2" fillId="2" borderId="76" xfId="0" applyFont="1" applyFill="1" applyBorder="1" applyAlignment="1">
      <alignment horizontal="center" wrapText="1"/>
    </xf>
    <xf numFmtId="0" fontId="2" fillId="20" borderId="72" xfId="0" applyNumberFormat="1" applyFont="1" applyFill="1" applyBorder="1" applyAlignment="1">
      <alignment horizontal="center" vertical="center" wrapText="1"/>
    </xf>
  </cellXfs>
  <cellStyles count="78">
    <cellStyle name="1 antraštė" xfId="4"/>
    <cellStyle name="2 antraštė" xfId="5"/>
    <cellStyle name="20% – paryškinimas 1" xfId="6"/>
    <cellStyle name="20% – paryškinimas 2" xfId="7"/>
    <cellStyle name="20% – paryškinimas 3" xfId="8"/>
    <cellStyle name="20% – paryškinimas 4" xfId="9"/>
    <cellStyle name="20% – paryškinimas 5" xfId="10"/>
    <cellStyle name="20% – paryškinimas 6" xfId="11"/>
    <cellStyle name="3 antraštė" xfId="12"/>
    <cellStyle name="4 antraštė" xfId="13"/>
    <cellStyle name="4 antraštė 2" xfId="14"/>
    <cellStyle name="40% – paryškinimas 1" xfId="15"/>
    <cellStyle name="40% – paryškinimas 2" xfId="16"/>
    <cellStyle name="40% – paryškinimas 3" xfId="17"/>
    <cellStyle name="40% – paryškinimas 4" xfId="18"/>
    <cellStyle name="40% – paryškinimas 5" xfId="19"/>
    <cellStyle name="40% – paryškinimas 6" xfId="20"/>
    <cellStyle name="60% – paryškinimas 1" xfId="21"/>
    <cellStyle name="60% – paryškinimas 2" xfId="22"/>
    <cellStyle name="60% – paryškinimas 3" xfId="23"/>
    <cellStyle name="60% – paryškinimas 4" xfId="24"/>
    <cellStyle name="60% – paryškinimas 5" xfId="25"/>
    <cellStyle name="60% – paryškinimas 6" xfId="26"/>
    <cellStyle name="Aiškinamasis tekstas" xfId="27"/>
    <cellStyle name="Blogas" xfId="28"/>
    <cellStyle name="Comma" xfId="55" builtinId="3"/>
    <cellStyle name="Comma 2" xfId="53"/>
    <cellStyle name="Comma 2 2" xfId="62"/>
    <cellStyle name="Comma 2 2 2" xfId="76"/>
    <cellStyle name="Comma 2 3" xfId="69"/>
    <cellStyle name="Comma 3" xfId="63"/>
    <cellStyle name="Comma 3 2" xfId="77"/>
    <cellStyle name="Comma 4" xfId="70"/>
    <cellStyle name="Geras" xfId="29"/>
    <cellStyle name="Īįū÷ķūé_Ėčńņ17" xfId="30"/>
    <cellStyle name="Įprastas 2" xfId="32"/>
    <cellStyle name="Įprastas 2 2" xfId="33"/>
    <cellStyle name="Įprastas 3" xfId="2"/>
    <cellStyle name="Įspėjimo tekstas" xfId="34"/>
    <cellStyle name="Išvestis" xfId="31"/>
    <cellStyle name="Išvestis 2" xfId="57"/>
    <cellStyle name="Išvestis 2 2" xfId="71"/>
    <cellStyle name="Išvestis 3" xfId="64"/>
    <cellStyle name="Įvestis" xfId="35"/>
    <cellStyle name="Įvestis 2" xfId="58"/>
    <cellStyle name="Įvestis 2 2" xfId="72"/>
    <cellStyle name="Įvestis 3" xfId="65"/>
    <cellStyle name="Neutralus" xfId="36"/>
    <cellStyle name="Normal" xfId="0" builtinId="0"/>
    <cellStyle name="Normal 2" xfId="1"/>
    <cellStyle name="Normal 2 2" xfId="37"/>
    <cellStyle name="Normal 3" xfId="38"/>
    <cellStyle name="Normal 4" xfId="39"/>
    <cellStyle name="Normal 5" xfId="3"/>
    <cellStyle name="Paryškinimas 1" xfId="40"/>
    <cellStyle name="Paryškinimas 2" xfId="41"/>
    <cellStyle name="Paryškinimas 3" xfId="42"/>
    <cellStyle name="Paryškinimas 4" xfId="43"/>
    <cellStyle name="Paryškinimas 5" xfId="44"/>
    <cellStyle name="Paryškinimas 6" xfId="45"/>
    <cellStyle name="Pastaba" xfId="46"/>
    <cellStyle name="Pastaba 2" xfId="59"/>
    <cellStyle name="Pastaba 2 2" xfId="73"/>
    <cellStyle name="Pastaba 3" xfId="66"/>
    <cellStyle name="Pavadinimas" xfId="47"/>
    <cellStyle name="Percent" xfId="56" builtinId="5"/>
    <cellStyle name="Percent 2" xfId="54"/>
    <cellStyle name="Skaičiavimas" xfId="48"/>
    <cellStyle name="Skaičiavimas 2" xfId="60"/>
    <cellStyle name="Skaičiavimas 2 2" xfId="74"/>
    <cellStyle name="Skaičiavimas 3" xfId="67"/>
    <cellStyle name="Style 1" xfId="49"/>
    <cellStyle name="Suma" xfId="50"/>
    <cellStyle name="Suma 2" xfId="61"/>
    <cellStyle name="Suma 2 2" xfId="75"/>
    <cellStyle name="Suma 3" xfId="68"/>
    <cellStyle name="Susietas langelis" xfId="51"/>
    <cellStyle name="Tikrinimo langelis" xfId="52"/>
  </cellStyles>
  <dxfs count="106">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s>
</file>

<file path=xl/ctrlProps/ctrlProp1.xml><?xml version="1.0" encoding="utf-8"?>
<formControlPr xmlns="http://schemas.microsoft.com/office/spreadsheetml/2009/9/main" objectType="Drop" dropStyle="combo" dx="16" fmlaRange="Data1!$B$2:$B$16" noThreeD="1" sel="0" val="4"/>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0">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8"/>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175260</xdr:rowOff>
        </xdr:from>
        <xdr:to>
          <xdr:col>5</xdr:col>
          <xdr:colOff>1021080</xdr:colOff>
          <xdr:row>23</xdr:row>
          <xdr:rowOff>60960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22860</xdr:rowOff>
        </xdr:from>
        <xdr:to>
          <xdr:col>5</xdr:col>
          <xdr:colOff>998220</xdr:colOff>
          <xdr:row>26</xdr:row>
          <xdr:rowOff>152400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13</xdr:row>
          <xdr:rowOff>7620</xdr:rowOff>
        </xdr:from>
        <xdr:to>
          <xdr:col>5</xdr:col>
          <xdr:colOff>1028700</xdr:colOff>
          <xdr:row>14</xdr:row>
          <xdr:rowOff>30480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17</xdr:row>
          <xdr:rowOff>22860</xdr:rowOff>
        </xdr:from>
        <xdr:to>
          <xdr:col>5</xdr:col>
          <xdr:colOff>137160</xdr:colOff>
          <xdr:row>17</xdr:row>
          <xdr:rowOff>236220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7620</xdr:rowOff>
        </xdr:from>
        <xdr:to>
          <xdr:col>5</xdr:col>
          <xdr:colOff>1059180</xdr:colOff>
          <xdr:row>17</xdr:row>
          <xdr:rowOff>236220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137160</xdr:colOff>
          <xdr:row>10</xdr:row>
          <xdr:rowOff>175260</xdr:rowOff>
        </xdr:from>
        <xdr:to>
          <xdr:col>5</xdr:col>
          <xdr:colOff>1104900</xdr:colOff>
          <xdr:row>12</xdr:row>
          <xdr:rowOff>7620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7620</xdr:colOff>
          <xdr:row>28</xdr:row>
          <xdr:rowOff>7620</xdr:rowOff>
        </xdr:from>
        <xdr:to>
          <xdr:col>7</xdr:col>
          <xdr:colOff>426720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30</xdr:row>
          <xdr:rowOff>7620</xdr:rowOff>
        </xdr:from>
        <xdr:to>
          <xdr:col>7</xdr:col>
          <xdr:colOff>426720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32</xdr:row>
          <xdr:rowOff>7620</xdr:rowOff>
        </xdr:from>
        <xdr:to>
          <xdr:col>7</xdr:col>
          <xdr:colOff>426720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34</xdr:row>
          <xdr:rowOff>7620</xdr:rowOff>
        </xdr:from>
        <xdr:to>
          <xdr:col>7</xdr:col>
          <xdr:colOff>426720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36</xdr:row>
          <xdr:rowOff>7620</xdr:rowOff>
        </xdr:from>
        <xdr:to>
          <xdr:col>7</xdr:col>
          <xdr:colOff>426720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4259580</xdr:colOff>
          <xdr:row>44</xdr:row>
          <xdr:rowOff>160020</xdr:rowOff>
        </xdr:from>
        <xdr:to>
          <xdr:col>8</xdr:col>
          <xdr:colOff>22860</xdr:colOff>
          <xdr:row>47</xdr:row>
          <xdr:rowOff>22860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400" b="0" i="0" u="none" strike="noStrike" baseline="0">
                  <a:solidFill>
                    <a:srgbClr val="339966"/>
                  </a:solidFill>
                  <a:latin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28</xdr:row>
          <xdr:rowOff>30480</xdr:rowOff>
        </xdr:from>
        <xdr:to>
          <xdr:col>2</xdr:col>
          <xdr:colOff>1203960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30480</xdr:rowOff>
        </xdr:from>
        <xdr:to>
          <xdr:col>2</xdr:col>
          <xdr:colOff>1203960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32</xdr:row>
          <xdr:rowOff>30480</xdr:rowOff>
        </xdr:from>
        <xdr:to>
          <xdr:col>2</xdr:col>
          <xdr:colOff>1188720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7620</xdr:rowOff>
        </xdr:from>
        <xdr:to>
          <xdr:col>2</xdr:col>
          <xdr:colOff>1173480</xdr:colOff>
          <xdr:row>34</xdr:row>
          <xdr:rowOff>251460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36</xdr:row>
          <xdr:rowOff>30480</xdr:rowOff>
        </xdr:from>
        <xdr:to>
          <xdr:col>2</xdr:col>
          <xdr:colOff>1188720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14</xdr:row>
          <xdr:rowOff>160020</xdr:rowOff>
        </xdr:from>
        <xdr:to>
          <xdr:col>5</xdr:col>
          <xdr:colOff>411480</xdr:colOff>
          <xdr:row>16</xdr:row>
          <xdr:rowOff>83820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9</xdr:row>
          <xdr:rowOff>7620</xdr:rowOff>
        </xdr:from>
        <xdr:to>
          <xdr:col>9</xdr:col>
          <xdr:colOff>411480</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411480</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7620</xdr:rowOff>
        </xdr:from>
        <xdr:to>
          <xdr:col>9</xdr:col>
          <xdr:colOff>411480</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9</xdr:col>
          <xdr:colOff>411480</xdr:colOff>
          <xdr:row>41</xdr:row>
          <xdr:rowOff>7620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121920</xdr:rowOff>
        </xdr:from>
        <xdr:to>
          <xdr:col>9</xdr:col>
          <xdr:colOff>746760</xdr:colOff>
          <xdr:row>51</xdr:row>
          <xdr:rowOff>137160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0" i="0" u="none" strike="noStrike" baseline="0">
                  <a:solidFill>
                    <a:srgbClr val="000000"/>
                  </a:solidFill>
                  <a:latin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21</xdr:row>
          <xdr:rowOff>365760</xdr:rowOff>
        </xdr:from>
        <xdr:to>
          <xdr:col>9</xdr:col>
          <xdr:colOff>411480</xdr:colOff>
          <xdr:row>23</xdr:row>
          <xdr:rowOff>38100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15</xdr:row>
          <xdr:rowOff>7620</xdr:rowOff>
        </xdr:from>
        <xdr:to>
          <xdr:col>9</xdr:col>
          <xdr:colOff>411480</xdr:colOff>
          <xdr:row>16</xdr:row>
          <xdr:rowOff>45720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144780</xdr:rowOff>
        </xdr:from>
        <xdr:to>
          <xdr:col>3</xdr:col>
          <xdr:colOff>2346960</xdr:colOff>
          <xdr:row>5</xdr:row>
          <xdr:rowOff>175260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144780</xdr:rowOff>
        </xdr:from>
        <xdr:to>
          <xdr:col>7</xdr:col>
          <xdr:colOff>1356360</xdr:colOff>
          <xdr:row>6</xdr:row>
          <xdr:rowOff>175260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35</xdr:row>
          <xdr:rowOff>38100</xdr:rowOff>
        </xdr:from>
        <xdr:to>
          <xdr:col>3</xdr:col>
          <xdr:colOff>68580</xdr:colOff>
          <xdr:row>36</xdr:row>
          <xdr:rowOff>83820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2956560</xdr:colOff>
          <xdr:row>3</xdr:row>
          <xdr:rowOff>121920</xdr:rowOff>
        </xdr:from>
        <xdr:to>
          <xdr:col>2</xdr:col>
          <xdr:colOff>4724400</xdr:colOff>
          <xdr:row>3</xdr:row>
          <xdr:rowOff>480060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1242060</xdr:colOff>
          <xdr:row>3</xdr:row>
          <xdr:rowOff>137160</xdr:rowOff>
        </xdr:from>
        <xdr:to>
          <xdr:col>2</xdr:col>
          <xdr:colOff>2446020</xdr:colOff>
          <xdr:row>3</xdr:row>
          <xdr:rowOff>487680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Jautrumo analizė</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259080</xdr:colOff>
          <xdr:row>3</xdr:row>
          <xdr:rowOff>144780</xdr:rowOff>
        </xdr:from>
        <xdr:to>
          <xdr:col>2</xdr:col>
          <xdr:colOff>1447800</xdr:colOff>
          <xdr:row>3</xdr:row>
          <xdr:rowOff>464820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1630680</xdr:colOff>
          <xdr:row>3</xdr:row>
          <xdr:rowOff>137160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121920</xdr:rowOff>
        </xdr:from>
        <xdr:to>
          <xdr:col>2</xdr:col>
          <xdr:colOff>4198620</xdr:colOff>
          <xdr:row>3</xdr:row>
          <xdr:rowOff>449580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4404360</xdr:colOff>
          <xdr:row>3</xdr:row>
          <xdr:rowOff>137160</xdr:rowOff>
        </xdr:from>
        <xdr:to>
          <xdr:col>2</xdr:col>
          <xdr:colOff>4678680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a:p>
              <a:pPr algn="ctr" rtl="0">
                <a:defRPr sz="1000"/>
              </a:pPr>
              <a:endParaRPr lang="en-US" sz="1100" b="0" i="0" u="none" strike="noStrike" baseline="0">
                <a:solidFill>
                  <a:srgbClr val="000000"/>
                </a:solidFill>
                <a:latin typeface="Calibri"/>
                <a:cs typeface="Calibri"/>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2</xdr:row>
          <xdr:rowOff>152400</xdr:rowOff>
        </xdr:from>
        <xdr:to>
          <xdr:col>3</xdr:col>
          <xdr:colOff>952500</xdr:colOff>
          <xdr:row>4</xdr:row>
          <xdr:rowOff>60960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60960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60960</xdr:colOff>
          <xdr:row>8</xdr:row>
          <xdr:rowOff>7620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30</xdr:row>
          <xdr:rowOff>190500</xdr:rowOff>
        </xdr:from>
        <xdr:to>
          <xdr:col>4</xdr:col>
          <xdr:colOff>495300</xdr:colOff>
          <xdr:row>31</xdr:row>
          <xdr:rowOff>182880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81</xdr:row>
          <xdr:rowOff>7620</xdr:rowOff>
        </xdr:from>
        <xdr:to>
          <xdr:col>4</xdr:col>
          <xdr:colOff>502920</xdr:colOff>
          <xdr:row>88</xdr:row>
          <xdr:rowOff>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5623560</xdr:colOff>
          <xdr:row>93</xdr:row>
          <xdr:rowOff>76200</xdr:rowOff>
        </xdr:from>
        <xdr:to>
          <xdr:col>2</xdr:col>
          <xdr:colOff>5905500</xdr:colOff>
          <xdr:row>93</xdr:row>
          <xdr:rowOff>327660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90</xdr:row>
          <xdr:rowOff>7620</xdr:rowOff>
        </xdr:from>
        <xdr:to>
          <xdr:col>4</xdr:col>
          <xdr:colOff>518160</xdr:colOff>
          <xdr:row>90</xdr:row>
          <xdr:rowOff>182880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182880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43</xdr:row>
          <xdr:rowOff>137160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43</xdr:row>
          <xdr:rowOff>137160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43</xdr:row>
          <xdr:rowOff>137160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110</xdr:row>
          <xdr:rowOff>7620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213360</xdr:colOff>
          <xdr:row>32</xdr:row>
          <xdr:rowOff>175260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7620</xdr:rowOff>
        </xdr:from>
        <xdr:to>
          <xdr:col>4</xdr:col>
          <xdr:colOff>350520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0</xdr:rowOff>
        </xdr:from>
        <xdr:to>
          <xdr:col>4</xdr:col>
          <xdr:colOff>350520</xdr:colOff>
          <xdr:row>4</xdr:row>
          <xdr:rowOff>182880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21167</xdr:colOff>
      <xdr:row>18</xdr:row>
      <xdr:rowOff>169333</xdr:rowOff>
    </xdr:from>
    <xdr:to>
      <xdr:col>13</xdr:col>
      <xdr:colOff>20743</xdr:colOff>
      <xdr:row>37</xdr:row>
      <xdr:rowOff>105833</xdr:rowOff>
    </xdr:to>
    <xdr:sp macro="" textlink="">
      <xdr:nvSpPr>
        <xdr:cNvPr id="2" name="TextBox 1"/>
        <xdr:cNvSpPr txBox="1"/>
      </xdr:nvSpPr>
      <xdr:spPr>
        <a:xfrm>
          <a:off x="21167" y="6254750"/>
          <a:ext cx="11450743" cy="35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lt-LT" sz="1100">
              <a:solidFill>
                <a:schemeClr val="dk1"/>
              </a:solidFill>
              <a:effectLst/>
              <a:latin typeface="+mn-lt"/>
              <a:ea typeface="+mn-ea"/>
              <a:cs typeface="+mn-cs"/>
            </a:rPr>
            <a:t>Lietuvos tarptautinis įsipareigojimas - iki 2030 m. oficialiai paramai vystymuisi (toliau – OPV) skirti ne mažiau kaip 0,33 proc. bendrųjų nacionalinių pajamų (toliau – BNP). </a:t>
          </a:r>
        </a:p>
        <a:p>
          <a:r>
            <a:rPr lang="lt-LT" sz="1100">
              <a:solidFill>
                <a:schemeClr val="dk1"/>
              </a:solidFill>
              <a:effectLst/>
              <a:latin typeface="+mn-lt"/>
              <a:ea typeface="+mn-ea"/>
              <a:cs typeface="+mn-cs"/>
            </a:rPr>
            <a:t>Skaičiavimai atlikti remiantis Užsieni</a:t>
          </a:r>
          <a:r>
            <a:rPr lang="lt-LT" sz="1100" baseline="0">
              <a:solidFill>
                <a:schemeClr val="dk1"/>
              </a:solidFill>
              <a:effectLst/>
              <a:latin typeface="+mn-lt"/>
              <a:ea typeface="+mn-ea"/>
              <a:cs typeface="+mn-cs"/>
            </a:rPr>
            <a:t>o reikalų ministerijos turimais duomenimis</a:t>
          </a:r>
          <a:r>
            <a:rPr lang="en-US" sz="1100" baseline="0">
              <a:solidFill>
                <a:schemeClr val="dk1"/>
              </a:solidFill>
              <a:effectLst/>
              <a:latin typeface="+mn-lt"/>
              <a:ea typeface="+mn-ea"/>
              <a:cs typeface="+mn-cs"/>
            </a:rPr>
            <a:t>, gautais</a:t>
          </a:r>
          <a:r>
            <a:rPr lang="lt-LT" sz="1100" baseline="0">
              <a:solidFill>
                <a:schemeClr val="dk1"/>
              </a:solidFill>
              <a:effectLst/>
              <a:latin typeface="+mn-lt"/>
              <a:ea typeface="+mn-ea"/>
              <a:cs typeface="+mn-cs"/>
            </a:rPr>
            <a:t> atitinkamai</a:t>
          </a:r>
          <a:r>
            <a:rPr lang="en-US" sz="1100" baseline="0">
              <a:solidFill>
                <a:schemeClr val="dk1"/>
              </a:solidFill>
              <a:effectLst/>
              <a:latin typeface="+mn-lt"/>
              <a:ea typeface="+mn-ea"/>
              <a:cs typeface="+mn-cs"/>
            </a:rPr>
            <a:t> i</a:t>
          </a:r>
          <a:r>
            <a:rPr lang="lt-LT" sz="1100" baseline="0">
              <a:solidFill>
                <a:schemeClr val="dk1"/>
              </a:solidFill>
              <a:effectLst/>
              <a:latin typeface="+mn-lt"/>
              <a:ea typeface="+mn-ea"/>
              <a:cs typeface="+mn-cs"/>
            </a:rPr>
            <a:t>š Europos Komisijos, valstybės ir savivaldybių institucijų ir įstaigų.</a:t>
          </a:r>
        </a:p>
        <a:p>
          <a:endParaRPr lang="lt-LT" sz="1100">
            <a:solidFill>
              <a:schemeClr val="dk1"/>
            </a:solidFill>
            <a:effectLst/>
            <a:latin typeface="+mn-lt"/>
            <a:ea typeface="+mn-ea"/>
            <a:cs typeface="+mn-cs"/>
          </a:endParaRPr>
        </a:p>
        <a:p>
          <a:r>
            <a:rPr lang="lt-LT" sz="1100">
              <a:solidFill>
                <a:schemeClr val="dk1"/>
              </a:solidFill>
              <a:effectLst/>
              <a:latin typeface="+mn-lt"/>
              <a:ea typeface="+mn-ea"/>
              <a:cs typeface="+mn-cs"/>
            </a:rPr>
            <a:t>Didžiausią</a:t>
          </a:r>
          <a:r>
            <a:rPr lang="lt-LT" sz="1100" baseline="0">
              <a:solidFill>
                <a:schemeClr val="dk1"/>
              </a:solidFill>
              <a:effectLst/>
              <a:latin typeface="+mn-lt"/>
              <a:ea typeface="+mn-ea"/>
              <a:cs typeface="+mn-cs"/>
            </a:rPr>
            <a:t> Lietuvos OPV dalį (apie 72 proc. 2019-2021 m. laikotarpiu) sudaro privalomos </a:t>
          </a:r>
          <a:r>
            <a:rPr lang="lt-LT" sz="1100">
              <a:solidFill>
                <a:schemeClr val="dk1"/>
              </a:solidFill>
              <a:effectLst/>
              <a:latin typeface="+mn-lt"/>
              <a:ea typeface="+mn-ea"/>
              <a:cs typeface="+mn-cs"/>
            </a:rPr>
            <a:t>Lietuvos įmokos į</a:t>
          </a:r>
          <a:r>
            <a:rPr lang="lt-LT" sz="1100" baseline="0">
              <a:solidFill>
                <a:schemeClr val="dk1"/>
              </a:solidFill>
              <a:effectLst/>
              <a:latin typeface="+mn-lt"/>
              <a:ea typeface="+mn-ea"/>
              <a:cs typeface="+mn-cs"/>
            </a:rPr>
            <a:t> ES</a:t>
          </a:r>
          <a:r>
            <a:rPr lang="lt-LT" sz="1100">
              <a:solidFill>
                <a:schemeClr val="dk1"/>
              </a:solidFill>
              <a:effectLst/>
              <a:latin typeface="+mn-lt"/>
              <a:ea typeface="+mn-ea"/>
              <a:cs typeface="+mn-cs"/>
            </a:rPr>
            <a:t> biudžetą, įskaitant</a:t>
          </a:r>
          <a:r>
            <a:rPr lang="lt-LT" sz="1100" baseline="0">
              <a:solidFill>
                <a:schemeClr val="dk1"/>
              </a:solidFill>
              <a:effectLst/>
              <a:latin typeface="+mn-lt"/>
              <a:ea typeface="+mn-ea"/>
              <a:cs typeface="+mn-cs"/>
            </a:rPr>
            <a:t> </a:t>
          </a:r>
          <a:r>
            <a:rPr lang="lt-LT" sz="1100">
              <a:solidFill>
                <a:schemeClr val="dk1"/>
              </a:solidFill>
              <a:effectLst/>
              <a:latin typeface="+mn-lt"/>
              <a:ea typeface="+mn-ea"/>
              <a:cs typeface="+mn-cs"/>
            </a:rPr>
            <a:t>Europos plėtros fondą (toliau</a:t>
          </a:r>
          <a:r>
            <a:rPr lang="lt-LT" sz="1100" baseline="0">
              <a:solidFill>
                <a:schemeClr val="dk1"/>
              </a:solidFill>
              <a:effectLst/>
              <a:latin typeface="+mn-lt"/>
              <a:ea typeface="+mn-ea"/>
              <a:cs typeface="+mn-cs"/>
            </a:rPr>
            <a:t> - EPF)</a:t>
          </a:r>
          <a:r>
            <a:rPr lang="lt-LT" sz="1100">
              <a:solidFill>
                <a:schemeClr val="dk1"/>
              </a:solidFill>
              <a:effectLst/>
              <a:latin typeface="+mn-lt"/>
              <a:ea typeface="+mn-ea"/>
              <a:cs typeface="+mn-cs"/>
            </a:rPr>
            <a:t>,</a:t>
          </a:r>
          <a:r>
            <a:rPr lang="lt-LT" sz="1100" baseline="0">
              <a:solidFill>
                <a:schemeClr val="dk1"/>
              </a:solidFill>
              <a:effectLst/>
              <a:latin typeface="+mn-lt"/>
              <a:ea typeface="+mn-ea"/>
              <a:cs typeface="+mn-cs"/>
            </a:rPr>
            <a:t> kuris nuo </a:t>
          </a:r>
          <a:r>
            <a:rPr lang="en-US"/>
            <a:t>nuo 2021 m. yra įtrauktas į</a:t>
          </a:r>
          <a:r>
            <a:rPr lang="lt-LT" baseline="0"/>
            <a:t> ES biudžetą. Skaičiuoklėje augimo prognozės yra paremtos 2019-2021 m. augimo vidurkiu (Lietuvos įnašai pagal Europos Komisijos duomenis: 2019 m. 45,9 mln. Eur, 2020 m. 47,47 mln. Eur, 2021 m. 49,23 mln. Eur). Šiuo laikotarpiu Lietuvos dalies ES biudžete, skirtos vystomojo bendradarbiavimo veikloms, ir įnašo į EPF kasmetinis augimas buvo 4 proc. Preliminarų įmokos dydį už </a:t>
          </a:r>
          <a:r>
            <a:rPr lang="lt-LT" sz="1100">
              <a:solidFill>
                <a:schemeClr val="dk1"/>
              </a:solidFill>
              <a:effectLst/>
              <a:latin typeface="+mn-lt"/>
              <a:ea typeface="+mn-ea"/>
              <a:cs typeface="+mn-cs"/>
            </a:rPr>
            <a:t>2023 m.</a:t>
          </a:r>
          <a:r>
            <a:rPr lang="lt-LT" sz="1100" baseline="0">
              <a:solidFill>
                <a:schemeClr val="dk1"/>
              </a:solidFill>
              <a:effectLst/>
              <a:latin typeface="+mn-lt"/>
              <a:ea typeface="+mn-ea"/>
              <a:cs typeface="+mn-cs"/>
            </a:rPr>
            <a:t> yra paskelbusi Europos Komisija, o nuo 2024 m. skaičiuojamas </a:t>
          </a:r>
          <a:r>
            <a:rPr lang="lt-LT" sz="1100">
              <a:solidFill>
                <a:schemeClr val="dk1"/>
              </a:solidFill>
              <a:effectLst/>
              <a:latin typeface="+mn-lt"/>
              <a:ea typeface="+mn-ea"/>
              <a:cs typeface="+mn-cs"/>
            </a:rPr>
            <a:t>metinis 4 proc. augimas. </a:t>
          </a:r>
          <a:r>
            <a:rPr lang="lt-LT" sz="1100" baseline="0">
              <a:solidFill>
                <a:schemeClr val="dk1"/>
              </a:solidFill>
              <a:effectLst/>
              <a:latin typeface="+mn-lt"/>
              <a:ea typeface="+mn-ea"/>
              <a:cs typeface="+mn-cs"/>
            </a:rPr>
            <a:t> </a:t>
          </a:r>
          <a:endParaRPr lang="lt-LT" sz="1100">
            <a:solidFill>
              <a:schemeClr val="dk1"/>
            </a:solidFill>
            <a:effectLst/>
            <a:latin typeface="+mn-lt"/>
            <a:ea typeface="+mn-ea"/>
            <a:cs typeface="+mn-cs"/>
          </a:endParaRPr>
        </a:p>
        <a:p>
          <a:endParaRPr lang="lt-LT" sz="1100">
            <a:solidFill>
              <a:schemeClr val="dk1"/>
            </a:solidFill>
            <a:effectLst/>
            <a:latin typeface="+mn-lt"/>
            <a:ea typeface="+mn-ea"/>
            <a:cs typeface="+mn-cs"/>
          </a:endParaRPr>
        </a:p>
        <a:p>
          <a:r>
            <a:rPr lang="lt-LT" sz="1100">
              <a:solidFill>
                <a:schemeClr val="dk1"/>
              </a:solidFill>
              <a:effectLst/>
              <a:latin typeface="+mn-lt"/>
              <a:ea typeface="+mn-ea"/>
              <a:cs typeface="+mn-cs"/>
            </a:rPr>
            <a:t>URM skiriamos OPV dalies ir kitų Lietuvos valstybės ir savivaldybių institucijų ir įstaigų indėlio į bendrą OPV prognozės paremtos prielaida, kad bus skiriama</a:t>
          </a:r>
          <a:r>
            <a:rPr lang="lt-LT" sz="1100" baseline="0">
              <a:solidFill>
                <a:schemeClr val="dk1"/>
              </a:solidFill>
              <a:effectLst/>
              <a:latin typeface="+mn-lt"/>
              <a:ea typeface="+mn-ea"/>
              <a:cs typeface="+mn-cs"/>
            </a:rPr>
            <a:t> ne mažiau, nei 2019-2021 m. skirtų lėšų vidurkis (2019 m. 8,04 mln. Eur, 2020 m. 9,01 mln. Eur, 2021 m. 17,38 mln. Eur).</a:t>
          </a:r>
        </a:p>
        <a:p>
          <a:endParaRPr lang="lt-LT" sz="1100" baseline="0">
            <a:solidFill>
              <a:schemeClr val="dk1"/>
            </a:solidFill>
            <a:effectLst/>
            <a:latin typeface="+mn-lt"/>
            <a:ea typeface="+mn-ea"/>
            <a:cs typeface="+mn-cs"/>
          </a:endParaRPr>
        </a:p>
        <a:p>
          <a:r>
            <a:rPr lang="lt-LT" sz="1100" baseline="0">
              <a:solidFill>
                <a:schemeClr val="dk1"/>
              </a:solidFill>
              <a:effectLst/>
              <a:latin typeface="+mn-lt"/>
              <a:ea typeface="+mn-ea"/>
              <a:cs typeface="+mn-cs"/>
            </a:rPr>
            <a:t>Pažangos priemonės 14-001-09-01-03 "Stiprinti vystomojo bendradarbiavimo sistemos, didinančios Lietuvos minkštąją galią, veiksmingumą" lėšas numatoma skirti įmokoms į Vystomojo bendradarbiavimo ir humanitarinės pagalbos fondą, taip prisidedant prie dvišalės ir daugiašalės OPV laipsniškos konvergencijos ir OPV didinimo. </a:t>
          </a:r>
        </a:p>
        <a:p>
          <a:endParaRPr lang="lt-LT" sz="1100">
            <a:solidFill>
              <a:schemeClr val="dk1"/>
            </a:solidFill>
            <a:effectLst/>
            <a:latin typeface="+mn-lt"/>
            <a:ea typeface="+mn-ea"/>
            <a:cs typeface="+mn-cs"/>
          </a:endParaRPr>
        </a:p>
        <a:p>
          <a:r>
            <a:rPr lang="lt-LT" sz="1100">
              <a:solidFill>
                <a:schemeClr val="dk1"/>
              </a:solidFill>
              <a:effectLst/>
              <a:latin typeface="+mn-lt"/>
              <a:ea typeface="+mn-ea"/>
              <a:cs typeface="+mn-cs"/>
            </a:rPr>
            <a:t>Už 2022 m. naudojami Valstybės</a:t>
          </a:r>
          <a:r>
            <a:rPr lang="lt-LT" sz="1100" baseline="0">
              <a:solidFill>
                <a:schemeClr val="dk1"/>
              </a:solidFill>
              <a:effectLst/>
              <a:latin typeface="+mn-lt"/>
              <a:ea typeface="+mn-ea"/>
              <a:cs typeface="+mn-cs"/>
            </a:rPr>
            <a:t> duomenų agentūros skelbiami BNP duomenys, tuo tarpu tolesnių BNP </a:t>
          </a:r>
          <a:r>
            <a:rPr lang="lt-LT" sz="1100">
              <a:solidFill>
                <a:schemeClr val="dk1"/>
              </a:solidFill>
              <a:effectLst/>
              <a:latin typeface="+mn-lt"/>
              <a:ea typeface="+mn-ea"/>
              <a:cs typeface="+mn-cs"/>
            </a:rPr>
            <a:t> augimo prognozių nėra</a:t>
          </a:r>
          <a:r>
            <a:rPr lang="lt-LT" sz="1100" baseline="0">
              <a:solidFill>
                <a:schemeClr val="dk1"/>
              </a:solidFill>
              <a:effectLst/>
              <a:latin typeface="+mn-lt"/>
              <a:ea typeface="+mn-ea"/>
              <a:cs typeface="+mn-cs"/>
            </a:rPr>
            <a:t> paskelbta. Atsižvelgiant į ekonomines aplinkybes (vykstantis karas, kylančios kainos, ypač energijos, smunkanti perkamoji galia ir pan.), </a:t>
          </a:r>
          <a:r>
            <a:rPr lang="lt-LT" sz="1100">
              <a:solidFill>
                <a:schemeClr val="dk1"/>
              </a:solidFill>
              <a:effectLst/>
              <a:latin typeface="+mn-lt"/>
              <a:ea typeface="+mn-ea"/>
              <a:cs typeface="+mn-cs"/>
            </a:rPr>
            <a:t>priimama prielaida,</a:t>
          </a:r>
          <a:r>
            <a:rPr lang="lt-LT" sz="1100" baseline="0">
              <a:solidFill>
                <a:schemeClr val="dk1"/>
              </a:solidFill>
              <a:effectLst/>
              <a:latin typeface="+mn-lt"/>
              <a:ea typeface="+mn-ea"/>
              <a:cs typeface="+mn-cs"/>
            </a:rPr>
            <a:t> kad BNP augs bent po 1 proc.</a:t>
          </a:r>
        </a:p>
        <a:p>
          <a:endParaRPr lang="lt-LT"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lt-LT" sz="1100">
              <a:solidFill>
                <a:schemeClr val="dk1"/>
              </a:solidFill>
              <a:effectLst/>
              <a:latin typeface="+mn-lt"/>
              <a:ea typeface="+mn-ea"/>
              <a:cs typeface="+mn-cs"/>
            </a:rPr>
            <a:t>Siekiant didinti paramos apimtis ir iki 2030 m. nuosekliai artėti prie rodiklio reikšmės  – OPV veiklai skirti 0,33 proc. BNP, planuojama, kad n-1 metais numatytos lėšos pažangai, n metais butų planuojamos kaip tęstinės veiklos palaikymo išlaidos. Šios lėšos taip pat būtų skiriamos vystomojo bendradarbiavimo projektams per Fondą finansuoti, taip palaikant pasiektą pažangą artėjant prie užsibrėžto tikslo. </a:t>
          </a:r>
          <a:endParaRPr lang="en-US" sz="1100">
            <a:solidFill>
              <a:schemeClr val="dk1"/>
            </a:solidFill>
            <a:effectLst/>
            <a:latin typeface="+mn-lt"/>
            <a:ea typeface="+mn-ea"/>
            <a:cs typeface="+mn-cs"/>
          </a:endParaRPr>
        </a:p>
        <a:p>
          <a:endParaRPr lang="lt-LT" sz="1100">
            <a:solidFill>
              <a:schemeClr val="dk1"/>
            </a:solidFill>
            <a:effectLst/>
            <a:latin typeface="+mn-lt"/>
            <a:ea typeface="+mn-ea"/>
            <a:cs typeface="+mn-cs"/>
          </a:endParaRPr>
        </a:p>
      </xdr:txBody>
    </xdr:sp>
    <xdr:clientData/>
  </xdr:twoCellAnchor>
  <xdr:twoCellAnchor>
    <xdr:from>
      <xdr:col>0</xdr:col>
      <xdr:colOff>33866</xdr:colOff>
      <xdr:row>40</xdr:row>
      <xdr:rowOff>67734</xdr:rowOff>
    </xdr:from>
    <xdr:to>
      <xdr:col>13</xdr:col>
      <xdr:colOff>8042</xdr:colOff>
      <xdr:row>49</xdr:row>
      <xdr:rowOff>120650</xdr:rowOff>
    </xdr:to>
    <xdr:sp macro="" textlink="">
      <xdr:nvSpPr>
        <xdr:cNvPr id="3" name="TextBox 2"/>
        <xdr:cNvSpPr txBox="1"/>
      </xdr:nvSpPr>
      <xdr:spPr>
        <a:xfrm>
          <a:off x="33866" y="10143067"/>
          <a:ext cx="11742843" cy="17293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lt-LT" sz="1100">
              <a:solidFill>
                <a:schemeClr val="dk1"/>
              </a:solidFill>
              <a:effectLst/>
              <a:latin typeface="+mn-lt"/>
              <a:ea typeface="+mn-ea"/>
              <a:cs typeface="+mn-cs"/>
            </a:rPr>
            <a:t>Remiantis 2022–2030 metų plėtros programos valdytojos Lietuvos Respublikos užsienio reikalų ministerijos užsienyje matomos ir įtakingos Lietuvos plėtros programa, pažangos priemonės rezultato  rodiklio - </a:t>
          </a:r>
          <a:r>
            <a:rPr lang="lt-LT" b="1"/>
            <a:t>Dvišalės paramos dalis nuo oficialios paramos vystymuisi - </a:t>
          </a:r>
          <a:r>
            <a:rPr lang="lt-LT" sz="1100" b="1">
              <a:solidFill>
                <a:schemeClr val="dk1"/>
              </a:solidFill>
              <a:effectLst/>
              <a:latin typeface="+mn-lt"/>
              <a:ea typeface="+mn-ea"/>
              <a:cs typeface="+mn-cs"/>
            </a:rPr>
            <a:t>siektina</a:t>
          </a:r>
          <a:r>
            <a:rPr lang="lt-LT" b="1"/>
            <a:t> </a:t>
          </a:r>
          <a:r>
            <a:rPr lang="lt-LT" sz="1100" b="1">
              <a:solidFill>
                <a:schemeClr val="dk1"/>
              </a:solidFill>
              <a:effectLst/>
              <a:latin typeface="+mn-lt"/>
              <a:ea typeface="+mn-ea"/>
              <a:cs typeface="+mn-cs"/>
            </a:rPr>
            <a:t>reikšmė</a:t>
          </a:r>
          <a:r>
            <a:rPr lang="lt-LT" sz="1100" b="1" baseline="0">
              <a:solidFill>
                <a:schemeClr val="dk1"/>
              </a:solidFill>
              <a:effectLst/>
              <a:latin typeface="+mn-lt"/>
              <a:ea typeface="+mn-ea"/>
              <a:cs typeface="+mn-cs"/>
            </a:rPr>
            <a:t> </a:t>
          </a:r>
          <a:r>
            <a:rPr lang="en-US" sz="1100" b="1" baseline="0">
              <a:solidFill>
                <a:schemeClr val="dk1"/>
              </a:solidFill>
              <a:effectLst/>
              <a:latin typeface="+mn-lt"/>
              <a:ea typeface="+mn-ea"/>
              <a:cs typeface="+mn-cs"/>
            </a:rPr>
            <a:t>yra </a:t>
          </a:r>
          <a:r>
            <a:rPr lang="lt-LT" sz="1100" b="1" baseline="0">
              <a:solidFill>
                <a:schemeClr val="dk1"/>
              </a:solidFill>
              <a:effectLst/>
              <a:latin typeface="+mn-lt"/>
              <a:ea typeface="+mn-ea"/>
              <a:cs typeface="+mn-cs"/>
            </a:rPr>
            <a:t>40 proc. </a:t>
          </a:r>
        </a:p>
        <a:p>
          <a:endParaRPr lang="lt-LT" sz="1100" b="1" baseline="0">
            <a:solidFill>
              <a:schemeClr val="dk1"/>
            </a:solidFill>
            <a:effectLst/>
            <a:latin typeface="+mn-lt"/>
            <a:ea typeface="+mn-ea"/>
            <a:cs typeface="+mn-cs"/>
          </a:endParaRPr>
        </a:p>
        <a:p>
          <a:r>
            <a:rPr lang="lt-LT" sz="1100" b="0">
              <a:solidFill>
                <a:schemeClr val="dk1"/>
              </a:solidFill>
              <a:effectLst/>
              <a:latin typeface="+mn-lt"/>
              <a:ea typeface="+mn-ea"/>
              <a:cs typeface="+mn-cs"/>
            </a:rPr>
            <a:t>Skaičiavimai paremti Lietuvos dvišalės ir daugiašalės paramos dalių vidurkiais</a:t>
          </a:r>
          <a:r>
            <a:rPr lang="lt-LT" sz="1100" b="0" baseline="0">
              <a:solidFill>
                <a:schemeClr val="dk1"/>
              </a:solidFill>
              <a:effectLst/>
              <a:latin typeface="+mn-lt"/>
              <a:ea typeface="+mn-ea"/>
              <a:cs typeface="+mn-cs"/>
            </a:rPr>
            <a:t> </a:t>
          </a:r>
          <a:r>
            <a:rPr lang="lt-LT" sz="1100" b="0">
              <a:solidFill>
                <a:schemeClr val="dk1"/>
              </a:solidFill>
              <a:effectLst/>
              <a:latin typeface="+mn-lt"/>
              <a:ea typeface="+mn-ea"/>
              <a:cs typeface="+mn-cs"/>
            </a:rPr>
            <a:t>2019-2021 m. laikotarpiu</a:t>
          </a:r>
          <a:r>
            <a:rPr lang="lt-LT" sz="1100" b="0" baseline="0">
              <a:solidFill>
                <a:schemeClr val="dk1"/>
              </a:solidFill>
              <a:effectLst/>
              <a:latin typeface="+mn-lt"/>
              <a:ea typeface="+mn-ea"/>
              <a:cs typeface="+mn-cs"/>
            </a:rPr>
            <a:t>, atitinkamai atskirai išskaidant URM dalį ir kitų valstybės ir savivaldybių institucijų dalis.</a:t>
          </a:r>
        </a:p>
        <a:p>
          <a:endParaRPr lang="en-US" sz="1100" b="0">
            <a:solidFill>
              <a:schemeClr val="dk1"/>
            </a:solidFill>
            <a:effectLst/>
            <a:latin typeface="+mn-lt"/>
            <a:ea typeface="+mn-ea"/>
            <a:cs typeface="+mn-cs"/>
          </a:endParaRPr>
        </a:p>
        <a:p>
          <a:r>
            <a:rPr lang="lt-LT" sz="1100" b="1">
              <a:solidFill>
                <a:schemeClr val="dk1"/>
              </a:solidFill>
              <a:effectLst/>
              <a:latin typeface="+mn-lt"/>
              <a:ea typeface="+mn-ea"/>
              <a:cs typeface="+mn-cs"/>
            </a:rPr>
            <a:t>Įnašai į Fondą</a:t>
          </a:r>
          <a:r>
            <a:rPr lang="lt-LT" sz="1100" b="1" baseline="0">
              <a:solidFill>
                <a:schemeClr val="dk1"/>
              </a:solidFill>
              <a:effectLst/>
              <a:latin typeface="+mn-lt"/>
              <a:ea typeface="+mn-ea"/>
              <a:cs typeface="+mn-cs"/>
            </a:rPr>
            <a:t> kartu</a:t>
          </a:r>
          <a:r>
            <a:rPr lang="lt-LT" sz="1100" b="1">
              <a:solidFill>
                <a:schemeClr val="dk1"/>
              </a:solidFill>
              <a:effectLst/>
              <a:latin typeface="+mn-lt"/>
              <a:ea typeface="+mn-ea"/>
              <a:cs typeface="+mn-cs"/>
            </a:rPr>
            <a:t> siekiama ir dvišalės bei daugiašalės paramos konvergencijos</a:t>
          </a:r>
          <a:r>
            <a:rPr lang="lt-LT" sz="1100">
              <a:solidFill>
                <a:schemeClr val="dk1"/>
              </a:solidFill>
              <a:effectLst/>
              <a:latin typeface="+mn-lt"/>
              <a:ea typeface="+mn-ea"/>
              <a:cs typeface="+mn-cs"/>
            </a:rPr>
            <a:t>. Fondo nuostatuose numatyta, kad lėšos naudojamos dvišalei paramai teikti, taip pat tarptautinių donorų lėšomis finansuojamų programų ir projektų nacionaliniam bendrajam finansavimui užtikrinti. Tokiu būdu, visos</a:t>
          </a:r>
          <a:r>
            <a:rPr lang="lt-LT" sz="1100" baseline="0">
              <a:solidFill>
                <a:schemeClr val="dk1"/>
              </a:solidFill>
              <a:effectLst/>
              <a:latin typeface="+mn-lt"/>
              <a:ea typeface="+mn-ea"/>
              <a:cs typeface="+mn-cs"/>
            </a:rPr>
            <a:t> į Fondą pervestos lėšos didints dvišalės paramos dalį nuo bendros oficialios paramos vystymuisi.</a:t>
          </a:r>
          <a:endParaRPr lang="lt-LT" sz="1100" b="0">
            <a:solidFill>
              <a:schemeClr val="dk1"/>
            </a:solidFill>
            <a:effectLst/>
            <a:latin typeface="+mn-lt"/>
            <a:ea typeface="+mn-ea"/>
            <a:cs typeface="+mn-cs"/>
          </a:endParaRPr>
        </a:p>
        <a:p>
          <a:endParaRPr lang="lt-LT" sz="1100" baseline="0">
            <a:solidFill>
              <a:schemeClr val="dk1"/>
            </a:solidFill>
            <a:effectLst/>
            <a:latin typeface="+mn-lt"/>
            <a:ea typeface="+mn-ea"/>
            <a:cs typeface="+mn-cs"/>
          </a:endParaRPr>
        </a:p>
        <a:p>
          <a:endParaRPr lang="lt-LT" sz="1100">
            <a:solidFill>
              <a:schemeClr val="dk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144780</xdr:rowOff>
        </xdr:from>
        <xdr:to>
          <xdr:col>6</xdr:col>
          <xdr:colOff>960120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23</xdr:row>
          <xdr:rowOff>0</xdr:rowOff>
        </xdr:from>
        <xdr:to>
          <xdr:col>1</xdr:col>
          <xdr:colOff>2575560</xdr:colOff>
          <xdr:row>24</xdr:row>
          <xdr:rowOff>45720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Jūratė Jockuvienė" refreshedDate="43936.696869560183" createdVersion="6" refreshedVersion="6" minRefreshableVersion="3" recordCount="193">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indaugas Cesiulis" refreshedDate="44861.679300347219" createdVersion="6" refreshedVersion="6" minRefreshableVersion="3" recordCount="5">
  <cacheSource type="worksheet">
    <worksheetSource ref="I1:I6" sheet="Data1"/>
  </cacheSource>
  <cacheFields count="1">
    <cacheField name="Alternatyvos" numFmtId="0">
      <sharedItems count="6">
        <s v="Alternatyva 1"/>
        <s v=""/>
        <s v="Alternatyva 5" u="1"/>
        <s v="Alternatyva 4" u="1"/>
        <s v="Alternatyva 3"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rius Radžiūnas" refreshedDate="44964.609043055556" createdVersion="6" refreshedVersion="6" minRefreshableVersion="3" recordCount="66">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15">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Įnašai į Vystomojo bendradarbiavimo ir humanitarinės pagalbos fondą"/>
        <s v="Investicijos į žinias ir žmogiškuosius išteklius"/>
        <s v="KOMUNIKACINĖS VEIKLO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131178425.66323805"/>
    </cacheField>
    <cacheField name="2023" numFmtId="3">
      <sharedItems containsSemiMixedTypes="0" containsString="0" containsNumber="1" containsInteger="1" minValue="0" maxValue="11000000"/>
    </cacheField>
    <cacheField name="2024" numFmtId="3">
      <sharedItems containsSemiMixedTypes="0" containsString="0" containsNumber="1" containsInteger="1" minValue="0" maxValue="12360000"/>
    </cacheField>
    <cacheField name="2025" numFmtId="3">
      <sharedItems containsSemiMixedTypes="0" containsString="0" containsNumber="1" containsInteger="1" minValue="0" maxValue="13791700"/>
    </cacheField>
    <cacheField name="2026" numFmtId="3">
      <sharedItems containsSemiMixedTypes="0" containsString="0" containsNumber="1" containsInteger="1" minValue="0" maxValue="15298178"/>
    </cacheField>
    <cacheField name="2027" numFmtId="3">
      <sharedItems containsSemiMixedTypes="0" containsString="0" containsNumber="1" minValue="0" maxValue="16882632.149999999"/>
    </cacheField>
    <cacheField name="2028" numFmtId="3">
      <sharedItems containsSemiMixedTypes="0" containsString="0" containsNumber="1" minValue="0" maxValue="18548385.188799996"/>
    </cacheField>
    <cacheField name="2029" numFmtId="3">
      <sharedItems containsSemiMixedTypes="0" containsString="0" containsNumber="1" minValue="0" maxValue="20298889.040992998"/>
    </cacheField>
    <cacheField name="2030" numFmtId="3">
      <sharedItems containsSemiMixedTypes="0" containsString="0" containsNumber="1" minValue="0" maxValue="22998641.283445068"/>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arius Radžiūnas" refreshedDate="44964.60904722222" createdVersion="6" refreshedVersion="6" minRefreshableVersion="3" recordCount="73">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14">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Įnašai į Vystomojo bendradarbiavimo ir humanitarinės pagalbos fondą"/>
        <s v="Investicijos į žinias ir žmogiškuosius išteklius"/>
        <s v="KOMUNIKACINĖS VEIKLO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131178425.66323805"/>
    </cacheField>
    <cacheField name="2023" numFmtId="3">
      <sharedItems containsSemiMixedTypes="0" containsString="0" containsNumber="1" containsInteger="1" minValue="0" maxValue="11000000"/>
    </cacheField>
    <cacheField name="2024" numFmtId="3">
      <sharedItems containsSemiMixedTypes="0" containsString="0" containsNumber="1" containsInteger="1" minValue="0" maxValue="12360000"/>
    </cacheField>
    <cacheField name="2025" numFmtId="3">
      <sharedItems containsSemiMixedTypes="0" containsString="0" containsNumber="1" containsInteger="1" minValue="0" maxValue="13791700"/>
    </cacheField>
    <cacheField name="2026" numFmtId="3">
      <sharedItems containsSemiMixedTypes="0" containsString="0" containsNumber="1" containsInteger="1" minValue="0" maxValue="15298178"/>
    </cacheField>
    <cacheField name="2027" numFmtId="3">
      <sharedItems containsSemiMixedTypes="0" containsString="0" containsNumber="1" minValue="0" maxValue="16882632.149999999"/>
    </cacheField>
    <cacheField name="2028" numFmtId="3">
      <sharedItems containsSemiMixedTypes="0" containsString="0" containsNumber="1" minValue="0" maxValue="18548385.188799996"/>
    </cacheField>
    <cacheField name="2029" numFmtId="3">
      <sharedItems containsSemiMixedTypes="0" containsString="0" containsNumber="1" minValue="0" maxValue="20298889.040992998"/>
    </cacheField>
    <cacheField name="2030" numFmtId="3">
      <sharedItems containsSemiMixedTypes="0" containsString="0" containsNumber="1" minValue="0" maxValue="22998641.283445068"/>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count="66">
  <r>
    <x v="0"/>
    <x v="0"/>
    <m/>
    <m/>
    <m/>
    <n v="131178425.66323805"/>
    <n v="11000000"/>
    <n v="12360000"/>
    <n v="13791700"/>
    <n v="15298178"/>
    <n v="16882632.149999999"/>
    <n v="18548385.188799996"/>
    <n v="20298889.040992998"/>
    <n v="22998641.28344506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131178425.66323805"/>
    <n v="11000000"/>
    <n v="12360000"/>
    <n v="13791700"/>
    <n v="15298178"/>
    <n v="16882632.149999999"/>
    <n v="18548385.188799996"/>
    <n v="20298889.040992998"/>
    <n v="22998641.28344506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131178425.66323805"/>
    <n v="11000000"/>
    <n v="12360000"/>
    <n v="13791700"/>
    <n v="15298178"/>
    <n v="16882632.149999999"/>
    <n v="18548385.188799996"/>
    <n v="20298889.040992998"/>
    <n v="22998641.28344506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10"/>
    <m/>
    <m/>
    <m/>
    <n v="131178425.66323805"/>
    <n v="11000000"/>
    <n v="12360000"/>
    <n v="13791700"/>
    <n v="15298178"/>
    <n v="16882632.149999999"/>
    <n v="18548385.188799996"/>
    <n v="20298889.040992998"/>
    <n v="22998641.28344506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73">
  <r>
    <x v="0"/>
    <x v="0"/>
    <m/>
    <m/>
    <m/>
    <n v="131178425.66323805"/>
    <n v="11000000"/>
    <n v="12360000"/>
    <n v="13791700"/>
    <n v="15298178"/>
    <n v="16882632.149999999"/>
    <n v="18548385.188799996"/>
    <n v="20298889.040992998"/>
    <n v="22998641.28344506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131178425.66323805"/>
    <n v="11000000"/>
    <n v="12360000"/>
    <n v="13791700"/>
    <n v="15298178"/>
    <n v="16882632.149999999"/>
    <n v="18548385.188799996"/>
    <n v="20298889.040992998"/>
    <n v="22998641.28344506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131178425.66323805"/>
    <n v="11000000"/>
    <n v="12360000"/>
    <n v="13791700"/>
    <n v="15298178"/>
    <n v="16882632.149999999"/>
    <n v="18548385.188799996"/>
    <n v="20298889.040992998"/>
    <n v="22998641.28344506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10"/>
    <m/>
    <m/>
    <m/>
    <n v="131178425.66323805"/>
    <n v="11000000"/>
    <n v="12360000"/>
    <n v="13791700"/>
    <n v="15298178"/>
    <n v="16882632.149999999"/>
    <n v="18548385.188799996"/>
    <n v="20298889.040992998"/>
    <n v="22998641.28344506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4"/>
        <item m="1" x="3"/>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A9"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5">
    <i>
      <x v="19"/>
    </i>
    <i>
      <x v="20"/>
    </i>
    <i>
      <x v="79"/>
    </i>
    <i>
      <x v="80"/>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5"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1">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5"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15">
        <item h="1" x="6"/>
        <item h="1" x="8"/>
        <item h="1" x="11"/>
        <item h="1" x="7"/>
        <item h="1" x="12"/>
        <item h="1" x="5"/>
        <item h="1" x="2"/>
        <item h="1" x="9"/>
        <item h="1" x="0"/>
        <item h="1" x="1"/>
        <item h="1" x="4"/>
        <item h="1" x="13"/>
        <item x="3"/>
        <item x="10"/>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defaultSubtotal="0"/>
    <pivotField numFmtId="3" showAll="0" defaultSubtotal="0"/>
  </pivotFields>
  <rowFields count="1">
    <field x="0"/>
  </rowFields>
  <rowItems count="1">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4:B6"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16">
        <item h="1" x="6"/>
        <item h="1" x="8"/>
        <item h="1" x="11"/>
        <item h="1" x="7"/>
        <item h="1" x="12"/>
        <item h="1" x="5"/>
        <item h="1" x="2"/>
        <item h="1" x="9"/>
        <item h="1" x="0"/>
        <item h="1" x="1"/>
        <item h="1" x="4"/>
        <item m="1" x="13"/>
        <item m="1" x="14"/>
        <item h="1" x="3"/>
        <item x="10"/>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defaultSubtotal="0"/>
    <pivotField numFmtId="3" showAll="0" defaultSubtotal="0"/>
  </pivotFields>
  <rowFields count="1">
    <field x="0"/>
  </rowFields>
  <rowItems count="2">
    <i>
      <x v="40"/>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trlProp" Target="../ctrlProps/ctrlProp139.xml"/><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27.bin"/><Relationship Id="rId4" Type="http://schemas.openxmlformats.org/officeDocument/2006/relationships/ctrlProp" Target="../ctrlProps/ctrlProp14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148.xml"/><Relationship Id="rId2" Type="http://schemas.openxmlformats.org/officeDocument/2006/relationships/drawing" Target="../drawings/drawing13.xml"/><Relationship Id="rId1" Type="http://schemas.openxmlformats.org/officeDocument/2006/relationships/printerSettings" Target="../printerSettings/printerSettings3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4.vml"/><Relationship Id="rId7" Type="http://schemas.openxmlformats.org/officeDocument/2006/relationships/ctrlProp" Target="../ctrlProps/ctrlProp152.xml"/><Relationship Id="rId2" Type="http://schemas.openxmlformats.org/officeDocument/2006/relationships/drawing" Target="../drawings/drawing14.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1.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1">
    <tabColor theme="0" tint="-0.34998626667073579"/>
    <pageSetUpPr fitToPage="1"/>
  </sheetPr>
  <dimension ref="A1:Q193"/>
  <sheetViews>
    <sheetView showGridLines="0" showRowColHeaders="0" workbookViewId="0"/>
  </sheetViews>
  <sheetFormatPr defaultColWidth="9.109375" defaultRowHeight="14.4"/>
  <cols>
    <col min="1" max="1" width="3.6640625" style="2" customWidth="1"/>
    <col min="2" max="2" width="36.88671875" style="2" customWidth="1"/>
    <col min="3" max="3" width="9.109375" style="2"/>
    <col min="4" max="4" width="29.109375" style="2" bestFit="1" customWidth="1"/>
    <col min="5" max="5" width="94.6640625" style="2" bestFit="1" customWidth="1"/>
    <col min="6" max="6" width="11.88671875" style="2" bestFit="1" customWidth="1"/>
    <col min="7" max="7" width="29.33203125" style="2" bestFit="1" customWidth="1"/>
    <col min="8" max="8" width="30" style="2" bestFit="1" customWidth="1"/>
    <col min="9" max="9" width="14.88671875" style="2" bestFit="1" customWidth="1"/>
    <col min="10" max="10" width="10.44140625" style="2" bestFit="1" customWidth="1"/>
    <col min="11" max="11" width="37.33203125" style="2" customWidth="1"/>
    <col min="12" max="12" width="16.6640625" style="2" customWidth="1"/>
    <col min="13" max="13" width="13.109375" style="2" customWidth="1"/>
    <col min="14" max="14" width="21.109375" style="2" bestFit="1" customWidth="1"/>
    <col min="15" max="15" width="9.109375" style="2"/>
    <col min="16" max="16" width="12.6640625" style="2" bestFit="1" customWidth="1"/>
    <col min="17" max="17" width="12.109375" style="2" bestFit="1" customWidth="1"/>
    <col min="18" max="16384" width="9.109375" style="2"/>
  </cols>
  <sheetData>
    <row r="1" spans="1:17" ht="9" customHeight="1">
      <c r="A1" s="30" t="s">
        <v>49</v>
      </c>
      <c r="B1" s="30" t="s">
        <v>50</v>
      </c>
      <c r="C1" s="30" t="s">
        <v>179</v>
      </c>
      <c r="D1" s="30" t="s">
        <v>51</v>
      </c>
      <c r="E1" s="30" t="s">
        <v>52</v>
      </c>
      <c r="F1" s="30" t="s">
        <v>178</v>
      </c>
      <c r="G1" s="30" t="s">
        <v>53</v>
      </c>
      <c r="H1" s="30" t="s">
        <v>157</v>
      </c>
      <c r="I1" s="30" t="s">
        <v>143</v>
      </c>
      <c r="J1" s="30" t="s">
        <v>154</v>
      </c>
      <c r="K1" s="30" t="s">
        <v>232</v>
      </c>
      <c r="L1" s="30" t="s">
        <v>233</v>
      </c>
      <c r="M1" s="286" t="s">
        <v>170</v>
      </c>
      <c r="N1" s="270" t="s">
        <v>239</v>
      </c>
      <c r="O1"/>
      <c r="P1" s="270" t="s">
        <v>142</v>
      </c>
      <c r="Q1" s="270" t="s">
        <v>406</v>
      </c>
    </row>
    <row r="2" spans="1:17" ht="15.6">
      <c r="A2" s="31">
        <v>1</v>
      </c>
      <c r="B2" s="32" t="s">
        <v>54</v>
      </c>
      <c r="C2" s="31">
        <f t="shared" ref="C2:C33" si="0">INDEX(A:A,MATCH(D2,B:B,0),1)</f>
        <v>1</v>
      </c>
      <c r="D2" s="31" t="s">
        <v>54</v>
      </c>
      <c r="E2" s="31" t="s">
        <v>55</v>
      </c>
      <c r="F2" s="31" t="s">
        <v>56</v>
      </c>
      <c r="G2" s="31" t="s">
        <v>57</v>
      </c>
      <c r="H2" s="2">
        <v>11</v>
      </c>
      <c r="I2" s="138" t="str">
        <f>IF(Pradžia!I29=TRUE,"Alternatyva 1","")</f>
        <v>Alternatyva 1</v>
      </c>
      <c r="J2" s="49">
        <v>43831</v>
      </c>
      <c r="K2" s="99">
        <v>0</v>
      </c>
      <c r="L2" s="99">
        <v>0</v>
      </c>
      <c r="M2" s="275" t="s">
        <v>6</v>
      </c>
      <c r="N2">
        <v>1</v>
      </c>
      <c r="O2">
        <v>4</v>
      </c>
      <c r="P2" s="2" t="s">
        <v>6</v>
      </c>
      <c r="Q2" s="2" t="s">
        <v>401</v>
      </c>
    </row>
    <row r="3" spans="1:17" ht="15.6">
      <c r="A3" s="31">
        <v>2</v>
      </c>
      <c r="B3" s="32" t="s">
        <v>58</v>
      </c>
      <c r="C3" s="31">
        <f t="shared" si="0"/>
        <v>1</v>
      </c>
      <c r="D3" s="31" t="s">
        <v>54</v>
      </c>
      <c r="E3" s="31" t="s">
        <v>59</v>
      </c>
      <c r="F3" s="31" t="s">
        <v>56</v>
      </c>
      <c r="G3" s="31" t="s">
        <v>60</v>
      </c>
      <c r="I3" s="138" t="str">
        <f>IF(Pradžia!I31=TRUE,"Alternatyva 2","")</f>
        <v/>
      </c>
      <c r="J3" s="49">
        <f ca="1">EDATE(TODAY(),48)</f>
        <v>46449</v>
      </c>
      <c r="K3" s="99">
        <v>0.05</v>
      </c>
      <c r="L3" s="99">
        <v>0.05</v>
      </c>
      <c r="M3"/>
      <c r="N3">
        <v>2</v>
      </c>
      <c r="O3"/>
      <c r="P3" s="260" t="s">
        <v>7</v>
      </c>
      <c r="Q3" s="260" t="s">
        <v>402</v>
      </c>
    </row>
    <row r="4" spans="1:17" ht="15.6">
      <c r="A4" s="31">
        <v>3</v>
      </c>
      <c r="B4" s="32" t="s">
        <v>61</v>
      </c>
      <c r="C4" s="31">
        <f t="shared" si="0"/>
        <v>1</v>
      </c>
      <c r="D4" s="31" t="s">
        <v>54</v>
      </c>
      <c r="E4" s="31" t="s">
        <v>62</v>
      </c>
      <c r="F4" s="31" t="s">
        <v>56</v>
      </c>
      <c r="G4" s="31"/>
      <c r="I4" s="138" t="str">
        <f>IF(Pradžia!I33=TRUE,"Alternatyva 3","")</f>
        <v/>
      </c>
      <c r="K4" s="99">
        <v>0.09</v>
      </c>
      <c r="L4" s="99">
        <v>0.09</v>
      </c>
      <c r="M4"/>
      <c r="N4" s="260">
        <v>3</v>
      </c>
      <c r="O4"/>
      <c r="P4" s="260" t="s">
        <v>8</v>
      </c>
      <c r="Q4" s="260" t="s">
        <v>403</v>
      </c>
    </row>
    <row r="5" spans="1:17" ht="15.6">
      <c r="A5" s="31">
        <v>4</v>
      </c>
      <c r="B5" s="32" t="s">
        <v>63</v>
      </c>
      <c r="C5" s="31">
        <f t="shared" si="0"/>
        <v>1</v>
      </c>
      <c r="D5" s="31" t="s">
        <v>54</v>
      </c>
      <c r="E5" s="31" t="s">
        <v>64</v>
      </c>
      <c r="F5" s="31" t="s">
        <v>56</v>
      </c>
      <c r="G5" s="31"/>
      <c r="I5" s="138" t="str">
        <f>IF(Pradžia!I35=TRUE,"Alternatyva 4","")</f>
        <v/>
      </c>
      <c r="K5" s="99">
        <v>0.21</v>
      </c>
      <c r="L5" s="99">
        <v>0.21</v>
      </c>
      <c r="M5"/>
      <c r="N5" s="260">
        <v>4</v>
      </c>
      <c r="O5"/>
      <c r="P5" s="260" t="s">
        <v>10</v>
      </c>
      <c r="Q5" s="260" t="s">
        <v>404</v>
      </c>
    </row>
    <row r="6" spans="1:17" ht="28.8">
      <c r="A6" s="31">
        <v>5</v>
      </c>
      <c r="B6" s="32" t="s">
        <v>65</v>
      </c>
      <c r="C6" s="31">
        <f t="shared" si="0"/>
        <v>1</v>
      </c>
      <c r="D6" s="31" t="s">
        <v>54</v>
      </c>
      <c r="E6" s="31" t="s">
        <v>66</v>
      </c>
      <c r="F6" s="31" t="s">
        <v>56</v>
      </c>
      <c r="G6" s="31"/>
      <c r="I6" s="138" t="str">
        <f>IF(Pradžia!I37=TRUE,"Alternatyva 5","")</f>
        <v/>
      </c>
      <c r="K6" s="95" t="s">
        <v>237</v>
      </c>
      <c r="L6" s="95" t="s">
        <v>255</v>
      </c>
      <c r="M6"/>
      <c r="N6" s="260">
        <v>5</v>
      </c>
      <c r="O6"/>
      <c r="P6" s="260" t="s">
        <v>13</v>
      </c>
      <c r="Q6" s="260" t="s">
        <v>405</v>
      </c>
    </row>
    <row r="7" spans="1:17" ht="15.6">
      <c r="A7" s="31">
        <v>6</v>
      </c>
      <c r="B7" s="32" t="s">
        <v>67</v>
      </c>
      <c r="C7" s="31">
        <f t="shared" si="0"/>
        <v>1</v>
      </c>
      <c r="D7" s="31" t="s">
        <v>54</v>
      </c>
      <c r="E7" s="31" t="s">
        <v>68</v>
      </c>
      <c r="F7" s="31" t="s">
        <v>56</v>
      </c>
      <c r="G7" s="31"/>
      <c r="K7" s="95"/>
      <c r="M7"/>
      <c r="N7" s="260">
        <v>6</v>
      </c>
      <c r="O7"/>
    </row>
    <row r="8" spans="1:17" ht="15.6">
      <c r="A8" s="31">
        <v>7</v>
      </c>
      <c r="B8" s="32" t="s">
        <v>69</v>
      </c>
      <c r="C8" s="31">
        <f t="shared" si="0"/>
        <v>1</v>
      </c>
      <c r="D8" s="31" t="s">
        <v>54</v>
      </c>
      <c r="E8" s="31" t="s">
        <v>70</v>
      </c>
      <c r="F8" s="31" t="s">
        <v>56</v>
      </c>
      <c r="G8" s="31"/>
      <c r="M8"/>
      <c r="N8" s="260">
        <v>7</v>
      </c>
      <c r="O8"/>
    </row>
    <row r="9" spans="1:17" ht="15.6">
      <c r="A9" s="31">
        <v>8</v>
      </c>
      <c r="B9" s="32" t="s">
        <v>71</v>
      </c>
      <c r="C9" s="31">
        <f t="shared" si="0"/>
        <v>1</v>
      </c>
      <c r="D9" s="31" t="s">
        <v>54</v>
      </c>
      <c r="E9" s="31" t="s">
        <v>72</v>
      </c>
      <c r="F9" s="31" t="s">
        <v>56</v>
      </c>
      <c r="G9" s="31"/>
      <c r="M9"/>
      <c r="N9" s="260">
        <v>8</v>
      </c>
      <c r="O9"/>
    </row>
    <row r="10" spans="1:17" ht="15.6">
      <c r="A10" s="31">
        <v>9</v>
      </c>
      <c r="B10" s="32" t="s">
        <v>73</v>
      </c>
      <c r="C10" s="31">
        <f t="shared" si="0"/>
        <v>1</v>
      </c>
      <c r="D10" s="31" t="s">
        <v>54</v>
      </c>
      <c r="E10" s="31" t="s">
        <v>74</v>
      </c>
      <c r="F10" s="31" t="s">
        <v>56</v>
      </c>
      <c r="G10" s="31"/>
      <c r="K10" s="2" t="s">
        <v>254</v>
      </c>
      <c r="M10"/>
      <c r="N10" s="260">
        <v>9</v>
      </c>
      <c r="O10"/>
    </row>
    <row r="11" spans="1:17" ht="15.6">
      <c r="A11" s="31">
        <v>10</v>
      </c>
      <c r="B11" s="32" t="s">
        <v>75</v>
      </c>
      <c r="C11" s="31">
        <f t="shared" si="0"/>
        <v>1</v>
      </c>
      <c r="D11" s="31" t="s">
        <v>54</v>
      </c>
      <c r="E11" s="31" t="s">
        <v>76</v>
      </c>
      <c r="F11" s="31" t="s">
        <v>56</v>
      </c>
      <c r="G11" s="31"/>
      <c r="K11" s="2" t="s">
        <v>255</v>
      </c>
      <c r="M11"/>
      <c r="N11" s="260">
        <v>10</v>
      </c>
      <c r="O11"/>
    </row>
    <row r="12" spans="1:17" ht="15.6">
      <c r="A12" s="31">
        <v>11</v>
      </c>
      <c r="B12" s="32" t="s">
        <v>77</v>
      </c>
      <c r="C12" s="31">
        <f t="shared" si="0"/>
        <v>1</v>
      </c>
      <c r="D12" s="31" t="s">
        <v>54</v>
      </c>
      <c r="E12" s="31" t="s">
        <v>172</v>
      </c>
      <c r="F12" s="31" t="s">
        <v>56</v>
      </c>
      <c r="G12" s="31"/>
      <c r="M12"/>
      <c r="N12" s="260">
        <v>11</v>
      </c>
      <c r="O12"/>
    </row>
    <row r="13" spans="1:17" ht="15.6">
      <c r="A13" s="31">
        <v>12</v>
      </c>
      <c r="B13" s="32" t="s">
        <v>78</v>
      </c>
      <c r="C13" s="31">
        <f t="shared" si="0"/>
        <v>1</v>
      </c>
      <c r="D13" s="31" t="s">
        <v>54</v>
      </c>
      <c r="E13" s="31" t="s">
        <v>79</v>
      </c>
      <c r="F13" s="31" t="s">
        <v>56</v>
      </c>
      <c r="G13" s="31"/>
      <c r="M13"/>
      <c r="N13" s="260">
        <v>12</v>
      </c>
      <c r="O13"/>
    </row>
    <row r="14" spans="1:17" ht="15.6">
      <c r="A14" s="31">
        <v>13</v>
      </c>
      <c r="B14" s="32" t="s">
        <v>168</v>
      </c>
      <c r="C14" s="31">
        <f t="shared" si="0"/>
        <v>1</v>
      </c>
      <c r="D14" s="31" t="s">
        <v>54</v>
      </c>
      <c r="E14" s="31" t="s">
        <v>80</v>
      </c>
      <c r="F14" s="31" t="s">
        <v>56</v>
      </c>
      <c r="G14" s="31"/>
      <c r="M14"/>
      <c r="N14" s="260">
        <v>13</v>
      </c>
      <c r="O14"/>
    </row>
    <row r="15" spans="1:17" ht="15.6">
      <c r="A15" s="31">
        <v>14</v>
      </c>
      <c r="B15" s="32" t="s">
        <v>81</v>
      </c>
      <c r="C15" s="31">
        <f t="shared" si="0"/>
        <v>1</v>
      </c>
      <c r="D15" s="31" t="s">
        <v>54</v>
      </c>
      <c r="E15" s="31" t="s">
        <v>82</v>
      </c>
      <c r="F15" s="31" t="s">
        <v>56</v>
      </c>
      <c r="G15" s="31"/>
      <c r="M15"/>
      <c r="N15" s="260">
        <v>14</v>
      </c>
      <c r="O15"/>
    </row>
    <row r="16" spans="1:17" ht="15.6">
      <c r="A16" s="31">
        <v>15</v>
      </c>
      <c r="B16" s="32" t="s">
        <v>156</v>
      </c>
      <c r="C16" s="31">
        <f t="shared" si="0"/>
        <v>2</v>
      </c>
      <c r="D16" s="31" t="s">
        <v>58</v>
      </c>
      <c r="E16" s="31" t="s">
        <v>173</v>
      </c>
      <c r="F16" s="31" t="s">
        <v>56</v>
      </c>
      <c r="G16" s="31"/>
      <c r="M16"/>
      <c r="N16" s="260">
        <v>15</v>
      </c>
      <c r="O16"/>
    </row>
    <row r="17" spans="1:15" ht="15.6">
      <c r="A17" s="31"/>
      <c r="B17" s="31"/>
      <c r="C17" s="31">
        <f t="shared" si="0"/>
        <v>2</v>
      </c>
      <c r="D17" s="31" t="s">
        <v>58</v>
      </c>
      <c r="E17" s="31" t="s">
        <v>83</v>
      </c>
      <c r="F17" s="31" t="s">
        <v>56</v>
      </c>
      <c r="G17" s="31"/>
      <c r="M17"/>
      <c r="N17" s="260">
        <v>16</v>
      </c>
      <c r="O17"/>
    </row>
    <row r="18" spans="1:15" ht="15.6">
      <c r="A18" s="31"/>
      <c r="B18" s="31"/>
      <c r="C18" s="31">
        <f t="shared" si="0"/>
        <v>2</v>
      </c>
      <c r="D18" s="31" t="s">
        <v>58</v>
      </c>
      <c r="E18" s="31" t="s">
        <v>84</v>
      </c>
      <c r="F18" s="31" t="s">
        <v>56</v>
      </c>
      <c r="G18" s="31"/>
      <c r="M18"/>
      <c r="N18" s="260">
        <v>17</v>
      </c>
      <c r="O18"/>
    </row>
    <row r="19" spans="1:15" ht="15.6">
      <c r="A19" s="31"/>
      <c r="B19" s="31"/>
      <c r="C19" s="31">
        <f t="shared" si="0"/>
        <v>2</v>
      </c>
      <c r="D19" s="31" t="s">
        <v>58</v>
      </c>
      <c r="E19" s="31" t="s">
        <v>70</v>
      </c>
      <c r="F19" s="31" t="s">
        <v>56</v>
      </c>
      <c r="G19" s="31"/>
      <c r="M19"/>
      <c r="N19" s="260">
        <v>18</v>
      </c>
    </row>
    <row r="20" spans="1:15" ht="15.6">
      <c r="A20" s="31"/>
      <c r="B20" s="31"/>
      <c r="C20" s="31">
        <f t="shared" si="0"/>
        <v>2</v>
      </c>
      <c r="D20" s="31" t="s">
        <v>58</v>
      </c>
      <c r="E20" s="31" t="s">
        <v>72</v>
      </c>
      <c r="F20" s="31" t="s">
        <v>56</v>
      </c>
      <c r="G20" s="31"/>
      <c r="N20" s="260">
        <v>19</v>
      </c>
    </row>
    <row r="21" spans="1:15" ht="15.6">
      <c r="A21" s="31"/>
      <c r="B21" s="31"/>
      <c r="C21" s="31">
        <f t="shared" si="0"/>
        <v>2</v>
      </c>
      <c r="D21" s="31" t="s">
        <v>58</v>
      </c>
      <c r="E21" s="31" t="s">
        <v>80</v>
      </c>
      <c r="F21" s="31" t="s">
        <v>56</v>
      </c>
      <c r="G21" s="31"/>
      <c r="N21" s="260">
        <v>20</v>
      </c>
    </row>
    <row r="22" spans="1:15" ht="15.6">
      <c r="A22" s="31"/>
      <c r="B22" s="31"/>
      <c r="C22" s="31">
        <f t="shared" si="0"/>
        <v>2</v>
      </c>
      <c r="D22" s="31" t="s">
        <v>58</v>
      </c>
      <c r="E22" s="31" t="s">
        <v>85</v>
      </c>
      <c r="F22" s="31" t="s">
        <v>56</v>
      </c>
      <c r="G22" s="31"/>
      <c r="N22" s="260">
        <v>21</v>
      </c>
    </row>
    <row r="23" spans="1:15" ht="15.6">
      <c r="A23" s="31"/>
      <c r="B23" s="31"/>
      <c r="C23" s="31">
        <f t="shared" si="0"/>
        <v>2</v>
      </c>
      <c r="D23" s="31" t="s">
        <v>58</v>
      </c>
      <c r="E23" s="31" t="s">
        <v>86</v>
      </c>
      <c r="F23" s="31" t="s">
        <v>180</v>
      </c>
      <c r="G23" s="31"/>
      <c r="N23" s="260">
        <v>22</v>
      </c>
    </row>
    <row r="24" spans="1:15" ht="15.6">
      <c r="A24" s="31"/>
      <c r="B24" s="31"/>
      <c r="C24" s="31">
        <f t="shared" si="0"/>
        <v>2</v>
      </c>
      <c r="D24" s="31" t="s">
        <v>58</v>
      </c>
      <c r="E24" s="31" t="s">
        <v>87</v>
      </c>
      <c r="F24" s="31" t="s">
        <v>56</v>
      </c>
      <c r="G24" s="31"/>
      <c r="N24" s="260">
        <v>23</v>
      </c>
    </row>
    <row r="25" spans="1:15" ht="15.6">
      <c r="A25" s="31"/>
      <c r="B25" s="31"/>
      <c r="C25" s="31">
        <f t="shared" si="0"/>
        <v>2</v>
      </c>
      <c r="D25" s="31" t="s">
        <v>58</v>
      </c>
      <c r="E25" s="31" t="s">
        <v>88</v>
      </c>
      <c r="F25" s="31" t="s">
        <v>56</v>
      </c>
      <c r="G25" s="31"/>
      <c r="N25" s="260">
        <v>24</v>
      </c>
    </row>
    <row r="26" spans="1:15" ht="15.6">
      <c r="A26" s="31"/>
      <c r="B26" s="31"/>
      <c r="C26" s="31">
        <f t="shared" si="0"/>
        <v>2</v>
      </c>
      <c r="D26" s="31" t="s">
        <v>58</v>
      </c>
      <c r="E26" s="31" t="s">
        <v>89</v>
      </c>
      <c r="F26" s="31" t="s">
        <v>56</v>
      </c>
      <c r="G26" s="31"/>
      <c r="N26" s="260">
        <v>25</v>
      </c>
    </row>
    <row r="27" spans="1:15" ht="15.6">
      <c r="A27" s="31"/>
      <c r="B27" s="31"/>
      <c r="C27" s="31">
        <f t="shared" si="0"/>
        <v>2</v>
      </c>
      <c r="D27" s="31" t="s">
        <v>58</v>
      </c>
      <c r="E27" s="31" t="s">
        <v>90</v>
      </c>
      <c r="F27" s="31" t="s">
        <v>180</v>
      </c>
      <c r="G27" s="31"/>
      <c r="N27" s="260">
        <v>26</v>
      </c>
    </row>
    <row r="28" spans="1:15" ht="15.6">
      <c r="A28" s="31"/>
      <c r="B28" s="31"/>
      <c r="C28" s="31">
        <f t="shared" si="0"/>
        <v>2</v>
      </c>
      <c r="D28" s="31" t="s">
        <v>58</v>
      </c>
      <c r="E28" s="31" t="s">
        <v>91</v>
      </c>
      <c r="F28" s="31" t="s">
        <v>180</v>
      </c>
      <c r="G28" s="31"/>
      <c r="N28" s="260">
        <v>27</v>
      </c>
    </row>
    <row r="29" spans="1:15" ht="15.6">
      <c r="A29" s="31"/>
      <c r="B29" s="31"/>
      <c r="C29" s="31">
        <f t="shared" si="0"/>
        <v>2</v>
      </c>
      <c r="D29" s="31" t="s">
        <v>58</v>
      </c>
      <c r="E29" s="31" t="s">
        <v>92</v>
      </c>
      <c r="F29" s="31" t="s">
        <v>180</v>
      </c>
      <c r="G29" s="31"/>
      <c r="N29" s="260">
        <v>28</v>
      </c>
    </row>
    <row r="30" spans="1:15" ht="15.6">
      <c r="A30" s="31"/>
      <c r="B30" s="31"/>
      <c r="C30" s="31">
        <f t="shared" si="0"/>
        <v>2</v>
      </c>
      <c r="D30" s="31" t="s">
        <v>58</v>
      </c>
      <c r="E30" s="31" t="s">
        <v>93</v>
      </c>
      <c r="F30" s="31" t="s">
        <v>56</v>
      </c>
      <c r="G30" s="31"/>
      <c r="N30" s="260">
        <v>29</v>
      </c>
    </row>
    <row r="31" spans="1:15" ht="15.6">
      <c r="A31" s="31"/>
      <c r="B31" s="31"/>
      <c r="C31" s="31">
        <f t="shared" si="0"/>
        <v>3</v>
      </c>
      <c r="D31" s="31" t="s">
        <v>61</v>
      </c>
      <c r="E31" s="31" t="s">
        <v>94</v>
      </c>
      <c r="F31" s="31" t="s">
        <v>56</v>
      </c>
      <c r="G31" s="31"/>
      <c r="N31" s="260">
        <v>30</v>
      </c>
    </row>
    <row r="32" spans="1:15" ht="15.6">
      <c r="A32" s="31"/>
      <c r="B32" s="31"/>
      <c r="C32" s="31">
        <f t="shared" si="0"/>
        <v>3</v>
      </c>
      <c r="D32" s="31" t="s">
        <v>61</v>
      </c>
      <c r="E32" s="31" t="s">
        <v>95</v>
      </c>
      <c r="F32" s="31" t="s">
        <v>56</v>
      </c>
      <c r="G32" s="31"/>
      <c r="N32" s="260">
        <v>31</v>
      </c>
    </row>
    <row r="33" spans="1:14" ht="15.6">
      <c r="A33" s="31"/>
      <c r="B33" s="31"/>
      <c r="C33" s="31">
        <f t="shared" si="0"/>
        <v>3</v>
      </c>
      <c r="D33" s="31" t="s">
        <v>61</v>
      </c>
      <c r="E33" s="31" t="s">
        <v>96</v>
      </c>
      <c r="F33" s="31" t="s">
        <v>56</v>
      </c>
      <c r="G33" s="31"/>
      <c r="N33" s="260">
        <v>32</v>
      </c>
    </row>
    <row r="34" spans="1:14" ht="15.6">
      <c r="A34" s="31"/>
      <c r="B34" s="31"/>
      <c r="C34" s="31">
        <f t="shared" ref="C34:C65" si="1">INDEX(A:A,MATCH(D34,B:B,0),1)</f>
        <v>3</v>
      </c>
      <c r="D34" s="31" t="s">
        <v>61</v>
      </c>
      <c r="E34" s="31" t="s">
        <v>97</v>
      </c>
      <c r="F34" s="31" t="s">
        <v>56</v>
      </c>
      <c r="G34" s="31"/>
      <c r="N34" s="260">
        <v>33</v>
      </c>
    </row>
    <row r="35" spans="1:14" ht="15.6">
      <c r="A35" s="31"/>
      <c r="B35" s="31"/>
      <c r="C35" s="31">
        <f t="shared" si="1"/>
        <v>4</v>
      </c>
      <c r="D35" s="31" t="s">
        <v>63</v>
      </c>
      <c r="E35" s="31" t="s">
        <v>174</v>
      </c>
      <c r="F35" s="31" t="s">
        <v>56</v>
      </c>
      <c r="G35" s="31"/>
      <c r="N35" s="260">
        <v>34</v>
      </c>
    </row>
    <row r="36" spans="1:14" ht="15.6">
      <c r="A36" s="31"/>
      <c r="B36" s="31"/>
      <c r="C36" s="31">
        <f t="shared" si="1"/>
        <v>4</v>
      </c>
      <c r="D36" s="31" t="s">
        <v>63</v>
      </c>
      <c r="E36" s="31" t="s">
        <v>98</v>
      </c>
      <c r="F36" s="31" t="s">
        <v>56</v>
      </c>
      <c r="G36" s="31"/>
      <c r="N36" s="260">
        <v>35</v>
      </c>
    </row>
    <row r="37" spans="1:14" ht="15.6">
      <c r="A37" s="31"/>
      <c r="B37" s="31"/>
      <c r="C37" s="31">
        <f t="shared" si="1"/>
        <v>4</v>
      </c>
      <c r="D37" s="31" t="s">
        <v>63</v>
      </c>
      <c r="E37" s="31" t="s">
        <v>80</v>
      </c>
      <c r="F37" s="31" t="s">
        <v>56</v>
      </c>
      <c r="G37" s="31"/>
      <c r="N37" s="260">
        <v>36</v>
      </c>
    </row>
    <row r="38" spans="1:14" ht="15.6">
      <c r="A38" s="31"/>
      <c r="B38" s="31"/>
      <c r="C38" s="31">
        <f t="shared" si="1"/>
        <v>4</v>
      </c>
      <c r="D38" s="31" t="s">
        <v>63</v>
      </c>
      <c r="E38" s="31" t="s">
        <v>70</v>
      </c>
      <c r="F38" s="31" t="s">
        <v>56</v>
      </c>
      <c r="G38" s="31"/>
      <c r="N38" s="260">
        <v>37</v>
      </c>
    </row>
    <row r="39" spans="1:14" ht="15.6">
      <c r="A39" s="31"/>
      <c r="B39" s="31"/>
      <c r="C39" s="31">
        <f t="shared" si="1"/>
        <v>5</v>
      </c>
      <c r="D39" s="31" t="s">
        <v>65</v>
      </c>
      <c r="E39" s="31" t="s">
        <v>99</v>
      </c>
      <c r="F39" s="31" t="s">
        <v>56</v>
      </c>
      <c r="G39" s="31"/>
      <c r="N39" s="260">
        <v>38</v>
      </c>
    </row>
    <row r="40" spans="1:14" ht="15.6">
      <c r="A40" s="31"/>
      <c r="B40" s="31"/>
      <c r="C40" s="31">
        <f t="shared" si="1"/>
        <v>6</v>
      </c>
      <c r="D40" s="31" t="s">
        <v>67</v>
      </c>
      <c r="E40" s="31" t="s">
        <v>100</v>
      </c>
      <c r="F40" s="31" t="s">
        <v>56</v>
      </c>
      <c r="G40" s="31"/>
      <c r="N40" s="260">
        <v>39</v>
      </c>
    </row>
    <row r="41" spans="1:14" ht="15.6">
      <c r="A41" s="31"/>
      <c r="B41" s="31"/>
      <c r="C41" s="31">
        <f t="shared" si="1"/>
        <v>6</v>
      </c>
      <c r="D41" s="31" t="s">
        <v>67</v>
      </c>
      <c r="E41" s="31" t="s">
        <v>101</v>
      </c>
      <c r="F41" s="31" t="s">
        <v>56</v>
      </c>
      <c r="G41" s="31"/>
      <c r="N41" s="260">
        <v>40</v>
      </c>
    </row>
    <row r="42" spans="1:14" ht="15.6">
      <c r="A42" s="31"/>
      <c r="B42" s="31"/>
      <c r="C42" s="31">
        <f t="shared" si="1"/>
        <v>6</v>
      </c>
      <c r="D42" s="31" t="s">
        <v>67</v>
      </c>
      <c r="E42" s="31" t="s">
        <v>175</v>
      </c>
      <c r="F42" s="31" t="s">
        <v>56</v>
      </c>
      <c r="G42" s="31"/>
      <c r="N42" s="260">
        <v>41</v>
      </c>
    </row>
    <row r="43" spans="1:14" ht="15.6">
      <c r="A43" s="31"/>
      <c r="B43" s="31"/>
      <c r="C43" s="31">
        <f t="shared" si="1"/>
        <v>6</v>
      </c>
      <c r="D43" s="31" t="s">
        <v>67</v>
      </c>
      <c r="E43" s="31" t="s">
        <v>102</v>
      </c>
      <c r="F43" s="31" t="s">
        <v>56</v>
      </c>
      <c r="G43" s="31"/>
      <c r="N43" s="260">
        <v>42</v>
      </c>
    </row>
    <row r="44" spans="1:14" ht="15.6">
      <c r="A44" s="31"/>
      <c r="B44" s="31"/>
      <c r="C44" s="31">
        <f t="shared" si="1"/>
        <v>6</v>
      </c>
      <c r="D44" s="31" t="s">
        <v>67</v>
      </c>
      <c r="E44" s="31" t="s">
        <v>103</v>
      </c>
      <c r="F44" s="31" t="s">
        <v>56</v>
      </c>
      <c r="G44" s="31"/>
      <c r="N44" s="260">
        <v>43</v>
      </c>
    </row>
    <row r="45" spans="1:14" ht="15.6">
      <c r="A45" s="31"/>
      <c r="B45" s="31"/>
      <c r="C45" s="31">
        <f t="shared" si="1"/>
        <v>6</v>
      </c>
      <c r="D45" s="31" t="s">
        <v>67</v>
      </c>
      <c r="E45" s="31" t="s">
        <v>104</v>
      </c>
      <c r="F45" s="31" t="s">
        <v>56</v>
      </c>
      <c r="G45" s="31"/>
      <c r="N45" s="260">
        <v>44</v>
      </c>
    </row>
    <row r="46" spans="1:14" ht="15.6">
      <c r="A46" s="31"/>
      <c r="B46" s="31"/>
      <c r="C46" s="31">
        <f t="shared" si="1"/>
        <v>7</v>
      </c>
      <c r="D46" s="31" t="s">
        <v>69</v>
      </c>
      <c r="E46" s="31" t="s">
        <v>174</v>
      </c>
      <c r="F46" s="31" t="s">
        <v>56</v>
      </c>
      <c r="G46" s="31"/>
      <c r="N46" s="260">
        <v>45</v>
      </c>
    </row>
    <row r="47" spans="1:14" ht="15.6">
      <c r="A47" s="31"/>
      <c r="B47" s="31"/>
      <c r="C47" s="31">
        <f t="shared" si="1"/>
        <v>7</v>
      </c>
      <c r="D47" s="31" t="s">
        <v>69</v>
      </c>
      <c r="E47" s="31" t="s">
        <v>98</v>
      </c>
      <c r="F47" s="31" t="s">
        <v>56</v>
      </c>
      <c r="G47" s="31"/>
      <c r="N47" s="260">
        <v>46</v>
      </c>
    </row>
    <row r="48" spans="1:14" ht="15.6">
      <c r="A48" s="31"/>
      <c r="B48" s="31"/>
      <c r="C48" s="31">
        <f t="shared" si="1"/>
        <v>7</v>
      </c>
      <c r="D48" s="31" t="s">
        <v>69</v>
      </c>
      <c r="E48" s="31" t="s">
        <v>105</v>
      </c>
      <c r="F48" s="31" t="s">
        <v>56</v>
      </c>
      <c r="G48" s="31"/>
      <c r="N48" s="260">
        <v>47</v>
      </c>
    </row>
    <row r="49" spans="1:14" ht="15.6">
      <c r="A49" s="31"/>
      <c r="B49" s="31"/>
      <c r="C49" s="31">
        <f t="shared" si="1"/>
        <v>7</v>
      </c>
      <c r="D49" s="31" t="s">
        <v>69</v>
      </c>
      <c r="E49" s="31" t="s">
        <v>106</v>
      </c>
      <c r="F49" s="31" t="s">
        <v>56</v>
      </c>
      <c r="G49" s="31"/>
      <c r="N49" s="260">
        <v>48</v>
      </c>
    </row>
    <row r="50" spans="1:14" ht="15.6">
      <c r="A50" s="31"/>
      <c r="B50" s="31"/>
      <c r="C50" s="31">
        <f t="shared" si="1"/>
        <v>7</v>
      </c>
      <c r="D50" s="31" t="s">
        <v>69</v>
      </c>
      <c r="E50" s="31" t="s">
        <v>107</v>
      </c>
      <c r="F50" s="31" t="s">
        <v>56</v>
      </c>
      <c r="G50" s="31"/>
      <c r="N50" s="260">
        <v>49</v>
      </c>
    </row>
    <row r="51" spans="1:14" ht="15.6">
      <c r="A51" s="31"/>
      <c r="B51" s="31"/>
      <c r="C51" s="31">
        <f t="shared" si="1"/>
        <v>7</v>
      </c>
      <c r="D51" s="31" t="s">
        <v>69</v>
      </c>
      <c r="E51" s="31" t="s">
        <v>139</v>
      </c>
      <c r="F51" s="31" t="s">
        <v>180</v>
      </c>
      <c r="G51" s="31"/>
      <c r="N51" s="260">
        <v>50</v>
      </c>
    </row>
    <row r="52" spans="1:14" ht="15.6">
      <c r="A52" s="31"/>
      <c r="B52" s="31"/>
      <c r="C52" s="31">
        <f t="shared" si="1"/>
        <v>7</v>
      </c>
      <c r="D52" s="31" t="s">
        <v>69</v>
      </c>
      <c r="E52" s="31" t="s">
        <v>108</v>
      </c>
      <c r="F52" s="31" t="s">
        <v>180</v>
      </c>
      <c r="G52" s="31"/>
      <c r="N52" s="260">
        <v>51</v>
      </c>
    </row>
    <row r="53" spans="1:14" ht="15.6">
      <c r="A53" s="31"/>
      <c r="B53" s="31"/>
      <c r="C53" s="31">
        <f t="shared" si="1"/>
        <v>7</v>
      </c>
      <c r="D53" s="31" t="s">
        <v>69</v>
      </c>
      <c r="E53" s="31" t="s">
        <v>109</v>
      </c>
      <c r="F53" s="31" t="s">
        <v>180</v>
      </c>
      <c r="G53" s="31"/>
      <c r="N53" s="260">
        <v>52</v>
      </c>
    </row>
    <row r="54" spans="1:14" ht="15.6">
      <c r="A54" s="31"/>
      <c r="B54" s="31"/>
      <c r="C54" s="31">
        <f t="shared" si="1"/>
        <v>8</v>
      </c>
      <c r="D54" s="31" t="s">
        <v>71</v>
      </c>
      <c r="E54" s="31" t="s">
        <v>110</v>
      </c>
      <c r="F54" s="31" t="s">
        <v>56</v>
      </c>
      <c r="G54" s="31"/>
      <c r="N54" s="260">
        <v>53</v>
      </c>
    </row>
    <row r="55" spans="1:14" ht="15.6">
      <c r="A55" s="31"/>
      <c r="B55" s="31"/>
      <c r="C55" s="31">
        <f t="shared" si="1"/>
        <v>8</v>
      </c>
      <c r="D55" s="31" t="s">
        <v>71</v>
      </c>
      <c r="E55" s="31" t="s">
        <v>111</v>
      </c>
      <c r="F55" s="31" t="s">
        <v>56</v>
      </c>
      <c r="G55" s="31"/>
      <c r="N55" s="260">
        <v>54</v>
      </c>
    </row>
    <row r="56" spans="1:14" ht="15.6">
      <c r="A56" s="31"/>
      <c r="B56" s="31"/>
      <c r="C56" s="31">
        <f t="shared" si="1"/>
        <v>8</v>
      </c>
      <c r="D56" s="31" t="s">
        <v>71</v>
      </c>
      <c r="E56" s="31" t="s">
        <v>112</v>
      </c>
      <c r="F56" s="31" t="s">
        <v>56</v>
      </c>
      <c r="G56" s="31"/>
      <c r="N56" s="260">
        <v>55</v>
      </c>
    </row>
    <row r="57" spans="1:14" ht="15.6">
      <c r="A57" s="31"/>
      <c r="B57" s="31"/>
      <c r="C57" s="31">
        <f t="shared" si="1"/>
        <v>8</v>
      </c>
      <c r="D57" s="31" t="s">
        <v>71</v>
      </c>
      <c r="E57" s="31" t="s">
        <v>113</v>
      </c>
      <c r="F57" s="31" t="s">
        <v>56</v>
      </c>
      <c r="G57" s="31"/>
      <c r="N57" s="260">
        <v>56</v>
      </c>
    </row>
    <row r="58" spans="1:14" ht="15.6">
      <c r="A58" s="31"/>
      <c r="B58" s="31"/>
      <c r="C58" s="31">
        <f t="shared" si="1"/>
        <v>8</v>
      </c>
      <c r="D58" s="31" t="s">
        <v>71</v>
      </c>
      <c r="E58" s="31" t="s">
        <v>114</v>
      </c>
      <c r="F58" s="31" t="s">
        <v>56</v>
      </c>
      <c r="G58" s="31"/>
      <c r="N58" s="260">
        <v>57</v>
      </c>
    </row>
    <row r="59" spans="1:14" ht="15.6">
      <c r="A59" s="31"/>
      <c r="B59" s="31"/>
      <c r="C59" s="31">
        <f t="shared" si="1"/>
        <v>8</v>
      </c>
      <c r="D59" s="31" t="s">
        <v>71</v>
      </c>
      <c r="E59" s="31" t="s">
        <v>115</v>
      </c>
      <c r="F59" s="31" t="s">
        <v>56</v>
      </c>
      <c r="G59" s="31"/>
      <c r="N59" s="260">
        <v>58</v>
      </c>
    </row>
    <row r="60" spans="1:14" ht="15.6">
      <c r="A60" s="31"/>
      <c r="B60" s="31"/>
      <c r="C60" s="31">
        <f t="shared" si="1"/>
        <v>8</v>
      </c>
      <c r="D60" s="31" t="s">
        <v>71</v>
      </c>
      <c r="E60" s="31" t="s">
        <v>116</v>
      </c>
      <c r="F60" s="31" t="s">
        <v>56</v>
      </c>
      <c r="G60" s="31"/>
      <c r="N60" s="260">
        <v>59</v>
      </c>
    </row>
    <row r="61" spans="1:14" ht="15.6">
      <c r="A61" s="31"/>
      <c r="B61" s="31"/>
      <c r="C61" s="31">
        <f t="shared" si="1"/>
        <v>8</v>
      </c>
      <c r="D61" s="31" t="s">
        <v>71</v>
      </c>
      <c r="E61" s="31" t="s">
        <v>117</v>
      </c>
      <c r="F61" s="31" t="s">
        <v>56</v>
      </c>
      <c r="G61" s="31"/>
    </row>
    <row r="62" spans="1:14" ht="15.6">
      <c r="A62" s="31"/>
      <c r="B62" s="31"/>
      <c r="C62" s="31">
        <f t="shared" si="1"/>
        <v>8</v>
      </c>
      <c r="D62" s="31" t="s">
        <v>71</v>
      </c>
      <c r="E62" s="31" t="s">
        <v>118</v>
      </c>
      <c r="F62" s="31" t="s">
        <v>56</v>
      </c>
      <c r="G62" s="31"/>
    </row>
    <row r="63" spans="1:14" ht="15.6">
      <c r="A63" s="31"/>
      <c r="B63" s="31"/>
      <c r="C63" s="31">
        <f t="shared" si="1"/>
        <v>8</v>
      </c>
      <c r="D63" s="31" t="s">
        <v>71</v>
      </c>
      <c r="E63" s="31" t="s">
        <v>119</v>
      </c>
      <c r="F63" s="31" t="s">
        <v>56</v>
      </c>
      <c r="G63" s="31"/>
    </row>
    <row r="64" spans="1:14" ht="15.6">
      <c r="A64" s="31"/>
      <c r="B64" s="31"/>
      <c r="C64" s="31">
        <f t="shared" si="1"/>
        <v>8</v>
      </c>
      <c r="D64" s="31" t="s">
        <v>71</v>
      </c>
      <c r="E64" s="31" t="s">
        <v>120</v>
      </c>
      <c r="F64" s="31" t="s">
        <v>56</v>
      </c>
      <c r="G64" s="31"/>
    </row>
    <row r="65" spans="1:7" ht="15.6">
      <c r="A65" s="31"/>
      <c r="B65" s="31"/>
      <c r="C65" s="31">
        <f t="shared" si="1"/>
        <v>8</v>
      </c>
      <c r="D65" s="31" t="s">
        <v>71</v>
      </c>
      <c r="E65" s="31" t="s">
        <v>121</v>
      </c>
      <c r="F65" s="31" t="s">
        <v>56</v>
      </c>
      <c r="G65" s="31"/>
    </row>
    <row r="66" spans="1:7" ht="15.6">
      <c r="A66" s="31"/>
      <c r="B66" s="31"/>
      <c r="C66" s="31">
        <f t="shared" ref="C66:C97" si="2">INDEX(A:A,MATCH(D66,B:B,0),1)</f>
        <v>8</v>
      </c>
      <c r="D66" s="31" t="s">
        <v>71</v>
      </c>
      <c r="E66" s="31" t="s">
        <v>122</v>
      </c>
      <c r="F66" s="31" t="s">
        <v>56</v>
      </c>
      <c r="G66" s="31"/>
    </row>
    <row r="67" spans="1:7" ht="15.6">
      <c r="A67" s="31"/>
      <c r="B67" s="31"/>
      <c r="C67" s="31">
        <f t="shared" si="2"/>
        <v>9</v>
      </c>
      <c r="D67" s="31" t="s">
        <v>123</v>
      </c>
      <c r="E67" s="31" t="s">
        <v>124</v>
      </c>
      <c r="F67" s="31" t="s">
        <v>56</v>
      </c>
      <c r="G67" s="31"/>
    </row>
    <row r="68" spans="1:7" ht="15.6">
      <c r="A68" s="31"/>
      <c r="B68" s="31"/>
      <c r="C68" s="31">
        <f t="shared" si="2"/>
        <v>9</v>
      </c>
      <c r="D68" s="31" t="s">
        <v>123</v>
      </c>
      <c r="E68" s="31" t="s">
        <v>125</v>
      </c>
      <c r="F68" s="31" t="s">
        <v>56</v>
      </c>
      <c r="G68" s="31"/>
    </row>
    <row r="69" spans="1:7" ht="15.6">
      <c r="A69" s="31"/>
      <c r="B69" s="31"/>
      <c r="C69" s="31">
        <f t="shared" si="2"/>
        <v>9</v>
      </c>
      <c r="D69" s="31" t="s">
        <v>123</v>
      </c>
      <c r="E69" s="31" t="s">
        <v>126</v>
      </c>
      <c r="F69" s="31" t="s">
        <v>56</v>
      </c>
      <c r="G69" s="31"/>
    </row>
    <row r="70" spans="1:7" ht="15.6">
      <c r="A70" s="31"/>
      <c r="B70" s="31"/>
      <c r="C70" s="31">
        <f t="shared" si="2"/>
        <v>9</v>
      </c>
      <c r="D70" s="31" t="s">
        <v>123</v>
      </c>
      <c r="E70" s="31" t="s">
        <v>127</v>
      </c>
      <c r="F70" s="31" t="s">
        <v>56</v>
      </c>
      <c r="G70" s="31"/>
    </row>
    <row r="71" spans="1:7" ht="15.6">
      <c r="A71" s="31"/>
      <c r="B71" s="31"/>
      <c r="C71" s="31">
        <f t="shared" si="2"/>
        <v>9</v>
      </c>
      <c r="D71" s="31" t="s">
        <v>123</v>
      </c>
      <c r="E71" s="31" t="s">
        <v>66</v>
      </c>
      <c r="F71" s="31" t="s">
        <v>56</v>
      </c>
      <c r="G71" s="31"/>
    </row>
    <row r="72" spans="1:7" ht="15.6">
      <c r="A72" s="31"/>
      <c r="B72" s="31"/>
      <c r="C72" s="31">
        <f t="shared" si="2"/>
        <v>9</v>
      </c>
      <c r="D72" s="31" t="s">
        <v>123</v>
      </c>
      <c r="E72" s="31" t="s">
        <v>176</v>
      </c>
      <c r="F72" s="31" t="s">
        <v>56</v>
      </c>
      <c r="G72" s="31"/>
    </row>
    <row r="73" spans="1:7" ht="15.6">
      <c r="A73" s="31"/>
      <c r="B73" s="31"/>
      <c r="C73" s="31">
        <f t="shared" si="2"/>
        <v>9</v>
      </c>
      <c r="D73" s="31" t="s">
        <v>123</v>
      </c>
      <c r="E73" s="31" t="s">
        <v>96</v>
      </c>
      <c r="F73" s="31" t="s">
        <v>56</v>
      </c>
      <c r="G73" s="31"/>
    </row>
    <row r="74" spans="1:7" ht="15.6">
      <c r="A74" s="31"/>
      <c r="B74" s="31"/>
      <c r="C74" s="31">
        <f t="shared" si="2"/>
        <v>10</v>
      </c>
      <c r="D74" s="31" t="s">
        <v>75</v>
      </c>
      <c r="E74" s="31" t="s">
        <v>66</v>
      </c>
      <c r="F74" s="31" t="s">
        <v>56</v>
      </c>
      <c r="G74" s="31"/>
    </row>
    <row r="75" spans="1:7" ht="15.6">
      <c r="A75" s="31"/>
      <c r="B75" s="31"/>
      <c r="C75" s="31">
        <f t="shared" si="2"/>
        <v>10</v>
      </c>
      <c r="D75" s="31" t="s">
        <v>75</v>
      </c>
      <c r="E75" s="31" t="s">
        <v>177</v>
      </c>
      <c r="F75" s="31" t="s">
        <v>56</v>
      </c>
      <c r="G75" s="31"/>
    </row>
    <row r="76" spans="1:7" ht="15.6">
      <c r="A76" s="31"/>
      <c r="B76" s="31"/>
      <c r="C76" s="31">
        <f t="shared" si="2"/>
        <v>10</v>
      </c>
      <c r="D76" s="31" t="s">
        <v>75</v>
      </c>
      <c r="E76" s="31" t="s">
        <v>85</v>
      </c>
      <c r="F76" s="31" t="s">
        <v>56</v>
      </c>
      <c r="G76" s="31"/>
    </row>
    <row r="77" spans="1:7" ht="15.6">
      <c r="A77" s="31"/>
      <c r="B77" s="31"/>
      <c r="C77" s="31">
        <f t="shared" si="2"/>
        <v>10</v>
      </c>
      <c r="D77" s="31" t="s">
        <v>75</v>
      </c>
      <c r="E77" s="31" t="s">
        <v>128</v>
      </c>
      <c r="F77" s="31" t="s">
        <v>180</v>
      </c>
      <c r="G77" s="31"/>
    </row>
    <row r="78" spans="1:7" ht="15.6">
      <c r="A78" s="31"/>
      <c r="B78" s="31"/>
      <c r="C78" s="31">
        <f t="shared" si="2"/>
        <v>10</v>
      </c>
      <c r="D78" s="31" t="s">
        <v>75</v>
      </c>
      <c r="E78" s="31" t="s">
        <v>129</v>
      </c>
      <c r="F78" s="31" t="s">
        <v>56</v>
      </c>
      <c r="G78" s="31"/>
    </row>
    <row r="79" spans="1:7" ht="15.6">
      <c r="A79" s="31"/>
      <c r="B79" s="31"/>
      <c r="C79" s="31">
        <f t="shared" si="2"/>
        <v>10</v>
      </c>
      <c r="D79" s="31" t="s">
        <v>75</v>
      </c>
      <c r="E79" s="31" t="s">
        <v>80</v>
      </c>
      <c r="F79" s="31" t="s">
        <v>56</v>
      </c>
      <c r="G79" s="31"/>
    </row>
    <row r="80" spans="1:7" ht="15.6">
      <c r="A80" s="31"/>
      <c r="B80" s="31"/>
      <c r="C80" s="31">
        <f t="shared" si="2"/>
        <v>10</v>
      </c>
      <c r="D80" s="31" t="s">
        <v>75</v>
      </c>
      <c r="E80" s="31" t="s">
        <v>70</v>
      </c>
      <c r="F80" s="31" t="s">
        <v>56</v>
      </c>
      <c r="G80" s="31"/>
    </row>
    <row r="81" spans="1:7" ht="15.6">
      <c r="A81" s="31"/>
      <c r="B81" s="31"/>
      <c r="C81" s="31">
        <f t="shared" si="2"/>
        <v>10</v>
      </c>
      <c r="D81" s="31" t="s">
        <v>75</v>
      </c>
      <c r="E81" s="31" t="s">
        <v>85</v>
      </c>
      <c r="F81" s="31" t="s">
        <v>180</v>
      </c>
      <c r="G81" s="31"/>
    </row>
    <row r="82" spans="1:7" ht="15.6">
      <c r="A82" s="31"/>
      <c r="B82" s="31"/>
      <c r="C82" s="31">
        <f t="shared" si="2"/>
        <v>10</v>
      </c>
      <c r="D82" s="31" t="s">
        <v>75</v>
      </c>
      <c r="E82" s="31" t="s">
        <v>86</v>
      </c>
      <c r="F82" s="31" t="s">
        <v>180</v>
      </c>
      <c r="G82" s="31"/>
    </row>
    <row r="83" spans="1:7" ht="15.6">
      <c r="A83" s="31"/>
      <c r="B83" s="31"/>
      <c r="C83" s="31">
        <f t="shared" si="2"/>
        <v>10</v>
      </c>
      <c r="D83" s="31" t="s">
        <v>75</v>
      </c>
      <c r="E83" s="31" t="s">
        <v>90</v>
      </c>
      <c r="F83" s="31" t="s">
        <v>180</v>
      </c>
      <c r="G83" s="31"/>
    </row>
    <row r="84" spans="1:7" ht="15.6">
      <c r="A84" s="31"/>
      <c r="B84" s="31"/>
      <c r="C84" s="31">
        <f t="shared" si="2"/>
        <v>11</v>
      </c>
      <c r="D84" s="31" t="s">
        <v>77</v>
      </c>
      <c r="E84" s="31" t="s">
        <v>130</v>
      </c>
      <c r="F84" s="31" t="s">
        <v>56</v>
      </c>
      <c r="G84" s="31"/>
    </row>
    <row r="85" spans="1:7" ht="15.6">
      <c r="A85" s="31"/>
      <c r="B85" s="31"/>
      <c r="C85" s="31">
        <f t="shared" si="2"/>
        <v>11</v>
      </c>
      <c r="D85" s="31" t="s">
        <v>77</v>
      </c>
      <c r="E85" s="31" t="s">
        <v>131</v>
      </c>
      <c r="F85" s="31" t="s">
        <v>56</v>
      </c>
      <c r="G85" s="31"/>
    </row>
    <row r="86" spans="1:7" ht="15.6">
      <c r="A86" s="31"/>
      <c r="B86" s="31"/>
      <c r="C86" s="31">
        <f t="shared" si="2"/>
        <v>11</v>
      </c>
      <c r="D86" s="31" t="s">
        <v>77</v>
      </c>
      <c r="E86" s="31" t="s">
        <v>132</v>
      </c>
      <c r="F86" s="31" t="s">
        <v>56</v>
      </c>
      <c r="G86" s="31"/>
    </row>
    <row r="87" spans="1:7" ht="15.6">
      <c r="A87" s="31"/>
      <c r="B87" s="31"/>
      <c r="C87" s="31">
        <f t="shared" si="2"/>
        <v>11</v>
      </c>
      <c r="D87" s="31" t="s">
        <v>77</v>
      </c>
      <c r="E87" s="31" t="s">
        <v>133</v>
      </c>
      <c r="F87" s="31" t="s">
        <v>56</v>
      </c>
      <c r="G87" s="31"/>
    </row>
    <row r="88" spans="1:7" ht="15.6">
      <c r="A88" s="31"/>
      <c r="B88" s="31"/>
      <c r="C88" s="31">
        <f t="shared" si="2"/>
        <v>12</v>
      </c>
      <c r="D88" s="31" t="s">
        <v>78</v>
      </c>
      <c r="E88" s="31" t="s">
        <v>134</v>
      </c>
      <c r="F88" s="31" t="s">
        <v>56</v>
      </c>
      <c r="G88" s="31"/>
    </row>
    <row r="89" spans="1:7" ht="15.6">
      <c r="A89" s="31"/>
      <c r="B89" s="31"/>
      <c r="C89" s="31">
        <f t="shared" si="2"/>
        <v>12</v>
      </c>
      <c r="D89" s="31" t="s">
        <v>78</v>
      </c>
      <c r="E89" s="31" t="s">
        <v>70</v>
      </c>
      <c r="F89" s="31" t="s">
        <v>56</v>
      </c>
      <c r="G89" s="31"/>
    </row>
    <row r="90" spans="1:7" ht="15.6">
      <c r="A90" s="31"/>
      <c r="B90" s="31"/>
      <c r="C90" s="31">
        <f t="shared" si="2"/>
        <v>12</v>
      </c>
      <c r="D90" s="31" t="s">
        <v>78</v>
      </c>
      <c r="E90" s="31" t="s">
        <v>72</v>
      </c>
      <c r="F90" s="31" t="s">
        <v>56</v>
      </c>
      <c r="G90" s="31"/>
    </row>
    <row r="91" spans="1:7" ht="15.6">
      <c r="A91" s="31"/>
      <c r="B91" s="31"/>
      <c r="C91" s="31">
        <f t="shared" si="2"/>
        <v>12</v>
      </c>
      <c r="D91" s="31" t="s">
        <v>78</v>
      </c>
      <c r="E91" s="31" t="s">
        <v>135</v>
      </c>
      <c r="F91" s="31" t="s">
        <v>180</v>
      </c>
      <c r="G91" s="31"/>
    </row>
    <row r="92" spans="1:7" ht="15.6">
      <c r="A92" s="31"/>
      <c r="B92" s="31"/>
      <c r="C92" s="31">
        <f t="shared" si="2"/>
        <v>12</v>
      </c>
      <c r="D92" s="31" t="s">
        <v>78</v>
      </c>
      <c r="E92" s="31" t="s">
        <v>136</v>
      </c>
      <c r="F92" s="31" t="s">
        <v>56</v>
      </c>
      <c r="G92" s="31"/>
    </row>
    <row r="93" spans="1:7" ht="15.6">
      <c r="A93" s="31"/>
      <c r="B93" s="31"/>
      <c r="C93" s="31">
        <f t="shared" si="2"/>
        <v>13</v>
      </c>
      <c r="D93" s="31" t="s">
        <v>168</v>
      </c>
      <c r="E93" s="31" t="s">
        <v>137</v>
      </c>
      <c r="F93" s="31" t="s">
        <v>56</v>
      </c>
      <c r="G93" s="31"/>
    </row>
    <row r="94" spans="1:7" ht="15.6">
      <c r="A94" s="31"/>
      <c r="B94" s="31"/>
      <c r="C94" s="31">
        <f t="shared" si="2"/>
        <v>13</v>
      </c>
      <c r="D94" s="31" t="s">
        <v>168</v>
      </c>
      <c r="E94" s="31" t="s">
        <v>138</v>
      </c>
      <c r="F94" s="31" t="s">
        <v>56</v>
      </c>
      <c r="G94" s="31"/>
    </row>
    <row r="95" spans="1:7" ht="15.6">
      <c r="A95" s="31"/>
      <c r="B95" s="31"/>
      <c r="C95" s="31">
        <f t="shared" si="2"/>
        <v>13</v>
      </c>
      <c r="D95" s="31" t="s">
        <v>168</v>
      </c>
      <c r="E95" s="31" t="s">
        <v>90</v>
      </c>
      <c r="F95" s="31" t="s">
        <v>180</v>
      </c>
      <c r="G95" s="31"/>
    </row>
    <row r="96" spans="1:7" ht="15.6">
      <c r="A96" s="31"/>
      <c r="B96" s="31"/>
      <c r="C96" s="31">
        <f t="shared" si="2"/>
        <v>13</v>
      </c>
      <c r="D96" s="31" t="s">
        <v>168</v>
      </c>
      <c r="E96" s="31" t="s">
        <v>139</v>
      </c>
      <c r="F96" s="31" t="s">
        <v>180</v>
      </c>
      <c r="G96" s="31"/>
    </row>
    <row r="97" spans="1:7" ht="15.6">
      <c r="A97" s="31"/>
      <c r="B97" s="31"/>
      <c r="C97" s="31">
        <f t="shared" si="2"/>
        <v>13</v>
      </c>
      <c r="D97" s="31" t="s">
        <v>168</v>
      </c>
      <c r="E97" s="31" t="s">
        <v>108</v>
      </c>
      <c r="F97" s="31" t="s">
        <v>180</v>
      </c>
      <c r="G97" s="31"/>
    </row>
    <row r="98" spans="1:7" ht="15.6">
      <c r="A98" s="31"/>
      <c r="B98" s="31"/>
      <c r="C98" s="31">
        <f>INDEX(A:A,MATCH(D98,B:B,0),1)</f>
        <v>14</v>
      </c>
      <c r="D98" s="31" t="s">
        <v>81</v>
      </c>
      <c r="E98" s="31" t="s">
        <v>124</v>
      </c>
      <c r="F98" s="31" t="s">
        <v>56</v>
      </c>
      <c r="G98" s="31"/>
    </row>
    <row r="99" spans="1:7" ht="15.6">
      <c r="A99" s="31"/>
      <c r="B99" s="31"/>
      <c r="C99" s="31">
        <f>INDEX(A:A,MATCH(D99,B:B,0),1)</f>
        <v>14</v>
      </c>
      <c r="D99" s="31" t="s">
        <v>81</v>
      </c>
      <c r="E99" s="31" t="s">
        <v>125</v>
      </c>
      <c r="F99" s="31" t="s">
        <v>56</v>
      </c>
      <c r="G99" s="31"/>
    </row>
    <row r="100" spans="1:7" ht="15.6">
      <c r="A100" s="31"/>
      <c r="B100" s="31"/>
      <c r="C100" s="31">
        <f>INDEX(A:A,MATCH(D100,B:B,0),1)</f>
        <v>14</v>
      </c>
      <c r="D100" s="31" t="s">
        <v>81</v>
      </c>
      <c r="E100" s="31" t="s">
        <v>140</v>
      </c>
      <c r="F100" s="31" t="s">
        <v>56</v>
      </c>
      <c r="G100" s="31"/>
    </row>
    <row r="101" spans="1:7" ht="15.6">
      <c r="A101" s="31"/>
      <c r="B101" s="31"/>
      <c r="C101" s="31">
        <f>INDEX(A:A,MATCH(D101,B:B,0),1)</f>
        <v>14</v>
      </c>
      <c r="D101" s="31" t="s">
        <v>81</v>
      </c>
      <c r="E101" s="31" t="s">
        <v>127</v>
      </c>
      <c r="F101" s="31" t="s">
        <v>56</v>
      </c>
      <c r="G101" s="31"/>
    </row>
    <row r="102" spans="1:7" ht="15.6">
      <c r="A102" s="31"/>
      <c r="B102" s="31"/>
      <c r="C102" s="31"/>
      <c r="G102" s="31"/>
    </row>
    <row r="103" spans="1:7" ht="15.6">
      <c r="A103" s="31"/>
      <c r="B103" s="31"/>
      <c r="C103"/>
      <c r="D103"/>
      <c r="E103"/>
      <c r="F103"/>
      <c r="G103" s="31"/>
    </row>
    <row r="104" spans="1:7" ht="15.6">
      <c r="A104" s="31"/>
      <c r="B104" s="31"/>
      <c r="C104"/>
      <c r="D104"/>
      <c r="E104"/>
      <c r="F104"/>
      <c r="G104" s="31"/>
    </row>
    <row r="105" spans="1:7" ht="15.6">
      <c r="A105" s="31"/>
      <c r="B105" s="31"/>
      <c r="C105"/>
      <c r="D105"/>
      <c r="E105"/>
      <c r="F105"/>
      <c r="G105" s="31"/>
    </row>
    <row r="106" spans="1:7" ht="15.6">
      <c r="A106" s="31"/>
      <c r="B106" s="31"/>
      <c r="C106"/>
      <c r="D106"/>
      <c r="E106"/>
      <c r="F106"/>
      <c r="G106" s="31"/>
    </row>
    <row r="107" spans="1:7" ht="15.6">
      <c r="A107" s="31"/>
      <c r="B107" s="31"/>
      <c r="C107"/>
      <c r="D107"/>
      <c r="E107"/>
      <c r="F107"/>
      <c r="G107" s="31"/>
    </row>
    <row r="108" spans="1:7" ht="15.6">
      <c r="A108" s="31"/>
      <c r="B108" s="31"/>
      <c r="C108"/>
      <c r="D108"/>
      <c r="E108"/>
      <c r="F108"/>
      <c r="G108" s="31"/>
    </row>
    <row r="109" spans="1:7" ht="15.6">
      <c r="A109" s="31"/>
      <c r="B109" s="31"/>
      <c r="C109"/>
      <c r="D109"/>
      <c r="E109"/>
      <c r="F109"/>
      <c r="G109" s="31"/>
    </row>
    <row r="110" spans="1:7" ht="15.6">
      <c r="A110" s="31"/>
      <c r="B110" s="31"/>
      <c r="C110"/>
      <c r="D110"/>
      <c r="E110"/>
      <c r="F110"/>
      <c r="G110" s="31"/>
    </row>
    <row r="111" spans="1:7" ht="15.6">
      <c r="A111" s="31"/>
      <c r="B111" s="31"/>
      <c r="C111"/>
      <c r="D111"/>
      <c r="E111"/>
      <c r="F111"/>
      <c r="G111" s="31"/>
    </row>
    <row r="112" spans="1:7" ht="15.6">
      <c r="A112" s="31"/>
      <c r="B112" s="31"/>
      <c r="C112"/>
      <c r="D112"/>
      <c r="E112"/>
      <c r="F112"/>
      <c r="G112" s="31"/>
    </row>
    <row r="113" spans="1:7" ht="15.6">
      <c r="A113" s="31"/>
      <c r="B113" s="31"/>
      <c r="C113"/>
      <c r="D113"/>
      <c r="E113"/>
      <c r="F113"/>
      <c r="G113" s="31"/>
    </row>
    <row r="114" spans="1:7" ht="15.6">
      <c r="A114" s="31"/>
      <c r="B114" s="31"/>
      <c r="C114"/>
      <c r="D114"/>
      <c r="E114"/>
      <c r="F114"/>
      <c r="G114" s="31"/>
    </row>
    <row r="115" spans="1:7" ht="15.6">
      <c r="A115" s="31"/>
      <c r="B115" s="31"/>
      <c r="C115"/>
      <c r="D115"/>
      <c r="E115"/>
      <c r="F115"/>
      <c r="G115" s="31"/>
    </row>
    <row r="116" spans="1:7" ht="15.6">
      <c r="A116" s="31"/>
      <c r="B116" s="31"/>
      <c r="C116"/>
      <c r="D116"/>
      <c r="E116"/>
      <c r="F116"/>
      <c r="G116" s="31"/>
    </row>
    <row r="117" spans="1:7" ht="15.6">
      <c r="A117" s="31"/>
      <c r="B117" s="31"/>
      <c r="C117"/>
      <c r="D117"/>
      <c r="E117"/>
      <c r="F117"/>
      <c r="G117" s="31"/>
    </row>
    <row r="118" spans="1:7" ht="15.6">
      <c r="A118" s="31"/>
      <c r="B118" s="31"/>
      <c r="C118"/>
      <c r="D118"/>
      <c r="E118"/>
      <c r="F118"/>
      <c r="G118" s="31"/>
    </row>
    <row r="119" spans="1:7" ht="15.6">
      <c r="A119" s="31"/>
      <c r="B119" s="31"/>
      <c r="C119"/>
      <c r="D119"/>
      <c r="E119"/>
      <c r="F119"/>
      <c r="G119" s="31"/>
    </row>
    <row r="120" spans="1:7" ht="15.6">
      <c r="A120" s="31"/>
      <c r="B120" s="31"/>
      <c r="C120"/>
      <c r="D120"/>
      <c r="E120"/>
      <c r="F120"/>
      <c r="G120" s="31"/>
    </row>
    <row r="121" spans="1:7" ht="15.6">
      <c r="A121" s="31"/>
      <c r="B121" s="31"/>
      <c r="C121"/>
      <c r="D121"/>
      <c r="E121"/>
      <c r="F121"/>
      <c r="G121" s="31"/>
    </row>
    <row r="122" spans="1:7" ht="15.6">
      <c r="A122" s="31"/>
      <c r="B122" s="31"/>
      <c r="C122"/>
      <c r="D122"/>
      <c r="E122"/>
      <c r="F122"/>
      <c r="G122" s="31"/>
    </row>
    <row r="123" spans="1:7" ht="15.6">
      <c r="A123" s="31"/>
      <c r="B123" s="31"/>
      <c r="C123"/>
      <c r="D123"/>
      <c r="E123"/>
      <c r="F123"/>
      <c r="G123" s="31"/>
    </row>
    <row r="124" spans="1:7" ht="15.6">
      <c r="A124" s="31"/>
      <c r="B124" s="31"/>
      <c r="C124"/>
      <c r="D124"/>
      <c r="E124"/>
      <c r="F124"/>
      <c r="G124" s="31"/>
    </row>
    <row r="125" spans="1:7" ht="15.6">
      <c r="A125" s="31"/>
      <c r="B125" s="31"/>
      <c r="C125"/>
      <c r="D125"/>
      <c r="E125"/>
      <c r="F125"/>
      <c r="G125" s="31"/>
    </row>
    <row r="126" spans="1:7" ht="15.6">
      <c r="A126" s="31"/>
      <c r="B126" s="31"/>
      <c r="C126"/>
      <c r="D126"/>
      <c r="E126"/>
      <c r="F126"/>
      <c r="G126" s="31"/>
    </row>
    <row r="127" spans="1:7" ht="15.6">
      <c r="A127" s="31"/>
      <c r="B127" s="31"/>
      <c r="C127"/>
      <c r="D127"/>
      <c r="E127"/>
      <c r="F127"/>
      <c r="G127" s="31"/>
    </row>
    <row r="128" spans="1:7" ht="15.6">
      <c r="A128" s="31"/>
      <c r="B128" s="31"/>
      <c r="C128"/>
      <c r="D128"/>
      <c r="E128"/>
      <c r="F128"/>
      <c r="G128" s="31"/>
    </row>
    <row r="129" spans="1:7" ht="15.6">
      <c r="A129" s="31"/>
      <c r="B129" s="31"/>
      <c r="C129"/>
      <c r="D129"/>
      <c r="E129"/>
      <c r="F129"/>
      <c r="G129" s="31"/>
    </row>
    <row r="130" spans="1:7" ht="15.6">
      <c r="A130" s="31"/>
      <c r="B130" s="31"/>
      <c r="C130"/>
      <c r="D130"/>
      <c r="E130"/>
      <c r="F130"/>
      <c r="G130" s="31"/>
    </row>
    <row r="131" spans="1:7" ht="15.6">
      <c r="A131" s="31"/>
      <c r="B131" s="31"/>
      <c r="C131"/>
      <c r="D131"/>
      <c r="E131"/>
      <c r="F131"/>
      <c r="G131" s="31"/>
    </row>
    <row r="132" spans="1:7" ht="15.6">
      <c r="A132" s="31"/>
      <c r="B132" s="31"/>
      <c r="C132"/>
      <c r="D132"/>
      <c r="E132"/>
      <c r="F132"/>
      <c r="G132" s="31"/>
    </row>
    <row r="133" spans="1:7" ht="15.6">
      <c r="A133" s="31"/>
      <c r="B133" s="31"/>
      <c r="C133"/>
      <c r="D133"/>
      <c r="E133"/>
      <c r="F133"/>
      <c r="G133" s="31"/>
    </row>
    <row r="134" spans="1:7" ht="15.6">
      <c r="A134" s="31"/>
      <c r="B134" s="31"/>
      <c r="C134"/>
      <c r="D134"/>
      <c r="E134"/>
      <c r="F134"/>
      <c r="G134" s="31"/>
    </row>
    <row r="135" spans="1:7" ht="15.6">
      <c r="A135" s="31"/>
      <c r="B135" s="31"/>
      <c r="C135"/>
      <c r="D135"/>
      <c r="E135"/>
      <c r="F135"/>
      <c r="G135" s="31"/>
    </row>
    <row r="136" spans="1:7" ht="15.6">
      <c r="A136" s="31"/>
      <c r="B136" s="31"/>
      <c r="C136"/>
      <c r="D136"/>
      <c r="E136"/>
      <c r="F136"/>
      <c r="G136" s="31"/>
    </row>
    <row r="137" spans="1:7" ht="15.6">
      <c r="A137" s="31"/>
      <c r="B137" s="31"/>
      <c r="C137"/>
      <c r="D137"/>
      <c r="E137"/>
      <c r="F137"/>
      <c r="G137" s="31"/>
    </row>
    <row r="138" spans="1:7" ht="15.6">
      <c r="A138" s="31"/>
      <c r="B138" s="31"/>
      <c r="C138"/>
      <c r="D138"/>
      <c r="E138"/>
      <c r="F138"/>
      <c r="G138" s="31"/>
    </row>
    <row r="139" spans="1:7" ht="15.6">
      <c r="A139" s="31"/>
      <c r="B139" s="31"/>
      <c r="C139"/>
      <c r="D139"/>
      <c r="E139"/>
      <c r="F139"/>
      <c r="G139" s="31"/>
    </row>
    <row r="140" spans="1:7" ht="15.6">
      <c r="A140" s="31"/>
      <c r="B140" s="31"/>
      <c r="C140"/>
      <c r="D140"/>
      <c r="E140"/>
      <c r="F140"/>
      <c r="G140" s="31"/>
    </row>
    <row r="141" spans="1:7" ht="15.6">
      <c r="A141" s="31"/>
      <c r="B141" s="31"/>
      <c r="C141"/>
      <c r="D141"/>
      <c r="E141"/>
      <c r="F141"/>
      <c r="G141" s="31"/>
    </row>
    <row r="142" spans="1:7" ht="15.6">
      <c r="A142" s="31"/>
      <c r="B142" s="31"/>
      <c r="C142"/>
      <c r="D142"/>
      <c r="E142"/>
      <c r="F142"/>
      <c r="G142" s="31"/>
    </row>
    <row r="143" spans="1:7" ht="15.6">
      <c r="A143" s="31"/>
      <c r="B143" s="31"/>
      <c r="C143"/>
      <c r="D143"/>
      <c r="E143"/>
      <c r="F143"/>
      <c r="G143" s="31"/>
    </row>
    <row r="144" spans="1:7" ht="15.6">
      <c r="A144" s="31"/>
      <c r="B144" s="31"/>
      <c r="C144"/>
      <c r="D144"/>
      <c r="E144"/>
      <c r="F144"/>
      <c r="G144" s="31"/>
    </row>
    <row r="145" spans="1:7" ht="15.6">
      <c r="A145" s="31"/>
      <c r="B145" s="31"/>
      <c r="C145"/>
      <c r="D145"/>
      <c r="E145"/>
      <c r="F145"/>
      <c r="G145" s="31"/>
    </row>
    <row r="146" spans="1:7" ht="15.6">
      <c r="A146" s="31"/>
      <c r="B146" s="31"/>
      <c r="C146"/>
      <c r="D146"/>
      <c r="E146"/>
      <c r="F146"/>
      <c r="G146" s="31"/>
    </row>
    <row r="147" spans="1:7" ht="15.6">
      <c r="A147" s="31"/>
      <c r="B147" s="31"/>
      <c r="C147"/>
      <c r="D147"/>
      <c r="E147"/>
      <c r="F147"/>
      <c r="G147" s="31"/>
    </row>
    <row r="148" spans="1:7" ht="15.6">
      <c r="A148" s="31"/>
      <c r="B148" s="31"/>
      <c r="C148"/>
      <c r="D148"/>
      <c r="E148"/>
      <c r="F148"/>
      <c r="G148" s="31"/>
    </row>
    <row r="149" spans="1:7" ht="15.6">
      <c r="A149" s="31"/>
      <c r="B149" s="31"/>
      <c r="C149"/>
      <c r="D149"/>
      <c r="E149"/>
      <c r="F149"/>
      <c r="G149" s="31"/>
    </row>
    <row r="150" spans="1:7" ht="15.6">
      <c r="A150" s="31"/>
      <c r="B150" s="31"/>
      <c r="C150"/>
      <c r="D150"/>
      <c r="E150"/>
      <c r="F150"/>
      <c r="G150" s="31"/>
    </row>
    <row r="151" spans="1:7" ht="15.6">
      <c r="A151" s="31"/>
      <c r="B151" s="31"/>
      <c r="C151"/>
      <c r="D151"/>
      <c r="E151"/>
      <c r="F151"/>
      <c r="G151" s="31"/>
    </row>
    <row r="152" spans="1:7" ht="15.6">
      <c r="A152" s="31"/>
      <c r="B152" s="31"/>
      <c r="C152"/>
      <c r="D152"/>
      <c r="E152"/>
      <c r="F152"/>
      <c r="G152" s="31"/>
    </row>
    <row r="153" spans="1:7" ht="15.6">
      <c r="A153" s="31"/>
      <c r="B153" s="31"/>
      <c r="C153"/>
      <c r="D153"/>
      <c r="E153"/>
      <c r="F153"/>
      <c r="G153" s="31"/>
    </row>
    <row r="154" spans="1:7" ht="15.6">
      <c r="A154" s="31"/>
      <c r="B154" s="31"/>
      <c r="C154"/>
      <c r="D154"/>
      <c r="E154"/>
      <c r="F154"/>
      <c r="G154" s="31"/>
    </row>
    <row r="155" spans="1:7" ht="15.6">
      <c r="A155" s="31"/>
      <c r="B155" s="31"/>
      <c r="C155"/>
      <c r="D155"/>
      <c r="E155"/>
      <c r="F155"/>
      <c r="G155" s="31"/>
    </row>
    <row r="156" spans="1:7" ht="15.6">
      <c r="A156" s="31"/>
      <c r="B156" s="31"/>
      <c r="C156"/>
      <c r="D156"/>
      <c r="E156"/>
      <c r="F156"/>
      <c r="G156" s="31"/>
    </row>
    <row r="157" spans="1:7" ht="15.6">
      <c r="A157" s="31"/>
      <c r="B157" s="31"/>
      <c r="C157"/>
      <c r="D157"/>
      <c r="E157"/>
      <c r="F157"/>
      <c r="G157" s="31"/>
    </row>
    <row r="158" spans="1:7" ht="15.6">
      <c r="A158" s="31"/>
      <c r="B158" s="31"/>
      <c r="C158"/>
      <c r="D158"/>
      <c r="E158"/>
      <c r="F158"/>
      <c r="G158" s="31"/>
    </row>
    <row r="159" spans="1:7" ht="15.6">
      <c r="A159" s="31"/>
      <c r="B159" s="31"/>
      <c r="C159"/>
      <c r="D159"/>
      <c r="E159"/>
      <c r="F159"/>
      <c r="G159" s="31"/>
    </row>
    <row r="160" spans="1:7" ht="15.6">
      <c r="A160" s="31"/>
      <c r="B160" s="31"/>
      <c r="C160"/>
      <c r="D160"/>
      <c r="E160"/>
      <c r="F160"/>
      <c r="G160" s="31"/>
    </row>
    <row r="161" spans="1:7" ht="15.6">
      <c r="A161" s="31"/>
      <c r="B161" s="31"/>
      <c r="C161"/>
      <c r="D161"/>
      <c r="E161"/>
      <c r="F161"/>
      <c r="G161" s="31"/>
    </row>
    <row r="162" spans="1:7" ht="15.6">
      <c r="A162" s="31"/>
      <c r="B162" s="31"/>
      <c r="C162"/>
      <c r="D162"/>
      <c r="E162"/>
      <c r="F162"/>
      <c r="G162" s="31"/>
    </row>
    <row r="163" spans="1:7" ht="15.6">
      <c r="A163" s="31"/>
      <c r="B163" s="31"/>
      <c r="C163"/>
      <c r="D163"/>
      <c r="E163"/>
      <c r="F163"/>
      <c r="G163" s="31"/>
    </row>
    <row r="164" spans="1:7" ht="15.6">
      <c r="A164" s="31"/>
      <c r="B164" s="31"/>
      <c r="C164"/>
      <c r="D164"/>
      <c r="E164"/>
      <c r="F164"/>
      <c r="G164" s="31"/>
    </row>
    <row r="165" spans="1:7" ht="15.6">
      <c r="A165" s="31"/>
      <c r="B165" s="31"/>
      <c r="C165"/>
      <c r="D165"/>
      <c r="E165"/>
      <c r="F165"/>
      <c r="G165" s="31"/>
    </row>
    <row r="166" spans="1:7" ht="15.6">
      <c r="A166" s="31"/>
      <c r="B166" s="31"/>
      <c r="C166"/>
      <c r="D166"/>
      <c r="E166"/>
      <c r="F166"/>
      <c r="G166" s="31"/>
    </row>
    <row r="167" spans="1:7" ht="15.6">
      <c r="A167" s="31"/>
      <c r="B167" s="31"/>
      <c r="C167"/>
      <c r="D167"/>
      <c r="E167"/>
      <c r="F167"/>
      <c r="G167" s="31"/>
    </row>
    <row r="168" spans="1:7" ht="15.6">
      <c r="A168" s="31"/>
      <c r="B168" s="31"/>
      <c r="C168"/>
      <c r="D168"/>
      <c r="E168"/>
      <c r="F168"/>
      <c r="G168" s="31"/>
    </row>
    <row r="169" spans="1:7" ht="15.6">
      <c r="A169" s="31"/>
      <c r="B169" s="31"/>
      <c r="C169"/>
      <c r="D169"/>
      <c r="E169"/>
      <c r="F169"/>
      <c r="G169" s="31"/>
    </row>
    <row r="170" spans="1:7" ht="15.6">
      <c r="A170" s="31"/>
      <c r="B170" s="31"/>
      <c r="C170"/>
      <c r="D170"/>
      <c r="E170"/>
      <c r="F170"/>
      <c r="G170" s="31"/>
    </row>
    <row r="171" spans="1:7" ht="15.6">
      <c r="A171" s="31"/>
      <c r="B171" s="31"/>
      <c r="C171"/>
      <c r="D171"/>
      <c r="E171"/>
      <c r="F171"/>
      <c r="G171" s="31"/>
    </row>
    <row r="172" spans="1:7" ht="15.6">
      <c r="A172" s="31"/>
      <c r="B172" s="31"/>
      <c r="C172"/>
      <c r="D172"/>
      <c r="E172"/>
      <c r="F172"/>
      <c r="G172" s="31"/>
    </row>
    <row r="173" spans="1:7" ht="15.6">
      <c r="A173" s="31"/>
      <c r="B173" s="31"/>
      <c r="C173"/>
      <c r="D173"/>
      <c r="E173"/>
      <c r="F173"/>
      <c r="G173" s="31"/>
    </row>
    <row r="174" spans="1:7" ht="15.6">
      <c r="A174" s="31"/>
      <c r="B174" s="31"/>
      <c r="C174"/>
      <c r="D174"/>
      <c r="E174"/>
      <c r="F174"/>
      <c r="G174" s="31"/>
    </row>
    <row r="175" spans="1:7" ht="15.6">
      <c r="A175" s="31"/>
      <c r="B175" s="31"/>
      <c r="C175"/>
      <c r="D175"/>
      <c r="E175"/>
      <c r="F175"/>
      <c r="G175" s="31"/>
    </row>
    <row r="176" spans="1:7" ht="15.6">
      <c r="A176" s="31"/>
      <c r="B176" s="31"/>
      <c r="C176"/>
      <c r="D176"/>
      <c r="E176"/>
      <c r="F176"/>
      <c r="G176" s="31"/>
    </row>
    <row r="177" spans="1:7" ht="15.6">
      <c r="A177" s="31"/>
      <c r="B177" s="31"/>
      <c r="C177"/>
      <c r="D177"/>
      <c r="E177"/>
      <c r="F177"/>
      <c r="G177" s="31"/>
    </row>
    <row r="178" spans="1:7" ht="15.6">
      <c r="A178" s="31"/>
      <c r="B178" s="31"/>
      <c r="C178"/>
      <c r="D178"/>
      <c r="E178"/>
      <c r="F178"/>
      <c r="G178" s="31"/>
    </row>
    <row r="179" spans="1:7" ht="15.6">
      <c r="A179" s="31"/>
      <c r="B179" s="31"/>
      <c r="C179"/>
      <c r="D179"/>
      <c r="E179"/>
      <c r="F179"/>
      <c r="G179" s="31"/>
    </row>
    <row r="180" spans="1:7" ht="15.6">
      <c r="A180" s="31"/>
      <c r="B180" s="31"/>
      <c r="C180"/>
      <c r="D180"/>
      <c r="E180"/>
      <c r="F180"/>
      <c r="G180" s="31"/>
    </row>
    <row r="181" spans="1:7" ht="15.6">
      <c r="A181" s="31"/>
      <c r="B181" s="31"/>
      <c r="C181"/>
      <c r="D181"/>
      <c r="E181"/>
      <c r="F181"/>
      <c r="G181" s="31"/>
    </row>
    <row r="182" spans="1:7" ht="15.6">
      <c r="A182" s="31"/>
      <c r="B182" s="31"/>
      <c r="C182"/>
      <c r="D182"/>
      <c r="E182"/>
      <c r="F182"/>
      <c r="G182" s="31"/>
    </row>
    <row r="183" spans="1:7" ht="15.6">
      <c r="A183" s="31"/>
      <c r="B183" s="31"/>
      <c r="C183"/>
      <c r="D183"/>
      <c r="E183"/>
      <c r="F183"/>
      <c r="G183" s="31"/>
    </row>
    <row r="184" spans="1:7" ht="15.6">
      <c r="A184" s="31"/>
      <c r="B184" s="31"/>
      <c r="C184"/>
      <c r="D184"/>
      <c r="E184"/>
      <c r="F184"/>
      <c r="G184" s="31"/>
    </row>
    <row r="185" spans="1:7" ht="15.6">
      <c r="A185" s="31"/>
      <c r="B185" s="31"/>
      <c r="C185"/>
      <c r="D185"/>
      <c r="E185"/>
      <c r="F185"/>
      <c r="G185" s="31"/>
    </row>
    <row r="186" spans="1:7" ht="15.6">
      <c r="A186" s="31"/>
      <c r="B186" s="31"/>
      <c r="C186"/>
      <c r="D186"/>
      <c r="E186"/>
      <c r="F186"/>
      <c r="G186" s="31"/>
    </row>
    <row r="187" spans="1:7" ht="15.6">
      <c r="A187" s="31"/>
      <c r="B187" s="31"/>
      <c r="C187"/>
      <c r="D187"/>
      <c r="E187"/>
      <c r="F187"/>
      <c r="G187" s="31"/>
    </row>
    <row r="188" spans="1:7" ht="15.6">
      <c r="A188" s="31"/>
      <c r="B188" s="31"/>
      <c r="C188"/>
      <c r="D188"/>
      <c r="E188"/>
      <c r="F188"/>
      <c r="G188" s="31"/>
    </row>
    <row r="189" spans="1:7" ht="15.6">
      <c r="A189" s="31"/>
      <c r="B189" s="31"/>
      <c r="C189"/>
      <c r="D189"/>
      <c r="E189"/>
      <c r="F189"/>
      <c r="G189" s="31"/>
    </row>
    <row r="190" spans="1:7" ht="15.6">
      <c r="A190" s="31"/>
      <c r="B190" s="31"/>
      <c r="C190"/>
      <c r="D190"/>
      <c r="E190"/>
      <c r="F190"/>
      <c r="G190" s="31"/>
    </row>
    <row r="191" spans="1:7" ht="15.6">
      <c r="A191" s="31"/>
      <c r="B191" s="31"/>
      <c r="C191"/>
      <c r="D191"/>
      <c r="E191"/>
      <c r="F191"/>
      <c r="G191" s="31"/>
    </row>
    <row r="192" spans="1:7" ht="15.6">
      <c r="A192" s="31"/>
      <c r="B192" s="31"/>
      <c r="C192"/>
      <c r="D192"/>
      <c r="E192"/>
      <c r="F192"/>
      <c r="G192" s="31"/>
    </row>
    <row r="193" spans="1:7" ht="15.6">
      <c r="A193" s="31"/>
      <c r="B193" s="31"/>
      <c r="C193"/>
      <c r="D193"/>
      <c r="E193"/>
      <c r="F193"/>
      <c r="G193" s="31"/>
    </row>
  </sheetData>
  <autoFilter ref="A1:J101"/>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customSheetView>
  </customSheetViews>
  <dataValidations count="1">
    <dataValidation type="list" allowBlank="1" showInputMessage="1" showErrorMessage="1" sqref="O2">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0">
    <tabColor theme="5" tint="0.59999389629810485"/>
    <pageSetUpPr fitToPage="1"/>
  </sheetPr>
  <dimension ref="B1:DD94"/>
  <sheetViews>
    <sheetView showGridLines="0" showRowColHeaders="0" zoomScale="90" zoomScaleNormal="90" workbookViewId="0">
      <pane xSplit="7" ySplit="5" topLeftCell="H6" activePane="bottomRight" state="frozenSplit"/>
      <selection pane="topRight" activeCell="J1" sqref="J1"/>
      <selection pane="bottomLeft" activeCell="A20" sqref="A20"/>
      <selection pane="bottomRight"/>
    </sheetView>
  </sheetViews>
  <sheetFormatPr defaultColWidth="9.109375" defaultRowHeight="14.4"/>
  <cols>
    <col min="1" max="1" width="3.6640625" style="52" customWidth="1"/>
    <col min="2" max="2" width="5.88671875" style="52" customWidth="1"/>
    <col min="3" max="3" width="40.33203125" style="52" customWidth="1"/>
    <col min="4" max="4" width="12.44140625" style="52" customWidth="1"/>
    <col min="5" max="5" width="8.44140625" style="52" customWidth="1"/>
    <col min="6" max="7" width="16.6640625" style="52" customWidth="1"/>
    <col min="8" max="28" width="14.6640625" style="52" customWidth="1"/>
    <col min="29" max="107" width="14.6640625" style="52" hidden="1" customWidth="1"/>
    <col min="108" max="109" width="9.109375" style="52" customWidth="1"/>
    <col min="110" max="16384" width="9.109375" style="52"/>
  </cols>
  <sheetData>
    <row r="1" spans="2:107" ht="9" customHeight="1">
      <c r="B1" s="664"/>
      <c r="C1" s="665"/>
      <c r="D1" s="65"/>
      <c r="E1" s="92"/>
    </row>
    <row r="2" spans="2:107">
      <c r="B2" s="26" t="s">
        <v>31</v>
      </c>
      <c r="C2" s="1"/>
      <c r="D2" s="1"/>
      <c r="E2" s="1"/>
    </row>
    <row r="3" spans="2:107" s="1" customFormat="1">
      <c r="B3" s="1" t="s">
        <v>593</v>
      </c>
    </row>
    <row r="4" spans="2:107" s="1" customFormat="1"/>
    <row r="5" spans="2:107" s="1" customFormat="1">
      <c r="B5" s="26" t="s">
        <v>206</v>
      </c>
    </row>
    <row r="6" spans="2:107">
      <c r="B6" s="59" t="s">
        <v>6</v>
      </c>
      <c r="C6" s="59"/>
      <c r="D6" s="59"/>
      <c r="E6" s="59"/>
      <c r="F6" s="645" t="s">
        <v>32</v>
      </c>
      <c r="G6" s="657"/>
      <c r="H6" s="18">
        <v>0</v>
      </c>
      <c r="I6" s="18">
        <v>1</v>
      </c>
      <c r="J6" s="18">
        <v>2</v>
      </c>
      <c r="K6" s="18">
        <v>3</v>
      </c>
      <c r="L6" s="18">
        <v>4</v>
      </c>
      <c r="M6" s="18">
        <v>5</v>
      </c>
      <c r="N6" s="18">
        <v>6</v>
      </c>
      <c r="O6" s="18">
        <v>7</v>
      </c>
      <c r="P6" s="18">
        <v>8</v>
      </c>
      <c r="Q6" s="18">
        <v>9</v>
      </c>
      <c r="R6" s="18">
        <v>10</v>
      </c>
      <c r="S6" s="18">
        <v>11</v>
      </c>
      <c r="T6" s="18">
        <v>12</v>
      </c>
      <c r="U6" s="18">
        <v>13</v>
      </c>
      <c r="V6" s="18">
        <v>14</v>
      </c>
      <c r="W6" s="18">
        <v>15</v>
      </c>
      <c r="X6" s="18">
        <v>16</v>
      </c>
      <c r="Y6" s="18">
        <v>17</v>
      </c>
      <c r="Z6" s="18">
        <v>18</v>
      </c>
      <c r="AA6" s="18">
        <v>19</v>
      </c>
      <c r="AB6" s="18">
        <v>20</v>
      </c>
      <c r="AC6" s="18">
        <v>21</v>
      </c>
      <c r="AD6" s="18">
        <v>22</v>
      </c>
      <c r="AE6" s="18">
        <v>23</v>
      </c>
      <c r="AF6" s="18">
        <v>24</v>
      </c>
      <c r="AG6" s="18">
        <v>25</v>
      </c>
      <c r="AH6" s="18">
        <v>26</v>
      </c>
      <c r="AI6" s="18">
        <v>27</v>
      </c>
      <c r="AJ6" s="18">
        <v>28</v>
      </c>
      <c r="AK6" s="18">
        <v>29</v>
      </c>
      <c r="AL6" s="18">
        <v>30</v>
      </c>
      <c r="AM6" s="18">
        <v>31</v>
      </c>
      <c r="AN6" s="18">
        <v>32</v>
      </c>
      <c r="AO6" s="18">
        <v>33</v>
      </c>
      <c r="AP6" s="18">
        <v>34</v>
      </c>
      <c r="AQ6" s="18">
        <v>35</v>
      </c>
      <c r="AR6" s="18">
        <v>36</v>
      </c>
      <c r="AS6" s="18">
        <v>37</v>
      </c>
      <c r="AT6" s="18">
        <v>38</v>
      </c>
      <c r="AU6" s="18">
        <v>39</v>
      </c>
      <c r="AV6" s="18">
        <v>40</v>
      </c>
      <c r="AW6" s="18">
        <v>41</v>
      </c>
      <c r="AX6" s="18">
        <v>42</v>
      </c>
      <c r="AY6" s="18">
        <v>43</v>
      </c>
      <c r="AZ6" s="18">
        <v>44</v>
      </c>
      <c r="BA6" s="18">
        <v>45</v>
      </c>
      <c r="BB6" s="18">
        <v>46</v>
      </c>
      <c r="BC6" s="18">
        <v>47</v>
      </c>
      <c r="BD6" s="18">
        <v>48</v>
      </c>
      <c r="BE6" s="18">
        <v>49</v>
      </c>
      <c r="BF6" s="18">
        <v>50</v>
      </c>
      <c r="BG6" s="18">
        <v>51</v>
      </c>
      <c r="BH6" s="18">
        <v>52</v>
      </c>
      <c r="BI6" s="18">
        <v>53</v>
      </c>
      <c r="BJ6" s="18">
        <v>54</v>
      </c>
      <c r="BK6" s="18">
        <v>55</v>
      </c>
      <c r="BL6" s="18">
        <v>56</v>
      </c>
      <c r="BM6" s="18">
        <v>57</v>
      </c>
      <c r="BN6" s="18">
        <v>58</v>
      </c>
      <c r="BO6" s="18">
        <v>59</v>
      </c>
      <c r="BP6" s="18">
        <v>60</v>
      </c>
      <c r="BQ6" s="18">
        <v>61</v>
      </c>
      <c r="BR6" s="18">
        <v>62</v>
      </c>
      <c r="BS6" s="18">
        <v>63</v>
      </c>
      <c r="BT6" s="18">
        <v>64</v>
      </c>
      <c r="BU6" s="18">
        <v>65</v>
      </c>
      <c r="BV6" s="18">
        <v>66</v>
      </c>
      <c r="BW6" s="18">
        <v>67</v>
      </c>
      <c r="BX6" s="18">
        <v>68</v>
      </c>
      <c r="BY6" s="18">
        <v>69</v>
      </c>
      <c r="BZ6" s="18">
        <v>70</v>
      </c>
      <c r="CA6" s="18">
        <v>71</v>
      </c>
      <c r="CB6" s="18">
        <v>72</v>
      </c>
      <c r="CC6" s="18">
        <v>73</v>
      </c>
      <c r="CD6" s="18">
        <v>74</v>
      </c>
      <c r="CE6" s="18">
        <v>75</v>
      </c>
      <c r="CF6" s="18">
        <v>76</v>
      </c>
      <c r="CG6" s="18">
        <v>77</v>
      </c>
      <c r="CH6" s="18">
        <v>78</v>
      </c>
      <c r="CI6" s="18">
        <v>79</v>
      </c>
      <c r="CJ6" s="18">
        <v>80</v>
      </c>
      <c r="CK6" s="18">
        <v>81</v>
      </c>
      <c r="CL6" s="18">
        <v>82</v>
      </c>
      <c r="CM6" s="18">
        <v>83</v>
      </c>
      <c r="CN6" s="18">
        <v>84</v>
      </c>
      <c r="CO6" s="18">
        <v>85</v>
      </c>
      <c r="CP6" s="18">
        <v>86</v>
      </c>
      <c r="CQ6" s="18">
        <v>87</v>
      </c>
      <c r="CR6" s="18">
        <v>88</v>
      </c>
      <c r="CS6" s="18">
        <v>89</v>
      </c>
      <c r="CT6" s="18">
        <v>90</v>
      </c>
      <c r="CU6" s="18">
        <v>91</v>
      </c>
      <c r="CV6" s="18">
        <v>92</v>
      </c>
      <c r="CW6" s="18">
        <v>93</v>
      </c>
      <c r="CX6" s="18">
        <v>94</v>
      </c>
      <c r="CY6" s="18">
        <v>95</v>
      </c>
      <c r="CZ6" s="18">
        <v>96</v>
      </c>
      <c r="DA6" s="18">
        <v>97</v>
      </c>
      <c r="DB6" s="18">
        <v>98</v>
      </c>
      <c r="DC6" s="18">
        <v>99</v>
      </c>
    </row>
    <row r="7" spans="2:107" s="63" customFormat="1" ht="30.75" customHeight="1">
      <c r="B7" s="18" t="s">
        <v>5</v>
      </c>
      <c r="C7" s="645" t="s">
        <v>9</v>
      </c>
      <c r="D7" s="646"/>
      <c r="E7" s="647"/>
      <c r="F7" s="19" t="s">
        <v>34</v>
      </c>
      <c r="G7" s="18" t="s">
        <v>33</v>
      </c>
      <c r="H7" s="18" t="str">
        <f ca="1">IF(PVP="",TEXT(TODAY(),"yyyy"),TEXT(PVP,"yyyy"))</f>
        <v>2023</v>
      </c>
      <c r="I7" s="18">
        <f ca="1">$H$7+I6</f>
        <v>2024</v>
      </c>
      <c r="J7" s="18">
        <f t="shared" ref="J7:BU7" ca="1" si="0">$H$7+J6</f>
        <v>2025</v>
      </c>
      <c r="K7" s="18">
        <f t="shared" ca="1" si="0"/>
        <v>2026</v>
      </c>
      <c r="L7" s="18">
        <f t="shared" ca="1" si="0"/>
        <v>2027</v>
      </c>
      <c r="M7" s="18">
        <f t="shared" ca="1" si="0"/>
        <v>2028</v>
      </c>
      <c r="N7" s="18">
        <f t="shared" ca="1" si="0"/>
        <v>2029</v>
      </c>
      <c r="O7" s="18">
        <f t="shared" ca="1" si="0"/>
        <v>2030</v>
      </c>
      <c r="P7" s="18">
        <f t="shared" ca="1" si="0"/>
        <v>2031</v>
      </c>
      <c r="Q7" s="18">
        <f t="shared" ca="1" si="0"/>
        <v>2032</v>
      </c>
      <c r="R7" s="18">
        <f t="shared" ca="1" si="0"/>
        <v>2033</v>
      </c>
      <c r="S7" s="18">
        <f t="shared" ca="1" si="0"/>
        <v>2034</v>
      </c>
      <c r="T7" s="18">
        <f t="shared" ca="1" si="0"/>
        <v>2035</v>
      </c>
      <c r="U7" s="18">
        <f t="shared" ca="1" si="0"/>
        <v>2036</v>
      </c>
      <c r="V7" s="18">
        <f t="shared" ca="1" si="0"/>
        <v>2037</v>
      </c>
      <c r="W7" s="18">
        <f t="shared" ca="1" si="0"/>
        <v>2038</v>
      </c>
      <c r="X7" s="18">
        <f t="shared" ca="1" si="0"/>
        <v>2039</v>
      </c>
      <c r="Y7" s="18">
        <f t="shared" ca="1" si="0"/>
        <v>2040</v>
      </c>
      <c r="Z7" s="18">
        <f t="shared" ca="1" si="0"/>
        <v>2041</v>
      </c>
      <c r="AA7" s="18">
        <f t="shared" ca="1" si="0"/>
        <v>2042</v>
      </c>
      <c r="AB7" s="18">
        <f t="shared" ca="1" si="0"/>
        <v>2043</v>
      </c>
      <c r="AC7" s="18">
        <f t="shared" ca="1" si="0"/>
        <v>2044</v>
      </c>
      <c r="AD7" s="18">
        <f t="shared" ca="1" si="0"/>
        <v>2045</v>
      </c>
      <c r="AE7" s="18">
        <f t="shared" ca="1" si="0"/>
        <v>2046</v>
      </c>
      <c r="AF7" s="18">
        <f t="shared" ca="1" si="0"/>
        <v>2047</v>
      </c>
      <c r="AG7" s="18">
        <f t="shared" ca="1" si="0"/>
        <v>2048</v>
      </c>
      <c r="AH7" s="18">
        <f t="shared" ca="1" si="0"/>
        <v>2049</v>
      </c>
      <c r="AI7" s="18">
        <f t="shared" ca="1" si="0"/>
        <v>2050</v>
      </c>
      <c r="AJ7" s="18">
        <f t="shared" ca="1" si="0"/>
        <v>2051</v>
      </c>
      <c r="AK7" s="18">
        <f t="shared" ca="1" si="0"/>
        <v>2052</v>
      </c>
      <c r="AL7" s="18">
        <f t="shared" ca="1" si="0"/>
        <v>2053</v>
      </c>
      <c r="AM7" s="18">
        <f t="shared" ca="1" si="0"/>
        <v>2054</v>
      </c>
      <c r="AN7" s="18">
        <f t="shared" ca="1" si="0"/>
        <v>2055</v>
      </c>
      <c r="AO7" s="18">
        <f t="shared" ca="1" si="0"/>
        <v>2056</v>
      </c>
      <c r="AP7" s="18">
        <f t="shared" ca="1" si="0"/>
        <v>2057</v>
      </c>
      <c r="AQ7" s="18">
        <f t="shared" ca="1" si="0"/>
        <v>2058</v>
      </c>
      <c r="AR7" s="18">
        <f t="shared" ca="1" si="0"/>
        <v>2059</v>
      </c>
      <c r="AS7" s="18">
        <f t="shared" ca="1" si="0"/>
        <v>2060</v>
      </c>
      <c r="AT7" s="18">
        <f t="shared" ca="1" si="0"/>
        <v>2061</v>
      </c>
      <c r="AU7" s="18">
        <f t="shared" ca="1" si="0"/>
        <v>2062</v>
      </c>
      <c r="AV7" s="18">
        <f t="shared" ca="1" si="0"/>
        <v>2063</v>
      </c>
      <c r="AW7" s="18">
        <f t="shared" ca="1" si="0"/>
        <v>2064</v>
      </c>
      <c r="AX7" s="18">
        <f t="shared" ca="1" si="0"/>
        <v>2065</v>
      </c>
      <c r="AY7" s="18">
        <f t="shared" ca="1" si="0"/>
        <v>2066</v>
      </c>
      <c r="AZ7" s="18">
        <f t="shared" ca="1" si="0"/>
        <v>2067</v>
      </c>
      <c r="BA7" s="18">
        <f t="shared" ca="1" si="0"/>
        <v>2068</v>
      </c>
      <c r="BB7" s="18">
        <f t="shared" ca="1" si="0"/>
        <v>2069</v>
      </c>
      <c r="BC7" s="18">
        <f t="shared" ca="1" si="0"/>
        <v>2070</v>
      </c>
      <c r="BD7" s="18">
        <f t="shared" ca="1" si="0"/>
        <v>2071</v>
      </c>
      <c r="BE7" s="18">
        <f t="shared" ca="1" si="0"/>
        <v>2072</v>
      </c>
      <c r="BF7" s="18">
        <f t="shared" ca="1" si="0"/>
        <v>2073</v>
      </c>
      <c r="BG7" s="18">
        <f t="shared" ca="1" si="0"/>
        <v>2074</v>
      </c>
      <c r="BH7" s="18">
        <f t="shared" ca="1" si="0"/>
        <v>2075</v>
      </c>
      <c r="BI7" s="18">
        <f t="shared" ca="1" si="0"/>
        <v>2076</v>
      </c>
      <c r="BJ7" s="18">
        <f t="shared" ca="1" si="0"/>
        <v>2077</v>
      </c>
      <c r="BK7" s="18">
        <f t="shared" ca="1" si="0"/>
        <v>2078</v>
      </c>
      <c r="BL7" s="18">
        <f t="shared" ca="1" si="0"/>
        <v>2079</v>
      </c>
      <c r="BM7" s="18">
        <f t="shared" ca="1" si="0"/>
        <v>2080</v>
      </c>
      <c r="BN7" s="18">
        <f t="shared" ca="1" si="0"/>
        <v>2081</v>
      </c>
      <c r="BO7" s="18">
        <f t="shared" ca="1" si="0"/>
        <v>2082</v>
      </c>
      <c r="BP7" s="18">
        <f t="shared" ca="1" si="0"/>
        <v>2083</v>
      </c>
      <c r="BQ7" s="18">
        <f t="shared" ca="1" si="0"/>
        <v>2084</v>
      </c>
      <c r="BR7" s="18">
        <f t="shared" ca="1" si="0"/>
        <v>2085</v>
      </c>
      <c r="BS7" s="18">
        <f t="shared" ca="1" si="0"/>
        <v>2086</v>
      </c>
      <c r="BT7" s="18">
        <f t="shared" ca="1" si="0"/>
        <v>2087</v>
      </c>
      <c r="BU7" s="18">
        <f t="shared" ca="1" si="0"/>
        <v>2088</v>
      </c>
      <c r="BV7" s="18">
        <f t="shared" ref="BV7:DC7" ca="1" si="1">$H$7+BV6</f>
        <v>2089</v>
      </c>
      <c r="BW7" s="18">
        <f t="shared" ca="1" si="1"/>
        <v>2090</v>
      </c>
      <c r="BX7" s="18">
        <f t="shared" ca="1" si="1"/>
        <v>2091</v>
      </c>
      <c r="BY7" s="18">
        <f t="shared" ca="1" si="1"/>
        <v>2092</v>
      </c>
      <c r="BZ7" s="18">
        <f t="shared" ca="1" si="1"/>
        <v>2093</v>
      </c>
      <c r="CA7" s="18">
        <f t="shared" ca="1" si="1"/>
        <v>2094</v>
      </c>
      <c r="CB7" s="18">
        <f t="shared" ca="1" si="1"/>
        <v>2095</v>
      </c>
      <c r="CC7" s="18">
        <f t="shared" ca="1" si="1"/>
        <v>2096</v>
      </c>
      <c r="CD7" s="18">
        <f t="shared" ca="1" si="1"/>
        <v>2097</v>
      </c>
      <c r="CE7" s="18">
        <f t="shared" ca="1" si="1"/>
        <v>2098</v>
      </c>
      <c r="CF7" s="18">
        <f t="shared" ca="1" si="1"/>
        <v>2099</v>
      </c>
      <c r="CG7" s="18">
        <f t="shared" ca="1" si="1"/>
        <v>2100</v>
      </c>
      <c r="CH7" s="18">
        <f t="shared" ca="1" si="1"/>
        <v>2101</v>
      </c>
      <c r="CI7" s="18">
        <f t="shared" ca="1" si="1"/>
        <v>2102</v>
      </c>
      <c r="CJ7" s="18">
        <f t="shared" ca="1" si="1"/>
        <v>2103</v>
      </c>
      <c r="CK7" s="18">
        <f t="shared" ca="1" si="1"/>
        <v>2104</v>
      </c>
      <c r="CL7" s="18">
        <f t="shared" ca="1" si="1"/>
        <v>2105</v>
      </c>
      <c r="CM7" s="18">
        <f t="shared" ca="1" si="1"/>
        <v>2106</v>
      </c>
      <c r="CN7" s="18">
        <f t="shared" ca="1" si="1"/>
        <v>2107</v>
      </c>
      <c r="CO7" s="18">
        <f t="shared" ca="1" si="1"/>
        <v>2108</v>
      </c>
      <c r="CP7" s="18">
        <f t="shared" ca="1" si="1"/>
        <v>2109</v>
      </c>
      <c r="CQ7" s="18">
        <f t="shared" ca="1" si="1"/>
        <v>2110</v>
      </c>
      <c r="CR7" s="18">
        <f t="shared" ca="1" si="1"/>
        <v>2111</v>
      </c>
      <c r="CS7" s="18">
        <f t="shared" ca="1" si="1"/>
        <v>2112</v>
      </c>
      <c r="CT7" s="18">
        <f t="shared" ca="1" si="1"/>
        <v>2113</v>
      </c>
      <c r="CU7" s="18">
        <f t="shared" ca="1" si="1"/>
        <v>2114</v>
      </c>
      <c r="CV7" s="18">
        <f t="shared" ca="1" si="1"/>
        <v>2115</v>
      </c>
      <c r="CW7" s="18">
        <f t="shared" ca="1" si="1"/>
        <v>2116</v>
      </c>
      <c r="CX7" s="18">
        <f t="shared" ca="1" si="1"/>
        <v>2117</v>
      </c>
      <c r="CY7" s="18">
        <f t="shared" ca="1" si="1"/>
        <v>2118</v>
      </c>
      <c r="CZ7" s="18">
        <f t="shared" ca="1" si="1"/>
        <v>2119</v>
      </c>
      <c r="DA7" s="18">
        <f t="shared" ca="1" si="1"/>
        <v>2120</v>
      </c>
      <c r="DB7" s="18">
        <f t="shared" ca="1" si="1"/>
        <v>2121</v>
      </c>
      <c r="DC7" s="18">
        <f t="shared" ca="1" si="1"/>
        <v>2122</v>
      </c>
    </row>
    <row r="8" spans="2:107" ht="15" customHeight="1">
      <c r="B8" s="11" t="s">
        <v>18</v>
      </c>
      <c r="C8" s="636" t="s">
        <v>277</v>
      </c>
      <c r="D8" s="637"/>
      <c r="E8" s="638"/>
      <c r="F8" s="75">
        <f>H8+NPV(SD,I8:INDEX(I8:DC8,PAL))</f>
        <v>0</v>
      </c>
      <c r="G8" s="76">
        <f>SUMIF($H$6:$DC$6,"&lt;="&amp;PAL,$H8:$DC8)</f>
        <v>0</v>
      </c>
      <c r="H8" s="66">
        <f>'Alternatyva 1'!H$117</f>
        <v>0</v>
      </c>
      <c r="I8" s="66">
        <f>'Alternatyva 1'!I$117</f>
        <v>0</v>
      </c>
      <c r="J8" s="66">
        <f>'Alternatyva 1'!J$117</f>
        <v>0</v>
      </c>
      <c r="K8" s="66">
        <f>'Alternatyva 1'!K$117</f>
        <v>0</v>
      </c>
      <c r="L8" s="66">
        <f>'Alternatyva 1'!L$117</f>
        <v>0</v>
      </c>
      <c r="M8" s="66">
        <f>'Alternatyva 1'!M$117</f>
        <v>0</v>
      </c>
      <c r="N8" s="66">
        <f>'Alternatyva 1'!N$117</f>
        <v>0</v>
      </c>
      <c r="O8" s="66">
        <f>'Alternatyva 1'!O$117</f>
        <v>0</v>
      </c>
      <c r="P8" s="66">
        <f>'Alternatyva 1'!P$117</f>
        <v>0</v>
      </c>
      <c r="Q8" s="66">
        <f>'Alternatyva 1'!Q$117</f>
        <v>0</v>
      </c>
      <c r="R8" s="66">
        <f>'Alternatyva 1'!R$117</f>
        <v>0</v>
      </c>
      <c r="S8" s="66">
        <f>'Alternatyva 1'!S$117</f>
        <v>0</v>
      </c>
      <c r="T8" s="66">
        <f>'Alternatyva 1'!T$117</f>
        <v>0</v>
      </c>
      <c r="U8" s="66">
        <f>'Alternatyva 1'!U$117</f>
        <v>0</v>
      </c>
      <c r="V8" s="66">
        <f>'Alternatyva 1'!V$117</f>
        <v>0</v>
      </c>
      <c r="W8" s="66">
        <f>'Alternatyva 1'!W$117</f>
        <v>0</v>
      </c>
      <c r="X8" s="66">
        <f>'Alternatyva 1'!X$117</f>
        <v>0</v>
      </c>
      <c r="Y8" s="66">
        <f>'Alternatyva 1'!Y$117</f>
        <v>0</v>
      </c>
      <c r="Z8" s="66">
        <f>'Alternatyva 1'!Z$117</f>
        <v>0</v>
      </c>
      <c r="AA8" s="66">
        <f>'Alternatyva 1'!AA$117</f>
        <v>0</v>
      </c>
      <c r="AB8" s="66">
        <f>'Alternatyva 1'!AB$117</f>
        <v>0</v>
      </c>
      <c r="AC8" s="66">
        <f>'Alternatyva 1'!AC$117</f>
        <v>0</v>
      </c>
      <c r="AD8" s="66">
        <f>'Alternatyva 1'!AD$117</f>
        <v>0</v>
      </c>
      <c r="AE8" s="66">
        <f>'Alternatyva 1'!AE$117</f>
        <v>0</v>
      </c>
      <c r="AF8" s="66">
        <f>'Alternatyva 1'!AF$117</f>
        <v>0</v>
      </c>
      <c r="AG8" s="66">
        <f>'Alternatyva 1'!AG$117</f>
        <v>0</v>
      </c>
      <c r="AH8" s="66">
        <f>'Alternatyva 1'!AH$117</f>
        <v>0</v>
      </c>
      <c r="AI8" s="66">
        <f>'Alternatyva 1'!AI$117</f>
        <v>0</v>
      </c>
      <c r="AJ8" s="66">
        <f>'Alternatyva 1'!AJ$117</f>
        <v>0</v>
      </c>
      <c r="AK8" s="66">
        <f>'Alternatyva 1'!AK$117</f>
        <v>0</v>
      </c>
      <c r="AL8" s="66">
        <f>'Alternatyva 1'!AL$117</f>
        <v>0</v>
      </c>
      <c r="AM8" s="66">
        <f>'Alternatyva 1'!AM$117</f>
        <v>0</v>
      </c>
      <c r="AN8" s="66">
        <f>'Alternatyva 1'!AN$117</f>
        <v>0</v>
      </c>
      <c r="AO8" s="66">
        <f>'Alternatyva 1'!AO$117</f>
        <v>0</v>
      </c>
      <c r="AP8" s="66">
        <f>'Alternatyva 1'!AP$117</f>
        <v>0</v>
      </c>
      <c r="AQ8" s="66">
        <f>'Alternatyva 1'!AQ$117</f>
        <v>0</v>
      </c>
      <c r="AR8" s="66">
        <f>'Alternatyva 1'!AR$117</f>
        <v>0</v>
      </c>
      <c r="AS8" s="66">
        <f>'Alternatyva 1'!AS$117</f>
        <v>0</v>
      </c>
      <c r="AT8" s="66">
        <f>'Alternatyva 1'!AT$117</f>
        <v>0</v>
      </c>
      <c r="AU8" s="66">
        <f>'Alternatyva 1'!AU$117</f>
        <v>0</v>
      </c>
      <c r="AV8" s="66">
        <f>'Alternatyva 1'!AV$117</f>
        <v>0</v>
      </c>
      <c r="AW8" s="66">
        <f>'Alternatyva 1'!AW$117</f>
        <v>0</v>
      </c>
      <c r="AX8" s="66">
        <f>'Alternatyva 1'!AX$117</f>
        <v>0</v>
      </c>
      <c r="AY8" s="66">
        <f>'Alternatyva 1'!AY$117</f>
        <v>0</v>
      </c>
      <c r="AZ8" s="66">
        <f>'Alternatyva 1'!AZ$117</f>
        <v>0</v>
      </c>
      <c r="BA8" s="66">
        <f>'Alternatyva 1'!BA$117</f>
        <v>0</v>
      </c>
      <c r="BB8" s="66">
        <f>'Alternatyva 1'!BB$117</f>
        <v>0</v>
      </c>
      <c r="BC8" s="66">
        <f>'Alternatyva 1'!BC$117</f>
        <v>0</v>
      </c>
      <c r="BD8" s="66">
        <f>'Alternatyva 1'!BD$117</f>
        <v>0</v>
      </c>
      <c r="BE8" s="66">
        <f>'Alternatyva 1'!BE$117</f>
        <v>0</v>
      </c>
      <c r="BF8" s="66">
        <f>'Alternatyva 1'!BF$117</f>
        <v>0</v>
      </c>
      <c r="BG8" s="66">
        <f>'Alternatyva 1'!BG$117</f>
        <v>0</v>
      </c>
      <c r="BH8" s="66">
        <f>'Alternatyva 1'!BH$117</f>
        <v>0</v>
      </c>
      <c r="BI8" s="66">
        <f>'Alternatyva 1'!BI$117</f>
        <v>0</v>
      </c>
      <c r="BJ8" s="66">
        <f>'Alternatyva 1'!BJ$117</f>
        <v>0</v>
      </c>
      <c r="BK8" s="66">
        <f>'Alternatyva 1'!BK$117</f>
        <v>0</v>
      </c>
      <c r="BL8" s="66">
        <f>'Alternatyva 1'!BL$117</f>
        <v>0</v>
      </c>
      <c r="BM8" s="66">
        <f>'Alternatyva 1'!BM$117</f>
        <v>0</v>
      </c>
      <c r="BN8" s="66">
        <f>'Alternatyva 1'!BN$117</f>
        <v>0</v>
      </c>
      <c r="BO8" s="66">
        <f>'Alternatyva 1'!BO$117</f>
        <v>0</v>
      </c>
      <c r="BP8" s="66">
        <f>'Alternatyva 1'!BP$117</f>
        <v>0</v>
      </c>
      <c r="BQ8" s="66">
        <f>'Alternatyva 1'!BQ$117</f>
        <v>0</v>
      </c>
      <c r="BR8" s="66">
        <f>'Alternatyva 1'!BR$117</f>
        <v>0</v>
      </c>
      <c r="BS8" s="66">
        <f>'Alternatyva 1'!BS$117</f>
        <v>0</v>
      </c>
      <c r="BT8" s="66">
        <f>'Alternatyva 1'!BT$117</f>
        <v>0</v>
      </c>
      <c r="BU8" s="66">
        <f>'Alternatyva 1'!BU$117</f>
        <v>0</v>
      </c>
      <c r="BV8" s="66">
        <f>'Alternatyva 1'!BV$117</f>
        <v>0</v>
      </c>
      <c r="BW8" s="66">
        <f>'Alternatyva 1'!BW$117</f>
        <v>0</v>
      </c>
      <c r="BX8" s="66">
        <f>'Alternatyva 1'!BX$117</f>
        <v>0</v>
      </c>
      <c r="BY8" s="66">
        <f>'Alternatyva 1'!BY$117</f>
        <v>0</v>
      </c>
      <c r="BZ8" s="66">
        <f>'Alternatyva 1'!BZ$117</f>
        <v>0</v>
      </c>
      <c r="CA8" s="66">
        <f>'Alternatyva 1'!CA$117</f>
        <v>0</v>
      </c>
      <c r="CB8" s="66">
        <f>'Alternatyva 1'!CB$117</f>
        <v>0</v>
      </c>
      <c r="CC8" s="66">
        <f>'Alternatyva 1'!CC$117</f>
        <v>0</v>
      </c>
      <c r="CD8" s="66">
        <f>'Alternatyva 1'!CD$117</f>
        <v>0</v>
      </c>
      <c r="CE8" s="66">
        <f>'Alternatyva 1'!CE$117</f>
        <v>0</v>
      </c>
      <c r="CF8" s="66">
        <f>'Alternatyva 1'!CF$117</f>
        <v>0</v>
      </c>
      <c r="CG8" s="66">
        <f>'Alternatyva 1'!CG$117</f>
        <v>0</v>
      </c>
      <c r="CH8" s="66">
        <f>'Alternatyva 1'!CH$117</f>
        <v>0</v>
      </c>
      <c r="CI8" s="66">
        <f>'Alternatyva 1'!CI$117</f>
        <v>0</v>
      </c>
      <c r="CJ8" s="66">
        <f>'Alternatyva 1'!CJ$117</f>
        <v>0</v>
      </c>
      <c r="CK8" s="66">
        <f>'Alternatyva 1'!CK$117</f>
        <v>0</v>
      </c>
      <c r="CL8" s="66">
        <f>'Alternatyva 1'!CL$117</f>
        <v>0</v>
      </c>
      <c r="CM8" s="66">
        <f>'Alternatyva 1'!CM$117</f>
        <v>0</v>
      </c>
      <c r="CN8" s="66">
        <f>'Alternatyva 1'!CN$117</f>
        <v>0</v>
      </c>
      <c r="CO8" s="66">
        <f>'Alternatyva 1'!CO$117</f>
        <v>0</v>
      </c>
      <c r="CP8" s="66">
        <f>'Alternatyva 1'!CP$117</f>
        <v>0</v>
      </c>
      <c r="CQ8" s="66">
        <f>'Alternatyva 1'!CQ$117</f>
        <v>0</v>
      </c>
      <c r="CR8" s="66">
        <f>'Alternatyva 1'!CR$117</f>
        <v>0</v>
      </c>
      <c r="CS8" s="66">
        <f>'Alternatyva 1'!CS$117</f>
        <v>0</v>
      </c>
      <c r="CT8" s="66">
        <f>'Alternatyva 1'!CT$117</f>
        <v>0</v>
      </c>
      <c r="CU8" s="66">
        <f>'Alternatyva 1'!CU$117</f>
        <v>0</v>
      </c>
      <c r="CV8" s="66">
        <f>'Alternatyva 1'!CV$117</f>
        <v>0</v>
      </c>
      <c r="CW8" s="66">
        <f>'Alternatyva 1'!CW$117</f>
        <v>0</v>
      </c>
      <c r="CX8" s="66">
        <f>'Alternatyva 1'!CX$117</f>
        <v>0</v>
      </c>
      <c r="CY8" s="66">
        <f>'Alternatyva 1'!CY$117</f>
        <v>0</v>
      </c>
      <c r="CZ8" s="66">
        <f>'Alternatyva 1'!CZ$117</f>
        <v>0</v>
      </c>
      <c r="DA8" s="66">
        <f>'Alternatyva 1'!DA$117</f>
        <v>0</v>
      </c>
      <c r="DB8" s="66">
        <f>'Alternatyva 1'!DB$117</f>
        <v>0</v>
      </c>
      <c r="DC8" s="66">
        <f>'Alternatyva 1'!DC$117</f>
        <v>0</v>
      </c>
    </row>
    <row r="9" spans="2:107" ht="15" customHeight="1">
      <c r="B9" s="11" t="s">
        <v>28</v>
      </c>
      <c r="C9" s="636" t="s">
        <v>257</v>
      </c>
      <c r="D9" s="637"/>
      <c r="E9" s="638"/>
      <c r="F9" s="75">
        <f>H9+NPV(SD,I9:INDEX(I9:DC9,PAL))</f>
        <v>97166039.429596245</v>
      </c>
      <c r="G9" s="287">
        <f>SUMIF($H$6:$DC$6,"&lt;="&amp;PAL,$H9:$DC9)</f>
        <v>116700000</v>
      </c>
      <c r="H9" s="284">
        <f>'Alternatyva 1'!H$8+'Alternatyva 1'!H$9-'Alternatyva 1'!H$113</f>
        <v>11000000</v>
      </c>
      <c r="I9" s="284">
        <f>'Alternatyva 1'!I$8+'Alternatyva 1'!I$9-'Alternatyva 1'!I$113</f>
        <v>12000000</v>
      </c>
      <c r="J9" s="284">
        <f>'Alternatyva 1'!J$8+'Alternatyva 1'!J$9-'Alternatyva 1'!J$113</f>
        <v>13000000</v>
      </c>
      <c r="K9" s="284">
        <f>'Alternatyva 1'!K$8+'Alternatyva 1'!K$9-'Alternatyva 1'!K$113</f>
        <v>14000000</v>
      </c>
      <c r="L9" s="284">
        <f>'Alternatyva 1'!L$8+'Alternatyva 1'!L$9-'Alternatyva 1'!L$113</f>
        <v>15000000</v>
      </c>
      <c r="M9" s="284">
        <f>'Alternatyva 1'!M$8+'Alternatyva 1'!M$9-'Alternatyva 1'!M$113</f>
        <v>16000000</v>
      </c>
      <c r="N9" s="284">
        <f>'Alternatyva 1'!N$8+'Alternatyva 1'!N$9-'Alternatyva 1'!N$113</f>
        <v>17000000</v>
      </c>
      <c r="O9" s="284">
        <f>'Alternatyva 1'!O$8+'Alternatyva 1'!O$9-'Alternatyva 1'!O$113</f>
        <v>18700000</v>
      </c>
      <c r="P9" s="284">
        <f>'Alternatyva 1'!P$8+'Alternatyva 1'!P$9-'Alternatyva 1'!P$113</f>
        <v>0</v>
      </c>
      <c r="Q9" s="284">
        <f>'Alternatyva 1'!Q$8+'Alternatyva 1'!Q$9-'Alternatyva 1'!Q$113</f>
        <v>0</v>
      </c>
      <c r="R9" s="284">
        <f>'Alternatyva 1'!R$8+'Alternatyva 1'!R$9-'Alternatyva 1'!R$113</f>
        <v>0</v>
      </c>
      <c r="S9" s="284">
        <f>'Alternatyva 1'!S$8+'Alternatyva 1'!S$9-'Alternatyva 1'!S$113</f>
        <v>0</v>
      </c>
      <c r="T9" s="284">
        <f>'Alternatyva 1'!T$8+'Alternatyva 1'!T$9-'Alternatyva 1'!T$113</f>
        <v>0</v>
      </c>
      <c r="U9" s="284">
        <f>'Alternatyva 1'!U$8+'Alternatyva 1'!U$9-'Alternatyva 1'!U$113</f>
        <v>0</v>
      </c>
      <c r="V9" s="284">
        <f>'Alternatyva 1'!V$8+'Alternatyva 1'!V$9-'Alternatyva 1'!V$113</f>
        <v>0</v>
      </c>
      <c r="W9" s="284">
        <f>'Alternatyva 1'!W$8+'Alternatyva 1'!W$9-'Alternatyva 1'!W$113</f>
        <v>0</v>
      </c>
      <c r="X9" s="284">
        <f>'Alternatyva 1'!X$8+'Alternatyva 1'!X$9-'Alternatyva 1'!X$113</f>
        <v>0</v>
      </c>
      <c r="Y9" s="284">
        <f>'Alternatyva 1'!Y$8+'Alternatyva 1'!Y$9-'Alternatyva 1'!Y$113</f>
        <v>0</v>
      </c>
      <c r="Z9" s="284">
        <f>'Alternatyva 1'!Z$8+'Alternatyva 1'!Z$9-'Alternatyva 1'!Z$113</f>
        <v>0</v>
      </c>
      <c r="AA9" s="284">
        <f>'Alternatyva 1'!AA$8+'Alternatyva 1'!AA$9-'Alternatyva 1'!AA$113</f>
        <v>0</v>
      </c>
      <c r="AB9" s="284">
        <f>'Alternatyva 1'!AB$8+'Alternatyva 1'!AB$9-'Alternatyva 1'!AB$113</f>
        <v>0</v>
      </c>
      <c r="AC9" s="284">
        <f>'Alternatyva 1'!AC$8+'Alternatyva 1'!AC$9-'Alternatyva 1'!AC$113</f>
        <v>0</v>
      </c>
      <c r="AD9" s="284">
        <f>'Alternatyva 1'!AD$8+'Alternatyva 1'!AD$9-'Alternatyva 1'!AD$113</f>
        <v>0</v>
      </c>
      <c r="AE9" s="284">
        <f>'Alternatyva 1'!AE$8+'Alternatyva 1'!AE$9-'Alternatyva 1'!AE$113</f>
        <v>0</v>
      </c>
      <c r="AF9" s="284">
        <f>'Alternatyva 1'!AF$8+'Alternatyva 1'!AF$9-'Alternatyva 1'!AF$113</f>
        <v>0</v>
      </c>
      <c r="AG9" s="284">
        <f>'Alternatyva 1'!AG$8+'Alternatyva 1'!AG$9-'Alternatyva 1'!AG$113</f>
        <v>0</v>
      </c>
      <c r="AH9" s="284">
        <f>'Alternatyva 1'!AH$8+'Alternatyva 1'!AH$9-'Alternatyva 1'!AH$113</f>
        <v>0</v>
      </c>
      <c r="AI9" s="284">
        <f>'Alternatyva 1'!AI$8+'Alternatyva 1'!AI$9-'Alternatyva 1'!AI$113</f>
        <v>0</v>
      </c>
      <c r="AJ9" s="284">
        <f>'Alternatyva 1'!AJ$8+'Alternatyva 1'!AJ$9-'Alternatyva 1'!AJ$113</f>
        <v>0</v>
      </c>
      <c r="AK9" s="284">
        <f>'Alternatyva 1'!AK$8+'Alternatyva 1'!AK$9-'Alternatyva 1'!AK$113</f>
        <v>0</v>
      </c>
      <c r="AL9" s="284">
        <f>'Alternatyva 1'!AL$8+'Alternatyva 1'!AL$9-'Alternatyva 1'!AL$113</f>
        <v>0</v>
      </c>
      <c r="AM9" s="284">
        <f>'Alternatyva 1'!AM$8+'Alternatyva 1'!AM$9-'Alternatyva 1'!AM$113</f>
        <v>0</v>
      </c>
      <c r="AN9" s="284">
        <f>'Alternatyva 1'!AN$8+'Alternatyva 1'!AN$9-'Alternatyva 1'!AN$113</f>
        <v>0</v>
      </c>
      <c r="AO9" s="284">
        <f>'Alternatyva 1'!AO$8+'Alternatyva 1'!AO$9-'Alternatyva 1'!AO$113</f>
        <v>0</v>
      </c>
      <c r="AP9" s="284">
        <f>'Alternatyva 1'!AP$8+'Alternatyva 1'!AP$9-'Alternatyva 1'!AP$113</f>
        <v>0</v>
      </c>
      <c r="AQ9" s="284">
        <f>'Alternatyva 1'!AQ$8+'Alternatyva 1'!AQ$9-'Alternatyva 1'!AQ$113</f>
        <v>0</v>
      </c>
      <c r="AR9" s="284">
        <f>'Alternatyva 1'!AR$8+'Alternatyva 1'!AR$9-'Alternatyva 1'!AR$113</f>
        <v>0</v>
      </c>
      <c r="AS9" s="284">
        <f>'Alternatyva 1'!AS$8+'Alternatyva 1'!AS$9-'Alternatyva 1'!AS$113</f>
        <v>0</v>
      </c>
      <c r="AT9" s="284">
        <f>'Alternatyva 1'!AT$8+'Alternatyva 1'!AT$9-'Alternatyva 1'!AT$113</f>
        <v>0</v>
      </c>
      <c r="AU9" s="284">
        <f>'Alternatyva 1'!AU$8+'Alternatyva 1'!AU$9-'Alternatyva 1'!AU$113</f>
        <v>0</v>
      </c>
      <c r="AV9" s="284">
        <f>'Alternatyva 1'!AV$8+'Alternatyva 1'!AV$9-'Alternatyva 1'!AV$113</f>
        <v>0</v>
      </c>
      <c r="AW9" s="284">
        <f>'Alternatyva 1'!AW$8+'Alternatyva 1'!AW$9-'Alternatyva 1'!AW$113</f>
        <v>0</v>
      </c>
      <c r="AX9" s="284">
        <f>'Alternatyva 1'!AX$8+'Alternatyva 1'!AX$9-'Alternatyva 1'!AX$113</f>
        <v>0</v>
      </c>
      <c r="AY9" s="284">
        <f>'Alternatyva 1'!AY$8+'Alternatyva 1'!AY$9-'Alternatyva 1'!AY$113</f>
        <v>0</v>
      </c>
      <c r="AZ9" s="284">
        <f>'Alternatyva 1'!AZ$8+'Alternatyva 1'!AZ$9-'Alternatyva 1'!AZ$113</f>
        <v>0</v>
      </c>
      <c r="BA9" s="284">
        <f>'Alternatyva 1'!BA$8+'Alternatyva 1'!BA$9-'Alternatyva 1'!BA$113</f>
        <v>0</v>
      </c>
      <c r="BB9" s="284">
        <f>'Alternatyva 1'!BB$8+'Alternatyva 1'!BB$9-'Alternatyva 1'!BB$113</f>
        <v>0</v>
      </c>
      <c r="BC9" s="284">
        <f>'Alternatyva 1'!BC$8+'Alternatyva 1'!BC$9-'Alternatyva 1'!BC$113</f>
        <v>0</v>
      </c>
      <c r="BD9" s="284">
        <f>'Alternatyva 1'!BD$8+'Alternatyva 1'!BD$9-'Alternatyva 1'!BD$113</f>
        <v>0</v>
      </c>
      <c r="BE9" s="284">
        <f>'Alternatyva 1'!BE$8+'Alternatyva 1'!BE$9-'Alternatyva 1'!BE$113</f>
        <v>0</v>
      </c>
      <c r="BF9" s="284">
        <f>'Alternatyva 1'!BF$8+'Alternatyva 1'!BF$9-'Alternatyva 1'!BF$113</f>
        <v>0</v>
      </c>
      <c r="BG9" s="284">
        <f>'Alternatyva 1'!BG$8+'Alternatyva 1'!BG$9-'Alternatyva 1'!BG$113</f>
        <v>0</v>
      </c>
      <c r="BH9" s="284">
        <f>'Alternatyva 1'!BH$8+'Alternatyva 1'!BH$9-'Alternatyva 1'!BH$113</f>
        <v>0</v>
      </c>
      <c r="BI9" s="284">
        <f>'Alternatyva 1'!BI$8+'Alternatyva 1'!BI$9-'Alternatyva 1'!BI$113</f>
        <v>0</v>
      </c>
      <c r="BJ9" s="284">
        <f>'Alternatyva 1'!BJ$8+'Alternatyva 1'!BJ$9-'Alternatyva 1'!BJ$113</f>
        <v>0</v>
      </c>
      <c r="BK9" s="284">
        <f>'Alternatyva 1'!BK$8+'Alternatyva 1'!BK$9-'Alternatyva 1'!BK$113</f>
        <v>0</v>
      </c>
      <c r="BL9" s="284">
        <f>'Alternatyva 1'!BL$8+'Alternatyva 1'!BL$9-'Alternatyva 1'!BL$113</f>
        <v>0</v>
      </c>
      <c r="BM9" s="284">
        <f>'Alternatyva 1'!BM$8+'Alternatyva 1'!BM$9-'Alternatyva 1'!BM$113</f>
        <v>0</v>
      </c>
      <c r="BN9" s="284">
        <f>'Alternatyva 1'!BN$8+'Alternatyva 1'!BN$9-'Alternatyva 1'!BN$113</f>
        <v>0</v>
      </c>
      <c r="BO9" s="284">
        <f>'Alternatyva 1'!BO$8+'Alternatyva 1'!BO$9-'Alternatyva 1'!BO$113</f>
        <v>0</v>
      </c>
      <c r="BP9" s="284">
        <f>'Alternatyva 1'!BP$8+'Alternatyva 1'!BP$9-'Alternatyva 1'!BP$113</f>
        <v>0</v>
      </c>
      <c r="BQ9" s="284">
        <f>'Alternatyva 1'!BQ$8+'Alternatyva 1'!BQ$9-'Alternatyva 1'!BQ$113</f>
        <v>0</v>
      </c>
      <c r="BR9" s="284">
        <f>'Alternatyva 1'!BR$8+'Alternatyva 1'!BR$9-'Alternatyva 1'!BR$113</f>
        <v>0</v>
      </c>
      <c r="BS9" s="284">
        <f>'Alternatyva 1'!BS$8+'Alternatyva 1'!BS$9-'Alternatyva 1'!BS$113</f>
        <v>0</v>
      </c>
      <c r="BT9" s="284">
        <f>'Alternatyva 1'!BT$8+'Alternatyva 1'!BT$9-'Alternatyva 1'!BT$113</f>
        <v>0</v>
      </c>
      <c r="BU9" s="284">
        <f>'Alternatyva 1'!BU$8+'Alternatyva 1'!BU$9-'Alternatyva 1'!BU$113</f>
        <v>0</v>
      </c>
      <c r="BV9" s="284">
        <f>'Alternatyva 1'!BV$8+'Alternatyva 1'!BV$9-'Alternatyva 1'!BV$113</f>
        <v>0</v>
      </c>
      <c r="BW9" s="284">
        <f>'Alternatyva 1'!BW$8+'Alternatyva 1'!BW$9-'Alternatyva 1'!BW$113</f>
        <v>0</v>
      </c>
      <c r="BX9" s="284">
        <f>'Alternatyva 1'!BX$8+'Alternatyva 1'!BX$9-'Alternatyva 1'!BX$113</f>
        <v>0</v>
      </c>
      <c r="BY9" s="284">
        <f>'Alternatyva 1'!BY$8+'Alternatyva 1'!BY$9-'Alternatyva 1'!BY$113</f>
        <v>0</v>
      </c>
      <c r="BZ9" s="284">
        <f>'Alternatyva 1'!BZ$8+'Alternatyva 1'!BZ$9-'Alternatyva 1'!BZ$113</f>
        <v>0</v>
      </c>
      <c r="CA9" s="284">
        <f>'Alternatyva 1'!CA$8+'Alternatyva 1'!CA$9-'Alternatyva 1'!CA$113</f>
        <v>0</v>
      </c>
      <c r="CB9" s="284">
        <f>'Alternatyva 1'!CB$8+'Alternatyva 1'!CB$9-'Alternatyva 1'!CB$113</f>
        <v>0</v>
      </c>
      <c r="CC9" s="284">
        <f>'Alternatyva 1'!CC$8+'Alternatyva 1'!CC$9-'Alternatyva 1'!CC$113</f>
        <v>0</v>
      </c>
      <c r="CD9" s="284">
        <f>'Alternatyva 1'!CD$8+'Alternatyva 1'!CD$9-'Alternatyva 1'!CD$113</f>
        <v>0</v>
      </c>
      <c r="CE9" s="284">
        <f>'Alternatyva 1'!CE$8+'Alternatyva 1'!CE$9-'Alternatyva 1'!CE$113</f>
        <v>0</v>
      </c>
      <c r="CF9" s="284">
        <f>'Alternatyva 1'!CF$8+'Alternatyva 1'!CF$9-'Alternatyva 1'!CF$113</f>
        <v>0</v>
      </c>
      <c r="CG9" s="284">
        <f>'Alternatyva 1'!CG$8+'Alternatyva 1'!CG$9-'Alternatyva 1'!CG$113</f>
        <v>0</v>
      </c>
      <c r="CH9" s="284">
        <f>'Alternatyva 1'!CH$8+'Alternatyva 1'!CH$9-'Alternatyva 1'!CH$113</f>
        <v>0</v>
      </c>
      <c r="CI9" s="284">
        <f>'Alternatyva 1'!CI$8+'Alternatyva 1'!CI$9-'Alternatyva 1'!CI$113</f>
        <v>0</v>
      </c>
      <c r="CJ9" s="284">
        <f>'Alternatyva 1'!CJ$8+'Alternatyva 1'!CJ$9-'Alternatyva 1'!CJ$113</f>
        <v>0</v>
      </c>
      <c r="CK9" s="284">
        <f>'Alternatyva 1'!CK$8+'Alternatyva 1'!CK$9-'Alternatyva 1'!CK$113</f>
        <v>0</v>
      </c>
      <c r="CL9" s="284">
        <f>'Alternatyva 1'!CL$8+'Alternatyva 1'!CL$9-'Alternatyva 1'!CL$113</f>
        <v>0</v>
      </c>
      <c r="CM9" s="284">
        <f>'Alternatyva 1'!CM$8+'Alternatyva 1'!CM$9-'Alternatyva 1'!CM$113</f>
        <v>0</v>
      </c>
      <c r="CN9" s="284">
        <f>'Alternatyva 1'!CN$8+'Alternatyva 1'!CN$9-'Alternatyva 1'!CN$113</f>
        <v>0</v>
      </c>
      <c r="CO9" s="284">
        <f>'Alternatyva 1'!CO$8+'Alternatyva 1'!CO$9-'Alternatyva 1'!CO$113</f>
        <v>0</v>
      </c>
      <c r="CP9" s="284">
        <f>'Alternatyva 1'!CP$8+'Alternatyva 1'!CP$9-'Alternatyva 1'!CP$113</f>
        <v>0</v>
      </c>
      <c r="CQ9" s="284">
        <f>'Alternatyva 1'!CQ$8+'Alternatyva 1'!CQ$9-'Alternatyva 1'!CQ$113</f>
        <v>0</v>
      </c>
      <c r="CR9" s="284">
        <f>'Alternatyva 1'!CR$8+'Alternatyva 1'!CR$9-'Alternatyva 1'!CR$113</f>
        <v>0</v>
      </c>
      <c r="CS9" s="284">
        <f>'Alternatyva 1'!CS$8+'Alternatyva 1'!CS$9-'Alternatyva 1'!CS$113</f>
        <v>0</v>
      </c>
      <c r="CT9" s="284">
        <f>'Alternatyva 1'!CT$8+'Alternatyva 1'!CT$9-'Alternatyva 1'!CT$113</f>
        <v>0</v>
      </c>
      <c r="CU9" s="284">
        <f>'Alternatyva 1'!CU$8+'Alternatyva 1'!CU$9-'Alternatyva 1'!CU$113</f>
        <v>0</v>
      </c>
      <c r="CV9" s="284">
        <f>'Alternatyva 1'!CV$8+'Alternatyva 1'!CV$9-'Alternatyva 1'!CV$113</f>
        <v>0</v>
      </c>
      <c r="CW9" s="284">
        <f>'Alternatyva 1'!CW$8+'Alternatyva 1'!CW$9-'Alternatyva 1'!CW$113</f>
        <v>0</v>
      </c>
      <c r="CX9" s="284">
        <f>'Alternatyva 1'!CX$8+'Alternatyva 1'!CX$9-'Alternatyva 1'!CX$113</f>
        <v>0</v>
      </c>
      <c r="CY9" s="284">
        <f>'Alternatyva 1'!CY$8+'Alternatyva 1'!CY$9-'Alternatyva 1'!CY$113</f>
        <v>0</v>
      </c>
      <c r="CZ9" s="284">
        <f>'Alternatyva 1'!CZ$8+'Alternatyva 1'!CZ$9-'Alternatyva 1'!CZ$113</f>
        <v>0</v>
      </c>
      <c r="DA9" s="284">
        <f>'Alternatyva 1'!DA$8+'Alternatyva 1'!DA$9-'Alternatyva 1'!DA$113</f>
        <v>0</v>
      </c>
      <c r="DB9" s="284">
        <f>'Alternatyva 1'!DB$8+'Alternatyva 1'!DB$9-'Alternatyva 1'!DB$113</f>
        <v>0</v>
      </c>
      <c r="DC9" s="284">
        <f>'Alternatyva 1'!DC$8+'Alternatyva 1'!DC$9-'Alternatyva 1'!DC$113</f>
        <v>0</v>
      </c>
    </row>
    <row r="10" spans="2:107" ht="15" customHeight="1">
      <c r="B10" s="11" t="s">
        <v>209</v>
      </c>
      <c r="C10" s="636" t="s">
        <v>263</v>
      </c>
      <c r="D10" s="637"/>
      <c r="E10" s="638"/>
      <c r="F10" s="284">
        <f>H10+NPV(SD,I10:INDEX(I10:DC10,PAL))</f>
        <v>284590564.06822133</v>
      </c>
      <c r="G10" s="287">
        <f>SUMIF($H$6:$DC$6,"&lt;="&amp;PAL,$H10:$DC10)</f>
        <v>364000000</v>
      </c>
      <c r="H10" s="284">
        <f>'Alternatyva 1'!H$89-'Alternatyva 1'!H$114</f>
        <v>0</v>
      </c>
      <c r="I10" s="284">
        <f>'Alternatyva 1'!I$89-'Alternatyva 1'!I$114</f>
        <v>11000000</v>
      </c>
      <c r="J10" s="284">
        <f>'Alternatyva 1'!J$89-'Alternatyva 1'!J$114</f>
        <v>23000000</v>
      </c>
      <c r="K10" s="284">
        <f>'Alternatyva 1'!K$89-'Alternatyva 1'!K$114</f>
        <v>36000000</v>
      </c>
      <c r="L10" s="284">
        <f>'Alternatyva 1'!L$89-'Alternatyva 1'!L$114</f>
        <v>50000000</v>
      </c>
      <c r="M10" s="284">
        <f>'Alternatyva 1'!M$89-'Alternatyva 1'!M$114</f>
        <v>65000000</v>
      </c>
      <c r="N10" s="284">
        <f>'Alternatyva 1'!N$89-'Alternatyva 1'!N$114</f>
        <v>81000000</v>
      </c>
      <c r="O10" s="284">
        <f>'Alternatyva 1'!O$89-'Alternatyva 1'!O$114</f>
        <v>98000000</v>
      </c>
      <c r="P10" s="284">
        <f>'Alternatyva 1'!P$89-'Alternatyva 1'!P$114</f>
        <v>0</v>
      </c>
      <c r="Q10" s="284">
        <f>'Alternatyva 1'!Q$89-'Alternatyva 1'!Q$114</f>
        <v>0</v>
      </c>
      <c r="R10" s="284">
        <f>'Alternatyva 1'!R$89-'Alternatyva 1'!R$114</f>
        <v>0</v>
      </c>
      <c r="S10" s="284">
        <f>'Alternatyva 1'!S$89-'Alternatyva 1'!S$114</f>
        <v>0</v>
      </c>
      <c r="T10" s="284">
        <f>'Alternatyva 1'!T$89-'Alternatyva 1'!T$114</f>
        <v>0</v>
      </c>
      <c r="U10" s="284">
        <f>'Alternatyva 1'!U$89-'Alternatyva 1'!U$114</f>
        <v>0</v>
      </c>
      <c r="V10" s="284">
        <f>'Alternatyva 1'!V$89-'Alternatyva 1'!V$114</f>
        <v>0</v>
      </c>
      <c r="W10" s="284">
        <f>'Alternatyva 1'!W$89-'Alternatyva 1'!W$114</f>
        <v>0</v>
      </c>
      <c r="X10" s="284">
        <f>'Alternatyva 1'!X$89-'Alternatyva 1'!X$114</f>
        <v>0</v>
      </c>
      <c r="Y10" s="284">
        <f>'Alternatyva 1'!Y$89-'Alternatyva 1'!Y$114</f>
        <v>0</v>
      </c>
      <c r="Z10" s="284">
        <f>'Alternatyva 1'!Z$89-'Alternatyva 1'!Z$114</f>
        <v>0</v>
      </c>
      <c r="AA10" s="284">
        <f>'Alternatyva 1'!AA$89-'Alternatyva 1'!AA$114</f>
        <v>0</v>
      </c>
      <c r="AB10" s="284">
        <f>'Alternatyva 1'!AB$89-'Alternatyva 1'!AB$114</f>
        <v>0</v>
      </c>
      <c r="AC10" s="284">
        <f>'Alternatyva 1'!AC$89-'Alternatyva 1'!AC$114</f>
        <v>0</v>
      </c>
      <c r="AD10" s="284">
        <f>'Alternatyva 1'!AD$89-'Alternatyva 1'!AD$114</f>
        <v>0</v>
      </c>
      <c r="AE10" s="284">
        <f>'Alternatyva 1'!AE$89-'Alternatyva 1'!AE$114</f>
        <v>0</v>
      </c>
      <c r="AF10" s="284">
        <f>'Alternatyva 1'!AF$89-'Alternatyva 1'!AF$114</f>
        <v>0</v>
      </c>
      <c r="AG10" s="284">
        <f>'Alternatyva 1'!AG$89-'Alternatyva 1'!AG$114</f>
        <v>0</v>
      </c>
      <c r="AH10" s="284">
        <f>'Alternatyva 1'!AH$89-'Alternatyva 1'!AH$114</f>
        <v>0</v>
      </c>
      <c r="AI10" s="284">
        <f>'Alternatyva 1'!AI$89-'Alternatyva 1'!AI$114</f>
        <v>0</v>
      </c>
      <c r="AJ10" s="284">
        <f>'Alternatyva 1'!AJ$89-'Alternatyva 1'!AJ$114</f>
        <v>0</v>
      </c>
      <c r="AK10" s="284">
        <f>'Alternatyva 1'!AK$89-'Alternatyva 1'!AK$114</f>
        <v>0</v>
      </c>
      <c r="AL10" s="284">
        <f>'Alternatyva 1'!AL$89-'Alternatyva 1'!AL$114</f>
        <v>0</v>
      </c>
      <c r="AM10" s="284">
        <f>'Alternatyva 1'!AM$89-'Alternatyva 1'!AM$114</f>
        <v>0</v>
      </c>
      <c r="AN10" s="284">
        <f>'Alternatyva 1'!AN$89-'Alternatyva 1'!AN$114</f>
        <v>0</v>
      </c>
      <c r="AO10" s="284">
        <f>'Alternatyva 1'!AO$89-'Alternatyva 1'!AO$114</f>
        <v>0</v>
      </c>
      <c r="AP10" s="284">
        <f>'Alternatyva 1'!AP$89-'Alternatyva 1'!AP$114</f>
        <v>0</v>
      </c>
      <c r="AQ10" s="284">
        <f>'Alternatyva 1'!AQ$89-'Alternatyva 1'!AQ$114</f>
        <v>0</v>
      </c>
      <c r="AR10" s="284">
        <f>'Alternatyva 1'!AR$89-'Alternatyva 1'!AR$114</f>
        <v>0</v>
      </c>
      <c r="AS10" s="284">
        <f>'Alternatyva 1'!AS$89-'Alternatyva 1'!AS$114</f>
        <v>0</v>
      </c>
      <c r="AT10" s="284">
        <f>'Alternatyva 1'!AT$89-'Alternatyva 1'!AT$114</f>
        <v>0</v>
      </c>
      <c r="AU10" s="284">
        <f>'Alternatyva 1'!AU$89-'Alternatyva 1'!AU$114</f>
        <v>0</v>
      </c>
      <c r="AV10" s="284">
        <f>'Alternatyva 1'!AV$89-'Alternatyva 1'!AV$114</f>
        <v>0</v>
      </c>
      <c r="AW10" s="284">
        <f>'Alternatyva 1'!AW$89-'Alternatyva 1'!AW$114</f>
        <v>0</v>
      </c>
      <c r="AX10" s="284">
        <f>'Alternatyva 1'!AX$89-'Alternatyva 1'!AX$114</f>
        <v>0</v>
      </c>
      <c r="AY10" s="284">
        <f>'Alternatyva 1'!AY$89-'Alternatyva 1'!AY$114</f>
        <v>0</v>
      </c>
      <c r="AZ10" s="284">
        <f>'Alternatyva 1'!AZ$89-'Alternatyva 1'!AZ$114</f>
        <v>0</v>
      </c>
      <c r="BA10" s="284">
        <f>'Alternatyva 1'!BA$89-'Alternatyva 1'!BA$114</f>
        <v>0</v>
      </c>
      <c r="BB10" s="284">
        <f>'Alternatyva 1'!BB$89-'Alternatyva 1'!BB$114</f>
        <v>0</v>
      </c>
      <c r="BC10" s="284">
        <f>'Alternatyva 1'!BC$89-'Alternatyva 1'!BC$114</f>
        <v>0</v>
      </c>
      <c r="BD10" s="284">
        <f>'Alternatyva 1'!BD$89-'Alternatyva 1'!BD$114</f>
        <v>0</v>
      </c>
      <c r="BE10" s="284">
        <f>'Alternatyva 1'!BE$89-'Alternatyva 1'!BE$114</f>
        <v>0</v>
      </c>
      <c r="BF10" s="284">
        <f>'Alternatyva 1'!BF$89-'Alternatyva 1'!BF$114</f>
        <v>0</v>
      </c>
      <c r="BG10" s="284">
        <f>'Alternatyva 1'!BG$89-'Alternatyva 1'!BG$114</f>
        <v>0</v>
      </c>
      <c r="BH10" s="284">
        <f>'Alternatyva 1'!BH$89-'Alternatyva 1'!BH$114</f>
        <v>0</v>
      </c>
      <c r="BI10" s="284">
        <f>'Alternatyva 1'!BI$89-'Alternatyva 1'!BI$114</f>
        <v>0</v>
      </c>
      <c r="BJ10" s="284">
        <f>'Alternatyva 1'!BJ$89-'Alternatyva 1'!BJ$114</f>
        <v>0</v>
      </c>
      <c r="BK10" s="284">
        <f>'Alternatyva 1'!BK$89-'Alternatyva 1'!BK$114</f>
        <v>0</v>
      </c>
      <c r="BL10" s="284">
        <f>'Alternatyva 1'!BL$89-'Alternatyva 1'!BL$114</f>
        <v>0</v>
      </c>
      <c r="BM10" s="284">
        <f>'Alternatyva 1'!BM$89-'Alternatyva 1'!BM$114</f>
        <v>0</v>
      </c>
      <c r="BN10" s="284">
        <f>'Alternatyva 1'!BN$89-'Alternatyva 1'!BN$114</f>
        <v>0</v>
      </c>
      <c r="BO10" s="284">
        <f>'Alternatyva 1'!BO$89-'Alternatyva 1'!BO$114</f>
        <v>0</v>
      </c>
      <c r="BP10" s="284">
        <f>'Alternatyva 1'!BP$89-'Alternatyva 1'!BP$114</f>
        <v>0</v>
      </c>
      <c r="BQ10" s="284">
        <f>'Alternatyva 1'!BQ$89-'Alternatyva 1'!BQ$114</f>
        <v>0</v>
      </c>
      <c r="BR10" s="284">
        <f>'Alternatyva 1'!BR$89-'Alternatyva 1'!BR$114</f>
        <v>0</v>
      </c>
      <c r="BS10" s="284">
        <f>'Alternatyva 1'!BS$89-'Alternatyva 1'!BS$114</f>
        <v>0</v>
      </c>
      <c r="BT10" s="284">
        <f>'Alternatyva 1'!BT$89-'Alternatyva 1'!BT$114</f>
        <v>0</v>
      </c>
      <c r="BU10" s="284">
        <f>'Alternatyva 1'!BU$89-'Alternatyva 1'!BU$114</f>
        <v>0</v>
      </c>
      <c r="BV10" s="284">
        <f>'Alternatyva 1'!BV$89-'Alternatyva 1'!BV$114</f>
        <v>0</v>
      </c>
      <c r="BW10" s="284">
        <f>'Alternatyva 1'!BW$89-'Alternatyva 1'!BW$114</f>
        <v>0</v>
      </c>
      <c r="BX10" s="284">
        <f>'Alternatyva 1'!BX$89-'Alternatyva 1'!BX$114</f>
        <v>0</v>
      </c>
      <c r="BY10" s="284">
        <f>'Alternatyva 1'!BY$89-'Alternatyva 1'!BY$114</f>
        <v>0</v>
      </c>
      <c r="BZ10" s="284">
        <f>'Alternatyva 1'!BZ$89-'Alternatyva 1'!BZ$114</f>
        <v>0</v>
      </c>
      <c r="CA10" s="284">
        <f>'Alternatyva 1'!CA$89-'Alternatyva 1'!CA$114</f>
        <v>0</v>
      </c>
      <c r="CB10" s="284">
        <f>'Alternatyva 1'!CB$89-'Alternatyva 1'!CB$114</f>
        <v>0</v>
      </c>
      <c r="CC10" s="284">
        <f>'Alternatyva 1'!CC$89-'Alternatyva 1'!CC$114</f>
        <v>0</v>
      </c>
      <c r="CD10" s="284">
        <f>'Alternatyva 1'!CD$89-'Alternatyva 1'!CD$114</f>
        <v>0</v>
      </c>
      <c r="CE10" s="284">
        <f>'Alternatyva 1'!CE$89-'Alternatyva 1'!CE$114</f>
        <v>0</v>
      </c>
      <c r="CF10" s="284">
        <f>'Alternatyva 1'!CF$89-'Alternatyva 1'!CF$114</f>
        <v>0</v>
      </c>
      <c r="CG10" s="284">
        <f>'Alternatyva 1'!CG$89-'Alternatyva 1'!CG$114</f>
        <v>0</v>
      </c>
      <c r="CH10" s="284">
        <f>'Alternatyva 1'!CH$89-'Alternatyva 1'!CH$114</f>
        <v>0</v>
      </c>
      <c r="CI10" s="284">
        <f>'Alternatyva 1'!CI$89-'Alternatyva 1'!CI$114</f>
        <v>0</v>
      </c>
      <c r="CJ10" s="284">
        <f>'Alternatyva 1'!CJ$89-'Alternatyva 1'!CJ$114</f>
        <v>0</v>
      </c>
      <c r="CK10" s="284">
        <f>'Alternatyva 1'!CK$89-'Alternatyva 1'!CK$114</f>
        <v>0</v>
      </c>
      <c r="CL10" s="284">
        <f>'Alternatyva 1'!CL$89-'Alternatyva 1'!CL$114</f>
        <v>0</v>
      </c>
      <c r="CM10" s="284">
        <f>'Alternatyva 1'!CM$89-'Alternatyva 1'!CM$114</f>
        <v>0</v>
      </c>
      <c r="CN10" s="284">
        <f>'Alternatyva 1'!CN$89-'Alternatyva 1'!CN$114</f>
        <v>0</v>
      </c>
      <c r="CO10" s="284">
        <f>'Alternatyva 1'!CO$89-'Alternatyva 1'!CO$114</f>
        <v>0</v>
      </c>
      <c r="CP10" s="284">
        <f>'Alternatyva 1'!CP$89-'Alternatyva 1'!CP$114</f>
        <v>0</v>
      </c>
      <c r="CQ10" s="284">
        <f>'Alternatyva 1'!CQ$89-'Alternatyva 1'!CQ$114</f>
        <v>0</v>
      </c>
      <c r="CR10" s="284">
        <f>'Alternatyva 1'!CR$89-'Alternatyva 1'!CR$114</f>
        <v>0</v>
      </c>
      <c r="CS10" s="284">
        <f>'Alternatyva 1'!CS$89-'Alternatyva 1'!CS$114</f>
        <v>0</v>
      </c>
      <c r="CT10" s="284">
        <f>'Alternatyva 1'!CT$89-'Alternatyva 1'!CT$114</f>
        <v>0</v>
      </c>
      <c r="CU10" s="284">
        <f>'Alternatyva 1'!CU$89-'Alternatyva 1'!CU$114</f>
        <v>0</v>
      </c>
      <c r="CV10" s="284">
        <f>'Alternatyva 1'!CV$89-'Alternatyva 1'!CV$114</f>
        <v>0</v>
      </c>
      <c r="CW10" s="284">
        <f>'Alternatyva 1'!CW$89-'Alternatyva 1'!CW$114</f>
        <v>0</v>
      </c>
      <c r="CX10" s="284">
        <f>'Alternatyva 1'!CX$89-'Alternatyva 1'!CX$114</f>
        <v>0</v>
      </c>
      <c r="CY10" s="284">
        <f>'Alternatyva 1'!CY$89-'Alternatyva 1'!CY$114</f>
        <v>0</v>
      </c>
      <c r="CZ10" s="284">
        <f>'Alternatyva 1'!CZ$89-'Alternatyva 1'!CZ$114</f>
        <v>0</v>
      </c>
      <c r="DA10" s="284">
        <f>'Alternatyva 1'!DA$89-'Alternatyva 1'!DA$114</f>
        <v>0</v>
      </c>
      <c r="DB10" s="284">
        <f>'Alternatyva 1'!DB$89-'Alternatyva 1'!DB$114</f>
        <v>0</v>
      </c>
      <c r="DC10" s="284">
        <f>'Alternatyva 1'!DC$89-'Alternatyva 1'!DC$114</f>
        <v>0</v>
      </c>
    </row>
    <row r="11" spans="2:107" ht="15" customHeight="1">
      <c r="B11" s="11" t="s">
        <v>194</v>
      </c>
      <c r="C11" s="636" t="s">
        <v>16</v>
      </c>
      <c r="D11" s="637"/>
      <c r="E11" s="638"/>
      <c r="F11" s="75">
        <f>H11+NPV(FD,I11:INDEX(I11:DC11,PAL))</f>
        <v>0</v>
      </c>
      <c r="G11" s="287">
        <f>SUMIF($H$6:$DC$6,"&lt;="&amp;PAL,$H11:$DC11)</f>
        <v>0</v>
      </c>
      <c r="H11" s="284">
        <f>SUM('Alternatyva 1'!H$21,'Alternatyva 1'!H$32,'Alternatyva 1'!H$43,'Alternatyva 1'!H$55,'Alternatyva 1'!H$66,'Alternatyva 1'!H$77,'Alternatyva 1'!H$88)</f>
        <v>0</v>
      </c>
      <c r="I11" s="284">
        <f>SUM('Alternatyva 1'!I$21,'Alternatyva 1'!I$32,'Alternatyva 1'!I$43,'Alternatyva 1'!I$55,'Alternatyva 1'!I$66,'Alternatyva 1'!I$77,'Alternatyva 1'!I$88)</f>
        <v>0</v>
      </c>
      <c r="J11" s="284">
        <f>SUM('Alternatyva 1'!J$21,'Alternatyva 1'!J$32,'Alternatyva 1'!J$43,'Alternatyva 1'!J$55,'Alternatyva 1'!J$66,'Alternatyva 1'!J$77,'Alternatyva 1'!J$88)</f>
        <v>0</v>
      </c>
      <c r="K11" s="284">
        <f>SUM('Alternatyva 1'!K$21,'Alternatyva 1'!K$32,'Alternatyva 1'!K$43,'Alternatyva 1'!K$55,'Alternatyva 1'!K$66,'Alternatyva 1'!K$77,'Alternatyva 1'!K$88)</f>
        <v>0</v>
      </c>
      <c r="L11" s="284">
        <f>SUM('Alternatyva 1'!L$21,'Alternatyva 1'!L$32,'Alternatyva 1'!L$43,'Alternatyva 1'!L$55,'Alternatyva 1'!L$66,'Alternatyva 1'!L$77,'Alternatyva 1'!L$88)</f>
        <v>0</v>
      </c>
      <c r="M11" s="284">
        <f>SUM('Alternatyva 1'!M$21,'Alternatyva 1'!M$32,'Alternatyva 1'!M$43,'Alternatyva 1'!M$55,'Alternatyva 1'!M$66,'Alternatyva 1'!M$77,'Alternatyva 1'!M$88)</f>
        <v>0</v>
      </c>
      <c r="N11" s="284">
        <f>SUM('Alternatyva 1'!N$21,'Alternatyva 1'!N$32,'Alternatyva 1'!N$43,'Alternatyva 1'!N$55,'Alternatyva 1'!N$66,'Alternatyva 1'!N$77,'Alternatyva 1'!N$88)</f>
        <v>0</v>
      </c>
      <c r="O11" s="284">
        <f>SUM('Alternatyva 1'!O$21,'Alternatyva 1'!O$32,'Alternatyva 1'!O$43,'Alternatyva 1'!O$55,'Alternatyva 1'!O$66,'Alternatyva 1'!O$77,'Alternatyva 1'!O$88)</f>
        <v>0</v>
      </c>
      <c r="P11" s="284">
        <f>SUM('Alternatyva 1'!P$21,'Alternatyva 1'!P$32,'Alternatyva 1'!P$43,'Alternatyva 1'!P$55,'Alternatyva 1'!P$66,'Alternatyva 1'!P$77,'Alternatyva 1'!P$88)</f>
        <v>0</v>
      </c>
      <c r="Q11" s="284">
        <f>SUM('Alternatyva 1'!Q$21,'Alternatyva 1'!Q$32,'Alternatyva 1'!Q$43,'Alternatyva 1'!Q$55,'Alternatyva 1'!Q$66,'Alternatyva 1'!Q$77,'Alternatyva 1'!Q$88)</f>
        <v>0</v>
      </c>
      <c r="R11" s="284">
        <f>SUM('Alternatyva 1'!R$21,'Alternatyva 1'!R$32,'Alternatyva 1'!R$43,'Alternatyva 1'!R$55,'Alternatyva 1'!R$66,'Alternatyva 1'!R$77,'Alternatyva 1'!R$88)</f>
        <v>0</v>
      </c>
      <c r="S11" s="284">
        <f>SUM('Alternatyva 1'!S$21,'Alternatyva 1'!S$32,'Alternatyva 1'!S$43,'Alternatyva 1'!S$55,'Alternatyva 1'!S$66,'Alternatyva 1'!S$77,'Alternatyva 1'!S$88)</f>
        <v>0</v>
      </c>
      <c r="T11" s="284">
        <f>SUM('Alternatyva 1'!T$21,'Alternatyva 1'!T$32,'Alternatyva 1'!T$43,'Alternatyva 1'!T$55,'Alternatyva 1'!T$66,'Alternatyva 1'!T$77,'Alternatyva 1'!T$88)</f>
        <v>0</v>
      </c>
      <c r="U11" s="284">
        <f>SUM('Alternatyva 1'!U$21,'Alternatyva 1'!U$32,'Alternatyva 1'!U$43,'Alternatyva 1'!U$55,'Alternatyva 1'!U$66,'Alternatyva 1'!U$77,'Alternatyva 1'!U$88)</f>
        <v>0</v>
      </c>
      <c r="V11" s="284">
        <f>SUM('Alternatyva 1'!V$21,'Alternatyva 1'!V$32,'Alternatyva 1'!V$43,'Alternatyva 1'!V$55,'Alternatyva 1'!V$66,'Alternatyva 1'!V$77,'Alternatyva 1'!V$88)</f>
        <v>0</v>
      </c>
      <c r="W11" s="284">
        <f>SUM('Alternatyva 1'!W$21,'Alternatyva 1'!W$32,'Alternatyva 1'!W$43,'Alternatyva 1'!W$55,'Alternatyva 1'!W$66,'Alternatyva 1'!W$77,'Alternatyva 1'!W$88)</f>
        <v>0</v>
      </c>
      <c r="X11" s="284">
        <f>SUM('Alternatyva 1'!X$21,'Alternatyva 1'!X$32,'Alternatyva 1'!X$43,'Alternatyva 1'!X$55,'Alternatyva 1'!X$66,'Alternatyva 1'!X$77,'Alternatyva 1'!X$88)</f>
        <v>0</v>
      </c>
      <c r="Y11" s="284">
        <f>SUM('Alternatyva 1'!Y$21,'Alternatyva 1'!Y$32,'Alternatyva 1'!Y$43,'Alternatyva 1'!Y$55,'Alternatyva 1'!Y$66,'Alternatyva 1'!Y$77,'Alternatyva 1'!Y$88)</f>
        <v>0</v>
      </c>
      <c r="Z11" s="284">
        <f>SUM('Alternatyva 1'!Z$21,'Alternatyva 1'!Z$32,'Alternatyva 1'!Z$43,'Alternatyva 1'!Z$55,'Alternatyva 1'!Z$66,'Alternatyva 1'!Z$77,'Alternatyva 1'!Z$88)</f>
        <v>0</v>
      </c>
      <c r="AA11" s="284">
        <f>SUM('Alternatyva 1'!AA$21,'Alternatyva 1'!AA$32,'Alternatyva 1'!AA$43,'Alternatyva 1'!AA$55,'Alternatyva 1'!AA$66,'Alternatyva 1'!AA$77,'Alternatyva 1'!AA$88)</f>
        <v>0</v>
      </c>
      <c r="AB11" s="284">
        <f>SUM('Alternatyva 1'!AB$21,'Alternatyva 1'!AB$32,'Alternatyva 1'!AB$43,'Alternatyva 1'!AB$55,'Alternatyva 1'!AB$66,'Alternatyva 1'!AB$77,'Alternatyva 1'!AB$88)</f>
        <v>0</v>
      </c>
      <c r="AC11" s="284">
        <f>SUM('Alternatyva 1'!AC$21,'Alternatyva 1'!AC$32,'Alternatyva 1'!AC$43,'Alternatyva 1'!AC$55,'Alternatyva 1'!AC$66,'Alternatyva 1'!AC$77,'Alternatyva 1'!AC$88)</f>
        <v>0</v>
      </c>
      <c r="AD11" s="284">
        <f>SUM('Alternatyva 1'!AD$21,'Alternatyva 1'!AD$32,'Alternatyva 1'!AD$43,'Alternatyva 1'!AD$55,'Alternatyva 1'!AD$66,'Alternatyva 1'!AD$77,'Alternatyva 1'!AD$88)</f>
        <v>0</v>
      </c>
      <c r="AE11" s="284">
        <f>SUM('Alternatyva 1'!AE$21,'Alternatyva 1'!AE$32,'Alternatyva 1'!AE$43,'Alternatyva 1'!AE$55,'Alternatyva 1'!AE$66,'Alternatyva 1'!AE$77,'Alternatyva 1'!AE$88)</f>
        <v>0</v>
      </c>
      <c r="AF11" s="284">
        <f>SUM('Alternatyva 1'!AF$21,'Alternatyva 1'!AF$32,'Alternatyva 1'!AF$43,'Alternatyva 1'!AF$55,'Alternatyva 1'!AF$66,'Alternatyva 1'!AF$77,'Alternatyva 1'!AF$88)</f>
        <v>0</v>
      </c>
      <c r="AG11" s="284">
        <f>SUM('Alternatyva 1'!AG$21,'Alternatyva 1'!AG$32,'Alternatyva 1'!AG$43,'Alternatyva 1'!AG$55,'Alternatyva 1'!AG$66,'Alternatyva 1'!AG$77,'Alternatyva 1'!AG$88)</f>
        <v>0</v>
      </c>
      <c r="AH11" s="284">
        <f>SUM('Alternatyva 1'!AH$21,'Alternatyva 1'!AH$32,'Alternatyva 1'!AH$43,'Alternatyva 1'!AH$55,'Alternatyva 1'!AH$66,'Alternatyva 1'!AH$77,'Alternatyva 1'!AH$88)</f>
        <v>0</v>
      </c>
      <c r="AI11" s="284">
        <f>SUM('Alternatyva 1'!AI$21,'Alternatyva 1'!AI$32,'Alternatyva 1'!AI$43,'Alternatyva 1'!AI$55,'Alternatyva 1'!AI$66,'Alternatyva 1'!AI$77,'Alternatyva 1'!AI$88)</f>
        <v>0</v>
      </c>
      <c r="AJ11" s="284">
        <f>SUM('Alternatyva 1'!AJ$21,'Alternatyva 1'!AJ$32,'Alternatyva 1'!AJ$43,'Alternatyva 1'!AJ$55,'Alternatyva 1'!AJ$66,'Alternatyva 1'!AJ$77,'Alternatyva 1'!AJ$88)</f>
        <v>0</v>
      </c>
      <c r="AK11" s="284">
        <f>SUM('Alternatyva 1'!AK$21,'Alternatyva 1'!AK$32,'Alternatyva 1'!AK$43,'Alternatyva 1'!AK$55,'Alternatyva 1'!AK$66,'Alternatyva 1'!AK$77,'Alternatyva 1'!AK$88)</f>
        <v>0</v>
      </c>
      <c r="AL11" s="284">
        <f>SUM('Alternatyva 1'!AL$21,'Alternatyva 1'!AL$32,'Alternatyva 1'!AL$43,'Alternatyva 1'!AL$55,'Alternatyva 1'!AL$66,'Alternatyva 1'!AL$77,'Alternatyva 1'!AL$88)</f>
        <v>0</v>
      </c>
      <c r="AM11" s="284">
        <f>SUM('Alternatyva 1'!AM$21,'Alternatyva 1'!AM$32,'Alternatyva 1'!AM$43,'Alternatyva 1'!AM$55,'Alternatyva 1'!AM$66,'Alternatyva 1'!AM$77,'Alternatyva 1'!AM$88)</f>
        <v>0</v>
      </c>
      <c r="AN11" s="284">
        <f>SUM('Alternatyva 1'!AN$21,'Alternatyva 1'!AN$32,'Alternatyva 1'!AN$43,'Alternatyva 1'!AN$55,'Alternatyva 1'!AN$66,'Alternatyva 1'!AN$77,'Alternatyva 1'!AN$88)</f>
        <v>0</v>
      </c>
      <c r="AO11" s="284">
        <f>SUM('Alternatyva 1'!AO$21,'Alternatyva 1'!AO$32,'Alternatyva 1'!AO$43,'Alternatyva 1'!AO$55,'Alternatyva 1'!AO$66,'Alternatyva 1'!AO$77,'Alternatyva 1'!AO$88)</f>
        <v>0</v>
      </c>
      <c r="AP11" s="284">
        <f>SUM('Alternatyva 1'!AP$21,'Alternatyva 1'!AP$32,'Alternatyva 1'!AP$43,'Alternatyva 1'!AP$55,'Alternatyva 1'!AP$66,'Alternatyva 1'!AP$77,'Alternatyva 1'!AP$88)</f>
        <v>0</v>
      </c>
      <c r="AQ11" s="284">
        <f>SUM('Alternatyva 1'!AQ$21,'Alternatyva 1'!AQ$32,'Alternatyva 1'!AQ$43,'Alternatyva 1'!AQ$55,'Alternatyva 1'!AQ$66,'Alternatyva 1'!AQ$77,'Alternatyva 1'!AQ$88)</f>
        <v>0</v>
      </c>
      <c r="AR11" s="284">
        <f>SUM('Alternatyva 1'!AR$21,'Alternatyva 1'!AR$32,'Alternatyva 1'!AR$43,'Alternatyva 1'!AR$55,'Alternatyva 1'!AR$66,'Alternatyva 1'!AR$77,'Alternatyva 1'!AR$88)</f>
        <v>0</v>
      </c>
      <c r="AS11" s="284">
        <f>SUM('Alternatyva 1'!AS$21,'Alternatyva 1'!AS$32,'Alternatyva 1'!AS$43,'Alternatyva 1'!AS$55,'Alternatyva 1'!AS$66,'Alternatyva 1'!AS$77,'Alternatyva 1'!AS$88)</f>
        <v>0</v>
      </c>
      <c r="AT11" s="284">
        <f>SUM('Alternatyva 1'!AT$21,'Alternatyva 1'!AT$32,'Alternatyva 1'!AT$43,'Alternatyva 1'!AT$55,'Alternatyva 1'!AT$66,'Alternatyva 1'!AT$77,'Alternatyva 1'!AT$88)</f>
        <v>0</v>
      </c>
      <c r="AU11" s="284">
        <f>SUM('Alternatyva 1'!AU$21,'Alternatyva 1'!AU$32,'Alternatyva 1'!AU$43,'Alternatyva 1'!AU$55,'Alternatyva 1'!AU$66,'Alternatyva 1'!AU$77,'Alternatyva 1'!AU$88)</f>
        <v>0</v>
      </c>
      <c r="AV11" s="284">
        <f>SUM('Alternatyva 1'!AV$21,'Alternatyva 1'!AV$32,'Alternatyva 1'!AV$43,'Alternatyva 1'!AV$55,'Alternatyva 1'!AV$66,'Alternatyva 1'!AV$77,'Alternatyva 1'!AV$88)</f>
        <v>0</v>
      </c>
      <c r="AW11" s="284">
        <f>SUM('Alternatyva 1'!AW$21,'Alternatyva 1'!AW$32,'Alternatyva 1'!AW$43,'Alternatyva 1'!AW$55,'Alternatyva 1'!AW$66,'Alternatyva 1'!AW$77,'Alternatyva 1'!AW$88)</f>
        <v>0</v>
      </c>
      <c r="AX11" s="284">
        <f>SUM('Alternatyva 1'!AX$21,'Alternatyva 1'!AX$32,'Alternatyva 1'!AX$43,'Alternatyva 1'!AX$55,'Alternatyva 1'!AX$66,'Alternatyva 1'!AX$77,'Alternatyva 1'!AX$88)</f>
        <v>0</v>
      </c>
      <c r="AY11" s="284">
        <f>SUM('Alternatyva 1'!AY$21,'Alternatyva 1'!AY$32,'Alternatyva 1'!AY$43,'Alternatyva 1'!AY$55,'Alternatyva 1'!AY$66,'Alternatyva 1'!AY$77,'Alternatyva 1'!AY$88)</f>
        <v>0</v>
      </c>
      <c r="AZ11" s="284">
        <f>SUM('Alternatyva 1'!AZ$21,'Alternatyva 1'!AZ$32,'Alternatyva 1'!AZ$43,'Alternatyva 1'!AZ$55,'Alternatyva 1'!AZ$66,'Alternatyva 1'!AZ$77,'Alternatyva 1'!AZ$88)</f>
        <v>0</v>
      </c>
      <c r="BA11" s="284">
        <f>SUM('Alternatyva 1'!BA$21,'Alternatyva 1'!BA$32,'Alternatyva 1'!BA$43,'Alternatyva 1'!BA$55,'Alternatyva 1'!BA$66,'Alternatyva 1'!BA$77,'Alternatyva 1'!BA$88)</f>
        <v>0</v>
      </c>
      <c r="BB11" s="284">
        <f>SUM('Alternatyva 1'!BB$21,'Alternatyva 1'!BB$32,'Alternatyva 1'!BB$43,'Alternatyva 1'!BB$55,'Alternatyva 1'!BB$66,'Alternatyva 1'!BB$77,'Alternatyva 1'!BB$88)</f>
        <v>0</v>
      </c>
      <c r="BC11" s="284">
        <f>SUM('Alternatyva 1'!BC$21,'Alternatyva 1'!BC$32,'Alternatyva 1'!BC$43,'Alternatyva 1'!BC$55,'Alternatyva 1'!BC$66,'Alternatyva 1'!BC$77,'Alternatyva 1'!BC$88)</f>
        <v>0</v>
      </c>
      <c r="BD11" s="284">
        <f>SUM('Alternatyva 1'!BD$21,'Alternatyva 1'!BD$32,'Alternatyva 1'!BD$43,'Alternatyva 1'!BD$55,'Alternatyva 1'!BD$66,'Alternatyva 1'!BD$77,'Alternatyva 1'!BD$88)</f>
        <v>0</v>
      </c>
      <c r="BE11" s="284">
        <f>SUM('Alternatyva 1'!BE$21,'Alternatyva 1'!BE$32,'Alternatyva 1'!BE$43,'Alternatyva 1'!BE$55,'Alternatyva 1'!BE$66,'Alternatyva 1'!BE$77,'Alternatyva 1'!BE$88)</f>
        <v>0</v>
      </c>
      <c r="BF11" s="284">
        <f>SUM('Alternatyva 1'!BF$21,'Alternatyva 1'!BF$32,'Alternatyva 1'!BF$43,'Alternatyva 1'!BF$55,'Alternatyva 1'!BF$66,'Alternatyva 1'!BF$77,'Alternatyva 1'!BF$88)</f>
        <v>0</v>
      </c>
      <c r="BG11" s="284">
        <f>SUM('Alternatyva 1'!BG$21,'Alternatyva 1'!BG$32,'Alternatyva 1'!BG$43,'Alternatyva 1'!BG$55,'Alternatyva 1'!BG$66,'Alternatyva 1'!BG$77,'Alternatyva 1'!BG$88)</f>
        <v>0</v>
      </c>
      <c r="BH11" s="284">
        <f>SUM('Alternatyva 1'!BH$21,'Alternatyva 1'!BH$32,'Alternatyva 1'!BH$43,'Alternatyva 1'!BH$55,'Alternatyva 1'!BH$66,'Alternatyva 1'!BH$77,'Alternatyva 1'!BH$88)</f>
        <v>0</v>
      </c>
      <c r="BI11" s="284">
        <f>SUM('Alternatyva 1'!BI$21,'Alternatyva 1'!BI$32,'Alternatyva 1'!BI$43,'Alternatyva 1'!BI$55,'Alternatyva 1'!BI$66,'Alternatyva 1'!BI$77,'Alternatyva 1'!BI$88)</f>
        <v>0</v>
      </c>
      <c r="BJ11" s="284">
        <f>SUM('Alternatyva 1'!BJ$21,'Alternatyva 1'!BJ$32,'Alternatyva 1'!BJ$43,'Alternatyva 1'!BJ$55,'Alternatyva 1'!BJ$66,'Alternatyva 1'!BJ$77,'Alternatyva 1'!BJ$88)</f>
        <v>0</v>
      </c>
      <c r="BK11" s="284">
        <f>SUM('Alternatyva 1'!BK$21,'Alternatyva 1'!BK$32,'Alternatyva 1'!BK$43,'Alternatyva 1'!BK$55,'Alternatyva 1'!BK$66,'Alternatyva 1'!BK$77,'Alternatyva 1'!BK$88)</f>
        <v>0</v>
      </c>
      <c r="BL11" s="284">
        <f>SUM('Alternatyva 1'!BL$21,'Alternatyva 1'!BL$32,'Alternatyva 1'!BL$43,'Alternatyva 1'!BL$55,'Alternatyva 1'!BL$66,'Alternatyva 1'!BL$77,'Alternatyva 1'!BL$88)</f>
        <v>0</v>
      </c>
      <c r="BM11" s="284">
        <f>SUM('Alternatyva 1'!BM$21,'Alternatyva 1'!BM$32,'Alternatyva 1'!BM$43,'Alternatyva 1'!BM$55,'Alternatyva 1'!BM$66,'Alternatyva 1'!BM$77,'Alternatyva 1'!BM$88)</f>
        <v>0</v>
      </c>
      <c r="BN11" s="284">
        <f>SUM('Alternatyva 1'!BN$21,'Alternatyva 1'!BN$32,'Alternatyva 1'!BN$43,'Alternatyva 1'!BN$55,'Alternatyva 1'!BN$66,'Alternatyva 1'!BN$77,'Alternatyva 1'!BN$88)</f>
        <v>0</v>
      </c>
      <c r="BO11" s="284">
        <f>SUM('Alternatyva 1'!BO$21,'Alternatyva 1'!BO$32,'Alternatyva 1'!BO$43,'Alternatyva 1'!BO$55,'Alternatyva 1'!BO$66,'Alternatyva 1'!BO$77,'Alternatyva 1'!BO$88)</f>
        <v>0</v>
      </c>
      <c r="BP11" s="284">
        <f>SUM('Alternatyva 1'!BP$21,'Alternatyva 1'!BP$32,'Alternatyva 1'!BP$43,'Alternatyva 1'!BP$55,'Alternatyva 1'!BP$66,'Alternatyva 1'!BP$77,'Alternatyva 1'!BP$88)</f>
        <v>0</v>
      </c>
      <c r="BQ11" s="284">
        <f>SUM('Alternatyva 1'!BQ$21,'Alternatyva 1'!BQ$32,'Alternatyva 1'!BQ$43,'Alternatyva 1'!BQ$55,'Alternatyva 1'!BQ$66,'Alternatyva 1'!BQ$77,'Alternatyva 1'!BQ$88)</f>
        <v>0</v>
      </c>
      <c r="BR11" s="284">
        <f>SUM('Alternatyva 1'!BR$21,'Alternatyva 1'!BR$32,'Alternatyva 1'!BR$43,'Alternatyva 1'!BR$55,'Alternatyva 1'!BR$66,'Alternatyva 1'!BR$77,'Alternatyva 1'!BR$88)</f>
        <v>0</v>
      </c>
      <c r="BS11" s="284">
        <f>SUM('Alternatyva 1'!BS$21,'Alternatyva 1'!BS$32,'Alternatyva 1'!BS$43,'Alternatyva 1'!BS$55,'Alternatyva 1'!BS$66,'Alternatyva 1'!BS$77,'Alternatyva 1'!BS$88)</f>
        <v>0</v>
      </c>
      <c r="BT11" s="284">
        <f>SUM('Alternatyva 1'!BT$21,'Alternatyva 1'!BT$32,'Alternatyva 1'!BT$43,'Alternatyva 1'!BT$55,'Alternatyva 1'!BT$66,'Alternatyva 1'!BT$77,'Alternatyva 1'!BT$88)</f>
        <v>0</v>
      </c>
      <c r="BU11" s="284">
        <f>SUM('Alternatyva 1'!BU$21,'Alternatyva 1'!BU$32,'Alternatyva 1'!BU$43,'Alternatyva 1'!BU$55,'Alternatyva 1'!BU$66,'Alternatyva 1'!BU$77,'Alternatyva 1'!BU$88)</f>
        <v>0</v>
      </c>
      <c r="BV11" s="284">
        <f>SUM('Alternatyva 1'!BV$21,'Alternatyva 1'!BV$32,'Alternatyva 1'!BV$43,'Alternatyva 1'!BV$55,'Alternatyva 1'!BV$66,'Alternatyva 1'!BV$77,'Alternatyva 1'!BV$88)</f>
        <v>0</v>
      </c>
      <c r="BW11" s="284">
        <f>SUM('Alternatyva 1'!BW$21,'Alternatyva 1'!BW$32,'Alternatyva 1'!BW$43,'Alternatyva 1'!BW$55,'Alternatyva 1'!BW$66,'Alternatyva 1'!BW$77,'Alternatyva 1'!BW$88)</f>
        <v>0</v>
      </c>
      <c r="BX11" s="284">
        <f>SUM('Alternatyva 1'!BX$21,'Alternatyva 1'!BX$32,'Alternatyva 1'!BX$43,'Alternatyva 1'!BX$55,'Alternatyva 1'!BX$66,'Alternatyva 1'!BX$77,'Alternatyva 1'!BX$88)</f>
        <v>0</v>
      </c>
      <c r="BY11" s="284">
        <f>SUM('Alternatyva 1'!BY$21,'Alternatyva 1'!BY$32,'Alternatyva 1'!BY$43,'Alternatyva 1'!BY$55,'Alternatyva 1'!BY$66,'Alternatyva 1'!BY$77,'Alternatyva 1'!BY$88)</f>
        <v>0</v>
      </c>
      <c r="BZ11" s="284">
        <f>SUM('Alternatyva 1'!BZ$21,'Alternatyva 1'!BZ$32,'Alternatyva 1'!BZ$43,'Alternatyva 1'!BZ$55,'Alternatyva 1'!BZ$66,'Alternatyva 1'!BZ$77,'Alternatyva 1'!BZ$88)</f>
        <v>0</v>
      </c>
      <c r="CA11" s="284">
        <f>SUM('Alternatyva 1'!CA$21,'Alternatyva 1'!CA$32,'Alternatyva 1'!CA$43,'Alternatyva 1'!CA$55,'Alternatyva 1'!CA$66,'Alternatyva 1'!CA$77,'Alternatyva 1'!CA$88)</f>
        <v>0</v>
      </c>
      <c r="CB11" s="284">
        <f>SUM('Alternatyva 1'!CB$21,'Alternatyva 1'!CB$32,'Alternatyva 1'!CB$43,'Alternatyva 1'!CB$55,'Alternatyva 1'!CB$66,'Alternatyva 1'!CB$77,'Alternatyva 1'!CB$88)</f>
        <v>0</v>
      </c>
      <c r="CC11" s="284">
        <f>SUM('Alternatyva 1'!CC$21,'Alternatyva 1'!CC$32,'Alternatyva 1'!CC$43,'Alternatyva 1'!CC$55,'Alternatyva 1'!CC$66,'Alternatyva 1'!CC$77,'Alternatyva 1'!CC$88)</f>
        <v>0</v>
      </c>
      <c r="CD11" s="284">
        <f>SUM('Alternatyva 1'!CD$21,'Alternatyva 1'!CD$32,'Alternatyva 1'!CD$43,'Alternatyva 1'!CD$55,'Alternatyva 1'!CD$66,'Alternatyva 1'!CD$77,'Alternatyva 1'!CD$88)</f>
        <v>0</v>
      </c>
      <c r="CE11" s="284">
        <f>SUM('Alternatyva 1'!CE$21,'Alternatyva 1'!CE$32,'Alternatyva 1'!CE$43,'Alternatyva 1'!CE$55,'Alternatyva 1'!CE$66,'Alternatyva 1'!CE$77,'Alternatyva 1'!CE$88)</f>
        <v>0</v>
      </c>
      <c r="CF11" s="284">
        <f>SUM('Alternatyva 1'!CF$21,'Alternatyva 1'!CF$32,'Alternatyva 1'!CF$43,'Alternatyva 1'!CF$55,'Alternatyva 1'!CF$66,'Alternatyva 1'!CF$77,'Alternatyva 1'!CF$88)</f>
        <v>0</v>
      </c>
      <c r="CG11" s="284">
        <f>SUM('Alternatyva 1'!CG$21,'Alternatyva 1'!CG$32,'Alternatyva 1'!CG$43,'Alternatyva 1'!CG$55,'Alternatyva 1'!CG$66,'Alternatyva 1'!CG$77,'Alternatyva 1'!CG$88)</f>
        <v>0</v>
      </c>
      <c r="CH11" s="284">
        <f>SUM('Alternatyva 1'!CH$21,'Alternatyva 1'!CH$32,'Alternatyva 1'!CH$43,'Alternatyva 1'!CH$55,'Alternatyva 1'!CH$66,'Alternatyva 1'!CH$77,'Alternatyva 1'!CH$88)</f>
        <v>0</v>
      </c>
      <c r="CI11" s="284">
        <f>SUM('Alternatyva 1'!CI$21,'Alternatyva 1'!CI$32,'Alternatyva 1'!CI$43,'Alternatyva 1'!CI$55,'Alternatyva 1'!CI$66,'Alternatyva 1'!CI$77,'Alternatyva 1'!CI$88)</f>
        <v>0</v>
      </c>
      <c r="CJ11" s="284">
        <f>SUM('Alternatyva 1'!CJ$21,'Alternatyva 1'!CJ$32,'Alternatyva 1'!CJ$43,'Alternatyva 1'!CJ$55,'Alternatyva 1'!CJ$66,'Alternatyva 1'!CJ$77,'Alternatyva 1'!CJ$88)</f>
        <v>0</v>
      </c>
      <c r="CK11" s="284">
        <f>SUM('Alternatyva 1'!CK$21,'Alternatyva 1'!CK$32,'Alternatyva 1'!CK$43,'Alternatyva 1'!CK$55,'Alternatyva 1'!CK$66,'Alternatyva 1'!CK$77,'Alternatyva 1'!CK$88)</f>
        <v>0</v>
      </c>
      <c r="CL11" s="284">
        <f>SUM('Alternatyva 1'!CL$21,'Alternatyva 1'!CL$32,'Alternatyva 1'!CL$43,'Alternatyva 1'!CL$55,'Alternatyva 1'!CL$66,'Alternatyva 1'!CL$77,'Alternatyva 1'!CL$88)</f>
        <v>0</v>
      </c>
      <c r="CM11" s="284">
        <f>SUM('Alternatyva 1'!CM$21,'Alternatyva 1'!CM$32,'Alternatyva 1'!CM$43,'Alternatyva 1'!CM$55,'Alternatyva 1'!CM$66,'Alternatyva 1'!CM$77,'Alternatyva 1'!CM$88)</f>
        <v>0</v>
      </c>
      <c r="CN11" s="284">
        <f>SUM('Alternatyva 1'!CN$21,'Alternatyva 1'!CN$32,'Alternatyva 1'!CN$43,'Alternatyva 1'!CN$55,'Alternatyva 1'!CN$66,'Alternatyva 1'!CN$77,'Alternatyva 1'!CN$88)</f>
        <v>0</v>
      </c>
      <c r="CO11" s="284">
        <f>SUM('Alternatyva 1'!CO$21,'Alternatyva 1'!CO$32,'Alternatyva 1'!CO$43,'Alternatyva 1'!CO$55,'Alternatyva 1'!CO$66,'Alternatyva 1'!CO$77,'Alternatyva 1'!CO$88)</f>
        <v>0</v>
      </c>
      <c r="CP11" s="284">
        <f>SUM('Alternatyva 1'!CP$21,'Alternatyva 1'!CP$32,'Alternatyva 1'!CP$43,'Alternatyva 1'!CP$55,'Alternatyva 1'!CP$66,'Alternatyva 1'!CP$77,'Alternatyva 1'!CP$88)</f>
        <v>0</v>
      </c>
      <c r="CQ11" s="284">
        <f>SUM('Alternatyva 1'!CQ$21,'Alternatyva 1'!CQ$32,'Alternatyva 1'!CQ$43,'Alternatyva 1'!CQ$55,'Alternatyva 1'!CQ$66,'Alternatyva 1'!CQ$77,'Alternatyva 1'!CQ$88)</f>
        <v>0</v>
      </c>
      <c r="CR11" s="284">
        <f>SUM('Alternatyva 1'!CR$21,'Alternatyva 1'!CR$32,'Alternatyva 1'!CR$43,'Alternatyva 1'!CR$55,'Alternatyva 1'!CR$66,'Alternatyva 1'!CR$77,'Alternatyva 1'!CR$88)</f>
        <v>0</v>
      </c>
      <c r="CS11" s="284">
        <f>SUM('Alternatyva 1'!CS$21,'Alternatyva 1'!CS$32,'Alternatyva 1'!CS$43,'Alternatyva 1'!CS$55,'Alternatyva 1'!CS$66,'Alternatyva 1'!CS$77,'Alternatyva 1'!CS$88)</f>
        <v>0</v>
      </c>
      <c r="CT11" s="284">
        <f>SUM('Alternatyva 1'!CT$21,'Alternatyva 1'!CT$32,'Alternatyva 1'!CT$43,'Alternatyva 1'!CT$55,'Alternatyva 1'!CT$66,'Alternatyva 1'!CT$77,'Alternatyva 1'!CT$88)</f>
        <v>0</v>
      </c>
      <c r="CU11" s="284">
        <f>SUM('Alternatyva 1'!CU$21,'Alternatyva 1'!CU$32,'Alternatyva 1'!CU$43,'Alternatyva 1'!CU$55,'Alternatyva 1'!CU$66,'Alternatyva 1'!CU$77,'Alternatyva 1'!CU$88)</f>
        <v>0</v>
      </c>
      <c r="CV11" s="284">
        <f>SUM('Alternatyva 1'!CV$21,'Alternatyva 1'!CV$32,'Alternatyva 1'!CV$43,'Alternatyva 1'!CV$55,'Alternatyva 1'!CV$66,'Alternatyva 1'!CV$77,'Alternatyva 1'!CV$88)</f>
        <v>0</v>
      </c>
      <c r="CW11" s="284">
        <f>SUM('Alternatyva 1'!CW$21,'Alternatyva 1'!CW$32,'Alternatyva 1'!CW$43,'Alternatyva 1'!CW$55,'Alternatyva 1'!CW$66,'Alternatyva 1'!CW$77,'Alternatyva 1'!CW$88)</f>
        <v>0</v>
      </c>
      <c r="CX11" s="284">
        <f>SUM('Alternatyva 1'!CX$21,'Alternatyva 1'!CX$32,'Alternatyva 1'!CX$43,'Alternatyva 1'!CX$55,'Alternatyva 1'!CX$66,'Alternatyva 1'!CX$77,'Alternatyva 1'!CX$88)</f>
        <v>0</v>
      </c>
      <c r="CY11" s="284">
        <f>SUM('Alternatyva 1'!CY$21,'Alternatyva 1'!CY$32,'Alternatyva 1'!CY$43,'Alternatyva 1'!CY$55,'Alternatyva 1'!CY$66,'Alternatyva 1'!CY$77,'Alternatyva 1'!CY$88)</f>
        <v>0</v>
      </c>
      <c r="CZ11" s="284">
        <f>SUM('Alternatyva 1'!CZ$21,'Alternatyva 1'!CZ$32,'Alternatyva 1'!CZ$43,'Alternatyva 1'!CZ$55,'Alternatyva 1'!CZ$66,'Alternatyva 1'!CZ$77,'Alternatyva 1'!CZ$88)</f>
        <v>0</v>
      </c>
      <c r="DA11" s="284">
        <f>SUM('Alternatyva 1'!DA$21,'Alternatyva 1'!DA$32,'Alternatyva 1'!DA$43,'Alternatyva 1'!DA$55,'Alternatyva 1'!DA$66,'Alternatyva 1'!DA$77,'Alternatyva 1'!DA$88)</f>
        <v>0</v>
      </c>
      <c r="DB11" s="284">
        <f>SUM('Alternatyva 1'!DB$21,'Alternatyva 1'!DB$32,'Alternatyva 1'!DB$43,'Alternatyva 1'!DB$55,'Alternatyva 1'!DB$66,'Alternatyva 1'!DB$77,'Alternatyva 1'!DB$88)</f>
        <v>0</v>
      </c>
      <c r="DC11" s="284">
        <f>SUM('Alternatyva 1'!DC$21,'Alternatyva 1'!DC$32,'Alternatyva 1'!DC$43,'Alternatyva 1'!DC$55,'Alternatyva 1'!DC$66,'Alternatyva 1'!DC$77,'Alternatyva 1'!DC$88)</f>
        <v>0</v>
      </c>
    </row>
    <row r="12" spans="2:107" s="278" customFormat="1" ht="15" customHeight="1">
      <c r="B12" s="263" t="s">
        <v>195</v>
      </c>
      <c r="C12" s="636" t="s">
        <v>264</v>
      </c>
      <c r="D12" s="637"/>
      <c r="E12" s="638"/>
      <c r="F12" s="75">
        <f>H12+NPV(SD,I12:INDEX(I12:DC12,PAL))</f>
        <v>0</v>
      </c>
      <c r="G12" s="287">
        <f>SUMIF($H$6:$DC$6,"&lt;="&amp;PAL,$H12:$DC12)</f>
        <v>0</v>
      </c>
      <c r="H12" s="284">
        <f>H11-SUMPRODUCT('Alternatyva 1'!H$21:H$88,'Alternatyva 1'!$DH$21:$DH$88)</f>
        <v>0</v>
      </c>
      <c r="I12" s="284">
        <f>I11-SUMPRODUCT('Alternatyva 1'!I$21:I$88,'Alternatyva 1'!$DH$21:$DH$88)</f>
        <v>0</v>
      </c>
      <c r="J12" s="284">
        <f>J11-SUMPRODUCT('Alternatyva 1'!J$21:J$88,'Alternatyva 1'!$DH$21:$DH$88)</f>
        <v>0</v>
      </c>
      <c r="K12" s="284">
        <f>K11-SUMPRODUCT('Alternatyva 1'!K$21:K$88,'Alternatyva 1'!$DH$21:$DH$88)</f>
        <v>0</v>
      </c>
      <c r="L12" s="284">
        <f>L11-SUMPRODUCT('Alternatyva 1'!L$21:L$88,'Alternatyva 1'!$DH$21:$DH$88)</f>
        <v>0</v>
      </c>
      <c r="M12" s="284">
        <f>M11-SUMPRODUCT('Alternatyva 1'!M$21:M$88,'Alternatyva 1'!$DH$21:$DH$88)</f>
        <v>0</v>
      </c>
      <c r="N12" s="284">
        <f>N11-SUMPRODUCT('Alternatyva 1'!N$21:N$88,'Alternatyva 1'!$DH$21:$DH$88)</f>
        <v>0</v>
      </c>
      <c r="O12" s="284">
        <f>O11-SUMPRODUCT('Alternatyva 1'!O$21:O$88,'Alternatyva 1'!$DH$21:$DH$88)</f>
        <v>0</v>
      </c>
      <c r="P12" s="284">
        <f>P11-SUMPRODUCT('Alternatyva 1'!P$21:P$88,'Alternatyva 1'!$DH$21:$DH$88)</f>
        <v>0</v>
      </c>
      <c r="Q12" s="284">
        <f>Q11-SUMPRODUCT('Alternatyva 1'!Q$21:Q$88,'Alternatyva 1'!$DH$21:$DH$88)</f>
        <v>0</v>
      </c>
      <c r="R12" s="284">
        <f>R11-SUMPRODUCT('Alternatyva 1'!R$21:R$88,'Alternatyva 1'!$DH$21:$DH$88)</f>
        <v>0</v>
      </c>
      <c r="S12" s="284">
        <f>S11-SUMPRODUCT('Alternatyva 1'!S$21:S$88,'Alternatyva 1'!$DH$21:$DH$88)</f>
        <v>0</v>
      </c>
      <c r="T12" s="284">
        <f>T11-SUMPRODUCT('Alternatyva 1'!T$21:T$88,'Alternatyva 1'!$DH$21:$DH$88)</f>
        <v>0</v>
      </c>
      <c r="U12" s="284">
        <f>U11-SUMPRODUCT('Alternatyva 1'!U$21:U$88,'Alternatyva 1'!$DH$21:$DH$88)</f>
        <v>0</v>
      </c>
      <c r="V12" s="284">
        <f>V11-SUMPRODUCT('Alternatyva 1'!V$21:V$88,'Alternatyva 1'!$DH$21:$DH$88)</f>
        <v>0</v>
      </c>
      <c r="W12" s="284">
        <f>W11-SUMPRODUCT('Alternatyva 1'!W$21:W$88,'Alternatyva 1'!$DH$21:$DH$88)</f>
        <v>0</v>
      </c>
      <c r="X12" s="284">
        <f>X11-SUMPRODUCT('Alternatyva 1'!X$21:X$88,'Alternatyva 1'!$DH$21:$DH$88)</f>
        <v>0</v>
      </c>
      <c r="Y12" s="284">
        <f>Y11-SUMPRODUCT('Alternatyva 1'!Y$21:Y$88,'Alternatyva 1'!$DH$21:$DH$88)</f>
        <v>0</v>
      </c>
      <c r="Z12" s="284">
        <f>Z11-SUMPRODUCT('Alternatyva 1'!Z$21:Z$88,'Alternatyva 1'!$DH$21:$DH$88)</f>
        <v>0</v>
      </c>
      <c r="AA12" s="284">
        <f>AA11-SUMPRODUCT('Alternatyva 1'!AA$21:AA$88,'Alternatyva 1'!$DH$21:$DH$88)</f>
        <v>0</v>
      </c>
      <c r="AB12" s="284">
        <f>AB11-SUMPRODUCT('Alternatyva 1'!AB$21:AB$88,'Alternatyva 1'!$DH$21:$DH$88)</f>
        <v>0</v>
      </c>
      <c r="AC12" s="284">
        <f>AC11-SUMPRODUCT('Alternatyva 1'!AC$21:AC$88,'Alternatyva 1'!$DH$21:$DH$88)</f>
        <v>0</v>
      </c>
      <c r="AD12" s="284">
        <f>AD11-SUMPRODUCT('Alternatyva 1'!AD$21:AD$88,'Alternatyva 1'!$DH$21:$DH$88)</f>
        <v>0</v>
      </c>
      <c r="AE12" s="284">
        <f>AE11-SUMPRODUCT('Alternatyva 1'!AE$21:AE$88,'Alternatyva 1'!$DH$21:$DH$88)</f>
        <v>0</v>
      </c>
      <c r="AF12" s="284">
        <f>AF11-SUMPRODUCT('Alternatyva 1'!AF$21:AF$88,'Alternatyva 1'!$DH$21:$DH$88)</f>
        <v>0</v>
      </c>
      <c r="AG12" s="284">
        <f>AG11-SUMPRODUCT('Alternatyva 1'!AG$21:AG$88,'Alternatyva 1'!$DH$21:$DH$88)</f>
        <v>0</v>
      </c>
      <c r="AH12" s="284">
        <f>AH11-SUMPRODUCT('Alternatyva 1'!AH$21:AH$88,'Alternatyva 1'!$DH$21:$DH$88)</f>
        <v>0</v>
      </c>
      <c r="AI12" s="284">
        <f>AI11-SUMPRODUCT('Alternatyva 1'!AI$21:AI$88,'Alternatyva 1'!$DH$21:$DH$88)</f>
        <v>0</v>
      </c>
      <c r="AJ12" s="284">
        <f>AJ11-SUMPRODUCT('Alternatyva 1'!AJ$21:AJ$88,'Alternatyva 1'!$DH$21:$DH$88)</f>
        <v>0</v>
      </c>
      <c r="AK12" s="284">
        <f>AK11-SUMPRODUCT('Alternatyva 1'!AK$21:AK$88,'Alternatyva 1'!$DH$21:$DH$88)</f>
        <v>0</v>
      </c>
      <c r="AL12" s="284">
        <f>AL11-SUMPRODUCT('Alternatyva 1'!AL$21:AL$88,'Alternatyva 1'!$DH$21:$DH$88)</f>
        <v>0</v>
      </c>
      <c r="AM12" s="284">
        <f>AM11-SUMPRODUCT('Alternatyva 1'!AM$21:AM$88,'Alternatyva 1'!$DH$21:$DH$88)</f>
        <v>0</v>
      </c>
      <c r="AN12" s="284">
        <f>AN11-SUMPRODUCT('Alternatyva 1'!AN$21:AN$88,'Alternatyva 1'!$DH$21:$DH$88)</f>
        <v>0</v>
      </c>
      <c r="AO12" s="284">
        <f>AO11-SUMPRODUCT('Alternatyva 1'!AO$21:AO$88,'Alternatyva 1'!$DH$21:$DH$88)</f>
        <v>0</v>
      </c>
      <c r="AP12" s="284">
        <f>AP11-SUMPRODUCT('Alternatyva 1'!AP$21:AP$88,'Alternatyva 1'!$DH$21:$DH$88)</f>
        <v>0</v>
      </c>
      <c r="AQ12" s="284">
        <f>AQ11-SUMPRODUCT('Alternatyva 1'!AQ$21:AQ$88,'Alternatyva 1'!$DH$21:$DH$88)</f>
        <v>0</v>
      </c>
      <c r="AR12" s="284">
        <f>AR11-SUMPRODUCT('Alternatyva 1'!AR$21:AR$88,'Alternatyva 1'!$DH$21:$DH$88)</f>
        <v>0</v>
      </c>
      <c r="AS12" s="284">
        <f>AS11-SUMPRODUCT('Alternatyva 1'!AS$21:AS$88,'Alternatyva 1'!$DH$21:$DH$88)</f>
        <v>0</v>
      </c>
      <c r="AT12" s="284">
        <f>AT11-SUMPRODUCT('Alternatyva 1'!AT$21:AT$88,'Alternatyva 1'!$DH$21:$DH$88)</f>
        <v>0</v>
      </c>
      <c r="AU12" s="284">
        <f>AU11-SUMPRODUCT('Alternatyva 1'!AU$21:AU$88,'Alternatyva 1'!$DH$21:$DH$88)</f>
        <v>0</v>
      </c>
      <c r="AV12" s="284">
        <f>AV11-SUMPRODUCT('Alternatyva 1'!AV$21:AV$88,'Alternatyva 1'!$DH$21:$DH$88)</f>
        <v>0</v>
      </c>
      <c r="AW12" s="284">
        <f>AW11-SUMPRODUCT('Alternatyva 1'!AW$21:AW$88,'Alternatyva 1'!$DH$21:$DH$88)</f>
        <v>0</v>
      </c>
      <c r="AX12" s="284">
        <f>AX11-SUMPRODUCT('Alternatyva 1'!AX$21:AX$88,'Alternatyva 1'!$DH$21:$DH$88)</f>
        <v>0</v>
      </c>
      <c r="AY12" s="284">
        <f>AY11-SUMPRODUCT('Alternatyva 1'!AY$21:AY$88,'Alternatyva 1'!$DH$21:$DH$88)</f>
        <v>0</v>
      </c>
      <c r="AZ12" s="284">
        <f>AZ11-SUMPRODUCT('Alternatyva 1'!AZ$21:AZ$88,'Alternatyva 1'!$DH$21:$DH$88)</f>
        <v>0</v>
      </c>
      <c r="BA12" s="284">
        <f>BA11-SUMPRODUCT('Alternatyva 1'!BA$21:BA$88,'Alternatyva 1'!$DH$21:$DH$88)</f>
        <v>0</v>
      </c>
      <c r="BB12" s="284">
        <f>BB11-SUMPRODUCT('Alternatyva 1'!BB$21:BB$88,'Alternatyva 1'!$DH$21:$DH$88)</f>
        <v>0</v>
      </c>
      <c r="BC12" s="284">
        <f>BC11-SUMPRODUCT('Alternatyva 1'!BC$21:BC$88,'Alternatyva 1'!$DH$21:$DH$88)</f>
        <v>0</v>
      </c>
      <c r="BD12" s="284">
        <f>BD11-SUMPRODUCT('Alternatyva 1'!BD$21:BD$88,'Alternatyva 1'!$DH$21:$DH$88)</f>
        <v>0</v>
      </c>
      <c r="BE12" s="284">
        <f>BE11-SUMPRODUCT('Alternatyva 1'!BE$21:BE$88,'Alternatyva 1'!$DH$21:$DH$88)</f>
        <v>0</v>
      </c>
      <c r="BF12" s="284">
        <f>BF11-SUMPRODUCT('Alternatyva 1'!BF$21:BF$88,'Alternatyva 1'!$DH$21:$DH$88)</f>
        <v>0</v>
      </c>
      <c r="BG12" s="284">
        <f>BG11-SUMPRODUCT('Alternatyva 1'!BG$21:BG$88,'Alternatyva 1'!$DH$21:$DH$88)</f>
        <v>0</v>
      </c>
      <c r="BH12" s="284">
        <f>BH11-SUMPRODUCT('Alternatyva 1'!BH$21:BH$88,'Alternatyva 1'!$DH$21:$DH$88)</f>
        <v>0</v>
      </c>
      <c r="BI12" s="284">
        <f>BI11-SUMPRODUCT('Alternatyva 1'!BI$21:BI$88,'Alternatyva 1'!$DH$21:$DH$88)</f>
        <v>0</v>
      </c>
      <c r="BJ12" s="284">
        <f>BJ11-SUMPRODUCT('Alternatyva 1'!BJ$21:BJ$88,'Alternatyva 1'!$DH$21:$DH$88)</f>
        <v>0</v>
      </c>
      <c r="BK12" s="284">
        <f>BK11-SUMPRODUCT('Alternatyva 1'!BK$21:BK$88,'Alternatyva 1'!$DH$21:$DH$88)</f>
        <v>0</v>
      </c>
      <c r="BL12" s="284">
        <f>BL11-SUMPRODUCT('Alternatyva 1'!BL$21:BL$88,'Alternatyva 1'!$DH$21:$DH$88)</f>
        <v>0</v>
      </c>
      <c r="BM12" s="284">
        <f>BM11-SUMPRODUCT('Alternatyva 1'!BM$21:BM$88,'Alternatyva 1'!$DH$21:$DH$88)</f>
        <v>0</v>
      </c>
      <c r="BN12" s="284">
        <f>BN11-SUMPRODUCT('Alternatyva 1'!BN$21:BN$88,'Alternatyva 1'!$DH$21:$DH$88)</f>
        <v>0</v>
      </c>
      <c r="BO12" s="284">
        <f>BO11-SUMPRODUCT('Alternatyva 1'!BO$21:BO$88,'Alternatyva 1'!$DH$21:$DH$88)</f>
        <v>0</v>
      </c>
      <c r="BP12" s="284">
        <f>BP11-SUMPRODUCT('Alternatyva 1'!BP$21:BP$88,'Alternatyva 1'!$DH$21:$DH$88)</f>
        <v>0</v>
      </c>
      <c r="BQ12" s="284">
        <f>BQ11-SUMPRODUCT('Alternatyva 1'!BQ$21:BQ$88,'Alternatyva 1'!$DH$21:$DH$88)</f>
        <v>0</v>
      </c>
      <c r="BR12" s="284">
        <f>BR11-SUMPRODUCT('Alternatyva 1'!BR$21:BR$88,'Alternatyva 1'!$DH$21:$DH$88)</f>
        <v>0</v>
      </c>
      <c r="BS12" s="284">
        <f>BS11-SUMPRODUCT('Alternatyva 1'!BS$21:BS$88,'Alternatyva 1'!$DH$21:$DH$88)</f>
        <v>0</v>
      </c>
      <c r="BT12" s="284">
        <f>BT11-SUMPRODUCT('Alternatyva 1'!BT$21:BT$88,'Alternatyva 1'!$DH$21:$DH$88)</f>
        <v>0</v>
      </c>
      <c r="BU12" s="284">
        <f>BU11-SUMPRODUCT('Alternatyva 1'!BU$21:BU$88,'Alternatyva 1'!$DH$21:$DH$88)</f>
        <v>0</v>
      </c>
      <c r="BV12" s="284">
        <f>BV11-SUMPRODUCT('Alternatyva 1'!BV$21:BV$88,'Alternatyva 1'!$DH$21:$DH$88)</f>
        <v>0</v>
      </c>
      <c r="BW12" s="284">
        <f>BW11-SUMPRODUCT('Alternatyva 1'!BW$21:BW$88,'Alternatyva 1'!$DH$21:$DH$88)</f>
        <v>0</v>
      </c>
      <c r="BX12" s="284">
        <f>BX11-SUMPRODUCT('Alternatyva 1'!BX$21:BX$88,'Alternatyva 1'!$DH$21:$DH$88)</f>
        <v>0</v>
      </c>
      <c r="BY12" s="284">
        <f>BY11-SUMPRODUCT('Alternatyva 1'!BY$21:BY$88,'Alternatyva 1'!$DH$21:$DH$88)</f>
        <v>0</v>
      </c>
      <c r="BZ12" s="284">
        <f>BZ11-SUMPRODUCT('Alternatyva 1'!BZ$21:BZ$88,'Alternatyva 1'!$DH$21:$DH$88)</f>
        <v>0</v>
      </c>
      <c r="CA12" s="284">
        <f>CA11-SUMPRODUCT('Alternatyva 1'!CA$21:CA$88,'Alternatyva 1'!$DH$21:$DH$88)</f>
        <v>0</v>
      </c>
      <c r="CB12" s="284">
        <f>CB11-SUMPRODUCT('Alternatyva 1'!CB$21:CB$88,'Alternatyva 1'!$DH$21:$DH$88)</f>
        <v>0</v>
      </c>
      <c r="CC12" s="284">
        <f>CC11-SUMPRODUCT('Alternatyva 1'!CC$21:CC$88,'Alternatyva 1'!$DH$21:$DH$88)</f>
        <v>0</v>
      </c>
      <c r="CD12" s="284">
        <f>CD11-SUMPRODUCT('Alternatyva 1'!CD$21:CD$88,'Alternatyva 1'!$DH$21:$DH$88)</f>
        <v>0</v>
      </c>
      <c r="CE12" s="284">
        <f>CE11-SUMPRODUCT('Alternatyva 1'!CE$21:CE$88,'Alternatyva 1'!$DH$21:$DH$88)</f>
        <v>0</v>
      </c>
      <c r="CF12" s="284">
        <f>CF11-SUMPRODUCT('Alternatyva 1'!CF$21:CF$88,'Alternatyva 1'!$DH$21:$DH$88)</f>
        <v>0</v>
      </c>
      <c r="CG12" s="284">
        <f>CG11-SUMPRODUCT('Alternatyva 1'!CG$21:CG$88,'Alternatyva 1'!$DH$21:$DH$88)</f>
        <v>0</v>
      </c>
      <c r="CH12" s="284">
        <f>CH11-SUMPRODUCT('Alternatyva 1'!CH$21:CH$88,'Alternatyva 1'!$DH$21:$DH$88)</f>
        <v>0</v>
      </c>
      <c r="CI12" s="284">
        <f>CI11-SUMPRODUCT('Alternatyva 1'!CI$21:CI$88,'Alternatyva 1'!$DH$21:$DH$88)</f>
        <v>0</v>
      </c>
      <c r="CJ12" s="284">
        <f>CJ11-SUMPRODUCT('Alternatyva 1'!CJ$21:CJ$88,'Alternatyva 1'!$DH$21:$DH$88)</f>
        <v>0</v>
      </c>
      <c r="CK12" s="284">
        <f>CK11-SUMPRODUCT('Alternatyva 1'!CK$21:CK$88,'Alternatyva 1'!$DH$21:$DH$88)</f>
        <v>0</v>
      </c>
      <c r="CL12" s="284">
        <f>CL11-SUMPRODUCT('Alternatyva 1'!CL$21:CL$88,'Alternatyva 1'!$DH$21:$DH$88)</f>
        <v>0</v>
      </c>
      <c r="CM12" s="284">
        <f>CM11-SUMPRODUCT('Alternatyva 1'!CM$21:CM$88,'Alternatyva 1'!$DH$21:$DH$88)</f>
        <v>0</v>
      </c>
      <c r="CN12" s="284">
        <f>CN11-SUMPRODUCT('Alternatyva 1'!CN$21:CN$88,'Alternatyva 1'!$DH$21:$DH$88)</f>
        <v>0</v>
      </c>
      <c r="CO12" s="284">
        <f>CO11-SUMPRODUCT('Alternatyva 1'!CO$21:CO$88,'Alternatyva 1'!$DH$21:$DH$88)</f>
        <v>0</v>
      </c>
      <c r="CP12" s="284">
        <f>CP11-SUMPRODUCT('Alternatyva 1'!CP$21:CP$88,'Alternatyva 1'!$DH$21:$DH$88)</f>
        <v>0</v>
      </c>
      <c r="CQ12" s="284">
        <f>CQ11-SUMPRODUCT('Alternatyva 1'!CQ$21:CQ$88,'Alternatyva 1'!$DH$21:$DH$88)</f>
        <v>0</v>
      </c>
      <c r="CR12" s="284">
        <f>CR11-SUMPRODUCT('Alternatyva 1'!CR$21:CR$88,'Alternatyva 1'!$DH$21:$DH$88)</f>
        <v>0</v>
      </c>
      <c r="CS12" s="284">
        <f>CS11-SUMPRODUCT('Alternatyva 1'!CS$21:CS$88,'Alternatyva 1'!$DH$21:$DH$88)</f>
        <v>0</v>
      </c>
      <c r="CT12" s="284">
        <f>CT11-SUMPRODUCT('Alternatyva 1'!CT$21:CT$88,'Alternatyva 1'!$DH$21:$DH$88)</f>
        <v>0</v>
      </c>
      <c r="CU12" s="284">
        <f>CU11-SUMPRODUCT('Alternatyva 1'!CU$21:CU$88,'Alternatyva 1'!$DH$21:$DH$88)</f>
        <v>0</v>
      </c>
      <c r="CV12" s="284">
        <f>CV11-SUMPRODUCT('Alternatyva 1'!CV$21:CV$88,'Alternatyva 1'!$DH$21:$DH$88)</f>
        <v>0</v>
      </c>
      <c r="CW12" s="284">
        <f>CW11-SUMPRODUCT('Alternatyva 1'!CW$21:CW$88,'Alternatyva 1'!$DH$21:$DH$88)</f>
        <v>0</v>
      </c>
      <c r="CX12" s="284">
        <f>CX11-SUMPRODUCT('Alternatyva 1'!CX$21:CX$88,'Alternatyva 1'!$DH$21:$DH$88)</f>
        <v>0</v>
      </c>
      <c r="CY12" s="284">
        <f>CY11-SUMPRODUCT('Alternatyva 1'!CY$21:CY$88,'Alternatyva 1'!$DH$21:$DH$88)</f>
        <v>0</v>
      </c>
      <c r="CZ12" s="284">
        <f>CZ11-SUMPRODUCT('Alternatyva 1'!CZ$21:CZ$88,'Alternatyva 1'!$DH$21:$DH$88)</f>
        <v>0</v>
      </c>
      <c r="DA12" s="284">
        <f>DA11-SUMPRODUCT('Alternatyva 1'!DA$21:DA$88,'Alternatyva 1'!$DH$21:$DH$88)</f>
        <v>0</v>
      </c>
      <c r="DB12" s="284">
        <f>DB11-SUMPRODUCT('Alternatyva 1'!DB$21:DB$88,'Alternatyva 1'!$DH$21:$DH$88)</f>
        <v>0</v>
      </c>
      <c r="DC12" s="284">
        <f>DC11-SUMPRODUCT('Alternatyva 1'!DC$21:DC$88,'Alternatyva 1'!$DH$21:$DH$88)</f>
        <v>0</v>
      </c>
    </row>
    <row r="13" spans="2:107" s="1" customFormat="1" ht="15" customHeight="1" thickBot="1">
      <c r="B13" s="10" t="s">
        <v>241</v>
      </c>
      <c r="C13" s="654" t="s">
        <v>162</v>
      </c>
      <c r="D13" s="655"/>
      <c r="E13" s="656"/>
      <c r="F13" s="75">
        <f>H13+NPV(SD,I13:INDEX(I13:DC13,PAL))</f>
        <v>-381756603.49781764</v>
      </c>
      <c r="G13" s="287">
        <f>SUMIF($H$6:$DC$6,"&lt;="&amp;PAL,$H13:$DC13)</f>
        <v>-480700000</v>
      </c>
      <c r="H13" s="264">
        <f>H8-H9-H10+H12</f>
        <v>-11000000</v>
      </c>
      <c r="I13" s="264">
        <f t="shared" ref="I13:BT13" si="2">I8-I9-I10+I12</f>
        <v>-23000000</v>
      </c>
      <c r="J13" s="264">
        <f>J8-J9-J10+J12</f>
        <v>-36000000</v>
      </c>
      <c r="K13" s="264">
        <f t="shared" si="2"/>
        <v>-50000000</v>
      </c>
      <c r="L13" s="264">
        <f t="shared" si="2"/>
        <v>-65000000</v>
      </c>
      <c r="M13" s="264">
        <f t="shared" si="2"/>
        <v>-81000000</v>
      </c>
      <c r="N13" s="264">
        <f t="shared" si="2"/>
        <v>-98000000</v>
      </c>
      <c r="O13" s="264">
        <f t="shared" si="2"/>
        <v>-116700000</v>
      </c>
      <c r="P13" s="264">
        <f t="shared" si="2"/>
        <v>0</v>
      </c>
      <c r="Q13" s="264">
        <f t="shared" si="2"/>
        <v>0</v>
      </c>
      <c r="R13" s="264">
        <f t="shared" si="2"/>
        <v>0</v>
      </c>
      <c r="S13" s="264">
        <f t="shared" si="2"/>
        <v>0</v>
      </c>
      <c r="T13" s="264">
        <f t="shared" si="2"/>
        <v>0</v>
      </c>
      <c r="U13" s="264">
        <f t="shared" si="2"/>
        <v>0</v>
      </c>
      <c r="V13" s="264">
        <f t="shared" si="2"/>
        <v>0</v>
      </c>
      <c r="W13" s="264">
        <f t="shared" si="2"/>
        <v>0</v>
      </c>
      <c r="X13" s="264">
        <f t="shared" si="2"/>
        <v>0</v>
      </c>
      <c r="Y13" s="264">
        <f t="shared" si="2"/>
        <v>0</v>
      </c>
      <c r="Z13" s="264">
        <f t="shared" si="2"/>
        <v>0</v>
      </c>
      <c r="AA13" s="264">
        <f t="shared" si="2"/>
        <v>0</v>
      </c>
      <c r="AB13" s="264">
        <f t="shared" si="2"/>
        <v>0</v>
      </c>
      <c r="AC13" s="264">
        <f t="shared" si="2"/>
        <v>0</v>
      </c>
      <c r="AD13" s="264">
        <f t="shared" si="2"/>
        <v>0</v>
      </c>
      <c r="AE13" s="264">
        <f t="shared" si="2"/>
        <v>0</v>
      </c>
      <c r="AF13" s="264">
        <f t="shared" si="2"/>
        <v>0</v>
      </c>
      <c r="AG13" s="264">
        <f t="shared" si="2"/>
        <v>0</v>
      </c>
      <c r="AH13" s="264">
        <f t="shared" si="2"/>
        <v>0</v>
      </c>
      <c r="AI13" s="264">
        <f t="shared" si="2"/>
        <v>0</v>
      </c>
      <c r="AJ13" s="264">
        <f t="shared" si="2"/>
        <v>0</v>
      </c>
      <c r="AK13" s="264">
        <f t="shared" si="2"/>
        <v>0</v>
      </c>
      <c r="AL13" s="264">
        <f t="shared" si="2"/>
        <v>0</v>
      </c>
      <c r="AM13" s="264">
        <f t="shared" si="2"/>
        <v>0</v>
      </c>
      <c r="AN13" s="264">
        <f t="shared" si="2"/>
        <v>0</v>
      </c>
      <c r="AO13" s="264">
        <f t="shared" si="2"/>
        <v>0</v>
      </c>
      <c r="AP13" s="264">
        <f t="shared" si="2"/>
        <v>0</v>
      </c>
      <c r="AQ13" s="264">
        <f t="shared" si="2"/>
        <v>0</v>
      </c>
      <c r="AR13" s="264">
        <f t="shared" si="2"/>
        <v>0</v>
      </c>
      <c r="AS13" s="264">
        <f t="shared" si="2"/>
        <v>0</v>
      </c>
      <c r="AT13" s="264">
        <f t="shared" si="2"/>
        <v>0</v>
      </c>
      <c r="AU13" s="264">
        <f t="shared" si="2"/>
        <v>0</v>
      </c>
      <c r="AV13" s="264">
        <f t="shared" si="2"/>
        <v>0</v>
      </c>
      <c r="AW13" s="264">
        <f t="shared" si="2"/>
        <v>0</v>
      </c>
      <c r="AX13" s="264">
        <f t="shared" si="2"/>
        <v>0</v>
      </c>
      <c r="AY13" s="264">
        <f t="shared" si="2"/>
        <v>0</v>
      </c>
      <c r="AZ13" s="264">
        <f t="shared" si="2"/>
        <v>0</v>
      </c>
      <c r="BA13" s="264">
        <f t="shared" si="2"/>
        <v>0</v>
      </c>
      <c r="BB13" s="264">
        <f t="shared" si="2"/>
        <v>0</v>
      </c>
      <c r="BC13" s="264">
        <f t="shared" si="2"/>
        <v>0</v>
      </c>
      <c r="BD13" s="264">
        <f t="shared" si="2"/>
        <v>0</v>
      </c>
      <c r="BE13" s="264">
        <f t="shared" si="2"/>
        <v>0</v>
      </c>
      <c r="BF13" s="264">
        <f t="shared" si="2"/>
        <v>0</v>
      </c>
      <c r="BG13" s="264">
        <f t="shared" si="2"/>
        <v>0</v>
      </c>
      <c r="BH13" s="264">
        <f t="shared" si="2"/>
        <v>0</v>
      </c>
      <c r="BI13" s="264">
        <f t="shared" si="2"/>
        <v>0</v>
      </c>
      <c r="BJ13" s="264">
        <f t="shared" si="2"/>
        <v>0</v>
      </c>
      <c r="BK13" s="264">
        <f t="shared" si="2"/>
        <v>0</v>
      </c>
      <c r="BL13" s="264">
        <f t="shared" si="2"/>
        <v>0</v>
      </c>
      <c r="BM13" s="264">
        <f t="shared" si="2"/>
        <v>0</v>
      </c>
      <c r="BN13" s="264">
        <f t="shared" si="2"/>
        <v>0</v>
      </c>
      <c r="BO13" s="264">
        <f t="shared" si="2"/>
        <v>0</v>
      </c>
      <c r="BP13" s="264">
        <f t="shared" si="2"/>
        <v>0</v>
      </c>
      <c r="BQ13" s="264">
        <f t="shared" si="2"/>
        <v>0</v>
      </c>
      <c r="BR13" s="264">
        <f t="shared" si="2"/>
        <v>0</v>
      </c>
      <c r="BS13" s="264">
        <f t="shared" si="2"/>
        <v>0</v>
      </c>
      <c r="BT13" s="264">
        <f t="shared" si="2"/>
        <v>0</v>
      </c>
      <c r="BU13" s="264">
        <f t="shared" ref="BU13:DC13" si="3">BU8-BU9-BU10+BU12</f>
        <v>0</v>
      </c>
      <c r="BV13" s="264">
        <f t="shared" si="3"/>
        <v>0</v>
      </c>
      <c r="BW13" s="264">
        <f t="shared" si="3"/>
        <v>0</v>
      </c>
      <c r="BX13" s="264">
        <f t="shared" si="3"/>
        <v>0</v>
      </c>
      <c r="BY13" s="264">
        <f t="shared" si="3"/>
        <v>0</v>
      </c>
      <c r="BZ13" s="264">
        <f t="shared" si="3"/>
        <v>0</v>
      </c>
      <c r="CA13" s="264">
        <f t="shared" si="3"/>
        <v>0</v>
      </c>
      <c r="CB13" s="264">
        <f t="shared" si="3"/>
        <v>0</v>
      </c>
      <c r="CC13" s="264">
        <f t="shared" si="3"/>
        <v>0</v>
      </c>
      <c r="CD13" s="264">
        <f t="shared" si="3"/>
        <v>0</v>
      </c>
      <c r="CE13" s="264">
        <f t="shared" si="3"/>
        <v>0</v>
      </c>
      <c r="CF13" s="264">
        <f t="shared" si="3"/>
        <v>0</v>
      </c>
      <c r="CG13" s="264">
        <f t="shared" si="3"/>
        <v>0</v>
      </c>
      <c r="CH13" s="264">
        <f t="shared" si="3"/>
        <v>0</v>
      </c>
      <c r="CI13" s="264">
        <f t="shared" si="3"/>
        <v>0</v>
      </c>
      <c r="CJ13" s="264">
        <f t="shared" si="3"/>
        <v>0</v>
      </c>
      <c r="CK13" s="264">
        <f t="shared" si="3"/>
        <v>0</v>
      </c>
      <c r="CL13" s="264">
        <f t="shared" si="3"/>
        <v>0</v>
      </c>
      <c r="CM13" s="264">
        <f t="shared" si="3"/>
        <v>0</v>
      </c>
      <c r="CN13" s="264">
        <f t="shared" si="3"/>
        <v>0</v>
      </c>
      <c r="CO13" s="264">
        <f t="shared" si="3"/>
        <v>0</v>
      </c>
      <c r="CP13" s="264">
        <f t="shared" si="3"/>
        <v>0</v>
      </c>
      <c r="CQ13" s="264">
        <f t="shared" si="3"/>
        <v>0</v>
      </c>
      <c r="CR13" s="264">
        <f t="shared" si="3"/>
        <v>0</v>
      </c>
      <c r="CS13" s="264">
        <f t="shared" si="3"/>
        <v>0</v>
      </c>
      <c r="CT13" s="264">
        <f t="shared" si="3"/>
        <v>0</v>
      </c>
      <c r="CU13" s="264">
        <f t="shared" si="3"/>
        <v>0</v>
      </c>
      <c r="CV13" s="264">
        <f t="shared" si="3"/>
        <v>0</v>
      </c>
      <c r="CW13" s="264">
        <f t="shared" si="3"/>
        <v>0</v>
      </c>
      <c r="CX13" s="264">
        <f t="shared" si="3"/>
        <v>0</v>
      </c>
      <c r="CY13" s="264">
        <f t="shared" si="3"/>
        <v>0</v>
      </c>
      <c r="CZ13" s="264">
        <f t="shared" si="3"/>
        <v>0</v>
      </c>
      <c r="DA13" s="264">
        <f t="shared" si="3"/>
        <v>0</v>
      </c>
      <c r="DB13" s="264">
        <f t="shared" si="3"/>
        <v>0</v>
      </c>
      <c r="DC13" s="264">
        <f t="shared" si="3"/>
        <v>0</v>
      </c>
    </row>
    <row r="14" spans="2:107" s="1" customFormat="1" ht="15" customHeight="1" thickBot="1">
      <c r="B14" s="40"/>
      <c r="C14" s="661" t="s">
        <v>205</v>
      </c>
      <c r="D14" s="662"/>
      <c r="E14" s="662"/>
      <c r="F14" s="663"/>
      <c r="G14" s="8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row>
    <row r="15" spans="2:107" ht="15" customHeight="1">
      <c r="B15" s="67"/>
      <c r="C15" s="658" t="s">
        <v>29</v>
      </c>
      <c r="D15" s="659"/>
      <c r="E15" s="660"/>
      <c r="F15" s="77">
        <f>F13</f>
        <v>-381756603.49781764</v>
      </c>
      <c r="G15" s="68"/>
      <c r="H15" s="69"/>
      <c r="I15" s="69"/>
      <c r="J15" s="69"/>
      <c r="K15" s="69"/>
      <c r="L15" s="69"/>
      <c r="M15" s="69"/>
      <c r="N15" s="69"/>
      <c r="O15" s="69"/>
      <c r="P15" s="69"/>
      <c r="Q15" s="69"/>
      <c r="R15" s="69"/>
      <c r="S15" s="69"/>
      <c r="T15" s="69"/>
      <c r="U15" s="69"/>
      <c r="V15" s="69"/>
      <c r="W15" s="69"/>
      <c r="X15" s="69"/>
      <c r="Y15" s="69"/>
      <c r="Z15" s="69"/>
      <c r="AA15" s="69"/>
    </row>
    <row r="16" spans="2:107" ht="15" customHeight="1">
      <c r="B16" s="67"/>
      <c r="C16" s="651" t="s">
        <v>30</v>
      </c>
      <c r="D16" s="652"/>
      <c r="E16" s="653"/>
      <c r="F16" s="78">
        <f>IFERROR(IF(F10&lt;0,(F8-F10)/(F9-F12),(F8)/(F9+F10-F12)),"")</f>
        <v>0</v>
      </c>
      <c r="G16" s="80"/>
      <c r="H16" s="69"/>
      <c r="I16" s="69"/>
      <c r="J16" s="69"/>
      <c r="K16" s="69"/>
      <c r="L16" s="69"/>
      <c r="M16" s="69"/>
      <c r="N16" s="69"/>
      <c r="O16" s="69"/>
      <c r="P16" s="69"/>
      <c r="Q16" s="69"/>
      <c r="R16" s="69"/>
      <c r="S16" s="69"/>
      <c r="T16" s="69"/>
      <c r="U16" s="69"/>
      <c r="V16" s="69"/>
      <c r="W16" s="69"/>
      <c r="X16" s="69"/>
      <c r="Y16" s="69"/>
      <c r="Z16" s="69"/>
      <c r="AA16" s="69"/>
    </row>
    <row r="17" spans="2:108" ht="15" customHeight="1" thickBot="1">
      <c r="B17" s="67"/>
      <c r="C17" s="648" t="s">
        <v>196</v>
      </c>
      <c r="D17" s="649"/>
      <c r="E17" s="650"/>
      <c r="F17" s="297" t="str">
        <f>IFERROR(IRR(H13:INDEX(H13:DC13,PAL+1)),"-")</f>
        <v>-</v>
      </c>
      <c r="G17" s="70"/>
      <c r="H17" s="69"/>
      <c r="I17" s="69"/>
      <c r="J17" s="69"/>
      <c r="K17" s="69"/>
      <c r="L17" s="69"/>
      <c r="M17" s="69"/>
      <c r="N17" s="69"/>
      <c r="O17" s="69"/>
      <c r="P17" s="69"/>
      <c r="Q17" s="69"/>
      <c r="R17" s="69"/>
      <c r="S17" s="69"/>
      <c r="T17" s="69"/>
      <c r="U17" s="69"/>
      <c r="V17" s="69"/>
      <c r="W17" s="69"/>
      <c r="X17" s="69"/>
      <c r="Y17" s="69"/>
      <c r="Z17" s="69"/>
      <c r="AA17" s="69"/>
    </row>
    <row r="18" spans="2:108" ht="15" hidden="1" customHeight="1" thickBot="1">
      <c r="B18" s="67"/>
      <c r="C18" s="661" t="s">
        <v>197</v>
      </c>
      <c r="D18" s="662"/>
      <c r="E18" s="662"/>
      <c r="F18" s="663"/>
      <c r="G18" s="18" t="s">
        <v>33</v>
      </c>
      <c r="H18" s="18" t="str">
        <f t="shared" ref="H18:AM18" ca="1" si="4">H7</f>
        <v>2023</v>
      </c>
      <c r="I18" s="93">
        <f t="shared" ca="1" si="4"/>
        <v>2024</v>
      </c>
      <c r="J18" s="93">
        <f t="shared" ca="1" si="4"/>
        <v>2025</v>
      </c>
      <c r="K18" s="93">
        <f t="shared" ca="1" si="4"/>
        <v>2026</v>
      </c>
      <c r="L18" s="93">
        <f t="shared" ca="1" si="4"/>
        <v>2027</v>
      </c>
      <c r="M18" s="93">
        <f t="shared" ca="1" si="4"/>
        <v>2028</v>
      </c>
      <c r="N18" s="93">
        <f t="shared" ca="1" si="4"/>
        <v>2029</v>
      </c>
      <c r="O18" s="93">
        <f t="shared" ca="1" si="4"/>
        <v>2030</v>
      </c>
      <c r="P18" s="93">
        <f t="shared" ca="1" si="4"/>
        <v>2031</v>
      </c>
      <c r="Q18" s="93">
        <f t="shared" ca="1" si="4"/>
        <v>2032</v>
      </c>
      <c r="R18" s="93">
        <f t="shared" ca="1" si="4"/>
        <v>2033</v>
      </c>
      <c r="S18" s="93">
        <f t="shared" ca="1" si="4"/>
        <v>2034</v>
      </c>
      <c r="T18" s="93">
        <f t="shared" ca="1" si="4"/>
        <v>2035</v>
      </c>
      <c r="U18" s="93">
        <f t="shared" ca="1" si="4"/>
        <v>2036</v>
      </c>
      <c r="V18" s="93">
        <f t="shared" ca="1" si="4"/>
        <v>2037</v>
      </c>
      <c r="W18" s="93">
        <f t="shared" ca="1" si="4"/>
        <v>2038</v>
      </c>
      <c r="X18" s="93">
        <f t="shared" ca="1" si="4"/>
        <v>2039</v>
      </c>
      <c r="Y18" s="93">
        <f t="shared" ca="1" si="4"/>
        <v>2040</v>
      </c>
      <c r="Z18" s="93">
        <f t="shared" ca="1" si="4"/>
        <v>2041</v>
      </c>
      <c r="AA18" s="93">
        <f t="shared" ca="1" si="4"/>
        <v>2042</v>
      </c>
      <c r="AB18" s="93">
        <f t="shared" ca="1" si="4"/>
        <v>2043</v>
      </c>
      <c r="AC18" s="93">
        <f t="shared" ca="1" si="4"/>
        <v>2044</v>
      </c>
      <c r="AD18" s="93">
        <f t="shared" ca="1" si="4"/>
        <v>2045</v>
      </c>
      <c r="AE18" s="93">
        <f t="shared" ca="1" si="4"/>
        <v>2046</v>
      </c>
      <c r="AF18" s="93">
        <f t="shared" ca="1" si="4"/>
        <v>2047</v>
      </c>
      <c r="AG18" s="93">
        <f t="shared" ca="1" si="4"/>
        <v>2048</v>
      </c>
      <c r="AH18" s="93">
        <f t="shared" ca="1" si="4"/>
        <v>2049</v>
      </c>
      <c r="AI18" s="93">
        <f t="shared" ca="1" si="4"/>
        <v>2050</v>
      </c>
      <c r="AJ18" s="93">
        <f t="shared" ca="1" si="4"/>
        <v>2051</v>
      </c>
      <c r="AK18" s="93">
        <f t="shared" ca="1" si="4"/>
        <v>2052</v>
      </c>
      <c r="AL18" s="93">
        <f t="shared" ca="1" si="4"/>
        <v>2053</v>
      </c>
      <c r="AM18" s="93">
        <f t="shared" ca="1" si="4"/>
        <v>2054</v>
      </c>
      <c r="AN18" s="93">
        <f t="shared" ref="AN18:BS18" ca="1" si="5">AN7</f>
        <v>2055</v>
      </c>
      <c r="AO18" s="93">
        <f t="shared" ca="1" si="5"/>
        <v>2056</v>
      </c>
      <c r="AP18" s="93">
        <f t="shared" ca="1" si="5"/>
        <v>2057</v>
      </c>
      <c r="AQ18" s="93">
        <f t="shared" ca="1" si="5"/>
        <v>2058</v>
      </c>
      <c r="AR18" s="93">
        <f t="shared" ca="1" si="5"/>
        <v>2059</v>
      </c>
      <c r="AS18" s="93">
        <f t="shared" ca="1" si="5"/>
        <v>2060</v>
      </c>
      <c r="AT18" s="93">
        <f t="shared" ca="1" si="5"/>
        <v>2061</v>
      </c>
      <c r="AU18" s="93">
        <f t="shared" ca="1" si="5"/>
        <v>2062</v>
      </c>
      <c r="AV18" s="93">
        <f t="shared" ca="1" si="5"/>
        <v>2063</v>
      </c>
      <c r="AW18" s="93">
        <f t="shared" ca="1" si="5"/>
        <v>2064</v>
      </c>
      <c r="AX18" s="93">
        <f t="shared" ca="1" si="5"/>
        <v>2065</v>
      </c>
      <c r="AY18" s="93">
        <f t="shared" ca="1" si="5"/>
        <v>2066</v>
      </c>
      <c r="AZ18" s="93">
        <f t="shared" ca="1" si="5"/>
        <v>2067</v>
      </c>
      <c r="BA18" s="93">
        <f t="shared" ca="1" si="5"/>
        <v>2068</v>
      </c>
      <c r="BB18" s="93">
        <f t="shared" ca="1" si="5"/>
        <v>2069</v>
      </c>
      <c r="BC18" s="93">
        <f t="shared" ca="1" si="5"/>
        <v>2070</v>
      </c>
      <c r="BD18" s="93">
        <f t="shared" ca="1" si="5"/>
        <v>2071</v>
      </c>
      <c r="BE18" s="93">
        <f t="shared" ca="1" si="5"/>
        <v>2072</v>
      </c>
      <c r="BF18" s="93">
        <f t="shared" ca="1" si="5"/>
        <v>2073</v>
      </c>
      <c r="BG18" s="93">
        <f t="shared" ca="1" si="5"/>
        <v>2074</v>
      </c>
      <c r="BH18" s="93">
        <f t="shared" ca="1" si="5"/>
        <v>2075</v>
      </c>
      <c r="BI18" s="93">
        <f t="shared" ca="1" si="5"/>
        <v>2076</v>
      </c>
      <c r="BJ18" s="93">
        <f t="shared" ca="1" si="5"/>
        <v>2077</v>
      </c>
      <c r="BK18" s="93">
        <f t="shared" ca="1" si="5"/>
        <v>2078</v>
      </c>
      <c r="BL18" s="93">
        <f t="shared" ca="1" si="5"/>
        <v>2079</v>
      </c>
      <c r="BM18" s="93">
        <f t="shared" ca="1" si="5"/>
        <v>2080</v>
      </c>
      <c r="BN18" s="93">
        <f t="shared" ca="1" si="5"/>
        <v>2081</v>
      </c>
      <c r="BO18" s="93">
        <f t="shared" ca="1" si="5"/>
        <v>2082</v>
      </c>
      <c r="BP18" s="93">
        <f t="shared" ca="1" si="5"/>
        <v>2083</v>
      </c>
      <c r="BQ18" s="93">
        <f t="shared" ca="1" si="5"/>
        <v>2084</v>
      </c>
      <c r="BR18" s="93">
        <f t="shared" ca="1" si="5"/>
        <v>2085</v>
      </c>
      <c r="BS18" s="93">
        <f t="shared" ca="1" si="5"/>
        <v>2086</v>
      </c>
      <c r="BT18" s="93">
        <f t="shared" ref="BT18:DC18" ca="1" si="6">BT7</f>
        <v>2087</v>
      </c>
      <c r="BU18" s="93">
        <f t="shared" ca="1" si="6"/>
        <v>2088</v>
      </c>
      <c r="BV18" s="93">
        <f t="shared" ca="1" si="6"/>
        <v>2089</v>
      </c>
      <c r="BW18" s="93">
        <f t="shared" ca="1" si="6"/>
        <v>2090</v>
      </c>
      <c r="BX18" s="93">
        <f t="shared" ca="1" si="6"/>
        <v>2091</v>
      </c>
      <c r="BY18" s="93">
        <f t="shared" ca="1" si="6"/>
        <v>2092</v>
      </c>
      <c r="BZ18" s="93">
        <f t="shared" ca="1" si="6"/>
        <v>2093</v>
      </c>
      <c r="CA18" s="93">
        <f t="shared" ca="1" si="6"/>
        <v>2094</v>
      </c>
      <c r="CB18" s="93">
        <f t="shared" ca="1" si="6"/>
        <v>2095</v>
      </c>
      <c r="CC18" s="93">
        <f t="shared" ca="1" si="6"/>
        <v>2096</v>
      </c>
      <c r="CD18" s="93">
        <f t="shared" ca="1" si="6"/>
        <v>2097</v>
      </c>
      <c r="CE18" s="93">
        <f t="shared" ca="1" si="6"/>
        <v>2098</v>
      </c>
      <c r="CF18" s="93">
        <f t="shared" ca="1" si="6"/>
        <v>2099</v>
      </c>
      <c r="CG18" s="93">
        <f t="shared" ca="1" si="6"/>
        <v>2100</v>
      </c>
      <c r="CH18" s="93">
        <f t="shared" ca="1" si="6"/>
        <v>2101</v>
      </c>
      <c r="CI18" s="93">
        <f t="shared" ca="1" si="6"/>
        <v>2102</v>
      </c>
      <c r="CJ18" s="93">
        <f t="shared" ca="1" si="6"/>
        <v>2103</v>
      </c>
      <c r="CK18" s="93">
        <f t="shared" ca="1" si="6"/>
        <v>2104</v>
      </c>
      <c r="CL18" s="93">
        <f t="shared" ca="1" si="6"/>
        <v>2105</v>
      </c>
      <c r="CM18" s="93">
        <f t="shared" ca="1" si="6"/>
        <v>2106</v>
      </c>
      <c r="CN18" s="93">
        <f t="shared" ca="1" si="6"/>
        <v>2107</v>
      </c>
      <c r="CO18" s="93">
        <f t="shared" ca="1" si="6"/>
        <v>2108</v>
      </c>
      <c r="CP18" s="93">
        <f t="shared" ca="1" si="6"/>
        <v>2109</v>
      </c>
      <c r="CQ18" s="93">
        <f t="shared" ca="1" si="6"/>
        <v>2110</v>
      </c>
      <c r="CR18" s="93">
        <f t="shared" ca="1" si="6"/>
        <v>2111</v>
      </c>
      <c r="CS18" s="93">
        <f t="shared" ca="1" si="6"/>
        <v>2112</v>
      </c>
      <c r="CT18" s="93">
        <f t="shared" ca="1" si="6"/>
        <v>2113</v>
      </c>
      <c r="CU18" s="93">
        <f t="shared" ca="1" si="6"/>
        <v>2114</v>
      </c>
      <c r="CV18" s="93">
        <f t="shared" ca="1" si="6"/>
        <v>2115</v>
      </c>
      <c r="CW18" s="93">
        <f t="shared" ca="1" si="6"/>
        <v>2116</v>
      </c>
      <c r="CX18" s="93">
        <f t="shared" ca="1" si="6"/>
        <v>2117</v>
      </c>
      <c r="CY18" s="93">
        <f t="shared" ca="1" si="6"/>
        <v>2118</v>
      </c>
      <c r="CZ18" s="93">
        <f t="shared" ca="1" si="6"/>
        <v>2119</v>
      </c>
      <c r="DA18" s="93">
        <f t="shared" ca="1" si="6"/>
        <v>2120</v>
      </c>
      <c r="DB18" s="93">
        <f t="shared" ca="1" si="6"/>
        <v>2121</v>
      </c>
      <c r="DC18" s="93">
        <f t="shared" ca="1" si="6"/>
        <v>2122</v>
      </c>
    </row>
    <row r="19" spans="2:108" ht="15" hidden="1" customHeight="1">
      <c r="B19" s="67"/>
      <c r="C19" s="639" t="s">
        <v>201</v>
      </c>
      <c r="D19" s="640"/>
      <c r="E19" s="641"/>
      <c r="F19" s="90"/>
      <c r="G19" s="88">
        <f>SUMIF($H$6:$DC$6,"&lt;="&amp;PAL,$H19:$DC19)</f>
        <v>-480700000</v>
      </c>
      <c r="H19" s="83">
        <f>H11-'Alternatyva 1'!H$7+'Alternatyva 1'!H$115</f>
        <v>-11000000</v>
      </c>
      <c r="I19" s="290">
        <f>I11-'Alternatyva 1'!I$7+'Alternatyva 1'!I115</f>
        <v>-23000000</v>
      </c>
      <c r="J19" s="290">
        <f>J11-'Alternatyva 1'!J$7+'Alternatyva 1'!J115</f>
        <v>-36000000</v>
      </c>
      <c r="K19" s="290">
        <f>K11-'Alternatyva 1'!K$7+'Alternatyva 1'!K115</f>
        <v>-50000000</v>
      </c>
      <c r="L19" s="290">
        <f>L11-'Alternatyva 1'!L$7+'Alternatyva 1'!L115</f>
        <v>-65000000</v>
      </c>
      <c r="M19" s="290">
        <f>M11-'Alternatyva 1'!M$7+'Alternatyva 1'!M115</f>
        <v>-81000000</v>
      </c>
      <c r="N19" s="290">
        <f>N11-'Alternatyva 1'!N$7+'Alternatyva 1'!N115</f>
        <v>-98000000</v>
      </c>
      <c r="O19" s="290">
        <f>O11-'Alternatyva 1'!O$7+'Alternatyva 1'!O115</f>
        <v>-116700000</v>
      </c>
      <c r="P19" s="290">
        <f>P11-'Alternatyva 1'!P$7+'Alternatyva 1'!P115</f>
        <v>0</v>
      </c>
      <c r="Q19" s="290">
        <f>Q11-'Alternatyva 1'!Q$7+'Alternatyva 1'!Q115</f>
        <v>0</v>
      </c>
      <c r="R19" s="290">
        <f>R11-'Alternatyva 1'!R$7+'Alternatyva 1'!R115</f>
        <v>0</v>
      </c>
      <c r="S19" s="290">
        <f>S11-'Alternatyva 1'!S$7+'Alternatyva 1'!S115</f>
        <v>0</v>
      </c>
      <c r="T19" s="290">
        <f>T11-'Alternatyva 1'!T$7+'Alternatyva 1'!T115</f>
        <v>0</v>
      </c>
      <c r="U19" s="290">
        <f>U11-'Alternatyva 1'!U$7+'Alternatyva 1'!U115</f>
        <v>0</v>
      </c>
      <c r="V19" s="290">
        <f>V11-'Alternatyva 1'!V$7+'Alternatyva 1'!V115</f>
        <v>0</v>
      </c>
      <c r="W19" s="290">
        <f>W11-'Alternatyva 1'!W$7+'Alternatyva 1'!W115</f>
        <v>0</v>
      </c>
      <c r="X19" s="290">
        <f>X11-'Alternatyva 1'!X$7+'Alternatyva 1'!X115</f>
        <v>0</v>
      </c>
      <c r="Y19" s="290">
        <f>Y11-'Alternatyva 1'!Y$7+'Alternatyva 1'!Y115</f>
        <v>0</v>
      </c>
      <c r="Z19" s="290">
        <f>Z11-'Alternatyva 1'!Z$7+'Alternatyva 1'!Z115</f>
        <v>0</v>
      </c>
      <c r="AA19" s="290">
        <f>AA11-'Alternatyva 1'!AA$7+'Alternatyva 1'!AA115</f>
        <v>0</v>
      </c>
      <c r="AB19" s="290">
        <f>AB11-'Alternatyva 1'!AB$7+'Alternatyva 1'!AB115</f>
        <v>0</v>
      </c>
      <c r="AC19" s="290">
        <f>AC11-'Alternatyva 1'!AC$7+'Alternatyva 1'!AC115</f>
        <v>0</v>
      </c>
      <c r="AD19" s="290">
        <f>AD11-'Alternatyva 1'!AD$7+'Alternatyva 1'!AD115</f>
        <v>0</v>
      </c>
      <c r="AE19" s="290">
        <f>AE11-'Alternatyva 1'!AE$7+'Alternatyva 1'!AE115</f>
        <v>0</v>
      </c>
      <c r="AF19" s="290">
        <f>AF11-'Alternatyva 1'!AF$7+'Alternatyva 1'!AF115</f>
        <v>0</v>
      </c>
      <c r="AG19" s="290">
        <f>AG11-'Alternatyva 1'!AG$7+'Alternatyva 1'!AG115</f>
        <v>0</v>
      </c>
      <c r="AH19" s="290">
        <f>AH11-'Alternatyva 1'!AH$7+'Alternatyva 1'!AH115</f>
        <v>0</v>
      </c>
      <c r="AI19" s="290">
        <f>AI11-'Alternatyva 1'!AI$7+'Alternatyva 1'!AI115</f>
        <v>0</v>
      </c>
      <c r="AJ19" s="290">
        <f>AJ11-'Alternatyva 1'!AJ$7+'Alternatyva 1'!AJ115</f>
        <v>0</v>
      </c>
      <c r="AK19" s="290">
        <f>AK11-'Alternatyva 1'!AK$7+'Alternatyva 1'!AK115</f>
        <v>0</v>
      </c>
      <c r="AL19" s="290">
        <f>AL11-'Alternatyva 1'!AL$7+'Alternatyva 1'!AL115</f>
        <v>0</v>
      </c>
      <c r="AM19" s="290">
        <f>AM11-'Alternatyva 1'!AM$7+'Alternatyva 1'!AM115</f>
        <v>0</v>
      </c>
      <c r="AN19" s="290">
        <f>AN11-'Alternatyva 1'!AN$7+'Alternatyva 1'!AN115</f>
        <v>0</v>
      </c>
      <c r="AO19" s="290">
        <f>AO11-'Alternatyva 1'!AO$7+'Alternatyva 1'!AO115</f>
        <v>0</v>
      </c>
      <c r="AP19" s="290">
        <f>AP11-'Alternatyva 1'!AP$7+'Alternatyva 1'!AP115</f>
        <v>0</v>
      </c>
      <c r="AQ19" s="290">
        <f>AQ11-'Alternatyva 1'!AQ$7+'Alternatyva 1'!AQ115</f>
        <v>0</v>
      </c>
      <c r="AR19" s="290">
        <f>AR11-'Alternatyva 1'!AR$7+'Alternatyva 1'!AR115</f>
        <v>0</v>
      </c>
      <c r="AS19" s="290">
        <f>AS11-'Alternatyva 1'!AS$7+'Alternatyva 1'!AS115</f>
        <v>0</v>
      </c>
      <c r="AT19" s="290">
        <f>AT11-'Alternatyva 1'!AT$7+'Alternatyva 1'!AT115</f>
        <v>0</v>
      </c>
      <c r="AU19" s="290">
        <f>AU11-'Alternatyva 1'!AU$7+'Alternatyva 1'!AU115</f>
        <v>0</v>
      </c>
      <c r="AV19" s="290">
        <f>AV11-'Alternatyva 1'!AV$7+'Alternatyva 1'!AV115</f>
        <v>0</v>
      </c>
      <c r="AW19" s="290">
        <f>AW11-'Alternatyva 1'!AW$7+'Alternatyva 1'!AW115</f>
        <v>0</v>
      </c>
      <c r="AX19" s="290">
        <f>AX11-'Alternatyva 1'!AX$7+'Alternatyva 1'!AX115</f>
        <v>0</v>
      </c>
      <c r="AY19" s="290">
        <f>AY11-'Alternatyva 1'!AY$7+'Alternatyva 1'!AY115</f>
        <v>0</v>
      </c>
      <c r="AZ19" s="290">
        <f>AZ11-'Alternatyva 1'!AZ$7+'Alternatyva 1'!AZ115</f>
        <v>0</v>
      </c>
      <c r="BA19" s="290">
        <f>BA11-'Alternatyva 1'!BA$7+'Alternatyva 1'!BA115</f>
        <v>0</v>
      </c>
      <c r="BB19" s="290">
        <f>BB11-'Alternatyva 1'!BB$7+'Alternatyva 1'!BB115</f>
        <v>0</v>
      </c>
      <c r="BC19" s="290">
        <f>BC11-'Alternatyva 1'!BC$7+'Alternatyva 1'!BC115</f>
        <v>0</v>
      </c>
      <c r="BD19" s="290">
        <f>BD11-'Alternatyva 1'!BD$7+'Alternatyva 1'!BD115</f>
        <v>0</v>
      </c>
      <c r="BE19" s="290">
        <f>BE11-'Alternatyva 1'!BE$7+'Alternatyva 1'!BE115</f>
        <v>0</v>
      </c>
      <c r="BF19" s="290">
        <f>BF11-'Alternatyva 1'!BF$7+'Alternatyva 1'!BF115</f>
        <v>0</v>
      </c>
      <c r="BG19" s="290">
        <f>BG11-'Alternatyva 1'!BG$7+'Alternatyva 1'!BG115</f>
        <v>0</v>
      </c>
      <c r="BH19" s="290">
        <f>BH11-'Alternatyva 1'!BH$7+'Alternatyva 1'!BH115</f>
        <v>0</v>
      </c>
      <c r="BI19" s="290">
        <f>BI11-'Alternatyva 1'!BI$7+'Alternatyva 1'!BI115</f>
        <v>0</v>
      </c>
      <c r="BJ19" s="290">
        <f>BJ11-'Alternatyva 1'!BJ$7+'Alternatyva 1'!BJ115</f>
        <v>0</v>
      </c>
      <c r="BK19" s="290">
        <f>BK11-'Alternatyva 1'!BK$7+'Alternatyva 1'!BK115</f>
        <v>0</v>
      </c>
      <c r="BL19" s="290">
        <f>BL11-'Alternatyva 1'!BL$7+'Alternatyva 1'!BL115</f>
        <v>0</v>
      </c>
      <c r="BM19" s="290">
        <f>BM11-'Alternatyva 1'!BM$7+'Alternatyva 1'!BM115</f>
        <v>0</v>
      </c>
      <c r="BN19" s="290">
        <f>BN11-'Alternatyva 1'!BN$7+'Alternatyva 1'!BN115</f>
        <v>0</v>
      </c>
      <c r="BO19" s="290">
        <f>BO11-'Alternatyva 1'!BO$7+'Alternatyva 1'!BO115</f>
        <v>0</v>
      </c>
      <c r="BP19" s="290">
        <f>BP11-'Alternatyva 1'!BP$7+'Alternatyva 1'!BP115</f>
        <v>0</v>
      </c>
      <c r="BQ19" s="290">
        <f>BQ11-'Alternatyva 1'!BQ$7+'Alternatyva 1'!BQ115</f>
        <v>0</v>
      </c>
      <c r="BR19" s="290">
        <f>BR11-'Alternatyva 1'!BR$7+'Alternatyva 1'!BR115</f>
        <v>0</v>
      </c>
      <c r="BS19" s="290">
        <f>BS11-'Alternatyva 1'!BS$7+'Alternatyva 1'!BS115</f>
        <v>0</v>
      </c>
      <c r="BT19" s="290">
        <f>BT11-'Alternatyva 1'!BT$7+'Alternatyva 1'!BT115</f>
        <v>0</v>
      </c>
      <c r="BU19" s="290">
        <f>BU11-'Alternatyva 1'!BU$7+'Alternatyva 1'!BU115</f>
        <v>0</v>
      </c>
      <c r="BV19" s="290">
        <f>BV11-'Alternatyva 1'!BV$7+'Alternatyva 1'!BV115</f>
        <v>0</v>
      </c>
      <c r="BW19" s="290">
        <f>BW11-'Alternatyva 1'!BW$7+'Alternatyva 1'!BW115</f>
        <v>0</v>
      </c>
      <c r="BX19" s="290">
        <f>BX11-'Alternatyva 1'!BX$7+'Alternatyva 1'!BX115</f>
        <v>0</v>
      </c>
      <c r="BY19" s="290">
        <f>BY11-'Alternatyva 1'!BY$7+'Alternatyva 1'!BY115</f>
        <v>0</v>
      </c>
      <c r="BZ19" s="290">
        <f>BZ11-'Alternatyva 1'!BZ$7+'Alternatyva 1'!BZ115</f>
        <v>0</v>
      </c>
      <c r="CA19" s="290">
        <f>CA11-'Alternatyva 1'!CA$7+'Alternatyva 1'!CA115</f>
        <v>0</v>
      </c>
      <c r="CB19" s="290">
        <f>CB11-'Alternatyva 1'!CB$7+'Alternatyva 1'!CB115</f>
        <v>0</v>
      </c>
      <c r="CC19" s="290">
        <f>CC11-'Alternatyva 1'!CC$7+'Alternatyva 1'!CC115</f>
        <v>0</v>
      </c>
      <c r="CD19" s="290">
        <f>CD11-'Alternatyva 1'!CD$7+'Alternatyva 1'!CD115</f>
        <v>0</v>
      </c>
      <c r="CE19" s="290">
        <f>CE11-'Alternatyva 1'!CE$7+'Alternatyva 1'!CE115</f>
        <v>0</v>
      </c>
      <c r="CF19" s="290">
        <f>CF11-'Alternatyva 1'!CF$7+'Alternatyva 1'!CF115</f>
        <v>0</v>
      </c>
      <c r="CG19" s="290">
        <f>CG11-'Alternatyva 1'!CG$7+'Alternatyva 1'!CG115</f>
        <v>0</v>
      </c>
      <c r="CH19" s="290">
        <f>CH11-'Alternatyva 1'!CH$7+'Alternatyva 1'!CH115</f>
        <v>0</v>
      </c>
      <c r="CI19" s="290">
        <f>CI11-'Alternatyva 1'!CI$7+'Alternatyva 1'!CI115</f>
        <v>0</v>
      </c>
      <c r="CJ19" s="290">
        <f>CJ11-'Alternatyva 1'!CJ$7+'Alternatyva 1'!CJ115</f>
        <v>0</v>
      </c>
      <c r="CK19" s="290">
        <f>CK11-'Alternatyva 1'!CK$7+'Alternatyva 1'!CK115</f>
        <v>0</v>
      </c>
      <c r="CL19" s="290">
        <f>CL11-'Alternatyva 1'!CL$7+'Alternatyva 1'!CL115</f>
        <v>0</v>
      </c>
      <c r="CM19" s="290">
        <f>CM11-'Alternatyva 1'!CM$7+'Alternatyva 1'!CM115</f>
        <v>0</v>
      </c>
      <c r="CN19" s="290">
        <f>CN11-'Alternatyva 1'!CN$7+'Alternatyva 1'!CN115</f>
        <v>0</v>
      </c>
      <c r="CO19" s="290">
        <f>CO11-'Alternatyva 1'!CO$7+'Alternatyva 1'!CO115</f>
        <v>0</v>
      </c>
      <c r="CP19" s="290">
        <f>CP11-'Alternatyva 1'!CP$7+'Alternatyva 1'!CP115</f>
        <v>0</v>
      </c>
      <c r="CQ19" s="290">
        <f>CQ11-'Alternatyva 1'!CQ$7+'Alternatyva 1'!CQ115</f>
        <v>0</v>
      </c>
      <c r="CR19" s="290">
        <f>CR11-'Alternatyva 1'!CR$7+'Alternatyva 1'!CR115</f>
        <v>0</v>
      </c>
      <c r="CS19" s="290">
        <f>CS11-'Alternatyva 1'!CS$7+'Alternatyva 1'!CS115</f>
        <v>0</v>
      </c>
      <c r="CT19" s="290">
        <f>CT11-'Alternatyva 1'!CT$7+'Alternatyva 1'!CT115</f>
        <v>0</v>
      </c>
      <c r="CU19" s="290">
        <f>CU11-'Alternatyva 1'!CU$7+'Alternatyva 1'!CU115</f>
        <v>0</v>
      </c>
      <c r="CV19" s="290">
        <f>CV11-'Alternatyva 1'!CV$7+'Alternatyva 1'!CV115</f>
        <v>0</v>
      </c>
      <c r="CW19" s="290">
        <f>CW11-'Alternatyva 1'!CW$7+'Alternatyva 1'!CW115</f>
        <v>0</v>
      </c>
      <c r="CX19" s="290">
        <f>CX11-'Alternatyva 1'!CX$7+'Alternatyva 1'!CX115</f>
        <v>0</v>
      </c>
      <c r="CY19" s="290">
        <f>CY11-'Alternatyva 1'!CY$7+'Alternatyva 1'!CY115</f>
        <v>0</v>
      </c>
      <c r="CZ19" s="290">
        <f>CZ11-'Alternatyva 1'!CZ$7+'Alternatyva 1'!CZ115</f>
        <v>0</v>
      </c>
      <c r="DA19" s="290">
        <f>DA11-'Alternatyva 1'!DA$7+'Alternatyva 1'!DA115</f>
        <v>0</v>
      </c>
      <c r="DB19" s="290">
        <f>DB11-'Alternatyva 1'!DB$7+'Alternatyva 1'!DB115</f>
        <v>0</v>
      </c>
      <c r="DC19" s="290">
        <f>DC11-'Alternatyva 1'!DC$7+'Alternatyva 1'!DC115</f>
        <v>0</v>
      </c>
    </row>
    <row r="20" spans="2:108" ht="15" hidden="1" customHeight="1">
      <c r="B20" s="67"/>
      <c r="C20" s="642" t="s">
        <v>272</v>
      </c>
      <c r="D20" s="643"/>
      <c r="E20" s="644"/>
      <c r="F20" s="82">
        <f>H19+NPV(FD,I19:INDEX(I19:DC19,PAL))</f>
        <v>-399120826.60424411</v>
      </c>
      <c r="G20" s="80"/>
      <c r="H20" s="430"/>
      <c r="I20" s="430"/>
      <c r="J20" s="430"/>
      <c r="K20" s="430"/>
      <c r="L20" s="430"/>
      <c r="M20" s="430"/>
      <c r="N20" s="430"/>
      <c r="O20" s="430"/>
      <c r="P20" s="430"/>
      <c r="Q20" s="430"/>
      <c r="R20" s="430"/>
      <c r="S20" s="430"/>
      <c r="T20" s="430"/>
      <c r="U20" s="430"/>
      <c r="V20" s="430"/>
      <c r="W20" s="430"/>
      <c r="X20" s="430">
        <f>X12-'Alternatyva 1'!X7+'Alternatyva 1'!X112</f>
        <v>0</v>
      </c>
      <c r="Y20" s="430">
        <f>Y12-'Alternatyva 1'!Y7+'Alternatyva 1'!Y112</f>
        <v>0</v>
      </c>
      <c r="Z20" s="430">
        <f>Z12-'Alternatyva 1'!Z7+'Alternatyva 1'!Z112</f>
        <v>0</v>
      </c>
      <c r="AA20" s="430">
        <f>AA12-'Alternatyva 1'!AA7+'Alternatyva 1'!AA112</f>
        <v>0</v>
      </c>
      <c r="AB20" s="430">
        <f>AB12-'Alternatyva 1'!AB7+'Alternatyva 1'!AB112</f>
        <v>0</v>
      </c>
      <c r="AC20" s="430">
        <f>AC12-'Alternatyva 1'!AC7+'Alternatyva 1'!AC112</f>
        <v>0</v>
      </c>
      <c r="AD20" s="430">
        <f>AD12-'Alternatyva 1'!AD7+'Alternatyva 1'!AD112</f>
        <v>0</v>
      </c>
      <c r="AE20" s="430">
        <f>AE12-'Alternatyva 1'!AE7+'Alternatyva 1'!AE112</f>
        <v>0</v>
      </c>
      <c r="AF20" s="430">
        <f>AF12-'Alternatyva 1'!AF7+'Alternatyva 1'!AF112</f>
        <v>0</v>
      </c>
      <c r="AG20" s="430">
        <f>AG12-'Alternatyva 1'!AG7+'Alternatyva 1'!AG112</f>
        <v>0</v>
      </c>
      <c r="AH20" s="430">
        <f>AH12-'Alternatyva 1'!AH7+'Alternatyva 1'!AH112</f>
        <v>0</v>
      </c>
      <c r="AI20" s="430">
        <f>AI12-'Alternatyva 1'!AI7+'Alternatyva 1'!AI112</f>
        <v>0</v>
      </c>
      <c r="AJ20" s="430">
        <f>AJ12-'Alternatyva 1'!AJ7+'Alternatyva 1'!AJ112</f>
        <v>0</v>
      </c>
      <c r="AK20" s="430">
        <f>AK12-'Alternatyva 1'!AK7+'Alternatyva 1'!AK112</f>
        <v>0</v>
      </c>
      <c r="AL20" s="430">
        <f>AL12-'Alternatyva 1'!AL7+'Alternatyva 1'!AL112</f>
        <v>0</v>
      </c>
      <c r="AM20" s="430">
        <f>AM12-'Alternatyva 1'!AM7+'Alternatyva 1'!AM112</f>
        <v>0</v>
      </c>
      <c r="AN20" s="430">
        <f>AN12-'Alternatyva 1'!AN7+'Alternatyva 1'!AN112</f>
        <v>0</v>
      </c>
      <c r="AO20" s="430">
        <f>AO12-'Alternatyva 1'!AO7+'Alternatyva 1'!AO112</f>
        <v>0</v>
      </c>
      <c r="AP20" s="430">
        <f>AP12-'Alternatyva 1'!AP7+'Alternatyva 1'!AP112</f>
        <v>0</v>
      </c>
      <c r="AQ20" s="430">
        <f>AQ12-'Alternatyva 1'!AQ7+'Alternatyva 1'!AQ112</f>
        <v>0</v>
      </c>
      <c r="AR20" s="430">
        <f>AR12-'Alternatyva 1'!AR7+'Alternatyva 1'!AR112</f>
        <v>0</v>
      </c>
      <c r="AS20" s="430">
        <f>AS12-'Alternatyva 1'!AS7+'Alternatyva 1'!AS112</f>
        <v>0</v>
      </c>
      <c r="AT20" s="430">
        <f>AT12-'Alternatyva 1'!AT7+'Alternatyva 1'!AT112</f>
        <v>0</v>
      </c>
      <c r="AU20" s="430">
        <f>AU12-'Alternatyva 1'!AU7+'Alternatyva 1'!AU112</f>
        <v>0</v>
      </c>
      <c r="AV20" s="430">
        <f>AV12-'Alternatyva 1'!AV7+'Alternatyva 1'!AV112</f>
        <v>0</v>
      </c>
      <c r="AW20" s="430">
        <f>AW12-'Alternatyva 1'!AW7+'Alternatyva 1'!AW112</f>
        <v>0</v>
      </c>
      <c r="AX20" s="430">
        <f>AX12-'Alternatyva 1'!AX7+'Alternatyva 1'!AX112</f>
        <v>0</v>
      </c>
      <c r="AY20" s="430">
        <f>AY12-'Alternatyva 1'!AY7+'Alternatyva 1'!AY112</f>
        <v>0</v>
      </c>
      <c r="AZ20" s="430">
        <f>AZ12-'Alternatyva 1'!AZ7+'Alternatyva 1'!AZ112</f>
        <v>0</v>
      </c>
      <c r="BA20" s="430">
        <f>BA12-'Alternatyva 1'!BA7+'Alternatyva 1'!BA112</f>
        <v>0</v>
      </c>
      <c r="BB20" s="430">
        <f>BB12-'Alternatyva 1'!BB7+'Alternatyva 1'!BB112</f>
        <v>0</v>
      </c>
      <c r="BC20" s="430">
        <f>BC12-'Alternatyva 1'!BC7+'Alternatyva 1'!BC112</f>
        <v>0</v>
      </c>
      <c r="BD20" s="430">
        <f>BD12-'Alternatyva 1'!BD7+'Alternatyva 1'!BD112</f>
        <v>0</v>
      </c>
      <c r="BE20" s="430">
        <f>BE12-'Alternatyva 1'!BE7+'Alternatyva 1'!BE112</f>
        <v>0</v>
      </c>
      <c r="BF20" s="430">
        <f>BF12-'Alternatyva 1'!BF7+'Alternatyva 1'!BF112</f>
        <v>0</v>
      </c>
      <c r="BG20" s="430">
        <f>BG12-'Alternatyva 1'!BG7+'Alternatyva 1'!BG112</f>
        <v>0</v>
      </c>
      <c r="BH20" s="430">
        <f>BH12-'Alternatyva 1'!BH7+'Alternatyva 1'!BH112</f>
        <v>0</v>
      </c>
      <c r="BI20" s="430">
        <f>BI12-'Alternatyva 1'!BI7+'Alternatyva 1'!BI112</f>
        <v>0</v>
      </c>
      <c r="BJ20" s="430">
        <f>BJ12-'Alternatyva 1'!BJ7+'Alternatyva 1'!BJ112</f>
        <v>0</v>
      </c>
      <c r="BK20" s="430">
        <f>BK12-'Alternatyva 1'!BK7+'Alternatyva 1'!BK112</f>
        <v>0</v>
      </c>
      <c r="BL20" s="430">
        <f>BL12-'Alternatyva 1'!BL7+'Alternatyva 1'!BL112</f>
        <v>0</v>
      </c>
      <c r="BM20" s="430">
        <f>BM12-'Alternatyva 1'!BM7+'Alternatyva 1'!BM112</f>
        <v>0</v>
      </c>
      <c r="BN20" s="430">
        <f>BN12-'Alternatyva 1'!BN7+'Alternatyva 1'!BN112</f>
        <v>0</v>
      </c>
      <c r="BO20" s="430">
        <f>BO12-'Alternatyva 1'!BO7+'Alternatyva 1'!BO112</f>
        <v>0</v>
      </c>
      <c r="BP20" s="430">
        <f>BP12-'Alternatyva 1'!BP7+'Alternatyva 1'!BP112</f>
        <v>0</v>
      </c>
      <c r="BQ20" s="430">
        <f>BQ12-'Alternatyva 1'!BQ7+'Alternatyva 1'!BQ112</f>
        <v>0</v>
      </c>
      <c r="BR20" s="430">
        <f>BR12-'Alternatyva 1'!BR7+'Alternatyva 1'!BR112</f>
        <v>0</v>
      </c>
      <c r="BS20" s="430">
        <f>BS12-'Alternatyva 1'!BS7+'Alternatyva 1'!BS112</f>
        <v>0</v>
      </c>
      <c r="BT20" s="430">
        <f>BT12-'Alternatyva 1'!BT7+'Alternatyva 1'!BT112</f>
        <v>0</v>
      </c>
      <c r="BU20" s="430">
        <f>BU12-'Alternatyva 1'!BU7+'Alternatyva 1'!BU112</f>
        <v>0</v>
      </c>
      <c r="BV20" s="430">
        <f>BV12-'Alternatyva 1'!BV7+'Alternatyva 1'!BV112</f>
        <v>0</v>
      </c>
      <c r="BW20" s="430">
        <f>BW12-'Alternatyva 1'!BW7+'Alternatyva 1'!BW112</f>
        <v>0</v>
      </c>
      <c r="BX20" s="430">
        <f>BX12-'Alternatyva 1'!BX7+'Alternatyva 1'!BX112</f>
        <v>0</v>
      </c>
      <c r="BY20" s="430">
        <f>BY12-'Alternatyva 1'!BY7+'Alternatyva 1'!BY112</f>
        <v>0</v>
      </c>
      <c r="BZ20" s="430">
        <f>BZ12-'Alternatyva 1'!BZ7+'Alternatyva 1'!BZ112</f>
        <v>0</v>
      </c>
      <c r="CA20" s="430">
        <f>CA12-'Alternatyva 1'!CA7+'Alternatyva 1'!CA112</f>
        <v>0</v>
      </c>
      <c r="CB20" s="430">
        <f>CB12-'Alternatyva 1'!CB7+'Alternatyva 1'!CB112</f>
        <v>0</v>
      </c>
      <c r="CC20" s="430">
        <f>CC12-'Alternatyva 1'!CC7+'Alternatyva 1'!CC112</f>
        <v>0</v>
      </c>
      <c r="CD20" s="430">
        <f>CD12-'Alternatyva 1'!CD7+'Alternatyva 1'!CD112</f>
        <v>0</v>
      </c>
      <c r="CE20" s="430">
        <f>CE12-'Alternatyva 1'!CE7+'Alternatyva 1'!CE112</f>
        <v>0</v>
      </c>
      <c r="CF20" s="430">
        <f>CF12-'Alternatyva 1'!CF7+'Alternatyva 1'!CF112</f>
        <v>0</v>
      </c>
      <c r="CG20" s="430">
        <f>CG12-'Alternatyva 1'!CG7+'Alternatyva 1'!CG112</f>
        <v>0</v>
      </c>
      <c r="CH20" s="430">
        <f>CH12-'Alternatyva 1'!CH7+'Alternatyva 1'!CH112</f>
        <v>0</v>
      </c>
      <c r="CI20" s="430">
        <f>CI12-'Alternatyva 1'!CI7+'Alternatyva 1'!CI112</f>
        <v>0</v>
      </c>
      <c r="CJ20" s="430">
        <f>CJ12-'Alternatyva 1'!CJ7+'Alternatyva 1'!CJ112</f>
        <v>0</v>
      </c>
      <c r="CK20" s="430">
        <f>CK12-'Alternatyva 1'!CK7+'Alternatyva 1'!CK112</f>
        <v>0</v>
      </c>
      <c r="CL20" s="430">
        <f>CL12-'Alternatyva 1'!CL7+'Alternatyva 1'!CL112</f>
        <v>0</v>
      </c>
      <c r="CM20" s="430">
        <f>CM12-'Alternatyva 1'!CM7+'Alternatyva 1'!CM112</f>
        <v>0</v>
      </c>
      <c r="CN20" s="430">
        <f>CN12-'Alternatyva 1'!CN7+'Alternatyva 1'!CN112</f>
        <v>0</v>
      </c>
      <c r="CO20" s="430">
        <f>CO12-'Alternatyva 1'!CO7+'Alternatyva 1'!CO112</f>
        <v>0</v>
      </c>
      <c r="CP20" s="430">
        <f>CP12-'Alternatyva 1'!CP7+'Alternatyva 1'!CP112</f>
        <v>0</v>
      </c>
      <c r="CQ20" s="430">
        <f>CQ12-'Alternatyva 1'!CQ7+'Alternatyva 1'!CQ112</f>
        <v>0</v>
      </c>
      <c r="CR20" s="430">
        <f>CR12-'Alternatyva 1'!CR7+'Alternatyva 1'!CR112</f>
        <v>0</v>
      </c>
      <c r="CS20" s="430">
        <f>CS12-'Alternatyva 1'!CS7+'Alternatyva 1'!CS112</f>
        <v>0</v>
      </c>
      <c r="CT20" s="430">
        <f>CT12-'Alternatyva 1'!CT7+'Alternatyva 1'!CT112</f>
        <v>0</v>
      </c>
      <c r="CU20" s="430">
        <f>CU12-'Alternatyva 1'!CU7+'Alternatyva 1'!CU112</f>
        <v>0</v>
      </c>
      <c r="CV20" s="430">
        <f>CV12-'Alternatyva 1'!CV7+'Alternatyva 1'!CV112</f>
        <v>0</v>
      </c>
      <c r="CW20" s="430">
        <f>CW12-'Alternatyva 1'!CW7+'Alternatyva 1'!CW112</f>
        <v>0</v>
      </c>
      <c r="CX20" s="430">
        <f>CX12-'Alternatyva 1'!CX7+'Alternatyva 1'!CX112</f>
        <v>0</v>
      </c>
      <c r="CY20" s="430">
        <f>CY12-'Alternatyva 1'!CY7+'Alternatyva 1'!CY112</f>
        <v>0</v>
      </c>
      <c r="CZ20" s="430">
        <f>CZ12-'Alternatyva 1'!CZ7+'Alternatyva 1'!CZ112</f>
        <v>0</v>
      </c>
      <c r="DA20" s="430">
        <f>DA12-'Alternatyva 1'!DA7+'Alternatyva 1'!DA112</f>
        <v>0</v>
      </c>
      <c r="DB20" s="430">
        <f>DB12-'Alternatyva 1'!DB7+'Alternatyva 1'!DB112</f>
        <v>0</v>
      </c>
      <c r="DC20" s="430">
        <f>DC12-'Alternatyva 1'!DC7+'Alternatyva 1'!DC112</f>
        <v>0</v>
      </c>
      <c r="DD20" s="430">
        <f>DD12-'Alternatyva 1'!DD7+'Alternatyva 1'!DD112</f>
        <v>0</v>
      </c>
    </row>
    <row r="21" spans="2:108" ht="15" hidden="1" customHeight="1">
      <c r="B21" s="67"/>
      <c r="C21" s="642" t="s">
        <v>273</v>
      </c>
      <c r="D21" s="643"/>
      <c r="E21" s="644"/>
      <c r="F21" s="299" t="str">
        <f>IFERROR(IRR(H19:INDEX(H19:DC19,PAL+1)),"-")</f>
        <v>-</v>
      </c>
      <c r="G21" s="70"/>
      <c r="H21" s="430"/>
      <c r="I21" s="69"/>
      <c r="J21" s="69"/>
      <c r="K21" s="69"/>
      <c r="L21" s="69"/>
      <c r="M21" s="69"/>
      <c r="N21" s="69"/>
      <c r="O21" s="69"/>
      <c r="P21" s="69"/>
      <c r="Q21" s="69"/>
      <c r="R21" s="69"/>
      <c r="S21" s="69"/>
      <c r="T21" s="69"/>
      <c r="U21" s="69"/>
      <c r="V21" s="69"/>
      <c r="W21" s="69"/>
      <c r="X21" s="69"/>
      <c r="Y21" s="69"/>
      <c r="Z21" s="69"/>
      <c r="AA21" s="69"/>
    </row>
    <row r="22" spans="2:108" ht="15" hidden="1" customHeight="1" thickBot="1">
      <c r="B22" s="67"/>
      <c r="C22" s="648" t="s">
        <v>200</v>
      </c>
      <c r="D22" s="649"/>
      <c r="E22" s="650"/>
      <c r="F22" s="79">
        <f>IFERROR(IF('Alternatyva 1'!F$89&lt;0,SUM('Alternatyva 1'!F$100,-'Alternatyva 1'!F$115,-'Alternatyva 1'!F$89)/SUM('Alternatyva 1'!F$9,'Alternatyva 1'!F$8,-SNA!F11),SUM('Alternatyva 1'!F$100,-'Alternatyva 1'!F$115)/SUM('Alternatyva 1'!F$9,'Alternatyva 1'!F$8,-SNA!F11,'Alternatyva 1'!F$89)),"")</f>
        <v>0</v>
      </c>
      <c r="G22" s="70"/>
      <c r="H22" s="69"/>
      <c r="I22" s="69"/>
      <c r="J22" s="69"/>
      <c r="K22" s="69"/>
      <c r="L22" s="69"/>
      <c r="M22" s="69"/>
      <c r="N22" s="69"/>
      <c r="O22" s="69"/>
      <c r="P22" s="69"/>
      <c r="Q22" s="69"/>
      <c r="R22" s="69"/>
      <c r="S22" s="69"/>
      <c r="T22" s="69"/>
      <c r="U22" s="69"/>
      <c r="V22" s="69"/>
      <c r="W22" s="69"/>
      <c r="X22" s="69"/>
      <c r="Y22" s="69"/>
      <c r="Z22" s="69"/>
      <c r="AA22" s="69"/>
    </row>
    <row r="23" spans="2:108" ht="15" hidden="1" customHeight="1">
      <c r="B23" s="29"/>
      <c r="C23" s="87"/>
      <c r="D23" s="87"/>
      <c r="E23" s="87"/>
      <c r="F23" s="89"/>
      <c r="G23" s="70"/>
      <c r="H23" s="69"/>
      <c r="I23" s="69"/>
      <c r="J23" s="69"/>
      <c r="K23" s="69"/>
      <c r="L23" s="69"/>
      <c r="M23" s="69"/>
      <c r="N23" s="69"/>
      <c r="O23" s="69"/>
      <c r="P23" s="69"/>
      <c r="Q23" s="69"/>
      <c r="R23" s="69"/>
      <c r="S23" s="69"/>
      <c r="T23" s="69"/>
      <c r="U23" s="69"/>
      <c r="V23" s="69"/>
      <c r="W23" s="69"/>
      <c r="X23" s="69"/>
      <c r="Y23" s="69"/>
      <c r="Z23" s="69"/>
      <c r="AA23" s="69"/>
    </row>
    <row r="24" spans="2:108" ht="15" hidden="1" customHeight="1">
      <c r="B24" s="59" t="s">
        <v>7</v>
      </c>
      <c r="C24" s="59"/>
      <c r="D24" s="59"/>
      <c r="E24" s="59"/>
      <c r="F24" s="645" t="s">
        <v>32</v>
      </c>
      <c r="G24" s="657"/>
      <c r="H24" s="93">
        <v>0</v>
      </c>
      <c r="I24" s="93">
        <v>1</v>
      </c>
      <c r="J24" s="93">
        <v>2</v>
      </c>
      <c r="K24" s="93">
        <v>3</v>
      </c>
      <c r="L24" s="93">
        <v>4</v>
      </c>
      <c r="M24" s="93">
        <v>5</v>
      </c>
      <c r="N24" s="93">
        <v>6</v>
      </c>
      <c r="O24" s="93">
        <v>7</v>
      </c>
      <c r="P24" s="93">
        <v>8</v>
      </c>
      <c r="Q24" s="93">
        <v>9</v>
      </c>
      <c r="R24" s="93">
        <v>10</v>
      </c>
      <c r="S24" s="93">
        <v>11</v>
      </c>
      <c r="T24" s="93">
        <v>12</v>
      </c>
      <c r="U24" s="93">
        <v>13</v>
      </c>
      <c r="V24" s="93">
        <v>14</v>
      </c>
      <c r="W24" s="93">
        <v>15</v>
      </c>
      <c r="X24" s="93">
        <v>16</v>
      </c>
      <c r="Y24" s="93">
        <v>17</v>
      </c>
      <c r="Z24" s="93">
        <v>18</v>
      </c>
      <c r="AA24" s="93">
        <v>19</v>
      </c>
      <c r="AB24" s="93">
        <v>20</v>
      </c>
      <c r="AC24" s="93">
        <v>21</v>
      </c>
      <c r="AD24" s="93">
        <v>22</v>
      </c>
      <c r="AE24" s="93">
        <v>23</v>
      </c>
      <c r="AF24" s="93">
        <v>24</v>
      </c>
      <c r="AG24" s="93">
        <v>25</v>
      </c>
      <c r="AH24" s="93">
        <v>26</v>
      </c>
      <c r="AI24" s="93">
        <v>27</v>
      </c>
      <c r="AJ24" s="93">
        <v>28</v>
      </c>
      <c r="AK24" s="93">
        <v>29</v>
      </c>
      <c r="AL24" s="93">
        <v>30</v>
      </c>
      <c r="AM24" s="93">
        <v>31</v>
      </c>
      <c r="AN24" s="93">
        <v>32</v>
      </c>
      <c r="AO24" s="93">
        <v>33</v>
      </c>
      <c r="AP24" s="93">
        <v>34</v>
      </c>
      <c r="AQ24" s="93">
        <v>35</v>
      </c>
      <c r="AR24" s="93">
        <v>36</v>
      </c>
      <c r="AS24" s="93">
        <v>37</v>
      </c>
      <c r="AT24" s="93">
        <v>38</v>
      </c>
      <c r="AU24" s="93">
        <v>39</v>
      </c>
      <c r="AV24" s="93">
        <v>40</v>
      </c>
      <c r="AW24" s="93">
        <v>41</v>
      </c>
      <c r="AX24" s="93">
        <v>42</v>
      </c>
      <c r="AY24" s="93">
        <v>43</v>
      </c>
      <c r="AZ24" s="93">
        <v>44</v>
      </c>
      <c r="BA24" s="93">
        <v>45</v>
      </c>
      <c r="BB24" s="93">
        <v>46</v>
      </c>
      <c r="BC24" s="93">
        <v>47</v>
      </c>
      <c r="BD24" s="93">
        <v>48</v>
      </c>
      <c r="BE24" s="93">
        <v>49</v>
      </c>
      <c r="BF24" s="93">
        <v>50</v>
      </c>
      <c r="BG24" s="93">
        <v>51</v>
      </c>
      <c r="BH24" s="93">
        <v>52</v>
      </c>
      <c r="BI24" s="93">
        <v>53</v>
      </c>
      <c r="BJ24" s="93">
        <v>54</v>
      </c>
      <c r="BK24" s="93">
        <v>55</v>
      </c>
      <c r="BL24" s="93">
        <v>56</v>
      </c>
      <c r="BM24" s="93">
        <v>57</v>
      </c>
      <c r="BN24" s="93">
        <v>58</v>
      </c>
      <c r="BO24" s="93">
        <v>59</v>
      </c>
      <c r="BP24" s="93">
        <v>60</v>
      </c>
      <c r="BQ24" s="93">
        <v>61</v>
      </c>
      <c r="BR24" s="93">
        <v>62</v>
      </c>
      <c r="BS24" s="93">
        <v>63</v>
      </c>
      <c r="BT24" s="93">
        <v>64</v>
      </c>
      <c r="BU24" s="93">
        <v>65</v>
      </c>
      <c r="BV24" s="93">
        <v>66</v>
      </c>
      <c r="BW24" s="93">
        <v>67</v>
      </c>
      <c r="BX24" s="93">
        <v>68</v>
      </c>
      <c r="BY24" s="93">
        <v>69</v>
      </c>
      <c r="BZ24" s="93">
        <v>70</v>
      </c>
      <c r="CA24" s="93">
        <v>71</v>
      </c>
      <c r="CB24" s="93">
        <v>72</v>
      </c>
      <c r="CC24" s="93">
        <v>73</v>
      </c>
      <c r="CD24" s="93">
        <v>74</v>
      </c>
      <c r="CE24" s="93">
        <v>75</v>
      </c>
      <c r="CF24" s="93">
        <v>76</v>
      </c>
      <c r="CG24" s="93">
        <v>77</v>
      </c>
      <c r="CH24" s="93">
        <v>78</v>
      </c>
      <c r="CI24" s="93">
        <v>79</v>
      </c>
      <c r="CJ24" s="93">
        <v>80</v>
      </c>
      <c r="CK24" s="93">
        <v>81</v>
      </c>
      <c r="CL24" s="93">
        <v>82</v>
      </c>
      <c r="CM24" s="93">
        <v>83</v>
      </c>
      <c r="CN24" s="93">
        <v>84</v>
      </c>
      <c r="CO24" s="93">
        <v>85</v>
      </c>
      <c r="CP24" s="93">
        <v>86</v>
      </c>
      <c r="CQ24" s="93">
        <v>87</v>
      </c>
      <c r="CR24" s="93">
        <v>88</v>
      </c>
      <c r="CS24" s="93">
        <v>89</v>
      </c>
      <c r="CT24" s="93">
        <v>90</v>
      </c>
      <c r="CU24" s="93">
        <v>91</v>
      </c>
      <c r="CV24" s="93">
        <v>92</v>
      </c>
      <c r="CW24" s="93">
        <v>93</v>
      </c>
      <c r="CX24" s="93">
        <v>94</v>
      </c>
      <c r="CY24" s="93">
        <v>95</v>
      </c>
      <c r="CZ24" s="93">
        <v>96</v>
      </c>
      <c r="DA24" s="93">
        <v>97</v>
      </c>
      <c r="DB24" s="93">
        <v>98</v>
      </c>
      <c r="DC24" s="93">
        <v>99</v>
      </c>
    </row>
    <row r="25" spans="2:108" s="63" customFormat="1" ht="15" hidden="1" customHeight="1">
      <c r="B25" s="93" t="s">
        <v>5</v>
      </c>
      <c r="C25" s="645" t="s">
        <v>9</v>
      </c>
      <c r="D25" s="646"/>
      <c r="E25" s="647"/>
      <c r="F25" s="94" t="s">
        <v>34</v>
      </c>
      <c r="G25" s="93" t="s">
        <v>33</v>
      </c>
      <c r="H25" s="93" t="str">
        <f ca="1">IF(PVP="",TEXT(TODAY(),"yyyy"),TEXT(PVP,"yyyy"))</f>
        <v>2023</v>
      </c>
      <c r="I25" s="93">
        <f ca="1">$H$7+I24</f>
        <v>2024</v>
      </c>
      <c r="J25" s="93">
        <f t="shared" ref="J25:BU25" ca="1" si="7">$H$7+J24</f>
        <v>2025</v>
      </c>
      <c r="K25" s="93">
        <f t="shared" ca="1" si="7"/>
        <v>2026</v>
      </c>
      <c r="L25" s="93">
        <f t="shared" ca="1" si="7"/>
        <v>2027</v>
      </c>
      <c r="M25" s="93">
        <f t="shared" ca="1" si="7"/>
        <v>2028</v>
      </c>
      <c r="N25" s="93">
        <f t="shared" ca="1" si="7"/>
        <v>2029</v>
      </c>
      <c r="O25" s="93">
        <f t="shared" ca="1" si="7"/>
        <v>2030</v>
      </c>
      <c r="P25" s="93">
        <f t="shared" ca="1" si="7"/>
        <v>2031</v>
      </c>
      <c r="Q25" s="93">
        <f t="shared" ca="1" si="7"/>
        <v>2032</v>
      </c>
      <c r="R25" s="93">
        <f t="shared" ca="1" si="7"/>
        <v>2033</v>
      </c>
      <c r="S25" s="93">
        <f t="shared" ca="1" si="7"/>
        <v>2034</v>
      </c>
      <c r="T25" s="93">
        <f t="shared" ca="1" si="7"/>
        <v>2035</v>
      </c>
      <c r="U25" s="93">
        <f t="shared" ca="1" si="7"/>
        <v>2036</v>
      </c>
      <c r="V25" s="93">
        <f t="shared" ca="1" si="7"/>
        <v>2037</v>
      </c>
      <c r="W25" s="93">
        <f t="shared" ca="1" si="7"/>
        <v>2038</v>
      </c>
      <c r="X25" s="93">
        <f t="shared" ca="1" si="7"/>
        <v>2039</v>
      </c>
      <c r="Y25" s="93">
        <f t="shared" ca="1" si="7"/>
        <v>2040</v>
      </c>
      <c r="Z25" s="93">
        <f t="shared" ca="1" si="7"/>
        <v>2041</v>
      </c>
      <c r="AA25" s="93">
        <f t="shared" ca="1" si="7"/>
        <v>2042</v>
      </c>
      <c r="AB25" s="93">
        <f t="shared" ca="1" si="7"/>
        <v>2043</v>
      </c>
      <c r="AC25" s="93">
        <f t="shared" ca="1" si="7"/>
        <v>2044</v>
      </c>
      <c r="AD25" s="93">
        <f t="shared" ca="1" si="7"/>
        <v>2045</v>
      </c>
      <c r="AE25" s="93">
        <f t="shared" ca="1" si="7"/>
        <v>2046</v>
      </c>
      <c r="AF25" s="93">
        <f t="shared" ca="1" si="7"/>
        <v>2047</v>
      </c>
      <c r="AG25" s="93">
        <f t="shared" ca="1" si="7"/>
        <v>2048</v>
      </c>
      <c r="AH25" s="93">
        <f t="shared" ca="1" si="7"/>
        <v>2049</v>
      </c>
      <c r="AI25" s="93">
        <f t="shared" ca="1" si="7"/>
        <v>2050</v>
      </c>
      <c r="AJ25" s="93">
        <f t="shared" ca="1" si="7"/>
        <v>2051</v>
      </c>
      <c r="AK25" s="93">
        <f t="shared" ca="1" si="7"/>
        <v>2052</v>
      </c>
      <c r="AL25" s="93">
        <f t="shared" ca="1" si="7"/>
        <v>2053</v>
      </c>
      <c r="AM25" s="93">
        <f t="shared" ca="1" si="7"/>
        <v>2054</v>
      </c>
      <c r="AN25" s="93">
        <f t="shared" ca="1" si="7"/>
        <v>2055</v>
      </c>
      <c r="AO25" s="93">
        <f t="shared" ca="1" si="7"/>
        <v>2056</v>
      </c>
      <c r="AP25" s="93">
        <f t="shared" ca="1" si="7"/>
        <v>2057</v>
      </c>
      <c r="AQ25" s="93">
        <f t="shared" ca="1" si="7"/>
        <v>2058</v>
      </c>
      <c r="AR25" s="93">
        <f t="shared" ca="1" si="7"/>
        <v>2059</v>
      </c>
      <c r="AS25" s="93">
        <f t="shared" ca="1" si="7"/>
        <v>2060</v>
      </c>
      <c r="AT25" s="93">
        <f t="shared" ca="1" si="7"/>
        <v>2061</v>
      </c>
      <c r="AU25" s="93">
        <f t="shared" ca="1" si="7"/>
        <v>2062</v>
      </c>
      <c r="AV25" s="93">
        <f t="shared" ca="1" si="7"/>
        <v>2063</v>
      </c>
      <c r="AW25" s="93">
        <f t="shared" ca="1" si="7"/>
        <v>2064</v>
      </c>
      <c r="AX25" s="93">
        <f t="shared" ca="1" si="7"/>
        <v>2065</v>
      </c>
      <c r="AY25" s="93">
        <f t="shared" ca="1" si="7"/>
        <v>2066</v>
      </c>
      <c r="AZ25" s="93">
        <f t="shared" ca="1" si="7"/>
        <v>2067</v>
      </c>
      <c r="BA25" s="93">
        <f t="shared" ca="1" si="7"/>
        <v>2068</v>
      </c>
      <c r="BB25" s="93">
        <f t="shared" ca="1" si="7"/>
        <v>2069</v>
      </c>
      <c r="BC25" s="93">
        <f t="shared" ca="1" si="7"/>
        <v>2070</v>
      </c>
      <c r="BD25" s="93">
        <f t="shared" ca="1" si="7"/>
        <v>2071</v>
      </c>
      <c r="BE25" s="93">
        <f t="shared" ca="1" si="7"/>
        <v>2072</v>
      </c>
      <c r="BF25" s="93">
        <f t="shared" ca="1" si="7"/>
        <v>2073</v>
      </c>
      <c r="BG25" s="93">
        <f t="shared" ca="1" si="7"/>
        <v>2074</v>
      </c>
      <c r="BH25" s="93">
        <f t="shared" ca="1" si="7"/>
        <v>2075</v>
      </c>
      <c r="BI25" s="93">
        <f t="shared" ca="1" si="7"/>
        <v>2076</v>
      </c>
      <c r="BJ25" s="93">
        <f t="shared" ca="1" si="7"/>
        <v>2077</v>
      </c>
      <c r="BK25" s="93">
        <f t="shared" ca="1" si="7"/>
        <v>2078</v>
      </c>
      <c r="BL25" s="93">
        <f t="shared" ca="1" si="7"/>
        <v>2079</v>
      </c>
      <c r="BM25" s="93">
        <f t="shared" ca="1" si="7"/>
        <v>2080</v>
      </c>
      <c r="BN25" s="93">
        <f t="shared" ca="1" si="7"/>
        <v>2081</v>
      </c>
      <c r="BO25" s="93">
        <f t="shared" ca="1" si="7"/>
        <v>2082</v>
      </c>
      <c r="BP25" s="93">
        <f t="shared" ca="1" si="7"/>
        <v>2083</v>
      </c>
      <c r="BQ25" s="93">
        <f t="shared" ca="1" si="7"/>
        <v>2084</v>
      </c>
      <c r="BR25" s="93">
        <f t="shared" ca="1" si="7"/>
        <v>2085</v>
      </c>
      <c r="BS25" s="93">
        <f t="shared" ca="1" si="7"/>
        <v>2086</v>
      </c>
      <c r="BT25" s="93">
        <f t="shared" ca="1" si="7"/>
        <v>2087</v>
      </c>
      <c r="BU25" s="93">
        <f t="shared" ca="1" si="7"/>
        <v>2088</v>
      </c>
      <c r="BV25" s="93">
        <f t="shared" ref="BV25:DC25" ca="1" si="8">$H$7+BV24</f>
        <v>2089</v>
      </c>
      <c r="BW25" s="93">
        <f t="shared" ca="1" si="8"/>
        <v>2090</v>
      </c>
      <c r="BX25" s="93">
        <f t="shared" ca="1" si="8"/>
        <v>2091</v>
      </c>
      <c r="BY25" s="93">
        <f t="shared" ca="1" si="8"/>
        <v>2092</v>
      </c>
      <c r="BZ25" s="93">
        <f t="shared" ca="1" si="8"/>
        <v>2093</v>
      </c>
      <c r="CA25" s="93">
        <f t="shared" ca="1" si="8"/>
        <v>2094</v>
      </c>
      <c r="CB25" s="93">
        <f t="shared" ca="1" si="8"/>
        <v>2095</v>
      </c>
      <c r="CC25" s="93">
        <f t="shared" ca="1" si="8"/>
        <v>2096</v>
      </c>
      <c r="CD25" s="93">
        <f t="shared" ca="1" si="8"/>
        <v>2097</v>
      </c>
      <c r="CE25" s="93">
        <f t="shared" ca="1" si="8"/>
        <v>2098</v>
      </c>
      <c r="CF25" s="93">
        <f t="shared" ca="1" si="8"/>
        <v>2099</v>
      </c>
      <c r="CG25" s="93">
        <f t="shared" ca="1" si="8"/>
        <v>2100</v>
      </c>
      <c r="CH25" s="93">
        <f t="shared" ca="1" si="8"/>
        <v>2101</v>
      </c>
      <c r="CI25" s="93">
        <f t="shared" ca="1" si="8"/>
        <v>2102</v>
      </c>
      <c r="CJ25" s="93">
        <f t="shared" ca="1" si="8"/>
        <v>2103</v>
      </c>
      <c r="CK25" s="93">
        <f t="shared" ca="1" si="8"/>
        <v>2104</v>
      </c>
      <c r="CL25" s="93">
        <f t="shared" ca="1" si="8"/>
        <v>2105</v>
      </c>
      <c r="CM25" s="93">
        <f t="shared" ca="1" si="8"/>
        <v>2106</v>
      </c>
      <c r="CN25" s="93">
        <f t="shared" ca="1" si="8"/>
        <v>2107</v>
      </c>
      <c r="CO25" s="93">
        <f t="shared" ca="1" si="8"/>
        <v>2108</v>
      </c>
      <c r="CP25" s="93">
        <f t="shared" ca="1" si="8"/>
        <v>2109</v>
      </c>
      <c r="CQ25" s="93">
        <f t="shared" ca="1" si="8"/>
        <v>2110</v>
      </c>
      <c r="CR25" s="93">
        <f t="shared" ca="1" si="8"/>
        <v>2111</v>
      </c>
      <c r="CS25" s="93">
        <f t="shared" ca="1" si="8"/>
        <v>2112</v>
      </c>
      <c r="CT25" s="93">
        <f t="shared" ca="1" si="8"/>
        <v>2113</v>
      </c>
      <c r="CU25" s="93">
        <f t="shared" ca="1" si="8"/>
        <v>2114</v>
      </c>
      <c r="CV25" s="93">
        <f t="shared" ca="1" si="8"/>
        <v>2115</v>
      </c>
      <c r="CW25" s="93">
        <f t="shared" ca="1" si="8"/>
        <v>2116</v>
      </c>
      <c r="CX25" s="93">
        <f t="shared" ca="1" si="8"/>
        <v>2117</v>
      </c>
      <c r="CY25" s="93">
        <f t="shared" ca="1" si="8"/>
        <v>2118</v>
      </c>
      <c r="CZ25" s="93">
        <f t="shared" ca="1" si="8"/>
        <v>2119</v>
      </c>
      <c r="DA25" s="93">
        <f t="shared" ca="1" si="8"/>
        <v>2120</v>
      </c>
      <c r="DB25" s="93">
        <f t="shared" ca="1" si="8"/>
        <v>2121</v>
      </c>
      <c r="DC25" s="93">
        <f t="shared" ca="1" si="8"/>
        <v>2122</v>
      </c>
    </row>
    <row r="26" spans="2:108" ht="15" hidden="1" customHeight="1">
      <c r="B26" s="11" t="s">
        <v>18</v>
      </c>
      <c r="C26" s="636" t="s">
        <v>277</v>
      </c>
      <c r="D26" s="637"/>
      <c r="E26" s="638"/>
      <c r="F26" s="75">
        <f>H26+NPV(SD,I26:INDEX(I26:DC26,PAL))</f>
        <v>0</v>
      </c>
      <c r="G26" s="287">
        <f>SUMIF($H$6:$DC$6,"&lt;="&amp;PAL,$H26:$DC26)</f>
        <v>0</v>
      </c>
      <c r="H26" s="284">
        <f>'Alternatyva 2'!H$117</f>
        <v>0</v>
      </c>
      <c r="I26" s="284">
        <f>'Alternatyva 2'!I$117</f>
        <v>0</v>
      </c>
      <c r="J26" s="284">
        <f>'Alternatyva 2'!J$117</f>
        <v>0</v>
      </c>
      <c r="K26" s="284">
        <f>'Alternatyva 2'!K$117</f>
        <v>0</v>
      </c>
      <c r="L26" s="284">
        <f>'Alternatyva 2'!L$117</f>
        <v>0</v>
      </c>
      <c r="M26" s="284">
        <f>'Alternatyva 2'!M$117</f>
        <v>0</v>
      </c>
      <c r="N26" s="284">
        <f>'Alternatyva 2'!N$117</f>
        <v>0</v>
      </c>
      <c r="O26" s="284">
        <f>'Alternatyva 2'!O$117</f>
        <v>0</v>
      </c>
      <c r="P26" s="284">
        <f>'Alternatyva 2'!P$117</f>
        <v>0</v>
      </c>
      <c r="Q26" s="284">
        <f>'Alternatyva 2'!Q$117</f>
        <v>0</v>
      </c>
      <c r="R26" s="284">
        <f>'Alternatyva 2'!R$117</f>
        <v>0</v>
      </c>
      <c r="S26" s="284">
        <f>'Alternatyva 2'!S$117</f>
        <v>0</v>
      </c>
      <c r="T26" s="284">
        <f>'Alternatyva 2'!T$117</f>
        <v>0</v>
      </c>
      <c r="U26" s="284">
        <f>'Alternatyva 2'!U$117</f>
        <v>0</v>
      </c>
      <c r="V26" s="284">
        <f>'Alternatyva 2'!V$117</f>
        <v>0</v>
      </c>
      <c r="W26" s="284">
        <f>'Alternatyva 2'!W$117</f>
        <v>0</v>
      </c>
      <c r="X26" s="284">
        <f>'Alternatyva 2'!X$117</f>
        <v>0</v>
      </c>
      <c r="Y26" s="284">
        <f>'Alternatyva 2'!Y$117</f>
        <v>0</v>
      </c>
      <c r="Z26" s="284">
        <f>'Alternatyva 2'!Z$117</f>
        <v>0</v>
      </c>
      <c r="AA26" s="284">
        <f>'Alternatyva 2'!AA$117</f>
        <v>0</v>
      </c>
      <c r="AB26" s="284">
        <f>'Alternatyva 2'!AB$117</f>
        <v>0</v>
      </c>
      <c r="AC26" s="284">
        <f>'Alternatyva 2'!AC$117</f>
        <v>0</v>
      </c>
      <c r="AD26" s="284">
        <f>'Alternatyva 2'!AD$117</f>
        <v>0</v>
      </c>
      <c r="AE26" s="284">
        <f>'Alternatyva 2'!AE$117</f>
        <v>0</v>
      </c>
      <c r="AF26" s="284">
        <f>'Alternatyva 2'!AF$117</f>
        <v>0</v>
      </c>
      <c r="AG26" s="284">
        <f>'Alternatyva 2'!AG$117</f>
        <v>0</v>
      </c>
      <c r="AH26" s="284">
        <f>'Alternatyva 2'!AH$117</f>
        <v>0</v>
      </c>
      <c r="AI26" s="284">
        <f>'Alternatyva 2'!AI$117</f>
        <v>0</v>
      </c>
      <c r="AJ26" s="284">
        <f>'Alternatyva 2'!AJ$117</f>
        <v>0</v>
      </c>
      <c r="AK26" s="284">
        <f>'Alternatyva 2'!AK$117</f>
        <v>0</v>
      </c>
      <c r="AL26" s="284">
        <f>'Alternatyva 2'!AL$117</f>
        <v>0</v>
      </c>
      <c r="AM26" s="284">
        <f>'Alternatyva 2'!AM$117</f>
        <v>0</v>
      </c>
      <c r="AN26" s="284">
        <f>'Alternatyva 2'!AN$117</f>
        <v>0</v>
      </c>
      <c r="AO26" s="284">
        <f>'Alternatyva 2'!AO$117</f>
        <v>0</v>
      </c>
      <c r="AP26" s="284">
        <f>'Alternatyva 2'!AP$117</f>
        <v>0</v>
      </c>
      <c r="AQ26" s="284">
        <f>'Alternatyva 2'!AQ$117</f>
        <v>0</v>
      </c>
      <c r="AR26" s="284">
        <f>'Alternatyva 2'!AR$117</f>
        <v>0</v>
      </c>
      <c r="AS26" s="284">
        <f>'Alternatyva 2'!AS$117</f>
        <v>0</v>
      </c>
      <c r="AT26" s="284">
        <f>'Alternatyva 2'!AT$117</f>
        <v>0</v>
      </c>
      <c r="AU26" s="284">
        <f>'Alternatyva 2'!AU$117</f>
        <v>0</v>
      </c>
      <c r="AV26" s="284">
        <f>'Alternatyva 2'!AV$117</f>
        <v>0</v>
      </c>
      <c r="AW26" s="284">
        <f>'Alternatyva 2'!AW$117</f>
        <v>0</v>
      </c>
      <c r="AX26" s="284">
        <f>'Alternatyva 2'!AX$117</f>
        <v>0</v>
      </c>
      <c r="AY26" s="284">
        <f>'Alternatyva 2'!AY$117</f>
        <v>0</v>
      </c>
      <c r="AZ26" s="284">
        <f>'Alternatyva 2'!AZ$117</f>
        <v>0</v>
      </c>
      <c r="BA26" s="284">
        <f>'Alternatyva 2'!BA$117</f>
        <v>0</v>
      </c>
      <c r="BB26" s="284">
        <f>'Alternatyva 2'!BB$117</f>
        <v>0</v>
      </c>
      <c r="BC26" s="284">
        <f>'Alternatyva 2'!BC$117</f>
        <v>0</v>
      </c>
      <c r="BD26" s="284">
        <f>'Alternatyva 2'!BD$117</f>
        <v>0</v>
      </c>
      <c r="BE26" s="284">
        <f>'Alternatyva 2'!BE$117</f>
        <v>0</v>
      </c>
      <c r="BF26" s="284">
        <f>'Alternatyva 2'!BF$117</f>
        <v>0</v>
      </c>
      <c r="BG26" s="284">
        <f>'Alternatyva 2'!BG$117</f>
        <v>0</v>
      </c>
      <c r="BH26" s="284">
        <f>'Alternatyva 2'!BH$117</f>
        <v>0</v>
      </c>
      <c r="BI26" s="284">
        <f>'Alternatyva 2'!BI$117</f>
        <v>0</v>
      </c>
      <c r="BJ26" s="284">
        <f>'Alternatyva 2'!BJ$117</f>
        <v>0</v>
      </c>
      <c r="BK26" s="284">
        <f>'Alternatyva 2'!BK$117</f>
        <v>0</v>
      </c>
      <c r="BL26" s="284">
        <f>'Alternatyva 2'!BL$117</f>
        <v>0</v>
      </c>
      <c r="BM26" s="284">
        <f>'Alternatyva 2'!BM$117</f>
        <v>0</v>
      </c>
      <c r="BN26" s="284">
        <f>'Alternatyva 2'!BN$117</f>
        <v>0</v>
      </c>
      <c r="BO26" s="284">
        <f>'Alternatyva 2'!BO$117</f>
        <v>0</v>
      </c>
      <c r="BP26" s="284">
        <f>'Alternatyva 2'!BP$117</f>
        <v>0</v>
      </c>
      <c r="BQ26" s="284">
        <f>'Alternatyva 2'!BQ$117</f>
        <v>0</v>
      </c>
      <c r="BR26" s="284">
        <f>'Alternatyva 2'!BR$117</f>
        <v>0</v>
      </c>
      <c r="BS26" s="284">
        <f>'Alternatyva 2'!BS$117</f>
        <v>0</v>
      </c>
      <c r="BT26" s="284">
        <f>'Alternatyva 2'!BT$117</f>
        <v>0</v>
      </c>
      <c r="BU26" s="284">
        <f>'Alternatyva 2'!BU$117</f>
        <v>0</v>
      </c>
      <c r="BV26" s="284">
        <f>'Alternatyva 2'!BV$117</f>
        <v>0</v>
      </c>
      <c r="BW26" s="284">
        <f>'Alternatyva 2'!BW$117</f>
        <v>0</v>
      </c>
      <c r="BX26" s="284">
        <f>'Alternatyva 2'!BX$117</f>
        <v>0</v>
      </c>
      <c r="BY26" s="284">
        <f>'Alternatyva 2'!BY$117</f>
        <v>0</v>
      </c>
      <c r="BZ26" s="284">
        <f>'Alternatyva 2'!BZ$117</f>
        <v>0</v>
      </c>
      <c r="CA26" s="284">
        <f>'Alternatyva 2'!CA$117</f>
        <v>0</v>
      </c>
      <c r="CB26" s="284">
        <f>'Alternatyva 2'!CB$117</f>
        <v>0</v>
      </c>
      <c r="CC26" s="284">
        <f>'Alternatyva 2'!CC$117</f>
        <v>0</v>
      </c>
      <c r="CD26" s="284">
        <f>'Alternatyva 2'!CD$117</f>
        <v>0</v>
      </c>
      <c r="CE26" s="284">
        <f>'Alternatyva 2'!CE$117</f>
        <v>0</v>
      </c>
      <c r="CF26" s="284">
        <f>'Alternatyva 2'!CF$117</f>
        <v>0</v>
      </c>
      <c r="CG26" s="284">
        <f>'Alternatyva 2'!CG$117</f>
        <v>0</v>
      </c>
      <c r="CH26" s="284">
        <f>'Alternatyva 2'!CH$117</f>
        <v>0</v>
      </c>
      <c r="CI26" s="284">
        <f>'Alternatyva 2'!CI$117</f>
        <v>0</v>
      </c>
      <c r="CJ26" s="284">
        <f>'Alternatyva 2'!CJ$117</f>
        <v>0</v>
      </c>
      <c r="CK26" s="284">
        <f>'Alternatyva 2'!CK$117</f>
        <v>0</v>
      </c>
      <c r="CL26" s="284">
        <f>'Alternatyva 2'!CL$117</f>
        <v>0</v>
      </c>
      <c r="CM26" s="284">
        <f>'Alternatyva 2'!CM$117</f>
        <v>0</v>
      </c>
      <c r="CN26" s="284">
        <f>'Alternatyva 2'!CN$117</f>
        <v>0</v>
      </c>
      <c r="CO26" s="284">
        <f>'Alternatyva 2'!CO$117</f>
        <v>0</v>
      </c>
      <c r="CP26" s="284">
        <f>'Alternatyva 2'!CP$117</f>
        <v>0</v>
      </c>
      <c r="CQ26" s="284">
        <f>'Alternatyva 2'!CQ$117</f>
        <v>0</v>
      </c>
      <c r="CR26" s="284">
        <f>'Alternatyva 2'!CR$117</f>
        <v>0</v>
      </c>
      <c r="CS26" s="284">
        <f>'Alternatyva 2'!CS$117</f>
        <v>0</v>
      </c>
      <c r="CT26" s="284">
        <f>'Alternatyva 2'!CT$117</f>
        <v>0</v>
      </c>
      <c r="CU26" s="284">
        <f>'Alternatyva 2'!CU$117</f>
        <v>0</v>
      </c>
      <c r="CV26" s="284">
        <f>'Alternatyva 2'!CV$117</f>
        <v>0</v>
      </c>
      <c r="CW26" s="284">
        <f>'Alternatyva 2'!CW$117</f>
        <v>0</v>
      </c>
      <c r="CX26" s="284">
        <f>'Alternatyva 2'!CX$117</f>
        <v>0</v>
      </c>
      <c r="CY26" s="284">
        <f>'Alternatyva 2'!CY$117</f>
        <v>0</v>
      </c>
      <c r="CZ26" s="284">
        <f>'Alternatyva 2'!CZ$117</f>
        <v>0</v>
      </c>
      <c r="DA26" s="284">
        <f>'Alternatyva 2'!DA$117</f>
        <v>0</v>
      </c>
      <c r="DB26" s="284">
        <f>'Alternatyva 2'!DB$117</f>
        <v>0</v>
      </c>
      <c r="DC26" s="284">
        <f>'Alternatyva 2'!DC$117</f>
        <v>0</v>
      </c>
    </row>
    <row r="27" spans="2:108" ht="15" hidden="1" customHeight="1">
      <c r="B27" s="263" t="s">
        <v>28</v>
      </c>
      <c r="C27" s="636" t="s">
        <v>257</v>
      </c>
      <c r="D27" s="637"/>
      <c r="E27" s="638"/>
      <c r="F27" s="75">
        <f>H27+NPV(SD,I27:INDEX(I27:DC27,PAL))</f>
        <v>0</v>
      </c>
      <c r="G27" s="287">
        <f>SUMIF($H$6:$DC$6,"&lt;="&amp;PAL,$H27:$DC27)</f>
        <v>0</v>
      </c>
      <c r="H27" s="284">
        <f>'Alternatyva 2'!H$8+'Alternatyva 2'!H$9-'Alternatyva 2'!H$113</f>
        <v>0</v>
      </c>
      <c r="I27" s="284">
        <f>'Alternatyva 2'!I$8+'Alternatyva 2'!I$9-'Alternatyva 2'!I$113</f>
        <v>0</v>
      </c>
      <c r="J27" s="284">
        <f>'Alternatyva 2'!J$8+'Alternatyva 2'!J$9-'Alternatyva 2'!J$113</f>
        <v>0</v>
      </c>
      <c r="K27" s="284">
        <f>'Alternatyva 2'!K$8+'Alternatyva 2'!K$9-'Alternatyva 2'!K$113</f>
        <v>0</v>
      </c>
      <c r="L27" s="284">
        <f>'Alternatyva 2'!L$8+'Alternatyva 2'!L$9-'Alternatyva 2'!L$113</f>
        <v>0</v>
      </c>
      <c r="M27" s="284">
        <f>'Alternatyva 2'!M$8+'Alternatyva 2'!M$9-'Alternatyva 2'!M$113</f>
        <v>0</v>
      </c>
      <c r="N27" s="284">
        <f>'Alternatyva 2'!N$8+'Alternatyva 2'!N$9-'Alternatyva 2'!N$113</f>
        <v>0</v>
      </c>
      <c r="O27" s="284">
        <f>'Alternatyva 2'!O$8+'Alternatyva 2'!O$9-'Alternatyva 2'!O$113</f>
        <v>0</v>
      </c>
      <c r="P27" s="284">
        <f>'Alternatyva 2'!P$8+'Alternatyva 2'!P$9-'Alternatyva 2'!P$113</f>
        <v>0</v>
      </c>
      <c r="Q27" s="284">
        <f>'Alternatyva 2'!Q$8+'Alternatyva 2'!Q$9-'Alternatyva 2'!Q$113</f>
        <v>0</v>
      </c>
      <c r="R27" s="284">
        <f>'Alternatyva 2'!R$8+'Alternatyva 2'!R$9-'Alternatyva 2'!R$113</f>
        <v>0</v>
      </c>
      <c r="S27" s="284">
        <f>'Alternatyva 2'!S$8+'Alternatyva 2'!S$9-'Alternatyva 2'!S$113</f>
        <v>0</v>
      </c>
      <c r="T27" s="284">
        <f>'Alternatyva 2'!T$8+'Alternatyva 2'!T$9-'Alternatyva 2'!T$113</f>
        <v>0</v>
      </c>
      <c r="U27" s="284">
        <f>'Alternatyva 2'!U$8+'Alternatyva 2'!U$9-'Alternatyva 2'!U$113</f>
        <v>0</v>
      </c>
      <c r="V27" s="284">
        <f>'Alternatyva 2'!V$8+'Alternatyva 2'!V$9-'Alternatyva 2'!V$113</f>
        <v>0</v>
      </c>
      <c r="W27" s="284">
        <f>'Alternatyva 2'!W$8+'Alternatyva 2'!W$9-'Alternatyva 2'!W$113</f>
        <v>0</v>
      </c>
      <c r="X27" s="284">
        <f>'Alternatyva 2'!X$8+'Alternatyva 2'!X$9-'Alternatyva 2'!X$113</f>
        <v>0</v>
      </c>
      <c r="Y27" s="284">
        <f>'Alternatyva 2'!Y$8+'Alternatyva 2'!Y$9-'Alternatyva 2'!Y$113</f>
        <v>0</v>
      </c>
      <c r="Z27" s="284">
        <f>'Alternatyva 2'!Z$8+'Alternatyva 2'!Z$9-'Alternatyva 2'!Z$113</f>
        <v>0</v>
      </c>
      <c r="AA27" s="284">
        <f>'Alternatyva 2'!AA$8+'Alternatyva 2'!AA$9-'Alternatyva 2'!AA$113</f>
        <v>0</v>
      </c>
      <c r="AB27" s="284">
        <f>'Alternatyva 2'!AB$8+'Alternatyva 2'!AB$9-'Alternatyva 2'!AB$113</f>
        <v>0</v>
      </c>
      <c r="AC27" s="284">
        <f>'Alternatyva 2'!AC$8+'Alternatyva 2'!AC$9-'Alternatyva 2'!AC$113</f>
        <v>0</v>
      </c>
      <c r="AD27" s="284">
        <f>'Alternatyva 2'!AD$8+'Alternatyva 2'!AD$9-'Alternatyva 2'!AD$113</f>
        <v>0</v>
      </c>
      <c r="AE27" s="284">
        <f>'Alternatyva 2'!AE$8+'Alternatyva 2'!AE$9-'Alternatyva 2'!AE$113</f>
        <v>0</v>
      </c>
      <c r="AF27" s="284">
        <f>'Alternatyva 2'!AF$8+'Alternatyva 2'!AF$9-'Alternatyva 2'!AF$113</f>
        <v>0</v>
      </c>
      <c r="AG27" s="284">
        <f>'Alternatyva 2'!AG$8+'Alternatyva 2'!AG$9-'Alternatyva 2'!AG$113</f>
        <v>0</v>
      </c>
      <c r="AH27" s="284">
        <f>'Alternatyva 2'!AH$8+'Alternatyva 2'!AH$9-'Alternatyva 2'!AH$113</f>
        <v>0</v>
      </c>
      <c r="AI27" s="284">
        <f>'Alternatyva 2'!AI$8+'Alternatyva 2'!AI$9-'Alternatyva 2'!AI$113</f>
        <v>0</v>
      </c>
      <c r="AJ27" s="284">
        <f>'Alternatyva 2'!AJ$8+'Alternatyva 2'!AJ$9-'Alternatyva 2'!AJ$113</f>
        <v>0</v>
      </c>
      <c r="AK27" s="284">
        <f>'Alternatyva 2'!AK$8+'Alternatyva 2'!AK$9-'Alternatyva 2'!AK$113</f>
        <v>0</v>
      </c>
      <c r="AL27" s="284">
        <f>'Alternatyva 2'!AL$8+'Alternatyva 2'!AL$9-'Alternatyva 2'!AL$113</f>
        <v>0</v>
      </c>
      <c r="AM27" s="284">
        <f>'Alternatyva 2'!AM$8+'Alternatyva 2'!AM$9-'Alternatyva 2'!AM$113</f>
        <v>0</v>
      </c>
      <c r="AN27" s="284">
        <f>'Alternatyva 2'!AN$8+'Alternatyva 2'!AN$9-'Alternatyva 2'!AN$113</f>
        <v>0</v>
      </c>
      <c r="AO27" s="284">
        <f>'Alternatyva 2'!AO$8+'Alternatyva 2'!AO$9-'Alternatyva 2'!AO$113</f>
        <v>0</v>
      </c>
      <c r="AP27" s="284">
        <f>'Alternatyva 2'!AP$8+'Alternatyva 2'!AP$9-'Alternatyva 2'!AP$113</f>
        <v>0</v>
      </c>
      <c r="AQ27" s="284">
        <f>'Alternatyva 2'!AQ$8+'Alternatyva 2'!AQ$9-'Alternatyva 2'!AQ$113</f>
        <v>0</v>
      </c>
      <c r="AR27" s="284">
        <f>'Alternatyva 2'!AR$8+'Alternatyva 2'!AR$9-'Alternatyva 2'!AR$113</f>
        <v>0</v>
      </c>
      <c r="AS27" s="284">
        <f>'Alternatyva 2'!AS$8+'Alternatyva 2'!AS$9-'Alternatyva 2'!AS$113</f>
        <v>0</v>
      </c>
      <c r="AT27" s="284">
        <f>'Alternatyva 2'!AT$8+'Alternatyva 2'!AT$9-'Alternatyva 2'!AT$113</f>
        <v>0</v>
      </c>
      <c r="AU27" s="284">
        <f>'Alternatyva 2'!AU$8+'Alternatyva 2'!AU$9-'Alternatyva 2'!AU$113</f>
        <v>0</v>
      </c>
      <c r="AV27" s="284">
        <f>'Alternatyva 2'!AV$8+'Alternatyva 2'!AV$9-'Alternatyva 2'!AV$113</f>
        <v>0</v>
      </c>
      <c r="AW27" s="284">
        <f>'Alternatyva 2'!AW$8+'Alternatyva 2'!AW$9-'Alternatyva 2'!AW$113</f>
        <v>0</v>
      </c>
      <c r="AX27" s="284">
        <f>'Alternatyva 2'!AX$8+'Alternatyva 2'!AX$9-'Alternatyva 2'!AX$113</f>
        <v>0</v>
      </c>
      <c r="AY27" s="284">
        <f>'Alternatyva 2'!AY$8+'Alternatyva 2'!AY$9-'Alternatyva 2'!AY$113</f>
        <v>0</v>
      </c>
      <c r="AZ27" s="284">
        <f>'Alternatyva 2'!AZ$8+'Alternatyva 2'!AZ$9-'Alternatyva 2'!AZ$113</f>
        <v>0</v>
      </c>
      <c r="BA27" s="284">
        <f>'Alternatyva 2'!BA$8+'Alternatyva 2'!BA$9-'Alternatyva 2'!BA$113</f>
        <v>0</v>
      </c>
      <c r="BB27" s="284">
        <f>'Alternatyva 2'!BB$8+'Alternatyva 2'!BB$9-'Alternatyva 2'!BB$113</f>
        <v>0</v>
      </c>
      <c r="BC27" s="284">
        <f>'Alternatyva 2'!BC$8+'Alternatyva 2'!BC$9-'Alternatyva 2'!BC$113</f>
        <v>0</v>
      </c>
      <c r="BD27" s="284">
        <f>'Alternatyva 2'!BD$8+'Alternatyva 2'!BD$9-'Alternatyva 2'!BD$113</f>
        <v>0</v>
      </c>
      <c r="BE27" s="284">
        <f>'Alternatyva 2'!BE$8+'Alternatyva 2'!BE$9-'Alternatyva 2'!BE$113</f>
        <v>0</v>
      </c>
      <c r="BF27" s="284">
        <f>'Alternatyva 2'!BF$8+'Alternatyva 2'!BF$9-'Alternatyva 2'!BF$113</f>
        <v>0</v>
      </c>
      <c r="BG27" s="284">
        <f>'Alternatyva 2'!BG$8+'Alternatyva 2'!BG$9-'Alternatyva 2'!BG$113</f>
        <v>0</v>
      </c>
      <c r="BH27" s="284">
        <f>'Alternatyva 2'!BH$8+'Alternatyva 2'!BH$9-'Alternatyva 2'!BH$113</f>
        <v>0</v>
      </c>
      <c r="BI27" s="284">
        <f>'Alternatyva 2'!BI$8+'Alternatyva 2'!BI$9-'Alternatyva 2'!BI$113</f>
        <v>0</v>
      </c>
      <c r="BJ27" s="284">
        <f>'Alternatyva 2'!BJ$8+'Alternatyva 2'!BJ$9-'Alternatyva 2'!BJ$113</f>
        <v>0</v>
      </c>
      <c r="BK27" s="284">
        <f>'Alternatyva 2'!BK$8+'Alternatyva 2'!BK$9-'Alternatyva 2'!BK$113</f>
        <v>0</v>
      </c>
      <c r="BL27" s="284">
        <f>'Alternatyva 2'!BL$8+'Alternatyva 2'!BL$9-'Alternatyva 2'!BL$113</f>
        <v>0</v>
      </c>
      <c r="BM27" s="284">
        <f>'Alternatyva 2'!BM$8+'Alternatyva 2'!BM$9-'Alternatyva 2'!BM$113</f>
        <v>0</v>
      </c>
      <c r="BN27" s="284">
        <f>'Alternatyva 2'!BN$8+'Alternatyva 2'!BN$9-'Alternatyva 2'!BN$113</f>
        <v>0</v>
      </c>
      <c r="BO27" s="284">
        <f>'Alternatyva 2'!BO$8+'Alternatyva 2'!BO$9-'Alternatyva 2'!BO$113</f>
        <v>0</v>
      </c>
      <c r="BP27" s="284">
        <f>'Alternatyva 2'!BP$8+'Alternatyva 2'!BP$9-'Alternatyva 2'!BP$113</f>
        <v>0</v>
      </c>
      <c r="BQ27" s="284">
        <f>'Alternatyva 2'!BQ$8+'Alternatyva 2'!BQ$9-'Alternatyva 2'!BQ$113</f>
        <v>0</v>
      </c>
      <c r="BR27" s="284">
        <f>'Alternatyva 2'!BR$8+'Alternatyva 2'!BR$9-'Alternatyva 2'!BR$113</f>
        <v>0</v>
      </c>
      <c r="BS27" s="284">
        <f>'Alternatyva 2'!BS$8+'Alternatyva 2'!BS$9-'Alternatyva 2'!BS$113</f>
        <v>0</v>
      </c>
      <c r="BT27" s="284">
        <f>'Alternatyva 2'!BT$8+'Alternatyva 2'!BT$9-'Alternatyva 2'!BT$113</f>
        <v>0</v>
      </c>
      <c r="BU27" s="284">
        <f>'Alternatyva 2'!BU$8+'Alternatyva 2'!BU$9-'Alternatyva 2'!BU$113</f>
        <v>0</v>
      </c>
      <c r="BV27" s="284">
        <f>'Alternatyva 2'!BV$8+'Alternatyva 2'!BV$9-'Alternatyva 2'!BV$113</f>
        <v>0</v>
      </c>
      <c r="BW27" s="284">
        <f>'Alternatyva 2'!BW$8+'Alternatyva 2'!BW$9-'Alternatyva 2'!BW$113</f>
        <v>0</v>
      </c>
      <c r="BX27" s="284">
        <f>'Alternatyva 2'!BX$8+'Alternatyva 2'!BX$9-'Alternatyva 2'!BX$113</f>
        <v>0</v>
      </c>
      <c r="BY27" s="284">
        <f>'Alternatyva 2'!BY$8+'Alternatyva 2'!BY$9-'Alternatyva 2'!BY$113</f>
        <v>0</v>
      </c>
      <c r="BZ27" s="284">
        <f>'Alternatyva 2'!BZ$8+'Alternatyva 2'!BZ$9-'Alternatyva 2'!BZ$113</f>
        <v>0</v>
      </c>
      <c r="CA27" s="284">
        <f>'Alternatyva 2'!CA$8+'Alternatyva 2'!CA$9-'Alternatyva 2'!CA$113</f>
        <v>0</v>
      </c>
      <c r="CB27" s="284">
        <f>'Alternatyva 2'!CB$8+'Alternatyva 2'!CB$9-'Alternatyva 2'!CB$113</f>
        <v>0</v>
      </c>
      <c r="CC27" s="284">
        <f>'Alternatyva 2'!CC$8+'Alternatyva 2'!CC$9-'Alternatyva 2'!CC$113</f>
        <v>0</v>
      </c>
      <c r="CD27" s="284">
        <f>'Alternatyva 2'!CD$8+'Alternatyva 2'!CD$9-'Alternatyva 2'!CD$113</f>
        <v>0</v>
      </c>
      <c r="CE27" s="284">
        <f>'Alternatyva 2'!CE$8+'Alternatyva 2'!CE$9-'Alternatyva 2'!CE$113</f>
        <v>0</v>
      </c>
      <c r="CF27" s="284">
        <f>'Alternatyva 2'!CF$8+'Alternatyva 2'!CF$9-'Alternatyva 2'!CF$113</f>
        <v>0</v>
      </c>
      <c r="CG27" s="284">
        <f>'Alternatyva 2'!CG$8+'Alternatyva 2'!CG$9-'Alternatyva 2'!CG$113</f>
        <v>0</v>
      </c>
      <c r="CH27" s="284">
        <f>'Alternatyva 2'!CH$8+'Alternatyva 2'!CH$9-'Alternatyva 2'!CH$113</f>
        <v>0</v>
      </c>
      <c r="CI27" s="284">
        <f>'Alternatyva 2'!CI$8+'Alternatyva 2'!CI$9-'Alternatyva 2'!CI$113</f>
        <v>0</v>
      </c>
      <c r="CJ27" s="284">
        <f>'Alternatyva 2'!CJ$8+'Alternatyva 2'!CJ$9-'Alternatyva 2'!CJ$113</f>
        <v>0</v>
      </c>
      <c r="CK27" s="284">
        <f>'Alternatyva 2'!CK$8+'Alternatyva 2'!CK$9-'Alternatyva 2'!CK$113</f>
        <v>0</v>
      </c>
      <c r="CL27" s="284">
        <f>'Alternatyva 2'!CL$8+'Alternatyva 2'!CL$9-'Alternatyva 2'!CL$113</f>
        <v>0</v>
      </c>
      <c r="CM27" s="284">
        <f>'Alternatyva 2'!CM$8+'Alternatyva 2'!CM$9-'Alternatyva 2'!CM$113</f>
        <v>0</v>
      </c>
      <c r="CN27" s="284">
        <f>'Alternatyva 2'!CN$8+'Alternatyva 2'!CN$9-'Alternatyva 2'!CN$113</f>
        <v>0</v>
      </c>
      <c r="CO27" s="284">
        <f>'Alternatyva 2'!CO$8+'Alternatyva 2'!CO$9-'Alternatyva 2'!CO$113</f>
        <v>0</v>
      </c>
      <c r="CP27" s="284">
        <f>'Alternatyva 2'!CP$8+'Alternatyva 2'!CP$9-'Alternatyva 2'!CP$113</f>
        <v>0</v>
      </c>
      <c r="CQ27" s="284">
        <f>'Alternatyva 2'!CQ$8+'Alternatyva 2'!CQ$9-'Alternatyva 2'!CQ$113</f>
        <v>0</v>
      </c>
      <c r="CR27" s="284">
        <f>'Alternatyva 2'!CR$8+'Alternatyva 2'!CR$9-'Alternatyva 2'!CR$113</f>
        <v>0</v>
      </c>
      <c r="CS27" s="284">
        <f>'Alternatyva 2'!CS$8+'Alternatyva 2'!CS$9-'Alternatyva 2'!CS$113</f>
        <v>0</v>
      </c>
      <c r="CT27" s="284">
        <f>'Alternatyva 2'!CT$8+'Alternatyva 2'!CT$9-'Alternatyva 2'!CT$113</f>
        <v>0</v>
      </c>
      <c r="CU27" s="284">
        <f>'Alternatyva 2'!CU$8+'Alternatyva 2'!CU$9-'Alternatyva 2'!CU$113</f>
        <v>0</v>
      </c>
      <c r="CV27" s="284">
        <f>'Alternatyva 2'!CV$8+'Alternatyva 2'!CV$9-'Alternatyva 2'!CV$113</f>
        <v>0</v>
      </c>
      <c r="CW27" s="284">
        <f>'Alternatyva 2'!CW$8+'Alternatyva 2'!CW$9-'Alternatyva 2'!CW$113</f>
        <v>0</v>
      </c>
      <c r="CX27" s="284">
        <f>'Alternatyva 2'!CX$8+'Alternatyva 2'!CX$9-'Alternatyva 2'!CX$113</f>
        <v>0</v>
      </c>
      <c r="CY27" s="284">
        <f>'Alternatyva 2'!CY$8+'Alternatyva 2'!CY$9-'Alternatyva 2'!CY$113</f>
        <v>0</v>
      </c>
      <c r="CZ27" s="284">
        <f>'Alternatyva 2'!CZ$8+'Alternatyva 2'!CZ$9-'Alternatyva 2'!CZ$113</f>
        <v>0</v>
      </c>
      <c r="DA27" s="284">
        <f>'Alternatyva 2'!DA$8+'Alternatyva 2'!DA$9-'Alternatyva 2'!DA$113</f>
        <v>0</v>
      </c>
      <c r="DB27" s="284">
        <f>'Alternatyva 2'!DB$8+'Alternatyva 2'!DB$9-'Alternatyva 2'!DB$113</f>
        <v>0</v>
      </c>
      <c r="DC27" s="284">
        <f>'Alternatyva 2'!DC$8+'Alternatyva 2'!DC$9-'Alternatyva 2'!DC$113</f>
        <v>0</v>
      </c>
    </row>
    <row r="28" spans="2:108" ht="15" hidden="1" customHeight="1">
      <c r="B28" s="263" t="s">
        <v>209</v>
      </c>
      <c r="C28" s="636" t="s">
        <v>263</v>
      </c>
      <c r="D28" s="637"/>
      <c r="E28" s="638"/>
      <c r="F28" s="284">
        <f>H28+NPV(SD,I28:INDEX(I28:DC28,PAL))</f>
        <v>0</v>
      </c>
      <c r="G28" s="287">
        <f>SUMIF($H$6:$DC$6,"&lt;="&amp;PAL,$H28:$DC28)</f>
        <v>0</v>
      </c>
      <c r="H28" s="284">
        <f>'Alternatyva 2'!H$89-'Alternatyva 2'!H$114</f>
        <v>0</v>
      </c>
      <c r="I28" s="284">
        <f>'Alternatyva 2'!I$89-'Alternatyva 2'!I$114</f>
        <v>0</v>
      </c>
      <c r="J28" s="284">
        <f>'Alternatyva 2'!J$89-'Alternatyva 2'!J$114</f>
        <v>0</v>
      </c>
      <c r="K28" s="284">
        <f>'Alternatyva 2'!K$89-'Alternatyva 2'!K$114</f>
        <v>0</v>
      </c>
      <c r="L28" s="284">
        <f>'Alternatyva 2'!L$89-'Alternatyva 2'!L$114</f>
        <v>0</v>
      </c>
      <c r="M28" s="284">
        <f>'Alternatyva 2'!M$89-'Alternatyva 2'!M$114</f>
        <v>0</v>
      </c>
      <c r="N28" s="284">
        <f>'Alternatyva 2'!N$89-'Alternatyva 2'!N$114</f>
        <v>0</v>
      </c>
      <c r="O28" s="284">
        <f>'Alternatyva 2'!O$89-'Alternatyva 2'!O$114</f>
        <v>0</v>
      </c>
      <c r="P28" s="284">
        <f>'Alternatyva 2'!P$89-'Alternatyva 2'!P$114</f>
        <v>0</v>
      </c>
      <c r="Q28" s="284">
        <f>'Alternatyva 2'!Q$89-'Alternatyva 2'!Q$114</f>
        <v>0</v>
      </c>
      <c r="R28" s="284">
        <f>'Alternatyva 2'!R$89-'Alternatyva 2'!R$114</f>
        <v>0</v>
      </c>
      <c r="S28" s="284">
        <f>'Alternatyva 2'!S$89-'Alternatyva 2'!S$114</f>
        <v>0</v>
      </c>
      <c r="T28" s="284">
        <f>'Alternatyva 2'!T$89-'Alternatyva 2'!T$114</f>
        <v>0</v>
      </c>
      <c r="U28" s="284">
        <f>'Alternatyva 2'!U$89-'Alternatyva 2'!U$114</f>
        <v>0</v>
      </c>
      <c r="V28" s="284">
        <f>'Alternatyva 2'!V$89-'Alternatyva 2'!V$114</f>
        <v>0</v>
      </c>
      <c r="W28" s="284">
        <f>'Alternatyva 2'!W$89-'Alternatyva 2'!W$114</f>
        <v>0</v>
      </c>
      <c r="X28" s="284">
        <f>'Alternatyva 2'!X$89-'Alternatyva 2'!X$114</f>
        <v>0</v>
      </c>
      <c r="Y28" s="284">
        <f>'Alternatyva 2'!Y$89-'Alternatyva 2'!Y$114</f>
        <v>0</v>
      </c>
      <c r="Z28" s="284">
        <f>'Alternatyva 2'!Z$89-'Alternatyva 2'!Z$114</f>
        <v>0</v>
      </c>
      <c r="AA28" s="284">
        <f>'Alternatyva 2'!AA$89-'Alternatyva 2'!AA$114</f>
        <v>0</v>
      </c>
      <c r="AB28" s="284">
        <f>'Alternatyva 2'!AB$89-'Alternatyva 2'!AB$114</f>
        <v>0</v>
      </c>
      <c r="AC28" s="284">
        <f>'Alternatyva 2'!AC$89-'Alternatyva 2'!AC$114</f>
        <v>0</v>
      </c>
      <c r="AD28" s="284">
        <f>'Alternatyva 2'!AD$89-'Alternatyva 2'!AD$114</f>
        <v>0</v>
      </c>
      <c r="AE28" s="284">
        <f>'Alternatyva 2'!AE$89-'Alternatyva 2'!AE$114</f>
        <v>0</v>
      </c>
      <c r="AF28" s="284">
        <f>'Alternatyva 2'!AF$89-'Alternatyva 2'!AF$114</f>
        <v>0</v>
      </c>
      <c r="AG28" s="284">
        <f>'Alternatyva 2'!AG$89-'Alternatyva 2'!AG$114</f>
        <v>0</v>
      </c>
      <c r="AH28" s="284">
        <f>'Alternatyva 2'!AH$89-'Alternatyva 2'!AH$114</f>
        <v>0</v>
      </c>
      <c r="AI28" s="284">
        <f>'Alternatyva 2'!AI$89-'Alternatyva 2'!AI$114</f>
        <v>0</v>
      </c>
      <c r="AJ28" s="284">
        <f>'Alternatyva 2'!AJ$89-'Alternatyva 2'!AJ$114</f>
        <v>0</v>
      </c>
      <c r="AK28" s="284">
        <f>'Alternatyva 2'!AK$89-'Alternatyva 2'!AK$114</f>
        <v>0</v>
      </c>
      <c r="AL28" s="284">
        <f>'Alternatyva 2'!AL$89-'Alternatyva 2'!AL$114</f>
        <v>0</v>
      </c>
      <c r="AM28" s="284">
        <f>'Alternatyva 2'!AM$89-'Alternatyva 2'!AM$114</f>
        <v>0</v>
      </c>
      <c r="AN28" s="284">
        <f>'Alternatyva 2'!AN$89-'Alternatyva 2'!AN$114</f>
        <v>0</v>
      </c>
      <c r="AO28" s="284">
        <f>'Alternatyva 2'!AO$89-'Alternatyva 2'!AO$114</f>
        <v>0</v>
      </c>
      <c r="AP28" s="284">
        <f>'Alternatyva 2'!AP$89-'Alternatyva 2'!AP$114</f>
        <v>0</v>
      </c>
      <c r="AQ28" s="284">
        <f>'Alternatyva 2'!AQ$89-'Alternatyva 2'!AQ$114</f>
        <v>0</v>
      </c>
      <c r="AR28" s="284">
        <f>'Alternatyva 2'!AR$89-'Alternatyva 2'!AR$114</f>
        <v>0</v>
      </c>
      <c r="AS28" s="284">
        <f>'Alternatyva 2'!AS$89-'Alternatyva 2'!AS$114</f>
        <v>0</v>
      </c>
      <c r="AT28" s="284">
        <f>'Alternatyva 2'!AT$89-'Alternatyva 2'!AT$114</f>
        <v>0</v>
      </c>
      <c r="AU28" s="284">
        <f>'Alternatyva 2'!AU$89-'Alternatyva 2'!AU$114</f>
        <v>0</v>
      </c>
      <c r="AV28" s="284">
        <f>'Alternatyva 2'!AV$89-'Alternatyva 2'!AV$114</f>
        <v>0</v>
      </c>
      <c r="AW28" s="284">
        <f>'Alternatyva 2'!AW$89-'Alternatyva 2'!AW$114</f>
        <v>0</v>
      </c>
      <c r="AX28" s="284">
        <f>'Alternatyva 2'!AX$89-'Alternatyva 2'!AX$114</f>
        <v>0</v>
      </c>
      <c r="AY28" s="284">
        <f>'Alternatyva 2'!AY$89-'Alternatyva 2'!AY$114</f>
        <v>0</v>
      </c>
      <c r="AZ28" s="284">
        <f>'Alternatyva 2'!AZ$89-'Alternatyva 2'!AZ$114</f>
        <v>0</v>
      </c>
      <c r="BA28" s="284">
        <f>'Alternatyva 2'!BA$89-'Alternatyva 2'!BA$114</f>
        <v>0</v>
      </c>
      <c r="BB28" s="284">
        <f>'Alternatyva 2'!BB$89-'Alternatyva 2'!BB$114</f>
        <v>0</v>
      </c>
      <c r="BC28" s="284">
        <f>'Alternatyva 2'!BC$89-'Alternatyva 2'!BC$114</f>
        <v>0</v>
      </c>
      <c r="BD28" s="284">
        <f>'Alternatyva 2'!BD$89-'Alternatyva 2'!BD$114</f>
        <v>0</v>
      </c>
      <c r="BE28" s="284">
        <f>'Alternatyva 2'!BE$89-'Alternatyva 2'!BE$114</f>
        <v>0</v>
      </c>
      <c r="BF28" s="284">
        <f>'Alternatyva 2'!BF$89-'Alternatyva 2'!BF$114</f>
        <v>0</v>
      </c>
      <c r="BG28" s="284">
        <f>'Alternatyva 2'!BG$89-'Alternatyva 2'!BG$114</f>
        <v>0</v>
      </c>
      <c r="BH28" s="284">
        <f>'Alternatyva 2'!BH$89-'Alternatyva 2'!BH$114</f>
        <v>0</v>
      </c>
      <c r="BI28" s="284">
        <f>'Alternatyva 2'!BI$89-'Alternatyva 2'!BI$114</f>
        <v>0</v>
      </c>
      <c r="BJ28" s="284">
        <f>'Alternatyva 2'!BJ$89-'Alternatyva 2'!BJ$114</f>
        <v>0</v>
      </c>
      <c r="BK28" s="284">
        <f>'Alternatyva 2'!BK$89-'Alternatyva 2'!BK$114</f>
        <v>0</v>
      </c>
      <c r="BL28" s="284">
        <f>'Alternatyva 2'!BL$89-'Alternatyva 2'!BL$114</f>
        <v>0</v>
      </c>
      <c r="BM28" s="284">
        <f>'Alternatyva 2'!BM$89-'Alternatyva 2'!BM$114</f>
        <v>0</v>
      </c>
      <c r="BN28" s="284">
        <f>'Alternatyva 2'!BN$89-'Alternatyva 2'!BN$114</f>
        <v>0</v>
      </c>
      <c r="BO28" s="284">
        <f>'Alternatyva 2'!BO$89-'Alternatyva 2'!BO$114</f>
        <v>0</v>
      </c>
      <c r="BP28" s="284">
        <f>'Alternatyva 2'!BP$89-'Alternatyva 2'!BP$114</f>
        <v>0</v>
      </c>
      <c r="BQ28" s="284">
        <f>'Alternatyva 2'!BQ$89-'Alternatyva 2'!BQ$114</f>
        <v>0</v>
      </c>
      <c r="BR28" s="284">
        <f>'Alternatyva 2'!BR$89-'Alternatyva 2'!BR$114</f>
        <v>0</v>
      </c>
      <c r="BS28" s="284">
        <f>'Alternatyva 2'!BS$89-'Alternatyva 2'!BS$114</f>
        <v>0</v>
      </c>
      <c r="BT28" s="284">
        <f>'Alternatyva 2'!BT$89-'Alternatyva 2'!BT$114</f>
        <v>0</v>
      </c>
      <c r="BU28" s="284">
        <f>'Alternatyva 2'!BU$89-'Alternatyva 2'!BU$114</f>
        <v>0</v>
      </c>
      <c r="BV28" s="284">
        <f>'Alternatyva 2'!BV$89-'Alternatyva 2'!BV$114</f>
        <v>0</v>
      </c>
      <c r="BW28" s="284">
        <f>'Alternatyva 2'!BW$89-'Alternatyva 2'!BW$114</f>
        <v>0</v>
      </c>
      <c r="BX28" s="284">
        <f>'Alternatyva 2'!BX$89-'Alternatyva 2'!BX$114</f>
        <v>0</v>
      </c>
      <c r="BY28" s="284">
        <f>'Alternatyva 2'!BY$89-'Alternatyva 2'!BY$114</f>
        <v>0</v>
      </c>
      <c r="BZ28" s="284">
        <f>'Alternatyva 2'!BZ$89-'Alternatyva 2'!BZ$114</f>
        <v>0</v>
      </c>
      <c r="CA28" s="284">
        <f>'Alternatyva 2'!CA$89-'Alternatyva 2'!CA$114</f>
        <v>0</v>
      </c>
      <c r="CB28" s="284">
        <f>'Alternatyva 2'!CB$89-'Alternatyva 2'!CB$114</f>
        <v>0</v>
      </c>
      <c r="CC28" s="284">
        <f>'Alternatyva 2'!CC$89-'Alternatyva 2'!CC$114</f>
        <v>0</v>
      </c>
      <c r="CD28" s="284">
        <f>'Alternatyva 2'!CD$89-'Alternatyva 2'!CD$114</f>
        <v>0</v>
      </c>
      <c r="CE28" s="284">
        <f>'Alternatyva 2'!CE$89-'Alternatyva 2'!CE$114</f>
        <v>0</v>
      </c>
      <c r="CF28" s="284">
        <f>'Alternatyva 2'!CF$89-'Alternatyva 2'!CF$114</f>
        <v>0</v>
      </c>
      <c r="CG28" s="284">
        <f>'Alternatyva 2'!CG$89-'Alternatyva 2'!CG$114</f>
        <v>0</v>
      </c>
      <c r="CH28" s="284">
        <f>'Alternatyva 2'!CH$89-'Alternatyva 2'!CH$114</f>
        <v>0</v>
      </c>
      <c r="CI28" s="284">
        <f>'Alternatyva 2'!CI$89-'Alternatyva 2'!CI$114</f>
        <v>0</v>
      </c>
      <c r="CJ28" s="284">
        <f>'Alternatyva 2'!CJ$89-'Alternatyva 2'!CJ$114</f>
        <v>0</v>
      </c>
      <c r="CK28" s="284">
        <f>'Alternatyva 2'!CK$89-'Alternatyva 2'!CK$114</f>
        <v>0</v>
      </c>
      <c r="CL28" s="284">
        <f>'Alternatyva 2'!CL$89-'Alternatyva 2'!CL$114</f>
        <v>0</v>
      </c>
      <c r="CM28" s="284">
        <f>'Alternatyva 2'!CM$89-'Alternatyva 2'!CM$114</f>
        <v>0</v>
      </c>
      <c r="CN28" s="284">
        <f>'Alternatyva 2'!CN$89-'Alternatyva 2'!CN$114</f>
        <v>0</v>
      </c>
      <c r="CO28" s="284">
        <f>'Alternatyva 2'!CO$89-'Alternatyva 2'!CO$114</f>
        <v>0</v>
      </c>
      <c r="CP28" s="284">
        <f>'Alternatyva 2'!CP$89-'Alternatyva 2'!CP$114</f>
        <v>0</v>
      </c>
      <c r="CQ28" s="284">
        <f>'Alternatyva 2'!CQ$89-'Alternatyva 2'!CQ$114</f>
        <v>0</v>
      </c>
      <c r="CR28" s="284">
        <f>'Alternatyva 2'!CR$89-'Alternatyva 2'!CR$114</f>
        <v>0</v>
      </c>
      <c r="CS28" s="284">
        <f>'Alternatyva 2'!CS$89-'Alternatyva 2'!CS$114</f>
        <v>0</v>
      </c>
      <c r="CT28" s="284">
        <f>'Alternatyva 2'!CT$89-'Alternatyva 2'!CT$114</f>
        <v>0</v>
      </c>
      <c r="CU28" s="284">
        <f>'Alternatyva 2'!CU$89-'Alternatyva 2'!CU$114</f>
        <v>0</v>
      </c>
      <c r="CV28" s="284">
        <f>'Alternatyva 2'!CV$89-'Alternatyva 2'!CV$114</f>
        <v>0</v>
      </c>
      <c r="CW28" s="284">
        <f>'Alternatyva 2'!CW$89-'Alternatyva 2'!CW$114</f>
        <v>0</v>
      </c>
      <c r="CX28" s="284">
        <f>'Alternatyva 2'!CX$89-'Alternatyva 2'!CX$114</f>
        <v>0</v>
      </c>
      <c r="CY28" s="284">
        <f>'Alternatyva 2'!CY$89-'Alternatyva 2'!CY$114</f>
        <v>0</v>
      </c>
      <c r="CZ28" s="284">
        <f>'Alternatyva 2'!CZ$89-'Alternatyva 2'!CZ$114</f>
        <v>0</v>
      </c>
      <c r="DA28" s="284">
        <f>'Alternatyva 2'!DA$89-'Alternatyva 2'!DA$114</f>
        <v>0</v>
      </c>
      <c r="DB28" s="284">
        <f>'Alternatyva 2'!DB$89-'Alternatyva 2'!DB$114</f>
        <v>0</v>
      </c>
      <c r="DC28" s="284">
        <f>'Alternatyva 2'!DC$89-'Alternatyva 2'!DC$114</f>
        <v>0</v>
      </c>
    </row>
    <row r="29" spans="2:108" ht="15" hidden="1" customHeight="1">
      <c r="B29" s="263" t="s">
        <v>194</v>
      </c>
      <c r="C29" s="636" t="s">
        <v>16</v>
      </c>
      <c r="D29" s="637"/>
      <c r="E29" s="638"/>
      <c r="F29" s="75">
        <f>H29+NPV(FD,I29:INDEX(I29:DC29,PAL))</f>
        <v>0</v>
      </c>
      <c r="G29" s="287">
        <f>SUMIF($H$6:$DC$6,"&lt;="&amp;PAL,$H29:$DC29)</f>
        <v>0</v>
      </c>
      <c r="H29" s="284">
        <f>SUM('Alternatyva 2'!H$21,'Alternatyva 2'!H$32,'Alternatyva 2'!H$43,'Alternatyva 2'!H$55,'Alternatyva 2'!H$66,'Alternatyva 2'!H$77,'Alternatyva 2'!H$88)</f>
        <v>0</v>
      </c>
      <c r="I29" s="284">
        <f>SUM('Alternatyva 2'!I$21,'Alternatyva 2'!I$32,'Alternatyva 2'!I$43,'Alternatyva 2'!I$55,'Alternatyva 2'!I$66,'Alternatyva 2'!I$77,'Alternatyva 2'!I$88)</f>
        <v>0</v>
      </c>
      <c r="J29" s="284">
        <f>SUM('Alternatyva 2'!J$21,'Alternatyva 2'!J$32,'Alternatyva 2'!J$43,'Alternatyva 2'!J$55,'Alternatyva 2'!J$66,'Alternatyva 2'!J$77,'Alternatyva 2'!J$88)</f>
        <v>0</v>
      </c>
      <c r="K29" s="284">
        <f>SUM('Alternatyva 2'!K$21,'Alternatyva 2'!K$32,'Alternatyva 2'!K$43,'Alternatyva 2'!K$55,'Alternatyva 2'!K$66,'Alternatyva 2'!K$77,'Alternatyva 2'!K$88)</f>
        <v>0</v>
      </c>
      <c r="L29" s="284">
        <f>SUM('Alternatyva 2'!L$21,'Alternatyva 2'!L$32,'Alternatyva 2'!L$43,'Alternatyva 2'!L$55,'Alternatyva 2'!L$66,'Alternatyva 2'!L$77,'Alternatyva 2'!L$88)</f>
        <v>0</v>
      </c>
      <c r="M29" s="284">
        <f>SUM('Alternatyva 2'!M$21,'Alternatyva 2'!M$32,'Alternatyva 2'!M$43,'Alternatyva 2'!M$55,'Alternatyva 2'!M$66,'Alternatyva 2'!M$77,'Alternatyva 2'!M$88)</f>
        <v>0</v>
      </c>
      <c r="N29" s="284">
        <f>SUM('Alternatyva 2'!N$21,'Alternatyva 2'!N$32,'Alternatyva 2'!N$43,'Alternatyva 2'!N$55,'Alternatyva 2'!N$66,'Alternatyva 2'!N$77,'Alternatyva 2'!N$88)</f>
        <v>0</v>
      </c>
      <c r="O29" s="284">
        <f>SUM('Alternatyva 2'!O$21,'Alternatyva 2'!O$32,'Alternatyva 2'!O$43,'Alternatyva 2'!O$55,'Alternatyva 2'!O$66,'Alternatyva 2'!O$77,'Alternatyva 2'!O$88)</f>
        <v>0</v>
      </c>
      <c r="P29" s="284">
        <f>SUM('Alternatyva 2'!P$21,'Alternatyva 2'!P$32,'Alternatyva 2'!P$43,'Alternatyva 2'!P$55,'Alternatyva 2'!P$66,'Alternatyva 2'!P$77,'Alternatyva 2'!P$88)</f>
        <v>0</v>
      </c>
      <c r="Q29" s="284">
        <f>SUM('Alternatyva 2'!Q$21,'Alternatyva 2'!Q$32,'Alternatyva 2'!Q$43,'Alternatyva 2'!Q$55,'Alternatyva 2'!Q$66,'Alternatyva 2'!Q$77,'Alternatyva 2'!Q$88)</f>
        <v>0</v>
      </c>
      <c r="R29" s="284">
        <f>SUM('Alternatyva 2'!R$21,'Alternatyva 2'!R$32,'Alternatyva 2'!R$43,'Alternatyva 2'!R$55,'Alternatyva 2'!R$66,'Alternatyva 2'!R$77,'Alternatyva 2'!R$88)</f>
        <v>0</v>
      </c>
      <c r="S29" s="284">
        <f>SUM('Alternatyva 2'!S$21,'Alternatyva 2'!S$32,'Alternatyva 2'!S$43,'Alternatyva 2'!S$55,'Alternatyva 2'!S$66,'Alternatyva 2'!S$77,'Alternatyva 2'!S$88)</f>
        <v>0</v>
      </c>
      <c r="T29" s="284">
        <f>SUM('Alternatyva 2'!T$21,'Alternatyva 2'!T$32,'Alternatyva 2'!T$43,'Alternatyva 2'!T$55,'Alternatyva 2'!T$66,'Alternatyva 2'!T$77,'Alternatyva 2'!T$88)</f>
        <v>0</v>
      </c>
      <c r="U29" s="284">
        <f>SUM('Alternatyva 2'!U$21,'Alternatyva 2'!U$32,'Alternatyva 2'!U$43,'Alternatyva 2'!U$55,'Alternatyva 2'!U$66,'Alternatyva 2'!U$77,'Alternatyva 2'!U$88)</f>
        <v>0</v>
      </c>
      <c r="V29" s="284">
        <f>SUM('Alternatyva 2'!V$21,'Alternatyva 2'!V$32,'Alternatyva 2'!V$43,'Alternatyva 2'!V$55,'Alternatyva 2'!V$66,'Alternatyva 2'!V$77,'Alternatyva 2'!V$88)</f>
        <v>0</v>
      </c>
      <c r="W29" s="284">
        <f>SUM('Alternatyva 2'!W$21,'Alternatyva 2'!W$32,'Alternatyva 2'!W$43,'Alternatyva 2'!W$55,'Alternatyva 2'!W$66,'Alternatyva 2'!W$77,'Alternatyva 2'!W$88)</f>
        <v>0</v>
      </c>
      <c r="X29" s="284">
        <f>SUM('Alternatyva 2'!X$21,'Alternatyva 2'!X$32,'Alternatyva 2'!X$43,'Alternatyva 2'!X$55,'Alternatyva 2'!X$66,'Alternatyva 2'!X$77,'Alternatyva 2'!X$88)</f>
        <v>0</v>
      </c>
      <c r="Y29" s="284">
        <f>SUM('Alternatyva 2'!Y$21,'Alternatyva 2'!Y$32,'Alternatyva 2'!Y$43,'Alternatyva 2'!Y$55,'Alternatyva 2'!Y$66,'Alternatyva 2'!Y$77,'Alternatyva 2'!Y$88)</f>
        <v>0</v>
      </c>
      <c r="Z29" s="284">
        <f>SUM('Alternatyva 2'!Z$21,'Alternatyva 2'!Z$32,'Alternatyva 2'!Z$43,'Alternatyva 2'!Z$55,'Alternatyva 2'!Z$66,'Alternatyva 2'!Z$77,'Alternatyva 2'!Z$88)</f>
        <v>0</v>
      </c>
      <c r="AA29" s="284">
        <f>SUM('Alternatyva 2'!AA$21,'Alternatyva 2'!AA$32,'Alternatyva 2'!AA$43,'Alternatyva 2'!AA$55,'Alternatyva 2'!AA$66,'Alternatyva 2'!AA$77,'Alternatyva 2'!AA$88)</f>
        <v>0</v>
      </c>
      <c r="AB29" s="284">
        <f>SUM('Alternatyva 2'!AB$21,'Alternatyva 2'!AB$32,'Alternatyva 2'!AB$43,'Alternatyva 2'!AB$55,'Alternatyva 2'!AB$66,'Alternatyva 2'!AB$77,'Alternatyva 2'!AB$88)</f>
        <v>0</v>
      </c>
      <c r="AC29" s="284">
        <f>SUM('Alternatyva 2'!AC$21,'Alternatyva 2'!AC$32,'Alternatyva 2'!AC$43,'Alternatyva 2'!AC$55,'Alternatyva 2'!AC$66,'Alternatyva 2'!AC$77,'Alternatyva 2'!AC$88)</f>
        <v>0</v>
      </c>
      <c r="AD29" s="284">
        <f>SUM('Alternatyva 2'!AD$21,'Alternatyva 2'!AD$32,'Alternatyva 2'!AD$43,'Alternatyva 2'!AD$55,'Alternatyva 2'!AD$66,'Alternatyva 2'!AD$77,'Alternatyva 2'!AD$88)</f>
        <v>0</v>
      </c>
      <c r="AE29" s="284">
        <f>SUM('Alternatyva 2'!AE$21,'Alternatyva 2'!AE$32,'Alternatyva 2'!AE$43,'Alternatyva 2'!AE$55,'Alternatyva 2'!AE$66,'Alternatyva 2'!AE$77,'Alternatyva 2'!AE$88)</f>
        <v>0</v>
      </c>
      <c r="AF29" s="284">
        <f>SUM('Alternatyva 2'!AF$21,'Alternatyva 2'!AF$32,'Alternatyva 2'!AF$43,'Alternatyva 2'!AF$55,'Alternatyva 2'!AF$66,'Alternatyva 2'!AF$77,'Alternatyva 2'!AF$88)</f>
        <v>0</v>
      </c>
      <c r="AG29" s="284">
        <f>SUM('Alternatyva 2'!AG$21,'Alternatyva 2'!AG$32,'Alternatyva 2'!AG$43,'Alternatyva 2'!AG$55,'Alternatyva 2'!AG$66,'Alternatyva 2'!AG$77,'Alternatyva 2'!AG$88)</f>
        <v>0</v>
      </c>
      <c r="AH29" s="284">
        <f>SUM('Alternatyva 2'!AH$21,'Alternatyva 2'!AH$32,'Alternatyva 2'!AH$43,'Alternatyva 2'!AH$55,'Alternatyva 2'!AH$66,'Alternatyva 2'!AH$77,'Alternatyva 2'!AH$88)</f>
        <v>0</v>
      </c>
      <c r="AI29" s="284">
        <f>SUM('Alternatyva 2'!AI$21,'Alternatyva 2'!AI$32,'Alternatyva 2'!AI$43,'Alternatyva 2'!AI$55,'Alternatyva 2'!AI$66,'Alternatyva 2'!AI$77,'Alternatyva 2'!AI$88)</f>
        <v>0</v>
      </c>
      <c r="AJ29" s="284">
        <f>SUM('Alternatyva 2'!AJ$21,'Alternatyva 2'!AJ$32,'Alternatyva 2'!AJ$43,'Alternatyva 2'!AJ$55,'Alternatyva 2'!AJ$66,'Alternatyva 2'!AJ$77,'Alternatyva 2'!AJ$88)</f>
        <v>0</v>
      </c>
      <c r="AK29" s="284">
        <f>SUM('Alternatyva 2'!AK$21,'Alternatyva 2'!AK$32,'Alternatyva 2'!AK$43,'Alternatyva 2'!AK$55,'Alternatyva 2'!AK$66,'Alternatyva 2'!AK$77,'Alternatyva 2'!AK$88)</f>
        <v>0</v>
      </c>
      <c r="AL29" s="284">
        <f>SUM('Alternatyva 2'!AL$21,'Alternatyva 2'!AL$32,'Alternatyva 2'!AL$43,'Alternatyva 2'!AL$55,'Alternatyva 2'!AL$66,'Alternatyva 2'!AL$77,'Alternatyva 2'!AL$88)</f>
        <v>0</v>
      </c>
      <c r="AM29" s="284">
        <f>SUM('Alternatyva 2'!AM$21,'Alternatyva 2'!AM$32,'Alternatyva 2'!AM$43,'Alternatyva 2'!AM$55,'Alternatyva 2'!AM$66,'Alternatyva 2'!AM$77,'Alternatyva 2'!AM$88)</f>
        <v>0</v>
      </c>
      <c r="AN29" s="284">
        <f>SUM('Alternatyva 2'!AN$21,'Alternatyva 2'!AN$32,'Alternatyva 2'!AN$43,'Alternatyva 2'!AN$55,'Alternatyva 2'!AN$66,'Alternatyva 2'!AN$77,'Alternatyva 2'!AN$88)</f>
        <v>0</v>
      </c>
      <c r="AO29" s="284">
        <f>SUM('Alternatyva 2'!AO$21,'Alternatyva 2'!AO$32,'Alternatyva 2'!AO$43,'Alternatyva 2'!AO$55,'Alternatyva 2'!AO$66,'Alternatyva 2'!AO$77,'Alternatyva 2'!AO$88)</f>
        <v>0</v>
      </c>
      <c r="AP29" s="284">
        <f>SUM('Alternatyva 2'!AP$21,'Alternatyva 2'!AP$32,'Alternatyva 2'!AP$43,'Alternatyva 2'!AP$55,'Alternatyva 2'!AP$66,'Alternatyva 2'!AP$77,'Alternatyva 2'!AP$88)</f>
        <v>0</v>
      </c>
      <c r="AQ29" s="284">
        <f>SUM('Alternatyva 2'!AQ$21,'Alternatyva 2'!AQ$32,'Alternatyva 2'!AQ$43,'Alternatyva 2'!AQ$55,'Alternatyva 2'!AQ$66,'Alternatyva 2'!AQ$77,'Alternatyva 2'!AQ$88)</f>
        <v>0</v>
      </c>
      <c r="AR29" s="284">
        <f>SUM('Alternatyva 2'!AR$21,'Alternatyva 2'!AR$32,'Alternatyva 2'!AR$43,'Alternatyva 2'!AR$55,'Alternatyva 2'!AR$66,'Alternatyva 2'!AR$77,'Alternatyva 2'!AR$88)</f>
        <v>0</v>
      </c>
      <c r="AS29" s="284">
        <f>SUM('Alternatyva 2'!AS$21,'Alternatyva 2'!AS$32,'Alternatyva 2'!AS$43,'Alternatyva 2'!AS$55,'Alternatyva 2'!AS$66,'Alternatyva 2'!AS$77,'Alternatyva 2'!AS$88)</f>
        <v>0</v>
      </c>
      <c r="AT29" s="284">
        <f>SUM('Alternatyva 2'!AT$21,'Alternatyva 2'!AT$32,'Alternatyva 2'!AT$43,'Alternatyva 2'!AT$55,'Alternatyva 2'!AT$66,'Alternatyva 2'!AT$77,'Alternatyva 2'!AT$88)</f>
        <v>0</v>
      </c>
      <c r="AU29" s="284">
        <f>SUM('Alternatyva 2'!AU$21,'Alternatyva 2'!AU$32,'Alternatyva 2'!AU$43,'Alternatyva 2'!AU$55,'Alternatyva 2'!AU$66,'Alternatyva 2'!AU$77,'Alternatyva 2'!AU$88)</f>
        <v>0</v>
      </c>
      <c r="AV29" s="284">
        <f>SUM('Alternatyva 2'!AV$21,'Alternatyva 2'!AV$32,'Alternatyva 2'!AV$43,'Alternatyva 2'!AV$55,'Alternatyva 2'!AV$66,'Alternatyva 2'!AV$77,'Alternatyva 2'!AV$88)</f>
        <v>0</v>
      </c>
      <c r="AW29" s="284">
        <f>SUM('Alternatyva 2'!AW$21,'Alternatyva 2'!AW$32,'Alternatyva 2'!AW$43,'Alternatyva 2'!AW$55,'Alternatyva 2'!AW$66,'Alternatyva 2'!AW$77,'Alternatyva 2'!AW$88)</f>
        <v>0</v>
      </c>
      <c r="AX29" s="284">
        <f>SUM('Alternatyva 2'!AX$21,'Alternatyva 2'!AX$32,'Alternatyva 2'!AX$43,'Alternatyva 2'!AX$55,'Alternatyva 2'!AX$66,'Alternatyva 2'!AX$77,'Alternatyva 2'!AX$88)</f>
        <v>0</v>
      </c>
      <c r="AY29" s="284">
        <f>SUM('Alternatyva 2'!AY$21,'Alternatyva 2'!AY$32,'Alternatyva 2'!AY$43,'Alternatyva 2'!AY$55,'Alternatyva 2'!AY$66,'Alternatyva 2'!AY$77,'Alternatyva 2'!AY$88)</f>
        <v>0</v>
      </c>
      <c r="AZ29" s="284">
        <f>SUM('Alternatyva 2'!AZ$21,'Alternatyva 2'!AZ$32,'Alternatyva 2'!AZ$43,'Alternatyva 2'!AZ$55,'Alternatyva 2'!AZ$66,'Alternatyva 2'!AZ$77,'Alternatyva 2'!AZ$88)</f>
        <v>0</v>
      </c>
      <c r="BA29" s="284">
        <f>SUM('Alternatyva 2'!BA$21,'Alternatyva 2'!BA$32,'Alternatyva 2'!BA$43,'Alternatyva 2'!BA$55,'Alternatyva 2'!BA$66,'Alternatyva 2'!BA$77,'Alternatyva 2'!BA$88)</f>
        <v>0</v>
      </c>
      <c r="BB29" s="284">
        <f>SUM('Alternatyva 2'!BB$21,'Alternatyva 2'!BB$32,'Alternatyva 2'!BB$43,'Alternatyva 2'!BB$55,'Alternatyva 2'!BB$66,'Alternatyva 2'!BB$77,'Alternatyva 2'!BB$88)</f>
        <v>0</v>
      </c>
      <c r="BC29" s="284">
        <f>SUM('Alternatyva 2'!BC$21,'Alternatyva 2'!BC$32,'Alternatyva 2'!BC$43,'Alternatyva 2'!BC$55,'Alternatyva 2'!BC$66,'Alternatyva 2'!BC$77,'Alternatyva 2'!BC$88)</f>
        <v>0</v>
      </c>
      <c r="BD29" s="284">
        <f>SUM('Alternatyva 2'!BD$21,'Alternatyva 2'!BD$32,'Alternatyva 2'!BD$43,'Alternatyva 2'!BD$55,'Alternatyva 2'!BD$66,'Alternatyva 2'!BD$77,'Alternatyva 2'!BD$88)</f>
        <v>0</v>
      </c>
      <c r="BE29" s="284">
        <f>SUM('Alternatyva 2'!BE$21,'Alternatyva 2'!BE$32,'Alternatyva 2'!BE$43,'Alternatyva 2'!BE$55,'Alternatyva 2'!BE$66,'Alternatyva 2'!BE$77,'Alternatyva 2'!BE$88)</f>
        <v>0</v>
      </c>
      <c r="BF29" s="284">
        <f>SUM('Alternatyva 2'!BF$21,'Alternatyva 2'!BF$32,'Alternatyva 2'!BF$43,'Alternatyva 2'!BF$55,'Alternatyva 2'!BF$66,'Alternatyva 2'!BF$77,'Alternatyva 2'!BF$88)</f>
        <v>0</v>
      </c>
      <c r="BG29" s="284">
        <f>SUM('Alternatyva 2'!BG$21,'Alternatyva 2'!BG$32,'Alternatyva 2'!BG$43,'Alternatyva 2'!BG$55,'Alternatyva 2'!BG$66,'Alternatyva 2'!BG$77,'Alternatyva 2'!BG$88)</f>
        <v>0</v>
      </c>
      <c r="BH29" s="284">
        <f>SUM('Alternatyva 2'!BH$21,'Alternatyva 2'!BH$32,'Alternatyva 2'!BH$43,'Alternatyva 2'!BH$55,'Alternatyva 2'!BH$66,'Alternatyva 2'!BH$77,'Alternatyva 2'!BH$88)</f>
        <v>0</v>
      </c>
      <c r="BI29" s="284">
        <f>SUM('Alternatyva 2'!BI$21,'Alternatyva 2'!BI$32,'Alternatyva 2'!BI$43,'Alternatyva 2'!BI$55,'Alternatyva 2'!BI$66,'Alternatyva 2'!BI$77,'Alternatyva 2'!BI$88)</f>
        <v>0</v>
      </c>
      <c r="BJ29" s="284">
        <f>SUM('Alternatyva 2'!BJ$21,'Alternatyva 2'!BJ$32,'Alternatyva 2'!BJ$43,'Alternatyva 2'!BJ$55,'Alternatyva 2'!BJ$66,'Alternatyva 2'!BJ$77,'Alternatyva 2'!BJ$88)</f>
        <v>0</v>
      </c>
      <c r="BK29" s="284">
        <f>SUM('Alternatyva 2'!BK$21,'Alternatyva 2'!BK$32,'Alternatyva 2'!BK$43,'Alternatyva 2'!BK$55,'Alternatyva 2'!BK$66,'Alternatyva 2'!BK$77,'Alternatyva 2'!BK$88)</f>
        <v>0</v>
      </c>
      <c r="BL29" s="284">
        <f>SUM('Alternatyva 2'!BL$21,'Alternatyva 2'!BL$32,'Alternatyva 2'!BL$43,'Alternatyva 2'!BL$55,'Alternatyva 2'!BL$66,'Alternatyva 2'!BL$77,'Alternatyva 2'!BL$88)</f>
        <v>0</v>
      </c>
      <c r="BM29" s="284">
        <f>SUM('Alternatyva 2'!BM$21,'Alternatyva 2'!BM$32,'Alternatyva 2'!BM$43,'Alternatyva 2'!BM$55,'Alternatyva 2'!BM$66,'Alternatyva 2'!BM$77,'Alternatyva 2'!BM$88)</f>
        <v>0</v>
      </c>
      <c r="BN29" s="284">
        <f>SUM('Alternatyva 2'!BN$21,'Alternatyva 2'!BN$32,'Alternatyva 2'!BN$43,'Alternatyva 2'!BN$55,'Alternatyva 2'!BN$66,'Alternatyva 2'!BN$77,'Alternatyva 2'!BN$88)</f>
        <v>0</v>
      </c>
      <c r="BO29" s="284">
        <f>SUM('Alternatyva 2'!BO$21,'Alternatyva 2'!BO$32,'Alternatyva 2'!BO$43,'Alternatyva 2'!BO$55,'Alternatyva 2'!BO$66,'Alternatyva 2'!BO$77,'Alternatyva 2'!BO$88)</f>
        <v>0</v>
      </c>
      <c r="BP29" s="284">
        <f>SUM('Alternatyva 2'!BP$21,'Alternatyva 2'!BP$32,'Alternatyva 2'!BP$43,'Alternatyva 2'!BP$55,'Alternatyva 2'!BP$66,'Alternatyva 2'!BP$77,'Alternatyva 2'!BP$88)</f>
        <v>0</v>
      </c>
      <c r="BQ29" s="284">
        <f>SUM('Alternatyva 2'!BQ$21,'Alternatyva 2'!BQ$32,'Alternatyva 2'!BQ$43,'Alternatyva 2'!BQ$55,'Alternatyva 2'!BQ$66,'Alternatyva 2'!BQ$77,'Alternatyva 2'!BQ$88)</f>
        <v>0</v>
      </c>
      <c r="BR29" s="284">
        <f>SUM('Alternatyva 2'!BR$21,'Alternatyva 2'!BR$32,'Alternatyva 2'!BR$43,'Alternatyva 2'!BR$55,'Alternatyva 2'!BR$66,'Alternatyva 2'!BR$77,'Alternatyva 2'!BR$88)</f>
        <v>0</v>
      </c>
      <c r="BS29" s="284">
        <f>SUM('Alternatyva 2'!BS$21,'Alternatyva 2'!BS$32,'Alternatyva 2'!BS$43,'Alternatyva 2'!BS$55,'Alternatyva 2'!BS$66,'Alternatyva 2'!BS$77,'Alternatyva 2'!BS$88)</f>
        <v>0</v>
      </c>
      <c r="BT29" s="284">
        <f>SUM('Alternatyva 2'!BT$21,'Alternatyva 2'!BT$32,'Alternatyva 2'!BT$43,'Alternatyva 2'!BT$55,'Alternatyva 2'!BT$66,'Alternatyva 2'!BT$77,'Alternatyva 2'!BT$88)</f>
        <v>0</v>
      </c>
      <c r="BU29" s="284">
        <f>SUM('Alternatyva 2'!BU$21,'Alternatyva 2'!BU$32,'Alternatyva 2'!BU$43,'Alternatyva 2'!BU$55,'Alternatyva 2'!BU$66,'Alternatyva 2'!BU$77,'Alternatyva 2'!BU$88)</f>
        <v>0</v>
      </c>
      <c r="BV29" s="284">
        <f>SUM('Alternatyva 2'!BV$21,'Alternatyva 2'!BV$32,'Alternatyva 2'!BV$43,'Alternatyva 2'!BV$55,'Alternatyva 2'!BV$66,'Alternatyva 2'!BV$77,'Alternatyva 2'!BV$88)</f>
        <v>0</v>
      </c>
      <c r="BW29" s="284">
        <f>SUM('Alternatyva 2'!BW$21,'Alternatyva 2'!BW$32,'Alternatyva 2'!BW$43,'Alternatyva 2'!BW$55,'Alternatyva 2'!BW$66,'Alternatyva 2'!BW$77,'Alternatyva 2'!BW$88)</f>
        <v>0</v>
      </c>
      <c r="BX29" s="284">
        <f>SUM('Alternatyva 2'!BX$21,'Alternatyva 2'!BX$32,'Alternatyva 2'!BX$43,'Alternatyva 2'!BX$55,'Alternatyva 2'!BX$66,'Alternatyva 2'!BX$77,'Alternatyva 2'!BX$88)</f>
        <v>0</v>
      </c>
      <c r="BY29" s="284">
        <f>SUM('Alternatyva 2'!BY$21,'Alternatyva 2'!BY$32,'Alternatyva 2'!BY$43,'Alternatyva 2'!BY$55,'Alternatyva 2'!BY$66,'Alternatyva 2'!BY$77,'Alternatyva 2'!BY$88)</f>
        <v>0</v>
      </c>
      <c r="BZ29" s="284">
        <f>SUM('Alternatyva 2'!BZ$21,'Alternatyva 2'!BZ$32,'Alternatyva 2'!BZ$43,'Alternatyva 2'!BZ$55,'Alternatyva 2'!BZ$66,'Alternatyva 2'!BZ$77,'Alternatyva 2'!BZ$88)</f>
        <v>0</v>
      </c>
      <c r="CA29" s="284">
        <f>SUM('Alternatyva 2'!CA$21,'Alternatyva 2'!CA$32,'Alternatyva 2'!CA$43,'Alternatyva 2'!CA$55,'Alternatyva 2'!CA$66,'Alternatyva 2'!CA$77,'Alternatyva 2'!CA$88)</f>
        <v>0</v>
      </c>
      <c r="CB29" s="284">
        <f>SUM('Alternatyva 2'!CB$21,'Alternatyva 2'!CB$32,'Alternatyva 2'!CB$43,'Alternatyva 2'!CB$55,'Alternatyva 2'!CB$66,'Alternatyva 2'!CB$77,'Alternatyva 2'!CB$88)</f>
        <v>0</v>
      </c>
      <c r="CC29" s="284">
        <f>SUM('Alternatyva 2'!CC$21,'Alternatyva 2'!CC$32,'Alternatyva 2'!CC$43,'Alternatyva 2'!CC$55,'Alternatyva 2'!CC$66,'Alternatyva 2'!CC$77,'Alternatyva 2'!CC$88)</f>
        <v>0</v>
      </c>
      <c r="CD29" s="284">
        <f>SUM('Alternatyva 2'!CD$21,'Alternatyva 2'!CD$32,'Alternatyva 2'!CD$43,'Alternatyva 2'!CD$55,'Alternatyva 2'!CD$66,'Alternatyva 2'!CD$77,'Alternatyva 2'!CD$88)</f>
        <v>0</v>
      </c>
      <c r="CE29" s="284">
        <f>SUM('Alternatyva 2'!CE$21,'Alternatyva 2'!CE$32,'Alternatyva 2'!CE$43,'Alternatyva 2'!CE$55,'Alternatyva 2'!CE$66,'Alternatyva 2'!CE$77,'Alternatyva 2'!CE$88)</f>
        <v>0</v>
      </c>
      <c r="CF29" s="284">
        <f>SUM('Alternatyva 2'!CF$21,'Alternatyva 2'!CF$32,'Alternatyva 2'!CF$43,'Alternatyva 2'!CF$55,'Alternatyva 2'!CF$66,'Alternatyva 2'!CF$77,'Alternatyva 2'!CF$88)</f>
        <v>0</v>
      </c>
      <c r="CG29" s="284">
        <f>SUM('Alternatyva 2'!CG$21,'Alternatyva 2'!CG$32,'Alternatyva 2'!CG$43,'Alternatyva 2'!CG$55,'Alternatyva 2'!CG$66,'Alternatyva 2'!CG$77,'Alternatyva 2'!CG$88)</f>
        <v>0</v>
      </c>
      <c r="CH29" s="284">
        <f>SUM('Alternatyva 2'!CH$21,'Alternatyva 2'!CH$32,'Alternatyva 2'!CH$43,'Alternatyva 2'!CH$55,'Alternatyva 2'!CH$66,'Alternatyva 2'!CH$77,'Alternatyva 2'!CH$88)</f>
        <v>0</v>
      </c>
      <c r="CI29" s="284">
        <f>SUM('Alternatyva 2'!CI$21,'Alternatyva 2'!CI$32,'Alternatyva 2'!CI$43,'Alternatyva 2'!CI$55,'Alternatyva 2'!CI$66,'Alternatyva 2'!CI$77,'Alternatyva 2'!CI$88)</f>
        <v>0</v>
      </c>
      <c r="CJ29" s="284">
        <f>SUM('Alternatyva 2'!CJ$21,'Alternatyva 2'!CJ$32,'Alternatyva 2'!CJ$43,'Alternatyva 2'!CJ$55,'Alternatyva 2'!CJ$66,'Alternatyva 2'!CJ$77,'Alternatyva 2'!CJ$88)</f>
        <v>0</v>
      </c>
      <c r="CK29" s="284">
        <f>SUM('Alternatyva 2'!CK$21,'Alternatyva 2'!CK$32,'Alternatyva 2'!CK$43,'Alternatyva 2'!CK$55,'Alternatyva 2'!CK$66,'Alternatyva 2'!CK$77,'Alternatyva 2'!CK$88)</f>
        <v>0</v>
      </c>
      <c r="CL29" s="284">
        <f>SUM('Alternatyva 2'!CL$21,'Alternatyva 2'!CL$32,'Alternatyva 2'!CL$43,'Alternatyva 2'!CL$55,'Alternatyva 2'!CL$66,'Alternatyva 2'!CL$77,'Alternatyva 2'!CL$88)</f>
        <v>0</v>
      </c>
      <c r="CM29" s="284">
        <f>SUM('Alternatyva 2'!CM$21,'Alternatyva 2'!CM$32,'Alternatyva 2'!CM$43,'Alternatyva 2'!CM$55,'Alternatyva 2'!CM$66,'Alternatyva 2'!CM$77,'Alternatyva 2'!CM$88)</f>
        <v>0</v>
      </c>
      <c r="CN29" s="284">
        <f>SUM('Alternatyva 2'!CN$21,'Alternatyva 2'!CN$32,'Alternatyva 2'!CN$43,'Alternatyva 2'!CN$55,'Alternatyva 2'!CN$66,'Alternatyva 2'!CN$77,'Alternatyva 2'!CN$88)</f>
        <v>0</v>
      </c>
      <c r="CO29" s="284">
        <f>SUM('Alternatyva 2'!CO$21,'Alternatyva 2'!CO$32,'Alternatyva 2'!CO$43,'Alternatyva 2'!CO$55,'Alternatyva 2'!CO$66,'Alternatyva 2'!CO$77,'Alternatyva 2'!CO$88)</f>
        <v>0</v>
      </c>
      <c r="CP29" s="284">
        <f>SUM('Alternatyva 2'!CP$21,'Alternatyva 2'!CP$32,'Alternatyva 2'!CP$43,'Alternatyva 2'!CP$55,'Alternatyva 2'!CP$66,'Alternatyva 2'!CP$77,'Alternatyva 2'!CP$88)</f>
        <v>0</v>
      </c>
      <c r="CQ29" s="284">
        <f>SUM('Alternatyva 2'!CQ$21,'Alternatyva 2'!CQ$32,'Alternatyva 2'!CQ$43,'Alternatyva 2'!CQ$55,'Alternatyva 2'!CQ$66,'Alternatyva 2'!CQ$77,'Alternatyva 2'!CQ$88)</f>
        <v>0</v>
      </c>
      <c r="CR29" s="284">
        <f>SUM('Alternatyva 2'!CR$21,'Alternatyva 2'!CR$32,'Alternatyva 2'!CR$43,'Alternatyva 2'!CR$55,'Alternatyva 2'!CR$66,'Alternatyva 2'!CR$77,'Alternatyva 2'!CR$88)</f>
        <v>0</v>
      </c>
      <c r="CS29" s="284">
        <f>SUM('Alternatyva 2'!CS$21,'Alternatyva 2'!CS$32,'Alternatyva 2'!CS$43,'Alternatyva 2'!CS$55,'Alternatyva 2'!CS$66,'Alternatyva 2'!CS$77,'Alternatyva 2'!CS$88)</f>
        <v>0</v>
      </c>
      <c r="CT29" s="284">
        <f>SUM('Alternatyva 2'!CT$21,'Alternatyva 2'!CT$32,'Alternatyva 2'!CT$43,'Alternatyva 2'!CT$55,'Alternatyva 2'!CT$66,'Alternatyva 2'!CT$77,'Alternatyva 2'!CT$88)</f>
        <v>0</v>
      </c>
      <c r="CU29" s="284">
        <f>SUM('Alternatyva 2'!CU$21,'Alternatyva 2'!CU$32,'Alternatyva 2'!CU$43,'Alternatyva 2'!CU$55,'Alternatyva 2'!CU$66,'Alternatyva 2'!CU$77,'Alternatyva 2'!CU$88)</f>
        <v>0</v>
      </c>
      <c r="CV29" s="284">
        <f>SUM('Alternatyva 2'!CV$21,'Alternatyva 2'!CV$32,'Alternatyva 2'!CV$43,'Alternatyva 2'!CV$55,'Alternatyva 2'!CV$66,'Alternatyva 2'!CV$77,'Alternatyva 2'!CV$88)</f>
        <v>0</v>
      </c>
      <c r="CW29" s="284">
        <f>SUM('Alternatyva 2'!CW$21,'Alternatyva 2'!CW$32,'Alternatyva 2'!CW$43,'Alternatyva 2'!CW$55,'Alternatyva 2'!CW$66,'Alternatyva 2'!CW$77,'Alternatyva 2'!CW$88)</f>
        <v>0</v>
      </c>
      <c r="CX29" s="284">
        <f>SUM('Alternatyva 2'!CX$21,'Alternatyva 2'!CX$32,'Alternatyva 2'!CX$43,'Alternatyva 2'!CX$55,'Alternatyva 2'!CX$66,'Alternatyva 2'!CX$77,'Alternatyva 2'!CX$88)</f>
        <v>0</v>
      </c>
      <c r="CY29" s="284">
        <f>SUM('Alternatyva 2'!CY$21,'Alternatyva 2'!CY$32,'Alternatyva 2'!CY$43,'Alternatyva 2'!CY$55,'Alternatyva 2'!CY$66,'Alternatyva 2'!CY$77,'Alternatyva 2'!CY$88)</f>
        <v>0</v>
      </c>
      <c r="CZ29" s="284">
        <f>SUM('Alternatyva 2'!CZ$21,'Alternatyva 2'!CZ$32,'Alternatyva 2'!CZ$43,'Alternatyva 2'!CZ$55,'Alternatyva 2'!CZ$66,'Alternatyva 2'!CZ$77,'Alternatyva 2'!CZ$88)</f>
        <v>0</v>
      </c>
      <c r="DA29" s="284">
        <f>SUM('Alternatyva 2'!DA$21,'Alternatyva 2'!DA$32,'Alternatyva 2'!DA$43,'Alternatyva 2'!DA$55,'Alternatyva 2'!DA$66,'Alternatyva 2'!DA$77,'Alternatyva 2'!DA$88)</f>
        <v>0</v>
      </c>
      <c r="DB29" s="284">
        <f>SUM('Alternatyva 2'!DB$21,'Alternatyva 2'!DB$32,'Alternatyva 2'!DB$43,'Alternatyva 2'!DB$55,'Alternatyva 2'!DB$66,'Alternatyva 2'!DB$77,'Alternatyva 2'!DB$88)</f>
        <v>0</v>
      </c>
      <c r="DC29" s="284">
        <f>SUM('Alternatyva 2'!DC$21,'Alternatyva 2'!DC$32,'Alternatyva 2'!DC$43,'Alternatyva 2'!DC$55,'Alternatyva 2'!DC$66,'Alternatyva 2'!DC$77,'Alternatyva 2'!DC$88)</f>
        <v>0</v>
      </c>
    </row>
    <row r="30" spans="2:108" s="278" customFormat="1" ht="15" hidden="1" customHeight="1">
      <c r="B30" s="263" t="s">
        <v>195</v>
      </c>
      <c r="C30" s="636" t="s">
        <v>264</v>
      </c>
      <c r="D30" s="637"/>
      <c r="E30" s="638"/>
      <c r="F30" s="75">
        <f>H30+NPV(SD,I30:INDEX(I30:DC30,PAL))</f>
        <v>0</v>
      </c>
      <c r="G30" s="287">
        <f>SUMIF($H$6:$DC$6,"&lt;="&amp;PAL,$H30:$DC30)</f>
        <v>0</v>
      </c>
      <c r="H30" s="284">
        <f>H29-SUMPRODUCT('Alternatyva 2'!H$21:H$88,'Alternatyva 2'!$DH$21:$DH$88)</f>
        <v>0</v>
      </c>
      <c r="I30" s="284">
        <f>I29-SUMPRODUCT('Alternatyva 2'!I$21:I$88,'Alternatyva 2'!$DH$21:$DH$88)</f>
        <v>0</v>
      </c>
      <c r="J30" s="284">
        <f>J29-SUMPRODUCT('Alternatyva 2'!J$21:J$88,'Alternatyva 2'!$DH$21:$DH$88)</f>
        <v>0</v>
      </c>
      <c r="K30" s="284">
        <f>K29-SUMPRODUCT('Alternatyva 2'!K$21:K$88,'Alternatyva 2'!$DH$21:$DH$88)</f>
        <v>0</v>
      </c>
      <c r="L30" s="284">
        <f>L29-SUMPRODUCT('Alternatyva 2'!L$21:L$88,'Alternatyva 2'!$DH$21:$DH$88)</f>
        <v>0</v>
      </c>
      <c r="M30" s="284">
        <f>M29-SUMPRODUCT('Alternatyva 2'!M$21:M$88,'Alternatyva 2'!$DH$21:$DH$88)</f>
        <v>0</v>
      </c>
      <c r="N30" s="284">
        <f>N29-SUMPRODUCT('Alternatyva 2'!N$21:N$88,'Alternatyva 2'!$DH$21:$DH$88)</f>
        <v>0</v>
      </c>
      <c r="O30" s="284">
        <f>O29-SUMPRODUCT('Alternatyva 2'!O$21:O$88,'Alternatyva 2'!$DH$21:$DH$88)</f>
        <v>0</v>
      </c>
      <c r="P30" s="284">
        <f>P29-SUMPRODUCT('Alternatyva 2'!P$21:P$88,'Alternatyva 2'!$DH$21:$DH$88)</f>
        <v>0</v>
      </c>
      <c r="Q30" s="284">
        <f>Q29-SUMPRODUCT('Alternatyva 2'!Q$21:Q$88,'Alternatyva 2'!$DH$21:$DH$88)</f>
        <v>0</v>
      </c>
      <c r="R30" s="284">
        <f>R29-SUMPRODUCT('Alternatyva 2'!R$21:R$88,'Alternatyva 2'!$DH$21:$DH$88)</f>
        <v>0</v>
      </c>
      <c r="S30" s="284">
        <f>S29-SUMPRODUCT('Alternatyva 2'!S$21:S$88,'Alternatyva 2'!$DH$21:$DH$88)</f>
        <v>0</v>
      </c>
      <c r="T30" s="284">
        <f>T29-SUMPRODUCT('Alternatyva 2'!T$21:T$88,'Alternatyva 2'!$DH$21:$DH$88)</f>
        <v>0</v>
      </c>
      <c r="U30" s="284">
        <f>U29-SUMPRODUCT('Alternatyva 2'!U$21:U$88,'Alternatyva 2'!$DH$21:$DH$88)</f>
        <v>0</v>
      </c>
      <c r="V30" s="284">
        <f>V29-SUMPRODUCT('Alternatyva 2'!V$21:V$88,'Alternatyva 2'!$DH$21:$DH$88)</f>
        <v>0</v>
      </c>
      <c r="W30" s="284">
        <f>W29-SUMPRODUCT('Alternatyva 2'!W$21:W$88,'Alternatyva 2'!$DH$21:$DH$88)</f>
        <v>0</v>
      </c>
      <c r="X30" s="284">
        <f>X29-SUMPRODUCT('Alternatyva 2'!X$21:X$88,'Alternatyva 2'!$DH$21:$DH$88)</f>
        <v>0</v>
      </c>
      <c r="Y30" s="284">
        <f>Y29-SUMPRODUCT('Alternatyva 2'!Y$21:Y$88,'Alternatyva 2'!$DH$21:$DH$88)</f>
        <v>0</v>
      </c>
      <c r="Z30" s="284">
        <f>Z29-SUMPRODUCT('Alternatyva 2'!Z$21:Z$88,'Alternatyva 2'!$DH$21:$DH$88)</f>
        <v>0</v>
      </c>
      <c r="AA30" s="284">
        <f>AA29-SUMPRODUCT('Alternatyva 2'!AA$21:AA$88,'Alternatyva 2'!$DH$21:$DH$88)</f>
        <v>0</v>
      </c>
      <c r="AB30" s="284">
        <f>AB29-SUMPRODUCT('Alternatyva 2'!AB$21:AB$88,'Alternatyva 2'!$DH$21:$DH$88)</f>
        <v>0</v>
      </c>
      <c r="AC30" s="284">
        <f>AC29-SUMPRODUCT('Alternatyva 2'!AC$21:AC$88,'Alternatyva 2'!$DH$21:$DH$88)</f>
        <v>0</v>
      </c>
      <c r="AD30" s="284">
        <f>AD29-SUMPRODUCT('Alternatyva 2'!AD$21:AD$88,'Alternatyva 2'!$DH$21:$DH$88)</f>
        <v>0</v>
      </c>
      <c r="AE30" s="284">
        <f>AE29-SUMPRODUCT('Alternatyva 2'!AE$21:AE$88,'Alternatyva 2'!$DH$21:$DH$88)</f>
        <v>0</v>
      </c>
      <c r="AF30" s="284">
        <f>AF29-SUMPRODUCT('Alternatyva 2'!AF$21:AF$88,'Alternatyva 2'!$DH$21:$DH$88)</f>
        <v>0</v>
      </c>
      <c r="AG30" s="284">
        <f>AG29-SUMPRODUCT('Alternatyva 2'!AG$21:AG$88,'Alternatyva 2'!$DH$21:$DH$88)</f>
        <v>0</v>
      </c>
      <c r="AH30" s="284">
        <f>AH29-SUMPRODUCT('Alternatyva 2'!AH$21:AH$88,'Alternatyva 2'!$DH$21:$DH$88)</f>
        <v>0</v>
      </c>
      <c r="AI30" s="284">
        <f>AI29-SUMPRODUCT('Alternatyva 2'!AI$21:AI$88,'Alternatyva 2'!$DH$21:$DH$88)</f>
        <v>0</v>
      </c>
      <c r="AJ30" s="284">
        <f>AJ29-SUMPRODUCT('Alternatyva 2'!AJ$21:AJ$88,'Alternatyva 2'!$DH$21:$DH$88)</f>
        <v>0</v>
      </c>
      <c r="AK30" s="284">
        <f>AK29-SUMPRODUCT('Alternatyva 2'!AK$21:AK$88,'Alternatyva 2'!$DH$21:$DH$88)</f>
        <v>0</v>
      </c>
      <c r="AL30" s="284">
        <f>AL29-SUMPRODUCT('Alternatyva 2'!AL$21:AL$88,'Alternatyva 2'!$DH$21:$DH$88)</f>
        <v>0</v>
      </c>
      <c r="AM30" s="284">
        <f>AM29-SUMPRODUCT('Alternatyva 2'!AM$21:AM$88,'Alternatyva 2'!$DH$21:$DH$88)</f>
        <v>0</v>
      </c>
      <c r="AN30" s="284">
        <f>AN29-SUMPRODUCT('Alternatyva 2'!AN$21:AN$88,'Alternatyva 2'!$DH$21:$DH$88)</f>
        <v>0</v>
      </c>
      <c r="AO30" s="284">
        <f>AO29-SUMPRODUCT('Alternatyva 2'!AO$21:AO$88,'Alternatyva 2'!$DH$21:$DH$88)</f>
        <v>0</v>
      </c>
      <c r="AP30" s="284">
        <f>AP29-SUMPRODUCT('Alternatyva 2'!AP$21:AP$88,'Alternatyva 2'!$DH$21:$DH$88)</f>
        <v>0</v>
      </c>
      <c r="AQ30" s="284">
        <f>AQ29-SUMPRODUCT('Alternatyva 2'!AQ$21:AQ$88,'Alternatyva 2'!$DH$21:$DH$88)</f>
        <v>0</v>
      </c>
      <c r="AR30" s="284">
        <f>AR29-SUMPRODUCT('Alternatyva 2'!AR$21:AR$88,'Alternatyva 2'!$DH$21:$DH$88)</f>
        <v>0</v>
      </c>
      <c r="AS30" s="284">
        <f>AS29-SUMPRODUCT('Alternatyva 2'!AS$21:AS$88,'Alternatyva 2'!$DH$21:$DH$88)</f>
        <v>0</v>
      </c>
      <c r="AT30" s="284">
        <f>AT29-SUMPRODUCT('Alternatyva 2'!AT$21:AT$88,'Alternatyva 2'!$DH$21:$DH$88)</f>
        <v>0</v>
      </c>
      <c r="AU30" s="284">
        <f>AU29-SUMPRODUCT('Alternatyva 2'!AU$21:AU$88,'Alternatyva 2'!$DH$21:$DH$88)</f>
        <v>0</v>
      </c>
      <c r="AV30" s="284">
        <f>AV29-SUMPRODUCT('Alternatyva 2'!AV$21:AV$88,'Alternatyva 2'!$DH$21:$DH$88)</f>
        <v>0</v>
      </c>
      <c r="AW30" s="284">
        <f>AW29-SUMPRODUCT('Alternatyva 2'!AW$21:AW$88,'Alternatyva 2'!$DH$21:$DH$88)</f>
        <v>0</v>
      </c>
      <c r="AX30" s="284">
        <f>AX29-SUMPRODUCT('Alternatyva 2'!AX$21:AX$88,'Alternatyva 2'!$DH$21:$DH$88)</f>
        <v>0</v>
      </c>
      <c r="AY30" s="284">
        <f>AY29-SUMPRODUCT('Alternatyva 2'!AY$21:AY$88,'Alternatyva 2'!$DH$21:$DH$88)</f>
        <v>0</v>
      </c>
      <c r="AZ30" s="284">
        <f>AZ29-SUMPRODUCT('Alternatyva 2'!AZ$21:AZ$88,'Alternatyva 2'!$DH$21:$DH$88)</f>
        <v>0</v>
      </c>
      <c r="BA30" s="284">
        <f>BA29-SUMPRODUCT('Alternatyva 2'!BA$21:BA$88,'Alternatyva 2'!$DH$21:$DH$88)</f>
        <v>0</v>
      </c>
      <c r="BB30" s="284">
        <f>BB29-SUMPRODUCT('Alternatyva 2'!BB$21:BB$88,'Alternatyva 2'!$DH$21:$DH$88)</f>
        <v>0</v>
      </c>
      <c r="BC30" s="284">
        <f>BC29-SUMPRODUCT('Alternatyva 2'!BC$21:BC$88,'Alternatyva 2'!$DH$21:$DH$88)</f>
        <v>0</v>
      </c>
      <c r="BD30" s="284">
        <f>BD29-SUMPRODUCT('Alternatyva 2'!BD$21:BD$88,'Alternatyva 2'!$DH$21:$DH$88)</f>
        <v>0</v>
      </c>
      <c r="BE30" s="284">
        <f>BE29-SUMPRODUCT('Alternatyva 2'!BE$21:BE$88,'Alternatyva 2'!$DH$21:$DH$88)</f>
        <v>0</v>
      </c>
      <c r="BF30" s="284">
        <f>BF29-SUMPRODUCT('Alternatyva 2'!BF$21:BF$88,'Alternatyva 2'!$DH$21:$DH$88)</f>
        <v>0</v>
      </c>
      <c r="BG30" s="284">
        <f>BG29-SUMPRODUCT('Alternatyva 2'!BG$21:BG$88,'Alternatyva 2'!$DH$21:$DH$88)</f>
        <v>0</v>
      </c>
      <c r="BH30" s="284">
        <f>BH29-SUMPRODUCT('Alternatyva 2'!BH$21:BH$88,'Alternatyva 2'!$DH$21:$DH$88)</f>
        <v>0</v>
      </c>
      <c r="BI30" s="284">
        <f>BI29-SUMPRODUCT('Alternatyva 2'!BI$21:BI$88,'Alternatyva 2'!$DH$21:$DH$88)</f>
        <v>0</v>
      </c>
      <c r="BJ30" s="284">
        <f>BJ29-SUMPRODUCT('Alternatyva 2'!BJ$21:BJ$88,'Alternatyva 2'!$DH$21:$DH$88)</f>
        <v>0</v>
      </c>
      <c r="BK30" s="284">
        <f>BK29-SUMPRODUCT('Alternatyva 2'!BK$21:BK$88,'Alternatyva 2'!$DH$21:$DH$88)</f>
        <v>0</v>
      </c>
      <c r="BL30" s="284">
        <f>BL29-SUMPRODUCT('Alternatyva 2'!BL$21:BL$88,'Alternatyva 2'!$DH$21:$DH$88)</f>
        <v>0</v>
      </c>
      <c r="BM30" s="284">
        <f>BM29-SUMPRODUCT('Alternatyva 2'!BM$21:BM$88,'Alternatyva 2'!$DH$21:$DH$88)</f>
        <v>0</v>
      </c>
      <c r="BN30" s="284">
        <f>BN29-SUMPRODUCT('Alternatyva 2'!BN$21:BN$88,'Alternatyva 2'!$DH$21:$DH$88)</f>
        <v>0</v>
      </c>
      <c r="BO30" s="284">
        <f>BO29-SUMPRODUCT('Alternatyva 2'!BO$21:BO$88,'Alternatyva 2'!$DH$21:$DH$88)</f>
        <v>0</v>
      </c>
      <c r="BP30" s="284">
        <f>BP29-SUMPRODUCT('Alternatyva 2'!BP$21:BP$88,'Alternatyva 2'!$DH$21:$DH$88)</f>
        <v>0</v>
      </c>
      <c r="BQ30" s="284">
        <f>BQ29-SUMPRODUCT('Alternatyva 2'!BQ$21:BQ$88,'Alternatyva 2'!$DH$21:$DH$88)</f>
        <v>0</v>
      </c>
      <c r="BR30" s="284">
        <f>BR29-SUMPRODUCT('Alternatyva 2'!BR$21:BR$88,'Alternatyva 2'!$DH$21:$DH$88)</f>
        <v>0</v>
      </c>
      <c r="BS30" s="284">
        <f>BS29-SUMPRODUCT('Alternatyva 2'!BS$21:BS$88,'Alternatyva 2'!$DH$21:$DH$88)</f>
        <v>0</v>
      </c>
      <c r="BT30" s="284">
        <f>BT29-SUMPRODUCT('Alternatyva 2'!BT$21:BT$88,'Alternatyva 2'!$DH$21:$DH$88)</f>
        <v>0</v>
      </c>
      <c r="BU30" s="284">
        <f>BU29-SUMPRODUCT('Alternatyva 2'!BU$21:BU$88,'Alternatyva 2'!$DH$21:$DH$88)</f>
        <v>0</v>
      </c>
      <c r="BV30" s="284">
        <f>BV29-SUMPRODUCT('Alternatyva 2'!BV$21:BV$88,'Alternatyva 2'!$DH$21:$DH$88)</f>
        <v>0</v>
      </c>
      <c r="BW30" s="284">
        <f>BW29-SUMPRODUCT('Alternatyva 2'!BW$21:BW$88,'Alternatyva 2'!$DH$21:$DH$88)</f>
        <v>0</v>
      </c>
      <c r="BX30" s="284">
        <f>BX29-SUMPRODUCT('Alternatyva 2'!BX$21:BX$88,'Alternatyva 2'!$DH$21:$DH$88)</f>
        <v>0</v>
      </c>
      <c r="BY30" s="284">
        <f>BY29-SUMPRODUCT('Alternatyva 2'!BY$21:BY$88,'Alternatyva 2'!$DH$21:$DH$88)</f>
        <v>0</v>
      </c>
      <c r="BZ30" s="284">
        <f>BZ29-SUMPRODUCT('Alternatyva 2'!BZ$21:BZ$88,'Alternatyva 2'!$DH$21:$DH$88)</f>
        <v>0</v>
      </c>
      <c r="CA30" s="284">
        <f>CA29-SUMPRODUCT('Alternatyva 2'!CA$21:CA$88,'Alternatyva 2'!$DH$21:$DH$88)</f>
        <v>0</v>
      </c>
      <c r="CB30" s="284">
        <f>CB29-SUMPRODUCT('Alternatyva 2'!CB$21:CB$88,'Alternatyva 2'!$DH$21:$DH$88)</f>
        <v>0</v>
      </c>
      <c r="CC30" s="284">
        <f>CC29-SUMPRODUCT('Alternatyva 2'!CC$21:CC$88,'Alternatyva 2'!$DH$21:$DH$88)</f>
        <v>0</v>
      </c>
      <c r="CD30" s="284">
        <f>CD29-SUMPRODUCT('Alternatyva 2'!CD$21:CD$88,'Alternatyva 2'!$DH$21:$DH$88)</f>
        <v>0</v>
      </c>
      <c r="CE30" s="284">
        <f>CE29-SUMPRODUCT('Alternatyva 2'!CE$21:CE$88,'Alternatyva 2'!$DH$21:$DH$88)</f>
        <v>0</v>
      </c>
      <c r="CF30" s="284">
        <f>CF29-SUMPRODUCT('Alternatyva 2'!CF$21:CF$88,'Alternatyva 2'!$DH$21:$DH$88)</f>
        <v>0</v>
      </c>
      <c r="CG30" s="284">
        <f>CG29-SUMPRODUCT('Alternatyva 2'!CG$21:CG$88,'Alternatyva 2'!$DH$21:$DH$88)</f>
        <v>0</v>
      </c>
      <c r="CH30" s="284">
        <f>CH29-SUMPRODUCT('Alternatyva 2'!CH$21:CH$88,'Alternatyva 2'!$DH$21:$DH$88)</f>
        <v>0</v>
      </c>
      <c r="CI30" s="284">
        <f>CI29-SUMPRODUCT('Alternatyva 2'!CI$21:CI$88,'Alternatyva 2'!$DH$21:$DH$88)</f>
        <v>0</v>
      </c>
      <c r="CJ30" s="284">
        <f>CJ29-SUMPRODUCT('Alternatyva 2'!CJ$21:CJ$88,'Alternatyva 2'!$DH$21:$DH$88)</f>
        <v>0</v>
      </c>
      <c r="CK30" s="284">
        <f>CK29-SUMPRODUCT('Alternatyva 2'!CK$21:CK$88,'Alternatyva 2'!$DH$21:$DH$88)</f>
        <v>0</v>
      </c>
      <c r="CL30" s="284">
        <f>CL29-SUMPRODUCT('Alternatyva 2'!CL$21:CL$88,'Alternatyva 2'!$DH$21:$DH$88)</f>
        <v>0</v>
      </c>
      <c r="CM30" s="284">
        <f>CM29-SUMPRODUCT('Alternatyva 2'!CM$21:CM$88,'Alternatyva 2'!$DH$21:$DH$88)</f>
        <v>0</v>
      </c>
      <c r="CN30" s="284">
        <f>CN29-SUMPRODUCT('Alternatyva 2'!CN$21:CN$88,'Alternatyva 2'!$DH$21:$DH$88)</f>
        <v>0</v>
      </c>
      <c r="CO30" s="284">
        <f>CO29-SUMPRODUCT('Alternatyva 2'!CO$21:CO$88,'Alternatyva 2'!$DH$21:$DH$88)</f>
        <v>0</v>
      </c>
      <c r="CP30" s="284">
        <f>CP29-SUMPRODUCT('Alternatyva 2'!CP$21:CP$88,'Alternatyva 2'!$DH$21:$DH$88)</f>
        <v>0</v>
      </c>
      <c r="CQ30" s="284">
        <f>CQ29-SUMPRODUCT('Alternatyva 2'!CQ$21:CQ$88,'Alternatyva 2'!$DH$21:$DH$88)</f>
        <v>0</v>
      </c>
      <c r="CR30" s="284">
        <f>CR29-SUMPRODUCT('Alternatyva 2'!CR$21:CR$88,'Alternatyva 2'!$DH$21:$DH$88)</f>
        <v>0</v>
      </c>
      <c r="CS30" s="284">
        <f>CS29-SUMPRODUCT('Alternatyva 2'!CS$21:CS$88,'Alternatyva 2'!$DH$21:$DH$88)</f>
        <v>0</v>
      </c>
      <c r="CT30" s="284">
        <f>CT29-SUMPRODUCT('Alternatyva 2'!CT$21:CT$88,'Alternatyva 2'!$DH$21:$DH$88)</f>
        <v>0</v>
      </c>
      <c r="CU30" s="284">
        <f>CU29-SUMPRODUCT('Alternatyva 2'!CU$21:CU$88,'Alternatyva 2'!$DH$21:$DH$88)</f>
        <v>0</v>
      </c>
      <c r="CV30" s="284">
        <f>CV29-SUMPRODUCT('Alternatyva 2'!CV$21:CV$88,'Alternatyva 2'!$DH$21:$DH$88)</f>
        <v>0</v>
      </c>
      <c r="CW30" s="284">
        <f>CW29-SUMPRODUCT('Alternatyva 2'!CW$21:CW$88,'Alternatyva 2'!$DH$21:$DH$88)</f>
        <v>0</v>
      </c>
      <c r="CX30" s="284">
        <f>CX29-SUMPRODUCT('Alternatyva 2'!CX$21:CX$88,'Alternatyva 2'!$DH$21:$DH$88)</f>
        <v>0</v>
      </c>
      <c r="CY30" s="284">
        <f>CY29-SUMPRODUCT('Alternatyva 2'!CY$21:CY$88,'Alternatyva 2'!$DH$21:$DH$88)</f>
        <v>0</v>
      </c>
      <c r="CZ30" s="284">
        <f>CZ29-SUMPRODUCT('Alternatyva 2'!CZ$21:CZ$88,'Alternatyva 2'!$DH$21:$DH$88)</f>
        <v>0</v>
      </c>
      <c r="DA30" s="284">
        <f>DA29-SUMPRODUCT('Alternatyva 2'!DA$21:DA$88,'Alternatyva 2'!$DH$21:$DH$88)</f>
        <v>0</v>
      </c>
      <c r="DB30" s="284">
        <f>DB29-SUMPRODUCT('Alternatyva 2'!DB$21:DB$88,'Alternatyva 2'!$DH$21:$DH$88)</f>
        <v>0</v>
      </c>
      <c r="DC30" s="284">
        <f>DC29-SUMPRODUCT('Alternatyva 2'!DC$21:DC$88,'Alternatyva 2'!$DH$21:$DH$88)</f>
        <v>0</v>
      </c>
    </row>
    <row r="31" spans="2:108" s="1" customFormat="1" ht="15" hidden="1" customHeight="1" thickBot="1">
      <c r="B31" s="262" t="s">
        <v>241</v>
      </c>
      <c r="C31" s="654" t="s">
        <v>162</v>
      </c>
      <c r="D31" s="655"/>
      <c r="E31" s="656"/>
      <c r="F31" s="75">
        <f>H31+NPV(SD,I31:INDEX(I31:DC31,PAL))</f>
        <v>0</v>
      </c>
      <c r="G31" s="287">
        <f>SUMIF($H$6:$DC$6,"&lt;="&amp;PAL,$H31:$DC31)</f>
        <v>0</v>
      </c>
      <c r="H31" s="264">
        <f>H26-H27-H28+H30</f>
        <v>0</v>
      </c>
      <c r="I31" s="264">
        <f t="shared" ref="I31:BT31" si="9">I26-I27-I28+I30</f>
        <v>0</v>
      </c>
      <c r="J31" s="264">
        <f t="shared" si="9"/>
        <v>0</v>
      </c>
      <c r="K31" s="264">
        <f t="shared" si="9"/>
        <v>0</v>
      </c>
      <c r="L31" s="264">
        <f t="shared" si="9"/>
        <v>0</v>
      </c>
      <c r="M31" s="264">
        <f t="shared" si="9"/>
        <v>0</v>
      </c>
      <c r="N31" s="264">
        <f t="shared" si="9"/>
        <v>0</v>
      </c>
      <c r="O31" s="264">
        <f t="shared" si="9"/>
        <v>0</v>
      </c>
      <c r="P31" s="264">
        <f t="shared" si="9"/>
        <v>0</v>
      </c>
      <c r="Q31" s="264">
        <f t="shared" si="9"/>
        <v>0</v>
      </c>
      <c r="R31" s="264">
        <f t="shared" si="9"/>
        <v>0</v>
      </c>
      <c r="S31" s="264">
        <f t="shared" si="9"/>
        <v>0</v>
      </c>
      <c r="T31" s="264">
        <f t="shared" si="9"/>
        <v>0</v>
      </c>
      <c r="U31" s="264">
        <f t="shared" si="9"/>
        <v>0</v>
      </c>
      <c r="V31" s="264">
        <f t="shared" si="9"/>
        <v>0</v>
      </c>
      <c r="W31" s="264">
        <f t="shared" si="9"/>
        <v>0</v>
      </c>
      <c r="X31" s="264">
        <f t="shared" si="9"/>
        <v>0</v>
      </c>
      <c r="Y31" s="264">
        <f t="shared" si="9"/>
        <v>0</v>
      </c>
      <c r="Z31" s="264">
        <f t="shared" si="9"/>
        <v>0</v>
      </c>
      <c r="AA31" s="264">
        <f t="shared" si="9"/>
        <v>0</v>
      </c>
      <c r="AB31" s="264">
        <f t="shared" si="9"/>
        <v>0</v>
      </c>
      <c r="AC31" s="264">
        <f t="shared" si="9"/>
        <v>0</v>
      </c>
      <c r="AD31" s="264">
        <f t="shared" si="9"/>
        <v>0</v>
      </c>
      <c r="AE31" s="264">
        <f t="shared" si="9"/>
        <v>0</v>
      </c>
      <c r="AF31" s="264">
        <f t="shared" si="9"/>
        <v>0</v>
      </c>
      <c r="AG31" s="264">
        <f t="shared" si="9"/>
        <v>0</v>
      </c>
      <c r="AH31" s="264">
        <f t="shared" si="9"/>
        <v>0</v>
      </c>
      <c r="AI31" s="264">
        <f t="shared" si="9"/>
        <v>0</v>
      </c>
      <c r="AJ31" s="264">
        <f t="shared" si="9"/>
        <v>0</v>
      </c>
      <c r="AK31" s="264">
        <f t="shared" si="9"/>
        <v>0</v>
      </c>
      <c r="AL31" s="264">
        <f t="shared" si="9"/>
        <v>0</v>
      </c>
      <c r="AM31" s="264">
        <f t="shared" si="9"/>
        <v>0</v>
      </c>
      <c r="AN31" s="264">
        <f t="shared" si="9"/>
        <v>0</v>
      </c>
      <c r="AO31" s="264">
        <f t="shared" si="9"/>
        <v>0</v>
      </c>
      <c r="AP31" s="264">
        <f t="shared" si="9"/>
        <v>0</v>
      </c>
      <c r="AQ31" s="264">
        <f t="shared" si="9"/>
        <v>0</v>
      </c>
      <c r="AR31" s="264">
        <f t="shared" si="9"/>
        <v>0</v>
      </c>
      <c r="AS31" s="264">
        <f t="shared" si="9"/>
        <v>0</v>
      </c>
      <c r="AT31" s="264">
        <f t="shared" si="9"/>
        <v>0</v>
      </c>
      <c r="AU31" s="264">
        <f t="shared" si="9"/>
        <v>0</v>
      </c>
      <c r="AV31" s="264">
        <f t="shared" si="9"/>
        <v>0</v>
      </c>
      <c r="AW31" s="264">
        <f t="shared" si="9"/>
        <v>0</v>
      </c>
      <c r="AX31" s="264">
        <f t="shared" si="9"/>
        <v>0</v>
      </c>
      <c r="AY31" s="264">
        <f t="shared" si="9"/>
        <v>0</v>
      </c>
      <c r="AZ31" s="264">
        <f t="shared" si="9"/>
        <v>0</v>
      </c>
      <c r="BA31" s="264">
        <f t="shared" si="9"/>
        <v>0</v>
      </c>
      <c r="BB31" s="264">
        <f t="shared" si="9"/>
        <v>0</v>
      </c>
      <c r="BC31" s="264">
        <f t="shared" si="9"/>
        <v>0</v>
      </c>
      <c r="BD31" s="264">
        <f t="shared" si="9"/>
        <v>0</v>
      </c>
      <c r="BE31" s="264">
        <f t="shared" si="9"/>
        <v>0</v>
      </c>
      <c r="BF31" s="264">
        <f t="shared" si="9"/>
        <v>0</v>
      </c>
      <c r="BG31" s="264">
        <f t="shared" si="9"/>
        <v>0</v>
      </c>
      <c r="BH31" s="264">
        <f t="shared" si="9"/>
        <v>0</v>
      </c>
      <c r="BI31" s="264">
        <f t="shared" si="9"/>
        <v>0</v>
      </c>
      <c r="BJ31" s="264">
        <f t="shared" si="9"/>
        <v>0</v>
      </c>
      <c r="BK31" s="264">
        <f t="shared" si="9"/>
        <v>0</v>
      </c>
      <c r="BL31" s="264">
        <f t="shared" si="9"/>
        <v>0</v>
      </c>
      <c r="BM31" s="264">
        <f t="shared" si="9"/>
        <v>0</v>
      </c>
      <c r="BN31" s="264">
        <f t="shared" si="9"/>
        <v>0</v>
      </c>
      <c r="BO31" s="264">
        <f t="shared" si="9"/>
        <v>0</v>
      </c>
      <c r="BP31" s="264">
        <f t="shared" si="9"/>
        <v>0</v>
      </c>
      <c r="BQ31" s="264">
        <f t="shared" si="9"/>
        <v>0</v>
      </c>
      <c r="BR31" s="264">
        <f t="shared" si="9"/>
        <v>0</v>
      </c>
      <c r="BS31" s="264">
        <f t="shared" si="9"/>
        <v>0</v>
      </c>
      <c r="BT31" s="264">
        <f t="shared" si="9"/>
        <v>0</v>
      </c>
      <c r="BU31" s="264">
        <f t="shared" ref="BU31:DC31" si="10">BU26-BU27-BU28+BU30</f>
        <v>0</v>
      </c>
      <c r="BV31" s="264">
        <f t="shared" si="10"/>
        <v>0</v>
      </c>
      <c r="BW31" s="264">
        <f t="shared" si="10"/>
        <v>0</v>
      </c>
      <c r="BX31" s="264">
        <f t="shared" si="10"/>
        <v>0</v>
      </c>
      <c r="BY31" s="264">
        <f t="shared" si="10"/>
        <v>0</v>
      </c>
      <c r="BZ31" s="264">
        <f t="shared" si="10"/>
        <v>0</v>
      </c>
      <c r="CA31" s="264">
        <f t="shared" si="10"/>
        <v>0</v>
      </c>
      <c r="CB31" s="264">
        <f t="shared" si="10"/>
        <v>0</v>
      </c>
      <c r="CC31" s="264">
        <f t="shared" si="10"/>
        <v>0</v>
      </c>
      <c r="CD31" s="264">
        <f t="shared" si="10"/>
        <v>0</v>
      </c>
      <c r="CE31" s="264">
        <f t="shared" si="10"/>
        <v>0</v>
      </c>
      <c r="CF31" s="264">
        <f t="shared" si="10"/>
        <v>0</v>
      </c>
      <c r="CG31" s="264">
        <f t="shared" si="10"/>
        <v>0</v>
      </c>
      <c r="CH31" s="264">
        <f t="shared" si="10"/>
        <v>0</v>
      </c>
      <c r="CI31" s="264">
        <f t="shared" si="10"/>
        <v>0</v>
      </c>
      <c r="CJ31" s="264">
        <f t="shared" si="10"/>
        <v>0</v>
      </c>
      <c r="CK31" s="264">
        <f t="shared" si="10"/>
        <v>0</v>
      </c>
      <c r="CL31" s="264">
        <f t="shared" si="10"/>
        <v>0</v>
      </c>
      <c r="CM31" s="264">
        <f t="shared" si="10"/>
        <v>0</v>
      </c>
      <c r="CN31" s="264">
        <f t="shared" si="10"/>
        <v>0</v>
      </c>
      <c r="CO31" s="264">
        <f t="shared" si="10"/>
        <v>0</v>
      </c>
      <c r="CP31" s="264">
        <f t="shared" si="10"/>
        <v>0</v>
      </c>
      <c r="CQ31" s="264">
        <f t="shared" si="10"/>
        <v>0</v>
      </c>
      <c r="CR31" s="264">
        <f t="shared" si="10"/>
        <v>0</v>
      </c>
      <c r="CS31" s="264">
        <f t="shared" si="10"/>
        <v>0</v>
      </c>
      <c r="CT31" s="264">
        <f t="shared" si="10"/>
        <v>0</v>
      </c>
      <c r="CU31" s="264">
        <f t="shared" si="10"/>
        <v>0</v>
      </c>
      <c r="CV31" s="264">
        <f t="shared" si="10"/>
        <v>0</v>
      </c>
      <c r="CW31" s="264">
        <f t="shared" si="10"/>
        <v>0</v>
      </c>
      <c r="CX31" s="264">
        <f t="shared" si="10"/>
        <v>0</v>
      </c>
      <c r="CY31" s="264">
        <f t="shared" si="10"/>
        <v>0</v>
      </c>
      <c r="CZ31" s="264">
        <f t="shared" si="10"/>
        <v>0</v>
      </c>
      <c r="DA31" s="264">
        <f t="shared" si="10"/>
        <v>0</v>
      </c>
      <c r="DB31" s="264">
        <f t="shared" si="10"/>
        <v>0</v>
      </c>
      <c r="DC31" s="264">
        <f t="shared" si="10"/>
        <v>0</v>
      </c>
    </row>
    <row r="32" spans="2:108" s="1" customFormat="1" ht="15" hidden="1" customHeight="1" thickBot="1">
      <c r="B32" s="40"/>
      <c r="C32" s="661" t="s">
        <v>205</v>
      </c>
      <c r="D32" s="662"/>
      <c r="E32" s="662"/>
      <c r="F32" s="663"/>
      <c r="G32" s="8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row>
    <row r="33" spans="2:107" ht="15" hidden="1" customHeight="1">
      <c r="B33" s="67"/>
      <c r="C33" s="658" t="s">
        <v>29</v>
      </c>
      <c r="D33" s="659"/>
      <c r="E33" s="660"/>
      <c r="F33" s="288">
        <f>F31</f>
        <v>0</v>
      </c>
      <c r="G33" s="68"/>
      <c r="H33" s="69"/>
      <c r="I33" s="69"/>
      <c r="J33" s="69"/>
      <c r="K33" s="69"/>
      <c r="L33" s="69"/>
      <c r="M33" s="69"/>
      <c r="N33" s="69"/>
      <c r="O33" s="69"/>
      <c r="P33" s="69"/>
      <c r="Q33" s="69"/>
      <c r="R33" s="69"/>
      <c r="S33" s="69"/>
      <c r="T33" s="69"/>
      <c r="U33" s="69"/>
      <c r="V33" s="69"/>
      <c r="W33" s="69"/>
      <c r="X33" s="69"/>
      <c r="Y33" s="69"/>
      <c r="Z33" s="69"/>
      <c r="AA33" s="69"/>
    </row>
    <row r="34" spans="2:107" ht="15" hidden="1" customHeight="1">
      <c r="B34" s="67"/>
      <c r="C34" s="651" t="s">
        <v>30</v>
      </c>
      <c r="D34" s="652"/>
      <c r="E34" s="653"/>
      <c r="F34" s="78" t="str">
        <f>IFERROR(IF(F28&lt;0,(F26-F28)/(F27-F30),(F26)/(F27+F28-F30)),"")</f>
        <v/>
      </c>
      <c r="G34" s="80"/>
      <c r="H34" s="69"/>
      <c r="I34" s="69"/>
      <c r="J34" s="69"/>
      <c r="K34" s="69"/>
      <c r="L34" s="69"/>
      <c r="M34" s="69"/>
      <c r="N34" s="69"/>
      <c r="O34" s="69"/>
      <c r="P34" s="69"/>
      <c r="Q34" s="69"/>
      <c r="R34" s="69"/>
      <c r="S34" s="69"/>
      <c r="T34" s="69"/>
      <c r="U34" s="69"/>
      <c r="V34" s="69"/>
      <c r="W34" s="69"/>
      <c r="X34" s="69"/>
      <c r="Y34" s="69"/>
      <c r="Z34" s="69"/>
      <c r="AA34" s="69"/>
    </row>
    <row r="35" spans="2:107" ht="15" hidden="1" customHeight="1" thickBot="1">
      <c r="B35" s="67"/>
      <c r="C35" s="648" t="s">
        <v>196</v>
      </c>
      <c r="D35" s="649"/>
      <c r="E35" s="650"/>
      <c r="F35" s="296" t="str">
        <f>IFERROR(IRR(H31:INDEX(H31:DC31,PAL+1)),"-")</f>
        <v>-</v>
      </c>
      <c r="G35" s="70"/>
      <c r="H35" s="69"/>
      <c r="I35" s="69"/>
      <c r="J35" s="69"/>
      <c r="K35" s="69"/>
      <c r="L35" s="69"/>
      <c r="M35" s="69"/>
      <c r="N35" s="69"/>
      <c r="O35" s="69"/>
      <c r="P35" s="69"/>
      <c r="Q35" s="69"/>
      <c r="R35" s="69"/>
      <c r="S35" s="69"/>
      <c r="T35" s="69"/>
      <c r="U35" s="69"/>
      <c r="V35" s="69"/>
      <c r="W35" s="69"/>
      <c r="X35" s="69"/>
      <c r="Y35" s="69"/>
      <c r="Z35" s="69"/>
      <c r="AA35" s="69"/>
    </row>
    <row r="36" spans="2:107" ht="15" hidden="1" customHeight="1" thickBot="1">
      <c r="B36" s="67"/>
      <c r="C36" s="661" t="s">
        <v>197</v>
      </c>
      <c r="D36" s="662"/>
      <c r="E36" s="662"/>
      <c r="F36" s="663"/>
      <c r="G36" s="93" t="s">
        <v>33</v>
      </c>
      <c r="H36" s="93" t="str">
        <f t="shared" ref="H36:AM36" ca="1" si="11">H25</f>
        <v>2023</v>
      </c>
      <c r="I36" s="93">
        <f t="shared" ca="1" si="11"/>
        <v>2024</v>
      </c>
      <c r="J36" s="93">
        <f t="shared" ca="1" si="11"/>
        <v>2025</v>
      </c>
      <c r="K36" s="93">
        <f t="shared" ca="1" si="11"/>
        <v>2026</v>
      </c>
      <c r="L36" s="93">
        <f t="shared" ca="1" si="11"/>
        <v>2027</v>
      </c>
      <c r="M36" s="93">
        <f t="shared" ca="1" si="11"/>
        <v>2028</v>
      </c>
      <c r="N36" s="93">
        <f t="shared" ca="1" si="11"/>
        <v>2029</v>
      </c>
      <c r="O36" s="93">
        <f t="shared" ca="1" si="11"/>
        <v>2030</v>
      </c>
      <c r="P36" s="93">
        <f t="shared" ca="1" si="11"/>
        <v>2031</v>
      </c>
      <c r="Q36" s="93">
        <f t="shared" ca="1" si="11"/>
        <v>2032</v>
      </c>
      <c r="R36" s="93">
        <f t="shared" ca="1" si="11"/>
        <v>2033</v>
      </c>
      <c r="S36" s="93">
        <f t="shared" ca="1" si="11"/>
        <v>2034</v>
      </c>
      <c r="T36" s="93">
        <f t="shared" ca="1" si="11"/>
        <v>2035</v>
      </c>
      <c r="U36" s="93">
        <f t="shared" ca="1" si="11"/>
        <v>2036</v>
      </c>
      <c r="V36" s="93">
        <f t="shared" ca="1" si="11"/>
        <v>2037</v>
      </c>
      <c r="W36" s="93">
        <f t="shared" ca="1" si="11"/>
        <v>2038</v>
      </c>
      <c r="X36" s="93">
        <f t="shared" ca="1" si="11"/>
        <v>2039</v>
      </c>
      <c r="Y36" s="93">
        <f t="shared" ca="1" si="11"/>
        <v>2040</v>
      </c>
      <c r="Z36" s="93">
        <f t="shared" ca="1" si="11"/>
        <v>2041</v>
      </c>
      <c r="AA36" s="93">
        <f t="shared" ca="1" si="11"/>
        <v>2042</v>
      </c>
      <c r="AB36" s="93">
        <f t="shared" ca="1" si="11"/>
        <v>2043</v>
      </c>
      <c r="AC36" s="93">
        <f t="shared" ca="1" si="11"/>
        <v>2044</v>
      </c>
      <c r="AD36" s="93">
        <f t="shared" ca="1" si="11"/>
        <v>2045</v>
      </c>
      <c r="AE36" s="93">
        <f t="shared" ca="1" si="11"/>
        <v>2046</v>
      </c>
      <c r="AF36" s="93">
        <f t="shared" ca="1" si="11"/>
        <v>2047</v>
      </c>
      <c r="AG36" s="93">
        <f t="shared" ca="1" si="11"/>
        <v>2048</v>
      </c>
      <c r="AH36" s="93">
        <f t="shared" ca="1" si="11"/>
        <v>2049</v>
      </c>
      <c r="AI36" s="93">
        <f t="shared" ca="1" si="11"/>
        <v>2050</v>
      </c>
      <c r="AJ36" s="93">
        <f t="shared" ca="1" si="11"/>
        <v>2051</v>
      </c>
      <c r="AK36" s="93">
        <f t="shared" ca="1" si="11"/>
        <v>2052</v>
      </c>
      <c r="AL36" s="93">
        <f t="shared" ca="1" si="11"/>
        <v>2053</v>
      </c>
      <c r="AM36" s="93">
        <f t="shared" ca="1" si="11"/>
        <v>2054</v>
      </c>
      <c r="AN36" s="93">
        <f t="shared" ref="AN36:BS36" ca="1" si="12">AN25</f>
        <v>2055</v>
      </c>
      <c r="AO36" s="93">
        <f t="shared" ca="1" si="12"/>
        <v>2056</v>
      </c>
      <c r="AP36" s="93">
        <f t="shared" ca="1" si="12"/>
        <v>2057</v>
      </c>
      <c r="AQ36" s="93">
        <f t="shared" ca="1" si="12"/>
        <v>2058</v>
      </c>
      <c r="AR36" s="93">
        <f t="shared" ca="1" si="12"/>
        <v>2059</v>
      </c>
      <c r="AS36" s="93">
        <f t="shared" ca="1" si="12"/>
        <v>2060</v>
      </c>
      <c r="AT36" s="93">
        <f t="shared" ca="1" si="12"/>
        <v>2061</v>
      </c>
      <c r="AU36" s="93">
        <f t="shared" ca="1" si="12"/>
        <v>2062</v>
      </c>
      <c r="AV36" s="93">
        <f t="shared" ca="1" si="12"/>
        <v>2063</v>
      </c>
      <c r="AW36" s="93">
        <f t="shared" ca="1" si="12"/>
        <v>2064</v>
      </c>
      <c r="AX36" s="93">
        <f t="shared" ca="1" si="12"/>
        <v>2065</v>
      </c>
      <c r="AY36" s="93">
        <f t="shared" ca="1" si="12"/>
        <v>2066</v>
      </c>
      <c r="AZ36" s="93">
        <f t="shared" ca="1" si="12"/>
        <v>2067</v>
      </c>
      <c r="BA36" s="93">
        <f t="shared" ca="1" si="12"/>
        <v>2068</v>
      </c>
      <c r="BB36" s="93">
        <f t="shared" ca="1" si="12"/>
        <v>2069</v>
      </c>
      <c r="BC36" s="93">
        <f t="shared" ca="1" si="12"/>
        <v>2070</v>
      </c>
      <c r="BD36" s="93">
        <f t="shared" ca="1" si="12"/>
        <v>2071</v>
      </c>
      <c r="BE36" s="93">
        <f t="shared" ca="1" si="12"/>
        <v>2072</v>
      </c>
      <c r="BF36" s="93">
        <f t="shared" ca="1" si="12"/>
        <v>2073</v>
      </c>
      <c r="BG36" s="93">
        <f t="shared" ca="1" si="12"/>
        <v>2074</v>
      </c>
      <c r="BH36" s="93">
        <f t="shared" ca="1" si="12"/>
        <v>2075</v>
      </c>
      <c r="BI36" s="93">
        <f t="shared" ca="1" si="12"/>
        <v>2076</v>
      </c>
      <c r="BJ36" s="93">
        <f t="shared" ca="1" si="12"/>
        <v>2077</v>
      </c>
      <c r="BK36" s="93">
        <f t="shared" ca="1" si="12"/>
        <v>2078</v>
      </c>
      <c r="BL36" s="93">
        <f t="shared" ca="1" si="12"/>
        <v>2079</v>
      </c>
      <c r="BM36" s="93">
        <f t="shared" ca="1" si="12"/>
        <v>2080</v>
      </c>
      <c r="BN36" s="93">
        <f t="shared" ca="1" si="12"/>
        <v>2081</v>
      </c>
      <c r="BO36" s="93">
        <f t="shared" ca="1" si="12"/>
        <v>2082</v>
      </c>
      <c r="BP36" s="93">
        <f t="shared" ca="1" si="12"/>
        <v>2083</v>
      </c>
      <c r="BQ36" s="93">
        <f t="shared" ca="1" si="12"/>
        <v>2084</v>
      </c>
      <c r="BR36" s="93">
        <f t="shared" ca="1" si="12"/>
        <v>2085</v>
      </c>
      <c r="BS36" s="93">
        <f t="shared" ca="1" si="12"/>
        <v>2086</v>
      </c>
      <c r="BT36" s="93">
        <f t="shared" ref="BT36:DC36" ca="1" si="13">BT25</f>
        <v>2087</v>
      </c>
      <c r="BU36" s="93">
        <f t="shared" ca="1" si="13"/>
        <v>2088</v>
      </c>
      <c r="BV36" s="93">
        <f t="shared" ca="1" si="13"/>
        <v>2089</v>
      </c>
      <c r="BW36" s="93">
        <f t="shared" ca="1" si="13"/>
        <v>2090</v>
      </c>
      <c r="BX36" s="93">
        <f t="shared" ca="1" si="13"/>
        <v>2091</v>
      </c>
      <c r="BY36" s="93">
        <f t="shared" ca="1" si="13"/>
        <v>2092</v>
      </c>
      <c r="BZ36" s="93">
        <f t="shared" ca="1" si="13"/>
        <v>2093</v>
      </c>
      <c r="CA36" s="93">
        <f t="shared" ca="1" si="13"/>
        <v>2094</v>
      </c>
      <c r="CB36" s="93">
        <f t="shared" ca="1" si="13"/>
        <v>2095</v>
      </c>
      <c r="CC36" s="93">
        <f t="shared" ca="1" si="13"/>
        <v>2096</v>
      </c>
      <c r="CD36" s="93">
        <f t="shared" ca="1" si="13"/>
        <v>2097</v>
      </c>
      <c r="CE36" s="93">
        <f t="shared" ca="1" si="13"/>
        <v>2098</v>
      </c>
      <c r="CF36" s="93">
        <f t="shared" ca="1" si="13"/>
        <v>2099</v>
      </c>
      <c r="CG36" s="93">
        <f t="shared" ca="1" si="13"/>
        <v>2100</v>
      </c>
      <c r="CH36" s="93">
        <f t="shared" ca="1" si="13"/>
        <v>2101</v>
      </c>
      <c r="CI36" s="93">
        <f t="shared" ca="1" si="13"/>
        <v>2102</v>
      </c>
      <c r="CJ36" s="93">
        <f t="shared" ca="1" si="13"/>
        <v>2103</v>
      </c>
      <c r="CK36" s="93">
        <f t="shared" ca="1" si="13"/>
        <v>2104</v>
      </c>
      <c r="CL36" s="93">
        <f t="shared" ca="1" si="13"/>
        <v>2105</v>
      </c>
      <c r="CM36" s="93">
        <f t="shared" ca="1" si="13"/>
        <v>2106</v>
      </c>
      <c r="CN36" s="93">
        <f t="shared" ca="1" si="13"/>
        <v>2107</v>
      </c>
      <c r="CO36" s="93">
        <f t="shared" ca="1" si="13"/>
        <v>2108</v>
      </c>
      <c r="CP36" s="93">
        <f t="shared" ca="1" si="13"/>
        <v>2109</v>
      </c>
      <c r="CQ36" s="93">
        <f t="shared" ca="1" si="13"/>
        <v>2110</v>
      </c>
      <c r="CR36" s="93">
        <f t="shared" ca="1" si="13"/>
        <v>2111</v>
      </c>
      <c r="CS36" s="93">
        <f t="shared" ca="1" si="13"/>
        <v>2112</v>
      </c>
      <c r="CT36" s="93">
        <f t="shared" ca="1" si="13"/>
        <v>2113</v>
      </c>
      <c r="CU36" s="93">
        <f t="shared" ca="1" si="13"/>
        <v>2114</v>
      </c>
      <c r="CV36" s="93">
        <f t="shared" ca="1" si="13"/>
        <v>2115</v>
      </c>
      <c r="CW36" s="93">
        <f t="shared" ca="1" si="13"/>
        <v>2116</v>
      </c>
      <c r="CX36" s="93">
        <f t="shared" ca="1" si="13"/>
        <v>2117</v>
      </c>
      <c r="CY36" s="93">
        <f t="shared" ca="1" si="13"/>
        <v>2118</v>
      </c>
      <c r="CZ36" s="93">
        <f t="shared" ca="1" si="13"/>
        <v>2119</v>
      </c>
      <c r="DA36" s="93">
        <f t="shared" ca="1" si="13"/>
        <v>2120</v>
      </c>
      <c r="DB36" s="93">
        <f t="shared" ca="1" si="13"/>
        <v>2121</v>
      </c>
      <c r="DC36" s="93">
        <f t="shared" ca="1" si="13"/>
        <v>2122</v>
      </c>
    </row>
    <row r="37" spans="2:107" ht="15" hidden="1" customHeight="1">
      <c r="B37" s="67"/>
      <c r="C37" s="639" t="s">
        <v>201</v>
      </c>
      <c r="D37" s="640"/>
      <c r="E37" s="641"/>
      <c r="F37" s="90"/>
      <c r="G37" s="88">
        <f>SUMIF($H$6:$DC$6,"&lt;="&amp;PAL,$H37:$DC37)</f>
        <v>0</v>
      </c>
      <c r="H37" s="83">
        <f>H29-'Alternatyva 2'!H$7+'Alternatyva 2'!H$115</f>
        <v>0</v>
      </c>
      <c r="I37" s="290">
        <f>I29-'Alternatyva 2'!I$7+'Alternatyva 2'!I$115</f>
        <v>0</v>
      </c>
      <c r="J37" s="290">
        <f>J29-'Alternatyva 2'!J$7+'Alternatyva 2'!J$115</f>
        <v>0</v>
      </c>
      <c r="K37" s="290">
        <f>K29-'Alternatyva 2'!K$7+'Alternatyva 2'!K$115</f>
        <v>0</v>
      </c>
      <c r="L37" s="290">
        <f>L29-'Alternatyva 2'!L$7+'Alternatyva 2'!L$115</f>
        <v>0</v>
      </c>
      <c r="M37" s="290">
        <f>M29-'Alternatyva 2'!M$7+'Alternatyva 2'!M$115</f>
        <v>0</v>
      </c>
      <c r="N37" s="290">
        <f>N29-'Alternatyva 2'!N$7+'Alternatyva 2'!N$115</f>
        <v>0</v>
      </c>
      <c r="O37" s="290">
        <f>O29-'Alternatyva 2'!O$7+'Alternatyva 2'!O$115</f>
        <v>0</v>
      </c>
      <c r="P37" s="290">
        <f>P29-'Alternatyva 2'!P$7+'Alternatyva 2'!P$115</f>
        <v>0</v>
      </c>
      <c r="Q37" s="290">
        <f>Q29-'Alternatyva 2'!Q$7+'Alternatyva 2'!Q$115</f>
        <v>0</v>
      </c>
      <c r="R37" s="290">
        <f>R29-'Alternatyva 2'!R$7+'Alternatyva 2'!R$115</f>
        <v>0</v>
      </c>
      <c r="S37" s="290">
        <f>S29-'Alternatyva 2'!S$7+'Alternatyva 2'!S$115</f>
        <v>0</v>
      </c>
      <c r="T37" s="290">
        <f>T29-'Alternatyva 2'!T$7+'Alternatyva 2'!T$115</f>
        <v>0</v>
      </c>
      <c r="U37" s="290">
        <f>U29-'Alternatyva 2'!U$7+'Alternatyva 2'!U$115</f>
        <v>0</v>
      </c>
      <c r="V37" s="290">
        <f>V29-'Alternatyva 2'!V$7+'Alternatyva 2'!V$115</f>
        <v>0</v>
      </c>
      <c r="W37" s="290">
        <f>W29-'Alternatyva 2'!W$7+'Alternatyva 2'!W$115</f>
        <v>0</v>
      </c>
      <c r="X37" s="290">
        <f>X29-'Alternatyva 2'!X$7+'Alternatyva 2'!X$115</f>
        <v>0</v>
      </c>
      <c r="Y37" s="290">
        <f>Y29-'Alternatyva 2'!Y$7+'Alternatyva 2'!Y$115</f>
        <v>0</v>
      </c>
      <c r="Z37" s="290">
        <f>Z29-'Alternatyva 2'!Z$7+'Alternatyva 2'!Z$115</f>
        <v>0</v>
      </c>
      <c r="AA37" s="290">
        <f>AA29-'Alternatyva 2'!AA$7+'Alternatyva 2'!AA$115</f>
        <v>0</v>
      </c>
      <c r="AB37" s="290">
        <f>AB29-'Alternatyva 2'!AB$7+'Alternatyva 2'!AB$115</f>
        <v>0</v>
      </c>
      <c r="AC37" s="290">
        <f>AC29-'Alternatyva 2'!AC$7+'Alternatyva 2'!AC$115</f>
        <v>0</v>
      </c>
      <c r="AD37" s="290">
        <f>AD29-'Alternatyva 2'!AD$7+'Alternatyva 2'!AD$115</f>
        <v>0</v>
      </c>
      <c r="AE37" s="290">
        <f>AE29-'Alternatyva 2'!AE$7+'Alternatyva 2'!AE$115</f>
        <v>0</v>
      </c>
      <c r="AF37" s="290">
        <f>AF29-'Alternatyva 2'!AF$7+'Alternatyva 2'!AF$115</f>
        <v>0</v>
      </c>
      <c r="AG37" s="290">
        <f>AG29-'Alternatyva 2'!AG$7+'Alternatyva 2'!AG$115</f>
        <v>0</v>
      </c>
      <c r="AH37" s="290">
        <f>AH29-'Alternatyva 2'!AH$7+'Alternatyva 2'!AH$115</f>
        <v>0</v>
      </c>
      <c r="AI37" s="290">
        <f>AI29-'Alternatyva 2'!AI$7+'Alternatyva 2'!AI$115</f>
        <v>0</v>
      </c>
      <c r="AJ37" s="290">
        <f>AJ29-'Alternatyva 2'!AJ$7+'Alternatyva 2'!AJ$115</f>
        <v>0</v>
      </c>
      <c r="AK37" s="290">
        <f>AK29-'Alternatyva 2'!AK$7+'Alternatyva 2'!AK$115</f>
        <v>0</v>
      </c>
      <c r="AL37" s="290">
        <f>AL29-'Alternatyva 2'!AL$7+'Alternatyva 2'!AL$115</f>
        <v>0</v>
      </c>
      <c r="AM37" s="290">
        <f>AM29-'Alternatyva 2'!AM$7+'Alternatyva 2'!AM$115</f>
        <v>0</v>
      </c>
      <c r="AN37" s="290">
        <f>AN29-'Alternatyva 2'!AN$7+'Alternatyva 2'!AN$115</f>
        <v>0</v>
      </c>
      <c r="AO37" s="290">
        <f>AO29-'Alternatyva 2'!AO$7+'Alternatyva 2'!AO$115</f>
        <v>0</v>
      </c>
      <c r="AP37" s="290">
        <f>AP29-'Alternatyva 2'!AP$7+'Alternatyva 2'!AP$115</f>
        <v>0</v>
      </c>
      <c r="AQ37" s="290">
        <f>AQ29-'Alternatyva 2'!AQ$7+'Alternatyva 2'!AQ$115</f>
        <v>0</v>
      </c>
      <c r="AR37" s="290">
        <f>AR29-'Alternatyva 2'!AR$7+'Alternatyva 2'!AR$115</f>
        <v>0</v>
      </c>
      <c r="AS37" s="290">
        <f>AS29-'Alternatyva 2'!AS$7+'Alternatyva 2'!AS$115</f>
        <v>0</v>
      </c>
      <c r="AT37" s="290">
        <f>AT29-'Alternatyva 2'!AT$7+'Alternatyva 2'!AT$115</f>
        <v>0</v>
      </c>
      <c r="AU37" s="290">
        <f>AU29-'Alternatyva 2'!AU$7+'Alternatyva 2'!AU$115</f>
        <v>0</v>
      </c>
      <c r="AV37" s="290">
        <f>AV29-'Alternatyva 2'!AV$7+'Alternatyva 2'!AV$115</f>
        <v>0</v>
      </c>
      <c r="AW37" s="290">
        <f>AW29-'Alternatyva 2'!AW$7+'Alternatyva 2'!AW$115</f>
        <v>0</v>
      </c>
      <c r="AX37" s="290">
        <f>AX29-'Alternatyva 2'!AX$7+'Alternatyva 2'!AX$115</f>
        <v>0</v>
      </c>
      <c r="AY37" s="290">
        <f>AY29-'Alternatyva 2'!AY$7+'Alternatyva 2'!AY$115</f>
        <v>0</v>
      </c>
      <c r="AZ37" s="290">
        <f>AZ29-'Alternatyva 2'!AZ$7+'Alternatyva 2'!AZ$115</f>
        <v>0</v>
      </c>
      <c r="BA37" s="290">
        <f>BA29-'Alternatyva 2'!BA$7+'Alternatyva 2'!BA$115</f>
        <v>0</v>
      </c>
      <c r="BB37" s="290">
        <f>BB29-'Alternatyva 2'!BB$7+'Alternatyva 2'!BB$115</f>
        <v>0</v>
      </c>
      <c r="BC37" s="290">
        <f>BC29-'Alternatyva 2'!BC$7+'Alternatyva 2'!BC$115</f>
        <v>0</v>
      </c>
      <c r="BD37" s="290">
        <f>BD29-'Alternatyva 2'!BD$7+'Alternatyva 2'!BD$115</f>
        <v>0</v>
      </c>
      <c r="BE37" s="290">
        <f>BE29-'Alternatyva 2'!BE$7+'Alternatyva 2'!BE$115</f>
        <v>0</v>
      </c>
      <c r="BF37" s="290">
        <f>BF29-'Alternatyva 2'!BF$7+'Alternatyva 2'!BF$115</f>
        <v>0</v>
      </c>
      <c r="BG37" s="290">
        <f>BG29-'Alternatyva 2'!BG$7+'Alternatyva 2'!BG$115</f>
        <v>0</v>
      </c>
      <c r="BH37" s="290">
        <f>BH29-'Alternatyva 2'!BH$7+'Alternatyva 2'!BH$115</f>
        <v>0</v>
      </c>
      <c r="BI37" s="290">
        <f>BI29-'Alternatyva 2'!BI$7+'Alternatyva 2'!BI$115</f>
        <v>0</v>
      </c>
      <c r="BJ37" s="290">
        <f>BJ29-'Alternatyva 2'!BJ$7+'Alternatyva 2'!BJ$115</f>
        <v>0</v>
      </c>
      <c r="BK37" s="290">
        <f>BK29-'Alternatyva 2'!BK$7+'Alternatyva 2'!BK$115</f>
        <v>0</v>
      </c>
      <c r="BL37" s="290">
        <f>BL29-'Alternatyva 2'!BL$7+'Alternatyva 2'!BL$115</f>
        <v>0</v>
      </c>
      <c r="BM37" s="290">
        <f>BM29-'Alternatyva 2'!BM$7+'Alternatyva 2'!BM$115</f>
        <v>0</v>
      </c>
      <c r="BN37" s="290">
        <f>BN29-'Alternatyva 2'!BN$7+'Alternatyva 2'!BN$115</f>
        <v>0</v>
      </c>
      <c r="BO37" s="290">
        <f>BO29-'Alternatyva 2'!BO$7+'Alternatyva 2'!BO$115</f>
        <v>0</v>
      </c>
      <c r="BP37" s="290">
        <f>BP29-'Alternatyva 2'!BP$7+'Alternatyva 2'!BP$115</f>
        <v>0</v>
      </c>
      <c r="BQ37" s="290">
        <f>BQ29-'Alternatyva 2'!BQ$7+'Alternatyva 2'!BQ$115</f>
        <v>0</v>
      </c>
      <c r="BR37" s="290">
        <f>BR29-'Alternatyva 2'!BR$7+'Alternatyva 2'!BR$115</f>
        <v>0</v>
      </c>
      <c r="BS37" s="290">
        <f>BS29-'Alternatyva 2'!BS$7+'Alternatyva 2'!BS$115</f>
        <v>0</v>
      </c>
      <c r="BT37" s="290">
        <f>BT29-'Alternatyva 2'!BT$7+'Alternatyva 2'!BT$115</f>
        <v>0</v>
      </c>
      <c r="BU37" s="290">
        <f>BU29-'Alternatyva 2'!BU$7+'Alternatyva 2'!BU$115</f>
        <v>0</v>
      </c>
      <c r="BV37" s="290">
        <f>BV29-'Alternatyva 2'!BV$7+'Alternatyva 2'!BV$115</f>
        <v>0</v>
      </c>
      <c r="BW37" s="290">
        <f>BW29-'Alternatyva 2'!BW$7+'Alternatyva 2'!BW$115</f>
        <v>0</v>
      </c>
      <c r="BX37" s="290">
        <f>BX29-'Alternatyva 2'!BX$7+'Alternatyva 2'!BX$115</f>
        <v>0</v>
      </c>
      <c r="BY37" s="290">
        <f>BY29-'Alternatyva 2'!BY$7+'Alternatyva 2'!BY$115</f>
        <v>0</v>
      </c>
      <c r="BZ37" s="290">
        <f>BZ29-'Alternatyva 2'!BZ$7+'Alternatyva 2'!BZ$115</f>
        <v>0</v>
      </c>
      <c r="CA37" s="290">
        <f>CA29-'Alternatyva 2'!CA$7+'Alternatyva 2'!CA$115</f>
        <v>0</v>
      </c>
      <c r="CB37" s="290">
        <f>CB29-'Alternatyva 2'!CB$7+'Alternatyva 2'!CB$115</f>
        <v>0</v>
      </c>
      <c r="CC37" s="290">
        <f>CC29-'Alternatyva 2'!CC$7+'Alternatyva 2'!CC$115</f>
        <v>0</v>
      </c>
      <c r="CD37" s="290">
        <f>CD29-'Alternatyva 2'!CD$7+'Alternatyva 2'!CD$115</f>
        <v>0</v>
      </c>
      <c r="CE37" s="290">
        <f>CE29-'Alternatyva 2'!CE$7+'Alternatyva 2'!CE$115</f>
        <v>0</v>
      </c>
      <c r="CF37" s="290">
        <f>CF29-'Alternatyva 2'!CF$7+'Alternatyva 2'!CF$115</f>
        <v>0</v>
      </c>
      <c r="CG37" s="290">
        <f>CG29-'Alternatyva 2'!CG$7+'Alternatyva 2'!CG$115</f>
        <v>0</v>
      </c>
      <c r="CH37" s="290">
        <f>CH29-'Alternatyva 2'!CH$7+'Alternatyva 2'!CH$115</f>
        <v>0</v>
      </c>
      <c r="CI37" s="290">
        <f>CI29-'Alternatyva 2'!CI$7+'Alternatyva 2'!CI$115</f>
        <v>0</v>
      </c>
      <c r="CJ37" s="290">
        <f>CJ29-'Alternatyva 2'!CJ$7+'Alternatyva 2'!CJ$115</f>
        <v>0</v>
      </c>
      <c r="CK37" s="290">
        <f>CK29-'Alternatyva 2'!CK$7+'Alternatyva 2'!CK$115</f>
        <v>0</v>
      </c>
      <c r="CL37" s="290">
        <f>CL29-'Alternatyva 2'!CL$7+'Alternatyva 2'!CL$115</f>
        <v>0</v>
      </c>
      <c r="CM37" s="290">
        <f>CM29-'Alternatyva 2'!CM$7+'Alternatyva 2'!CM$115</f>
        <v>0</v>
      </c>
      <c r="CN37" s="290">
        <f>CN29-'Alternatyva 2'!CN$7+'Alternatyva 2'!CN$115</f>
        <v>0</v>
      </c>
      <c r="CO37" s="290">
        <f>CO29-'Alternatyva 2'!CO$7+'Alternatyva 2'!CO$115</f>
        <v>0</v>
      </c>
      <c r="CP37" s="290">
        <f>CP29-'Alternatyva 2'!CP$7+'Alternatyva 2'!CP$115</f>
        <v>0</v>
      </c>
      <c r="CQ37" s="290">
        <f>CQ29-'Alternatyva 2'!CQ$7+'Alternatyva 2'!CQ$115</f>
        <v>0</v>
      </c>
      <c r="CR37" s="290">
        <f>CR29-'Alternatyva 2'!CR$7+'Alternatyva 2'!CR$115</f>
        <v>0</v>
      </c>
      <c r="CS37" s="290">
        <f>CS29-'Alternatyva 2'!CS$7+'Alternatyva 2'!CS$115</f>
        <v>0</v>
      </c>
      <c r="CT37" s="290">
        <f>CT29-'Alternatyva 2'!CT$7+'Alternatyva 2'!CT$115</f>
        <v>0</v>
      </c>
      <c r="CU37" s="290">
        <f>CU29-'Alternatyva 2'!CU$7+'Alternatyva 2'!CU$115</f>
        <v>0</v>
      </c>
      <c r="CV37" s="290">
        <f>CV29-'Alternatyva 2'!CV$7+'Alternatyva 2'!CV$115</f>
        <v>0</v>
      </c>
      <c r="CW37" s="290">
        <f>CW29-'Alternatyva 2'!CW$7+'Alternatyva 2'!CW$115</f>
        <v>0</v>
      </c>
      <c r="CX37" s="290">
        <f>CX29-'Alternatyva 2'!CX$7+'Alternatyva 2'!CX$115</f>
        <v>0</v>
      </c>
      <c r="CY37" s="290">
        <f>CY29-'Alternatyva 2'!CY$7+'Alternatyva 2'!CY$115</f>
        <v>0</v>
      </c>
      <c r="CZ37" s="290">
        <f>CZ29-'Alternatyva 2'!CZ$7+'Alternatyva 2'!CZ$115</f>
        <v>0</v>
      </c>
      <c r="DA37" s="290">
        <f>DA29-'Alternatyva 2'!DA$7+'Alternatyva 2'!DA$115</f>
        <v>0</v>
      </c>
      <c r="DB37" s="290">
        <f>DB29-'Alternatyva 2'!DB$7+'Alternatyva 2'!DB$115</f>
        <v>0</v>
      </c>
      <c r="DC37" s="290">
        <f>DC29-'Alternatyva 2'!DC$7+'Alternatyva 2'!DC$115</f>
        <v>0</v>
      </c>
    </row>
    <row r="38" spans="2:107" ht="15" hidden="1" customHeight="1">
      <c r="B38" s="67"/>
      <c r="C38" s="642" t="s">
        <v>272</v>
      </c>
      <c r="D38" s="643"/>
      <c r="E38" s="644"/>
      <c r="F38" s="289">
        <f>H37+NPV(FD,I37:INDEX(I37:DC37,PAL))</f>
        <v>0</v>
      </c>
      <c r="G38" s="80"/>
      <c r="H38" s="69"/>
      <c r="I38" s="69"/>
      <c r="J38" s="69"/>
      <c r="K38" s="69"/>
      <c r="L38" s="69"/>
      <c r="M38" s="69"/>
      <c r="N38" s="69"/>
      <c r="O38" s="69"/>
      <c r="P38" s="69"/>
      <c r="Q38" s="69"/>
      <c r="R38" s="69"/>
      <c r="S38" s="69"/>
      <c r="T38" s="69"/>
      <c r="U38" s="69"/>
      <c r="V38" s="69"/>
      <c r="W38" s="69"/>
      <c r="X38" s="69"/>
      <c r="Y38" s="69"/>
      <c r="Z38" s="69"/>
      <c r="AA38" s="69"/>
    </row>
    <row r="39" spans="2:107" ht="15" hidden="1" customHeight="1">
      <c r="B39" s="67"/>
      <c r="C39" s="642" t="s">
        <v>273</v>
      </c>
      <c r="D39" s="643"/>
      <c r="E39" s="644"/>
      <c r="F39" s="299" t="str">
        <f>IFERROR(IRR(H37:INDEX(H37:DC37,PAL+1)),"-")</f>
        <v>-</v>
      </c>
      <c r="G39" s="70"/>
      <c r="H39" s="69"/>
      <c r="I39" s="69"/>
      <c r="J39" s="69"/>
      <c r="K39" s="69"/>
      <c r="L39" s="69"/>
      <c r="M39" s="69"/>
      <c r="N39" s="69"/>
      <c r="O39" s="69"/>
      <c r="P39" s="69"/>
      <c r="Q39" s="69"/>
      <c r="R39" s="69"/>
      <c r="S39" s="69"/>
      <c r="T39" s="69"/>
      <c r="U39" s="69"/>
      <c r="V39" s="69"/>
      <c r="W39" s="69"/>
      <c r="X39" s="69"/>
      <c r="Y39" s="69"/>
      <c r="Z39" s="69"/>
      <c r="AA39" s="69"/>
    </row>
    <row r="40" spans="2:107" ht="15" hidden="1" customHeight="1" thickBot="1">
      <c r="B40" s="67"/>
      <c r="C40" s="648" t="s">
        <v>200</v>
      </c>
      <c r="D40" s="649"/>
      <c r="E40" s="650"/>
      <c r="F40" s="79" t="str">
        <f>IFERROR(IF('Alternatyva 2'!F$89&lt;0,SUM('Alternatyva 2'!F$100,-'Alternatyva 2'!F$115,-'Alternatyva 2'!F$89)/SUM('Alternatyva 2'!F$9,'Alternatyva 2'!F$8,-SNA!F29),SUM('Alternatyva 2'!F$100,-'Alternatyva 2'!F$115)/SUM('Alternatyva 2'!F$9,'Alternatyva 2'!F$8,-SNA!F29,'Alternatyva 2'!F$89)),"")</f>
        <v/>
      </c>
      <c r="G40" s="70"/>
      <c r="H40" s="69"/>
      <c r="I40" s="69"/>
      <c r="J40" s="69"/>
      <c r="K40" s="69"/>
      <c r="L40" s="69"/>
      <c r="M40" s="69"/>
      <c r="N40" s="69"/>
      <c r="O40" s="69"/>
      <c r="P40" s="69"/>
      <c r="Q40" s="69"/>
      <c r="R40" s="69"/>
      <c r="S40" s="69"/>
      <c r="T40" s="69"/>
      <c r="U40" s="69"/>
      <c r="V40" s="69"/>
      <c r="W40" s="69"/>
      <c r="X40" s="69"/>
      <c r="Y40" s="69"/>
      <c r="Z40" s="69"/>
      <c r="AA40" s="69"/>
    </row>
    <row r="41" spans="2:107" ht="15" hidden="1" customHeight="1"/>
    <row r="42" spans="2:107" ht="15" hidden="1" customHeight="1">
      <c r="B42" s="59" t="s">
        <v>8</v>
      </c>
      <c r="C42" s="59"/>
      <c r="D42" s="59"/>
      <c r="E42" s="59"/>
      <c r="F42" s="645" t="s">
        <v>32</v>
      </c>
      <c r="G42" s="657"/>
      <c r="H42" s="93">
        <v>0</v>
      </c>
      <c r="I42" s="93">
        <v>1</v>
      </c>
      <c r="J42" s="93">
        <v>2</v>
      </c>
      <c r="K42" s="93">
        <v>3</v>
      </c>
      <c r="L42" s="93">
        <v>4</v>
      </c>
      <c r="M42" s="93">
        <v>5</v>
      </c>
      <c r="N42" s="93">
        <v>6</v>
      </c>
      <c r="O42" s="93">
        <v>7</v>
      </c>
      <c r="P42" s="93">
        <v>8</v>
      </c>
      <c r="Q42" s="93">
        <v>9</v>
      </c>
      <c r="R42" s="93">
        <v>10</v>
      </c>
      <c r="S42" s="93">
        <v>11</v>
      </c>
      <c r="T42" s="93">
        <v>12</v>
      </c>
      <c r="U42" s="93">
        <v>13</v>
      </c>
      <c r="V42" s="93">
        <v>14</v>
      </c>
      <c r="W42" s="93">
        <v>15</v>
      </c>
      <c r="X42" s="93">
        <v>16</v>
      </c>
      <c r="Y42" s="93">
        <v>17</v>
      </c>
      <c r="Z42" s="93">
        <v>18</v>
      </c>
      <c r="AA42" s="93">
        <v>19</v>
      </c>
      <c r="AB42" s="93">
        <v>20</v>
      </c>
      <c r="AC42" s="93">
        <v>21</v>
      </c>
      <c r="AD42" s="93">
        <v>22</v>
      </c>
      <c r="AE42" s="93">
        <v>23</v>
      </c>
      <c r="AF42" s="93">
        <v>24</v>
      </c>
      <c r="AG42" s="93">
        <v>25</v>
      </c>
      <c r="AH42" s="93">
        <v>26</v>
      </c>
      <c r="AI42" s="93">
        <v>27</v>
      </c>
      <c r="AJ42" s="93">
        <v>28</v>
      </c>
      <c r="AK42" s="93">
        <v>29</v>
      </c>
      <c r="AL42" s="93">
        <v>30</v>
      </c>
      <c r="AM42" s="93">
        <v>31</v>
      </c>
      <c r="AN42" s="93">
        <v>32</v>
      </c>
      <c r="AO42" s="93">
        <v>33</v>
      </c>
      <c r="AP42" s="93">
        <v>34</v>
      </c>
      <c r="AQ42" s="93">
        <v>35</v>
      </c>
      <c r="AR42" s="93">
        <v>36</v>
      </c>
      <c r="AS42" s="93">
        <v>37</v>
      </c>
      <c r="AT42" s="93">
        <v>38</v>
      </c>
      <c r="AU42" s="93">
        <v>39</v>
      </c>
      <c r="AV42" s="93">
        <v>40</v>
      </c>
      <c r="AW42" s="93">
        <v>41</v>
      </c>
      <c r="AX42" s="93">
        <v>42</v>
      </c>
      <c r="AY42" s="93">
        <v>43</v>
      </c>
      <c r="AZ42" s="93">
        <v>44</v>
      </c>
      <c r="BA42" s="93">
        <v>45</v>
      </c>
      <c r="BB42" s="93">
        <v>46</v>
      </c>
      <c r="BC42" s="93">
        <v>47</v>
      </c>
      <c r="BD42" s="93">
        <v>48</v>
      </c>
      <c r="BE42" s="93">
        <v>49</v>
      </c>
      <c r="BF42" s="93">
        <v>50</v>
      </c>
      <c r="BG42" s="93">
        <v>51</v>
      </c>
      <c r="BH42" s="93">
        <v>52</v>
      </c>
      <c r="BI42" s="93">
        <v>53</v>
      </c>
      <c r="BJ42" s="93">
        <v>54</v>
      </c>
      <c r="BK42" s="93">
        <v>55</v>
      </c>
      <c r="BL42" s="93">
        <v>56</v>
      </c>
      <c r="BM42" s="93">
        <v>57</v>
      </c>
      <c r="BN42" s="93">
        <v>58</v>
      </c>
      <c r="BO42" s="93">
        <v>59</v>
      </c>
      <c r="BP42" s="93">
        <v>60</v>
      </c>
      <c r="BQ42" s="93">
        <v>61</v>
      </c>
      <c r="BR42" s="93">
        <v>62</v>
      </c>
      <c r="BS42" s="93">
        <v>63</v>
      </c>
      <c r="BT42" s="93">
        <v>64</v>
      </c>
      <c r="BU42" s="93">
        <v>65</v>
      </c>
      <c r="BV42" s="93">
        <v>66</v>
      </c>
      <c r="BW42" s="93">
        <v>67</v>
      </c>
      <c r="BX42" s="93">
        <v>68</v>
      </c>
      <c r="BY42" s="93">
        <v>69</v>
      </c>
      <c r="BZ42" s="93">
        <v>70</v>
      </c>
      <c r="CA42" s="93">
        <v>71</v>
      </c>
      <c r="CB42" s="93">
        <v>72</v>
      </c>
      <c r="CC42" s="93">
        <v>73</v>
      </c>
      <c r="CD42" s="93">
        <v>74</v>
      </c>
      <c r="CE42" s="93">
        <v>75</v>
      </c>
      <c r="CF42" s="93">
        <v>76</v>
      </c>
      <c r="CG42" s="93">
        <v>77</v>
      </c>
      <c r="CH42" s="93">
        <v>78</v>
      </c>
      <c r="CI42" s="93">
        <v>79</v>
      </c>
      <c r="CJ42" s="93">
        <v>80</v>
      </c>
      <c r="CK42" s="93">
        <v>81</v>
      </c>
      <c r="CL42" s="93">
        <v>82</v>
      </c>
      <c r="CM42" s="93">
        <v>83</v>
      </c>
      <c r="CN42" s="93">
        <v>84</v>
      </c>
      <c r="CO42" s="93">
        <v>85</v>
      </c>
      <c r="CP42" s="93">
        <v>86</v>
      </c>
      <c r="CQ42" s="93">
        <v>87</v>
      </c>
      <c r="CR42" s="93">
        <v>88</v>
      </c>
      <c r="CS42" s="93">
        <v>89</v>
      </c>
      <c r="CT42" s="93">
        <v>90</v>
      </c>
      <c r="CU42" s="93">
        <v>91</v>
      </c>
      <c r="CV42" s="93">
        <v>92</v>
      </c>
      <c r="CW42" s="93">
        <v>93</v>
      </c>
      <c r="CX42" s="93">
        <v>94</v>
      </c>
      <c r="CY42" s="93">
        <v>95</v>
      </c>
      <c r="CZ42" s="93">
        <v>96</v>
      </c>
      <c r="DA42" s="93">
        <v>97</v>
      </c>
      <c r="DB42" s="93">
        <v>98</v>
      </c>
      <c r="DC42" s="93">
        <v>99</v>
      </c>
    </row>
    <row r="43" spans="2:107" s="63" customFormat="1" ht="15" hidden="1" customHeight="1">
      <c r="B43" s="93" t="s">
        <v>5</v>
      </c>
      <c r="C43" s="645" t="s">
        <v>9</v>
      </c>
      <c r="D43" s="646"/>
      <c r="E43" s="647"/>
      <c r="F43" s="94" t="s">
        <v>34</v>
      </c>
      <c r="G43" s="93" t="s">
        <v>33</v>
      </c>
      <c r="H43" s="93" t="str">
        <f ca="1">IF(PVP="",TEXT(TODAY(),"yyyy"),TEXT(PVP,"yyyy"))</f>
        <v>2023</v>
      </c>
      <c r="I43" s="93">
        <f ca="1">$H$7+I42</f>
        <v>2024</v>
      </c>
      <c r="J43" s="93">
        <f t="shared" ref="J43:BU43" ca="1" si="14">$H$7+J42</f>
        <v>2025</v>
      </c>
      <c r="K43" s="93">
        <f t="shared" ca="1" si="14"/>
        <v>2026</v>
      </c>
      <c r="L43" s="93">
        <f t="shared" ca="1" si="14"/>
        <v>2027</v>
      </c>
      <c r="M43" s="93">
        <f t="shared" ca="1" si="14"/>
        <v>2028</v>
      </c>
      <c r="N43" s="93">
        <f t="shared" ca="1" si="14"/>
        <v>2029</v>
      </c>
      <c r="O43" s="93">
        <f t="shared" ca="1" si="14"/>
        <v>2030</v>
      </c>
      <c r="P43" s="93">
        <f t="shared" ca="1" si="14"/>
        <v>2031</v>
      </c>
      <c r="Q43" s="93">
        <f t="shared" ca="1" si="14"/>
        <v>2032</v>
      </c>
      <c r="R43" s="93">
        <f t="shared" ca="1" si="14"/>
        <v>2033</v>
      </c>
      <c r="S43" s="93">
        <f t="shared" ca="1" si="14"/>
        <v>2034</v>
      </c>
      <c r="T43" s="93">
        <f t="shared" ca="1" si="14"/>
        <v>2035</v>
      </c>
      <c r="U43" s="93">
        <f t="shared" ca="1" si="14"/>
        <v>2036</v>
      </c>
      <c r="V43" s="93">
        <f t="shared" ca="1" si="14"/>
        <v>2037</v>
      </c>
      <c r="W43" s="93">
        <f t="shared" ca="1" si="14"/>
        <v>2038</v>
      </c>
      <c r="X43" s="93">
        <f t="shared" ca="1" si="14"/>
        <v>2039</v>
      </c>
      <c r="Y43" s="93">
        <f t="shared" ca="1" si="14"/>
        <v>2040</v>
      </c>
      <c r="Z43" s="93">
        <f t="shared" ca="1" si="14"/>
        <v>2041</v>
      </c>
      <c r="AA43" s="93">
        <f t="shared" ca="1" si="14"/>
        <v>2042</v>
      </c>
      <c r="AB43" s="93">
        <f t="shared" ca="1" si="14"/>
        <v>2043</v>
      </c>
      <c r="AC43" s="93">
        <f t="shared" ca="1" si="14"/>
        <v>2044</v>
      </c>
      <c r="AD43" s="93">
        <f t="shared" ca="1" si="14"/>
        <v>2045</v>
      </c>
      <c r="AE43" s="93">
        <f t="shared" ca="1" si="14"/>
        <v>2046</v>
      </c>
      <c r="AF43" s="93">
        <f t="shared" ca="1" si="14"/>
        <v>2047</v>
      </c>
      <c r="AG43" s="93">
        <f t="shared" ca="1" si="14"/>
        <v>2048</v>
      </c>
      <c r="AH43" s="93">
        <f t="shared" ca="1" si="14"/>
        <v>2049</v>
      </c>
      <c r="AI43" s="93">
        <f t="shared" ca="1" si="14"/>
        <v>2050</v>
      </c>
      <c r="AJ43" s="93">
        <f t="shared" ca="1" si="14"/>
        <v>2051</v>
      </c>
      <c r="AK43" s="93">
        <f t="shared" ca="1" si="14"/>
        <v>2052</v>
      </c>
      <c r="AL43" s="93">
        <f t="shared" ca="1" si="14"/>
        <v>2053</v>
      </c>
      <c r="AM43" s="93">
        <f t="shared" ca="1" si="14"/>
        <v>2054</v>
      </c>
      <c r="AN43" s="93">
        <f t="shared" ca="1" si="14"/>
        <v>2055</v>
      </c>
      <c r="AO43" s="93">
        <f t="shared" ca="1" si="14"/>
        <v>2056</v>
      </c>
      <c r="AP43" s="93">
        <f t="shared" ca="1" si="14"/>
        <v>2057</v>
      </c>
      <c r="AQ43" s="93">
        <f t="shared" ca="1" si="14"/>
        <v>2058</v>
      </c>
      <c r="AR43" s="93">
        <f t="shared" ca="1" si="14"/>
        <v>2059</v>
      </c>
      <c r="AS43" s="93">
        <f t="shared" ca="1" si="14"/>
        <v>2060</v>
      </c>
      <c r="AT43" s="93">
        <f t="shared" ca="1" si="14"/>
        <v>2061</v>
      </c>
      <c r="AU43" s="93">
        <f t="shared" ca="1" si="14"/>
        <v>2062</v>
      </c>
      <c r="AV43" s="93">
        <f t="shared" ca="1" si="14"/>
        <v>2063</v>
      </c>
      <c r="AW43" s="93">
        <f t="shared" ca="1" si="14"/>
        <v>2064</v>
      </c>
      <c r="AX43" s="93">
        <f t="shared" ca="1" si="14"/>
        <v>2065</v>
      </c>
      <c r="AY43" s="93">
        <f t="shared" ca="1" si="14"/>
        <v>2066</v>
      </c>
      <c r="AZ43" s="93">
        <f t="shared" ca="1" si="14"/>
        <v>2067</v>
      </c>
      <c r="BA43" s="93">
        <f t="shared" ca="1" si="14"/>
        <v>2068</v>
      </c>
      <c r="BB43" s="93">
        <f t="shared" ca="1" si="14"/>
        <v>2069</v>
      </c>
      <c r="BC43" s="93">
        <f t="shared" ca="1" si="14"/>
        <v>2070</v>
      </c>
      <c r="BD43" s="93">
        <f t="shared" ca="1" si="14"/>
        <v>2071</v>
      </c>
      <c r="BE43" s="93">
        <f t="shared" ca="1" si="14"/>
        <v>2072</v>
      </c>
      <c r="BF43" s="93">
        <f t="shared" ca="1" si="14"/>
        <v>2073</v>
      </c>
      <c r="BG43" s="93">
        <f t="shared" ca="1" si="14"/>
        <v>2074</v>
      </c>
      <c r="BH43" s="93">
        <f t="shared" ca="1" si="14"/>
        <v>2075</v>
      </c>
      <c r="BI43" s="93">
        <f t="shared" ca="1" si="14"/>
        <v>2076</v>
      </c>
      <c r="BJ43" s="93">
        <f t="shared" ca="1" si="14"/>
        <v>2077</v>
      </c>
      <c r="BK43" s="93">
        <f t="shared" ca="1" si="14"/>
        <v>2078</v>
      </c>
      <c r="BL43" s="93">
        <f t="shared" ca="1" si="14"/>
        <v>2079</v>
      </c>
      <c r="BM43" s="93">
        <f t="shared" ca="1" si="14"/>
        <v>2080</v>
      </c>
      <c r="BN43" s="93">
        <f t="shared" ca="1" si="14"/>
        <v>2081</v>
      </c>
      <c r="BO43" s="93">
        <f t="shared" ca="1" si="14"/>
        <v>2082</v>
      </c>
      <c r="BP43" s="93">
        <f t="shared" ca="1" si="14"/>
        <v>2083</v>
      </c>
      <c r="BQ43" s="93">
        <f t="shared" ca="1" si="14"/>
        <v>2084</v>
      </c>
      <c r="BR43" s="93">
        <f t="shared" ca="1" si="14"/>
        <v>2085</v>
      </c>
      <c r="BS43" s="93">
        <f t="shared" ca="1" si="14"/>
        <v>2086</v>
      </c>
      <c r="BT43" s="93">
        <f t="shared" ca="1" si="14"/>
        <v>2087</v>
      </c>
      <c r="BU43" s="93">
        <f t="shared" ca="1" si="14"/>
        <v>2088</v>
      </c>
      <c r="BV43" s="93">
        <f t="shared" ref="BV43:DC43" ca="1" si="15">$H$7+BV42</f>
        <v>2089</v>
      </c>
      <c r="BW43" s="93">
        <f t="shared" ca="1" si="15"/>
        <v>2090</v>
      </c>
      <c r="BX43" s="93">
        <f t="shared" ca="1" si="15"/>
        <v>2091</v>
      </c>
      <c r="BY43" s="93">
        <f t="shared" ca="1" si="15"/>
        <v>2092</v>
      </c>
      <c r="BZ43" s="93">
        <f t="shared" ca="1" si="15"/>
        <v>2093</v>
      </c>
      <c r="CA43" s="93">
        <f t="shared" ca="1" si="15"/>
        <v>2094</v>
      </c>
      <c r="CB43" s="93">
        <f t="shared" ca="1" si="15"/>
        <v>2095</v>
      </c>
      <c r="CC43" s="93">
        <f t="shared" ca="1" si="15"/>
        <v>2096</v>
      </c>
      <c r="CD43" s="93">
        <f t="shared" ca="1" si="15"/>
        <v>2097</v>
      </c>
      <c r="CE43" s="93">
        <f t="shared" ca="1" si="15"/>
        <v>2098</v>
      </c>
      <c r="CF43" s="93">
        <f t="shared" ca="1" si="15"/>
        <v>2099</v>
      </c>
      <c r="CG43" s="93">
        <f t="shared" ca="1" si="15"/>
        <v>2100</v>
      </c>
      <c r="CH43" s="93">
        <f t="shared" ca="1" si="15"/>
        <v>2101</v>
      </c>
      <c r="CI43" s="93">
        <f t="shared" ca="1" si="15"/>
        <v>2102</v>
      </c>
      <c r="CJ43" s="93">
        <f t="shared" ca="1" si="15"/>
        <v>2103</v>
      </c>
      <c r="CK43" s="93">
        <f t="shared" ca="1" si="15"/>
        <v>2104</v>
      </c>
      <c r="CL43" s="93">
        <f t="shared" ca="1" si="15"/>
        <v>2105</v>
      </c>
      <c r="CM43" s="93">
        <f t="shared" ca="1" si="15"/>
        <v>2106</v>
      </c>
      <c r="CN43" s="93">
        <f t="shared" ca="1" si="15"/>
        <v>2107</v>
      </c>
      <c r="CO43" s="93">
        <f t="shared" ca="1" si="15"/>
        <v>2108</v>
      </c>
      <c r="CP43" s="93">
        <f t="shared" ca="1" si="15"/>
        <v>2109</v>
      </c>
      <c r="CQ43" s="93">
        <f t="shared" ca="1" si="15"/>
        <v>2110</v>
      </c>
      <c r="CR43" s="93">
        <f t="shared" ca="1" si="15"/>
        <v>2111</v>
      </c>
      <c r="CS43" s="93">
        <f t="shared" ca="1" si="15"/>
        <v>2112</v>
      </c>
      <c r="CT43" s="93">
        <f t="shared" ca="1" si="15"/>
        <v>2113</v>
      </c>
      <c r="CU43" s="93">
        <f t="shared" ca="1" si="15"/>
        <v>2114</v>
      </c>
      <c r="CV43" s="93">
        <f t="shared" ca="1" si="15"/>
        <v>2115</v>
      </c>
      <c r="CW43" s="93">
        <f t="shared" ca="1" si="15"/>
        <v>2116</v>
      </c>
      <c r="CX43" s="93">
        <f t="shared" ca="1" si="15"/>
        <v>2117</v>
      </c>
      <c r="CY43" s="93">
        <f t="shared" ca="1" si="15"/>
        <v>2118</v>
      </c>
      <c r="CZ43" s="93">
        <f t="shared" ca="1" si="15"/>
        <v>2119</v>
      </c>
      <c r="DA43" s="93">
        <f t="shared" ca="1" si="15"/>
        <v>2120</v>
      </c>
      <c r="DB43" s="93">
        <f t="shared" ca="1" si="15"/>
        <v>2121</v>
      </c>
      <c r="DC43" s="93">
        <f t="shared" ca="1" si="15"/>
        <v>2122</v>
      </c>
    </row>
    <row r="44" spans="2:107" ht="15" hidden="1" customHeight="1">
      <c r="B44" s="11" t="s">
        <v>18</v>
      </c>
      <c r="C44" s="636" t="s">
        <v>277</v>
      </c>
      <c r="D44" s="637"/>
      <c r="E44" s="638"/>
      <c r="F44" s="75">
        <f>H44+NPV(SD,I44:INDEX(I44:DC44,PAL))</f>
        <v>0</v>
      </c>
      <c r="G44" s="287">
        <f>SUMIF($H$6:$DC$6,"&lt;="&amp;PAL,$H44:$DC44)</f>
        <v>0</v>
      </c>
      <c r="H44" s="284">
        <f>'Alternatyva 3'!H$117</f>
        <v>0</v>
      </c>
      <c r="I44" s="284">
        <f>'Alternatyva 3'!I$117</f>
        <v>0</v>
      </c>
      <c r="J44" s="284">
        <f>'Alternatyva 3'!J$117</f>
        <v>0</v>
      </c>
      <c r="K44" s="284">
        <f>'Alternatyva 3'!K$117</f>
        <v>0</v>
      </c>
      <c r="L44" s="284">
        <f>'Alternatyva 3'!L$117</f>
        <v>0</v>
      </c>
      <c r="M44" s="284">
        <f>'Alternatyva 3'!M$117</f>
        <v>0</v>
      </c>
      <c r="N44" s="284">
        <f>'Alternatyva 3'!N$117</f>
        <v>0</v>
      </c>
      <c r="O44" s="284">
        <f>'Alternatyva 3'!O$117</f>
        <v>0</v>
      </c>
      <c r="P44" s="284">
        <f>'Alternatyva 3'!P$117</f>
        <v>0</v>
      </c>
      <c r="Q44" s="284">
        <f>'Alternatyva 3'!Q$117</f>
        <v>0</v>
      </c>
      <c r="R44" s="284">
        <f>'Alternatyva 3'!R$117</f>
        <v>0</v>
      </c>
      <c r="S44" s="284">
        <f>'Alternatyva 3'!S$117</f>
        <v>0</v>
      </c>
      <c r="T44" s="284">
        <f>'Alternatyva 3'!T$117</f>
        <v>0</v>
      </c>
      <c r="U44" s="284">
        <f>'Alternatyva 3'!U$117</f>
        <v>0</v>
      </c>
      <c r="V44" s="284">
        <f>'Alternatyva 3'!V$117</f>
        <v>0</v>
      </c>
      <c r="W44" s="284">
        <f>'Alternatyva 3'!W$117</f>
        <v>0</v>
      </c>
      <c r="X44" s="284">
        <f>'Alternatyva 3'!X$117</f>
        <v>0</v>
      </c>
      <c r="Y44" s="284">
        <f>'Alternatyva 3'!Y$117</f>
        <v>0</v>
      </c>
      <c r="Z44" s="284">
        <f>'Alternatyva 3'!Z$117</f>
        <v>0</v>
      </c>
      <c r="AA44" s="284">
        <f>'Alternatyva 3'!AA$117</f>
        <v>0</v>
      </c>
      <c r="AB44" s="284">
        <f>'Alternatyva 3'!AB$117</f>
        <v>0</v>
      </c>
      <c r="AC44" s="284">
        <f>'Alternatyva 3'!AC$117</f>
        <v>0</v>
      </c>
      <c r="AD44" s="284">
        <f>'Alternatyva 3'!AD$117</f>
        <v>0</v>
      </c>
      <c r="AE44" s="284">
        <f>'Alternatyva 3'!AE$117</f>
        <v>0</v>
      </c>
      <c r="AF44" s="284">
        <f>'Alternatyva 3'!AF$117</f>
        <v>0</v>
      </c>
      <c r="AG44" s="284">
        <f>'Alternatyva 3'!AG$117</f>
        <v>0</v>
      </c>
      <c r="AH44" s="284">
        <f>'Alternatyva 3'!AH$117</f>
        <v>0</v>
      </c>
      <c r="AI44" s="284">
        <f>'Alternatyva 3'!AI$117</f>
        <v>0</v>
      </c>
      <c r="AJ44" s="284">
        <f>'Alternatyva 3'!AJ$117</f>
        <v>0</v>
      </c>
      <c r="AK44" s="284">
        <f>'Alternatyva 3'!AK$117</f>
        <v>0</v>
      </c>
      <c r="AL44" s="284">
        <f>'Alternatyva 3'!AL$117</f>
        <v>0</v>
      </c>
      <c r="AM44" s="284">
        <f>'Alternatyva 3'!AM$117</f>
        <v>0</v>
      </c>
      <c r="AN44" s="284">
        <f>'Alternatyva 3'!AN$117</f>
        <v>0</v>
      </c>
      <c r="AO44" s="284">
        <f>'Alternatyva 3'!AO$117</f>
        <v>0</v>
      </c>
      <c r="AP44" s="284">
        <f>'Alternatyva 3'!AP$117</f>
        <v>0</v>
      </c>
      <c r="AQ44" s="284">
        <f>'Alternatyva 3'!AQ$117</f>
        <v>0</v>
      </c>
      <c r="AR44" s="284">
        <f>'Alternatyva 3'!AR$117</f>
        <v>0</v>
      </c>
      <c r="AS44" s="284">
        <f>'Alternatyva 3'!AS$117</f>
        <v>0</v>
      </c>
      <c r="AT44" s="284">
        <f>'Alternatyva 3'!AT$117</f>
        <v>0</v>
      </c>
      <c r="AU44" s="284">
        <f>'Alternatyva 3'!AU$117</f>
        <v>0</v>
      </c>
      <c r="AV44" s="284">
        <f>'Alternatyva 3'!AV$117</f>
        <v>0</v>
      </c>
      <c r="AW44" s="284">
        <f>'Alternatyva 3'!AW$117</f>
        <v>0</v>
      </c>
      <c r="AX44" s="284">
        <f>'Alternatyva 3'!AX$117</f>
        <v>0</v>
      </c>
      <c r="AY44" s="284">
        <f>'Alternatyva 3'!AY$117</f>
        <v>0</v>
      </c>
      <c r="AZ44" s="284">
        <f>'Alternatyva 3'!AZ$117</f>
        <v>0</v>
      </c>
      <c r="BA44" s="284">
        <f>'Alternatyva 3'!BA$117</f>
        <v>0</v>
      </c>
      <c r="BB44" s="284">
        <f>'Alternatyva 3'!BB$117</f>
        <v>0</v>
      </c>
      <c r="BC44" s="284">
        <f>'Alternatyva 3'!BC$117</f>
        <v>0</v>
      </c>
      <c r="BD44" s="284">
        <f>'Alternatyva 3'!BD$117</f>
        <v>0</v>
      </c>
      <c r="BE44" s="284">
        <f>'Alternatyva 3'!BE$117</f>
        <v>0</v>
      </c>
      <c r="BF44" s="284">
        <f>'Alternatyva 3'!BF$117</f>
        <v>0</v>
      </c>
      <c r="BG44" s="284">
        <f>'Alternatyva 3'!BG$117</f>
        <v>0</v>
      </c>
      <c r="BH44" s="284">
        <f>'Alternatyva 3'!BH$117</f>
        <v>0</v>
      </c>
      <c r="BI44" s="284">
        <f>'Alternatyva 3'!BI$117</f>
        <v>0</v>
      </c>
      <c r="BJ44" s="284">
        <f>'Alternatyva 3'!BJ$117</f>
        <v>0</v>
      </c>
      <c r="BK44" s="284">
        <f>'Alternatyva 3'!BK$117</f>
        <v>0</v>
      </c>
      <c r="BL44" s="284">
        <f>'Alternatyva 3'!BL$117</f>
        <v>0</v>
      </c>
      <c r="BM44" s="284">
        <f>'Alternatyva 3'!BM$117</f>
        <v>0</v>
      </c>
      <c r="BN44" s="284">
        <f>'Alternatyva 3'!BN$117</f>
        <v>0</v>
      </c>
      <c r="BO44" s="284">
        <f>'Alternatyva 3'!BO$117</f>
        <v>0</v>
      </c>
      <c r="BP44" s="284">
        <f>'Alternatyva 3'!BP$117</f>
        <v>0</v>
      </c>
      <c r="BQ44" s="284">
        <f>'Alternatyva 3'!BQ$117</f>
        <v>0</v>
      </c>
      <c r="BR44" s="284">
        <f>'Alternatyva 3'!BR$117</f>
        <v>0</v>
      </c>
      <c r="BS44" s="284">
        <f>'Alternatyva 3'!BS$117</f>
        <v>0</v>
      </c>
      <c r="BT44" s="284">
        <f>'Alternatyva 3'!BT$117</f>
        <v>0</v>
      </c>
      <c r="BU44" s="284">
        <f>'Alternatyva 3'!BU$117</f>
        <v>0</v>
      </c>
      <c r="BV44" s="284">
        <f>'Alternatyva 3'!BV$117</f>
        <v>0</v>
      </c>
      <c r="BW44" s="284">
        <f>'Alternatyva 3'!BW$117</f>
        <v>0</v>
      </c>
      <c r="BX44" s="284">
        <f>'Alternatyva 3'!BX$117</f>
        <v>0</v>
      </c>
      <c r="BY44" s="284">
        <f>'Alternatyva 3'!BY$117</f>
        <v>0</v>
      </c>
      <c r="BZ44" s="284">
        <f>'Alternatyva 3'!BZ$117</f>
        <v>0</v>
      </c>
      <c r="CA44" s="284">
        <f>'Alternatyva 3'!CA$117</f>
        <v>0</v>
      </c>
      <c r="CB44" s="284">
        <f>'Alternatyva 3'!CB$117</f>
        <v>0</v>
      </c>
      <c r="CC44" s="284">
        <f>'Alternatyva 3'!CC$117</f>
        <v>0</v>
      </c>
      <c r="CD44" s="284">
        <f>'Alternatyva 3'!CD$117</f>
        <v>0</v>
      </c>
      <c r="CE44" s="284">
        <f>'Alternatyva 3'!CE$117</f>
        <v>0</v>
      </c>
      <c r="CF44" s="284">
        <f>'Alternatyva 3'!CF$117</f>
        <v>0</v>
      </c>
      <c r="CG44" s="284">
        <f>'Alternatyva 3'!CG$117</f>
        <v>0</v>
      </c>
      <c r="CH44" s="284">
        <f>'Alternatyva 3'!CH$117</f>
        <v>0</v>
      </c>
      <c r="CI44" s="284">
        <f>'Alternatyva 3'!CI$117</f>
        <v>0</v>
      </c>
      <c r="CJ44" s="284">
        <f>'Alternatyva 3'!CJ$117</f>
        <v>0</v>
      </c>
      <c r="CK44" s="284">
        <f>'Alternatyva 3'!CK$117</f>
        <v>0</v>
      </c>
      <c r="CL44" s="284">
        <f>'Alternatyva 3'!CL$117</f>
        <v>0</v>
      </c>
      <c r="CM44" s="284">
        <f>'Alternatyva 3'!CM$117</f>
        <v>0</v>
      </c>
      <c r="CN44" s="284">
        <f>'Alternatyva 3'!CN$117</f>
        <v>0</v>
      </c>
      <c r="CO44" s="284">
        <f>'Alternatyva 3'!CO$117</f>
        <v>0</v>
      </c>
      <c r="CP44" s="284">
        <f>'Alternatyva 3'!CP$117</f>
        <v>0</v>
      </c>
      <c r="CQ44" s="284">
        <f>'Alternatyva 3'!CQ$117</f>
        <v>0</v>
      </c>
      <c r="CR44" s="284">
        <f>'Alternatyva 3'!CR$117</f>
        <v>0</v>
      </c>
      <c r="CS44" s="284">
        <f>'Alternatyva 3'!CS$117</f>
        <v>0</v>
      </c>
      <c r="CT44" s="284">
        <f>'Alternatyva 3'!CT$117</f>
        <v>0</v>
      </c>
      <c r="CU44" s="284">
        <f>'Alternatyva 3'!CU$117</f>
        <v>0</v>
      </c>
      <c r="CV44" s="284">
        <f>'Alternatyva 3'!CV$117</f>
        <v>0</v>
      </c>
      <c r="CW44" s="284">
        <f>'Alternatyva 3'!CW$117</f>
        <v>0</v>
      </c>
      <c r="CX44" s="284">
        <f>'Alternatyva 3'!CX$117</f>
        <v>0</v>
      </c>
      <c r="CY44" s="284">
        <f>'Alternatyva 3'!CY$117</f>
        <v>0</v>
      </c>
      <c r="CZ44" s="284">
        <f>'Alternatyva 3'!CZ$117</f>
        <v>0</v>
      </c>
      <c r="DA44" s="284">
        <f>'Alternatyva 3'!DA$117</f>
        <v>0</v>
      </c>
      <c r="DB44" s="284">
        <f>'Alternatyva 3'!DB$117</f>
        <v>0</v>
      </c>
      <c r="DC44" s="284">
        <f>'Alternatyva 3'!DC$117</f>
        <v>0</v>
      </c>
    </row>
    <row r="45" spans="2:107" ht="15" hidden="1" customHeight="1">
      <c r="B45" s="263" t="s">
        <v>28</v>
      </c>
      <c r="C45" s="636" t="s">
        <v>257</v>
      </c>
      <c r="D45" s="637"/>
      <c r="E45" s="638"/>
      <c r="F45" s="75">
        <f>H45+NPV(SD,I45:INDEX(I45:DC45,PAL))</f>
        <v>0</v>
      </c>
      <c r="G45" s="287">
        <f>SUMIF($H$6:$DC$6,"&lt;="&amp;PAL,$H45:$DC45)</f>
        <v>0</v>
      </c>
      <c r="H45" s="284">
        <f>'Alternatyva 3'!H$8+'Alternatyva 3'!H$9-'Alternatyva 3'!H$113</f>
        <v>0</v>
      </c>
      <c r="I45" s="284">
        <f>'Alternatyva 3'!I$8+'Alternatyva 3'!I$9-'Alternatyva 3'!I$113</f>
        <v>0</v>
      </c>
      <c r="J45" s="284">
        <f>'Alternatyva 3'!J$8+'Alternatyva 3'!J$9-'Alternatyva 3'!J$113</f>
        <v>0</v>
      </c>
      <c r="K45" s="284">
        <f>'Alternatyva 3'!K$8+'Alternatyva 3'!K$9-'Alternatyva 3'!K$113</f>
        <v>0</v>
      </c>
      <c r="L45" s="284">
        <f>'Alternatyva 3'!L$8+'Alternatyva 3'!L$9-'Alternatyva 3'!L$113</f>
        <v>0</v>
      </c>
      <c r="M45" s="284">
        <f>'Alternatyva 3'!M$8+'Alternatyva 3'!M$9-'Alternatyva 3'!M$113</f>
        <v>0</v>
      </c>
      <c r="N45" s="284">
        <f>'Alternatyva 3'!N$8+'Alternatyva 3'!N$9-'Alternatyva 3'!N$113</f>
        <v>0</v>
      </c>
      <c r="O45" s="284">
        <f>'Alternatyva 3'!O$8+'Alternatyva 3'!O$9-'Alternatyva 3'!O$113</f>
        <v>0</v>
      </c>
      <c r="P45" s="284">
        <f>'Alternatyva 3'!P$8+'Alternatyva 3'!P$9-'Alternatyva 3'!P$113</f>
        <v>0</v>
      </c>
      <c r="Q45" s="284">
        <f>'Alternatyva 3'!Q$8+'Alternatyva 3'!Q$9-'Alternatyva 3'!Q$113</f>
        <v>0</v>
      </c>
      <c r="R45" s="284">
        <f>'Alternatyva 3'!R$8+'Alternatyva 3'!R$9-'Alternatyva 3'!R$113</f>
        <v>0</v>
      </c>
      <c r="S45" s="284">
        <f>'Alternatyva 3'!S$8+'Alternatyva 3'!S$9-'Alternatyva 3'!S$113</f>
        <v>0</v>
      </c>
      <c r="T45" s="284">
        <f>'Alternatyva 3'!T$8+'Alternatyva 3'!T$9-'Alternatyva 3'!T$113</f>
        <v>0</v>
      </c>
      <c r="U45" s="284">
        <f>'Alternatyva 3'!U$8+'Alternatyva 3'!U$9-'Alternatyva 3'!U$113</f>
        <v>0</v>
      </c>
      <c r="V45" s="284">
        <f>'Alternatyva 3'!V$8+'Alternatyva 3'!V$9-'Alternatyva 3'!V$113</f>
        <v>0</v>
      </c>
      <c r="W45" s="284">
        <f>'Alternatyva 3'!W$8+'Alternatyva 3'!W$9-'Alternatyva 3'!W$113</f>
        <v>0</v>
      </c>
      <c r="X45" s="284">
        <f>'Alternatyva 3'!X$8+'Alternatyva 3'!X$9-'Alternatyva 3'!X$113</f>
        <v>0</v>
      </c>
      <c r="Y45" s="284">
        <f>'Alternatyva 3'!Y$8+'Alternatyva 3'!Y$9-'Alternatyva 3'!Y$113</f>
        <v>0</v>
      </c>
      <c r="Z45" s="284">
        <f>'Alternatyva 3'!Z$8+'Alternatyva 3'!Z$9-'Alternatyva 3'!Z$113</f>
        <v>0</v>
      </c>
      <c r="AA45" s="284">
        <f>'Alternatyva 3'!AA$8+'Alternatyva 3'!AA$9-'Alternatyva 3'!AA$113</f>
        <v>0</v>
      </c>
      <c r="AB45" s="284">
        <f>'Alternatyva 3'!AB$8+'Alternatyva 3'!AB$9-'Alternatyva 3'!AB$113</f>
        <v>0</v>
      </c>
      <c r="AC45" s="284">
        <f>'Alternatyva 3'!AC$8+'Alternatyva 3'!AC$9-'Alternatyva 3'!AC$113</f>
        <v>0</v>
      </c>
      <c r="AD45" s="284">
        <f>'Alternatyva 3'!AD$8+'Alternatyva 3'!AD$9-'Alternatyva 3'!AD$113</f>
        <v>0</v>
      </c>
      <c r="AE45" s="284">
        <f>'Alternatyva 3'!AE$8+'Alternatyva 3'!AE$9-'Alternatyva 3'!AE$113</f>
        <v>0</v>
      </c>
      <c r="AF45" s="284">
        <f>'Alternatyva 3'!AF$8+'Alternatyva 3'!AF$9-'Alternatyva 3'!AF$113</f>
        <v>0</v>
      </c>
      <c r="AG45" s="284">
        <f>'Alternatyva 3'!AG$8+'Alternatyva 3'!AG$9-'Alternatyva 3'!AG$113</f>
        <v>0</v>
      </c>
      <c r="AH45" s="284">
        <f>'Alternatyva 3'!AH$8+'Alternatyva 3'!AH$9-'Alternatyva 3'!AH$113</f>
        <v>0</v>
      </c>
      <c r="AI45" s="284">
        <f>'Alternatyva 3'!AI$8+'Alternatyva 3'!AI$9-'Alternatyva 3'!AI$113</f>
        <v>0</v>
      </c>
      <c r="AJ45" s="284">
        <f>'Alternatyva 3'!AJ$8+'Alternatyva 3'!AJ$9-'Alternatyva 3'!AJ$113</f>
        <v>0</v>
      </c>
      <c r="AK45" s="284">
        <f>'Alternatyva 3'!AK$8+'Alternatyva 3'!AK$9-'Alternatyva 3'!AK$113</f>
        <v>0</v>
      </c>
      <c r="AL45" s="284">
        <f>'Alternatyva 3'!AL$8+'Alternatyva 3'!AL$9-'Alternatyva 3'!AL$113</f>
        <v>0</v>
      </c>
      <c r="AM45" s="284">
        <f>'Alternatyva 3'!AM$8+'Alternatyva 3'!AM$9-'Alternatyva 3'!AM$113</f>
        <v>0</v>
      </c>
      <c r="AN45" s="284">
        <f>'Alternatyva 3'!AN$8+'Alternatyva 3'!AN$9-'Alternatyva 3'!AN$113</f>
        <v>0</v>
      </c>
      <c r="AO45" s="284">
        <f>'Alternatyva 3'!AO$8+'Alternatyva 3'!AO$9-'Alternatyva 3'!AO$113</f>
        <v>0</v>
      </c>
      <c r="AP45" s="284">
        <f>'Alternatyva 3'!AP$8+'Alternatyva 3'!AP$9-'Alternatyva 3'!AP$113</f>
        <v>0</v>
      </c>
      <c r="AQ45" s="284">
        <f>'Alternatyva 3'!AQ$8+'Alternatyva 3'!AQ$9-'Alternatyva 3'!AQ$113</f>
        <v>0</v>
      </c>
      <c r="AR45" s="284">
        <f>'Alternatyva 3'!AR$8+'Alternatyva 3'!AR$9-'Alternatyva 3'!AR$113</f>
        <v>0</v>
      </c>
      <c r="AS45" s="284">
        <f>'Alternatyva 3'!AS$8+'Alternatyva 3'!AS$9-'Alternatyva 3'!AS$113</f>
        <v>0</v>
      </c>
      <c r="AT45" s="284">
        <f>'Alternatyva 3'!AT$8+'Alternatyva 3'!AT$9-'Alternatyva 3'!AT$113</f>
        <v>0</v>
      </c>
      <c r="AU45" s="284">
        <f>'Alternatyva 3'!AU$8+'Alternatyva 3'!AU$9-'Alternatyva 3'!AU$113</f>
        <v>0</v>
      </c>
      <c r="AV45" s="284">
        <f>'Alternatyva 3'!AV$8+'Alternatyva 3'!AV$9-'Alternatyva 3'!AV$113</f>
        <v>0</v>
      </c>
      <c r="AW45" s="284">
        <f>'Alternatyva 3'!AW$8+'Alternatyva 3'!AW$9-'Alternatyva 3'!AW$113</f>
        <v>0</v>
      </c>
      <c r="AX45" s="284">
        <f>'Alternatyva 3'!AX$8+'Alternatyva 3'!AX$9-'Alternatyva 3'!AX$113</f>
        <v>0</v>
      </c>
      <c r="AY45" s="284">
        <f>'Alternatyva 3'!AY$8+'Alternatyva 3'!AY$9-'Alternatyva 3'!AY$113</f>
        <v>0</v>
      </c>
      <c r="AZ45" s="284">
        <f>'Alternatyva 3'!AZ$8+'Alternatyva 3'!AZ$9-'Alternatyva 3'!AZ$113</f>
        <v>0</v>
      </c>
      <c r="BA45" s="284">
        <f>'Alternatyva 3'!BA$8+'Alternatyva 3'!BA$9-'Alternatyva 3'!BA$113</f>
        <v>0</v>
      </c>
      <c r="BB45" s="284">
        <f>'Alternatyva 3'!BB$8+'Alternatyva 3'!BB$9-'Alternatyva 3'!BB$113</f>
        <v>0</v>
      </c>
      <c r="BC45" s="284">
        <f>'Alternatyva 3'!BC$8+'Alternatyva 3'!BC$9-'Alternatyva 3'!BC$113</f>
        <v>0</v>
      </c>
      <c r="BD45" s="284">
        <f>'Alternatyva 3'!BD$8+'Alternatyva 3'!BD$9-'Alternatyva 3'!BD$113</f>
        <v>0</v>
      </c>
      <c r="BE45" s="284">
        <f>'Alternatyva 3'!BE$8+'Alternatyva 3'!BE$9-'Alternatyva 3'!BE$113</f>
        <v>0</v>
      </c>
      <c r="BF45" s="284">
        <f>'Alternatyva 3'!BF$8+'Alternatyva 3'!BF$9-'Alternatyva 3'!BF$113</f>
        <v>0</v>
      </c>
      <c r="BG45" s="284">
        <f>'Alternatyva 3'!BG$8+'Alternatyva 3'!BG$9-'Alternatyva 3'!BG$113</f>
        <v>0</v>
      </c>
      <c r="BH45" s="284">
        <f>'Alternatyva 3'!BH$8+'Alternatyva 3'!BH$9-'Alternatyva 3'!BH$113</f>
        <v>0</v>
      </c>
      <c r="BI45" s="284">
        <f>'Alternatyva 3'!BI$8+'Alternatyva 3'!BI$9-'Alternatyva 3'!BI$113</f>
        <v>0</v>
      </c>
      <c r="BJ45" s="284">
        <f>'Alternatyva 3'!BJ$8+'Alternatyva 3'!BJ$9-'Alternatyva 3'!BJ$113</f>
        <v>0</v>
      </c>
      <c r="BK45" s="284">
        <f>'Alternatyva 3'!BK$8+'Alternatyva 3'!BK$9-'Alternatyva 3'!BK$113</f>
        <v>0</v>
      </c>
      <c r="BL45" s="284">
        <f>'Alternatyva 3'!BL$8+'Alternatyva 3'!BL$9-'Alternatyva 3'!BL$113</f>
        <v>0</v>
      </c>
      <c r="BM45" s="284">
        <f>'Alternatyva 3'!BM$8+'Alternatyva 3'!BM$9-'Alternatyva 3'!BM$113</f>
        <v>0</v>
      </c>
      <c r="BN45" s="284">
        <f>'Alternatyva 3'!BN$8+'Alternatyva 3'!BN$9-'Alternatyva 3'!BN$113</f>
        <v>0</v>
      </c>
      <c r="BO45" s="284">
        <f>'Alternatyva 3'!BO$8+'Alternatyva 3'!BO$9-'Alternatyva 3'!BO$113</f>
        <v>0</v>
      </c>
      <c r="BP45" s="284">
        <f>'Alternatyva 3'!BP$8+'Alternatyva 3'!BP$9-'Alternatyva 3'!BP$113</f>
        <v>0</v>
      </c>
      <c r="BQ45" s="284">
        <f>'Alternatyva 3'!BQ$8+'Alternatyva 3'!BQ$9-'Alternatyva 3'!BQ$113</f>
        <v>0</v>
      </c>
      <c r="BR45" s="284">
        <f>'Alternatyva 3'!BR$8+'Alternatyva 3'!BR$9-'Alternatyva 3'!BR$113</f>
        <v>0</v>
      </c>
      <c r="BS45" s="284">
        <f>'Alternatyva 3'!BS$8+'Alternatyva 3'!BS$9-'Alternatyva 3'!BS$113</f>
        <v>0</v>
      </c>
      <c r="BT45" s="284">
        <f>'Alternatyva 3'!BT$8+'Alternatyva 3'!BT$9-'Alternatyva 3'!BT$113</f>
        <v>0</v>
      </c>
      <c r="BU45" s="284">
        <f>'Alternatyva 3'!BU$8+'Alternatyva 3'!BU$9-'Alternatyva 3'!BU$113</f>
        <v>0</v>
      </c>
      <c r="BV45" s="284">
        <f>'Alternatyva 3'!BV$8+'Alternatyva 3'!BV$9-'Alternatyva 3'!BV$113</f>
        <v>0</v>
      </c>
      <c r="BW45" s="284">
        <f>'Alternatyva 3'!BW$8+'Alternatyva 3'!BW$9-'Alternatyva 3'!BW$113</f>
        <v>0</v>
      </c>
      <c r="BX45" s="284">
        <f>'Alternatyva 3'!BX$8+'Alternatyva 3'!BX$9-'Alternatyva 3'!BX$113</f>
        <v>0</v>
      </c>
      <c r="BY45" s="284">
        <f>'Alternatyva 3'!BY$8+'Alternatyva 3'!BY$9-'Alternatyva 3'!BY$113</f>
        <v>0</v>
      </c>
      <c r="BZ45" s="284">
        <f>'Alternatyva 3'!BZ$8+'Alternatyva 3'!BZ$9-'Alternatyva 3'!BZ$113</f>
        <v>0</v>
      </c>
      <c r="CA45" s="284">
        <f>'Alternatyva 3'!CA$8+'Alternatyva 3'!CA$9-'Alternatyva 3'!CA$113</f>
        <v>0</v>
      </c>
      <c r="CB45" s="284">
        <f>'Alternatyva 3'!CB$8+'Alternatyva 3'!CB$9-'Alternatyva 3'!CB$113</f>
        <v>0</v>
      </c>
      <c r="CC45" s="284">
        <f>'Alternatyva 3'!CC$8+'Alternatyva 3'!CC$9-'Alternatyva 3'!CC$113</f>
        <v>0</v>
      </c>
      <c r="CD45" s="284">
        <f>'Alternatyva 3'!CD$8+'Alternatyva 3'!CD$9-'Alternatyva 3'!CD$113</f>
        <v>0</v>
      </c>
      <c r="CE45" s="284">
        <f>'Alternatyva 3'!CE$8+'Alternatyva 3'!CE$9-'Alternatyva 3'!CE$113</f>
        <v>0</v>
      </c>
      <c r="CF45" s="284">
        <f>'Alternatyva 3'!CF$8+'Alternatyva 3'!CF$9-'Alternatyva 3'!CF$113</f>
        <v>0</v>
      </c>
      <c r="CG45" s="284">
        <f>'Alternatyva 3'!CG$8+'Alternatyva 3'!CG$9-'Alternatyva 3'!CG$113</f>
        <v>0</v>
      </c>
      <c r="CH45" s="284">
        <f>'Alternatyva 3'!CH$8+'Alternatyva 3'!CH$9-'Alternatyva 3'!CH$113</f>
        <v>0</v>
      </c>
      <c r="CI45" s="284">
        <f>'Alternatyva 3'!CI$8+'Alternatyva 3'!CI$9-'Alternatyva 3'!CI$113</f>
        <v>0</v>
      </c>
      <c r="CJ45" s="284">
        <f>'Alternatyva 3'!CJ$8+'Alternatyva 3'!CJ$9-'Alternatyva 3'!CJ$113</f>
        <v>0</v>
      </c>
      <c r="CK45" s="284">
        <f>'Alternatyva 3'!CK$8+'Alternatyva 3'!CK$9-'Alternatyva 3'!CK$113</f>
        <v>0</v>
      </c>
      <c r="CL45" s="284">
        <f>'Alternatyva 3'!CL$8+'Alternatyva 3'!CL$9-'Alternatyva 3'!CL$113</f>
        <v>0</v>
      </c>
      <c r="CM45" s="284">
        <f>'Alternatyva 3'!CM$8+'Alternatyva 3'!CM$9-'Alternatyva 3'!CM$113</f>
        <v>0</v>
      </c>
      <c r="CN45" s="284">
        <f>'Alternatyva 3'!CN$8+'Alternatyva 3'!CN$9-'Alternatyva 3'!CN$113</f>
        <v>0</v>
      </c>
      <c r="CO45" s="284">
        <f>'Alternatyva 3'!CO$8+'Alternatyva 3'!CO$9-'Alternatyva 3'!CO$113</f>
        <v>0</v>
      </c>
      <c r="CP45" s="284">
        <f>'Alternatyva 3'!CP$8+'Alternatyva 3'!CP$9-'Alternatyva 3'!CP$113</f>
        <v>0</v>
      </c>
      <c r="CQ45" s="284">
        <f>'Alternatyva 3'!CQ$8+'Alternatyva 3'!CQ$9-'Alternatyva 3'!CQ$113</f>
        <v>0</v>
      </c>
      <c r="CR45" s="284">
        <f>'Alternatyva 3'!CR$8+'Alternatyva 3'!CR$9-'Alternatyva 3'!CR$113</f>
        <v>0</v>
      </c>
      <c r="CS45" s="284">
        <f>'Alternatyva 3'!CS$8+'Alternatyva 3'!CS$9-'Alternatyva 3'!CS$113</f>
        <v>0</v>
      </c>
      <c r="CT45" s="284">
        <f>'Alternatyva 3'!CT$8+'Alternatyva 3'!CT$9-'Alternatyva 3'!CT$113</f>
        <v>0</v>
      </c>
      <c r="CU45" s="284">
        <f>'Alternatyva 3'!CU$8+'Alternatyva 3'!CU$9-'Alternatyva 3'!CU$113</f>
        <v>0</v>
      </c>
      <c r="CV45" s="284">
        <f>'Alternatyva 3'!CV$8+'Alternatyva 3'!CV$9-'Alternatyva 3'!CV$113</f>
        <v>0</v>
      </c>
      <c r="CW45" s="284">
        <f>'Alternatyva 3'!CW$8+'Alternatyva 3'!CW$9-'Alternatyva 3'!CW$113</f>
        <v>0</v>
      </c>
      <c r="CX45" s="284">
        <f>'Alternatyva 3'!CX$8+'Alternatyva 3'!CX$9-'Alternatyva 3'!CX$113</f>
        <v>0</v>
      </c>
      <c r="CY45" s="284">
        <f>'Alternatyva 3'!CY$8+'Alternatyva 3'!CY$9-'Alternatyva 3'!CY$113</f>
        <v>0</v>
      </c>
      <c r="CZ45" s="284">
        <f>'Alternatyva 3'!CZ$8+'Alternatyva 3'!CZ$9-'Alternatyva 3'!CZ$113</f>
        <v>0</v>
      </c>
      <c r="DA45" s="284">
        <f>'Alternatyva 3'!DA$8+'Alternatyva 3'!DA$9-'Alternatyva 3'!DA$113</f>
        <v>0</v>
      </c>
      <c r="DB45" s="284">
        <f>'Alternatyva 3'!DB$8+'Alternatyva 3'!DB$9-'Alternatyva 3'!DB$113</f>
        <v>0</v>
      </c>
      <c r="DC45" s="284">
        <f>'Alternatyva 3'!DC$8+'Alternatyva 3'!DC$9-'Alternatyva 3'!DC$113</f>
        <v>0</v>
      </c>
    </row>
    <row r="46" spans="2:107" ht="15" hidden="1" customHeight="1">
      <c r="B46" s="263" t="s">
        <v>209</v>
      </c>
      <c r="C46" s="636" t="s">
        <v>263</v>
      </c>
      <c r="D46" s="637"/>
      <c r="E46" s="638"/>
      <c r="F46" s="284">
        <f>H46+NPV(SD,I46:INDEX(I46:DC46,PAL))</f>
        <v>0</v>
      </c>
      <c r="G46" s="287">
        <f>SUMIF($H$6:$DC$6,"&lt;="&amp;PAL,$H46:$DC46)</f>
        <v>0</v>
      </c>
      <c r="H46" s="284">
        <f>'Alternatyva 3'!H$89-'Alternatyva 3'!H$114</f>
        <v>0</v>
      </c>
      <c r="I46" s="284">
        <f>'Alternatyva 3'!I$89-'Alternatyva 3'!I$114</f>
        <v>0</v>
      </c>
      <c r="J46" s="284">
        <f>'Alternatyva 3'!J$89-'Alternatyva 3'!J$114</f>
        <v>0</v>
      </c>
      <c r="K46" s="284">
        <f>'Alternatyva 3'!K$89-'Alternatyva 3'!K$114</f>
        <v>0</v>
      </c>
      <c r="L46" s="284">
        <f>'Alternatyva 3'!L$89-'Alternatyva 3'!L$114</f>
        <v>0</v>
      </c>
      <c r="M46" s="284">
        <f>'Alternatyva 3'!M$89-'Alternatyva 3'!M$114</f>
        <v>0</v>
      </c>
      <c r="N46" s="284">
        <f>'Alternatyva 3'!N$89-'Alternatyva 3'!N$114</f>
        <v>0</v>
      </c>
      <c r="O46" s="284">
        <f>'Alternatyva 3'!O$89-'Alternatyva 3'!O$114</f>
        <v>0</v>
      </c>
      <c r="P46" s="284">
        <f>'Alternatyva 3'!P$89-'Alternatyva 3'!P$114</f>
        <v>0</v>
      </c>
      <c r="Q46" s="284">
        <f>'Alternatyva 3'!Q$89-'Alternatyva 3'!Q$114</f>
        <v>0</v>
      </c>
      <c r="R46" s="284">
        <f>'Alternatyva 3'!R$89-'Alternatyva 3'!R$114</f>
        <v>0</v>
      </c>
      <c r="S46" s="284">
        <f>'Alternatyva 3'!S$89-'Alternatyva 3'!S$114</f>
        <v>0</v>
      </c>
      <c r="T46" s="284">
        <f>'Alternatyva 3'!T$89-'Alternatyva 3'!T$114</f>
        <v>0</v>
      </c>
      <c r="U46" s="284">
        <f>'Alternatyva 3'!U$89-'Alternatyva 3'!U$114</f>
        <v>0</v>
      </c>
      <c r="V46" s="284">
        <f>'Alternatyva 3'!V$89-'Alternatyva 3'!V$114</f>
        <v>0</v>
      </c>
      <c r="W46" s="284">
        <f>'Alternatyva 3'!W$89-'Alternatyva 3'!W$114</f>
        <v>0</v>
      </c>
      <c r="X46" s="284">
        <f>'Alternatyva 3'!X$89-'Alternatyva 3'!X$114</f>
        <v>0</v>
      </c>
      <c r="Y46" s="284">
        <f>'Alternatyva 3'!Y$89-'Alternatyva 3'!Y$114</f>
        <v>0</v>
      </c>
      <c r="Z46" s="284">
        <f>'Alternatyva 3'!Z$89-'Alternatyva 3'!Z$114</f>
        <v>0</v>
      </c>
      <c r="AA46" s="284">
        <f>'Alternatyva 3'!AA$89-'Alternatyva 3'!AA$114</f>
        <v>0</v>
      </c>
      <c r="AB46" s="284">
        <f>'Alternatyva 3'!AB$89-'Alternatyva 3'!AB$114</f>
        <v>0</v>
      </c>
      <c r="AC46" s="284">
        <f>'Alternatyva 3'!AC$89-'Alternatyva 3'!AC$114</f>
        <v>0</v>
      </c>
      <c r="AD46" s="284">
        <f>'Alternatyva 3'!AD$89-'Alternatyva 3'!AD$114</f>
        <v>0</v>
      </c>
      <c r="AE46" s="284">
        <f>'Alternatyva 3'!AE$89-'Alternatyva 3'!AE$114</f>
        <v>0</v>
      </c>
      <c r="AF46" s="284">
        <f>'Alternatyva 3'!AF$89-'Alternatyva 3'!AF$114</f>
        <v>0</v>
      </c>
      <c r="AG46" s="284">
        <f>'Alternatyva 3'!AG$89-'Alternatyva 3'!AG$114</f>
        <v>0</v>
      </c>
      <c r="AH46" s="284">
        <f>'Alternatyva 3'!AH$89-'Alternatyva 3'!AH$114</f>
        <v>0</v>
      </c>
      <c r="AI46" s="284">
        <f>'Alternatyva 3'!AI$89-'Alternatyva 3'!AI$114</f>
        <v>0</v>
      </c>
      <c r="AJ46" s="284">
        <f>'Alternatyva 3'!AJ$89-'Alternatyva 3'!AJ$114</f>
        <v>0</v>
      </c>
      <c r="AK46" s="284">
        <f>'Alternatyva 3'!AK$89-'Alternatyva 3'!AK$114</f>
        <v>0</v>
      </c>
      <c r="AL46" s="284">
        <f>'Alternatyva 3'!AL$89-'Alternatyva 3'!AL$114</f>
        <v>0</v>
      </c>
      <c r="AM46" s="284">
        <f>'Alternatyva 3'!AM$89-'Alternatyva 3'!AM$114</f>
        <v>0</v>
      </c>
      <c r="AN46" s="284">
        <f>'Alternatyva 3'!AN$89-'Alternatyva 3'!AN$114</f>
        <v>0</v>
      </c>
      <c r="AO46" s="284">
        <f>'Alternatyva 3'!AO$89-'Alternatyva 3'!AO$114</f>
        <v>0</v>
      </c>
      <c r="AP46" s="284">
        <f>'Alternatyva 3'!AP$89-'Alternatyva 3'!AP$114</f>
        <v>0</v>
      </c>
      <c r="AQ46" s="284">
        <f>'Alternatyva 3'!AQ$89-'Alternatyva 3'!AQ$114</f>
        <v>0</v>
      </c>
      <c r="AR46" s="284">
        <f>'Alternatyva 3'!AR$89-'Alternatyva 3'!AR$114</f>
        <v>0</v>
      </c>
      <c r="AS46" s="284">
        <f>'Alternatyva 3'!AS$89-'Alternatyva 3'!AS$114</f>
        <v>0</v>
      </c>
      <c r="AT46" s="284">
        <f>'Alternatyva 3'!AT$89-'Alternatyva 3'!AT$114</f>
        <v>0</v>
      </c>
      <c r="AU46" s="284">
        <f>'Alternatyva 3'!AU$89-'Alternatyva 3'!AU$114</f>
        <v>0</v>
      </c>
      <c r="AV46" s="284">
        <f>'Alternatyva 3'!AV$89-'Alternatyva 3'!AV$114</f>
        <v>0</v>
      </c>
      <c r="AW46" s="284">
        <f>'Alternatyva 3'!AW$89-'Alternatyva 3'!AW$114</f>
        <v>0</v>
      </c>
      <c r="AX46" s="284">
        <f>'Alternatyva 3'!AX$89-'Alternatyva 3'!AX$114</f>
        <v>0</v>
      </c>
      <c r="AY46" s="284">
        <f>'Alternatyva 3'!AY$89-'Alternatyva 3'!AY$114</f>
        <v>0</v>
      </c>
      <c r="AZ46" s="284">
        <f>'Alternatyva 3'!AZ$89-'Alternatyva 3'!AZ$114</f>
        <v>0</v>
      </c>
      <c r="BA46" s="284">
        <f>'Alternatyva 3'!BA$89-'Alternatyva 3'!BA$114</f>
        <v>0</v>
      </c>
      <c r="BB46" s="284">
        <f>'Alternatyva 3'!BB$89-'Alternatyva 3'!BB$114</f>
        <v>0</v>
      </c>
      <c r="BC46" s="284">
        <f>'Alternatyva 3'!BC$89-'Alternatyva 3'!BC$114</f>
        <v>0</v>
      </c>
      <c r="BD46" s="284">
        <f>'Alternatyva 3'!BD$89-'Alternatyva 3'!BD$114</f>
        <v>0</v>
      </c>
      <c r="BE46" s="284">
        <f>'Alternatyva 3'!BE$89-'Alternatyva 3'!BE$114</f>
        <v>0</v>
      </c>
      <c r="BF46" s="284">
        <f>'Alternatyva 3'!BF$89-'Alternatyva 3'!BF$114</f>
        <v>0</v>
      </c>
      <c r="BG46" s="284">
        <f>'Alternatyva 3'!BG$89-'Alternatyva 3'!BG$114</f>
        <v>0</v>
      </c>
      <c r="BH46" s="284">
        <f>'Alternatyva 3'!BH$89-'Alternatyva 3'!BH$114</f>
        <v>0</v>
      </c>
      <c r="BI46" s="284">
        <f>'Alternatyva 3'!BI$89-'Alternatyva 3'!BI$114</f>
        <v>0</v>
      </c>
      <c r="BJ46" s="284">
        <f>'Alternatyva 3'!BJ$89-'Alternatyva 3'!BJ$114</f>
        <v>0</v>
      </c>
      <c r="BK46" s="284">
        <f>'Alternatyva 3'!BK$89-'Alternatyva 3'!BK$114</f>
        <v>0</v>
      </c>
      <c r="BL46" s="284">
        <f>'Alternatyva 3'!BL$89-'Alternatyva 3'!BL$114</f>
        <v>0</v>
      </c>
      <c r="BM46" s="284">
        <f>'Alternatyva 3'!BM$89-'Alternatyva 3'!BM$114</f>
        <v>0</v>
      </c>
      <c r="BN46" s="284">
        <f>'Alternatyva 3'!BN$89-'Alternatyva 3'!BN$114</f>
        <v>0</v>
      </c>
      <c r="BO46" s="284">
        <f>'Alternatyva 3'!BO$89-'Alternatyva 3'!BO$114</f>
        <v>0</v>
      </c>
      <c r="BP46" s="284">
        <f>'Alternatyva 3'!BP$89-'Alternatyva 3'!BP$114</f>
        <v>0</v>
      </c>
      <c r="BQ46" s="284">
        <f>'Alternatyva 3'!BQ$89-'Alternatyva 3'!BQ$114</f>
        <v>0</v>
      </c>
      <c r="BR46" s="284">
        <f>'Alternatyva 3'!BR$89-'Alternatyva 3'!BR$114</f>
        <v>0</v>
      </c>
      <c r="BS46" s="284">
        <f>'Alternatyva 3'!BS$89-'Alternatyva 3'!BS$114</f>
        <v>0</v>
      </c>
      <c r="BT46" s="284">
        <f>'Alternatyva 3'!BT$89-'Alternatyva 3'!BT$114</f>
        <v>0</v>
      </c>
      <c r="BU46" s="284">
        <f>'Alternatyva 3'!BU$89-'Alternatyva 3'!BU$114</f>
        <v>0</v>
      </c>
      <c r="BV46" s="284">
        <f>'Alternatyva 3'!BV$89-'Alternatyva 3'!BV$114</f>
        <v>0</v>
      </c>
      <c r="BW46" s="284">
        <f>'Alternatyva 3'!BW$89-'Alternatyva 3'!BW$114</f>
        <v>0</v>
      </c>
      <c r="BX46" s="284">
        <f>'Alternatyva 3'!BX$89-'Alternatyva 3'!BX$114</f>
        <v>0</v>
      </c>
      <c r="BY46" s="284">
        <f>'Alternatyva 3'!BY$89-'Alternatyva 3'!BY$114</f>
        <v>0</v>
      </c>
      <c r="BZ46" s="284">
        <f>'Alternatyva 3'!BZ$89-'Alternatyva 3'!BZ$114</f>
        <v>0</v>
      </c>
      <c r="CA46" s="284">
        <f>'Alternatyva 3'!CA$89-'Alternatyva 3'!CA$114</f>
        <v>0</v>
      </c>
      <c r="CB46" s="284">
        <f>'Alternatyva 3'!CB$89-'Alternatyva 3'!CB$114</f>
        <v>0</v>
      </c>
      <c r="CC46" s="284">
        <f>'Alternatyva 3'!CC$89-'Alternatyva 3'!CC$114</f>
        <v>0</v>
      </c>
      <c r="CD46" s="284">
        <f>'Alternatyva 3'!CD$89-'Alternatyva 3'!CD$114</f>
        <v>0</v>
      </c>
      <c r="CE46" s="284">
        <f>'Alternatyva 3'!CE$89-'Alternatyva 3'!CE$114</f>
        <v>0</v>
      </c>
      <c r="CF46" s="284">
        <f>'Alternatyva 3'!CF$89-'Alternatyva 3'!CF$114</f>
        <v>0</v>
      </c>
      <c r="CG46" s="284">
        <f>'Alternatyva 3'!CG$89-'Alternatyva 3'!CG$114</f>
        <v>0</v>
      </c>
      <c r="CH46" s="284">
        <f>'Alternatyva 3'!CH$89-'Alternatyva 3'!CH$114</f>
        <v>0</v>
      </c>
      <c r="CI46" s="284">
        <f>'Alternatyva 3'!CI$89-'Alternatyva 3'!CI$114</f>
        <v>0</v>
      </c>
      <c r="CJ46" s="284">
        <f>'Alternatyva 3'!CJ$89-'Alternatyva 3'!CJ$114</f>
        <v>0</v>
      </c>
      <c r="CK46" s="284">
        <f>'Alternatyva 3'!CK$89-'Alternatyva 3'!CK$114</f>
        <v>0</v>
      </c>
      <c r="CL46" s="284">
        <f>'Alternatyva 3'!CL$89-'Alternatyva 3'!CL$114</f>
        <v>0</v>
      </c>
      <c r="CM46" s="284">
        <f>'Alternatyva 3'!CM$89-'Alternatyva 3'!CM$114</f>
        <v>0</v>
      </c>
      <c r="CN46" s="284">
        <f>'Alternatyva 3'!CN$89-'Alternatyva 3'!CN$114</f>
        <v>0</v>
      </c>
      <c r="CO46" s="284">
        <f>'Alternatyva 3'!CO$89-'Alternatyva 3'!CO$114</f>
        <v>0</v>
      </c>
      <c r="CP46" s="284">
        <f>'Alternatyva 3'!CP$89-'Alternatyva 3'!CP$114</f>
        <v>0</v>
      </c>
      <c r="CQ46" s="284">
        <f>'Alternatyva 3'!CQ$89-'Alternatyva 3'!CQ$114</f>
        <v>0</v>
      </c>
      <c r="CR46" s="284">
        <f>'Alternatyva 3'!CR$89-'Alternatyva 3'!CR$114</f>
        <v>0</v>
      </c>
      <c r="CS46" s="284">
        <f>'Alternatyva 3'!CS$89-'Alternatyva 3'!CS$114</f>
        <v>0</v>
      </c>
      <c r="CT46" s="284">
        <f>'Alternatyva 3'!CT$89-'Alternatyva 3'!CT$114</f>
        <v>0</v>
      </c>
      <c r="CU46" s="284">
        <f>'Alternatyva 3'!CU$89-'Alternatyva 3'!CU$114</f>
        <v>0</v>
      </c>
      <c r="CV46" s="284">
        <f>'Alternatyva 3'!CV$89-'Alternatyva 3'!CV$114</f>
        <v>0</v>
      </c>
      <c r="CW46" s="284">
        <f>'Alternatyva 3'!CW$89-'Alternatyva 3'!CW$114</f>
        <v>0</v>
      </c>
      <c r="CX46" s="284">
        <f>'Alternatyva 3'!CX$89-'Alternatyva 3'!CX$114</f>
        <v>0</v>
      </c>
      <c r="CY46" s="284">
        <f>'Alternatyva 3'!CY$89-'Alternatyva 3'!CY$114</f>
        <v>0</v>
      </c>
      <c r="CZ46" s="284">
        <f>'Alternatyva 3'!CZ$89-'Alternatyva 3'!CZ$114</f>
        <v>0</v>
      </c>
      <c r="DA46" s="284">
        <f>'Alternatyva 3'!DA$89-'Alternatyva 3'!DA$114</f>
        <v>0</v>
      </c>
      <c r="DB46" s="284">
        <f>'Alternatyva 3'!DB$89-'Alternatyva 3'!DB$114</f>
        <v>0</v>
      </c>
      <c r="DC46" s="284">
        <f>'Alternatyva 3'!DC$89-'Alternatyva 3'!DC$114</f>
        <v>0</v>
      </c>
    </row>
    <row r="47" spans="2:107" ht="15" hidden="1" customHeight="1">
      <c r="B47" s="263" t="s">
        <v>194</v>
      </c>
      <c r="C47" s="636" t="s">
        <v>16</v>
      </c>
      <c r="D47" s="637"/>
      <c r="E47" s="638"/>
      <c r="F47" s="75">
        <f>H47+NPV(FD,I47:INDEX(I47:DC47,PAL))</f>
        <v>0</v>
      </c>
      <c r="G47" s="287">
        <f>SUMIF($H$6:$DC$6,"&lt;="&amp;PAL,$H47:$DC47)</f>
        <v>0</v>
      </c>
      <c r="H47" s="284">
        <f>SUM('Alternatyva 3'!H$21,'Alternatyva 3'!H$32,'Alternatyva 3'!H$43,'Alternatyva 3'!H$55,'Alternatyva 3'!H$66,'Alternatyva 3'!H$77,'Alternatyva 3'!H$88)</f>
        <v>0</v>
      </c>
      <c r="I47" s="284">
        <f>SUM('Alternatyva 3'!I$21,'Alternatyva 3'!I$32,'Alternatyva 3'!I$43,'Alternatyva 3'!I$55,'Alternatyva 3'!I$66,'Alternatyva 3'!I$77,'Alternatyva 3'!I$88)</f>
        <v>0</v>
      </c>
      <c r="J47" s="284">
        <f>SUM('Alternatyva 3'!J$21,'Alternatyva 3'!J$32,'Alternatyva 3'!J$43,'Alternatyva 3'!J$55,'Alternatyva 3'!J$66,'Alternatyva 3'!J$77,'Alternatyva 3'!J$88)</f>
        <v>0</v>
      </c>
      <c r="K47" s="284">
        <f>SUM('Alternatyva 3'!K$21,'Alternatyva 3'!K$32,'Alternatyva 3'!K$43,'Alternatyva 3'!K$55,'Alternatyva 3'!K$66,'Alternatyva 3'!K$77,'Alternatyva 3'!K$88)</f>
        <v>0</v>
      </c>
      <c r="L47" s="284">
        <f>SUM('Alternatyva 3'!L$21,'Alternatyva 3'!L$32,'Alternatyva 3'!L$43,'Alternatyva 3'!L$55,'Alternatyva 3'!L$66,'Alternatyva 3'!L$77,'Alternatyva 3'!L$88)</f>
        <v>0</v>
      </c>
      <c r="M47" s="284">
        <f>SUM('Alternatyva 3'!M$21,'Alternatyva 3'!M$32,'Alternatyva 3'!M$43,'Alternatyva 3'!M$55,'Alternatyva 3'!M$66,'Alternatyva 3'!M$77,'Alternatyva 3'!M$88)</f>
        <v>0</v>
      </c>
      <c r="N47" s="284">
        <f>SUM('Alternatyva 3'!N$21,'Alternatyva 3'!N$32,'Alternatyva 3'!N$43,'Alternatyva 3'!N$55,'Alternatyva 3'!N$66,'Alternatyva 3'!N$77,'Alternatyva 3'!N$88)</f>
        <v>0</v>
      </c>
      <c r="O47" s="284">
        <f>SUM('Alternatyva 3'!O$21,'Alternatyva 3'!O$32,'Alternatyva 3'!O$43,'Alternatyva 3'!O$55,'Alternatyva 3'!O$66,'Alternatyva 3'!O$77,'Alternatyva 3'!O$88)</f>
        <v>0</v>
      </c>
      <c r="P47" s="284">
        <f>SUM('Alternatyva 3'!P$21,'Alternatyva 3'!P$32,'Alternatyva 3'!P$43,'Alternatyva 3'!P$55,'Alternatyva 3'!P$66,'Alternatyva 3'!P$77,'Alternatyva 3'!P$88)</f>
        <v>0</v>
      </c>
      <c r="Q47" s="284">
        <f>SUM('Alternatyva 3'!Q$21,'Alternatyva 3'!Q$32,'Alternatyva 3'!Q$43,'Alternatyva 3'!Q$55,'Alternatyva 3'!Q$66,'Alternatyva 3'!Q$77,'Alternatyva 3'!Q$88)</f>
        <v>0</v>
      </c>
      <c r="R47" s="284">
        <f>SUM('Alternatyva 3'!R$21,'Alternatyva 3'!R$32,'Alternatyva 3'!R$43,'Alternatyva 3'!R$55,'Alternatyva 3'!R$66,'Alternatyva 3'!R$77,'Alternatyva 3'!R$88)</f>
        <v>0</v>
      </c>
      <c r="S47" s="284">
        <f>SUM('Alternatyva 3'!S$21,'Alternatyva 3'!S$32,'Alternatyva 3'!S$43,'Alternatyva 3'!S$55,'Alternatyva 3'!S$66,'Alternatyva 3'!S$77,'Alternatyva 3'!S$88)</f>
        <v>0</v>
      </c>
      <c r="T47" s="284">
        <f>SUM('Alternatyva 3'!T$21,'Alternatyva 3'!T$32,'Alternatyva 3'!T$43,'Alternatyva 3'!T$55,'Alternatyva 3'!T$66,'Alternatyva 3'!T$77,'Alternatyva 3'!T$88)</f>
        <v>0</v>
      </c>
      <c r="U47" s="284">
        <f>SUM('Alternatyva 3'!U$21,'Alternatyva 3'!U$32,'Alternatyva 3'!U$43,'Alternatyva 3'!U$55,'Alternatyva 3'!U$66,'Alternatyva 3'!U$77,'Alternatyva 3'!U$88)</f>
        <v>0</v>
      </c>
      <c r="V47" s="284">
        <f>SUM('Alternatyva 3'!V$21,'Alternatyva 3'!V$32,'Alternatyva 3'!V$43,'Alternatyva 3'!V$55,'Alternatyva 3'!V$66,'Alternatyva 3'!V$77,'Alternatyva 3'!V$88)</f>
        <v>0</v>
      </c>
      <c r="W47" s="284">
        <f>SUM('Alternatyva 3'!W$21,'Alternatyva 3'!W$32,'Alternatyva 3'!W$43,'Alternatyva 3'!W$55,'Alternatyva 3'!W$66,'Alternatyva 3'!W$77,'Alternatyva 3'!W$88)</f>
        <v>0</v>
      </c>
      <c r="X47" s="284">
        <f>SUM('Alternatyva 3'!X$21,'Alternatyva 3'!X$32,'Alternatyva 3'!X$43,'Alternatyva 3'!X$55,'Alternatyva 3'!X$66,'Alternatyva 3'!X$77,'Alternatyva 3'!X$88)</f>
        <v>0</v>
      </c>
      <c r="Y47" s="284">
        <f>SUM('Alternatyva 3'!Y$21,'Alternatyva 3'!Y$32,'Alternatyva 3'!Y$43,'Alternatyva 3'!Y$55,'Alternatyva 3'!Y$66,'Alternatyva 3'!Y$77,'Alternatyva 3'!Y$88)</f>
        <v>0</v>
      </c>
      <c r="Z47" s="284">
        <f>SUM('Alternatyva 3'!Z$21,'Alternatyva 3'!Z$32,'Alternatyva 3'!Z$43,'Alternatyva 3'!Z$55,'Alternatyva 3'!Z$66,'Alternatyva 3'!Z$77,'Alternatyva 3'!Z$88)</f>
        <v>0</v>
      </c>
      <c r="AA47" s="284">
        <f>SUM('Alternatyva 3'!AA$21,'Alternatyva 3'!AA$32,'Alternatyva 3'!AA$43,'Alternatyva 3'!AA$55,'Alternatyva 3'!AA$66,'Alternatyva 3'!AA$77,'Alternatyva 3'!AA$88)</f>
        <v>0</v>
      </c>
      <c r="AB47" s="284">
        <f>SUM('Alternatyva 3'!AB$21,'Alternatyva 3'!AB$32,'Alternatyva 3'!AB$43,'Alternatyva 3'!AB$55,'Alternatyva 3'!AB$66,'Alternatyva 3'!AB$77,'Alternatyva 3'!AB$88)</f>
        <v>0</v>
      </c>
      <c r="AC47" s="284">
        <f>SUM('Alternatyva 3'!AC$21,'Alternatyva 3'!AC$32,'Alternatyva 3'!AC$43,'Alternatyva 3'!AC$55,'Alternatyva 3'!AC$66,'Alternatyva 3'!AC$77,'Alternatyva 3'!AC$88)</f>
        <v>0</v>
      </c>
      <c r="AD47" s="284">
        <f>SUM('Alternatyva 3'!AD$21,'Alternatyva 3'!AD$32,'Alternatyva 3'!AD$43,'Alternatyva 3'!AD$55,'Alternatyva 3'!AD$66,'Alternatyva 3'!AD$77,'Alternatyva 3'!AD$88)</f>
        <v>0</v>
      </c>
      <c r="AE47" s="284">
        <f>SUM('Alternatyva 3'!AE$21,'Alternatyva 3'!AE$32,'Alternatyva 3'!AE$43,'Alternatyva 3'!AE$55,'Alternatyva 3'!AE$66,'Alternatyva 3'!AE$77,'Alternatyva 3'!AE$88)</f>
        <v>0</v>
      </c>
      <c r="AF47" s="284">
        <f>SUM('Alternatyva 3'!AF$21,'Alternatyva 3'!AF$32,'Alternatyva 3'!AF$43,'Alternatyva 3'!AF$55,'Alternatyva 3'!AF$66,'Alternatyva 3'!AF$77,'Alternatyva 3'!AF$88)</f>
        <v>0</v>
      </c>
      <c r="AG47" s="284">
        <f>SUM('Alternatyva 3'!AG$21,'Alternatyva 3'!AG$32,'Alternatyva 3'!AG$43,'Alternatyva 3'!AG$55,'Alternatyva 3'!AG$66,'Alternatyva 3'!AG$77,'Alternatyva 3'!AG$88)</f>
        <v>0</v>
      </c>
      <c r="AH47" s="284">
        <f>SUM('Alternatyva 3'!AH$21,'Alternatyva 3'!AH$32,'Alternatyva 3'!AH$43,'Alternatyva 3'!AH$55,'Alternatyva 3'!AH$66,'Alternatyva 3'!AH$77,'Alternatyva 3'!AH$88)</f>
        <v>0</v>
      </c>
      <c r="AI47" s="284">
        <f>SUM('Alternatyva 3'!AI$21,'Alternatyva 3'!AI$32,'Alternatyva 3'!AI$43,'Alternatyva 3'!AI$55,'Alternatyva 3'!AI$66,'Alternatyva 3'!AI$77,'Alternatyva 3'!AI$88)</f>
        <v>0</v>
      </c>
      <c r="AJ47" s="284">
        <f>SUM('Alternatyva 3'!AJ$21,'Alternatyva 3'!AJ$32,'Alternatyva 3'!AJ$43,'Alternatyva 3'!AJ$55,'Alternatyva 3'!AJ$66,'Alternatyva 3'!AJ$77,'Alternatyva 3'!AJ$88)</f>
        <v>0</v>
      </c>
      <c r="AK47" s="284">
        <f>SUM('Alternatyva 3'!AK$21,'Alternatyva 3'!AK$32,'Alternatyva 3'!AK$43,'Alternatyva 3'!AK$55,'Alternatyva 3'!AK$66,'Alternatyva 3'!AK$77,'Alternatyva 3'!AK$88)</f>
        <v>0</v>
      </c>
      <c r="AL47" s="284">
        <f>SUM('Alternatyva 3'!AL$21,'Alternatyva 3'!AL$32,'Alternatyva 3'!AL$43,'Alternatyva 3'!AL$55,'Alternatyva 3'!AL$66,'Alternatyva 3'!AL$77,'Alternatyva 3'!AL$88)</f>
        <v>0</v>
      </c>
      <c r="AM47" s="284">
        <f>SUM('Alternatyva 3'!AM$21,'Alternatyva 3'!AM$32,'Alternatyva 3'!AM$43,'Alternatyva 3'!AM$55,'Alternatyva 3'!AM$66,'Alternatyva 3'!AM$77,'Alternatyva 3'!AM$88)</f>
        <v>0</v>
      </c>
      <c r="AN47" s="284">
        <f>SUM('Alternatyva 3'!AN$21,'Alternatyva 3'!AN$32,'Alternatyva 3'!AN$43,'Alternatyva 3'!AN$55,'Alternatyva 3'!AN$66,'Alternatyva 3'!AN$77,'Alternatyva 3'!AN$88)</f>
        <v>0</v>
      </c>
      <c r="AO47" s="284">
        <f>SUM('Alternatyva 3'!AO$21,'Alternatyva 3'!AO$32,'Alternatyva 3'!AO$43,'Alternatyva 3'!AO$55,'Alternatyva 3'!AO$66,'Alternatyva 3'!AO$77,'Alternatyva 3'!AO$88)</f>
        <v>0</v>
      </c>
      <c r="AP47" s="284">
        <f>SUM('Alternatyva 3'!AP$21,'Alternatyva 3'!AP$32,'Alternatyva 3'!AP$43,'Alternatyva 3'!AP$55,'Alternatyva 3'!AP$66,'Alternatyva 3'!AP$77,'Alternatyva 3'!AP$88)</f>
        <v>0</v>
      </c>
      <c r="AQ47" s="284">
        <f>SUM('Alternatyva 3'!AQ$21,'Alternatyva 3'!AQ$32,'Alternatyva 3'!AQ$43,'Alternatyva 3'!AQ$55,'Alternatyva 3'!AQ$66,'Alternatyva 3'!AQ$77,'Alternatyva 3'!AQ$88)</f>
        <v>0</v>
      </c>
      <c r="AR47" s="284">
        <f>SUM('Alternatyva 3'!AR$21,'Alternatyva 3'!AR$32,'Alternatyva 3'!AR$43,'Alternatyva 3'!AR$55,'Alternatyva 3'!AR$66,'Alternatyva 3'!AR$77,'Alternatyva 3'!AR$88)</f>
        <v>0</v>
      </c>
      <c r="AS47" s="284">
        <f>SUM('Alternatyva 3'!AS$21,'Alternatyva 3'!AS$32,'Alternatyva 3'!AS$43,'Alternatyva 3'!AS$55,'Alternatyva 3'!AS$66,'Alternatyva 3'!AS$77,'Alternatyva 3'!AS$88)</f>
        <v>0</v>
      </c>
      <c r="AT47" s="284">
        <f>SUM('Alternatyva 3'!AT$21,'Alternatyva 3'!AT$32,'Alternatyva 3'!AT$43,'Alternatyva 3'!AT$55,'Alternatyva 3'!AT$66,'Alternatyva 3'!AT$77,'Alternatyva 3'!AT$88)</f>
        <v>0</v>
      </c>
      <c r="AU47" s="284">
        <f>SUM('Alternatyva 3'!AU$21,'Alternatyva 3'!AU$32,'Alternatyva 3'!AU$43,'Alternatyva 3'!AU$55,'Alternatyva 3'!AU$66,'Alternatyva 3'!AU$77,'Alternatyva 3'!AU$88)</f>
        <v>0</v>
      </c>
      <c r="AV47" s="284">
        <f>SUM('Alternatyva 3'!AV$21,'Alternatyva 3'!AV$32,'Alternatyva 3'!AV$43,'Alternatyva 3'!AV$55,'Alternatyva 3'!AV$66,'Alternatyva 3'!AV$77,'Alternatyva 3'!AV$88)</f>
        <v>0</v>
      </c>
      <c r="AW47" s="284">
        <f>SUM('Alternatyva 3'!AW$21,'Alternatyva 3'!AW$32,'Alternatyva 3'!AW$43,'Alternatyva 3'!AW$55,'Alternatyva 3'!AW$66,'Alternatyva 3'!AW$77,'Alternatyva 3'!AW$88)</f>
        <v>0</v>
      </c>
      <c r="AX47" s="284">
        <f>SUM('Alternatyva 3'!AX$21,'Alternatyva 3'!AX$32,'Alternatyva 3'!AX$43,'Alternatyva 3'!AX$55,'Alternatyva 3'!AX$66,'Alternatyva 3'!AX$77,'Alternatyva 3'!AX$88)</f>
        <v>0</v>
      </c>
      <c r="AY47" s="284">
        <f>SUM('Alternatyva 3'!AY$21,'Alternatyva 3'!AY$32,'Alternatyva 3'!AY$43,'Alternatyva 3'!AY$55,'Alternatyva 3'!AY$66,'Alternatyva 3'!AY$77,'Alternatyva 3'!AY$88)</f>
        <v>0</v>
      </c>
      <c r="AZ47" s="284">
        <f>SUM('Alternatyva 3'!AZ$21,'Alternatyva 3'!AZ$32,'Alternatyva 3'!AZ$43,'Alternatyva 3'!AZ$55,'Alternatyva 3'!AZ$66,'Alternatyva 3'!AZ$77,'Alternatyva 3'!AZ$88)</f>
        <v>0</v>
      </c>
      <c r="BA47" s="284">
        <f>SUM('Alternatyva 3'!BA$21,'Alternatyva 3'!BA$32,'Alternatyva 3'!BA$43,'Alternatyva 3'!BA$55,'Alternatyva 3'!BA$66,'Alternatyva 3'!BA$77,'Alternatyva 3'!BA$88)</f>
        <v>0</v>
      </c>
      <c r="BB47" s="284">
        <f>SUM('Alternatyva 3'!BB$21,'Alternatyva 3'!BB$32,'Alternatyva 3'!BB$43,'Alternatyva 3'!BB$55,'Alternatyva 3'!BB$66,'Alternatyva 3'!BB$77,'Alternatyva 3'!BB$88)</f>
        <v>0</v>
      </c>
      <c r="BC47" s="284">
        <f>SUM('Alternatyva 3'!BC$21,'Alternatyva 3'!BC$32,'Alternatyva 3'!BC$43,'Alternatyva 3'!BC$55,'Alternatyva 3'!BC$66,'Alternatyva 3'!BC$77,'Alternatyva 3'!BC$88)</f>
        <v>0</v>
      </c>
      <c r="BD47" s="284">
        <f>SUM('Alternatyva 3'!BD$21,'Alternatyva 3'!BD$32,'Alternatyva 3'!BD$43,'Alternatyva 3'!BD$55,'Alternatyva 3'!BD$66,'Alternatyva 3'!BD$77,'Alternatyva 3'!BD$88)</f>
        <v>0</v>
      </c>
      <c r="BE47" s="284">
        <f>SUM('Alternatyva 3'!BE$21,'Alternatyva 3'!BE$32,'Alternatyva 3'!BE$43,'Alternatyva 3'!BE$55,'Alternatyva 3'!BE$66,'Alternatyva 3'!BE$77,'Alternatyva 3'!BE$88)</f>
        <v>0</v>
      </c>
      <c r="BF47" s="284">
        <f>SUM('Alternatyva 3'!BF$21,'Alternatyva 3'!BF$32,'Alternatyva 3'!BF$43,'Alternatyva 3'!BF$55,'Alternatyva 3'!BF$66,'Alternatyva 3'!BF$77,'Alternatyva 3'!BF$88)</f>
        <v>0</v>
      </c>
      <c r="BG47" s="284">
        <f>SUM('Alternatyva 3'!BG$21,'Alternatyva 3'!BG$32,'Alternatyva 3'!BG$43,'Alternatyva 3'!BG$55,'Alternatyva 3'!BG$66,'Alternatyva 3'!BG$77,'Alternatyva 3'!BG$88)</f>
        <v>0</v>
      </c>
      <c r="BH47" s="284">
        <f>SUM('Alternatyva 3'!BH$21,'Alternatyva 3'!BH$32,'Alternatyva 3'!BH$43,'Alternatyva 3'!BH$55,'Alternatyva 3'!BH$66,'Alternatyva 3'!BH$77,'Alternatyva 3'!BH$88)</f>
        <v>0</v>
      </c>
      <c r="BI47" s="284">
        <f>SUM('Alternatyva 3'!BI$21,'Alternatyva 3'!BI$32,'Alternatyva 3'!BI$43,'Alternatyva 3'!BI$55,'Alternatyva 3'!BI$66,'Alternatyva 3'!BI$77,'Alternatyva 3'!BI$88)</f>
        <v>0</v>
      </c>
      <c r="BJ47" s="284">
        <f>SUM('Alternatyva 3'!BJ$21,'Alternatyva 3'!BJ$32,'Alternatyva 3'!BJ$43,'Alternatyva 3'!BJ$55,'Alternatyva 3'!BJ$66,'Alternatyva 3'!BJ$77,'Alternatyva 3'!BJ$88)</f>
        <v>0</v>
      </c>
      <c r="BK47" s="284">
        <f>SUM('Alternatyva 3'!BK$21,'Alternatyva 3'!BK$32,'Alternatyva 3'!BK$43,'Alternatyva 3'!BK$55,'Alternatyva 3'!BK$66,'Alternatyva 3'!BK$77,'Alternatyva 3'!BK$88)</f>
        <v>0</v>
      </c>
      <c r="BL47" s="284">
        <f>SUM('Alternatyva 3'!BL$21,'Alternatyva 3'!BL$32,'Alternatyva 3'!BL$43,'Alternatyva 3'!BL$55,'Alternatyva 3'!BL$66,'Alternatyva 3'!BL$77,'Alternatyva 3'!BL$88)</f>
        <v>0</v>
      </c>
      <c r="BM47" s="284">
        <f>SUM('Alternatyva 3'!BM$21,'Alternatyva 3'!BM$32,'Alternatyva 3'!BM$43,'Alternatyva 3'!BM$55,'Alternatyva 3'!BM$66,'Alternatyva 3'!BM$77,'Alternatyva 3'!BM$88)</f>
        <v>0</v>
      </c>
      <c r="BN47" s="284">
        <f>SUM('Alternatyva 3'!BN$21,'Alternatyva 3'!BN$32,'Alternatyva 3'!BN$43,'Alternatyva 3'!BN$55,'Alternatyva 3'!BN$66,'Alternatyva 3'!BN$77,'Alternatyva 3'!BN$88)</f>
        <v>0</v>
      </c>
      <c r="BO47" s="284">
        <f>SUM('Alternatyva 3'!BO$21,'Alternatyva 3'!BO$32,'Alternatyva 3'!BO$43,'Alternatyva 3'!BO$55,'Alternatyva 3'!BO$66,'Alternatyva 3'!BO$77,'Alternatyva 3'!BO$88)</f>
        <v>0</v>
      </c>
      <c r="BP47" s="284">
        <f>SUM('Alternatyva 3'!BP$21,'Alternatyva 3'!BP$32,'Alternatyva 3'!BP$43,'Alternatyva 3'!BP$55,'Alternatyva 3'!BP$66,'Alternatyva 3'!BP$77,'Alternatyva 3'!BP$88)</f>
        <v>0</v>
      </c>
      <c r="BQ47" s="284">
        <f>SUM('Alternatyva 3'!BQ$21,'Alternatyva 3'!BQ$32,'Alternatyva 3'!BQ$43,'Alternatyva 3'!BQ$55,'Alternatyva 3'!BQ$66,'Alternatyva 3'!BQ$77,'Alternatyva 3'!BQ$88)</f>
        <v>0</v>
      </c>
      <c r="BR47" s="284">
        <f>SUM('Alternatyva 3'!BR$21,'Alternatyva 3'!BR$32,'Alternatyva 3'!BR$43,'Alternatyva 3'!BR$55,'Alternatyva 3'!BR$66,'Alternatyva 3'!BR$77,'Alternatyva 3'!BR$88)</f>
        <v>0</v>
      </c>
      <c r="BS47" s="284">
        <f>SUM('Alternatyva 3'!BS$21,'Alternatyva 3'!BS$32,'Alternatyva 3'!BS$43,'Alternatyva 3'!BS$55,'Alternatyva 3'!BS$66,'Alternatyva 3'!BS$77,'Alternatyva 3'!BS$88)</f>
        <v>0</v>
      </c>
      <c r="BT47" s="284">
        <f>SUM('Alternatyva 3'!BT$21,'Alternatyva 3'!BT$32,'Alternatyva 3'!BT$43,'Alternatyva 3'!BT$55,'Alternatyva 3'!BT$66,'Alternatyva 3'!BT$77,'Alternatyva 3'!BT$88)</f>
        <v>0</v>
      </c>
      <c r="BU47" s="284">
        <f>SUM('Alternatyva 3'!BU$21,'Alternatyva 3'!BU$32,'Alternatyva 3'!BU$43,'Alternatyva 3'!BU$55,'Alternatyva 3'!BU$66,'Alternatyva 3'!BU$77,'Alternatyva 3'!BU$88)</f>
        <v>0</v>
      </c>
      <c r="BV47" s="284">
        <f>SUM('Alternatyva 3'!BV$21,'Alternatyva 3'!BV$32,'Alternatyva 3'!BV$43,'Alternatyva 3'!BV$55,'Alternatyva 3'!BV$66,'Alternatyva 3'!BV$77,'Alternatyva 3'!BV$88)</f>
        <v>0</v>
      </c>
      <c r="BW47" s="284">
        <f>SUM('Alternatyva 3'!BW$21,'Alternatyva 3'!BW$32,'Alternatyva 3'!BW$43,'Alternatyva 3'!BW$55,'Alternatyva 3'!BW$66,'Alternatyva 3'!BW$77,'Alternatyva 3'!BW$88)</f>
        <v>0</v>
      </c>
      <c r="BX47" s="284">
        <f>SUM('Alternatyva 3'!BX$21,'Alternatyva 3'!BX$32,'Alternatyva 3'!BX$43,'Alternatyva 3'!BX$55,'Alternatyva 3'!BX$66,'Alternatyva 3'!BX$77,'Alternatyva 3'!BX$88)</f>
        <v>0</v>
      </c>
      <c r="BY47" s="284">
        <f>SUM('Alternatyva 3'!BY$21,'Alternatyva 3'!BY$32,'Alternatyva 3'!BY$43,'Alternatyva 3'!BY$55,'Alternatyva 3'!BY$66,'Alternatyva 3'!BY$77,'Alternatyva 3'!BY$88)</f>
        <v>0</v>
      </c>
      <c r="BZ47" s="284">
        <f>SUM('Alternatyva 3'!BZ$21,'Alternatyva 3'!BZ$32,'Alternatyva 3'!BZ$43,'Alternatyva 3'!BZ$55,'Alternatyva 3'!BZ$66,'Alternatyva 3'!BZ$77,'Alternatyva 3'!BZ$88)</f>
        <v>0</v>
      </c>
      <c r="CA47" s="284">
        <f>SUM('Alternatyva 3'!CA$21,'Alternatyva 3'!CA$32,'Alternatyva 3'!CA$43,'Alternatyva 3'!CA$55,'Alternatyva 3'!CA$66,'Alternatyva 3'!CA$77,'Alternatyva 3'!CA$88)</f>
        <v>0</v>
      </c>
      <c r="CB47" s="284">
        <f>SUM('Alternatyva 3'!CB$21,'Alternatyva 3'!CB$32,'Alternatyva 3'!CB$43,'Alternatyva 3'!CB$55,'Alternatyva 3'!CB$66,'Alternatyva 3'!CB$77,'Alternatyva 3'!CB$88)</f>
        <v>0</v>
      </c>
      <c r="CC47" s="284">
        <f>SUM('Alternatyva 3'!CC$21,'Alternatyva 3'!CC$32,'Alternatyva 3'!CC$43,'Alternatyva 3'!CC$55,'Alternatyva 3'!CC$66,'Alternatyva 3'!CC$77,'Alternatyva 3'!CC$88)</f>
        <v>0</v>
      </c>
      <c r="CD47" s="284">
        <f>SUM('Alternatyva 3'!CD$21,'Alternatyva 3'!CD$32,'Alternatyva 3'!CD$43,'Alternatyva 3'!CD$55,'Alternatyva 3'!CD$66,'Alternatyva 3'!CD$77,'Alternatyva 3'!CD$88)</f>
        <v>0</v>
      </c>
      <c r="CE47" s="284">
        <f>SUM('Alternatyva 3'!CE$21,'Alternatyva 3'!CE$32,'Alternatyva 3'!CE$43,'Alternatyva 3'!CE$55,'Alternatyva 3'!CE$66,'Alternatyva 3'!CE$77,'Alternatyva 3'!CE$88)</f>
        <v>0</v>
      </c>
      <c r="CF47" s="284">
        <f>SUM('Alternatyva 3'!CF$21,'Alternatyva 3'!CF$32,'Alternatyva 3'!CF$43,'Alternatyva 3'!CF$55,'Alternatyva 3'!CF$66,'Alternatyva 3'!CF$77,'Alternatyva 3'!CF$88)</f>
        <v>0</v>
      </c>
      <c r="CG47" s="284">
        <f>SUM('Alternatyva 3'!CG$21,'Alternatyva 3'!CG$32,'Alternatyva 3'!CG$43,'Alternatyva 3'!CG$55,'Alternatyva 3'!CG$66,'Alternatyva 3'!CG$77,'Alternatyva 3'!CG$88)</f>
        <v>0</v>
      </c>
      <c r="CH47" s="284">
        <f>SUM('Alternatyva 3'!CH$21,'Alternatyva 3'!CH$32,'Alternatyva 3'!CH$43,'Alternatyva 3'!CH$55,'Alternatyva 3'!CH$66,'Alternatyva 3'!CH$77,'Alternatyva 3'!CH$88)</f>
        <v>0</v>
      </c>
      <c r="CI47" s="284">
        <f>SUM('Alternatyva 3'!CI$21,'Alternatyva 3'!CI$32,'Alternatyva 3'!CI$43,'Alternatyva 3'!CI$55,'Alternatyva 3'!CI$66,'Alternatyva 3'!CI$77,'Alternatyva 3'!CI$88)</f>
        <v>0</v>
      </c>
      <c r="CJ47" s="284">
        <f>SUM('Alternatyva 3'!CJ$21,'Alternatyva 3'!CJ$32,'Alternatyva 3'!CJ$43,'Alternatyva 3'!CJ$55,'Alternatyva 3'!CJ$66,'Alternatyva 3'!CJ$77,'Alternatyva 3'!CJ$88)</f>
        <v>0</v>
      </c>
      <c r="CK47" s="284">
        <f>SUM('Alternatyva 3'!CK$21,'Alternatyva 3'!CK$32,'Alternatyva 3'!CK$43,'Alternatyva 3'!CK$55,'Alternatyva 3'!CK$66,'Alternatyva 3'!CK$77,'Alternatyva 3'!CK$88)</f>
        <v>0</v>
      </c>
      <c r="CL47" s="284">
        <f>SUM('Alternatyva 3'!CL$21,'Alternatyva 3'!CL$32,'Alternatyva 3'!CL$43,'Alternatyva 3'!CL$55,'Alternatyva 3'!CL$66,'Alternatyva 3'!CL$77,'Alternatyva 3'!CL$88)</f>
        <v>0</v>
      </c>
      <c r="CM47" s="284">
        <f>SUM('Alternatyva 3'!CM$21,'Alternatyva 3'!CM$32,'Alternatyva 3'!CM$43,'Alternatyva 3'!CM$55,'Alternatyva 3'!CM$66,'Alternatyva 3'!CM$77,'Alternatyva 3'!CM$88)</f>
        <v>0</v>
      </c>
      <c r="CN47" s="284">
        <f>SUM('Alternatyva 3'!CN$21,'Alternatyva 3'!CN$32,'Alternatyva 3'!CN$43,'Alternatyva 3'!CN$55,'Alternatyva 3'!CN$66,'Alternatyva 3'!CN$77,'Alternatyva 3'!CN$88)</f>
        <v>0</v>
      </c>
      <c r="CO47" s="284">
        <f>SUM('Alternatyva 3'!CO$21,'Alternatyva 3'!CO$32,'Alternatyva 3'!CO$43,'Alternatyva 3'!CO$55,'Alternatyva 3'!CO$66,'Alternatyva 3'!CO$77,'Alternatyva 3'!CO$88)</f>
        <v>0</v>
      </c>
      <c r="CP47" s="284">
        <f>SUM('Alternatyva 3'!CP$21,'Alternatyva 3'!CP$32,'Alternatyva 3'!CP$43,'Alternatyva 3'!CP$55,'Alternatyva 3'!CP$66,'Alternatyva 3'!CP$77,'Alternatyva 3'!CP$88)</f>
        <v>0</v>
      </c>
      <c r="CQ47" s="284">
        <f>SUM('Alternatyva 3'!CQ$21,'Alternatyva 3'!CQ$32,'Alternatyva 3'!CQ$43,'Alternatyva 3'!CQ$55,'Alternatyva 3'!CQ$66,'Alternatyva 3'!CQ$77,'Alternatyva 3'!CQ$88)</f>
        <v>0</v>
      </c>
      <c r="CR47" s="284">
        <f>SUM('Alternatyva 3'!CR$21,'Alternatyva 3'!CR$32,'Alternatyva 3'!CR$43,'Alternatyva 3'!CR$55,'Alternatyva 3'!CR$66,'Alternatyva 3'!CR$77,'Alternatyva 3'!CR$88)</f>
        <v>0</v>
      </c>
      <c r="CS47" s="284">
        <f>SUM('Alternatyva 3'!CS$21,'Alternatyva 3'!CS$32,'Alternatyva 3'!CS$43,'Alternatyva 3'!CS$55,'Alternatyva 3'!CS$66,'Alternatyva 3'!CS$77,'Alternatyva 3'!CS$88)</f>
        <v>0</v>
      </c>
      <c r="CT47" s="284">
        <f>SUM('Alternatyva 3'!CT$21,'Alternatyva 3'!CT$32,'Alternatyva 3'!CT$43,'Alternatyva 3'!CT$55,'Alternatyva 3'!CT$66,'Alternatyva 3'!CT$77,'Alternatyva 3'!CT$88)</f>
        <v>0</v>
      </c>
      <c r="CU47" s="284">
        <f>SUM('Alternatyva 3'!CU$21,'Alternatyva 3'!CU$32,'Alternatyva 3'!CU$43,'Alternatyva 3'!CU$55,'Alternatyva 3'!CU$66,'Alternatyva 3'!CU$77,'Alternatyva 3'!CU$88)</f>
        <v>0</v>
      </c>
      <c r="CV47" s="284">
        <f>SUM('Alternatyva 3'!CV$21,'Alternatyva 3'!CV$32,'Alternatyva 3'!CV$43,'Alternatyva 3'!CV$55,'Alternatyva 3'!CV$66,'Alternatyva 3'!CV$77,'Alternatyva 3'!CV$88)</f>
        <v>0</v>
      </c>
      <c r="CW47" s="284">
        <f>SUM('Alternatyva 3'!CW$21,'Alternatyva 3'!CW$32,'Alternatyva 3'!CW$43,'Alternatyva 3'!CW$55,'Alternatyva 3'!CW$66,'Alternatyva 3'!CW$77,'Alternatyva 3'!CW$88)</f>
        <v>0</v>
      </c>
      <c r="CX47" s="284">
        <f>SUM('Alternatyva 3'!CX$21,'Alternatyva 3'!CX$32,'Alternatyva 3'!CX$43,'Alternatyva 3'!CX$55,'Alternatyva 3'!CX$66,'Alternatyva 3'!CX$77,'Alternatyva 3'!CX$88)</f>
        <v>0</v>
      </c>
      <c r="CY47" s="284">
        <f>SUM('Alternatyva 3'!CY$21,'Alternatyva 3'!CY$32,'Alternatyva 3'!CY$43,'Alternatyva 3'!CY$55,'Alternatyva 3'!CY$66,'Alternatyva 3'!CY$77,'Alternatyva 3'!CY$88)</f>
        <v>0</v>
      </c>
      <c r="CZ47" s="284">
        <f>SUM('Alternatyva 3'!CZ$21,'Alternatyva 3'!CZ$32,'Alternatyva 3'!CZ$43,'Alternatyva 3'!CZ$55,'Alternatyva 3'!CZ$66,'Alternatyva 3'!CZ$77,'Alternatyva 3'!CZ$88)</f>
        <v>0</v>
      </c>
      <c r="DA47" s="284">
        <f>SUM('Alternatyva 3'!DA$21,'Alternatyva 3'!DA$32,'Alternatyva 3'!DA$43,'Alternatyva 3'!DA$55,'Alternatyva 3'!DA$66,'Alternatyva 3'!DA$77,'Alternatyva 3'!DA$88)</f>
        <v>0</v>
      </c>
      <c r="DB47" s="284">
        <f>SUM('Alternatyva 3'!DB$21,'Alternatyva 3'!DB$32,'Alternatyva 3'!DB$43,'Alternatyva 3'!DB$55,'Alternatyva 3'!DB$66,'Alternatyva 3'!DB$77,'Alternatyva 3'!DB$88)</f>
        <v>0</v>
      </c>
      <c r="DC47" s="284">
        <f>SUM('Alternatyva 3'!DC$21,'Alternatyva 3'!DC$32,'Alternatyva 3'!DC$43,'Alternatyva 3'!DC$55,'Alternatyva 3'!DC$66,'Alternatyva 3'!DC$77,'Alternatyva 3'!DC$88)</f>
        <v>0</v>
      </c>
    </row>
    <row r="48" spans="2:107" s="278" customFormat="1" ht="15" hidden="1" customHeight="1">
      <c r="B48" s="263" t="s">
        <v>195</v>
      </c>
      <c r="C48" s="636" t="s">
        <v>264</v>
      </c>
      <c r="D48" s="637"/>
      <c r="E48" s="638"/>
      <c r="F48" s="75">
        <f>H48+NPV(SD,I48:INDEX(I48:DC48,PAL))</f>
        <v>0</v>
      </c>
      <c r="G48" s="287">
        <f>SUMIF($H$6:$DC$6,"&lt;="&amp;PAL,$H48:$DC48)</f>
        <v>0</v>
      </c>
      <c r="H48" s="284">
        <f>H47-SUMPRODUCT('Alternatyva 3'!H$21:H$88,'Alternatyva 3'!$DH$21:$DH$88)</f>
        <v>0</v>
      </c>
      <c r="I48" s="284">
        <f>I47-SUMPRODUCT('Alternatyva 3'!I$21:I$88,'Alternatyva 3'!$DH$21:$DH$88)</f>
        <v>0</v>
      </c>
      <c r="J48" s="284">
        <f>J47-SUMPRODUCT('Alternatyva 3'!J$21:J$88,'Alternatyva 3'!$DH$21:$DH$88)</f>
        <v>0</v>
      </c>
      <c r="K48" s="284">
        <f>K47-SUMPRODUCT('Alternatyva 3'!K$21:K$88,'Alternatyva 3'!$DH$21:$DH$88)</f>
        <v>0</v>
      </c>
      <c r="L48" s="284">
        <f>L47-SUMPRODUCT('Alternatyva 3'!L$21:L$88,'Alternatyva 3'!$DH$21:$DH$88)</f>
        <v>0</v>
      </c>
      <c r="M48" s="284">
        <f>M47-SUMPRODUCT('Alternatyva 3'!M$21:M$88,'Alternatyva 3'!$DH$21:$DH$88)</f>
        <v>0</v>
      </c>
      <c r="N48" s="284">
        <f>N47-SUMPRODUCT('Alternatyva 3'!N$21:N$88,'Alternatyva 3'!$DH$21:$DH$88)</f>
        <v>0</v>
      </c>
      <c r="O48" s="284">
        <f>O47-SUMPRODUCT('Alternatyva 3'!O$21:O$88,'Alternatyva 3'!$DH$21:$DH$88)</f>
        <v>0</v>
      </c>
      <c r="P48" s="284">
        <f>P47-SUMPRODUCT('Alternatyva 3'!P$21:P$88,'Alternatyva 3'!$DH$21:$DH$88)</f>
        <v>0</v>
      </c>
      <c r="Q48" s="284">
        <f>Q47-SUMPRODUCT('Alternatyva 3'!Q$21:Q$88,'Alternatyva 3'!$DH$21:$DH$88)</f>
        <v>0</v>
      </c>
      <c r="R48" s="284">
        <f>R47-SUMPRODUCT('Alternatyva 3'!R$21:R$88,'Alternatyva 3'!$DH$21:$DH$88)</f>
        <v>0</v>
      </c>
      <c r="S48" s="284">
        <f>S47-SUMPRODUCT('Alternatyva 3'!S$21:S$88,'Alternatyva 3'!$DH$21:$DH$88)</f>
        <v>0</v>
      </c>
      <c r="T48" s="284">
        <f>T47-SUMPRODUCT('Alternatyva 3'!T$21:T$88,'Alternatyva 3'!$DH$21:$DH$88)</f>
        <v>0</v>
      </c>
      <c r="U48" s="284">
        <f>U47-SUMPRODUCT('Alternatyva 3'!U$21:U$88,'Alternatyva 3'!$DH$21:$DH$88)</f>
        <v>0</v>
      </c>
      <c r="V48" s="284">
        <f>V47-SUMPRODUCT('Alternatyva 3'!V$21:V$88,'Alternatyva 3'!$DH$21:$DH$88)</f>
        <v>0</v>
      </c>
      <c r="W48" s="284">
        <f>W47-SUMPRODUCT('Alternatyva 3'!W$21:W$88,'Alternatyva 3'!$DH$21:$DH$88)</f>
        <v>0</v>
      </c>
      <c r="X48" s="284">
        <f>X47-SUMPRODUCT('Alternatyva 3'!X$21:X$88,'Alternatyva 3'!$DH$21:$DH$88)</f>
        <v>0</v>
      </c>
      <c r="Y48" s="284">
        <f>Y47-SUMPRODUCT('Alternatyva 3'!Y$21:Y$88,'Alternatyva 3'!$DH$21:$DH$88)</f>
        <v>0</v>
      </c>
      <c r="Z48" s="284">
        <f>Z47-SUMPRODUCT('Alternatyva 3'!Z$21:Z$88,'Alternatyva 3'!$DH$21:$DH$88)</f>
        <v>0</v>
      </c>
      <c r="AA48" s="284">
        <f>AA47-SUMPRODUCT('Alternatyva 3'!AA$21:AA$88,'Alternatyva 3'!$DH$21:$DH$88)</f>
        <v>0</v>
      </c>
      <c r="AB48" s="284">
        <f>AB47-SUMPRODUCT('Alternatyva 3'!AB$21:AB$88,'Alternatyva 3'!$DH$21:$DH$88)</f>
        <v>0</v>
      </c>
      <c r="AC48" s="284">
        <f>AC47-SUMPRODUCT('Alternatyva 3'!AC$21:AC$88,'Alternatyva 3'!$DH$21:$DH$88)</f>
        <v>0</v>
      </c>
      <c r="AD48" s="284">
        <f>AD47-SUMPRODUCT('Alternatyva 3'!AD$21:AD$88,'Alternatyva 3'!$DH$21:$DH$88)</f>
        <v>0</v>
      </c>
      <c r="AE48" s="284">
        <f>AE47-SUMPRODUCT('Alternatyva 3'!AE$21:AE$88,'Alternatyva 3'!$DH$21:$DH$88)</f>
        <v>0</v>
      </c>
      <c r="AF48" s="284">
        <f>AF47-SUMPRODUCT('Alternatyva 3'!AF$21:AF$88,'Alternatyva 3'!$DH$21:$DH$88)</f>
        <v>0</v>
      </c>
      <c r="AG48" s="284">
        <f>AG47-SUMPRODUCT('Alternatyva 3'!AG$21:AG$88,'Alternatyva 3'!$DH$21:$DH$88)</f>
        <v>0</v>
      </c>
      <c r="AH48" s="284">
        <f>AH47-SUMPRODUCT('Alternatyva 3'!AH$21:AH$88,'Alternatyva 3'!$DH$21:$DH$88)</f>
        <v>0</v>
      </c>
      <c r="AI48" s="284">
        <f>AI47-SUMPRODUCT('Alternatyva 3'!AI$21:AI$88,'Alternatyva 3'!$DH$21:$DH$88)</f>
        <v>0</v>
      </c>
      <c r="AJ48" s="284">
        <f>AJ47-SUMPRODUCT('Alternatyva 3'!AJ$21:AJ$88,'Alternatyva 3'!$DH$21:$DH$88)</f>
        <v>0</v>
      </c>
      <c r="AK48" s="284">
        <f>AK47-SUMPRODUCT('Alternatyva 3'!AK$21:AK$88,'Alternatyva 3'!$DH$21:$DH$88)</f>
        <v>0</v>
      </c>
      <c r="AL48" s="284">
        <f>AL47-SUMPRODUCT('Alternatyva 3'!AL$21:AL$88,'Alternatyva 3'!$DH$21:$DH$88)</f>
        <v>0</v>
      </c>
      <c r="AM48" s="284">
        <f>AM47-SUMPRODUCT('Alternatyva 3'!AM$21:AM$88,'Alternatyva 3'!$DH$21:$DH$88)</f>
        <v>0</v>
      </c>
      <c r="AN48" s="284">
        <f>AN47-SUMPRODUCT('Alternatyva 3'!AN$21:AN$88,'Alternatyva 3'!$DH$21:$DH$88)</f>
        <v>0</v>
      </c>
      <c r="AO48" s="284">
        <f>AO47-SUMPRODUCT('Alternatyva 3'!AO$21:AO$88,'Alternatyva 3'!$DH$21:$DH$88)</f>
        <v>0</v>
      </c>
      <c r="AP48" s="284">
        <f>AP47-SUMPRODUCT('Alternatyva 3'!AP$21:AP$88,'Alternatyva 3'!$DH$21:$DH$88)</f>
        <v>0</v>
      </c>
      <c r="AQ48" s="284">
        <f>AQ47-SUMPRODUCT('Alternatyva 3'!AQ$21:AQ$88,'Alternatyva 3'!$DH$21:$DH$88)</f>
        <v>0</v>
      </c>
      <c r="AR48" s="284">
        <f>AR47-SUMPRODUCT('Alternatyva 3'!AR$21:AR$88,'Alternatyva 3'!$DH$21:$DH$88)</f>
        <v>0</v>
      </c>
      <c r="AS48" s="284">
        <f>AS47-SUMPRODUCT('Alternatyva 3'!AS$21:AS$88,'Alternatyva 3'!$DH$21:$DH$88)</f>
        <v>0</v>
      </c>
      <c r="AT48" s="284">
        <f>AT47-SUMPRODUCT('Alternatyva 3'!AT$21:AT$88,'Alternatyva 3'!$DH$21:$DH$88)</f>
        <v>0</v>
      </c>
      <c r="AU48" s="284">
        <f>AU47-SUMPRODUCT('Alternatyva 3'!AU$21:AU$88,'Alternatyva 3'!$DH$21:$DH$88)</f>
        <v>0</v>
      </c>
      <c r="AV48" s="284">
        <f>AV47-SUMPRODUCT('Alternatyva 3'!AV$21:AV$88,'Alternatyva 3'!$DH$21:$DH$88)</f>
        <v>0</v>
      </c>
      <c r="AW48" s="284">
        <f>AW47-SUMPRODUCT('Alternatyva 3'!AW$21:AW$88,'Alternatyva 3'!$DH$21:$DH$88)</f>
        <v>0</v>
      </c>
      <c r="AX48" s="284">
        <f>AX47-SUMPRODUCT('Alternatyva 3'!AX$21:AX$88,'Alternatyva 3'!$DH$21:$DH$88)</f>
        <v>0</v>
      </c>
      <c r="AY48" s="284">
        <f>AY47-SUMPRODUCT('Alternatyva 3'!AY$21:AY$88,'Alternatyva 3'!$DH$21:$DH$88)</f>
        <v>0</v>
      </c>
      <c r="AZ48" s="284">
        <f>AZ47-SUMPRODUCT('Alternatyva 3'!AZ$21:AZ$88,'Alternatyva 3'!$DH$21:$DH$88)</f>
        <v>0</v>
      </c>
      <c r="BA48" s="284">
        <f>BA47-SUMPRODUCT('Alternatyva 3'!BA$21:BA$88,'Alternatyva 3'!$DH$21:$DH$88)</f>
        <v>0</v>
      </c>
      <c r="BB48" s="284">
        <f>BB47-SUMPRODUCT('Alternatyva 3'!BB$21:BB$88,'Alternatyva 3'!$DH$21:$DH$88)</f>
        <v>0</v>
      </c>
      <c r="BC48" s="284">
        <f>BC47-SUMPRODUCT('Alternatyva 3'!BC$21:BC$88,'Alternatyva 3'!$DH$21:$DH$88)</f>
        <v>0</v>
      </c>
      <c r="BD48" s="284">
        <f>BD47-SUMPRODUCT('Alternatyva 3'!BD$21:BD$88,'Alternatyva 3'!$DH$21:$DH$88)</f>
        <v>0</v>
      </c>
      <c r="BE48" s="284">
        <f>BE47-SUMPRODUCT('Alternatyva 3'!BE$21:BE$88,'Alternatyva 3'!$DH$21:$DH$88)</f>
        <v>0</v>
      </c>
      <c r="BF48" s="284">
        <f>BF47-SUMPRODUCT('Alternatyva 3'!BF$21:BF$88,'Alternatyva 3'!$DH$21:$DH$88)</f>
        <v>0</v>
      </c>
      <c r="BG48" s="284">
        <f>BG47-SUMPRODUCT('Alternatyva 3'!BG$21:BG$88,'Alternatyva 3'!$DH$21:$DH$88)</f>
        <v>0</v>
      </c>
      <c r="BH48" s="284">
        <f>BH47-SUMPRODUCT('Alternatyva 3'!BH$21:BH$88,'Alternatyva 3'!$DH$21:$DH$88)</f>
        <v>0</v>
      </c>
      <c r="BI48" s="284">
        <f>BI47-SUMPRODUCT('Alternatyva 3'!BI$21:BI$88,'Alternatyva 3'!$DH$21:$DH$88)</f>
        <v>0</v>
      </c>
      <c r="BJ48" s="284">
        <f>BJ47-SUMPRODUCT('Alternatyva 3'!BJ$21:BJ$88,'Alternatyva 3'!$DH$21:$DH$88)</f>
        <v>0</v>
      </c>
      <c r="BK48" s="284">
        <f>BK47-SUMPRODUCT('Alternatyva 3'!BK$21:BK$88,'Alternatyva 3'!$DH$21:$DH$88)</f>
        <v>0</v>
      </c>
      <c r="BL48" s="284">
        <f>BL47-SUMPRODUCT('Alternatyva 3'!BL$21:BL$88,'Alternatyva 3'!$DH$21:$DH$88)</f>
        <v>0</v>
      </c>
      <c r="BM48" s="284">
        <f>BM47-SUMPRODUCT('Alternatyva 3'!BM$21:BM$88,'Alternatyva 3'!$DH$21:$DH$88)</f>
        <v>0</v>
      </c>
      <c r="BN48" s="284">
        <f>BN47-SUMPRODUCT('Alternatyva 3'!BN$21:BN$88,'Alternatyva 3'!$DH$21:$DH$88)</f>
        <v>0</v>
      </c>
      <c r="BO48" s="284">
        <f>BO47-SUMPRODUCT('Alternatyva 3'!BO$21:BO$88,'Alternatyva 3'!$DH$21:$DH$88)</f>
        <v>0</v>
      </c>
      <c r="BP48" s="284">
        <f>BP47-SUMPRODUCT('Alternatyva 3'!BP$21:BP$88,'Alternatyva 3'!$DH$21:$DH$88)</f>
        <v>0</v>
      </c>
      <c r="BQ48" s="284">
        <f>BQ47-SUMPRODUCT('Alternatyva 3'!BQ$21:BQ$88,'Alternatyva 3'!$DH$21:$DH$88)</f>
        <v>0</v>
      </c>
      <c r="BR48" s="284">
        <f>BR47-SUMPRODUCT('Alternatyva 3'!BR$21:BR$88,'Alternatyva 3'!$DH$21:$DH$88)</f>
        <v>0</v>
      </c>
      <c r="BS48" s="284">
        <f>BS47-SUMPRODUCT('Alternatyva 3'!BS$21:BS$88,'Alternatyva 3'!$DH$21:$DH$88)</f>
        <v>0</v>
      </c>
      <c r="BT48" s="284">
        <f>BT47-SUMPRODUCT('Alternatyva 3'!BT$21:BT$88,'Alternatyva 3'!$DH$21:$DH$88)</f>
        <v>0</v>
      </c>
      <c r="BU48" s="284">
        <f>BU47-SUMPRODUCT('Alternatyva 3'!BU$21:BU$88,'Alternatyva 3'!$DH$21:$DH$88)</f>
        <v>0</v>
      </c>
      <c r="BV48" s="284">
        <f>BV47-SUMPRODUCT('Alternatyva 3'!BV$21:BV$88,'Alternatyva 3'!$DH$21:$DH$88)</f>
        <v>0</v>
      </c>
      <c r="BW48" s="284">
        <f>BW47-SUMPRODUCT('Alternatyva 3'!BW$21:BW$88,'Alternatyva 3'!$DH$21:$DH$88)</f>
        <v>0</v>
      </c>
      <c r="BX48" s="284">
        <f>BX47-SUMPRODUCT('Alternatyva 3'!BX$21:BX$88,'Alternatyva 3'!$DH$21:$DH$88)</f>
        <v>0</v>
      </c>
      <c r="BY48" s="284">
        <f>BY47-SUMPRODUCT('Alternatyva 3'!BY$21:BY$88,'Alternatyva 3'!$DH$21:$DH$88)</f>
        <v>0</v>
      </c>
      <c r="BZ48" s="284">
        <f>BZ47-SUMPRODUCT('Alternatyva 3'!BZ$21:BZ$88,'Alternatyva 3'!$DH$21:$DH$88)</f>
        <v>0</v>
      </c>
      <c r="CA48" s="284">
        <f>CA47-SUMPRODUCT('Alternatyva 3'!CA$21:CA$88,'Alternatyva 3'!$DH$21:$DH$88)</f>
        <v>0</v>
      </c>
      <c r="CB48" s="284">
        <f>CB47-SUMPRODUCT('Alternatyva 3'!CB$21:CB$88,'Alternatyva 3'!$DH$21:$DH$88)</f>
        <v>0</v>
      </c>
      <c r="CC48" s="284">
        <f>CC47-SUMPRODUCT('Alternatyva 3'!CC$21:CC$88,'Alternatyva 3'!$DH$21:$DH$88)</f>
        <v>0</v>
      </c>
      <c r="CD48" s="284">
        <f>CD47-SUMPRODUCT('Alternatyva 3'!CD$21:CD$88,'Alternatyva 3'!$DH$21:$DH$88)</f>
        <v>0</v>
      </c>
      <c r="CE48" s="284">
        <f>CE47-SUMPRODUCT('Alternatyva 3'!CE$21:CE$88,'Alternatyva 3'!$DH$21:$DH$88)</f>
        <v>0</v>
      </c>
      <c r="CF48" s="284">
        <f>CF47-SUMPRODUCT('Alternatyva 3'!CF$21:CF$88,'Alternatyva 3'!$DH$21:$DH$88)</f>
        <v>0</v>
      </c>
      <c r="CG48" s="284">
        <f>CG47-SUMPRODUCT('Alternatyva 3'!CG$21:CG$88,'Alternatyva 3'!$DH$21:$DH$88)</f>
        <v>0</v>
      </c>
      <c r="CH48" s="284">
        <f>CH47-SUMPRODUCT('Alternatyva 3'!CH$21:CH$88,'Alternatyva 3'!$DH$21:$DH$88)</f>
        <v>0</v>
      </c>
      <c r="CI48" s="284">
        <f>CI47-SUMPRODUCT('Alternatyva 3'!CI$21:CI$88,'Alternatyva 3'!$DH$21:$DH$88)</f>
        <v>0</v>
      </c>
      <c r="CJ48" s="284">
        <f>CJ47-SUMPRODUCT('Alternatyva 3'!CJ$21:CJ$88,'Alternatyva 3'!$DH$21:$DH$88)</f>
        <v>0</v>
      </c>
      <c r="CK48" s="284">
        <f>CK47-SUMPRODUCT('Alternatyva 3'!CK$21:CK$88,'Alternatyva 3'!$DH$21:$DH$88)</f>
        <v>0</v>
      </c>
      <c r="CL48" s="284">
        <f>CL47-SUMPRODUCT('Alternatyva 3'!CL$21:CL$88,'Alternatyva 3'!$DH$21:$DH$88)</f>
        <v>0</v>
      </c>
      <c r="CM48" s="284">
        <f>CM47-SUMPRODUCT('Alternatyva 3'!CM$21:CM$88,'Alternatyva 3'!$DH$21:$DH$88)</f>
        <v>0</v>
      </c>
      <c r="CN48" s="284">
        <f>CN47-SUMPRODUCT('Alternatyva 3'!CN$21:CN$88,'Alternatyva 3'!$DH$21:$DH$88)</f>
        <v>0</v>
      </c>
      <c r="CO48" s="284">
        <f>CO47-SUMPRODUCT('Alternatyva 3'!CO$21:CO$88,'Alternatyva 3'!$DH$21:$DH$88)</f>
        <v>0</v>
      </c>
      <c r="CP48" s="284">
        <f>CP47-SUMPRODUCT('Alternatyva 3'!CP$21:CP$88,'Alternatyva 3'!$DH$21:$DH$88)</f>
        <v>0</v>
      </c>
      <c r="CQ48" s="284">
        <f>CQ47-SUMPRODUCT('Alternatyva 3'!CQ$21:CQ$88,'Alternatyva 3'!$DH$21:$DH$88)</f>
        <v>0</v>
      </c>
      <c r="CR48" s="284">
        <f>CR47-SUMPRODUCT('Alternatyva 3'!CR$21:CR$88,'Alternatyva 3'!$DH$21:$DH$88)</f>
        <v>0</v>
      </c>
      <c r="CS48" s="284">
        <f>CS47-SUMPRODUCT('Alternatyva 3'!CS$21:CS$88,'Alternatyva 3'!$DH$21:$DH$88)</f>
        <v>0</v>
      </c>
      <c r="CT48" s="284">
        <f>CT47-SUMPRODUCT('Alternatyva 3'!CT$21:CT$88,'Alternatyva 3'!$DH$21:$DH$88)</f>
        <v>0</v>
      </c>
      <c r="CU48" s="284">
        <f>CU47-SUMPRODUCT('Alternatyva 3'!CU$21:CU$88,'Alternatyva 3'!$DH$21:$DH$88)</f>
        <v>0</v>
      </c>
      <c r="CV48" s="284">
        <f>CV47-SUMPRODUCT('Alternatyva 3'!CV$21:CV$88,'Alternatyva 3'!$DH$21:$DH$88)</f>
        <v>0</v>
      </c>
      <c r="CW48" s="284">
        <f>CW47-SUMPRODUCT('Alternatyva 3'!CW$21:CW$88,'Alternatyva 3'!$DH$21:$DH$88)</f>
        <v>0</v>
      </c>
      <c r="CX48" s="284">
        <f>CX47-SUMPRODUCT('Alternatyva 3'!CX$21:CX$88,'Alternatyva 3'!$DH$21:$DH$88)</f>
        <v>0</v>
      </c>
      <c r="CY48" s="284">
        <f>CY47-SUMPRODUCT('Alternatyva 3'!CY$21:CY$88,'Alternatyva 3'!$DH$21:$DH$88)</f>
        <v>0</v>
      </c>
      <c r="CZ48" s="284">
        <f>CZ47-SUMPRODUCT('Alternatyva 3'!CZ$21:CZ$88,'Alternatyva 3'!$DH$21:$DH$88)</f>
        <v>0</v>
      </c>
      <c r="DA48" s="284">
        <f>DA47-SUMPRODUCT('Alternatyva 3'!DA$21:DA$88,'Alternatyva 3'!$DH$21:$DH$88)</f>
        <v>0</v>
      </c>
      <c r="DB48" s="284">
        <f>DB47-SUMPRODUCT('Alternatyva 3'!DB$21:DB$88,'Alternatyva 3'!$DH$21:$DH$88)</f>
        <v>0</v>
      </c>
      <c r="DC48" s="284">
        <f>DC47-SUMPRODUCT('Alternatyva 3'!DC$21:DC$88,'Alternatyva 3'!$DH$21:$DH$88)</f>
        <v>0</v>
      </c>
    </row>
    <row r="49" spans="2:107" s="1" customFormat="1" ht="15" hidden="1" customHeight="1" thickBot="1">
      <c r="B49" s="262" t="s">
        <v>241</v>
      </c>
      <c r="C49" s="654" t="s">
        <v>162</v>
      </c>
      <c r="D49" s="655"/>
      <c r="E49" s="656"/>
      <c r="F49" s="75">
        <f>H49+NPV(SD,I49:INDEX(I49:DC49,PAL))</f>
        <v>0</v>
      </c>
      <c r="G49" s="287">
        <f>SUMIF($H$6:$DC$6,"&lt;="&amp;PAL,$H49:$DC49)</f>
        <v>0</v>
      </c>
      <c r="H49" s="264">
        <f>H44-H45-H46+H48</f>
        <v>0</v>
      </c>
      <c r="I49" s="264">
        <f t="shared" ref="I49:BT49" si="16">I44-I45-I46+I48</f>
        <v>0</v>
      </c>
      <c r="J49" s="264">
        <f>J44-J45-J46+J48</f>
        <v>0</v>
      </c>
      <c r="K49" s="264">
        <f t="shared" si="16"/>
        <v>0</v>
      </c>
      <c r="L49" s="264">
        <f t="shared" si="16"/>
        <v>0</v>
      </c>
      <c r="M49" s="264">
        <f t="shared" si="16"/>
        <v>0</v>
      </c>
      <c r="N49" s="264">
        <f t="shared" si="16"/>
        <v>0</v>
      </c>
      <c r="O49" s="264">
        <f t="shared" si="16"/>
        <v>0</v>
      </c>
      <c r="P49" s="264">
        <f t="shared" si="16"/>
        <v>0</v>
      </c>
      <c r="Q49" s="264">
        <f t="shared" si="16"/>
        <v>0</v>
      </c>
      <c r="R49" s="264">
        <f t="shared" si="16"/>
        <v>0</v>
      </c>
      <c r="S49" s="264">
        <f t="shared" si="16"/>
        <v>0</v>
      </c>
      <c r="T49" s="264">
        <f t="shared" si="16"/>
        <v>0</v>
      </c>
      <c r="U49" s="264">
        <f t="shared" si="16"/>
        <v>0</v>
      </c>
      <c r="V49" s="264">
        <f t="shared" si="16"/>
        <v>0</v>
      </c>
      <c r="W49" s="264">
        <f>W44-W45-W46+W48</f>
        <v>0</v>
      </c>
      <c r="X49" s="264">
        <f t="shared" si="16"/>
        <v>0</v>
      </c>
      <c r="Y49" s="264">
        <f t="shared" si="16"/>
        <v>0</v>
      </c>
      <c r="Z49" s="264">
        <f t="shared" si="16"/>
        <v>0</v>
      </c>
      <c r="AA49" s="264">
        <f t="shared" si="16"/>
        <v>0</v>
      </c>
      <c r="AB49" s="264">
        <f t="shared" si="16"/>
        <v>0</v>
      </c>
      <c r="AC49" s="264">
        <f t="shared" si="16"/>
        <v>0</v>
      </c>
      <c r="AD49" s="264">
        <f t="shared" si="16"/>
        <v>0</v>
      </c>
      <c r="AE49" s="264">
        <f t="shared" si="16"/>
        <v>0</v>
      </c>
      <c r="AF49" s="264">
        <f t="shared" si="16"/>
        <v>0</v>
      </c>
      <c r="AG49" s="264">
        <f t="shared" si="16"/>
        <v>0</v>
      </c>
      <c r="AH49" s="264">
        <f t="shared" si="16"/>
        <v>0</v>
      </c>
      <c r="AI49" s="264">
        <f t="shared" si="16"/>
        <v>0</v>
      </c>
      <c r="AJ49" s="264">
        <f t="shared" si="16"/>
        <v>0</v>
      </c>
      <c r="AK49" s="264">
        <f t="shared" si="16"/>
        <v>0</v>
      </c>
      <c r="AL49" s="264">
        <f t="shared" si="16"/>
        <v>0</v>
      </c>
      <c r="AM49" s="264">
        <f t="shared" si="16"/>
        <v>0</v>
      </c>
      <c r="AN49" s="264">
        <f t="shared" si="16"/>
        <v>0</v>
      </c>
      <c r="AO49" s="264">
        <f t="shared" si="16"/>
        <v>0</v>
      </c>
      <c r="AP49" s="264">
        <f t="shared" si="16"/>
        <v>0</v>
      </c>
      <c r="AQ49" s="264">
        <f t="shared" si="16"/>
        <v>0</v>
      </c>
      <c r="AR49" s="264">
        <f t="shared" si="16"/>
        <v>0</v>
      </c>
      <c r="AS49" s="264">
        <f t="shared" si="16"/>
        <v>0</v>
      </c>
      <c r="AT49" s="264">
        <f t="shared" si="16"/>
        <v>0</v>
      </c>
      <c r="AU49" s="264">
        <f t="shared" si="16"/>
        <v>0</v>
      </c>
      <c r="AV49" s="264">
        <f t="shared" si="16"/>
        <v>0</v>
      </c>
      <c r="AW49" s="264">
        <f t="shared" si="16"/>
        <v>0</v>
      </c>
      <c r="AX49" s="264">
        <f t="shared" si="16"/>
        <v>0</v>
      </c>
      <c r="AY49" s="264">
        <f t="shared" si="16"/>
        <v>0</v>
      </c>
      <c r="AZ49" s="264">
        <f t="shared" si="16"/>
        <v>0</v>
      </c>
      <c r="BA49" s="264">
        <f t="shared" si="16"/>
        <v>0</v>
      </c>
      <c r="BB49" s="264">
        <f t="shared" si="16"/>
        <v>0</v>
      </c>
      <c r="BC49" s="264">
        <f t="shared" si="16"/>
        <v>0</v>
      </c>
      <c r="BD49" s="264">
        <f t="shared" si="16"/>
        <v>0</v>
      </c>
      <c r="BE49" s="264">
        <f t="shared" si="16"/>
        <v>0</v>
      </c>
      <c r="BF49" s="264">
        <f t="shared" si="16"/>
        <v>0</v>
      </c>
      <c r="BG49" s="264">
        <f t="shared" si="16"/>
        <v>0</v>
      </c>
      <c r="BH49" s="264">
        <f t="shared" si="16"/>
        <v>0</v>
      </c>
      <c r="BI49" s="264">
        <f t="shared" si="16"/>
        <v>0</v>
      </c>
      <c r="BJ49" s="264">
        <f t="shared" si="16"/>
        <v>0</v>
      </c>
      <c r="BK49" s="264">
        <f t="shared" si="16"/>
        <v>0</v>
      </c>
      <c r="BL49" s="264">
        <f t="shared" si="16"/>
        <v>0</v>
      </c>
      <c r="BM49" s="264">
        <f t="shared" si="16"/>
        <v>0</v>
      </c>
      <c r="BN49" s="264">
        <f t="shared" si="16"/>
        <v>0</v>
      </c>
      <c r="BO49" s="264">
        <f t="shared" si="16"/>
        <v>0</v>
      </c>
      <c r="BP49" s="264">
        <f t="shared" si="16"/>
        <v>0</v>
      </c>
      <c r="BQ49" s="264">
        <f t="shared" si="16"/>
        <v>0</v>
      </c>
      <c r="BR49" s="264">
        <f t="shared" si="16"/>
        <v>0</v>
      </c>
      <c r="BS49" s="264">
        <f t="shared" si="16"/>
        <v>0</v>
      </c>
      <c r="BT49" s="264">
        <f t="shared" si="16"/>
        <v>0</v>
      </c>
      <c r="BU49" s="264">
        <f t="shared" ref="BU49:DC49" si="17">BU44-BU45-BU46+BU48</f>
        <v>0</v>
      </c>
      <c r="BV49" s="264">
        <f t="shared" si="17"/>
        <v>0</v>
      </c>
      <c r="BW49" s="264">
        <f t="shared" si="17"/>
        <v>0</v>
      </c>
      <c r="BX49" s="264">
        <f t="shared" si="17"/>
        <v>0</v>
      </c>
      <c r="BY49" s="264">
        <f t="shared" si="17"/>
        <v>0</v>
      </c>
      <c r="BZ49" s="264">
        <f t="shared" si="17"/>
        <v>0</v>
      </c>
      <c r="CA49" s="264">
        <f t="shared" si="17"/>
        <v>0</v>
      </c>
      <c r="CB49" s="264">
        <f t="shared" si="17"/>
        <v>0</v>
      </c>
      <c r="CC49" s="264">
        <f t="shared" si="17"/>
        <v>0</v>
      </c>
      <c r="CD49" s="264">
        <f t="shared" si="17"/>
        <v>0</v>
      </c>
      <c r="CE49" s="264">
        <f t="shared" si="17"/>
        <v>0</v>
      </c>
      <c r="CF49" s="264">
        <f t="shared" si="17"/>
        <v>0</v>
      </c>
      <c r="CG49" s="264">
        <f t="shared" si="17"/>
        <v>0</v>
      </c>
      <c r="CH49" s="264">
        <f t="shared" si="17"/>
        <v>0</v>
      </c>
      <c r="CI49" s="264">
        <f t="shared" si="17"/>
        <v>0</v>
      </c>
      <c r="CJ49" s="264">
        <f t="shared" si="17"/>
        <v>0</v>
      </c>
      <c r="CK49" s="264">
        <f t="shared" si="17"/>
        <v>0</v>
      </c>
      <c r="CL49" s="264">
        <f t="shared" si="17"/>
        <v>0</v>
      </c>
      <c r="CM49" s="264">
        <f t="shared" si="17"/>
        <v>0</v>
      </c>
      <c r="CN49" s="264">
        <f t="shared" si="17"/>
        <v>0</v>
      </c>
      <c r="CO49" s="264">
        <f t="shared" si="17"/>
        <v>0</v>
      </c>
      <c r="CP49" s="264">
        <f t="shared" si="17"/>
        <v>0</v>
      </c>
      <c r="CQ49" s="264">
        <f t="shared" si="17"/>
        <v>0</v>
      </c>
      <c r="CR49" s="264">
        <f t="shared" si="17"/>
        <v>0</v>
      </c>
      <c r="CS49" s="264">
        <f t="shared" si="17"/>
        <v>0</v>
      </c>
      <c r="CT49" s="264">
        <f t="shared" si="17"/>
        <v>0</v>
      </c>
      <c r="CU49" s="264">
        <f t="shared" si="17"/>
        <v>0</v>
      </c>
      <c r="CV49" s="264">
        <f t="shared" si="17"/>
        <v>0</v>
      </c>
      <c r="CW49" s="264">
        <f t="shared" si="17"/>
        <v>0</v>
      </c>
      <c r="CX49" s="264">
        <f t="shared" si="17"/>
        <v>0</v>
      </c>
      <c r="CY49" s="264">
        <f t="shared" si="17"/>
        <v>0</v>
      </c>
      <c r="CZ49" s="264">
        <f t="shared" si="17"/>
        <v>0</v>
      </c>
      <c r="DA49" s="264">
        <f t="shared" si="17"/>
        <v>0</v>
      </c>
      <c r="DB49" s="264">
        <f t="shared" si="17"/>
        <v>0</v>
      </c>
      <c r="DC49" s="264">
        <f t="shared" si="17"/>
        <v>0</v>
      </c>
    </row>
    <row r="50" spans="2:107" s="1" customFormat="1" ht="15" hidden="1" customHeight="1" thickBot="1">
      <c r="B50" s="40"/>
      <c r="C50" s="661" t="s">
        <v>205</v>
      </c>
      <c r="D50" s="662"/>
      <c r="E50" s="662"/>
      <c r="F50" s="663"/>
      <c r="G50" s="8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row>
    <row r="51" spans="2:107" ht="15" hidden="1" customHeight="1">
      <c r="B51" s="67"/>
      <c r="C51" s="658" t="s">
        <v>29</v>
      </c>
      <c r="D51" s="659"/>
      <c r="E51" s="660"/>
      <c r="F51" s="77">
        <f>F49</f>
        <v>0</v>
      </c>
      <c r="G51" s="68"/>
      <c r="H51" s="69"/>
      <c r="I51" s="69"/>
      <c r="J51" s="69"/>
      <c r="K51" s="69"/>
      <c r="L51" s="69"/>
      <c r="M51" s="69"/>
      <c r="N51" s="69"/>
      <c r="O51" s="69"/>
      <c r="P51" s="69"/>
      <c r="Q51" s="69"/>
      <c r="R51" s="69"/>
      <c r="S51" s="69"/>
      <c r="T51" s="69"/>
      <c r="U51" s="69"/>
      <c r="V51" s="69"/>
      <c r="W51" s="69"/>
      <c r="X51" s="69"/>
      <c r="Y51" s="69"/>
      <c r="Z51" s="69"/>
      <c r="AA51" s="69"/>
    </row>
    <row r="52" spans="2:107" ht="15" hidden="1" customHeight="1">
      <c r="B52" s="67"/>
      <c r="C52" s="651" t="s">
        <v>30</v>
      </c>
      <c r="D52" s="652"/>
      <c r="E52" s="653"/>
      <c r="F52" s="78" t="str">
        <f>IFERROR(IF(F46&lt;0,(F44-F46)/(F45-F48),(F44)/(F45+F46-F48)),"")</f>
        <v/>
      </c>
      <c r="G52" s="80"/>
      <c r="H52" s="69"/>
      <c r="I52" s="69"/>
      <c r="J52" s="69"/>
      <c r="K52" s="69"/>
      <c r="L52" s="69"/>
      <c r="M52" s="69"/>
      <c r="N52" s="69"/>
      <c r="O52" s="69"/>
      <c r="P52" s="69"/>
      <c r="Q52" s="69"/>
      <c r="R52" s="69"/>
      <c r="S52" s="69"/>
      <c r="T52" s="69"/>
      <c r="U52" s="69"/>
      <c r="V52" s="69"/>
      <c r="W52" s="69"/>
      <c r="X52" s="69"/>
      <c r="Y52" s="69"/>
      <c r="Z52" s="69"/>
      <c r="AA52" s="69"/>
    </row>
    <row r="53" spans="2:107" ht="15" hidden="1" customHeight="1" thickBot="1">
      <c r="B53" s="67"/>
      <c r="C53" s="648" t="s">
        <v>196</v>
      </c>
      <c r="D53" s="649"/>
      <c r="E53" s="650"/>
      <c r="F53" s="296" t="str">
        <f>IFERROR(IRR(H49:INDEX(H49:DC49,PAL+1)),"-")</f>
        <v>-</v>
      </c>
      <c r="G53" s="70"/>
      <c r="H53" s="69"/>
      <c r="I53" s="69"/>
      <c r="J53" s="69"/>
      <c r="K53" s="69"/>
      <c r="L53" s="69"/>
      <c r="M53" s="69"/>
      <c r="N53" s="69"/>
      <c r="O53" s="69"/>
      <c r="P53" s="69"/>
      <c r="Q53" s="69"/>
      <c r="R53" s="69"/>
      <c r="S53" s="69"/>
      <c r="T53" s="69"/>
      <c r="U53" s="69"/>
      <c r="V53" s="69"/>
      <c r="W53" s="69"/>
      <c r="X53" s="69"/>
      <c r="Y53" s="69"/>
      <c r="Z53" s="69"/>
      <c r="AA53" s="69"/>
    </row>
    <row r="54" spans="2:107" ht="15" hidden="1" customHeight="1" thickBot="1">
      <c r="B54" s="67"/>
      <c r="C54" s="661" t="s">
        <v>197</v>
      </c>
      <c r="D54" s="662"/>
      <c r="E54" s="662"/>
      <c r="F54" s="663"/>
      <c r="G54" s="93" t="s">
        <v>33</v>
      </c>
      <c r="H54" s="93" t="str">
        <f t="shared" ref="H54:AM54" ca="1" si="18">H43</f>
        <v>2023</v>
      </c>
      <c r="I54" s="93">
        <f t="shared" ca="1" si="18"/>
        <v>2024</v>
      </c>
      <c r="J54" s="93">
        <f t="shared" ca="1" si="18"/>
        <v>2025</v>
      </c>
      <c r="K54" s="93">
        <f t="shared" ca="1" si="18"/>
        <v>2026</v>
      </c>
      <c r="L54" s="93">
        <f t="shared" ca="1" si="18"/>
        <v>2027</v>
      </c>
      <c r="M54" s="93">
        <f t="shared" ca="1" si="18"/>
        <v>2028</v>
      </c>
      <c r="N54" s="93">
        <f t="shared" ca="1" si="18"/>
        <v>2029</v>
      </c>
      <c r="O54" s="93">
        <f t="shared" ca="1" si="18"/>
        <v>2030</v>
      </c>
      <c r="P54" s="93">
        <f t="shared" ca="1" si="18"/>
        <v>2031</v>
      </c>
      <c r="Q54" s="93">
        <f t="shared" ca="1" si="18"/>
        <v>2032</v>
      </c>
      <c r="R54" s="93">
        <f t="shared" ca="1" si="18"/>
        <v>2033</v>
      </c>
      <c r="S54" s="93">
        <f t="shared" ca="1" si="18"/>
        <v>2034</v>
      </c>
      <c r="T54" s="93">
        <f t="shared" ca="1" si="18"/>
        <v>2035</v>
      </c>
      <c r="U54" s="93">
        <f t="shared" ca="1" si="18"/>
        <v>2036</v>
      </c>
      <c r="V54" s="93">
        <f t="shared" ca="1" si="18"/>
        <v>2037</v>
      </c>
      <c r="W54" s="93">
        <f t="shared" ca="1" si="18"/>
        <v>2038</v>
      </c>
      <c r="X54" s="93">
        <f t="shared" ca="1" si="18"/>
        <v>2039</v>
      </c>
      <c r="Y54" s="93">
        <f t="shared" ca="1" si="18"/>
        <v>2040</v>
      </c>
      <c r="Z54" s="93">
        <f t="shared" ca="1" si="18"/>
        <v>2041</v>
      </c>
      <c r="AA54" s="93">
        <f t="shared" ca="1" si="18"/>
        <v>2042</v>
      </c>
      <c r="AB54" s="93">
        <f t="shared" ca="1" si="18"/>
        <v>2043</v>
      </c>
      <c r="AC54" s="93">
        <f t="shared" ca="1" si="18"/>
        <v>2044</v>
      </c>
      <c r="AD54" s="93">
        <f t="shared" ca="1" si="18"/>
        <v>2045</v>
      </c>
      <c r="AE54" s="93">
        <f t="shared" ca="1" si="18"/>
        <v>2046</v>
      </c>
      <c r="AF54" s="93">
        <f t="shared" ca="1" si="18"/>
        <v>2047</v>
      </c>
      <c r="AG54" s="93">
        <f t="shared" ca="1" si="18"/>
        <v>2048</v>
      </c>
      <c r="AH54" s="93">
        <f t="shared" ca="1" si="18"/>
        <v>2049</v>
      </c>
      <c r="AI54" s="93">
        <f t="shared" ca="1" si="18"/>
        <v>2050</v>
      </c>
      <c r="AJ54" s="93">
        <f t="shared" ca="1" si="18"/>
        <v>2051</v>
      </c>
      <c r="AK54" s="93">
        <f t="shared" ca="1" si="18"/>
        <v>2052</v>
      </c>
      <c r="AL54" s="93">
        <f t="shared" ca="1" si="18"/>
        <v>2053</v>
      </c>
      <c r="AM54" s="93">
        <f t="shared" ca="1" si="18"/>
        <v>2054</v>
      </c>
      <c r="AN54" s="93">
        <f t="shared" ref="AN54:BS54" ca="1" si="19">AN43</f>
        <v>2055</v>
      </c>
      <c r="AO54" s="93">
        <f t="shared" ca="1" si="19"/>
        <v>2056</v>
      </c>
      <c r="AP54" s="93">
        <f t="shared" ca="1" si="19"/>
        <v>2057</v>
      </c>
      <c r="AQ54" s="93">
        <f t="shared" ca="1" si="19"/>
        <v>2058</v>
      </c>
      <c r="AR54" s="93">
        <f t="shared" ca="1" si="19"/>
        <v>2059</v>
      </c>
      <c r="AS54" s="93">
        <f t="shared" ca="1" si="19"/>
        <v>2060</v>
      </c>
      <c r="AT54" s="93">
        <f t="shared" ca="1" si="19"/>
        <v>2061</v>
      </c>
      <c r="AU54" s="93">
        <f t="shared" ca="1" si="19"/>
        <v>2062</v>
      </c>
      <c r="AV54" s="93">
        <f t="shared" ca="1" si="19"/>
        <v>2063</v>
      </c>
      <c r="AW54" s="93">
        <f t="shared" ca="1" si="19"/>
        <v>2064</v>
      </c>
      <c r="AX54" s="93">
        <f t="shared" ca="1" si="19"/>
        <v>2065</v>
      </c>
      <c r="AY54" s="93">
        <f t="shared" ca="1" si="19"/>
        <v>2066</v>
      </c>
      <c r="AZ54" s="93">
        <f t="shared" ca="1" si="19"/>
        <v>2067</v>
      </c>
      <c r="BA54" s="93">
        <f t="shared" ca="1" si="19"/>
        <v>2068</v>
      </c>
      <c r="BB54" s="93">
        <f t="shared" ca="1" si="19"/>
        <v>2069</v>
      </c>
      <c r="BC54" s="93">
        <f t="shared" ca="1" si="19"/>
        <v>2070</v>
      </c>
      <c r="BD54" s="93">
        <f t="shared" ca="1" si="19"/>
        <v>2071</v>
      </c>
      <c r="BE54" s="93">
        <f t="shared" ca="1" si="19"/>
        <v>2072</v>
      </c>
      <c r="BF54" s="93">
        <f t="shared" ca="1" si="19"/>
        <v>2073</v>
      </c>
      <c r="BG54" s="93">
        <f t="shared" ca="1" si="19"/>
        <v>2074</v>
      </c>
      <c r="BH54" s="93">
        <f t="shared" ca="1" si="19"/>
        <v>2075</v>
      </c>
      <c r="BI54" s="93">
        <f t="shared" ca="1" si="19"/>
        <v>2076</v>
      </c>
      <c r="BJ54" s="93">
        <f t="shared" ca="1" si="19"/>
        <v>2077</v>
      </c>
      <c r="BK54" s="93">
        <f t="shared" ca="1" si="19"/>
        <v>2078</v>
      </c>
      <c r="BL54" s="93">
        <f t="shared" ca="1" si="19"/>
        <v>2079</v>
      </c>
      <c r="BM54" s="93">
        <f t="shared" ca="1" si="19"/>
        <v>2080</v>
      </c>
      <c r="BN54" s="93">
        <f t="shared" ca="1" si="19"/>
        <v>2081</v>
      </c>
      <c r="BO54" s="93">
        <f t="shared" ca="1" si="19"/>
        <v>2082</v>
      </c>
      <c r="BP54" s="93">
        <f t="shared" ca="1" si="19"/>
        <v>2083</v>
      </c>
      <c r="BQ54" s="93">
        <f t="shared" ca="1" si="19"/>
        <v>2084</v>
      </c>
      <c r="BR54" s="93">
        <f t="shared" ca="1" si="19"/>
        <v>2085</v>
      </c>
      <c r="BS54" s="93">
        <f t="shared" ca="1" si="19"/>
        <v>2086</v>
      </c>
      <c r="BT54" s="93">
        <f t="shared" ref="BT54:DC54" ca="1" si="20">BT43</f>
        <v>2087</v>
      </c>
      <c r="BU54" s="93">
        <f t="shared" ca="1" si="20"/>
        <v>2088</v>
      </c>
      <c r="BV54" s="93">
        <f t="shared" ca="1" si="20"/>
        <v>2089</v>
      </c>
      <c r="BW54" s="93">
        <f t="shared" ca="1" si="20"/>
        <v>2090</v>
      </c>
      <c r="BX54" s="93">
        <f t="shared" ca="1" si="20"/>
        <v>2091</v>
      </c>
      <c r="BY54" s="93">
        <f t="shared" ca="1" si="20"/>
        <v>2092</v>
      </c>
      <c r="BZ54" s="93">
        <f t="shared" ca="1" si="20"/>
        <v>2093</v>
      </c>
      <c r="CA54" s="93">
        <f t="shared" ca="1" si="20"/>
        <v>2094</v>
      </c>
      <c r="CB54" s="93">
        <f t="shared" ca="1" si="20"/>
        <v>2095</v>
      </c>
      <c r="CC54" s="93">
        <f t="shared" ca="1" si="20"/>
        <v>2096</v>
      </c>
      <c r="CD54" s="93">
        <f t="shared" ca="1" si="20"/>
        <v>2097</v>
      </c>
      <c r="CE54" s="93">
        <f t="shared" ca="1" si="20"/>
        <v>2098</v>
      </c>
      <c r="CF54" s="93">
        <f t="shared" ca="1" si="20"/>
        <v>2099</v>
      </c>
      <c r="CG54" s="93">
        <f t="shared" ca="1" si="20"/>
        <v>2100</v>
      </c>
      <c r="CH54" s="93">
        <f t="shared" ca="1" si="20"/>
        <v>2101</v>
      </c>
      <c r="CI54" s="93">
        <f t="shared" ca="1" si="20"/>
        <v>2102</v>
      </c>
      <c r="CJ54" s="93">
        <f t="shared" ca="1" si="20"/>
        <v>2103</v>
      </c>
      <c r="CK54" s="93">
        <f t="shared" ca="1" si="20"/>
        <v>2104</v>
      </c>
      <c r="CL54" s="93">
        <f t="shared" ca="1" si="20"/>
        <v>2105</v>
      </c>
      <c r="CM54" s="93">
        <f t="shared" ca="1" si="20"/>
        <v>2106</v>
      </c>
      <c r="CN54" s="93">
        <f t="shared" ca="1" si="20"/>
        <v>2107</v>
      </c>
      <c r="CO54" s="93">
        <f t="shared" ca="1" si="20"/>
        <v>2108</v>
      </c>
      <c r="CP54" s="93">
        <f t="shared" ca="1" si="20"/>
        <v>2109</v>
      </c>
      <c r="CQ54" s="93">
        <f t="shared" ca="1" si="20"/>
        <v>2110</v>
      </c>
      <c r="CR54" s="93">
        <f t="shared" ca="1" si="20"/>
        <v>2111</v>
      </c>
      <c r="CS54" s="93">
        <f t="shared" ca="1" si="20"/>
        <v>2112</v>
      </c>
      <c r="CT54" s="93">
        <f t="shared" ca="1" si="20"/>
        <v>2113</v>
      </c>
      <c r="CU54" s="93">
        <f t="shared" ca="1" si="20"/>
        <v>2114</v>
      </c>
      <c r="CV54" s="93">
        <f t="shared" ca="1" si="20"/>
        <v>2115</v>
      </c>
      <c r="CW54" s="93">
        <f t="shared" ca="1" si="20"/>
        <v>2116</v>
      </c>
      <c r="CX54" s="93">
        <f t="shared" ca="1" si="20"/>
        <v>2117</v>
      </c>
      <c r="CY54" s="93">
        <f t="shared" ca="1" si="20"/>
        <v>2118</v>
      </c>
      <c r="CZ54" s="93">
        <f t="shared" ca="1" si="20"/>
        <v>2119</v>
      </c>
      <c r="DA54" s="93">
        <f t="shared" ca="1" si="20"/>
        <v>2120</v>
      </c>
      <c r="DB54" s="93">
        <f t="shared" ca="1" si="20"/>
        <v>2121</v>
      </c>
      <c r="DC54" s="93">
        <f t="shared" ca="1" si="20"/>
        <v>2122</v>
      </c>
    </row>
    <row r="55" spans="2:107" ht="15" hidden="1" customHeight="1">
      <c r="B55" s="67"/>
      <c r="C55" s="639" t="s">
        <v>201</v>
      </c>
      <c r="D55" s="640"/>
      <c r="E55" s="641"/>
      <c r="F55" s="90"/>
      <c r="G55" s="88">
        <f>SUMIF($H$6:$DC$6,"&lt;="&amp;PAL,$H55:$DC55)</f>
        <v>0</v>
      </c>
      <c r="H55" s="83">
        <f>H47-'Alternatyva 3'!H$7+'Alternatyva 3'!H$115</f>
        <v>0</v>
      </c>
      <c r="I55" s="290">
        <f>I47-'Alternatyva 3'!I$7+'Alternatyva 3'!I$115</f>
        <v>0</v>
      </c>
      <c r="J55" s="290">
        <f>J47-'Alternatyva 3'!J$7+'Alternatyva 3'!J$115</f>
        <v>0</v>
      </c>
      <c r="K55" s="290">
        <f>K47-'Alternatyva 3'!K$7+'Alternatyva 3'!K$115</f>
        <v>0</v>
      </c>
      <c r="L55" s="290">
        <f>L47-'Alternatyva 3'!L$7+'Alternatyva 3'!L$115</f>
        <v>0</v>
      </c>
      <c r="M55" s="290">
        <f>M47-'Alternatyva 3'!M$7+'Alternatyva 3'!M$115</f>
        <v>0</v>
      </c>
      <c r="N55" s="290">
        <f>N47-'Alternatyva 3'!N$7+'Alternatyva 3'!N$115</f>
        <v>0</v>
      </c>
      <c r="O55" s="290">
        <f>O47-'Alternatyva 3'!O$7+'Alternatyva 3'!O$115</f>
        <v>0</v>
      </c>
      <c r="P55" s="290">
        <f>P47-'Alternatyva 3'!P$7+'Alternatyva 3'!P$115</f>
        <v>0</v>
      </c>
      <c r="Q55" s="290">
        <f>Q47-'Alternatyva 3'!Q$7+'Alternatyva 3'!Q$115</f>
        <v>0</v>
      </c>
      <c r="R55" s="290">
        <f>R47-'Alternatyva 3'!R$7+'Alternatyva 3'!R$115</f>
        <v>0</v>
      </c>
      <c r="S55" s="290">
        <f>S47-'Alternatyva 3'!S$7+'Alternatyva 3'!S$115</f>
        <v>0</v>
      </c>
      <c r="T55" s="290">
        <f>T47-'Alternatyva 3'!T$7+'Alternatyva 3'!T$115</f>
        <v>0</v>
      </c>
      <c r="U55" s="290">
        <f>U47-'Alternatyva 3'!U$7+'Alternatyva 3'!U$115</f>
        <v>0</v>
      </c>
      <c r="V55" s="290">
        <f>V47-'Alternatyva 3'!V$7+'Alternatyva 3'!V$115</f>
        <v>0</v>
      </c>
      <c r="W55" s="290">
        <f>W47-'Alternatyva 3'!W$7+'Alternatyva 3'!W$115</f>
        <v>0</v>
      </c>
      <c r="X55" s="290">
        <f>X47-'Alternatyva 3'!X$7+'Alternatyva 3'!X$115</f>
        <v>0</v>
      </c>
      <c r="Y55" s="290">
        <f>Y47-'Alternatyva 3'!Y$7+'Alternatyva 3'!Y$115</f>
        <v>0</v>
      </c>
      <c r="Z55" s="290">
        <f>Z47-'Alternatyva 3'!Z$7+'Alternatyva 3'!Z$115</f>
        <v>0</v>
      </c>
      <c r="AA55" s="290">
        <f>AA47-'Alternatyva 3'!AA$7+'Alternatyva 3'!AA$115</f>
        <v>0</v>
      </c>
      <c r="AB55" s="290">
        <f>AB47-'Alternatyva 3'!AB$7+'Alternatyva 3'!AB$115</f>
        <v>0</v>
      </c>
      <c r="AC55" s="290">
        <f>AC47-'Alternatyva 3'!AC$7+'Alternatyva 3'!AC$115</f>
        <v>0</v>
      </c>
      <c r="AD55" s="290">
        <f>AD47-'Alternatyva 3'!AD$7+'Alternatyva 3'!AD$115</f>
        <v>0</v>
      </c>
      <c r="AE55" s="290">
        <f>AE47-'Alternatyva 3'!AE$7+'Alternatyva 3'!AE$115</f>
        <v>0</v>
      </c>
      <c r="AF55" s="290">
        <f>AF47-'Alternatyva 3'!AF$7+'Alternatyva 3'!AF$115</f>
        <v>0</v>
      </c>
      <c r="AG55" s="290">
        <f>AG47-'Alternatyva 3'!AG$7+'Alternatyva 3'!AG$115</f>
        <v>0</v>
      </c>
      <c r="AH55" s="290">
        <f>AH47-'Alternatyva 3'!AH$7+'Alternatyva 3'!AH$115</f>
        <v>0</v>
      </c>
      <c r="AI55" s="290">
        <f>AI47-'Alternatyva 3'!AI$7+'Alternatyva 3'!AI$115</f>
        <v>0</v>
      </c>
      <c r="AJ55" s="290">
        <f>AJ47-'Alternatyva 3'!AJ$7+'Alternatyva 3'!AJ$115</f>
        <v>0</v>
      </c>
      <c r="AK55" s="290">
        <f>AK47-'Alternatyva 3'!AK$7+'Alternatyva 3'!AK$115</f>
        <v>0</v>
      </c>
      <c r="AL55" s="290">
        <f>AL47-'Alternatyva 3'!AL$7+'Alternatyva 3'!AL$115</f>
        <v>0</v>
      </c>
      <c r="AM55" s="290">
        <f>AM47-'Alternatyva 3'!AM$7+'Alternatyva 3'!AM$115</f>
        <v>0</v>
      </c>
      <c r="AN55" s="290">
        <f>AN47-'Alternatyva 3'!AN$7+'Alternatyva 3'!AN$115</f>
        <v>0</v>
      </c>
      <c r="AO55" s="290">
        <f>AO47-'Alternatyva 3'!AO$7+'Alternatyva 3'!AO$115</f>
        <v>0</v>
      </c>
      <c r="AP55" s="290">
        <f>AP47-'Alternatyva 3'!AP$7+'Alternatyva 3'!AP$115</f>
        <v>0</v>
      </c>
      <c r="AQ55" s="290">
        <f>AQ47-'Alternatyva 3'!AQ$7+'Alternatyva 3'!AQ$115</f>
        <v>0</v>
      </c>
      <c r="AR55" s="290">
        <f>AR47-'Alternatyva 3'!AR$7+'Alternatyva 3'!AR$115</f>
        <v>0</v>
      </c>
      <c r="AS55" s="290">
        <f>AS47-'Alternatyva 3'!AS$7+'Alternatyva 3'!AS$115</f>
        <v>0</v>
      </c>
      <c r="AT55" s="290">
        <f>AT47-'Alternatyva 3'!AT$7+'Alternatyva 3'!AT$115</f>
        <v>0</v>
      </c>
      <c r="AU55" s="290">
        <f>AU47-'Alternatyva 3'!AU$7+'Alternatyva 3'!AU$115</f>
        <v>0</v>
      </c>
      <c r="AV55" s="290">
        <f>AV47-'Alternatyva 3'!AV$7+'Alternatyva 3'!AV$115</f>
        <v>0</v>
      </c>
      <c r="AW55" s="290">
        <f>AW47-'Alternatyva 3'!AW$7+'Alternatyva 3'!AW$115</f>
        <v>0</v>
      </c>
      <c r="AX55" s="290">
        <f>AX47-'Alternatyva 3'!AX$7+'Alternatyva 3'!AX$115</f>
        <v>0</v>
      </c>
      <c r="AY55" s="290">
        <f>AY47-'Alternatyva 3'!AY$7+'Alternatyva 3'!AY$115</f>
        <v>0</v>
      </c>
      <c r="AZ55" s="290">
        <f>AZ47-'Alternatyva 3'!AZ$7+'Alternatyva 3'!AZ$115</f>
        <v>0</v>
      </c>
      <c r="BA55" s="290">
        <f>BA47-'Alternatyva 3'!BA$7+'Alternatyva 3'!BA$115</f>
        <v>0</v>
      </c>
      <c r="BB55" s="290">
        <f>BB47-'Alternatyva 3'!BB$7+'Alternatyva 3'!BB$115</f>
        <v>0</v>
      </c>
      <c r="BC55" s="290">
        <f>BC47-'Alternatyva 3'!BC$7+'Alternatyva 3'!BC$115</f>
        <v>0</v>
      </c>
      <c r="BD55" s="290">
        <f>BD47-'Alternatyva 3'!BD$7+'Alternatyva 3'!BD$115</f>
        <v>0</v>
      </c>
      <c r="BE55" s="290">
        <f>BE47-'Alternatyva 3'!BE$7+'Alternatyva 3'!BE$115</f>
        <v>0</v>
      </c>
      <c r="BF55" s="290">
        <f>BF47-'Alternatyva 3'!BF$7+'Alternatyva 3'!BF$115</f>
        <v>0</v>
      </c>
      <c r="BG55" s="290">
        <f>BG47-'Alternatyva 3'!BG$7+'Alternatyva 3'!BG$115</f>
        <v>0</v>
      </c>
      <c r="BH55" s="290">
        <f>BH47-'Alternatyva 3'!BH$7+'Alternatyva 3'!BH$115</f>
        <v>0</v>
      </c>
      <c r="BI55" s="290">
        <f>BI47-'Alternatyva 3'!BI$7+'Alternatyva 3'!BI$115</f>
        <v>0</v>
      </c>
      <c r="BJ55" s="290">
        <f>BJ47-'Alternatyva 3'!BJ$7+'Alternatyva 3'!BJ$115</f>
        <v>0</v>
      </c>
      <c r="BK55" s="290">
        <f>BK47-'Alternatyva 3'!BK$7+'Alternatyva 3'!BK$115</f>
        <v>0</v>
      </c>
      <c r="BL55" s="290">
        <f>BL47-'Alternatyva 3'!BL$7+'Alternatyva 3'!BL$115</f>
        <v>0</v>
      </c>
      <c r="BM55" s="290">
        <f>BM47-'Alternatyva 3'!BM$7+'Alternatyva 3'!BM$115</f>
        <v>0</v>
      </c>
      <c r="BN55" s="290">
        <f>BN47-'Alternatyva 3'!BN$7+'Alternatyva 3'!BN$115</f>
        <v>0</v>
      </c>
      <c r="BO55" s="290">
        <f>BO47-'Alternatyva 3'!BO$7+'Alternatyva 3'!BO$115</f>
        <v>0</v>
      </c>
      <c r="BP55" s="290">
        <f>BP47-'Alternatyva 3'!BP$7+'Alternatyva 3'!BP$115</f>
        <v>0</v>
      </c>
      <c r="BQ55" s="290">
        <f>BQ47-'Alternatyva 3'!BQ$7+'Alternatyva 3'!BQ$115</f>
        <v>0</v>
      </c>
      <c r="BR55" s="290">
        <f>BR47-'Alternatyva 3'!BR$7+'Alternatyva 3'!BR$115</f>
        <v>0</v>
      </c>
      <c r="BS55" s="290">
        <f>BS47-'Alternatyva 3'!BS$7+'Alternatyva 3'!BS$115</f>
        <v>0</v>
      </c>
      <c r="BT55" s="290">
        <f>BT47-'Alternatyva 3'!BT$7+'Alternatyva 3'!BT$115</f>
        <v>0</v>
      </c>
      <c r="BU55" s="290">
        <f>BU47-'Alternatyva 3'!BU$7+'Alternatyva 3'!BU$115</f>
        <v>0</v>
      </c>
      <c r="BV55" s="290">
        <f>BV47-'Alternatyva 3'!BV$7+'Alternatyva 3'!BV$115</f>
        <v>0</v>
      </c>
      <c r="BW55" s="290">
        <f>BW47-'Alternatyva 3'!BW$7+'Alternatyva 3'!BW$115</f>
        <v>0</v>
      </c>
      <c r="BX55" s="290">
        <f>BX47-'Alternatyva 3'!BX$7+'Alternatyva 3'!BX$115</f>
        <v>0</v>
      </c>
      <c r="BY55" s="290">
        <f>BY47-'Alternatyva 3'!BY$7+'Alternatyva 3'!BY$115</f>
        <v>0</v>
      </c>
      <c r="BZ55" s="290">
        <f>BZ47-'Alternatyva 3'!BZ$7+'Alternatyva 3'!BZ$115</f>
        <v>0</v>
      </c>
      <c r="CA55" s="290">
        <f>CA47-'Alternatyva 3'!CA$7+'Alternatyva 3'!CA$115</f>
        <v>0</v>
      </c>
      <c r="CB55" s="290">
        <f>CB47-'Alternatyva 3'!CB$7+'Alternatyva 3'!CB$115</f>
        <v>0</v>
      </c>
      <c r="CC55" s="290">
        <f>CC47-'Alternatyva 3'!CC$7+'Alternatyva 3'!CC$115</f>
        <v>0</v>
      </c>
      <c r="CD55" s="290">
        <f>CD47-'Alternatyva 3'!CD$7+'Alternatyva 3'!CD$115</f>
        <v>0</v>
      </c>
      <c r="CE55" s="290">
        <f>CE47-'Alternatyva 3'!CE$7+'Alternatyva 3'!CE$115</f>
        <v>0</v>
      </c>
      <c r="CF55" s="290">
        <f>CF47-'Alternatyva 3'!CF$7+'Alternatyva 3'!CF$115</f>
        <v>0</v>
      </c>
      <c r="CG55" s="290">
        <f>CG47-'Alternatyva 3'!CG$7+'Alternatyva 3'!CG$115</f>
        <v>0</v>
      </c>
      <c r="CH55" s="290">
        <f>CH47-'Alternatyva 3'!CH$7+'Alternatyva 3'!CH$115</f>
        <v>0</v>
      </c>
      <c r="CI55" s="290">
        <f>CI47-'Alternatyva 3'!CI$7+'Alternatyva 3'!CI$115</f>
        <v>0</v>
      </c>
      <c r="CJ55" s="290">
        <f>CJ47-'Alternatyva 3'!CJ$7+'Alternatyva 3'!CJ$115</f>
        <v>0</v>
      </c>
      <c r="CK55" s="290">
        <f>CK47-'Alternatyva 3'!CK$7+'Alternatyva 3'!CK$115</f>
        <v>0</v>
      </c>
      <c r="CL55" s="290">
        <f>CL47-'Alternatyva 3'!CL$7+'Alternatyva 3'!CL$115</f>
        <v>0</v>
      </c>
      <c r="CM55" s="290">
        <f>CM47-'Alternatyva 3'!CM$7+'Alternatyva 3'!CM$115</f>
        <v>0</v>
      </c>
      <c r="CN55" s="290">
        <f>CN47-'Alternatyva 3'!CN$7+'Alternatyva 3'!CN$115</f>
        <v>0</v>
      </c>
      <c r="CO55" s="290">
        <f>CO47-'Alternatyva 3'!CO$7+'Alternatyva 3'!CO$115</f>
        <v>0</v>
      </c>
      <c r="CP55" s="290">
        <f>CP47-'Alternatyva 3'!CP$7+'Alternatyva 3'!CP$115</f>
        <v>0</v>
      </c>
      <c r="CQ55" s="290">
        <f>CQ47-'Alternatyva 3'!CQ$7+'Alternatyva 3'!CQ$115</f>
        <v>0</v>
      </c>
      <c r="CR55" s="290">
        <f>CR47-'Alternatyva 3'!CR$7+'Alternatyva 3'!CR$115</f>
        <v>0</v>
      </c>
      <c r="CS55" s="290">
        <f>CS47-'Alternatyva 3'!CS$7+'Alternatyva 3'!CS$115</f>
        <v>0</v>
      </c>
      <c r="CT55" s="290">
        <f>CT47-'Alternatyva 3'!CT$7+'Alternatyva 3'!CT$115</f>
        <v>0</v>
      </c>
      <c r="CU55" s="290">
        <f>CU47-'Alternatyva 3'!CU$7+'Alternatyva 3'!CU$115</f>
        <v>0</v>
      </c>
      <c r="CV55" s="290">
        <f>CV47-'Alternatyva 3'!CV$7+'Alternatyva 3'!CV$115</f>
        <v>0</v>
      </c>
      <c r="CW55" s="290">
        <f>CW47-'Alternatyva 3'!CW$7+'Alternatyva 3'!CW$115</f>
        <v>0</v>
      </c>
      <c r="CX55" s="290">
        <f>CX47-'Alternatyva 3'!CX$7+'Alternatyva 3'!CX$115</f>
        <v>0</v>
      </c>
      <c r="CY55" s="290">
        <f>CY47-'Alternatyva 3'!CY$7+'Alternatyva 3'!CY$115</f>
        <v>0</v>
      </c>
      <c r="CZ55" s="290">
        <f>CZ47-'Alternatyva 3'!CZ$7+'Alternatyva 3'!CZ$115</f>
        <v>0</v>
      </c>
      <c r="DA55" s="290">
        <f>DA47-'Alternatyva 3'!DA$7+'Alternatyva 3'!DA$115</f>
        <v>0</v>
      </c>
      <c r="DB55" s="290">
        <f>DB47-'Alternatyva 3'!DB$7+'Alternatyva 3'!DB$115</f>
        <v>0</v>
      </c>
      <c r="DC55" s="290">
        <f>DC47-'Alternatyva 3'!DC$7+'Alternatyva 3'!DC$115</f>
        <v>0</v>
      </c>
    </row>
    <row r="56" spans="2:107" ht="15" hidden="1" customHeight="1">
      <c r="B56" s="67"/>
      <c r="C56" s="642" t="s">
        <v>272</v>
      </c>
      <c r="D56" s="643"/>
      <c r="E56" s="644"/>
      <c r="F56" s="82">
        <f>H55+NPV(FD,I55:INDEX(I55:DC55,PAL))</f>
        <v>0</v>
      </c>
      <c r="G56" s="80"/>
      <c r="H56" s="430"/>
      <c r="I56" s="430"/>
      <c r="J56" s="430"/>
      <c r="K56" s="430"/>
      <c r="L56" s="430"/>
      <c r="M56" s="430"/>
      <c r="N56" s="430"/>
      <c r="O56" s="430"/>
      <c r="P56" s="430"/>
      <c r="Q56" s="430"/>
      <c r="R56" s="430"/>
      <c r="S56" s="430"/>
      <c r="T56" s="430"/>
      <c r="U56" s="430"/>
      <c r="V56" s="430"/>
      <c r="W56" s="430"/>
      <c r="X56" s="69"/>
      <c r="Y56" s="69"/>
      <c r="Z56" s="69"/>
      <c r="AA56" s="69"/>
    </row>
    <row r="57" spans="2:107" ht="15" hidden="1" customHeight="1">
      <c r="B57" s="67"/>
      <c r="C57" s="642" t="s">
        <v>273</v>
      </c>
      <c r="D57" s="643"/>
      <c r="E57" s="644"/>
      <c r="F57" s="299" t="str">
        <f>IFERROR(IRR(H55:INDEX(H55:DC55,PAL+1)),"-")</f>
        <v>-</v>
      </c>
      <c r="G57" s="70"/>
      <c r="H57" s="69"/>
      <c r="I57" s="69"/>
      <c r="J57" s="69"/>
      <c r="K57" s="69"/>
      <c r="L57" s="69"/>
      <c r="M57" s="69"/>
      <c r="N57" s="69"/>
      <c r="O57" s="69"/>
      <c r="P57" s="69"/>
      <c r="Q57" s="69"/>
      <c r="R57" s="69"/>
      <c r="S57" s="69"/>
      <c r="T57" s="69"/>
      <c r="U57" s="69"/>
      <c r="V57" s="69"/>
      <c r="W57" s="69"/>
      <c r="X57" s="69"/>
      <c r="Y57" s="69"/>
      <c r="Z57" s="69"/>
      <c r="AA57" s="69"/>
    </row>
    <row r="58" spans="2:107" ht="15" hidden="1" customHeight="1" thickBot="1">
      <c r="B58" s="67"/>
      <c r="C58" s="648" t="s">
        <v>200</v>
      </c>
      <c r="D58" s="649"/>
      <c r="E58" s="650"/>
      <c r="F58" s="79" t="str">
        <f>IFERROR(IF('Alternatyva 3'!F$89&lt;0,SUM('Alternatyva 3'!F$100,-'Alternatyva 3'!F$115,-'Alternatyva 3'!F$89)/SUM('Alternatyva 3'!F$9,'Alternatyva 3'!F$8,-SNA!F47),SUM('Alternatyva 3'!F$100,-'Alternatyva 3'!F$115)/SUM('Alternatyva 3'!F$9,'Alternatyva 3'!F$8,-SNA!F47,'Alternatyva 3'!F$89)),"")</f>
        <v/>
      </c>
      <c r="G58" s="70"/>
      <c r="H58" s="69"/>
      <c r="I58" s="69"/>
      <c r="J58" s="69"/>
      <c r="K58" s="69"/>
      <c r="L58" s="69"/>
      <c r="M58" s="69"/>
      <c r="N58" s="69"/>
      <c r="O58" s="69"/>
      <c r="P58" s="69"/>
      <c r="Q58" s="69"/>
      <c r="R58" s="69"/>
      <c r="S58" s="69"/>
      <c r="T58" s="69"/>
      <c r="U58" s="69"/>
      <c r="V58" s="69"/>
      <c r="W58" s="69"/>
      <c r="X58" s="69"/>
      <c r="Y58" s="69"/>
      <c r="Z58" s="69"/>
      <c r="AA58" s="69"/>
    </row>
    <row r="59" spans="2:107" ht="15" hidden="1" customHeight="1"/>
    <row r="60" spans="2:107" ht="15" hidden="1" customHeight="1">
      <c r="B60" s="59" t="s">
        <v>10</v>
      </c>
      <c r="C60" s="59"/>
      <c r="D60" s="59"/>
      <c r="E60" s="59"/>
      <c r="F60" s="645" t="s">
        <v>32</v>
      </c>
      <c r="G60" s="657"/>
      <c r="H60" s="93">
        <v>0</v>
      </c>
      <c r="I60" s="93">
        <v>1</v>
      </c>
      <c r="J60" s="93">
        <v>2</v>
      </c>
      <c r="K60" s="93">
        <v>3</v>
      </c>
      <c r="L60" s="93">
        <v>4</v>
      </c>
      <c r="M60" s="93">
        <v>5</v>
      </c>
      <c r="N60" s="93">
        <v>6</v>
      </c>
      <c r="O60" s="93">
        <v>7</v>
      </c>
      <c r="P60" s="93">
        <v>8</v>
      </c>
      <c r="Q60" s="93">
        <v>9</v>
      </c>
      <c r="R60" s="93">
        <v>10</v>
      </c>
      <c r="S60" s="93">
        <v>11</v>
      </c>
      <c r="T60" s="93">
        <v>12</v>
      </c>
      <c r="U60" s="93">
        <v>13</v>
      </c>
      <c r="V60" s="93">
        <v>14</v>
      </c>
      <c r="W60" s="93">
        <v>15</v>
      </c>
      <c r="X60" s="93">
        <v>16</v>
      </c>
      <c r="Y60" s="93">
        <v>17</v>
      </c>
      <c r="Z60" s="93">
        <v>18</v>
      </c>
      <c r="AA60" s="93">
        <v>19</v>
      </c>
      <c r="AB60" s="93">
        <v>20</v>
      </c>
      <c r="AC60" s="93">
        <v>21</v>
      </c>
      <c r="AD60" s="93">
        <v>22</v>
      </c>
      <c r="AE60" s="93">
        <v>23</v>
      </c>
      <c r="AF60" s="93">
        <v>24</v>
      </c>
      <c r="AG60" s="93">
        <v>25</v>
      </c>
      <c r="AH60" s="93">
        <v>26</v>
      </c>
      <c r="AI60" s="93">
        <v>27</v>
      </c>
      <c r="AJ60" s="93">
        <v>28</v>
      </c>
      <c r="AK60" s="93">
        <v>29</v>
      </c>
      <c r="AL60" s="93">
        <v>30</v>
      </c>
      <c r="AM60" s="93">
        <v>31</v>
      </c>
      <c r="AN60" s="93">
        <v>32</v>
      </c>
      <c r="AO60" s="93">
        <v>33</v>
      </c>
      <c r="AP60" s="93">
        <v>34</v>
      </c>
      <c r="AQ60" s="93">
        <v>35</v>
      </c>
      <c r="AR60" s="93">
        <v>36</v>
      </c>
      <c r="AS60" s="93">
        <v>37</v>
      </c>
      <c r="AT60" s="93">
        <v>38</v>
      </c>
      <c r="AU60" s="93">
        <v>39</v>
      </c>
      <c r="AV60" s="93">
        <v>40</v>
      </c>
      <c r="AW60" s="93">
        <v>41</v>
      </c>
      <c r="AX60" s="93">
        <v>42</v>
      </c>
      <c r="AY60" s="93">
        <v>43</v>
      </c>
      <c r="AZ60" s="93">
        <v>44</v>
      </c>
      <c r="BA60" s="93">
        <v>45</v>
      </c>
      <c r="BB60" s="93">
        <v>46</v>
      </c>
      <c r="BC60" s="93">
        <v>47</v>
      </c>
      <c r="BD60" s="93">
        <v>48</v>
      </c>
      <c r="BE60" s="93">
        <v>49</v>
      </c>
      <c r="BF60" s="93">
        <v>50</v>
      </c>
      <c r="BG60" s="93">
        <v>51</v>
      </c>
      <c r="BH60" s="93">
        <v>52</v>
      </c>
      <c r="BI60" s="93">
        <v>53</v>
      </c>
      <c r="BJ60" s="93">
        <v>54</v>
      </c>
      <c r="BK60" s="93">
        <v>55</v>
      </c>
      <c r="BL60" s="93">
        <v>56</v>
      </c>
      <c r="BM60" s="93">
        <v>57</v>
      </c>
      <c r="BN60" s="93">
        <v>58</v>
      </c>
      <c r="BO60" s="93">
        <v>59</v>
      </c>
      <c r="BP60" s="93">
        <v>60</v>
      </c>
      <c r="BQ60" s="93">
        <v>61</v>
      </c>
      <c r="BR60" s="93">
        <v>62</v>
      </c>
      <c r="BS60" s="93">
        <v>63</v>
      </c>
      <c r="BT60" s="93">
        <v>64</v>
      </c>
      <c r="BU60" s="93">
        <v>65</v>
      </c>
      <c r="BV60" s="93">
        <v>66</v>
      </c>
      <c r="BW60" s="93">
        <v>67</v>
      </c>
      <c r="BX60" s="93">
        <v>68</v>
      </c>
      <c r="BY60" s="93">
        <v>69</v>
      </c>
      <c r="BZ60" s="93">
        <v>70</v>
      </c>
      <c r="CA60" s="93">
        <v>71</v>
      </c>
      <c r="CB60" s="93">
        <v>72</v>
      </c>
      <c r="CC60" s="93">
        <v>73</v>
      </c>
      <c r="CD60" s="93">
        <v>74</v>
      </c>
      <c r="CE60" s="93">
        <v>75</v>
      </c>
      <c r="CF60" s="93">
        <v>76</v>
      </c>
      <c r="CG60" s="93">
        <v>77</v>
      </c>
      <c r="CH60" s="93">
        <v>78</v>
      </c>
      <c r="CI60" s="93">
        <v>79</v>
      </c>
      <c r="CJ60" s="93">
        <v>80</v>
      </c>
      <c r="CK60" s="93">
        <v>81</v>
      </c>
      <c r="CL60" s="93">
        <v>82</v>
      </c>
      <c r="CM60" s="93">
        <v>83</v>
      </c>
      <c r="CN60" s="93">
        <v>84</v>
      </c>
      <c r="CO60" s="93">
        <v>85</v>
      </c>
      <c r="CP60" s="93">
        <v>86</v>
      </c>
      <c r="CQ60" s="93">
        <v>87</v>
      </c>
      <c r="CR60" s="93">
        <v>88</v>
      </c>
      <c r="CS60" s="93">
        <v>89</v>
      </c>
      <c r="CT60" s="93">
        <v>90</v>
      </c>
      <c r="CU60" s="93">
        <v>91</v>
      </c>
      <c r="CV60" s="93">
        <v>92</v>
      </c>
      <c r="CW60" s="93">
        <v>93</v>
      </c>
      <c r="CX60" s="93">
        <v>94</v>
      </c>
      <c r="CY60" s="93">
        <v>95</v>
      </c>
      <c r="CZ60" s="93">
        <v>96</v>
      </c>
      <c r="DA60" s="93">
        <v>97</v>
      </c>
      <c r="DB60" s="93">
        <v>98</v>
      </c>
      <c r="DC60" s="93">
        <v>99</v>
      </c>
    </row>
    <row r="61" spans="2:107" s="63" customFormat="1" ht="15" hidden="1" customHeight="1">
      <c r="B61" s="93" t="s">
        <v>5</v>
      </c>
      <c r="C61" s="645" t="s">
        <v>9</v>
      </c>
      <c r="D61" s="646"/>
      <c r="E61" s="647"/>
      <c r="F61" s="94" t="s">
        <v>34</v>
      </c>
      <c r="G61" s="93" t="s">
        <v>33</v>
      </c>
      <c r="H61" s="93" t="str">
        <f ca="1">IF(PVP="",TEXT(TODAY(),"yyyy"),TEXT(PVP,"yyyy"))</f>
        <v>2023</v>
      </c>
      <c r="I61" s="93">
        <f ca="1">$H$7+I60</f>
        <v>2024</v>
      </c>
      <c r="J61" s="93">
        <f t="shared" ref="J61:BU61" ca="1" si="21">$H$7+J60</f>
        <v>2025</v>
      </c>
      <c r="K61" s="93">
        <f t="shared" ca="1" si="21"/>
        <v>2026</v>
      </c>
      <c r="L61" s="93">
        <f t="shared" ca="1" si="21"/>
        <v>2027</v>
      </c>
      <c r="M61" s="93">
        <f t="shared" ca="1" si="21"/>
        <v>2028</v>
      </c>
      <c r="N61" s="93">
        <f t="shared" ca="1" si="21"/>
        <v>2029</v>
      </c>
      <c r="O61" s="93">
        <f t="shared" ca="1" si="21"/>
        <v>2030</v>
      </c>
      <c r="P61" s="93">
        <f t="shared" ca="1" si="21"/>
        <v>2031</v>
      </c>
      <c r="Q61" s="93">
        <f t="shared" ca="1" si="21"/>
        <v>2032</v>
      </c>
      <c r="R61" s="93">
        <f t="shared" ca="1" si="21"/>
        <v>2033</v>
      </c>
      <c r="S61" s="93">
        <f t="shared" ca="1" si="21"/>
        <v>2034</v>
      </c>
      <c r="T61" s="93">
        <f t="shared" ca="1" si="21"/>
        <v>2035</v>
      </c>
      <c r="U61" s="93">
        <f t="shared" ca="1" si="21"/>
        <v>2036</v>
      </c>
      <c r="V61" s="93">
        <f t="shared" ca="1" si="21"/>
        <v>2037</v>
      </c>
      <c r="W61" s="93">
        <f t="shared" ca="1" si="21"/>
        <v>2038</v>
      </c>
      <c r="X61" s="93">
        <f t="shared" ca="1" si="21"/>
        <v>2039</v>
      </c>
      <c r="Y61" s="93">
        <f t="shared" ca="1" si="21"/>
        <v>2040</v>
      </c>
      <c r="Z61" s="93">
        <f t="shared" ca="1" si="21"/>
        <v>2041</v>
      </c>
      <c r="AA61" s="93">
        <f t="shared" ca="1" si="21"/>
        <v>2042</v>
      </c>
      <c r="AB61" s="93">
        <f t="shared" ca="1" si="21"/>
        <v>2043</v>
      </c>
      <c r="AC61" s="93">
        <f t="shared" ca="1" si="21"/>
        <v>2044</v>
      </c>
      <c r="AD61" s="93">
        <f t="shared" ca="1" si="21"/>
        <v>2045</v>
      </c>
      <c r="AE61" s="93">
        <f t="shared" ca="1" si="21"/>
        <v>2046</v>
      </c>
      <c r="AF61" s="93">
        <f t="shared" ca="1" si="21"/>
        <v>2047</v>
      </c>
      <c r="AG61" s="93">
        <f t="shared" ca="1" si="21"/>
        <v>2048</v>
      </c>
      <c r="AH61" s="93">
        <f t="shared" ca="1" si="21"/>
        <v>2049</v>
      </c>
      <c r="AI61" s="93">
        <f t="shared" ca="1" si="21"/>
        <v>2050</v>
      </c>
      <c r="AJ61" s="93">
        <f t="shared" ca="1" si="21"/>
        <v>2051</v>
      </c>
      <c r="AK61" s="93">
        <f t="shared" ca="1" si="21"/>
        <v>2052</v>
      </c>
      <c r="AL61" s="93">
        <f t="shared" ca="1" si="21"/>
        <v>2053</v>
      </c>
      <c r="AM61" s="93">
        <f t="shared" ca="1" si="21"/>
        <v>2054</v>
      </c>
      <c r="AN61" s="93">
        <f t="shared" ca="1" si="21"/>
        <v>2055</v>
      </c>
      <c r="AO61" s="93">
        <f t="shared" ca="1" si="21"/>
        <v>2056</v>
      </c>
      <c r="AP61" s="93">
        <f t="shared" ca="1" si="21"/>
        <v>2057</v>
      </c>
      <c r="AQ61" s="93">
        <f t="shared" ca="1" si="21"/>
        <v>2058</v>
      </c>
      <c r="AR61" s="93">
        <f t="shared" ca="1" si="21"/>
        <v>2059</v>
      </c>
      <c r="AS61" s="93">
        <f t="shared" ca="1" si="21"/>
        <v>2060</v>
      </c>
      <c r="AT61" s="93">
        <f t="shared" ca="1" si="21"/>
        <v>2061</v>
      </c>
      <c r="AU61" s="93">
        <f t="shared" ca="1" si="21"/>
        <v>2062</v>
      </c>
      <c r="AV61" s="93">
        <f t="shared" ca="1" si="21"/>
        <v>2063</v>
      </c>
      <c r="AW61" s="93">
        <f t="shared" ca="1" si="21"/>
        <v>2064</v>
      </c>
      <c r="AX61" s="93">
        <f t="shared" ca="1" si="21"/>
        <v>2065</v>
      </c>
      <c r="AY61" s="93">
        <f t="shared" ca="1" si="21"/>
        <v>2066</v>
      </c>
      <c r="AZ61" s="93">
        <f t="shared" ca="1" si="21"/>
        <v>2067</v>
      </c>
      <c r="BA61" s="93">
        <f t="shared" ca="1" si="21"/>
        <v>2068</v>
      </c>
      <c r="BB61" s="93">
        <f t="shared" ca="1" si="21"/>
        <v>2069</v>
      </c>
      <c r="BC61" s="93">
        <f t="shared" ca="1" si="21"/>
        <v>2070</v>
      </c>
      <c r="BD61" s="93">
        <f t="shared" ca="1" si="21"/>
        <v>2071</v>
      </c>
      <c r="BE61" s="93">
        <f t="shared" ca="1" si="21"/>
        <v>2072</v>
      </c>
      <c r="BF61" s="93">
        <f t="shared" ca="1" si="21"/>
        <v>2073</v>
      </c>
      <c r="BG61" s="93">
        <f t="shared" ca="1" si="21"/>
        <v>2074</v>
      </c>
      <c r="BH61" s="93">
        <f t="shared" ca="1" si="21"/>
        <v>2075</v>
      </c>
      <c r="BI61" s="93">
        <f t="shared" ca="1" si="21"/>
        <v>2076</v>
      </c>
      <c r="BJ61" s="93">
        <f t="shared" ca="1" si="21"/>
        <v>2077</v>
      </c>
      <c r="BK61" s="93">
        <f t="shared" ca="1" si="21"/>
        <v>2078</v>
      </c>
      <c r="BL61" s="93">
        <f t="shared" ca="1" si="21"/>
        <v>2079</v>
      </c>
      <c r="BM61" s="93">
        <f t="shared" ca="1" si="21"/>
        <v>2080</v>
      </c>
      <c r="BN61" s="93">
        <f t="shared" ca="1" si="21"/>
        <v>2081</v>
      </c>
      <c r="BO61" s="93">
        <f t="shared" ca="1" si="21"/>
        <v>2082</v>
      </c>
      <c r="BP61" s="93">
        <f t="shared" ca="1" si="21"/>
        <v>2083</v>
      </c>
      <c r="BQ61" s="93">
        <f t="shared" ca="1" si="21"/>
        <v>2084</v>
      </c>
      <c r="BR61" s="93">
        <f t="shared" ca="1" si="21"/>
        <v>2085</v>
      </c>
      <c r="BS61" s="93">
        <f t="shared" ca="1" si="21"/>
        <v>2086</v>
      </c>
      <c r="BT61" s="93">
        <f t="shared" ca="1" si="21"/>
        <v>2087</v>
      </c>
      <c r="BU61" s="93">
        <f t="shared" ca="1" si="21"/>
        <v>2088</v>
      </c>
      <c r="BV61" s="93">
        <f t="shared" ref="BV61:DC61" ca="1" si="22">$H$7+BV60</f>
        <v>2089</v>
      </c>
      <c r="BW61" s="93">
        <f t="shared" ca="1" si="22"/>
        <v>2090</v>
      </c>
      <c r="BX61" s="93">
        <f t="shared" ca="1" si="22"/>
        <v>2091</v>
      </c>
      <c r="BY61" s="93">
        <f t="shared" ca="1" si="22"/>
        <v>2092</v>
      </c>
      <c r="BZ61" s="93">
        <f t="shared" ca="1" si="22"/>
        <v>2093</v>
      </c>
      <c r="CA61" s="93">
        <f t="shared" ca="1" si="22"/>
        <v>2094</v>
      </c>
      <c r="CB61" s="93">
        <f t="shared" ca="1" si="22"/>
        <v>2095</v>
      </c>
      <c r="CC61" s="93">
        <f t="shared" ca="1" si="22"/>
        <v>2096</v>
      </c>
      <c r="CD61" s="93">
        <f t="shared" ca="1" si="22"/>
        <v>2097</v>
      </c>
      <c r="CE61" s="93">
        <f t="shared" ca="1" si="22"/>
        <v>2098</v>
      </c>
      <c r="CF61" s="93">
        <f t="shared" ca="1" si="22"/>
        <v>2099</v>
      </c>
      <c r="CG61" s="93">
        <f t="shared" ca="1" si="22"/>
        <v>2100</v>
      </c>
      <c r="CH61" s="93">
        <f t="shared" ca="1" si="22"/>
        <v>2101</v>
      </c>
      <c r="CI61" s="93">
        <f t="shared" ca="1" si="22"/>
        <v>2102</v>
      </c>
      <c r="CJ61" s="93">
        <f t="shared" ca="1" si="22"/>
        <v>2103</v>
      </c>
      <c r="CK61" s="93">
        <f t="shared" ca="1" si="22"/>
        <v>2104</v>
      </c>
      <c r="CL61" s="93">
        <f t="shared" ca="1" si="22"/>
        <v>2105</v>
      </c>
      <c r="CM61" s="93">
        <f t="shared" ca="1" si="22"/>
        <v>2106</v>
      </c>
      <c r="CN61" s="93">
        <f t="shared" ca="1" si="22"/>
        <v>2107</v>
      </c>
      <c r="CO61" s="93">
        <f t="shared" ca="1" si="22"/>
        <v>2108</v>
      </c>
      <c r="CP61" s="93">
        <f t="shared" ca="1" si="22"/>
        <v>2109</v>
      </c>
      <c r="CQ61" s="93">
        <f t="shared" ca="1" si="22"/>
        <v>2110</v>
      </c>
      <c r="CR61" s="93">
        <f t="shared" ca="1" si="22"/>
        <v>2111</v>
      </c>
      <c r="CS61" s="93">
        <f t="shared" ca="1" si="22"/>
        <v>2112</v>
      </c>
      <c r="CT61" s="93">
        <f t="shared" ca="1" si="22"/>
        <v>2113</v>
      </c>
      <c r="CU61" s="93">
        <f t="shared" ca="1" si="22"/>
        <v>2114</v>
      </c>
      <c r="CV61" s="93">
        <f t="shared" ca="1" si="22"/>
        <v>2115</v>
      </c>
      <c r="CW61" s="93">
        <f t="shared" ca="1" si="22"/>
        <v>2116</v>
      </c>
      <c r="CX61" s="93">
        <f t="shared" ca="1" si="22"/>
        <v>2117</v>
      </c>
      <c r="CY61" s="93">
        <f t="shared" ca="1" si="22"/>
        <v>2118</v>
      </c>
      <c r="CZ61" s="93">
        <f t="shared" ca="1" si="22"/>
        <v>2119</v>
      </c>
      <c r="DA61" s="93">
        <f t="shared" ca="1" si="22"/>
        <v>2120</v>
      </c>
      <c r="DB61" s="93">
        <f t="shared" ca="1" si="22"/>
        <v>2121</v>
      </c>
      <c r="DC61" s="93">
        <f t="shared" ca="1" si="22"/>
        <v>2122</v>
      </c>
    </row>
    <row r="62" spans="2:107" ht="15" hidden="1" customHeight="1">
      <c r="B62" s="11" t="s">
        <v>18</v>
      </c>
      <c r="C62" s="636" t="s">
        <v>277</v>
      </c>
      <c r="D62" s="637"/>
      <c r="E62" s="638"/>
      <c r="F62" s="75">
        <f>H62+NPV(SD,I62:INDEX(I62:DC62,PAL))</f>
        <v>0</v>
      </c>
      <c r="G62" s="287">
        <f>SUMIF($H$6:$DC$6,"&lt;="&amp;PAL,$H62:$DC62)</f>
        <v>0</v>
      </c>
      <c r="H62" s="284">
        <f>'Alternatyva 4'!H$117</f>
        <v>0</v>
      </c>
      <c r="I62" s="284">
        <f>'Alternatyva 4'!I$117</f>
        <v>0</v>
      </c>
      <c r="J62" s="284">
        <f>'Alternatyva 4'!J$117</f>
        <v>0</v>
      </c>
      <c r="K62" s="284">
        <f>'Alternatyva 4'!K$117</f>
        <v>0</v>
      </c>
      <c r="L62" s="284">
        <f>'Alternatyva 4'!L$117</f>
        <v>0</v>
      </c>
      <c r="M62" s="284">
        <f>'Alternatyva 4'!M$117</f>
        <v>0</v>
      </c>
      <c r="N62" s="284">
        <f>'Alternatyva 4'!N$117</f>
        <v>0</v>
      </c>
      <c r="O62" s="284">
        <f>'Alternatyva 4'!O$117</f>
        <v>0</v>
      </c>
      <c r="P62" s="284">
        <f>'Alternatyva 4'!P$117</f>
        <v>0</v>
      </c>
      <c r="Q62" s="284">
        <f>'Alternatyva 4'!Q$117</f>
        <v>0</v>
      </c>
      <c r="R62" s="284">
        <f>'Alternatyva 4'!R$117</f>
        <v>0</v>
      </c>
      <c r="S62" s="284">
        <f>'Alternatyva 4'!S$117</f>
        <v>0</v>
      </c>
      <c r="T62" s="284">
        <f>'Alternatyva 4'!T$117</f>
        <v>0</v>
      </c>
      <c r="U62" s="284">
        <f>'Alternatyva 4'!U$117</f>
        <v>0</v>
      </c>
      <c r="V62" s="284">
        <f>'Alternatyva 4'!V$117</f>
        <v>0</v>
      </c>
      <c r="W62" s="284">
        <f>'Alternatyva 4'!W$117</f>
        <v>0</v>
      </c>
      <c r="X62" s="284">
        <f>'Alternatyva 4'!X$117</f>
        <v>0</v>
      </c>
      <c r="Y62" s="284">
        <f>'Alternatyva 4'!Y$117</f>
        <v>0</v>
      </c>
      <c r="Z62" s="284">
        <f>'Alternatyva 4'!Z$117</f>
        <v>0</v>
      </c>
      <c r="AA62" s="284">
        <f>'Alternatyva 4'!AA$117</f>
        <v>0</v>
      </c>
      <c r="AB62" s="284">
        <f>'Alternatyva 4'!AB$117</f>
        <v>0</v>
      </c>
      <c r="AC62" s="284">
        <f>'Alternatyva 4'!AC$117</f>
        <v>0</v>
      </c>
      <c r="AD62" s="284">
        <f>'Alternatyva 4'!AD$117</f>
        <v>0</v>
      </c>
      <c r="AE62" s="284">
        <f>'Alternatyva 4'!AE$117</f>
        <v>0</v>
      </c>
      <c r="AF62" s="284">
        <f>'Alternatyva 4'!AF$117</f>
        <v>0</v>
      </c>
      <c r="AG62" s="284">
        <f>'Alternatyva 4'!AG$117</f>
        <v>0</v>
      </c>
      <c r="AH62" s="284">
        <f>'Alternatyva 4'!AH$117</f>
        <v>0</v>
      </c>
      <c r="AI62" s="284">
        <f>'Alternatyva 4'!AI$117</f>
        <v>0</v>
      </c>
      <c r="AJ62" s="284">
        <f>'Alternatyva 4'!AJ$117</f>
        <v>0</v>
      </c>
      <c r="AK62" s="284">
        <f>'Alternatyva 4'!AK$117</f>
        <v>0</v>
      </c>
      <c r="AL62" s="284">
        <f>'Alternatyva 4'!AL$117</f>
        <v>0</v>
      </c>
      <c r="AM62" s="284">
        <f>'Alternatyva 4'!AM$117</f>
        <v>0</v>
      </c>
      <c r="AN62" s="284">
        <f>'Alternatyva 4'!AN$117</f>
        <v>0</v>
      </c>
      <c r="AO62" s="284">
        <f>'Alternatyva 4'!AO$117</f>
        <v>0</v>
      </c>
      <c r="AP62" s="284">
        <f>'Alternatyva 4'!AP$117</f>
        <v>0</v>
      </c>
      <c r="AQ62" s="284">
        <f>'Alternatyva 4'!AQ$117</f>
        <v>0</v>
      </c>
      <c r="AR62" s="284">
        <f>'Alternatyva 4'!AR$117</f>
        <v>0</v>
      </c>
      <c r="AS62" s="284">
        <f>'Alternatyva 4'!AS$117</f>
        <v>0</v>
      </c>
      <c r="AT62" s="284">
        <f>'Alternatyva 4'!AT$117</f>
        <v>0</v>
      </c>
      <c r="AU62" s="284">
        <f>'Alternatyva 4'!AU$117</f>
        <v>0</v>
      </c>
      <c r="AV62" s="284">
        <f>'Alternatyva 4'!AV$117</f>
        <v>0</v>
      </c>
      <c r="AW62" s="284">
        <f>'Alternatyva 4'!AW$117</f>
        <v>0</v>
      </c>
      <c r="AX62" s="284">
        <f>'Alternatyva 4'!AX$117</f>
        <v>0</v>
      </c>
      <c r="AY62" s="284">
        <f>'Alternatyva 4'!AY$117</f>
        <v>0</v>
      </c>
      <c r="AZ62" s="284">
        <f>'Alternatyva 4'!AZ$117</f>
        <v>0</v>
      </c>
      <c r="BA62" s="284">
        <f>'Alternatyva 4'!BA$117</f>
        <v>0</v>
      </c>
      <c r="BB62" s="284">
        <f>'Alternatyva 4'!BB$117</f>
        <v>0</v>
      </c>
      <c r="BC62" s="284">
        <f>'Alternatyva 4'!BC$117</f>
        <v>0</v>
      </c>
      <c r="BD62" s="284">
        <f>'Alternatyva 4'!BD$117</f>
        <v>0</v>
      </c>
      <c r="BE62" s="284">
        <f>'Alternatyva 4'!BE$117</f>
        <v>0</v>
      </c>
      <c r="BF62" s="284">
        <f>'Alternatyva 4'!BF$117</f>
        <v>0</v>
      </c>
      <c r="BG62" s="284">
        <f>'Alternatyva 4'!BG$117</f>
        <v>0</v>
      </c>
      <c r="BH62" s="284">
        <f>'Alternatyva 4'!BH$117</f>
        <v>0</v>
      </c>
      <c r="BI62" s="284">
        <f>'Alternatyva 4'!BI$117</f>
        <v>0</v>
      </c>
      <c r="BJ62" s="284">
        <f>'Alternatyva 4'!BJ$117</f>
        <v>0</v>
      </c>
      <c r="BK62" s="284">
        <f>'Alternatyva 4'!BK$117</f>
        <v>0</v>
      </c>
      <c r="BL62" s="284">
        <f>'Alternatyva 4'!BL$117</f>
        <v>0</v>
      </c>
      <c r="BM62" s="284">
        <f>'Alternatyva 4'!BM$117</f>
        <v>0</v>
      </c>
      <c r="BN62" s="284">
        <f>'Alternatyva 4'!BN$117</f>
        <v>0</v>
      </c>
      <c r="BO62" s="284">
        <f>'Alternatyva 4'!BO$117</f>
        <v>0</v>
      </c>
      <c r="BP62" s="284">
        <f>'Alternatyva 4'!BP$117</f>
        <v>0</v>
      </c>
      <c r="BQ62" s="284">
        <f>'Alternatyva 4'!BQ$117</f>
        <v>0</v>
      </c>
      <c r="BR62" s="284">
        <f>'Alternatyva 4'!BR$117</f>
        <v>0</v>
      </c>
      <c r="BS62" s="284">
        <f>'Alternatyva 4'!BS$117</f>
        <v>0</v>
      </c>
      <c r="BT62" s="284">
        <f>'Alternatyva 4'!BT$117</f>
        <v>0</v>
      </c>
      <c r="BU62" s="284">
        <f>'Alternatyva 4'!BU$117</f>
        <v>0</v>
      </c>
      <c r="BV62" s="284">
        <f>'Alternatyva 4'!BV$117</f>
        <v>0</v>
      </c>
      <c r="BW62" s="284">
        <f>'Alternatyva 4'!BW$117</f>
        <v>0</v>
      </c>
      <c r="BX62" s="284">
        <f>'Alternatyva 4'!BX$117</f>
        <v>0</v>
      </c>
      <c r="BY62" s="284">
        <f>'Alternatyva 4'!BY$117</f>
        <v>0</v>
      </c>
      <c r="BZ62" s="284">
        <f>'Alternatyva 4'!BZ$117</f>
        <v>0</v>
      </c>
      <c r="CA62" s="284">
        <f>'Alternatyva 4'!CA$117</f>
        <v>0</v>
      </c>
      <c r="CB62" s="284">
        <f>'Alternatyva 4'!CB$117</f>
        <v>0</v>
      </c>
      <c r="CC62" s="284">
        <f>'Alternatyva 4'!CC$117</f>
        <v>0</v>
      </c>
      <c r="CD62" s="284">
        <f>'Alternatyva 4'!CD$117</f>
        <v>0</v>
      </c>
      <c r="CE62" s="284">
        <f>'Alternatyva 4'!CE$117</f>
        <v>0</v>
      </c>
      <c r="CF62" s="284">
        <f>'Alternatyva 4'!CF$117</f>
        <v>0</v>
      </c>
      <c r="CG62" s="284">
        <f>'Alternatyva 4'!CG$117</f>
        <v>0</v>
      </c>
      <c r="CH62" s="284">
        <f>'Alternatyva 4'!CH$117</f>
        <v>0</v>
      </c>
      <c r="CI62" s="284">
        <f>'Alternatyva 4'!CI$117</f>
        <v>0</v>
      </c>
      <c r="CJ62" s="284">
        <f>'Alternatyva 4'!CJ$117</f>
        <v>0</v>
      </c>
      <c r="CK62" s="284">
        <f>'Alternatyva 4'!CK$117</f>
        <v>0</v>
      </c>
      <c r="CL62" s="284">
        <f>'Alternatyva 4'!CL$117</f>
        <v>0</v>
      </c>
      <c r="CM62" s="284">
        <f>'Alternatyva 4'!CM$117</f>
        <v>0</v>
      </c>
      <c r="CN62" s="284">
        <f>'Alternatyva 4'!CN$117</f>
        <v>0</v>
      </c>
      <c r="CO62" s="284">
        <f>'Alternatyva 4'!CO$117</f>
        <v>0</v>
      </c>
      <c r="CP62" s="284">
        <f>'Alternatyva 4'!CP$117</f>
        <v>0</v>
      </c>
      <c r="CQ62" s="284">
        <f>'Alternatyva 4'!CQ$117</f>
        <v>0</v>
      </c>
      <c r="CR62" s="284">
        <f>'Alternatyva 4'!CR$117</f>
        <v>0</v>
      </c>
      <c r="CS62" s="284">
        <f>'Alternatyva 4'!CS$117</f>
        <v>0</v>
      </c>
      <c r="CT62" s="284">
        <f>'Alternatyva 4'!CT$117</f>
        <v>0</v>
      </c>
      <c r="CU62" s="284">
        <f>'Alternatyva 4'!CU$117</f>
        <v>0</v>
      </c>
      <c r="CV62" s="284">
        <f>'Alternatyva 4'!CV$117</f>
        <v>0</v>
      </c>
      <c r="CW62" s="284">
        <f>'Alternatyva 4'!CW$117</f>
        <v>0</v>
      </c>
      <c r="CX62" s="284">
        <f>'Alternatyva 4'!CX$117</f>
        <v>0</v>
      </c>
      <c r="CY62" s="284">
        <f>'Alternatyva 4'!CY$117</f>
        <v>0</v>
      </c>
      <c r="CZ62" s="284">
        <f>'Alternatyva 4'!CZ$117</f>
        <v>0</v>
      </c>
      <c r="DA62" s="284">
        <f>'Alternatyva 4'!DA$117</f>
        <v>0</v>
      </c>
      <c r="DB62" s="284">
        <f>'Alternatyva 4'!DB$117</f>
        <v>0</v>
      </c>
      <c r="DC62" s="284">
        <f>'Alternatyva 4'!DC$117</f>
        <v>0</v>
      </c>
    </row>
    <row r="63" spans="2:107" ht="15" hidden="1" customHeight="1">
      <c r="B63" s="263" t="s">
        <v>28</v>
      </c>
      <c r="C63" s="636" t="s">
        <v>257</v>
      </c>
      <c r="D63" s="637"/>
      <c r="E63" s="638"/>
      <c r="F63" s="75">
        <f>H63+NPV(SD,I63:INDEX(I63:DC63,PAL))</f>
        <v>0</v>
      </c>
      <c r="G63" s="287">
        <f>SUMIF($H$6:$DC$6,"&lt;="&amp;PAL,$H63:$DC63)</f>
        <v>0</v>
      </c>
      <c r="H63" s="284">
        <f>'Alternatyva 4'!H$8+'Alternatyva 4'!H$9-'Alternatyva 4'!H$113</f>
        <v>0</v>
      </c>
      <c r="I63" s="284">
        <f>'Alternatyva 4'!I$8+'Alternatyva 4'!I$9-'Alternatyva 4'!I$113</f>
        <v>0</v>
      </c>
      <c r="J63" s="284">
        <f>'Alternatyva 4'!J$8+'Alternatyva 4'!J$9-'Alternatyva 4'!J$113</f>
        <v>0</v>
      </c>
      <c r="K63" s="284">
        <f>'Alternatyva 4'!K$8+'Alternatyva 4'!K$9-'Alternatyva 4'!K$113</f>
        <v>0</v>
      </c>
      <c r="L63" s="284">
        <f>'Alternatyva 4'!L$8+'Alternatyva 4'!L$9-'Alternatyva 4'!L$113</f>
        <v>0</v>
      </c>
      <c r="M63" s="284">
        <f>'Alternatyva 4'!M$8+'Alternatyva 4'!M$9-'Alternatyva 4'!M$113</f>
        <v>0</v>
      </c>
      <c r="N63" s="284">
        <f>'Alternatyva 4'!N$8+'Alternatyva 4'!N$9-'Alternatyva 4'!N$113</f>
        <v>0</v>
      </c>
      <c r="O63" s="284">
        <f>'Alternatyva 4'!O$8+'Alternatyva 4'!O$9-'Alternatyva 4'!O$113</f>
        <v>0</v>
      </c>
      <c r="P63" s="284">
        <f>'Alternatyva 4'!P$8+'Alternatyva 4'!P$9-'Alternatyva 4'!P$113</f>
        <v>0</v>
      </c>
      <c r="Q63" s="284">
        <f>'Alternatyva 4'!Q$8+'Alternatyva 4'!Q$9-'Alternatyva 4'!Q$113</f>
        <v>0</v>
      </c>
      <c r="R63" s="284">
        <f>'Alternatyva 4'!R$8+'Alternatyva 4'!R$9-'Alternatyva 4'!R$113</f>
        <v>0</v>
      </c>
      <c r="S63" s="284">
        <f>'Alternatyva 4'!S$8+'Alternatyva 4'!S$9-'Alternatyva 4'!S$113</f>
        <v>0</v>
      </c>
      <c r="T63" s="284">
        <f>'Alternatyva 4'!T$8+'Alternatyva 4'!T$9-'Alternatyva 4'!T$113</f>
        <v>0</v>
      </c>
      <c r="U63" s="284">
        <f>'Alternatyva 4'!U$8+'Alternatyva 4'!U$9-'Alternatyva 4'!U$113</f>
        <v>0</v>
      </c>
      <c r="V63" s="284">
        <f>'Alternatyva 4'!V$8+'Alternatyva 4'!V$9-'Alternatyva 4'!V$113</f>
        <v>0</v>
      </c>
      <c r="W63" s="284">
        <f>'Alternatyva 4'!W$8+'Alternatyva 4'!W$9-'Alternatyva 4'!W$113</f>
        <v>0</v>
      </c>
      <c r="X63" s="284">
        <f>'Alternatyva 4'!X$8+'Alternatyva 4'!X$9-'Alternatyva 4'!X$113</f>
        <v>0</v>
      </c>
      <c r="Y63" s="284">
        <f>'Alternatyva 4'!Y$8+'Alternatyva 4'!Y$9-'Alternatyva 4'!Y$113</f>
        <v>0</v>
      </c>
      <c r="Z63" s="284">
        <f>'Alternatyva 4'!Z$8+'Alternatyva 4'!Z$9-'Alternatyva 4'!Z$113</f>
        <v>0</v>
      </c>
      <c r="AA63" s="284">
        <f>'Alternatyva 4'!AA$8+'Alternatyva 4'!AA$9-'Alternatyva 4'!AA$113</f>
        <v>0</v>
      </c>
      <c r="AB63" s="284">
        <f>'Alternatyva 4'!AB$8+'Alternatyva 4'!AB$9-'Alternatyva 4'!AB$113</f>
        <v>0</v>
      </c>
      <c r="AC63" s="284">
        <f>'Alternatyva 4'!AC$8+'Alternatyva 4'!AC$9-'Alternatyva 4'!AC$113</f>
        <v>0</v>
      </c>
      <c r="AD63" s="284">
        <f>'Alternatyva 4'!AD$8+'Alternatyva 4'!AD$9-'Alternatyva 4'!AD$113</f>
        <v>0</v>
      </c>
      <c r="AE63" s="284">
        <f>'Alternatyva 4'!AE$8+'Alternatyva 4'!AE$9-'Alternatyva 4'!AE$113</f>
        <v>0</v>
      </c>
      <c r="AF63" s="284">
        <f>'Alternatyva 4'!AF$8+'Alternatyva 4'!AF$9-'Alternatyva 4'!AF$113</f>
        <v>0</v>
      </c>
      <c r="AG63" s="284">
        <f>'Alternatyva 4'!AG$8+'Alternatyva 4'!AG$9-'Alternatyva 4'!AG$113</f>
        <v>0</v>
      </c>
      <c r="AH63" s="284">
        <f>'Alternatyva 4'!AH$8+'Alternatyva 4'!AH$9-'Alternatyva 4'!AH$113</f>
        <v>0</v>
      </c>
      <c r="AI63" s="284">
        <f>'Alternatyva 4'!AI$8+'Alternatyva 4'!AI$9-'Alternatyva 4'!AI$113</f>
        <v>0</v>
      </c>
      <c r="AJ63" s="284">
        <f>'Alternatyva 4'!AJ$8+'Alternatyva 4'!AJ$9-'Alternatyva 4'!AJ$113</f>
        <v>0</v>
      </c>
      <c r="AK63" s="284">
        <f>'Alternatyva 4'!AK$8+'Alternatyva 4'!AK$9-'Alternatyva 4'!AK$113</f>
        <v>0</v>
      </c>
      <c r="AL63" s="284">
        <f>'Alternatyva 4'!AL$8+'Alternatyva 4'!AL$9-'Alternatyva 4'!AL$113</f>
        <v>0</v>
      </c>
      <c r="AM63" s="284">
        <f>'Alternatyva 4'!AM$8+'Alternatyva 4'!AM$9-'Alternatyva 4'!AM$113</f>
        <v>0</v>
      </c>
      <c r="AN63" s="284">
        <f>'Alternatyva 4'!AN$8+'Alternatyva 4'!AN$9-'Alternatyva 4'!AN$113</f>
        <v>0</v>
      </c>
      <c r="AO63" s="284">
        <f>'Alternatyva 4'!AO$8+'Alternatyva 4'!AO$9-'Alternatyva 4'!AO$113</f>
        <v>0</v>
      </c>
      <c r="AP63" s="284">
        <f>'Alternatyva 4'!AP$8+'Alternatyva 4'!AP$9-'Alternatyva 4'!AP$113</f>
        <v>0</v>
      </c>
      <c r="AQ63" s="284">
        <f>'Alternatyva 4'!AQ$8+'Alternatyva 4'!AQ$9-'Alternatyva 4'!AQ$113</f>
        <v>0</v>
      </c>
      <c r="AR63" s="284">
        <f>'Alternatyva 4'!AR$8+'Alternatyva 4'!AR$9-'Alternatyva 4'!AR$113</f>
        <v>0</v>
      </c>
      <c r="AS63" s="284">
        <f>'Alternatyva 4'!AS$8+'Alternatyva 4'!AS$9-'Alternatyva 4'!AS$113</f>
        <v>0</v>
      </c>
      <c r="AT63" s="284">
        <f>'Alternatyva 4'!AT$8+'Alternatyva 4'!AT$9-'Alternatyva 4'!AT$113</f>
        <v>0</v>
      </c>
      <c r="AU63" s="284">
        <f>'Alternatyva 4'!AU$8+'Alternatyva 4'!AU$9-'Alternatyva 4'!AU$113</f>
        <v>0</v>
      </c>
      <c r="AV63" s="284">
        <f>'Alternatyva 4'!AV$8+'Alternatyva 4'!AV$9-'Alternatyva 4'!AV$113</f>
        <v>0</v>
      </c>
      <c r="AW63" s="284">
        <f>'Alternatyva 4'!AW$8+'Alternatyva 4'!AW$9-'Alternatyva 4'!AW$113</f>
        <v>0</v>
      </c>
      <c r="AX63" s="284">
        <f>'Alternatyva 4'!AX$8+'Alternatyva 4'!AX$9-'Alternatyva 4'!AX$113</f>
        <v>0</v>
      </c>
      <c r="AY63" s="284">
        <f>'Alternatyva 4'!AY$8+'Alternatyva 4'!AY$9-'Alternatyva 4'!AY$113</f>
        <v>0</v>
      </c>
      <c r="AZ63" s="284">
        <f>'Alternatyva 4'!AZ$8+'Alternatyva 4'!AZ$9-'Alternatyva 4'!AZ$113</f>
        <v>0</v>
      </c>
      <c r="BA63" s="284">
        <f>'Alternatyva 4'!BA$8+'Alternatyva 4'!BA$9-'Alternatyva 4'!BA$113</f>
        <v>0</v>
      </c>
      <c r="BB63" s="284">
        <f>'Alternatyva 4'!BB$8+'Alternatyva 4'!BB$9-'Alternatyva 4'!BB$113</f>
        <v>0</v>
      </c>
      <c r="BC63" s="284">
        <f>'Alternatyva 4'!BC$8+'Alternatyva 4'!BC$9-'Alternatyva 4'!BC$113</f>
        <v>0</v>
      </c>
      <c r="BD63" s="284">
        <f>'Alternatyva 4'!BD$8+'Alternatyva 4'!BD$9-'Alternatyva 4'!BD$113</f>
        <v>0</v>
      </c>
      <c r="BE63" s="284">
        <f>'Alternatyva 4'!BE$8+'Alternatyva 4'!BE$9-'Alternatyva 4'!BE$113</f>
        <v>0</v>
      </c>
      <c r="BF63" s="284">
        <f>'Alternatyva 4'!BF$8+'Alternatyva 4'!BF$9-'Alternatyva 4'!BF$113</f>
        <v>0</v>
      </c>
      <c r="BG63" s="284">
        <f>'Alternatyva 4'!BG$8+'Alternatyva 4'!BG$9-'Alternatyva 4'!BG$113</f>
        <v>0</v>
      </c>
      <c r="BH63" s="284">
        <f>'Alternatyva 4'!BH$8+'Alternatyva 4'!BH$9-'Alternatyva 4'!BH$113</f>
        <v>0</v>
      </c>
      <c r="BI63" s="284">
        <f>'Alternatyva 4'!BI$8+'Alternatyva 4'!BI$9-'Alternatyva 4'!BI$113</f>
        <v>0</v>
      </c>
      <c r="BJ63" s="284">
        <f>'Alternatyva 4'!BJ$8+'Alternatyva 4'!BJ$9-'Alternatyva 4'!BJ$113</f>
        <v>0</v>
      </c>
      <c r="BK63" s="284">
        <f>'Alternatyva 4'!BK$8+'Alternatyva 4'!BK$9-'Alternatyva 4'!BK$113</f>
        <v>0</v>
      </c>
      <c r="BL63" s="284">
        <f>'Alternatyva 4'!BL$8+'Alternatyva 4'!BL$9-'Alternatyva 4'!BL$113</f>
        <v>0</v>
      </c>
      <c r="BM63" s="284">
        <f>'Alternatyva 4'!BM$8+'Alternatyva 4'!BM$9-'Alternatyva 4'!BM$113</f>
        <v>0</v>
      </c>
      <c r="BN63" s="284">
        <f>'Alternatyva 4'!BN$8+'Alternatyva 4'!BN$9-'Alternatyva 4'!BN$113</f>
        <v>0</v>
      </c>
      <c r="BO63" s="284">
        <f>'Alternatyva 4'!BO$8+'Alternatyva 4'!BO$9-'Alternatyva 4'!BO$113</f>
        <v>0</v>
      </c>
      <c r="BP63" s="284">
        <f>'Alternatyva 4'!BP$8+'Alternatyva 4'!BP$9-'Alternatyva 4'!BP$113</f>
        <v>0</v>
      </c>
      <c r="BQ63" s="284">
        <f>'Alternatyva 4'!BQ$8+'Alternatyva 4'!BQ$9-'Alternatyva 4'!BQ$113</f>
        <v>0</v>
      </c>
      <c r="BR63" s="284">
        <f>'Alternatyva 4'!BR$8+'Alternatyva 4'!BR$9-'Alternatyva 4'!BR$113</f>
        <v>0</v>
      </c>
      <c r="BS63" s="284">
        <f>'Alternatyva 4'!BS$8+'Alternatyva 4'!BS$9-'Alternatyva 4'!BS$113</f>
        <v>0</v>
      </c>
      <c r="BT63" s="284">
        <f>'Alternatyva 4'!BT$8+'Alternatyva 4'!BT$9-'Alternatyva 4'!BT$113</f>
        <v>0</v>
      </c>
      <c r="BU63" s="284">
        <f>'Alternatyva 4'!BU$8+'Alternatyva 4'!BU$9-'Alternatyva 4'!BU$113</f>
        <v>0</v>
      </c>
      <c r="BV63" s="284">
        <f>'Alternatyva 4'!BV$8+'Alternatyva 4'!BV$9-'Alternatyva 4'!BV$113</f>
        <v>0</v>
      </c>
      <c r="BW63" s="284">
        <f>'Alternatyva 4'!BW$8+'Alternatyva 4'!BW$9-'Alternatyva 4'!BW$113</f>
        <v>0</v>
      </c>
      <c r="BX63" s="284">
        <f>'Alternatyva 4'!BX$8+'Alternatyva 4'!BX$9-'Alternatyva 4'!BX$113</f>
        <v>0</v>
      </c>
      <c r="BY63" s="284">
        <f>'Alternatyva 4'!BY$8+'Alternatyva 4'!BY$9-'Alternatyva 4'!BY$113</f>
        <v>0</v>
      </c>
      <c r="BZ63" s="284">
        <f>'Alternatyva 4'!BZ$8+'Alternatyva 4'!BZ$9-'Alternatyva 4'!BZ$113</f>
        <v>0</v>
      </c>
      <c r="CA63" s="284">
        <f>'Alternatyva 4'!CA$8+'Alternatyva 4'!CA$9-'Alternatyva 4'!CA$113</f>
        <v>0</v>
      </c>
      <c r="CB63" s="284">
        <f>'Alternatyva 4'!CB$8+'Alternatyva 4'!CB$9-'Alternatyva 4'!CB$113</f>
        <v>0</v>
      </c>
      <c r="CC63" s="284">
        <f>'Alternatyva 4'!CC$8+'Alternatyva 4'!CC$9-'Alternatyva 4'!CC$113</f>
        <v>0</v>
      </c>
      <c r="CD63" s="284">
        <f>'Alternatyva 4'!CD$8+'Alternatyva 4'!CD$9-'Alternatyva 4'!CD$113</f>
        <v>0</v>
      </c>
      <c r="CE63" s="284">
        <f>'Alternatyva 4'!CE$8+'Alternatyva 4'!CE$9-'Alternatyva 4'!CE$113</f>
        <v>0</v>
      </c>
      <c r="CF63" s="284">
        <f>'Alternatyva 4'!CF$8+'Alternatyva 4'!CF$9-'Alternatyva 4'!CF$113</f>
        <v>0</v>
      </c>
      <c r="CG63" s="284">
        <f>'Alternatyva 4'!CG$8+'Alternatyva 4'!CG$9-'Alternatyva 4'!CG$113</f>
        <v>0</v>
      </c>
      <c r="CH63" s="284">
        <f>'Alternatyva 4'!CH$8+'Alternatyva 4'!CH$9-'Alternatyva 4'!CH$113</f>
        <v>0</v>
      </c>
      <c r="CI63" s="284">
        <f>'Alternatyva 4'!CI$8+'Alternatyva 4'!CI$9-'Alternatyva 4'!CI$113</f>
        <v>0</v>
      </c>
      <c r="CJ63" s="284">
        <f>'Alternatyva 4'!CJ$8+'Alternatyva 4'!CJ$9-'Alternatyva 4'!CJ$113</f>
        <v>0</v>
      </c>
      <c r="CK63" s="284">
        <f>'Alternatyva 4'!CK$8+'Alternatyva 4'!CK$9-'Alternatyva 4'!CK$113</f>
        <v>0</v>
      </c>
      <c r="CL63" s="284">
        <f>'Alternatyva 4'!CL$8+'Alternatyva 4'!CL$9-'Alternatyva 4'!CL$113</f>
        <v>0</v>
      </c>
      <c r="CM63" s="284">
        <f>'Alternatyva 4'!CM$8+'Alternatyva 4'!CM$9-'Alternatyva 4'!CM$113</f>
        <v>0</v>
      </c>
      <c r="CN63" s="284">
        <f>'Alternatyva 4'!CN$8+'Alternatyva 4'!CN$9-'Alternatyva 4'!CN$113</f>
        <v>0</v>
      </c>
      <c r="CO63" s="284">
        <f>'Alternatyva 4'!CO$8+'Alternatyva 4'!CO$9-'Alternatyva 4'!CO$113</f>
        <v>0</v>
      </c>
      <c r="CP63" s="284">
        <f>'Alternatyva 4'!CP$8+'Alternatyva 4'!CP$9-'Alternatyva 4'!CP$113</f>
        <v>0</v>
      </c>
      <c r="CQ63" s="284">
        <f>'Alternatyva 4'!CQ$8+'Alternatyva 4'!CQ$9-'Alternatyva 4'!CQ$113</f>
        <v>0</v>
      </c>
      <c r="CR63" s="284">
        <f>'Alternatyva 4'!CR$8+'Alternatyva 4'!CR$9-'Alternatyva 4'!CR$113</f>
        <v>0</v>
      </c>
      <c r="CS63" s="284">
        <f>'Alternatyva 4'!CS$8+'Alternatyva 4'!CS$9-'Alternatyva 4'!CS$113</f>
        <v>0</v>
      </c>
      <c r="CT63" s="284">
        <f>'Alternatyva 4'!CT$8+'Alternatyva 4'!CT$9-'Alternatyva 4'!CT$113</f>
        <v>0</v>
      </c>
      <c r="CU63" s="284">
        <f>'Alternatyva 4'!CU$8+'Alternatyva 4'!CU$9-'Alternatyva 4'!CU$113</f>
        <v>0</v>
      </c>
      <c r="CV63" s="284">
        <f>'Alternatyva 4'!CV$8+'Alternatyva 4'!CV$9-'Alternatyva 4'!CV$113</f>
        <v>0</v>
      </c>
      <c r="CW63" s="284">
        <f>'Alternatyva 4'!CW$8+'Alternatyva 4'!CW$9-'Alternatyva 4'!CW$113</f>
        <v>0</v>
      </c>
      <c r="CX63" s="284">
        <f>'Alternatyva 4'!CX$8+'Alternatyva 4'!CX$9-'Alternatyva 4'!CX$113</f>
        <v>0</v>
      </c>
      <c r="CY63" s="284">
        <f>'Alternatyva 4'!CY$8+'Alternatyva 4'!CY$9-'Alternatyva 4'!CY$113</f>
        <v>0</v>
      </c>
      <c r="CZ63" s="284">
        <f>'Alternatyva 4'!CZ$8+'Alternatyva 4'!CZ$9-'Alternatyva 4'!CZ$113</f>
        <v>0</v>
      </c>
      <c r="DA63" s="284">
        <f>'Alternatyva 4'!DA$8+'Alternatyva 4'!DA$9-'Alternatyva 4'!DA$113</f>
        <v>0</v>
      </c>
      <c r="DB63" s="284">
        <f>'Alternatyva 4'!DB$8+'Alternatyva 4'!DB$9-'Alternatyva 4'!DB$113</f>
        <v>0</v>
      </c>
      <c r="DC63" s="284">
        <f>'Alternatyva 4'!DC$8+'Alternatyva 4'!DC$9-'Alternatyva 4'!DC$113</f>
        <v>0</v>
      </c>
    </row>
    <row r="64" spans="2:107" ht="15" hidden="1" customHeight="1">
      <c r="B64" s="263" t="s">
        <v>209</v>
      </c>
      <c r="C64" s="636" t="s">
        <v>263</v>
      </c>
      <c r="D64" s="637"/>
      <c r="E64" s="638"/>
      <c r="F64" s="284">
        <f>H64+NPV(SD,I64:INDEX(I64:DC64,PAL))</f>
        <v>0</v>
      </c>
      <c r="G64" s="287">
        <f>SUMIF($H$6:$DC$6,"&lt;="&amp;PAL,$H64:$DC64)</f>
        <v>0</v>
      </c>
      <c r="H64" s="284">
        <f>'Alternatyva 4'!H$89-'Alternatyva 4'!H$114</f>
        <v>0</v>
      </c>
      <c r="I64" s="284">
        <f>'Alternatyva 4'!I$89-'Alternatyva 4'!I$114</f>
        <v>0</v>
      </c>
      <c r="J64" s="284">
        <f>'Alternatyva 4'!J$89-'Alternatyva 4'!J$114</f>
        <v>0</v>
      </c>
      <c r="K64" s="284">
        <f>'Alternatyva 4'!K$89-'Alternatyva 4'!K$114</f>
        <v>0</v>
      </c>
      <c r="L64" s="284">
        <f>'Alternatyva 4'!L$89-'Alternatyva 4'!L$114</f>
        <v>0</v>
      </c>
      <c r="M64" s="284">
        <f>'Alternatyva 4'!M$89-'Alternatyva 4'!M$114</f>
        <v>0</v>
      </c>
      <c r="N64" s="284">
        <f>'Alternatyva 4'!N$89-'Alternatyva 4'!N$114</f>
        <v>0</v>
      </c>
      <c r="O64" s="284">
        <f>'Alternatyva 4'!O$89-'Alternatyva 4'!O$114</f>
        <v>0</v>
      </c>
      <c r="P64" s="284">
        <f>'Alternatyva 4'!P$89-'Alternatyva 4'!P$114</f>
        <v>0</v>
      </c>
      <c r="Q64" s="284">
        <f>'Alternatyva 4'!Q$89-'Alternatyva 4'!Q$114</f>
        <v>0</v>
      </c>
      <c r="R64" s="284">
        <f>'Alternatyva 4'!R$89-'Alternatyva 4'!R$114</f>
        <v>0</v>
      </c>
      <c r="S64" s="284">
        <f>'Alternatyva 4'!S$89-'Alternatyva 4'!S$114</f>
        <v>0</v>
      </c>
      <c r="T64" s="284">
        <f>'Alternatyva 4'!T$89-'Alternatyva 4'!T$114</f>
        <v>0</v>
      </c>
      <c r="U64" s="284">
        <f>'Alternatyva 4'!U$89-'Alternatyva 4'!U$114</f>
        <v>0</v>
      </c>
      <c r="V64" s="284">
        <f>'Alternatyva 4'!V$89-'Alternatyva 4'!V$114</f>
        <v>0</v>
      </c>
      <c r="W64" s="284">
        <f>'Alternatyva 4'!W$89-'Alternatyva 4'!W$114</f>
        <v>0</v>
      </c>
      <c r="X64" s="284">
        <f>'Alternatyva 4'!X$89-'Alternatyva 4'!X$114</f>
        <v>0</v>
      </c>
      <c r="Y64" s="284">
        <f>'Alternatyva 4'!Y$89-'Alternatyva 4'!Y$114</f>
        <v>0</v>
      </c>
      <c r="Z64" s="284">
        <f>'Alternatyva 4'!Z$89-'Alternatyva 4'!Z$114</f>
        <v>0</v>
      </c>
      <c r="AA64" s="284">
        <f>'Alternatyva 4'!AA$89-'Alternatyva 4'!AA$114</f>
        <v>0</v>
      </c>
      <c r="AB64" s="284">
        <f>'Alternatyva 4'!AB$89-'Alternatyva 4'!AB$114</f>
        <v>0</v>
      </c>
      <c r="AC64" s="284">
        <f>'Alternatyva 4'!AC$89-'Alternatyva 4'!AC$114</f>
        <v>0</v>
      </c>
      <c r="AD64" s="284">
        <f>'Alternatyva 4'!AD$89-'Alternatyva 4'!AD$114</f>
        <v>0</v>
      </c>
      <c r="AE64" s="284">
        <f>'Alternatyva 4'!AE$89-'Alternatyva 4'!AE$114</f>
        <v>0</v>
      </c>
      <c r="AF64" s="284">
        <f>'Alternatyva 4'!AF$89-'Alternatyva 4'!AF$114</f>
        <v>0</v>
      </c>
      <c r="AG64" s="284">
        <f>'Alternatyva 4'!AG$89-'Alternatyva 4'!AG$114</f>
        <v>0</v>
      </c>
      <c r="AH64" s="284">
        <f>'Alternatyva 4'!AH$89-'Alternatyva 4'!AH$114</f>
        <v>0</v>
      </c>
      <c r="AI64" s="284">
        <f>'Alternatyva 4'!AI$89-'Alternatyva 4'!AI$114</f>
        <v>0</v>
      </c>
      <c r="AJ64" s="284">
        <f>'Alternatyva 4'!AJ$89-'Alternatyva 4'!AJ$114</f>
        <v>0</v>
      </c>
      <c r="AK64" s="284">
        <f>'Alternatyva 4'!AK$89-'Alternatyva 4'!AK$114</f>
        <v>0</v>
      </c>
      <c r="AL64" s="284">
        <f>'Alternatyva 4'!AL$89-'Alternatyva 4'!AL$114</f>
        <v>0</v>
      </c>
      <c r="AM64" s="284">
        <f>'Alternatyva 4'!AM$89-'Alternatyva 4'!AM$114</f>
        <v>0</v>
      </c>
      <c r="AN64" s="284">
        <f>'Alternatyva 4'!AN$89-'Alternatyva 4'!AN$114</f>
        <v>0</v>
      </c>
      <c r="AO64" s="284">
        <f>'Alternatyva 4'!AO$89-'Alternatyva 4'!AO$114</f>
        <v>0</v>
      </c>
      <c r="AP64" s="284">
        <f>'Alternatyva 4'!AP$89-'Alternatyva 4'!AP$114</f>
        <v>0</v>
      </c>
      <c r="AQ64" s="284">
        <f>'Alternatyva 4'!AQ$89-'Alternatyva 4'!AQ$114</f>
        <v>0</v>
      </c>
      <c r="AR64" s="284">
        <f>'Alternatyva 4'!AR$89-'Alternatyva 4'!AR$114</f>
        <v>0</v>
      </c>
      <c r="AS64" s="284">
        <f>'Alternatyva 4'!AS$89-'Alternatyva 4'!AS$114</f>
        <v>0</v>
      </c>
      <c r="AT64" s="284">
        <f>'Alternatyva 4'!AT$89-'Alternatyva 4'!AT$114</f>
        <v>0</v>
      </c>
      <c r="AU64" s="284">
        <f>'Alternatyva 4'!AU$89-'Alternatyva 4'!AU$114</f>
        <v>0</v>
      </c>
      <c r="AV64" s="284">
        <f>'Alternatyva 4'!AV$89-'Alternatyva 4'!AV$114</f>
        <v>0</v>
      </c>
      <c r="AW64" s="284">
        <f>'Alternatyva 4'!AW$89-'Alternatyva 4'!AW$114</f>
        <v>0</v>
      </c>
      <c r="AX64" s="284">
        <f>'Alternatyva 4'!AX$89-'Alternatyva 4'!AX$114</f>
        <v>0</v>
      </c>
      <c r="AY64" s="284">
        <f>'Alternatyva 4'!AY$89-'Alternatyva 4'!AY$114</f>
        <v>0</v>
      </c>
      <c r="AZ64" s="284">
        <f>'Alternatyva 4'!AZ$89-'Alternatyva 4'!AZ$114</f>
        <v>0</v>
      </c>
      <c r="BA64" s="284">
        <f>'Alternatyva 4'!BA$89-'Alternatyva 4'!BA$114</f>
        <v>0</v>
      </c>
      <c r="BB64" s="284">
        <f>'Alternatyva 4'!BB$89-'Alternatyva 4'!BB$114</f>
        <v>0</v>
      </c>
      <c r="BC64" s="284">
        <f>'Alternatyva 4'!BC$89-'Alternatyva 4'!BC$114</f>
        <v>0</v>
      </c>
      <c r="BD64" s="284">
        <f>'Alternatyva 4'!BD$89-'Alternatyva 4'!BD$114</f>
        <v>0</v>
      </c>
      <c r="BE64" s="284">
        <f>'Alternatyva 4'!BE$89-'Alternatyva 4'!BE$114</f>
        <v>0</v>
      </c>
      <c r="BF64" s="284">
        <f>'Alternatyva 4'!BF$89-'Alternatyva 4'!BF$114</f>
        <v>0</v>
      </c>
      <c r="BG64" s="284">
        <f>'Alternatyva 4'!BG$89-'Alternatyva 4'!BG$114</f>
        <v>0</v>
      </c>
      <c r="BH64" s="284">
        <f>'Alternatyva 4'!BH$89-'Alternatyva 4'!BH$114</f>
        <v>0</v>
      </c>
      <c r="BI64" s="284">
        <f>'Alternatyva 4'!BI$89-'Alternatyva 4'!BI$114</f>
        <v>0</v>
      </c>
      <c r="BJ64" s="284">
        <f>'Alternatyva 4'!BJ$89-'Alternatyva 4'!BJ$114</f>
        <v>0</v>
      </c>
      <c r="BK64" s="284">
        <f>'Alternatyva 4'!BK$89-'Alternatyva 4'!BK$114</f>
        <v>0</v>
      </c>
      <c r="BL64" s="284">
        <f>'Alternatyva 4'!BL$89-'Alternatyva 4'!BL$114</f>
        <v>0</v>
      </c>
      <c r="BM64" s="284">
        <f>'Alternatyva 4'!BM$89-'Alternatyva 4'!BM$114</f>
        <v>0</v>
      </c>
      <c r="BN64" s="284">
        <f>'Alternatyva 4'!BN$89-'Alternatyva 4'!BN$114</f>
        <v>0</v>
      </c>
      <c r="BO64" s="284">
        <f>'Alternatyva 4'!BO$89-'Alternatyva 4'!BO$114</f>
        <v>0</v>
      </c>
      <c r="BP64" s="284">
        <f>'Alternatyva 4'!BP$89-'Alternatyva 4'!BP$114</f>
        <v>0</v>
      </c>
      <c r="BQ64" s="284">
        <f>'Alternatyva 4'!BQ$89-'Alternatyva 4'!BQ$114</f>
        <v>0</v>
      </c>
      <c r="BR64" s="284">
        <f>'Alternatyva 4'!BR$89-'Alternatyva 4'!BR$114</f>
        <v>0</v>
      </c>
      <c r="BS64" s="284">
        <f>'Alternatyva 4'!BS$89-'Alternatyva 4'!BS$114</f>
        <v>0</v>
      </c>
      <c r="BT64" s="284">
        <f>'Alternatyva 4'!BT$89-'Alternatyva 4'!BT$114</f>
        <v>0</v>
      </c>
      <c r="BU64" s="284">
        <f>'Alternatyva 4'!BU$89-'Alternatyva 4'!BU$114</f>
        <v>0</v>
      </c>
      <c r="BV64" s="284">
        <f>'Alternatyva 4'!BV$89-'Alternatyva 4'!BV$114</f>
        <v>0</v>
      </c>
      <c r="BW64" s="284">
        <f>'Alternatyva 4'!BW$89-'Alternatyva 4'!BW$114</f>
        <v>0</v>
      </c>
      <c r="BX64" s="284">
        <f>'Alternatyva 4'!BX$89-'Alternatyva 4'!BX$114</f>
        <v>0</v>
      </c>
      <c r="BY64" s="284">
        <f>'Alternatyva 4'!BY$89-'Alternatyva 4'!BY$114</f>
        <v>0</v>
      </c>
      <c r="BZ64" s="284">
        <f>'Alternatyva 4'!BZ$89-'Alternatyva 4'!BZ$114</f>
        <v>0</v>
      </c>
      <c r="CA64" s="284">
        <f>'Alternatyva 4'!CA$89-'Alternatyva 4'!CA$114</f>
        <v>0</v>
      </c>
      <c r="CB64" s="284">
        <f>'Alternatyva 4'!CB$89-'Alternatyva 4'!CB$114</f>
        <v>0</v>
      </c>
      <c r="CC64" s="284">
        <f>'Alternatyva 4'!CC$89-'Alternatyva 4'!CC$114</f>
        <v>0</v>
      </c>
      <c r="CD64" s="284">
        <f>'Alternatyva 4'!CD$89-'Alternatyva 4'!CD$114</f>
        <v>0</v>
      </c>
      <c r="CE64" s="284">
        <f>'Alternatyva 4'!CE$89-'Alternatyva 4'!CE$114</f>
        <v>0</v>
      </c>
      <c r="CF64" s="284">
        <f>'Alternatyva 4'!CF$89-'Alternatyva 4'!CF$114</f>
        <v>0</v>
      </c>
      <c r="CG64" s="284">
        <f>'Alternatyva 4'!CG$89-'Alternatyva 4'!CG$114</f>
        <v>0</v>
      </c>
      <c r="CH64" s="284">
        <f>'Alternatyva 4'!CH$89-'Alternatyva 4'!CH$114</f>
        <v>0</v>
      </c>
      <c r="CI64" s="284">
        <f>'Alternatyva 4'!CI$89-'Alternatyva 4'!CI$114</f>
        <v>0</v>
      </c>
      <c r="CJ64" s="284">
        <f>'Alternatyva 4'!CJ$89-'Alternatyva 4'!CJ$114</f>
        <v>0</v>
      </c>
      <c r="CK64" s="284">
        <f>'Alternatyva 4'!CK$89-'Alternatyva 4'!CK$114</f>
        <v>0</v>
      </c>
      <c r="CL64" s="284">
        <f>'Alternatyva 4'!CL$89-'Alternatyva 4'!CL$114</f>
        <v>0</v>
      </c>
      <c r="CM64" s="284">
        <f>'Alternatyva 4'!CM$89-'Alternatyva 4'!CM$114</f>
        <v>0</v>
      </c>
      <c r="CN64" s="284">
        <f>'Alternatyva 4'!CN$89-'Alternatyva 4'!CN$114</f>
        <v>0</v>
      </c>
      <c r="CO64" s="284">
        <f>'Alternatyva 4'!CO$89-'Alternatyva 4'!CO$114</f>
        <v>0</v>
      </c>
      <c r="CP64" s="284">
        <f>'Alternatyva 4'!CP$89-'Alternatyva 4'!CP$114</f>
        <v>0</v>
      </c>
      <c r="CQ64" s="284">
        <f>'Alternatyva 4'!CQ$89-'Alternatyva 4'!CQ$114</f>
        <v>0</v>
      </c>
      <c r="CR64" s="284">
        <f>'Alternatyva 4'!CR$89-'Alternatyva 4'!CR$114</f>
        <v>0</v>
      </c>
      <c r="CS64" s="284">
        <f>'Alternatyva 4'!CS$89-'Alternatyva 4'!CS$114</f>
        <v>0</v>
      </c>
      <c r="CT64" s="284">
        <f>'Alternatyva 4'!CT$89-'Alternatyva 4'!CT$114</f>
        <v>0</v>
      </c>
      <c r="CU64" s="284">
        <f>'Alternatyva 4'!CU$89-'Alternatyva 4'!CU$114</f>
        <v>0</v>
      </c>
      <c r="CV64" s="284">
        <f>'Alternatyva 4'!CV$89-'Alternatyva 4'!CV$114</f>
        <v>0</v>
      </c>
      <c r="CW64" s="284">
        <f>'Alternatyva 4'!CW$89-'Alternatyva 4'!CW$114</f>
        <v>0</v>
      </c>
      <c r="CX64" s="284">
        <f>'Alternatyva 4'!CX$89-'Alternatyva 4'!CX$114</f>
        <v>0</v>
      </c>
      <c r="CY64" s="284">
        <f>'Alternatyva 4'!CY$89-'Alternatyva 4'!CY$114</f>
        <v>0</v>
      </c>
      <c r="CZ64" s="284">
        <f>'Alternatyva 4'!CZ$89-'Alternatyva 4'!CZ$114</f>
        <v>0</v>
      </c>
      <c r="DA64" s="284">
        <f>'Alternatyva 4'!DA$89-'Alternatyva 4'!DA$114</f>
        <v>0</v>
      </c>
      <c r="DB64" s="284">
        <f>'Alternatyva 4'!DB$89-'Alternatyva 4'!DB$114</f>
        <v>0</v>
      </c>
      <c r="DC64" s="284">
        <f>'Alternatyva 4'!DC$89-'Alternatyva 4'!DC$114</f>
        <v>0</v>
      </c>
    </row>
    <row r="65" spans="2:107" ht="15" hidden="1" customHeight="1">
      <c r="B65" s="263" t="s">
        <v>194</v>
      </c>
      <c r="C65" s="636" t="s">
        <v>16</v>
      </c>
      <c r="D65" s="637"/>
      <c r="E65" s="638"/>
      <c r="F65" s="75">
        <f>H65+NPV(FD,I65:INDEX(I65:DC65,PAL))</f>
        <v>0</v>
      </c>
      <c r="G65" s="287">
        <f>SUMIF($H$6:$DC$6,"&lt;="&amp;PAL,$H65:$DC65)</f>
        <v>0</v>
      </c>
      <c r="H65" s="284">
        <f>SUM('Alternatyva 4'!H$21,'Alternatyva 4'!H$32,'Alternatyva 4'!H$43,'Alternatyva 4'!H$55,'Alternatyva 4'!H$66,'Alternatyva 4'!H$77,'Alternatyva 4'!H$88)</f>
        <v>0</v>
      </c>
      <c r="I65" s="284">
        <f>SUM('Alternatyva 4'!I$21,'Alternatyva 4'!I$32,'Alternatyva 4'!I$43,'Alternatyva 4'!I$55,'Alternatyva 4'!I$66,'Alternatyva 4'!I$77,'Alternatyva 4'!I$88)</f>
        <v>0</v>
      </c>
      <c r="J65" s="284">
        <f>SUM('Alternatyva 4'!J$21,'Alternatyva 4'!J$32,'Alternatyva 4'!J$43,'Alternatyva 4'!J$55,'Alternatyva 4'!J$66,'Alternatyva 4'!J$77,'Alternatyva 4'!J$88)</f>
        <v>0</v>
      </c>
      <c r="K65" s="284">
        <f>SUM('Alternatyva 4'!K$21,'Alternatyva 4'!K$32,'Alternatyva 4'!K$43,'Alternatyva 4'!K$55,'Alternatyva 4'!K$66,'Alternatyva 4'!K$77,'Alternatyva 4'!K$88)</f>
        <v>0</v>
      </c>
      <c r="L65" s="284">
        <f>SUM('Alternatyva 4'!L$21,'Alternatyva 4'!L$32,'Alternatyva 4'!L$43,'Alternatyva 4'!L$55,'Alternatyva 4'!L$66,'Alternatyva 4'!L$77,'Alternatyva 4'!L$88)</f>
        <v>0</v>
      </c>
      <c r="M65" s="284">
        <f>SUM('Alternatyva 4'!M$21,'Alternatyva 4'!M$32,'Alternatyva 4'!M$43,'Alternatyva 4'!M$55,'Alternatyva 4'!M$66,'Alternatyva 4'!M$77,'Alternatyva 4'!M$88)</f>
        <v>0</v>
      </c>
      <c r="N65" s="284">
        <f>SUM('Alternatyva 4'!N$21,'Alternatyva 4'!N$32,'Alternatyva 4'!N$43,'Alternatyva 4'!N$55,'Alternatyva 4'!N$66,'Alternatyva 4'!N$77,'Alternatyva 4'!N$88)</f>
        <v>0</v>
      </c>
      <c r="O65" s="284">
        <f>SUM('Alternatyva 4'!O$21,'Alternatyva 4'!O$32,'Alternatyva 4'!O$43,'Alternatyva 4'!O$55,'Alternatyva 4'!O$66,'Alternatyva 4'!O$77,'Alternatyva 4'!O$88)</f>
        <v>0</v>
      </c>
      <c r="P65" s="284">
        <f>SUM('Alternatyva 4'!P$21,'Alternatyva 4'!P$32,'Alternatyva 4'!P$43,'Alternatyva 4'!P$55,'Alternatyva 4'!P$66,'Alternatyva 4'!P$77,'Alternatyva 4'!P$88)</f>
        <v>0</v>
      </c>
      <c r="Q65" s="284">
        <f>SUM('Alternatyva 4'!Q$21,'Alternatyva 4'!Q$32,'Alternatyva 4'!Q$43,'Alternatyva 4'!Q$55,'Alternatyva 4'!Q$66,'Alternatyva 4'!Q$77,'Alternatyva 4'!Q$88)</f>
        <v>0</v>
      </c>
      <c r="R65" s="284">
        <f>SUM('Alternatyva 4'!R$21,'Alternatyva 4'!R$32,'Alternatyva 4'!R$43,'Alternatyva 4'!R$55,'Alternatyva 4'!R$66,'Alternatyva 4'!R$77,'Alternatyva 4'!R$88)</f>
        <v>0</v>
      </c>
      <c r="S65" s="284">
        <f>SUM('Alternatyva 4'!S$21,'Alternatyva 4'!S$32,'Alternatyva 4'!S$43,'Alternatyva 4'!S$55,'Alternatyva 4'!S$66,'Alternatyva 4'!S$77,'Alternatyva 4'!S$88)</f>
        <v>0</v>
      </c>
      <c r="T65" s="284">
        <f>SUM('Alternatyva 4'!T$21,'Alternatyva 4'!T$32,'Alternatyva 4'!T$43,'Alternatyva 4'!T$55,'Alternatyva 4'!T$66,'Alternatyva 4'!T$77,'Alternatyva 4'!T$88)</f>
        <v>0</v>
      </c>
      <c r="U65" s="284">
        <f>SUM('Alternatyva 4'!U$21,'Alternatyva 4'!U$32,'Alternatyva 4'!U$43,'Alternatyva 4'!U$55,'Alternatyva 4'!U$66,'Alternatyva 4'!U$77,'Alternatyva 4'!U$88)</f>
        <v>0</v>
      </c>
      <c r="V65" s="284">
        <f>SUM('Alternatyva 4'!V$21,'Alternatyva 4'!V$32,'Alternatyva 4'!V$43,'Alternatyva 4'!V$55,'Alternatyva 4'!V$66,'Alternatyva 4'!V$77,'Alternatyva 4'!V$88)</f>
        <v>0</v>
      </c>
      <c r="W65" s="284">
        <f>SUM('Alternatyva 4'!W$21,'Alternatyva 4'!W$32,'Alternatyva 4'!W$43,'Alternatyva 4'!W$55,'Alternatyva 4'!W$66,'Alternatyva 4'!W$77,'Alternatyva 4'!W$88)</f>
        <v>0</v>
      </c>
      <c r="X65" s="284">
        <f>SUM('Alternatyva 4'!X$21,'Alternatyva 4'!X$32,'Alternatyva 4'!X$43,'Alternatyva 4'!X$55,'Alternatyva 4'!X$66,'Alternatyva 4'!X$77,'Alternatyva 4'!X$88)</f>
        <v>0</v>
      </c>
      <c r="Y65" s="284">
        <f>SUM('Alternatyva 4'!Y$21,'Alternatyva 4'!Y$32,'Alternatyva 4'!Y$43,'Alternatyva 4'!Y$55,'Alternatyva 4'!Y$66,'Alternatyva 4'!Y$77,'Alternatyva 4'!Y$88)</f>
        <v>0</v>
      </c>
      <c r="Z65" s="284">
        <f>SUM('Alternatyva 4'!Z$21,'Alternatyva 4'!Z$32,'Alternatyva 4'!Z$43,'Alternatyva 4'!Z$55,'Alternatyva 4'!Z$66,'Alternatyva 4'!Z$77,'Alternatyva 4'!Z$88)</f>
        <v>0</v>
      </c>
      <c r="AA65" s="284">
        <f>SUM('Alternatyva 4'!AA$21,'Alternatyva 4'!AA$32,'Alternatyva 4'!AA$43,'Alternatyva 4'!AA$55,'Alternatyva 4'!AA$66,'Alternatyva 4'!AA$77,'Alternatyva 4'!AA$88)</f>
        <v>0</v>
      </c>
      <c r="AB65" s="284">
        <f>SUM('Alternatyva 4'!AB$21,'Alternatyva 4'!AB$32,'Alternatyva 4'!AB$43,'Alternatyva 4'!AB$55,'Alternatyva 4'!AB$66,'Alternatyva 4'!AB$77,'Alternatyva 4'!AB$88)</f>
        <v>0</v>
      </c>
      <c r="AC65" s="284">
        <f>SUM('Alternatyva 4'!AC$21,'Alternatyva 4'!AC$32,'Alternatyva 4'!AC$43,'Alternatyva 4'!AC$55,'Alternatyva 4'!AC$66,'Alternatyva 4'!AC$77,'Alternatyva 4'!AC$88)</f>
        <v>0</v>
      </c>
      <c r="AD65" s="284">
        <f>SUM('Alternatyva 4'!AD$21,'Alternatyva 4'!AD$32,'Alternatyva 4'!AD$43,'Alternatyva 4'!AD$55,'Alternatyva 4'!AD$66,'Alternatyva 4'!AD$77,'Alternatyva 4'!AD$88)</f>
        <v>0</v>
      </c>
      <c r="AE65" s="284">
        <f>SUM('Alternatyva 4'!AE$21,'Alternatyva 4'!AE$32,'Alternatyva 4'!AE$43,'Alternatyva 4'!AE$55,'Alternatyva 4'!AE$66,'Alternatyva 4'!AE$77,'Alternatyva 4'!AE$88)</f>
        <v>0</v>
      </c>
      <c r="AF65" s="284">
        <f>SUM('Alternatyva 4'!AF$21,'Alternatyva 4'!AF$32,'Alternatyva 4'!AF$43,'Alternatyva 4'!AF$55,'Alternatyva 4'!AF$66,'Alternatyva 4'!AF$77,'Alternatyva 4'!AF$88)</f>
        <v>0</v>
      </c>
      <c r="AG65" s="284">
        <f>SUM('Alternatyva 4'!AG$21,'Alternatyva 4'!AG$32,'Alternatyva 4'!AG$43,'Alternatyva 4'!AG$55,'Alternatyva 4'!AG$66,'Alternatyva 4'!AG$77,'Alternatyva 4'!AG$88)</f>
        <v>0</v>
      </c>
      <c r="AH65" s="284">
        <f>SUM('Alternatyva 4'!AH$21,'Alternatyva 4'!AH$32,'Alternatyva 4'!AH$43,'Alternatyva 4'!AH$55,'Alternatyva 4'!AH$66,'Alternatyva 4'!AH$77,'Alternatyva 4'!AH$88)</f>
        <v>0</v>
      </c>
      <c r="AI65" s="284">
        <f>SUM('Alternatyva 4'!AI$21,'Alternatyva 4'!AI$32,'Alternatyva 4'!AI$43,'Alternatyva 4'!AI$55,'Alternatyva 4'!AI$66,'Alternatyva 4'!AI$77,'Alternatyva 4'!AI$88)</f>
        <v>0</v>
      </c>
      <c r="AJ65" s="284">
        <f>SUM('Alternatyva 4'!AJ$21,'Alternatyva 4'!AJ$32,'Alternatyva 4'!AJ$43,'Alternatyva 4'!AJ$55,'Alternatyva 4'!AJ$66,'Alternatyva 4'!AJ$77,'Alternatyva 4'!AJ$88)</f>
        <v>0</v>
      </c>
      <c r="AK65" s="284">
        <f>SUM('Alternatyva 4'!AK$21,'Alternatyva 4'!AK$32,'Alternatyva 4'!AK$43,'Alternatyva 4'!AK$55,'Alternatyva 4'!AK$66,'Alternatyva 4'!AK$77,'Alternatyva 4'!AK$88)</f>
        <v>0</v>
      </c>
      <c r="AL65" s="284">
        <f>SUM('Alternatyva 4'!AL$21,'Alternatyva 4'!AL$32,'Alternatyva 4'!AL$43,'Alternatyva 4'!AL$55,'Alternatyva 4'!AL$66,'Alternatyva 4'!AL$77,'Alternatyva 4'!AL$88)</f>
        <v>0</v>
      </c>
      <c r="AM65" s="284">
        <f>SUM('Alternatyva 4'!AM$21,'Alternatyva 4'!AM$32,'Alternatyva 4'!AM$43,'Alternatyva 4'!AM$55,'Alternatyva 4'!AM$66,'Alternatyva 4'!AM$77,'Alternatyva 4'!AM$88)</f>
        <v>0</v>
      </c>
      <c r="AN65" s="284">
        <f>SUM('Alternatyva 4'!AN$21,'Alternatyva 4'!AN$32,'Alternatyva 4'!AN$43,'Alternatyva 4'!AN$55,'Alternatyva 4'!AN$66,'Alternatyva 4'!AN$77,'Alternatyva 4'!AN$88)</f>
        <v>0</v>
      </c>
      <c r="AO65" s="284">
        <f>SUM('Alternatyva 4'!AO$21,'Alternatyva 4'!AO$32,'Alternatyva 4'!AO$43,'Alternatyva 4'!AO$55,'Alternatyva 4'!AO$66,'Alternatyva 4'!AO$77,'Alternatyva 4'!AO$88)</f>
        <v>0</v>
      </c>
      <c r="AP65" s="284">
        <f>SUM('Alternatyva 4'!AP$21,'Alternatyva 4'!AP$32,'Alternatyva 4'!AP$43,'Alternatyva 4'!AP$55,'Alternatyva 4'!AP$66,'Alternatyva 4'!AP$77,'Alternatyva 4'!AP$88)</f>
        <v>0</v>
      </c>
      <c r="AQ65" s="284">
        <f>SUM('Alternatyva 4'!AQ$21,'Alternatyva 4'!AQ$32,'Alternatyva 4'!AQ$43,'Alternatyva 4'!AQ$55,'Alternatyva 4'!AQ$66,'Alternatyva 4'!AQ$77,'Alternatyva 4'!AQ$88)</f>
        <v>0</v>
      </c>
      <c r="AR65" s="284">
        <f>SUM('Alternatyva 4'!AR$21,'Alternatyva 4'!AR$32,'Alternatyva 4'!AR$43,'Alternatyva 4'!AR$55,'Alternatyva 4'!AR$66,'Alternatyva 4'!AR$77,'Alternatyva 4'!AR$88)</f>
        <v>0</v>
      </c>
      <c r="AS65" s="284">
        <f>SUM('Alternatyva 4'!AS$21,'Alternatyva 4'!AS$32,'Alternatyva 4'!AS$43,'Alternatyva 4'!AS$55,'Alternatyva 4'!AS$66,'Alternatyva 4'!AS$77,'Alternatyva 4'!AS$88)</f>
        <v>0</v>
      </c>
      <c r="AT65" s="284">
        <f>SUM('Alternatyva 4'!AT$21,'Alternatyva 4'!AT$32,'Alternatyva 4'!AT$43,'Alternatyva 4'!AT$55,'Alternatyva 4'!AT$66,'Alternatyva 4'!AT$77,'Alternatyva 4'!AT$88)</f>
        <v>0</v>
      </c>
      <c r="AU65" s="284">
        <f>SUM('Alternatyva 4'!AU$21,'Alternatyva 4'!AU$32,'Alternatyva 4'!AU$43,'Alternatyva 4'!AU$55,'Alternatyva 4'!AU$66,'Alternatyva 4'!AU$77,'Alternatyva 4'!AU$88)</f>
        <v>0</v>
      </c>
      <c r="AV65" s="284">
        <f>SUM('Alternatyva 4'!AV$21,'Alternatyva 4'!AV$32,'Alternatyva 4'!AV$43,'Alternatyva 4'!AV$55,'Alternatyva 4'!AV$66,'Alternatyva 4'!AV$77,'Alternatyva 4'!AV$88)</f>
        <v>0</v>
      </c>
      <c r="AW65" s="284">
        <f>SUM('Alternatyva 4'!AW$21,'Alternatyva 4'!AW$32,'Alternatyva 4'!AW$43,'Alternatyva 4'!AW$55,'Alternatyva 4'!AW$66,'Alternatyva 4'!AW$77,'Alternatyva 4'!AW$88)</f>
        <v>0</v>
      </c>
      <c r="AX65" s="284">
        <f>SUM('Alternatyva 4'!AX$21,'Alternatyva 4'!AX$32,'Alternatyva 4'!AX$43,'Alternatyva 4'!AX$55,'Alternatyva 4'!AX$66,'Alternatyva 4'!AX$77,'Alternatyva 4'!AX$88)</f>
        <v>0</v>
      </c>
      <c r="AY65" s="284">
        <f>SUM('Alternatyva 4'!AY$21,'Alternatyva 4'!AY$32,'Alternatyva 4'!AY$43,'Alternatyva 4'!AY$55,'Alternatyva 4'!AY$66,'Alternatyva 4'!AY$77,'Alternatyva 4'!AY$88)</f>
        <v>0</v>
      </c>
      <c r="AZ65" s="284">
        <f>SUM('Alternatyva 4'!AZ$21,'Alternatyva 4'!AZ$32,'Alternatyva 4'!AZ$43,'Alternatyva 4'!AZ$55,'Alternatyva 4'!AZ$66,'Alternatyva 4'!AZ$77,'Alternatyva 4'!AZ$88)</f>
        <v>0</v>
      </c>
      <c r="BA65" s="284">
        <f>SUM('Alternatyva 4'!BA$21,'Alternatyva 4'!BA$32,'Alternatyva 4'!BA$43,'Alternatyva 4'!BA$55,'Alternatyva 4'!BA$66,'Alternatyva 4'!BA$77,'Alternatyva 4'!BA$88)</f>
        <v>0</v>
      </c>
      <c r="BB65" s="284">
        <f>SUM('Alternatyva 4'!BB$21,'Alternatyva 4'!BB$32,'Alternatyva 4'!BB$43,'Alternatyva 4'!BB$55,'Alternatyva 4'!BB$66,'Alternatyva 4'!BB$77,'Alternatyva 4'!BB$88)</f>
        <v>0</v>
      </c>
      <c r="BC65" s="284">
        <f>SUM('Alternatyva 4'!BC$21,'Alternatyva 4'!BC$32,'Alternatyva 4'!BC$43,'Alternatyva 4'!BC$55,'Alternatyva 4'!BC$66,'Alternatyva 4'!BC$77,'Alternatyva 4'!BC$88)</f>
        <v>0</v>
      </c>
      <c r="BD65" s="284">
        <f>SUM('Alternatyva 4'!BD$21,'Alternatyva 4'!BD$32,'Alternatyva 4'!BD$43,'Alternatyva 4'!BD$55,'Alternatyva 4'!BD$66,'Alternatyva 4'!BD$77,'Alternatyva 4'!BD$88)</f>
        <v>0</v>
      </c>
      <c r="BE65" s="284">
        <f>SUM('Alternatyva 4'!BE$21,'Alternatyva 4'!BE$32,'Alternatyva 4'!BE$43,'Alternatyva 4'!BE$55,'Alternatyva 4'!BE$66,'Alternatyva 4'!BE$77,'Alternatyva 4'!BE$88)</f>
        <v>0</v>
      </c>
      <c r="BF65" s="284">
        <f>SUM('Alternatyva 4'!BF$21,'Alternatyva 4'!BF$32,'Alternatyva 4'!BF$43,'Alternatyva 4'!BF$55,'Alternatyva 4'!BF$66,'Alternatyva 4'!BF$77,'Alternatyva 4'!BF$88)</f>
        <v>0</v>
      </c>
      <c r="BG65" s="284">
        <f>SUM('Alternatyva 4'!BG$21,'Alternatyva 4'!BG$32,'Alternatyva 4'!BG$43,'Alternatyva 4'!BG$55,'Alternatyva 4'!BG$66,'Alternatyva 4'!BG$77,'Alternatyva 4'!BG$88)</f>
        <v>0</v>
      </c>
      <c r="BH65" s="284">
        <f>SUM('Alternatyva 4'!BH$21,'Alternatyva 4'!BH$32,'Alternatyva 4'!BH$43,'Alternatyva 4'!BH$55,'Alternatyva 4'!BH$66,'Alternatyva 4'!BH$77,'Alternatyva 4'!BH$88)</f>
        <v>0</v>
      </c>
      <c r="BI65" s="284">
        <f>SUM('Alternatyva 4'!BI$21,'Alternatyva 4'!BI$32,'Alternatyva 4'!BI$43,'Alternatyva 4'!BI$55,'Alternatyva 4'!BI$66,'Alternatyva 4'!BI$77,'Alternatyva 4'!BI$88)</f>
        <v>0</v>
      </c>
      <c r="BJ65" s="284">
        <f>SUM('Alternatyva 4'!BJ$21,'Alternatyva 4'!BJ$32,'Alternatyva 4'!BJ$43,'Alternatyva 4'!BJ$55,'Alternatyva 4'!BJ$66,'Alternatyva 4'!BJ$77,'Alternatyva 4'!BJ$88)</f>
        <v>0</v>
      </c>
      <c r="BK65" s="284">
        <f>SUM('Alternatyva 4'!BK$21,'Alternatyva 4'!BK$32,'Alternatyva 4'!BK$43,'Alternatyva 4'!BK$55,'Alternatyva 4'!BK$66,'Alternatyva 4'!BK$77,'Alternatyva 4'!BK$88)</f>
        <v>0</v>
      </c>
      <c r="BL65" s="284">
        <f>SUM('Alternatyva 4'!BL$21,'Alternatyva 4'!BL$32,'Alternatyva 4'!BL$43,'Alternatyva 4'!BL$55,'Alternatyva 4'!BL$66,'Alternatyva 4'!BL$77,'Alternatyva 4'!BL$88)</f>
        <v>0</v>
      </c>
      <c r="BM65" s="284">
        <f>SUM('Alternatyva 4'!BM$21,'Alternatyva 4'!BM$32,'Alternatyva 4'!BM$43,'Alternatyva 4'!BM$55,'Alternatyva 4'!BM$66,'Alternatyva 4'!BM$77,'Alternatyva 4'!BM$88)</f>
        <v>0</v>
      </c>
      <c r="BN65" s="284">
        <f>SUM('Alternatyva 4'!BN$21,'Alternatyva 4'!BN$32,'Alternatyva 4'!BN$43,'Alternatyva 4'!BN$55,'Alternatyva 4'!BN$66,'Alternatyva 4'!BN$77,'Alternatyva 4'!BN$88)</f>
        <v>0</v>
      </c>
      <c r="BO65" s="284">
        <f>SUM('Alternatyva 4'!BO$21,'Alternatyva 4'!BO$32,'Alternatyva 4'!BO$43,'Alternatyva 4'!BO$55,'Alternatyva 4'!BO$66,'Alternatyva 4'!BO$77,'Alternatyva 4'!BO$88)</f>
        <v>0</v>
      </c>
      <c r="BP65" s="284">
        <f>SUM('Alternatyva 4'!BP$21,'Alternatyva 4'!BP$32,'Alternatyva 4'!BP$43,'Alternatyva 4'!BP$55,'Alternatyva 4'!BP$66,'Alternatyva 4'!BP$77,'Alternatyva 4'!BP$88)</f>
        <v>0</v>
      </c>
      <c r="BQ65" s="284">
        <f>SUM('Alternatyva 4'!BQ$21,'Alternatyva 4'!BQ$32,'Alternatyva 4'!BQ$43,'Alternatyva 4'!BQ$55,'Alternatyva 4'!BQ$66,'Alternatyva 4'!BQ$77,'Alternatyva 4'!BQ$88)</f>
        <v>0</v>
      </c>
      <c r="BR65" s="284">
        <f>SUM('Alternatyva 4'!BR$21,'Alternatyva 4'!BR$32,'Alternatyva 4'!BR$43,'Alternatyva 4'!BR$55,'Alternatyva 4'!BR$66,'Alternatyva 4'!BR$77,'Alternatyva 4'!BR$88)</f>
        <v>0</v>
      </c>
      <c r="BS65" s="284">
        <f>SUM('Alternatyva 4'!BS$21,'Alternatyva 4'!BS$32,'Alternatyva 4'!BS$43,'Alternatyva 4'!BS$55,'Alternatyva 4'!BS$66,'Alternatyva 4'!BS$77,'Alternatyva 4'!BS$88)</f>
        <v>0</v>
      </c>
      <c r="BT65" s="284">
        <f>SUM('Alternatyva 4'!BT$21,'Alternatyva 4'!BT$32,'Alternatyva 4'!BT$43,'Alternatyva 4'!BT$55,'Alternatyva 4'!BT$66,'Alternatyva 4'!BT$77,'Alternatyva 4'!BT$88)</f>
        <v>0</v>
      </c>
      <c r="BU65" s="284">
        <f>SUM('Alternatyva 4'!BU$21,'Alternatyva 4'!BU$32,'Alternatyva 4'!BU$43,'Alternatyva 4'!BU$55,'Alternatyva 4'!BU$66,'Alternatyva 4'!BU$77,'Alternatyva 4'!BU$88)</f>
        <v>0</v>
      </c>
      <c r="BV65" s="284">
        <f>SUM('Alternatyva 4'!BV$21,'Alternatyva 4'!BV$32,'Alternatyva 4'!BV$43,'Alternatyva 4'!BV$55,'Alternatyva 4'!BV$66,'Alternatyva 4'!BV$77,'Alternatyva 4'!BV$88)</f>
        <v>0</v>
      </c>
      <c r="BW65" s="284">
        <f>SUM('Alternatyva 4'!BW$21,'Alternatyva 4'!BW$32,'Alternatyva 4'!BW$43,'Alternatyva 4'!BW$55,'Alternatyva 4'!BW$66,'Alternatyva 4'!BW$77,'Alternatyva 4'!BW$88)</f>
        <v>0</v>
      </c>
      <c r="BX65" s="284">
        <f>SUM('Alternatyva 4'!BX$21,'Alternatyva 4'!BX$32,'Alternatyva 4'!BX$43,'Alternatyva 4'!BX$55,'Alternatyva 4'!BX$66,'Alternatyva 4'!BX$77,'Alternatyva 4'!BX$88)</f>
        <v>0</v>
      </c>
      <c r="BY65" s="284">
        <f>SUM('Alternatyva 4'!BY$21,'Alternatyva 4'!BY$32,'Alternatyva 4'!BY$43,'Alternatyva 4'!BY$55,'Alternatyva 4'!BY$66,'Alternatyva 4'!BY$77,'Alternatyva 4'!BY$88)</f>
        <v>0</v>
      </c>
      <c r="BZ65" s="284">
        <f>SUM('Alternatyva 4'!BZ$21,'Alternatyva 4'!BZ$32,'Alternatyva 4'!BZ$43,'Alternatyva 4'!BZ$55,'Alternatyva 4'!BZ$66,'Alternatyva 4'!BZ$77,'Alternatyva 4'!BZ$88)</f>
        <v>0</v>
      </c>
      <c r="CA65" s="284">
        <f>SUM('Alternatyva 4'!CA$21,'Alternatyva 4'!CA$32,'Alternatyva 4'!CA$43,'Alternatyva 4'!CA$55,'Alternatyva 4'!CA$66,'Alternatyva 4'!CA$77,'Alternatyva 4'!CA$88)</f>
        <v>0</v>
      </c>
      <c r="CB65" s="284">
        <f>SUM('Alternatyva 4'!CB$21,'Alternatyva 4'!CB$32,'Alternatyva 4'!CB$43,'Alternatyva 4'!CB$55,'Alternatyva 4'!CB$66,'Alternatyva 4'!CB$77,'Alternatyva 4'!CB$88)</f>
        <v>0</v>
      </c>
      <c r="CC65" s="284">
        <f>SUM('Alternatyva 4'!CC$21,'Alternatyva 4'!CC$32,'Alternatyva 4'!CC$43,'Alternatyva 4'!CC$55,'Alternatyva 4'!CC$66,'Alternatyva 4'!CC$77,'Alternatyva 4'!CC$88)</f>
        <v>0</v>
      </c>
      <c r="CD65" s="284">
        <f>SUM('Alternatyva 4'!CD$21,'Alternatyva 4'!CD$32,'Alternatyva 4'!CD$43,'Alternatyva 4'!CD$55,'Alternatyva 4'!CD$66,'Alternatyva 4'!CD$77,'Alternatyva 4'!CD$88)</f>
        <v>0</v>
      </c>
      <c r="CE65" s="284">
        <f>SUM('Alternatyva 4'!CE$21,'Alternatyva 4'!CE$32,'Alternatyva 4'!CE$43,'Alternatyva 4'!CE$55,'Alternatyva 4'!CE$66,'Alternatyva 4'!CE$77,'Alternatyva 4'!CE$88)</f>
        <v>0</v>
      </c>
      <c r="CF65" s="284">
        <f>SUM('Alternatyva 4'!CF$21,'Alternatyva 4'!CF$32,'Alternatyva 4'!CF$43,'Alternatyva 4'!CF$55,'Alternatyva 4'!CF$66,'Alternatyva 4'!CF$77,'Alternatyva 4'!CF$88)</f>
        <v>0</v>
      </c>
      <c r="CG65" s="284">
        <f>SUM('Alternatyva 4'!CG$21,'Alternatyva 4'!CG$32,'Alternatyva 4'!CG$43,'Alternatyva 4'!CG$55,'Alternatyva 4'!CG$66,'Alternatyva 4'!CG$77,'Alternatyva 4'!CG$88)</f>
        <v>0</v>
      </c>
      <c r="CH65" s="284">
        <f>SUM('Alternatyva 4'!CH$21,'Alternatyva 4'!CH$32,'Alternatyva 4'!CH$43,'Alternatyva 4'!CH$55,'Alternatyva 4'!CH$66,'Alternatyva 4'!CH$77,'Alternatyva 4'!CH$88)</f>
        <v>0</v>
      </c>
      <c r="CI65" s="284">
        <f>SUM('Alternatyva 4'!CI$21,'Alternatyva 4'!CI$32,'Alternatyva 4'!CI$43,'Alternatyva 4'!CI$55,'Alternatyva 4'!CI$66,'Alternatyva 4'!CI$77,'Alternatyva 4'!CI$88)</f>
        <v>0</v>
      </c>
      <c r="CJ65" s="284">
        <f>SUM('Alternatyva 4'!CJ$21,'Alternatyva 4'!CJ$32,'Alternatyva 4'!CJ$43,'Alternatyva 4'!CJ$55,'Alternatyva 4'!CJ$66,'Alternatyva 4'!CJ$77,'Alternatyva 4'!CJ$88)</f>
        <v>0</v>
      </c>
      <c r="CK65" s="284">
        <f>SUM('Alternatyva 4'!CK$21,'Alternatyva 4'!CK$32,'Alternatyva 4'!CK$43,'Alternatyva 4'!CK$55,'Alternatyva 4'!CK$66,'Alternatyva 4'!CK$77,'Alternatyva 4'!CK$88)</f>
        <v>0</v>
      </c>
      <c r="CL65" s="284">
        <f>SUM('Alternatyva 4'!CL$21,'Alternatyva 4'!CL$32,'Alternatyva 4'!CL$43,'Alternatyva 4'!CL$55,'Alternatyva 4'!CL$66,'Alternatyva 4'!CL$77,'Alternatyva 4'!CL$88)</f>
        <v>0</v>
      </c>
      <c r="CM65" s="284">
        <f>SUM('Alternatyva 4'!CM$21,'Alternatyva 4'!CM$32,'Alternatyva 4'!CM$43,'Alternatyva 4'!CM$55,'Alternatyva 4'!CM$66,'Alternatyva 4'!CM$77,'Alternatyva 4'!CM$88)</f>
        <v>0</v>
      </c>
      <c r="CN65" s="284">
        <f>SUM('Alternatyva 4'!CN$21,'Alternatyva 4'!CN$32,'Alternatyva 4'!CN$43,'Alternatyva 4'!CN$55,'Alternatyva 4'!CN$66,'Alternatyva 4'!CN$77,'Alternatyva 4'!CN$88)</f>
        <v>0</v>
      </c>
      <c r="CO65" s="284">
        <f>SUM('Alternatyva 4'!CO$21,'Alternatyva 4'!CO$32,'Alternatyva 4'!CO$43,'Alternatyva 4'!CO$55,'Alternatyva 4'!CO$66,'Alternatyva 4'!CO$77,'Alternatyva 4'!CO$88)</f>
        <v>0</v>
      </c>
      <c r="CP65" s="284">
        <f>SUM('Alternatyva 4'!CP$21,'Alternatyva 4'!CP$32,'Alternatyva 4'!CP$43,'Alternatyva 4'!CP$55,'Alternatyva 4'!CP$66,'Alternatyva 4'!CP$77,'Alternatyva 4'!CP$88)</f>
        <v>0</v>
      </c>
      <c r="CQ65" s="284">
        <f>SUM('Alternatyva 4'!CQ$21,'Alternatyva 4'!CQ$32,'Alternatyva 4'!CQ$43,'Alternatyva 4'!CQ$55,'Alternatyva 4'!CQ$66,'Alternatyva 4'!CQ$77,'Alternatyva 4'!CQ$88)</f>
        <v>0</v>
      </c>
      <c r="CR65" s="284">
        <f>SUM('Alternatyva 4'!CR$21,'Alternatyva 4'!CR$32,'Alternatyva 4'!CR$43,'Alternatyva 4'!CR$55,'Alternatyva 4'!CR$66,'Alternatyva 4'!CR$77,'Alternatyva 4'!CR$88)</f>
        <v>0</v>
      </c>
      <c r="CS65" s="284">
        <f>SUM('Alternatyva 4'!CS$21,'Alternatyva 4'!CS$32,'Alternatyva 4'!CS$43,'Alternatyva 4'!CS$55,'Alternatyva 4'!CS$66,'Alternatyva 4'!CS$77,'Alternatyva 4'!CS$88)</f>
        <v>0</v>
      </c>
      <c r="CT65" s="284">
        <f>SUM('Alternatyva 4'!CT$21,'Alternatyva 4'!CT$32,'Alternatyva 4'!CT$43,'Alternatyva 4'!CT$55,'Alternatyva 4'!CT$66,'Alternatyva 4'!CT$77,'Alternatyva 4'!CT$88)</f>
        <v>0</v>
      </c>
      <c r="CU65" s="284">
        <f>SUM('Alternatyva 4'!CU$21,'Alternatyva 4'!CU$32,'Alternatyva 4'!CU$43,'Alternatyva 4'!CU$55,'Alternatyva 4'!CU$66,'Alternatyva 4'!CU$77,'Alternatyva 4'!CU$88)</f>
        <v>0</v>
      </c>
      <c r="CV65" s="284">
        <f>SUM('Alternatyva 4'!CV$21,'Alternatyva 4'!CV$32,'Alternatyva 4'!CV$43,'Alternatyva 4'!CV$55,'Alternatyva 4'!CV$66,'Alternatyva 4'!CV$77,'Alternatyva 4'!CV$88)</f>
        <v>0</v>
      </c>
      <c r="CW65" s="284">
        <f>SUM('Alternatyva 4'!CW$21,'Alternatyva 4'!CW$32,'Alternatyva 4'!CW$43,'Alternatyva 4'!CW$55,'Alternatyva 4'!CW$66,'Alternatyva 4'!CW$77,'Alternatyva 4'!CW$88)</f>
        <v>0</v>
      </c>
      <c r="CX65" s="284">
        <f>SUM('Alternatyva 4'!CX$21,'Alternatyva 4'!CX$32,'Alternatyva 4'!CX$43,'Alternatyva 4'!CX$55,'Alternatyva 4'!CX$66,'Alternatyva 4'!CX$77,'Alternatyva 4'!CX$88)</f>
        <v>0</v>
      </c>
      <c r="CY65" s="284">
        <f>SUM('Alternatyva 4'!CY$21,'Alternatyva 4'!CY$32,'Alternatyva 4'!CY$43,'Alternatyva 4'!CY$55,'Alternatyva 4'!CY$66,'Alternatyva 4'!CY$77,'Alternatyva 4'!CY$88)</f>
        <v>0</v>
      </c>
      <c r="CZ65" s="284">
        <f>SUM('Alternatyva 4'!CZ$21,'Alternatyva 4'!CZ$32,'Alternatyva 4'!CZ$43,'Alternatyva 4'!CZ$55,'Alternatyva 4'!CZ$66,'Alternatyva 4'!CZ$77,'Alternatyva 4'!CZ$88)</f>
        <v>0</v>
      </c>
      <c r="DA65" s="284">
        <f>SUM('Alternatyva 4'!DA$21,'Alternatyva 4'!DA$32,'Alternatyva 4'!DA$43,'Alternatyva 4'!DA$55,'Alternatyva 4'!DA$66,'Alternatyva 4'!DA$77,'Alternatyva 4'!DA$88)</f>
        <v>0</v>
      </c>
      <c r="DB65" s="284">
        <f>SUM('Alternatyva 4'!DB$21,'Alternatyva 4'!DB$32,'Alternatyva 4'!DB$43,'Alternatyva 4'!DB$55,'Alternatyva 4'!DB$66,'Alternatyva 4'!DB$77,'Alternatyva 4'!DB$88)</f>
        <v>0</v>
      </c>
      <c r="DC65" s="284">
        <f>SUM('Alternatyva 4'!DC$21,'Alternatyva 4'!DC$32,'Alternatyva 4'!DC$43,'Alternatyva 4'!DC$55,'Alternatyva 4'!DC$66,'Alternatyva 4'!DC$77,'Alternatyva 4'!DC$88)</f>
        <v>0</v>
      </c>
    </row>
    <row r="66" spans="2:107" s="278" customFormat="1" ht="15" hidden="1" customHeight="1">
      <c r="B66" s="263" t="s">
        <v>195</v>
      </c>
      <c r="C66" s="636" t="s">
        <v>264</v>
      </c>
      <c r="D66" s="637"/>
      <c r="E66" s="638"/>
      <c r="F66" s="75">
        <f>H66+NPV(SD,I66:INDEX(I66:DC66,PAL))</f>
        <v>0</v>
      </c>
      <c r="G66" s="287">
        <f>SUMIF($H$6:$DC$6,"&lt;="&amp;PAL,$H66:$DC66)</f>
        <v>0</v>
      </c>
      <c r="H66" s="284">
        <f>H65-SUMPRODUCT('Alternatyva 4'!H$21:H$88,'Alternatyva 4'!$DH$21:$DH$88)</f>
        <v>0</v>
      </c>
      <c r="I66" s="284">
        <f>I65-SUMPRODUCT('Alternatyva 4'!I$21:I$88,'Alternatyva 4'!$DH$21:$DH$88)</f>
        <v>0</v>
      </c>
      <c r="J66" s="284">
        <f>J65-SUMPRODUCT('Alternatyva 4'!J$21:J$88,'Alternatyva 4'!$DH$21:$DH$88)</f>
        <v>0</v>
      </c>
      <c r="K66" s="284">
        <f>K65-SUMPRODUCT('Alternatyva 4'!K$21:K$88,'Alternatyva 4'!$DH$21:$DH$88)</f>
        <v>0</v>
      </c>
      <c r="L66" s="284">
        <f>L65-SUMPRODUCT('Alternatyva 4'!L$21:L$88,'Alternatyva 4'!$DH$21:$DH$88)</f>
        <v>0</v>
      </c>
      <c r="M66" s="284">
        <f>M65-SUMPRODUCT('Alternatyva 4'!M$21:M$88,'Alternatyva 4'!$DH$21:$DH$88)</f>
        <v>0</v>
      </c>
      <c r="N66" s="284">
        <f>N65-SUMPRODUCT('Alternatyva 4'!N$21:N$88,'Alternatyva 4'!$DH$21:$DH$88)</f>
        <v>0</v>
      </c>
      <c r="O66" s="284">
        <f>O65-SUMPRODUCT('Alternatyva 4'!O$21:O$88,'Alternatyva 4'!$DH$21:$DH$88)</f>
        <v>0</v>
      </c>
      <c r="P66" s="284">
        <f>P65-SUMPRODUCT('Alternatyva 4'!P$21:P$88,'Alternatyva 4'!$DH$21:$DH$88)</f>
        <v>0</v>
      </c>
      <c r="Q66" s="284">
        <f>Q65-SUMPRODUCT('Alternatyva 4'!Q$21:Q$88,'Alternatyva 4'!$DH$21:$DH$88)</f>
        <v>0</v>
      </c>
      <c r="R66" s="284">
        <f>R65-SUMPRODUCT('Alternatyva 4'!R$21:R$88,'Alternatyva 4'!$DH$21:$DH$88)</f>
        <v>0</v>
      </c>
      <c r="S66" s="284">
        <f>S65-SUMPRODUCT('Alternatyva 4'!S$21:S$88,'Alternatyva 4'!$DH$21:$DH$88)</f>
        <v>0</v>
      </c>
      <c r="T66" s="284">
        <f>T65-SUMPRODUCT('Alternatyva 4'!T$21:T$88,'Alternatyva 4'!$DH$21:$DH$88)</f>
        <v>0</v>
      </c>
      <c r="U66" s="284">
        <f>U65-SUMPRODUCT('Alternatyva 4'!U$21:U$88,'Alternatyva 4'!$DH$21:$DH$88)</f>
        <v>0</v>
      </c>
      <c r="V66" s="284">
        <f>V65-SUMPRODUCT('Alternatyva 4'!V$21:V$88,'Alternatyva 4'!$DH$21:$DH$88)</f>
        <v>0</v>
      </c>
      <c r="W66" s="284">
        <f>W65-SUMPRODUCT('Alternatyva 4'!W$21:W$88,'Alternatyva 4'!$DH$21:$DH$88)</f>
        <v>0</v>
      </c>
      <c r="X66" s="284">
        <f>X65-SUMPRODUCT('Alternatyva 4'!X$21:X$88,'Alternatyva 4'!$DH$21:$DH$88)</f>
        <v>0</v>
      </c>
      <c r="Y66" s="284">
        <f>Y65-SUMPRODUCT('Alternatyva 4'!Y$21:Y$88,'Alternatyva 4'!$DH$21:$DH$88)</f>
        <v>0</v>
      </c>
      <c r="Z66" s="284">
        <f>Z65-SUMPRODUCT('Alternatyva 4'!Z$21:Z$88,'Alternatyva 4'!$DH$21:$DH$88)</f>
        <v>0</v>
      </c>
      <c r="AA66" s="284">
        <f>AA65-SUMPRODUCT('Alternatyva 4'!AA$21:AA$88,'Alternatyva 4'!$DH$21:$DH$88)</f>
        <v>0</v>
      </c>
      <c r="AB66" s="284">
        <f>AB65-SUMPRODUCT('Alternatyva 4'!AB$21:AB$88,'Alternatyva 4'!$DH$21:$DH$88)</f>
        <v>0</v>
      </c>
      <c r="AC66" s="284">
        <f>AC65-SUMPRODUCT('Alternatyva 4'!AC$21:AC$88,'Alternatyva 4'!$DH$21:$DH$88)</f>
        <v>0</v>
      </c>
      <c r="AD66" s="284">
        <f>AD65-SUMPRODUCT('Alternatyva 4'!AD$21:AD$88,'Alternatyva 4'!$DH$21:$DH$88)</f>
        <v>0</v>
      </c>
      <c r="AE66" s="284">
        <f>AE65-SUMPRODUCT('Alternatyva 4'!AE$21:AE$88,'Alternatyva 4'!$DH$21:$DH$88)</f>
        <v>0</v>
      </c>
      <c r="AF66" s="284">
        <f>AF65-SUMPRODUCT('Alternatyva 4'!AF$21:AF$88,'Alternatyva 4'!$DH$21:$DH$88)</f>
        <v>0</v>
      </c>
      <c r="AG66" s="284">
        <f>AG65-SUMPRODUCT('Alternatyva 4'!AG$21:AG$88,'Alternatyva 4'!$DH$21:$DH$88)</f>
        <v>0</v>
      </c>
      <c r="AH66" s="284">
        <f>AH65-SUMPRODUCT('Alternatyva 4'!AH$21:AH$88,'Alternatyva 4'!$DH$21:$DH$88)</f>
        <v>0</v>
      </c>
      <c r="AI66" s="284">
        <f>AI65-SUMPRODUCT('Alternatyva 4'!AI$21:AI$88,'Alternatyva 4'!$DH$21:$DH$88)</f>
        <v>0</v>
      </c>
      <c r="AJ66" s="284">
        <f>AJ65-SUMPRODUCT('Alternatyva 4'!AJ$21:AJ$88,'Alternatyva 4'!$DH$21:$DH$88)</f>
        <v>0</v>
      </c>
      <c r="AK66" s="284">
        <f>AK65-SUMPRODUCT('Alternatyva 4'!AK$21:AK$88,'Alternatyva 4'!$DH$21:$DH$88)</f>
        <v>0</v>
      </c>
      <c r="AL66" s="284">
        <f>AL65-SUMPRODUCT('Alternatyva 4'!AL$21:AL$88,'Alternatyva 4'!$DH$21:$DH$88)</f>
        <v>0</v>
      </c>
      <c r="AM66" s="284">
        <f>AM65-SUMPRODUCT('Alternatyva 4'!AM$21:AM$88,'Alternatyva 4'!$DH$21:$DH$88)</f>
        <v>0</v>
      </c>
      <c r="AN66" s="284">
        <f>AN65-SUMPRODUCT('Alternatyva 4'!AN$21:AN$88,'Alternatyva 4'!$DH$21:$DH$88)</f>
        <v>0</v>
      </c>
      <c r="AO66" s="284">
        <f>AO65-SUMPRODUCT('Alternatyva 4'!AO$21:AO$88,'Alternatyva 4'!$DH$21:$DH$88)</f>
        <v>0</v>
      </c>
      <c r="AP66" s="284">
        <f>AP65-SUMPRODUCT('Alternatyva 4'!AP$21:AP$88,'Alternatyva 4'!$DH$21:$DH$88)</f>
        <v>0</v>
      </c>
      <c r="AQ66" s="284">
        <f>AQ65-SUMPRODUCT('Alternatyva 4'!AQ$21:AQ$88,'Alternatyva 4'!$DH$21:$DH$88)</f>
        <v>0</v>
      </c>
      <c r="AR66" s="284">
        <f>AR65-SUMPRODUCT('Alternatyva 4'!AR$21:AR$88,'Alternatyva 4'!$DH$21:$DH$88)</f>
        <v>0</v>
      </c>
      <c r="AS66" s="284">
        <f>AS65-SUMPRODUCT('Alternatyva 4'!AS$21:AS$88,'Alternatyva 4'!$DH$21:$DH$88)</f>
        <v>0</v>
      </c>
      <c r="AT66" s="284">
        <f>AT65-SUMPRODUCT('Alternatyva 4'!AT$21:AT$88,'Alternatyva 4'!$DH$21:$DH$88)</f>
        <v>0</v>
      </c>
      <c r="AU66" s="284">
        <f>AU65-SUMPRODUCT('Alternatyva 4'!AU$21:AU$88,'Alternatyva 4'!$DH$21:$DH$88)</f>
        <v>0</v>
      </c>
      <c r="AV66" s="284">
        <f>AV65-SUMPRODUCT('Alternatyva 4'!AV$21:AV$88,'Alternatyva 4'!$DH$21:$DH$88)</f>
        <v>0</v>
      </c>
      <c r="AW66" s="284">
        <f>AW65-SUMPRODUCT('Alternatyva 4'!AW$21:AW$88,'Alternatyva 4'!$DH$21:$DH$88)</f>
        <v>0</v>
      </c>
      <c r="AX66" s="284">
        <f>AX65-SUMPRODUCT('Alternatyva 4'!AX$21:AX$88,'Alternatyva 4'!$DH$21:$DH$88)</f>
        <v>0</v>
      </c>
      <c r="AY66" s="284">
        <f>AY65-SUMPRODUCT('Alternatyva 4'!AY$21:AY$88,'Alternatyva 4'!$DH$21:$DH$88)</f>
        <v>0</v>
      </c>
      <c r="AZ66" s="284">
        <f>AZ65-SUMPRODUCT('Alternatyva 4'!AZ$21:AZ$88,'Alternatyva 4'!$DH$21:$DH$88)</f>
        <v>0</v>
      </c>
      <c r="BA66" s="284">
        <f>BA65-SUMPRODUCT('Alternatyva 4'!BA$21:BA$88,'Alternatyva 4'!$DH$21:$DH$88)</f>
        <v>0</v>
      </c>
      <c r="BB66" s="284">
        <f>BB65-SUMPRODUCT('Alternatyva 4'!BB$21:BB$88,'Alternatyva 4'!$DH$21:$DH$88)</f>
        <v>0</v>
      </c>
      <c r="BC66" s="284">
        <f>BC65-SUMPRODUCT('Alternatyva 4'!BC$21:BC$88,'Alternatyva 4'!$DH$21:$DH$88)</f>
        <v>0</v>
      </c>
      <c r="BD66" s="284">
        <f>BD65-SUMPRODUCT('Alternatyva 4'!BD$21:BD$88,'Alternatyva 4'!$DH$21:$DH$88)</f>
        <v>0</v>
      </c>
      <c r="BE66" s="284">
        <f>BE65-SUMPRODUCT('Alternatyva 4'!BE$21:BE$88,'Alternatyva 4'!$DH$21:$DH$88)</f>
        <v>0</v>
      </c>
      <c r="BF66" s="284">
        <f>BF65-SUMPRODUCT('Alternatyva 4'!BF$21:BF$88,'Alternatyva 4'!$DH$21:$DH$88)</f>
        <v>0</v>
      </c>
      <c r="BG66" s="284">
        <f>BG65-SUMPRODUCT('Alternatyva 4'!BG$21:BG$88,'Alternatyva 4'!$DH$21:$DH$88)</f>
        <v>0</v>
      </c>
      <c r="BH66" s="284">
        <f>BH65-SUMPRODUCT('Alternatyva 4'!BH$21:BH$88,'Alternatyva 4'!$DH$21:$DH$88)</f>
        <v>0</v>
      </c>
      <c r="BI66" s="284">
        <f>BI65-SUMPRODUCT('Alternatyva 4'!BI$21:BI$88,'Alternatyva 4'!$DH$21:$DH$88)</f>
        <v>0</v>
      </c>
      <c r="BJ66" s="284">
        <f>BJ65-SUMPRODUCT('Alternatyva 4'!BJ$21:BJ$88,'Alternatyva 4'!$DH$21:$DH$88)</f>
        <v>0</v>
      </c>
      <c r="BK66" s="284">
        <f>BK65-SUMPRODUCT('Alternatyva 4'!BK$21:BK$88,'Alternatyva 4'!$DH$21:$DH$88)</f>
        <v>0</v>
      </c>
      <c r="BL66" s="284">
        <f>BL65-SUMPRODUCT('Alternatyva 4'!BL$21:BL$88,'Alternatyva 4'!$DH$21:$DH$88)</f>
        <v>0</v>
      </c>
      <c r="BM66" s="284">
        <f>BM65-SUMPRODUCT('Alternatyva 4'!BM$21:BM$88,'Alternatyva 4'!$DH$21:$DH$88)</f>
        <v>0</v>
      </c>
      <c r="BN66" s="284">
        <f>BN65-SUMPRODUCT('Alternatyva 4'!BN$21:BN$88,'Alternatyva 4'!$DH$21:$DH$88)</f>
        <v>0</v>
      </c>
      <c r="BO66" s="284">
        <f>BO65-SUMPRODUCT('Alternatyva 4'!BO$21:BO$88,'Alternatyva 4'!$DH$21:$DH$88)</f>
        <v>0</v>
      </c>
      <c r="BP66" s="284">
        <f>BP65-SUMPRODUCT('Alternatyva 4'!BP$21:BP$88,'Alternatyva 4'!$DH$21:$DH$88)</f>
        <v>0</v>
      </c>
      <c r="BQ66" s="284">
        <f>BQ65-SUMPRODUCT('Alternatyva 4'!BQ$21:BQ$88,'Alternatyva 4'!$DH$21:$DH$88)</f>
        <v>0</v>
      </c>
      <c r="BR66" s="284">
        <f>BR65-SUMPRODUCT('Alternatyva 4'!BR$21:BR$88,'Alternatyva 4'!$DH$21:$DH$88)</f>
        <v>0</v>
      </c>
      <c r="BS66" s="284">
        <f>BS65-SUMPRODUCT('Alternatyva 4'!BS$21:BS$88,'Alternatyva 4'!$DH$21:$DH$88)</f>
        <v>0</v>
      </c>
      <c r="BT66" s="284">
        <f>BT65-SUMPRODUCT('Alternatyva 4'!BT$21:BT$88,'Alternatyva 4'!$DH$21:$DH$88)</f>
        <v>0</v>
      </c>
      <c r="BU66" s="284">
        <f>BU65-SUMPRODUCT('Alternatyva 4'!BU$21:BU$88,'Alternatyva 4'!$DH$21:$DH$88)</f>
        <v>0</v>
      </c>
      <c r="BV66" s="284">
        <f>BV65-SUMPRODUCT('Alternatyva 4'!BV$21:BV$88,'Alternatyva 4'!$DH$21:$DH$88)</f>
        <v>0</v>
      </c>
      <c r="BW66" s="284">
        <f>BW65-SUMPRODUCT('Alternatyva 4'!BW$21:BW$88,'Alternatyva 4'!$DH$21:$DH$88)</f>
        <v>0</v>
      </c>
      <c r="BX66" s="284">
        <f>BX65-SUMPRODUCT('Alternatyva 4'!BX$21:BX$88,'Alternatyva 4'!$DH$21:$DH$88)</f>
        <v>0</v>
      </c>
      <c r="BY66" s="284">
        <f>BY65-SUMPRODUCT('Alternatyva 4'!BY$21:BY$88,'Alternatyva 4'!$DH$21:$DH$88)</f>
        <v>0</v>
      </c>
      <c r="BZ66" s="284">
        <f>BZ65-SUMPRODUCT('Alternatyva 4'!BZ$21:BZ$88,'Alternatyva 4'!$DH$21:$DH$88)</f>
        <v>0</v>
      </c>
      <c r="CA66" s="284">
        <f>CA65-SUMPRODUCT('Alternatyva 4'!CA$21:CA$88,'Alternatyva 4'!$DH$21:$DH$88)</f>
        <v>0</v>
      </c>
      <c r="CB66" s="284">
        <f>CB65-SUMPRODUCT('Alternatyva 4'!CB$21:CB$88,'Alternatyva 4'!$DH$21:$DH$88)</f>
        <v>0</v>
      </c>
      <c r="CC66" s="284">
        <f>CC65-SUMPRODUCT('Alternatyva 4'!CC$21:CC$88,'Alternatyva 4'!$DH$21:$DH$88)</f>
        <v>0</v>
      </c>
      <c r="CD66" s="284">
        <f>CD65-SUMPRODUCT('Alternatyva 4'!CD$21:CD$88,'Alternatyva 4'!$DH$21:$DH$88)</f>
        <v>0</v>
      </c>
      <c r="CE66" s="284">
        <f>CE65-SUMPRODUCT('Alternatyva 4'!CE$21:CE$88,'Alternatyva 4'!$DH$21:$DH$88)</f>
        <v>0</v>
      </c>
      <c r="CF66" s="284">
        <f>CF65-SUMPRODUCT('Alternatyva 4'!CF$21:CF$88,'Alternatyva 4'!$DH$21:$DH$88)</f>
        <v>0</v>
      </c>
      <c r="CG66" s="284">
        <f>CG65-SUMPRODUCT('Alternatyva 4'!CG$21:CG$88,'Alternatyva 4'!$DH$21:$DH$88)</f>
        <v>0</v>
      </c>
      <c r="CH66" s="284">
        <f>CH65-SUMPRODUCT('Alternatyva 4'!CH$21:CH$88,'Alternatyva 4'!$DH$21:$DH$88)</f>
        <v>0</v>
      </c>
      <c r="CI66" s="284">
        <f>CI65-SUMPRODUCT('Alternatyva 4'!CI$21:CI$88,'Alternatyva 4'!$DH$21:$DH$88)</f>
        <v>0</v>
      </c>
      <c r="CJ66" s="284">
        <f>CJ65-SUMPRODUCT('Alternatyva 4'!CJ$21:CJ$88,'Alternatyva 4'!$DH$21:$DH$88)</f>
        <v>0</v>
      </c>
      <c r="CK66" s="284">
        <f>CK65-SUMPRODUCT('Alternatyva 4'!CK$21:CK$88,'Alternatyva 4'!$DH$21:$DH$88)</f>
        <v>0</v>
      </c>
      <c r="CL66" s="284">
        <f>CL65-SUMPRODUCT('Alternatyva 4'!CL$21:CL$88,'Alternatyva 4'!$DH$21:$DH$88)</f>
        <v>0</v>
      </c>
      <c r="CM66" s="284">
        <f>CM65-SUMPRODUCT('Alternatyva 4'!CM$21:CM$88,'Alternatyva 4'!$DH$21:$DH$88)</f>
        <v>0</v>
      </c>
      <c r="CN66" s="284">
        <f>CN65-SUMPRODUCT('Alternatyva 4'!CN$21:CN$88,'Alternatyva 4'!$DH$21:$DH$88)</f>
        <v>0</v>
      </c>
      <c r="CO66" s="284">
        <f>CO65-SUMPRODUCT('Alternatyva 4'!CO$21:CO$88,'Alternatyva 4'!$DH$21:$DH$88)</f>
        <v>0</v>
      </c>
      <c r="CP66" s="284">
        <f>CP65-SUMPRODUCT('Alternatyva 4'!CP$21:CP$88,'Alternatyva 4'!$DH$21:$DH$88)</f>
        <v>0</v>
      </c>
      <c r="CQ66" s="284">
        <f>CQ65-SUMPRODUCT('Alternatyva 4'!CQ$21:CQ$88,'Alternatyva 4'!$DH$21:$DH$88)</f>
        <v>0</v>
      </c>
      <c r="CR66" s="284">
        <f>CR65-SUMPRODUCT('Alternatyva 4'!CR$21:CR$88,'Alternatyva 4'!$DH$21:$DH$88)</f>
        <v>0</v>
      </c>
      <c r="CS66" s="284">
        <f>CS65-SUMPRODUCT('Alternatyva 4'!CS$21:CS$88,'Alternatyva 4'!$DH$21:$DH$88)</f>
        <v>0</v>
      </c>
      <c r="CT66" s="284">
        <f>CT65-SUMPRODUCT('Alternatyva 4'!CT$21:CT$88,'Alternatyva 4'!$DH$21:$DH$88)</f>
        <v>0</v>
      </c>
      <c r="CU66" s="284">
        <f>CU65-SUMPRODUCT('Alternatyva 4'!CU$21:CU$88,'Alternatyva 4'!$DH$21:$DH$88)</f>
        <v>0</v>
      </c>
      <c r="CV66" s="284">
        <f>CV65-SUMPRODUCT('Alternatyva 4'!CV$21:CV$88,'Alternatyva 4'!$DH$21:$DH$88)</f>
        <v>0</v>
      </c>
      <c r="CW66" s="284">
        <f>CW65-SUMPRODUCT('Alternatyva 4'!CW$21:CW$88,'Alternatyva 4'!$DH$21:$DH$88)</f>
        <v>0</v>
      </c>
      <c r="CX66" s="284">
        <f>CX65-SUMPRODUCT('Alternatyva 4'!CX$21:CX$88,'Alternatyva 4'!$DH$21:$DH$88)</f>
        <v>0</v>
      </c>
      <c r="CY66" s="284">
        <f>CY65-SUMPRODUCT('Alternatyva 4'!CY$21:CY$88,'Alternatyva 4'!$DH$21:$DH$88)</f>
        <v>0</v>
      </c>
      <c r="CZ66" s="284">
        <f>CZ65-SUMPRODUCT('Alternatyva 4'!CZ$21:CZ$88,'Alternatyva 4'!$DH$21:$DH$88)</f>
        <v>0</v>
      </c>
      <c r="DA66" s="284">
        <f>DA65-SUMPRODUCT('Alternatyva 4'!DA$21:DA$88,'Alternatyva 4'!$DH$21:$DH$88)</f>
        <v>0</v>
      </c>
      <c r="DB66" s="284">
        <f>DB65-SUMPRODUCT('Alternatyva 4'!DB$21:DB$88,'Alternatyva 4'!$DH$21:$DH$88)</f>
        <v>0</v>
      </c>
      <c r="DC66" s="284">
        <f>DC65-SUMPRODUCT('Alternatyva 4'!DC$21:DC$88,'Alternatyva 4'!$DH$21:$DH$88)</f>
        <v>0</v>
      </c>
    </row>
    <row r="67" spans="2:107" s="1" customFormat="1" ht="15" hidden="1" customHeight="1" thickBot="1">
      <c r="B67" s="262" t="s">
        <v>241</v>
      </c>
      <c r="C67" s="654" t="s">
        <v>162</v>
      </c>
      <c r="D67" s="655"/>
      <c r="E67" s="656"/>
      <c r="F67" s="264">
        <f>H67+NPV(SD,I67:INDEX(I67:DC67,PAL))</f>
        <v>0</v>
      </c>
      <c r="G67" s="287">
        <f>SUMIF($H$6:$DC$6,"&lt;="&amp;PAL,$H67:$DC67)</f>
        <v>0</v>
      </c>
      <c r="H67" s="264">
        <f>H62-H63-H64+H66</f>
        <v>0</v>
      </c>
      <c r="I67" s="264">
        <f t="shared" ref="I67:BT67" si="23">I62-I63-I64+I66</f>
        <v>0</v>
      </c>
      <c r="J67" s="264">
        <f t="shared" si="23"/>
        <v>0</v>
      </c>
      <c r="K67" s="264">
        <f t="shared" si="23"/>
        <v>0</v>
      </c>
      <c r="L67" s="264">
        <f t="shared" si="23"/>
        <v>0</v>
      </c>
      <c r="M67" s="264">
        <f t="shared" si="23"/>
        <v>0</v>
      </c>
      <c r="N67" s="264">
        <f t="shared" si="23"/>
        <v>0</v>
      </c>
      <c r="O67" s="264">
        <f t="shared" si="23"/>
        <v>0</v>
      </c>
      <c r="P67" s="264">
        <f t="shared" si="23"/>
        <v>0</v>
      </c>
      <c r="Q67" s="264">
        <f t="shared" si="23"/>
        <v>0</v>
      </c>
      <c r="R67" s="264">
        <f t="shared" si="23"/>
        <v>0</v>
      </c>
      <c r="S67" s="264">
        <f t="shared" si="23"/>
        <v>0</v>
      </c>
      <c r="T67" s="264">
        <f t="shared" si="23"/>
        <v>0</v>
      </c>
      <c r="U67" s="264">
        <f t="shared" si="23"/>
        <v>0</v>
      </c>
      <c r="V67" s="264">
        <f t="shared" si="23"/>
        <v>0</v>
      </c>
      <c r="W67" s="264">
        <f t="shared" si="23"/>
        <v>0</v>
      </c>
      <c r="X67" s="264">
        <f t="shared" si="23"/>
        <v>0</v>
      </c>
      <c r="Y67" s="264">
        <f t="shared" si="23"/>
        <v>0</v>
      </c>
      <c r="Z67" s="264">
        <f t="shared" si="23"/>
        <v>0</v>
      </c>
      <c r="AA67" s="264">
        <f t="shared" si="23"/>
        <v>0</v>
      </c>
      <c r="AB67" s="264">
        <f t="shared" si="23"/>
        <v>0</v>
      </c>
      <c r="AC67" s="264">
        <f t="shared" si="23"/>
        <v>0</v>
      </c>
      <c r="AD67" s="264">
        <f t="shared" si="23"/>
        <v>0</v>
      </c>
      <c r="AE67" s="264">
        <f t="shared" si="23"/>
        <v>0</v>
      </c>
      <c r="AF67" s="264">
        <f t="shared" si="23"/>
        <v>0</v>
      </c>
      <c r="AG67" s="264">
        <f t="shared" si="23"/>
        <v>0</v>
      </c>
      <c r="AH67" s="264">
        <f t="shared" si="23"/>
        <v>0</v>
      </c>
      <c r="AI67" s="264">
        <f t="shared" si="23"/>
        <v>0</v>
      </c>
      <c r="AJ67" s="264">
        <f t="shared" si="23"/>
        <v>0</v>
      </c>
      <c r="AK67" s="264">
        <f t="shared" si="23"/>
        <v>0</v>
      </c>
      <c r="AL67" s="264">
        <f t="shared" si="23"/>
        <v>0</v>
      </c>
      <c r="AM67" s="264">
        <f t="shared" si="23"/>
        <v>0</v>
      </c>
      <c r="AN67" s="264">
        <f t="shared" si="23"/>
        <v>0</v>
      </c>
      <c r="AO67" s="264">
        <f t="shared" si="23"/>
        <v>0</v>
      </c>
      <c r="AP67" s="264">
        <f t="shared" si="23"/>
        <v>0</v>
      </c>
      <c r="AQ67" s="264">
        <f t="shared" si="23"/>
        <v>0</v>
      </c>
      <c r="AR67" s="264">
        <f t="shared" si="23"/>
        <v>0</v>
      </c>
      <c r="AS67" s="264">
        <f t="shared" si="23"/>
        <v>0</v>
      </c>
      <c r="AT67" s="264">
        <f t="shared" si="23"/>
        <v>0</v>
      </c>
      <c r="AU67" s="264">
        <f t="shared" si="23"/>
        <v>0</v>
      </c>
      <c r="AV67" s="264">
        <f t="shared" si="23"/>
        <v>0</v>
      </c>
      <c r="AW67" s="264">
        <f t="shared" si="23"/>
        <v>0</v>
      </c>
      <c r="AX67" s="264">
        <f t="shared" si="23"/>
        <v>0</v>
      </c>
      <c r="AY67" s="264">
        <f t="shared" si="23"/>
        <v>0</v>
      </c>
      <c r="AZ67" s="264">
        <f t="shared" si="23"/>
        <v>0</v>
      </c>
      <c r="BA67" s="264">
        <f t="shared" si="23"/>
        <v>0</v>
      </c>
      <c r="BB67" s="264">
        <f t="shared" si="23"/>
        <v>0</v>
      </c>
      <c r="BC67" s="264">
        <f t="shared" si="23"/>
        <v>0</v>
      </c>
      <c r="BD67" s="264">
        <f t="shared" si="23"/>
        <v>0</v>
      </c>
      <c r="BE67" s="264">
        <f t="shared" si="23"/>
        <v>0</v>
      </c>
      <c r="BF67" s="264">
        <f t="shared" si="23"/>
        <v>0</v>
      </c>
      <c r="BG67" s="264">
        <f t="shared" si="23"/>
        <v>0</v>
      </c>
      <c r="BH67" s="264">
        <f t="shared" si="23"/>
        <v>0</v>
      </c>
      <c r="BI67" s="264">
        <f t="shared" si="23"/>
        <v>0</v>
      </c>
      <c r="BJ67" s="264">
        <f t="shared" si="23"/>
        <v>0</v>
      </c>
      <c r="BK67" s="264">
        <f t="shared" si="23"/>
        <v>0</v>
      </c>
      <c r="BL67" s="264">
        <f t="shared" si="23"/>
        <v>0</v>
      </c>
      <c r="BM67" s="264">
        <f t="shared" si="23"/>
        <v>0</v>
      </c>
      <c r="BN67" s="264">
        <f t="shared" si="23"/>
        <v>0</v>
      </c>
      <c r="BO67" s="264">
        <f t="shared" si="23"/>
        <v>0</v>
      </c>
      <c r="BP67" s="264">
        <f t="shared" si="23"/>
        <v>0</v>
      </c>
      <c r="BQ67" s="264">
        <f t="shared" si="23"/>
        <v>0</v>
      </c>
      <c r="BR67" s="264">
        <f t="shared" si="23"/>
        <v>0</v>
      </c>
      <c r="BS67" s="264">
        <f t="shared" si="23"/>
        <v>0</v>
      </c>
      <c r="BT67" s="264">
        <f t="shared" si="23"/>
        <v>0</v>
      </c>
      <c r="BU67" s="264">
        <f t="shared" ref="BU67:DC67" si="24">BU62-BU63-BU64+BU66</f>
        <v>0</v>
      </c>
      <c r="BV67" s="264">
        <f t="shared" si="24"/>
        <v>0</v>
      </c>
      <c r="BW67" s="264">
        <f t="shared" si="24"/>
        <v>0</v>
      </c>
      <c r="BX67" s="264">
        <f t="shared" si="24"/>
        <v>0</v>
      </c>
      <c r="BY67" s="264">
        <f t="shared" si="24"/>
        <v>0</v>
      </c>
      <c r="BZ67" s="264">
        <f t="shared" si="24"/>
        <v>0</v>
      </c>
      <c r="CA67" s="264">
        <f t="shared" si="24"/>
        <v>0</v>
      </c>
      <c r="CB67" s="264">
        <f t="shared" si="24"/>
        <v>0</v>
      </c>
      <c r="CC67" s="264">
        <f t="shared" si="24"/>
        <v>0</v>
      </c>
      <c r="CD67" s="264">
        <f t="shared" si="24"/>
        <v>0</v>
      </c>
      <c r="CE67" s="264">
        <f t="shared" si="24"/>
        <v>0</v>
      </c>
      <c r="CF67" s="264">
        <f t="shared" si="24"/>
        <v>0</v>
      </c>
      <c r="CG67" s="264">
        <f t="shared" si="24"/>
        <v>0</v>
      </c>
      <c r="CH67" s="264">
        <f t="shared" si="24"/>
        <v>0</v>
      </c>
      <c r="CI67" s="264">
        <f t="shared" si="24"/>
        <v>0</v>
      </c>
      <c r="CJ67" s="264">
        <f t="shared" si="24"/>
        <v>0</v>
      </c>
      <c r="CK67" s="264">
        <f t="shared" si="24"/>
        <v>0</v>
      </c>
      <c r="CL67" s="264">
        <f t="shared" si="24"/>
        <v>0</v>
      </c>
      <c r="CM67" s="264">
        <f t="shared" si="24"/>
        <v>0</v>
      </c>
      <c r="CN67" s="264">
        <f t="shared" si="24"/>
        <v>0</v>
      </c>
      <c r="CO67" s="264">
        <f t="shared" si="24"/>
        <v>0</v>
      </c>
      <c r="CP67" s="264">
        <f t="shared" si="24"/>
        <v>0</v>
      </c>
      <c r="CQ67" s="264">
        <f t="shared" si="24"/>
        <v>0</v>
      </c>
      <c r="CR67" s="264">
        <f t="shared" si="24"/>
        <v>0</v>
      </c>
      <c r="CS67" s="264">
        <f t="shared" si="24"/>
        <v>0</v>
      </c>
      <c r="CT67" s="264">
        <f t="shared" si="24"/>
        <v>0</v>
      </c>
      <c r="CU67" s="264">
        <f t="shared" si="24"/>
        <v>0</v>
      </c>
      <c r="CV67" s="264">
        <f t="shared" si="24"/>
        <v>0</v>
      </c>
      <c r="CW67" s="264">
        <f t="shared" si="24"/>
        <v>0</v>
      </c>
      <c r="CX67" s="264">
        <f t="shared" si="24"/>
        <v>0</v>
      </c>
      <c r="CY67" s="264">
        <f t="shared" si="24"/>
        <v>0</v>
      </c>
      <c r="CZ67" s="264">
        <f t="shared" si="24"/>
        <v>0</v>
      </c>
      <c r="DA67" s="264">
        <f t="shared" si="24"/>
        <v>0</v>
      </c>
      <c r="DB67" s="264">
        <f t="shared" si="24"/>
        <v>0</v>
      </c>
      <c r="DC67" s="264">
        <f t="shared" si="24"/>
        <v>0</v>
      </c>
    </row>
    <row r="68" spans="2:107" s="1" customFormat="1" ht="15" hidden="1" customHeight="1" thickBot="1">
      <c r="B68" s="40"/>
      <c r="C68" s="661" t="s">
        <v>205</v>
      </c>
      <c r="D68" s="662"/>
      <c r="E68" s="662"/>
      <c r="F68" s="663"/>
      <c r="G68" s="8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row>
    <row r="69" spans="2:107" ht="15" hidden="1" customHeight="1">
      <c r="B69" s="67"/>
      <c r="C69" s="658" t="s">
        <v>29</v>
      </c>
      <c r="D69" s="659"/>
      <c r="E69" s="660"/>
      <c r="F69" s="77">
        <f>F67</f>
        <v>0</v>
      </c>
      <c r="G69" s="68"/>
      <c r="H69" s="69"/>
      <c r="I69" s="69"/>
      <c r="J69" s="69"/>
      <c r="K69" s="69"/>
      <c r="L69" s="69"/>
      <c r="M69" s="69"/>
      <c r="N69" s="69"/>
      <c r="O69" s="69"/>
      <c r="P69" s="69"/>
      <c r="Q69" s="69"/>
      <c r="R69" s="69"/>
      <c r="S69" s="69"/>
      <c r="T69" s="69"/>
      <c r="U69" s="69"/>
      <c r="V69" s="69"/>
      <c r="W69" s="69"/>
      <c r="X69" s="69"/>
      <c r="Y69" s="69"/>
      <c r="Z69" s="69"/>
      <c r="AA69" s="69"/>
    </row>
    <row r="70" spans="2:107" ht="15" hidden="1" customHeight="1">
      <c r="B70" s="67"/>
      <c r="C70" s="651" t="s">
        <v>30</v>
      </c>
      <c r="D70" s="652"/>
      <c r="E70" s="653"/>
      <c r="F70" s="78" t="str">
        <f>IFERROR(IF(F64&lt;0,(F62-F64)/(F63-F66),(F62)/(F63+F64-F66)),"")</f>
        <v/>
      </c>
      <c r="G70" s="80"/>
      <c r="H70" s="69"/>
      <c r="I70" s="69"/>
      <c r="J70" s="69"/>
      <c r="K70" s="69"/>
      <c r="L70" s="69"/>
      <c r="M70" s="69"/>
      <c r="N70" s="69"/>
      <c r="O70" s="69"/>
      <c r="P70" s="69"/>
      <c r="Q70" s="69"/>
      <c r="R70" s="69"/>
      <c r="S70" s="69"/>
      <c r="T70" s="69"/>
      <c r="U70" s="69"/>
      <c r="V70" s="69"/>
      <c r="W70" s="69"/>
      <c r="X70" s="69"/>
      <c r="Y70" s="69"/>
      <c r="Z70" s="69"/>
      <c r="AA70" s="69"/>
    </row>
    <row r="71" spans="2:107" ht="15" hidden="1" customHeight="1" thickBot="1">
      <c r="B71" s="67"/>
      <c r="C71" s="648" t="s">
        <v>196</v>
      </c>
      <c r="D71" s="649"/>
      <c r="E71" s="650"/>
      <c r="F71" s="296" t="str">
        <f>IFERROR(IRR(H67:INDEX(H67:DC67,PAL+1)),"-")</f>
        <v>-</v>
      </c>
      <c r="G71" s="70"/>
      <c r="H71" s="69"/>
      <c r="I71" s="69"/>
      <c r="J71" s="69"/>
      <c r="K71" s="69"/>
      <c r="L71" s="69"/>
      <c r="M71" s="69"/>
      <c r="N71" s="69"/>
      <c r="O71" s="69"/>
      <c r="P71" s="69"/>
      <c r="Q71" s="69"/>
      <c r="R71" s="69"/>
      <c r="S71" s="69"/>
      <c r="T71" s="69"/>
      <c r="U71" s="69"/>
      <c r="V71" s="69"/>
      <c r="W71" s="69"/>
      <c r="X71" s="69"/>
      <c r="Y71" s="69"/>
      <c r="Z71" s="69"/>
      <c r="AA71" s="69"/>
    </row>
    <row r="72" spans="2:107" ht="15" hidden="1" customHeight="1" thickBot="1">
      <c r="B72" s="67"/>
      <c r="C72" s="661" t="s">
        <v>197</v>
      </c>
      <c r="D72" s="662"/>
      <c r="E72" s="662"/>
      <c r="F72" s="663"/>
      <c r="G72" s="93" t="s">
        <v>33</v>
      </c>
      <c r="H72" s="93" t="str">
        <f t="shared" ref="H72:AM72" ca="1" si="25">H61</f>
        <v>2023</v>
      </c>
      <c r="I72" s="93">
        <f t="shared" ca="1" si="25"/>
        <v>2024</v>
      </c>
      <c r="J72" s="93">
        <f t="shared" ca="1" si="25"/>
        <v>2025</v>
      </c>
      <c r="K72" s="93">
        <f t="shared" ca="1" si="25"/>
        <v>2026</v>
      </c>
      <c r="L72" s="93">
        <f t="shared" ca="1" si="25"/>
        <v>2027</v>
      </c>
      <c r="M72" s="93">
        <f t="shared" ca="1" si="25"/>
        <v>2028</v>
      </c>
      <c r="N72" s="93">
        <f t="shared" ca="1" si="25"/>
        <v>2029</v>
      </c>
      <c r="O72" s="93">
        <f t="shared" ca="1" si="25"/>
        <v>2030</v>
      </c>
      <c r="P72" s="93">
        <f t="shared" ca="1" si="25"/>
        <v>2031</v>
      </c>
      <c r="Q72" s="93">
        <f t="shared" ca="1" si="25"/>
        <v>2032</v>
      </c>
      <c r="R72" s="93">
        <f t="shared" ca="1" si="25"/>
        <v>2033</v>
      </c>
      <c r="S72" s="93">
        <f t="shared" ca="1" si="25"/>
        <v>2034</v>
      </c>
      <c r="T72" s="93">
        <f t="shared" ca="1" si="25"/>
        <v>2035</v>
      </c>
      <c r="U72" s="93">
        <f t="shared" ca="1" si="25"/>
        <v>2036</v>
      </c>
      <c r="V72" s="93">
        <f t="shared" ca="1" si="25"/>
        <v>2037</v>
      </c>
      <c r="W72" s="93">
        <f t="shared" ca="1" si="25"/>
        <v>2038</v>
      </c>
      <c r="X72" s="93">
        <f t="shared" ca="1" si="25"/>
        <v>2039</v>
      </c>
      <c r="Y72" s="93">
        <f t="shared" ca="1" si="25"/>
        <v>2040</v>
      </c>
      <c r="Z72" s="93">
        <f t="shared" ca="1" si="25"/>
        <v>2041</v>
      </c>
      <c r="AA72" s="93">
        <f t="shared" ca="1" si="25"/>
        <v>2042</v>
      </c>
      <c r="AB72" s="93">
        <f t="shared" ca="1" si="25"/>
        <v>2043</v>
      </c>
      <c r="AC72" s="93">
        <f t="shared" ca="1" si="25"/>
        <v>2044</v>
      </c>
      <c r="AD72" s="93">
        <f t="shared" ca="1" si="25"/>
        <v>2045</v>
      </c>
      <c r="AE72" s="93">
        <f t="shared" ca="1" si="25"/>
        <v>2046</v>
      </c>
      <c r="AF72" s="93">
        <f t="shared" ca="1" si="25"/>
        <v>2047</v>
      </c>
      <c r="AG72" s="93">
        <f t="shared" ca="1" si="25"/>
        <v>2048</v>
      </c>
      <c r="AH72" s="93">
        <f t="shared" ca="1" si="25"/>
        <v>2049</v>
      </c>
      <c r="AI72" s="93">
        <f t="shared" ca="1" si="25"/>
        <v>2050</v>
      </c>
      <c r="AJ72" s="93">
        <f t="shared" ca="1" si="25"/>
        <v>2051</v>
      </c>
      <c r="AK72" s="93">
        <f t="shared" ca="1" si="25"/>
        <v>2052</v>
      </c>
      <c r="AL72" s="93">
        <f t="shared" ca="1" si="25"/>
        <v>2053</v>
      </c>
      <c r="AM72" s="93">
        <f t="shared" ca="1" si="25"/>
        <v>2054</v>
      </c>
      <c r="AN72" s="93">
        <f t="shared" ref="AN72:BS72" ca="1" si="26">AN61</f>
        <v>2055</v>
      </c>
      <c r="AO72" s="93">
        <f t="shared" ca="1" si="26"/>
        <v>2056</v>
      </c>
      <c r="AP72" s="93">
        <f t="shared" ca="1" si="26"/>
        <v>2057</v>
      </c>
      <c r="AQ72" s="93">
        <f t="shared" ca="1" si="26"/>
        <v>2058</v>
      </c>
      <c r="AR72" s="93">
        <f t="shared" ca="1" si="26"/>
        <v>2059</v>
      </c>
      <c r="AS72" s="93">
        <f t="shared" ca="1" si="26"/>
        <v>2060</v>
      </c>
      <c r="AT72" s="93">
        <f t="shared" ca="1" si="26"/>
        <v>2061</v>
      </c>
      <c r="AU72" s="93">
        <f t="shared" ca="1" si="26"/>
        <v>2062</v>
      </c>
      <c r="AV72" s="93">
        <f t="shared" ca="1" si="26"/>
        <v>2063</v>
      </c>
      <c r="AW72" s="93">
        <f t="shared" ca="1" si="26"/>
        <v>2064</v>
      </c>
      <c r="AX72" s="93">
        <f t="shared" ca="1" si="26"/>
        <v>2065</v>
      </c>
      <c r="AY72" s="93">
        <f t="shared" ca="1" si="26"/>
        <v>2066</v>
      </c>
      <c r="AZ72" s="93">
        <f t="shared" ca="1" si="26"/>
        <v>2067</v>
      </c>
      <c r="BA72" s="93">
        <f t="shared" ca="1" si="26"/>
        <v>2068</v>
      </c>
      <c r="BB72" s="93">
        <f t="shared" ca="1" si="26"/>
        <v>2069</v>
      </c>
      <c r="BC72" s="93">
        <f t="shared" ca="1" si="26"/>
        <v>2070</v>
      </c>
      <c r="BD72" s="93">
        <f t="shared" ca="1" si="26"/>
        <v>2071</v>
      </c>
      <c r="BE72" s="93">
        <f t="shared" ca="1" si="26"/>
        <v>2072</v>
      </c>
      <c r="BF72" s="93">
        <f t="shared" ca="1" si="26"/>
        <v>2073</v>
      </c>
      <c r="BG72" s="93">
        <f t="shared" ca="1" si="26"/>
        <v>2074</v>
      </c>
      <c r="BH72" s="93">
        <f t="shared" ca="1" si="26"/>
        <v>2075</v>
      </c>
      <c r="BI72" s="93">
        <f t="shared" ca="1" si="26"/>
        <v>2076</v>
      </c>
      <c r="BJ72" s="93">
        <f t="shared" ca="1" si="26"/>
        <v>2077</v>
      </c>
      <c r="BK72" s="93">
        <f t="shared" ca="1" si="26"/>
        <v>2078</v>
      </c>
      <c r="BL72" s="93">
        <f t="shared" ca="1" si="26"/>
        <v>2079</v>
      </c>
      <c r="BM72" s="93">
        <f t="shared" ca="1" si="26"/>
        <v>2080</v>
      </c>
      <c r="BN72" s="93">
        <f t="shared" ca="1" si="26"/>
        <v>2081</v>
      </c>
      <c r="BO72" s="93">
        <f t="shared" ca="1" si="26"/>
        <v>2082</v>
      </c>
      <c r="BP72" s="93">
        <f t="shared" ca="1" si="26"/>
        <v>2083</v>
      </c>
      <c r="BQ72" s="93">
        <f t="shared" ca="1" si="26"/>
        <v>2084</v>
      </c>
      <c r="BR72" s="93">
        <f t="shared" ca="1" si="26"/>
        <v>2085</v>
      </c>
      <c r="BS72" s="93">
        <f t="shared" ca="1" si="26"/>
        <v>2086</v>
      </c>
      <c r="BT72" s="93">
        <f t="shared" ref="BT72:DC72" ca="1" si="27">BT61</f>
        <v>2087</v>
      </c>
      <c r="BU72" s="93">
        <f t="shared" ca="1" si="27"/>
        <v>2088</v>
      </c>
      <c r="BV72" s="93">
        <f t="shared" ca="1" si="27"/>
        <v>2089</v>
      </c>
      <c r="BW72" s="93">
        <f t="shared" ca="1" si="27"/>
        <v>2090</v>
      </c>
      <c r="BX72" s="93">
        <f t="shared" ca="1" si="27"/>
        <v>2091</v>
      </c>
      <c r="BY72" s="93">
        <f t="shared" ca="1" si="27"/>
        <v>2092</v>
      </c>
      <c r="BZ72" s="93">
        <f t="shared" ca="1" si="27"/>
        <v>2093</v>
      </c>
      <c r="CA72" s="93">
        <f t="shared" ca="1" si="27"/>
        <v>2094</v>
      </c>
      <c r="CB72" s="93">
        <f t="shared" ca="1" si="27"/>
        <v>2095</v>
      </c>
      <c r="CC72" s="93">
        <f t="shared" ca="1" si="27"/>
        <v>2096</v>
      </c>
      <c r="CD72" s="93">
        <f t="shared" ca="1" si="27"/>
        <v>2097</v>
      </c>
      <c r="CE72" s="93">
        <f t="shared" ca="1" si="27"/>
        <v>2098</v>
      </c>
      <c r="CF72" s="93">
        <f t="shared" ca="1" si="27"/>
        <v>2099</v>
      </c>
      <c r="CG72" s="93">
        <f t="shared" ca="1" si="27"/>
        <v>2100</v>
      </c>
      <c r="CH72" s="93">
        <f t="shared" ca="1" si="27"/>
        <v>2101</v>
      </c>
      <c r="CI72" s="93">
        <f t="shared" ca="1" si="27"/>
        <v>2102</v>
      </c>
      <c r="CJ72" s="93">
        <f t="shared" ca="1" si="27"/>
        <v>2103</v>
      </c>
      <c r="CK72" s="93">
        <f t="shared" ca="1" si="27"/>
        <v>2104</v>
      </c>
      <c r="CL72" s="93">
        <f t="shared" ca="1" si="27"/>
        <v>2105</v>
      </c>
      <c r="CM72" s="93">
        <f t="shared" ca="1" si="27"/>
        <v>2106</v>
      </c>
      <c r="CN72" s="93">
        <f t="shared" ca="1" si="27"/>
        <v>2107</v>
      </c>
      <c r="CO72" s="93">
        <f t="shared" ca="1" si="27"/>
        <v>2108</v>
      </c>
      <c r="CP72" s="93">
        <f t="shared" ca="1" si="27"/>
        <v>2109</v>
      </c>
      <c r="CQ72" s="93">
        <f t="shared" ca="1" si="27"/>
        <v>2110</v>
      </c>
      <c r="CR72" s="93">
        <f t="shared" ca="1" si="27"/>
        <v>2111</v>
      </c>
      <c r="CS72" s="93">
        <f t="shared" ca="1" si="27"/>
        <v>2112</v>
      </c>
      <c r="CT72" s="93">
        <f t="shared" ca="1" si="27"/>
        <v>2113</v>
      </c>
      <c r="CU72" s="93">
        <f t="shared" ca="1" si="27"/>
        <v>2114</v>
      </c>
      <c r="CV72" s="93">
        <f t="shared" ca="1" si="27"/>
        <v>2115</v>
      </c>
      <c r="CW72" s="93">
        <f t="shared" ca="1" si="27"/>
        <v>2116</v>
      </c>
      <c r="CX72" s="93">
        <f t="shared" ca="1" si="27"/>
        <v>2117</v>
      </c>
      <c r="CY72" s="93">
        <f t="shared" ca="1" si="27"/>
        <v>2118</v>
      </c>
      <c r="CZ72" s="93">
        <f t="shared" ca="1" si="27"/>
        <v>2119</v>
      </c>
      <c r="DA72" s="93">
        <f t="shared" ca="1" si="27"/>
        <v>2120</v>
      </c>
      <c r="DB72" s="93">
        <f t="shared" ca="1" si="27"/>
        <v>2121</v>
      </c>
      <c r="DC72" s="93">
        <f t="shared" ca="1" si="27"/>
        <v>2122</v>
      </c>
    </row>
    <row r="73" spans="2:107" ht="15" hidden="1" customHeight="1">
      <c r="B73" s="67"/>
      <c r="C73" s="639" t="s">
        <v>201</v>
      </c>
      <c r="D73" s="640"/>
      <c r="E73" s="641"/>
      <c r="F73" s="90"/>
      <c r="G73" s="88">
        <f>SUMIF($H$6:$DC$6,"&lt;="&amp;PAL,$H73:$DC73)</f>
        <v>0</v>
      </c>
      <c r="H73" s="83">
        <f>H65-'Alternatyva 4'!H$7+'Alternatyva 4'!H$115</f>
        <v>0</v>
      </c>
      <c r="I73" s="290">
        <f>I65-'Alternatyva 4'!I$7+'Alternatyva 4'!I$115</f>
        <v>0</v>
      </c>
      <c r="J73" s="290">
        <f>J65-'Alternatyva 4'!J$7+'Alternatyva 4'!J$115</f>
        <v>0</v>
      </c>
      <c r="K73" s="290">
        <f>K65-'Alternatyva 4'!K$7+'Alternatyva 4'!K$115</f>
        <v>0</v>
      </c>
      <c r="L73" s="290">
        <f>L65-'Alternatyva 4'!L$7+'Alternatyva 4'!L$115</f>
        <v>0</v>
      </c>
      <c r="M73" s="290">
        <f>M65-'Alternatyva 4'!M$7+'Alternatyva 4'!M$115</f>
        <v>0</v>
      </c>
      <c r="N73" s="290">
        <f>N65-'Alternatyva 4'!N$7+'Alternatyva 4'!N$115</f>
        <v>0</v>
      </c>
      <c r="O73" s="290">
        <f>O65-'Alternatyva 4'!O$7+'Alternatyva 4'!O$115</f>
        <v>0</v>
      </c>
      <c r="P73" s="290">
        <f>P65-'Alternatyva 4'!P$7+'Alternatyva 4'!P$115</f>
        <v>0</v>
      </c>
      <c r="Q73" s="290">
        <f>Q65-'Alternatyva 4'!Q$7+'Alternatyva 4'!Q$115</f>
        <v>0</v>
      </c>
      <c r="R73" s="290">
        <f>R65-'Alternatyva 4'!R$7+'Alternatyva 4'!R$115</f>
        <v>0</v>
      </c>
      <c r="S73" s="290">
        <f>S65-'Alternatyva 4'!S$7+'Alternatyva 4'!S$115</f>
        <v>0</v>
      </c>
      <c r="T73" s="290">
        <f>T65-'Alternatyva 4'!T$7+'Alternatyva 4'!T$115</f>
        <v>0</v>
      </c>
      <c r="U73" s="290">
        <f>U65-'Alternatyva 4'!U$7+'Alternatyva 4'!U$115</f>
        <v>0</v>
      </c>
      <c r="V73" s="290">
        <f>V65-'Alternatyva 4'!V$7+'Alternatyva 4'!V$115</f>
        <v>0</v>
      </c>
      <c r="W73" s="290">
        <f>W65-'Alternatyva 4'!W$7+'Alternatyva 4'!W$115</f>
        <v>0</v>
      </c>
      <c r="X73" s="290">
        <f>X65-'Alternatyva 4'!X$7+'Alternatyva 4'!X$115</f>
        <v>0</v>
      </c>
      <c r="Y73" s="290">
        <f>Y65-'Alternatyva 4'!Y$7+'Alternatyva 4'!Y$115</f>
        <v>0</v>
      </c>
      <c r="Z73" s="290">
        <f>Z65-'Alternatyva 4'!Z$7+'Alternatyva 4'!Z$115</f>
        <v>0</v>
      </c>
      <c r="AA73" s="290">
        <f>AA65-'Alternatyva 4'!AA$7+'Alternatyva 4'!AA$115</f>
        <v>0</v>
      </c>
      <c r="AB73" s="290">
        <f>AB65-'Alternatyva 4'!AB$7+'Alternatyva 4'!AB$115</f>
        <v>0</v>
      </c>
      <c r="AC73" s="290">
        <f>AC65-'Alternatyva 4'!AC$7+'Alternatyva 4'!AC$115</f>
        <v>0</v>
      </c>
      <c r="AD73" s="290">
        <f>AD65-'Alternatyva 4'!AD$7+'Alternatyva 4'!AD$115</f>
        <v>0</v>
      </c>
      <c r="AE73" s="290">
        <f>AE65-'Alternatyva 4'!AE$7+'Alternatyva 4'!AE$115</f>
        <v>0</v>
      </c>
      <c r="AF73" s="290">
        <f>AF65-'Alternatyva 4'!AF$7+'Alternatyva 4'!AF$115</f>
        <v>0</v>
      </c>
      <c r="AG73" s="290">
        <f>AG65-'Alternatyva 4'!AG$7+'Alternatyva 4'!AG$115</f>
        <v>0</v>
      </c>
      <c r="AH73" s="290">
        <f>AH65-'Alternatyva 4'!AH$7+'Alternatyva 4'!AH$115</f>
        <v>0</v>
      </c>
      <c r="AI73" s="290">
        <f>AI65-'Alternatyva 4'!AI$7+'Alternatyva 4'!AI$115</f>
        <v>0</v>
      </c>
      <c r="AJ73" s="290">
        <f>AJ65-'Alternatyva 4'!AJ$7+'Alternatyva 4'!AJ$115</f>
        <v>0</v>
      </c>
      <c r="AK73" s="290">
        <f>AK65-'Alternatyva 4'!AK$7+'Alternatyva 4'!AK$115</f>
        <v>0</v>
      </c>
      <c r="AL73" s="290">
        <f>AL65-'Alternatyva 4'!AL$7+'Alternatyva 4'!AL$115</f>
        <v>0</v>
      </c>
      <c r="AM73" s="290">
        <f>AM65-'Alternatyva 4'!AM$7+'Alternatyva 4'!AM$115</f>
        <v>0</v>
      </c>
      <c r="AN73" s="290">
        <f>AN65-'Alternatyva 4'!AN$7+'Alternatyva 4'!AN$115</f>
        <v>0</v>
      </c>
      <c r="AO73" s="290">
        <f>AO65-'Alternatyva 4'!AO$7+'Alternatyva 4'!AO$115</f>
        <v>0</v>
      </c>
      <c r="AP73" s="290">
        <f>AP65-'Alternatyva 4'!AP$7+'Alternatyva 4'!AP$115</f>
        <v>0</v>
      </c>
      <c r="AQ73" s="290">
        <f>AQ65-'Alternatyva 4'!AQ$7+'Alternatyva 4'!AQ$115</f>
        <v>0</v>
      </c>
      <c r="AR73" s="290">
        <f>AR65-'Alternatyva 4'!AR$7+'Alternatyva 4'!AR$115</f>
        <v>0</v>
      </c>
      <c r="AS73" s="290">
        <f>AS65-'Alternatyva 4'!AS$7+'Alternatyva 4'!AS$115</f>
        <v>0</v>
      </c>
      <c r="AT73" s="290">
        <f>AT65-'Alternatyva 4'!AT$7+'Alternatyva 4'!AT$115</f>
        <v>0</v>
      </c>
      <c r="AU73" s="290">
        <f>AU65-'Alternatyva 4'!AU$7+'Alternatyva 4'!AU$115</f>
        <v>0</v>
      </c>
      <c r="AV73" s="290">
        <f>AV65-'Alternatyva 4'!AV$7+'Alternatyva 4'!AV$115</f>
        <v>0</v>
      </c>
      <c r="AW73" s="290">
        <f>AW65-'Alternatyva 4'!AW$7+'Alternatyva 4'!AW$115</f>
        <v>0</v>
      </c>
      <c r="AX73" s="290">
        <f>AX65-'Alternatyva 4'!AX$7+'Alternatyva 4'!AX$115</f>
        <v>0</v>
      </c>
      <c r="AY73" s="290">
        <f>AY65-'Alternatyva 4'!AY$7+'Alternatyva 4'!AY$115</f>
        <v>0</v>
      </c>
      <c r="AZ73" s="290">
        <f>AZ65-'Alternatyva 4'!AZ$7+'Alternatyva 4'!AZ$115</f>
        <v>0</v>
      </c>
      <c r="BA73" s="290">
        <f>BA65-'Alternatyva 4'!BA$7+'Alternatyva 4'!BA$115</f>
        <v>0</v>
      </c>
      <c r="BB73" s="290">
        <f>BB65-'Alternatyva 4'!BB$7+'Alternatyva 4'!BB$115</f>
        <v>0</v>
      </c>
      <c r="BC73" s="290">
        <f>BC65-'Alternatyva 4'!BC$7+'Alternatyva 4'!BC$115</f>
        <v>0</v>
      </c>
      <c r="BD73" s="290">
        <f>BD65-'Alternatyva 4'!BD$7+'Alternatyva 4'!BD$115</f>
        <v>0</v>
      </c>
      <c r="BE73" s="290">
        <f>BE65-'Alternatyva 4'!BE$7+'Alternatyva 4'!BE$115</f>
        <v>0</v>
      </c>
      <c r="BF73" s="290">
        <f>BF65-'Alternatyva 4'!BF$7+'Alternatyva 4'!BF$115</f>
        <v>0</v>
      </c>
      <c r="BG73" s="290">
        <f>BG65-'Alternatyva 4'!BG$7+'Alternatyva 4'!BG$115</f>
        <v>0</v>
      </c>
      <c r="BH73" s="290">
        <f>BH65-'Alternatyva 4'!BH$7+'Alternatyva 4'!BH$115</f>
        <v>0</v>
      </c>
      <c r="BI73" s="290">
        <f>BI65-'Alternatyva 4'!BI$7+'Alternatyva 4'!BI$115</f>
        <v>0</v>
      </c>
      <c r="BJ73" s="290">
        <f>BJ65-'Alternatyva 4'!BJ$7+'Alternatyva 4'!BJ$115</f>
        <v>0</v>
      </c>
      <c r="BK73" s="290">
        <f>BK65-'Alternatyva 4'!BK$7+'Alternatyva 4'!BK$115</f>
        <v>0</v>
      </c>
      <c r="BL73" s="290">
        <f>BL65-'Alternatyva 4'!BL$7+'Alternatyva 4'!BL$115</f>
        <v>0</v>
      </c>
      <c r="BM73" s="290">
        <f>BM65-'Alternatyva 4'!BM$7+'Alternatyva 4'!BM$115</f>
        <v>0</v>
      </c>
      <c r="BN73" s="290">
        <f>BN65-'Alternatyva 4'!BN$7+'Alternatyva 4'!BN$115</f>
        <v>0</v>
      </c>
      <c r="BO73" s="290">
        <f>BO65-'Alternatyva 4'!BO$7+'Alternatyva 4'!BO$115</f>
        <v>0</v>
      </c>
      <c r="BP73" s="290">
        <f>BP65-'Alternatyva 4'!BP$7+'Alternatyva 4'!BP$115</f>
        <v>0</v>
      </c>
      <c r="BQ73" s="290">
        <f>BQ65-'Alternatyva 4'!BQ$7+'Alternatyva 4'!BQ$115</f>
        <v>0</v>
      </c>
      <c r="BR73" s="290">
        <f>BR65-'Alternatyva 4'!BR$7+'Alternatyva 4'!BR$115</f>
        <v>0</v>
      </c>
      <c r="BS73" s="290">
        <f>BS65-'Alternatyva 4'!BS$7+'Alternatyva 4'!BS$115</f>
        <v>0</v>
      </c>
      <c r="BT73" s="290">
        <f>BT65-'Alternatyva 4'!BT$7+'Alternatyva 4'!BT$115</f>
        <v>0</v>
      </c>
      <c r="BU73" s="290">
        <f>BU65-'Alternatyva 4'!BU$7+'Alternatyva 4'!BU$115</f>
        <v>0</v>
      </c>
      <c r="BV73" s="290">
        <f>BV65-'Alternatyva 4'!BV$7+'Alternatyva 4'!BV$115</f>
        <v>0</v>
      </c>
      <c r="BW73" s="290">
        <f>BW65-'Alternatyva 4'!BW$7+'Alternatyva 4'!BW$115</f>
        <v>0</v>
      </c>
      <c r="BX73" s="290">
        <f>BX65-'Alternatyva 4'!BX$7+'Alternatyva 4'!BX$115</f>
        <v>0</v>
      </c>
      <c r="BY73" s="290">
        <f>BY65-'Alternatyva 4'!BY$7+'Alternatyva 4'!BY$115</f>
        <v>0</v>
      </c>
      <c r="BZ73" s="290">
        <f>BZ65-'Alternatyva 4'!BZ$7+'Alternatyva 4'!BZ$115</f>
        <v>0</v>
      </c>
      <c r="CA73" s="290">
        <f>CA65-'Alternatyva 4'!CA$7+'Alternatyva 4'!CA$115</f>
        <v>0</v>
      </c>
      <c r="CB73" s="290">
        <f>CB65-'Alternatyva 4'!CB$7+'Alternatyva 4'!CB$115</f>
        <v>0</v>
      </c>
      <c r="CC73" s="290">
        <f>CC65-'Alternatyva 4'!CC$7+'Alternatyva 4'!CC$115</f>
        <v>0</v>
      </c>
      <c r="CD73" s="290">
        <f>CD65-'Alternatyva 4'!CD$7+'Alternatyva 4'!CD$115</f>
        <v>0</v>
      </c>
      <c r="CE73" s="290">
        <f>CE65-'Alternatyva 4'!CE$7+'Alternatyva 4'!CE$115</f>
        <v>0</v>
      </c>
      <c r="CF73" s="290">
        <f>CF65-'Alternatyva 4'!CF$7+'Alternatyva 4'!CF$115</f>
        <v>0</v>
      </c>
      <c r="CG73" s="290">
        <f>CG65-'Alternatyva 4'!CG$7+'Alternatyva 4'!CG$115</f>
        <v>0</v>
      </c>
      <c r="CH73" s="290">
        <f>CH65-'Alternatyva 4'!CH$7+'Alternatyva 4'!CH$115</f>
        <v>0</v>
      </c>
      <c r="CI73" s="290">
        <f>CI65-'Alternatyva 4'!CI$7+'Alternatyva 4'!CI$115</f>
        <v>0</v>
      </c>
      <c r="CJ73" s="290">
        <f>CJ65-'Alternatyva 4'!CJ$7+'Alternatyva 4'!CJ$115</f>
        <v>0</v>
      </c>
      <c r="CK73" s="290">
        <f>CK65-'Alternatyva 4'!CK$7+'Alternatyva 4'!CK$115</f>
        <v>0</v>
      </c>
      <c r="CL73" s="290">
        <f>CL65-'Alternatyva 4'!CL$7+'Alternatyva 4'!CL$115</f>
        <v>0</v>
      </c>
      <c r="CM73" s="290">
        <f>CM65-'Alternatyva 4'!CM$7+'Alternatyva 4'!CM$115</f>
        <v>0</v>
      </c>
      <c r="CN73" s="290">
        <f>CN65-'Alternatyva 4'!CN$7+'Alternatyva 4'!CN$115</f>
        <v>0</v>
      </c>
      <c r="CO73" s="290">
        <f>CO65-'Alternatyva 4'!CO$7+'Alternatyva 4'!CO$115</f>
        <v>0</v>
      </c>
      <c r="CP73" s="290">
        <f>CP65-'Alternatyva 4'!CP$7+'Alternatyva 4'!CP$115</f>
        <v>0</v>
      </c>
      <c r="CQ73" s="290">
        <f>CQ65-'Alternatyva 4'!CQ$7+'Alternatyva 4'!CQ$115</f>
        <v>0</v>
      </c>
      <c r="CR73" s="290">
        <f>CR65-'Alternatyva 4'!CR$7+'Alternatyva 4'!CR$115</f>
        <v>0</v>
      </c>
      <c r="CS73" s="290">
        <f>CS65-'Alternatyva 4'!CS$7+'Alternatyva 4'!CS$115</f>
        <v>0</v>
      </c>
      <c r="CT73" s="290">
        <f>CT65-'Alternatyva 4'!CT$7+'Alternatyva 4'!CT$115</f>
        <v>0</v>
      </c>
      <c r="CU73" s="290">
        <f>CU65-'Alternatyva 4'!CU$7+'Alternatyva 4'!CU$115</f>
        <v>0</v>
      </c>
      <c r="CV73" s="290">
        <f>CV65-'Alternatyva 4'!CV$7+'Alternatyva 4'!CV$115</f>
        <v>0</v>
      </c>
      <c r="CW73" s="290">
        <f>CW65-'Alternatyva 4'!CW$7+'Alternatyva 4'!CW$115</f>
        <v>0</v>
      </c>
      <c r="CX73" s="290">
        <f>CX65-'Alternatyva 4'!CX$7+'Alternatyva 4'!CX$115</f>
        <v>0</v>
      </c>
      <c r="CY73" s="290">
        <f>CY65-'Alternatyva 4'!CY$7+'Alternatyva 4'!CY$115</f>
        <v>0</v>
      </c>
      <c r="CZ73" s="290">
        <f>CZ65-'Alternatyva 4'!CZ$7+'Alternatyva 4'!CZ$115</f>
        <v>0</v>
      </c>
      <c r="DA73" s="290">
        <f>DA65-'Alternatyva 4'!DA$7+'Alternatyva 4'!DA$115</f>
        <v>0</v>
      </c>
      <c r="DB73" s="290">
        <f>DB65-'Alternatyva 4'!DB$7+'Alternatyva 4'!DB$115</f>
        <v>0</v>
      </c>
      <c r="DC73" s="290">
        <f>DC65-'Alternatyva 4'!DC$7+'Alternatyva 4'!DC$115</f>
        <v>0</v>
      </c>
    </row>
    <row r="74" spans="2:107" ht="15" hidden="1" customHeight="1">
      <c r="B74" s="67"/>
      <c r="C74" s="642" t="s">
        <v>272</v>
      </c>
      <c r="D74" s="643"/>
      <c r="E74" s="644"/>
      <c r="F74" s="82">
        <f>H73+NPV(FD,I73:INDEX(I73:DC73,PAL))</f>
        <v>0</v>
      </c>
      <c r="G74" s="80"/>
      <c r="H74" s="69"/>
      <c r="I74" s="69"/>
      <c r="J74" s="69"/>
      <c r="K74" s="69"/>
      <c r="L74" s="69"/>
      <c r="M74" s="69"/>
      <c r="N74" s="69"/>
      <c r="O74" s="69"/>
      <c r="P74" s="69"/>
      <c r="Q74" s="69"/>
      <c r="R74" s="69"/>
      <c r="S74" s="69"/>
      <c r="T74" s="69"/>
      <c r="U74" s="69"/>
      <c r="V74" s="69"/>
      <c r="W74" s="69"/>
      <c r="X74" s="69"/>
      <c r="Y74" s="69"/>
      <c r="Z74" s="69"/>
      <c r="AA74" s="69"/>
    </row>
    <row r="75" spans="2:107" ht="15" hidden="1" customHeight="1">
      <c r="B75" s="67"/>
      <c r="C75" s="642" t="s">
        <v>273</v>
      </c>
      <c r="D75" s="643"/>
      <c r="E75" s="644"/>
      <c r="F75" s="300" t="str">
        <f>IFERROR(IRR(H73:INDEX(H73:DC73,PAL+1)),"-")</f>
        <v>-</v>
      </c>
      <c r="G75" s="70"/>
      <c r="H75" s="69"/>
      <c r="I75" s="69"/>
      <c r="J75" s="69"/>
      <c r="K75" s="69"/>
      <c r="L75" s="69"/>
      <c r="M75" s="69"/>
      <c r="N75" s="69"/>
      <c r="O75" s="69"/>
      <c r="P75" s="69"/>
      <c r="Q75" s="69"/>
      <c r="R75" s="69"/>
      <c r="S75" s="69"/>
      <c r="T75" s="69"/>
      <c r="U75" s="69"/>
      <c r="V75" s="69"/>
      <c r="W75" s="69"/>
      <c r="X75" s="69"/>
      <c r="Y75" s="69"/>
      <c r="Z75" s="69"/>
      <c r="AA75" s="69"/>
    </row>
    <row r="76" spans="2:107" ht="15" hidden="1" customHeight="1" thickBot="1">
      <c r="B76" s="67"/>
      <c r="C76" s="648" t="s">
        <v>200</v>
      </c>
      <c r="D76" s="649"/>
      <c r="E76" s="650"/>
      <c r="F76" s="79" t="str">
        <f>IFERROR(IF('Alternatyva 4'!F$89&lt;0,SUM('Alternatyva 4'!F$100,-'Alternatyva 4'!F$115,-'Alternatyva 4'!F$89)/SUM('Alternatyva 4'!F$9,'Alternatyva 4'!F$8,-SNA!F65),SUM('Alternatyva 4'!F$100,-'Alternatyva 4'!F$115)/SUM('Alternatyva 4'!F$9,'Alternatyva 4'!F$8,-SNA!F65,'Alternatyva 4'!F$89)),"")</f>
        <v/>
      </c>
      <c r="G76" s="70"/>
      <c r="H76" s="69"/>
      <c r="I76" s="69"/>
      <c r="J76" s="69"/>
      <c r="K76" s="69"/>
      <c r="L76" s="69"/>
      <c r="M76" s="69"/>
      <c r="N76" s="69"/>
      <c r="O76" s="69"/>
      <c r="P76" s="69"/>
      <c r="Q76" s="69"/>
      <c r="R76" s="69"/>
      <c r="S76" s="69"/>
      <c r="T76" s="69"/>
      <c r="U76" s="69"/>
      <c r="V76" s="69"/>
      <c r="W76" s="69"/>
      <c r="X76" s="69"/>
      <c r="Y76" s="69"/>
      <c r="Z76" s="69"/>
      <c r="AA76" s="69"/>
    </row>
    <row r="77" spans="2:107" ht="15" hidden="1" customHeight="1"/>
    <row r="78" spans="2:107" ht="15" hidden="1" customHeight="1">
      <c r="B78" s="59" t="s">
        <v>13</v>
      </c>
      <c r="C78" s="59"/>
      <c r="D78" s="59"/>
      <c r="E78" s="59"/>
      <c r="F78" s="645" t="s">
        <v>32</v>
      </c>
      <c r="G78" s="657"/>
      <c r="H78" s="93">
        <v>0</v>
      </c>
      <c r="I78" s="93">
        <v>1</v>
      </c>
      <c r="J78" s="93">
        <v>2</v>
      </c>
      <c r="K78" s="93">
        <v>3</v>
      </c>
      <c r="L78" s="93">
        <v>4</v>
      </c>
      <c r="M78" s="93">
        <v>5</v>
      </c>
      <c r="N78" s="93">
        <v>6</v>
      </c>
      <c r="O78" s="93">
        <v>7</v>
      </c>
      <c r="P78" s="93">
        <v>8</v>
      </c>
      <c r="Q78" s="93">
        <v>9</v>
      </c>
      <c r="R78" s="93">
        <v>10</v>
      </c>
      <c r="S78" s="93">
        <v>11</v>
      </c>
      <c r="T78" s="93">
        <v>12</v>
      </c>
      <c r="U78" s="93">
        <v>13</v>
      </c>
      <c r="V78" s="93">
        <v>14</v>
      </c>
      <c r="W78" s="93">
        <v>15</v>
      </c>
      <c r="X78" s="93">
        <v>16</v>
      </c>
      <c r="Y78" s="93">
        <v>17</v>
      </c>
      <c r="Z78" s="93">
        <v>18</v>
      </c>
      <c r="AA78" s="93">
        <v>19</v>
      </c>
      <c r="AB78" s="93">
        <v>20</v>
      </c>
      <c r="AC78" s="93">
        <v>21</v>
      </c>
      <c r="AD78" s="93">
        <v>22</v>
      </c>
      <c r="AE78" s="93">
        <v>23</v>
      </c>
      <c r="AF78" s="93">
        <v>24</v>
      </c>
      <c r="AG78" s="93">
        <v>25</v>
      </c>
      <c r="AH78" s="93">
        <v>26</v>
      </c>
      <c r="AI78" s="93">
        <v>27</v>
      </c>
      <c r="AJ78" s="93">
        <v>28</v>
      </c>
      <c r="AK78" s="93">
        <v>29</v>
      </c>
      <c r="AL78" s="93">
        <v>30</v>
      </c>
      <c r="AM78" s="93">
        <v>31</v>
      </c>
      <c r="AN78" s="93">
        <v>32</v>
      </c>
      <c r="AO78" s="93">
        <v>33</v>
      </c>
      <c r="AP78" s="93">
        <v>34</v>
      </c>
      <c r="AQ78" s="93">
        <v>35</v>
      </c>
      <c r="AR78" s="93">
        <v>36</v>
      </c>
      <c r="AS78" s="93">
        <v>37</v>
      </c>
      <c r="AT78" s="93">
        <v>38</v>
      </c>
      <c r="AU78" s="93">
        <v>39</v>
      </c>
      <c r="AV78" s="93">
        <v>40</v>
      </c>
      <c r="AW78" s="93">
        <v>41</v>
      </c>
      <c r="AX78" s="93">
        <v>42</v>
      </c>
      <c r="AY78" s="93">
        <v>43</v>
      </c>
      <c r="AZ78" s="93">
        <v>44</v>
      </c>
      <c r="BA78" s="93">
        <v>45</v>
      </c>
      <c r="BB78" s="93">
        <v>46</v>
      </c>
      <c r="BC78" s="93">
        <v>47</v>
      </c>
      <c r="BD78" s="93">
        <v>48</v>
      </c>
      <c r="BE78" s="93">
        <v>49</v>
      </c>
      <c r="BF78" s="93">
        <v>50</v>
      </c>
      <c r="BG78" s="93">
        <v>51</v>
      </c>
      <c r="BH78" s="93">
        <v>52</v>
      </c>
      <c r="BI78" s="93">
        <v>53</v>
      </c>
      <c r="BJ78" s="93">
        <v>54</v>
      </c>
      <c r="BK78" s="93">
        <v>55</v>
      </c>
      <c r="BL78" s="93">
        <v>56</v>
      </c>
      <c r="BM78" s="93">
        <v>57</v>
      </c>
      <c r="BN78" s="93">
        <v>58</v>
      </c>
      <c r="BO78" s="93">
        <v>59</v>
      </c>
      <c r="BP78" s="93">
        <v>60</v>
      </c>
      <c r="BQ78" s="93">
        <v>61</v>
      </c>
      <c r="BR78" s="93">
        <v>62</v>
      </c>
      <c r="BS78" s="93">
        <v>63</v>
      </c>
      <c r="BT78" s="93">
        <v>64</v>
      </c>
      <c r="BU78" s="93">
        <v>65</v>
      </c>
      <c r="BV78" s="93">
        <v>66</v>
      </c>
      <c r="BW78" s="93">
        <v>67</v>
      </c>
      <c r="BX78" s="93">
        <v>68</v>
      </c>
      <c r="BY78" s="93">
        <v>69</v>
      </c>
      <c r="BZ78" s="93">
        <v>70</v>
      </c>
      <c r="CA78" s="93">
        <v>71</v>
      </c>
      <c r="CB78" s="93">
        <v>72</v>
      </c>
      <c r="CC78" s="93">
        <v>73</v>
      </c>
      <c r="CD78" s="93">
        <v>74</v>
      </c>
      <c r="CE78" s="93">
        <v>75</v>
      </c>
      <c r="CF78" s="93">
        <v>76</v>
      </c>
      <c r="CG78" s="93">
        <v>77</v>
      </c>
      <c r="CH78" s="93">
        <v>78</v>
      </c>
      <c r="CI78" s="93">
        <v>79</v>
      </c>
      <c r="CJ78" s="93">
        <v>80</v>
      </c>
      <c r="CK78" s="93">
        <v>81</v>
      </c>
      <c r="CL78" s="93">
        <v>82</v>
      </c>
      <c r="CM78" s="93">
        <v>83</v>
      </c>
      <c r="CN78" s="93">
        <v>84</v>
      </c>
      <c r="CO78" s="93">
        <v>85</v>
      </c>
      <c r="CP78" s="93">
        <v>86</v>
      </c>
      <c r="CQ78" s="93">
        <v>87</v>
      </c>
      <c r="CR78" s="93">
        <v>88</v>
      </c>
      <c r="CS78" s="93">
        <v>89</v>
      </c>
      <c r="CT78" s="93">
        <v>90</v>
      </c>
      <c r="CU78" s="93">
        <v>91</v>
      </c>
      <c r="CV78" s="93">
        <v>92</v>
      </c>
      <c r="CW78" s="93">
        <v>93</v>
      </c>
      <c r="CX78" s="93">
        <v>94</v>
      </c>
      <c r="CY78" s="93">
        <v>95</v>
      </c>
      <c r="CZ78" s="93">
        <v>96</v>
      </c>
      <c r="DA78" s="93">
        <v>97</v>
      </c>
      <c r="DB78" s="93">
        <v>98</v>
      </c>
      <c r="DC78" s="93">
        <v>99</v>
      </c>
    </row>
    <row r="79" spans="2:107" s="63" customFormat="1" ht="15" hidden="1" customHeight="1">
      <c r="B79" s="93" t="s">
        <v>5</v>
      </c>
      <c r="C79" s="645" t="s">
        <v>9</v>
      </c>
      <c r="D79" s="646"/>
      <c r="E79" s="647"/>
      <c r="F79" s="94" t="s">
        <v>34</v>
      </c>
      <c r="G79" s="93" t="s">
        <v>33</v>
      </c>
      <c r="H79" s="93" t="str">
        <f ca="1">IF(PVP="",TEXT(TODAY(),"yyyy"),TEXT(PVP,"yyyy"))</f>
        <v>2023</v>
      </c>
      <c r="I79" s="93">
        <f ca="1">$H$7+I78</f>
        <v>2024</v>
      </c>
      <c r="J79" s="93">
        <f t="shared" ref="J79:BU79" ca="1" si="28">$H$7+J78</f>
        <v>2025</v>
      </c>
      <c r="K79" s="93">
        <f t="shared" ca="1" si="28"/>
        <v>2026</v>
      </c>
      <c r="L79" s="93">
        <f t="shared" ca="1" si="28"/>
        <v>2027</v>
      </c>
      <c r="M79" s="93">
        <f t="shared" ca="1" si="28"/>
        <v>2028</v>
      </c>
      <c r="N79" s="93">
        <f t="shared" ca="1" si="28"/>
        <v>2029</v>
      </c>
      <c r="O79" s="93">
        <f t="shared" ca="1" si="28"/>
        <v>2030</v>
      </c>
      <c r="P79" s="93">
        <f t="shared" ca="1" si="28"/>
        <v>2031</v>
      </c>
      <c r="Q79" s="93">
        <f t="shared" ca="1" si="28"/>
        <v>2032</v>
      </c>
      <c r="R79" s="93">
        <f t="shared" ca="1" si="28"/>
        <v>2033</v>
      </c>
      <c r="S79" s="93">
        <f t="shared" ca="1" si="28"/>
        <v>2034</v>
      </c>
      <c r="T79" s="93">
        <f t="shared" ca="1" si="28"/>
        <v>2035</v>
      </c>
      <c r="U79" s="93">
        <f t="shared" ca="1" si="28"/>
        <v>2036</v>
      </c>
      <c r="V79" s="93">
        <f t="shared" ca="1" si="28"/>
        <v>2037</v>
      </c>
      <c r="W79" s="93">
        <f t="shared" ca="1" si="28"/>
        <v>2038</v>
      </c>
      <c r="X79" s="93">
        <f t="shared" ca="1" si="28"/>
        <v>2039</v>
      </c>
      <c r="Y79" s="93">
        <f t="shared" ca="1" si="28"/>
        <v>2040</v>
      </c>
      <c r="Z79" s="93">
        <f t="shared" ca="1" si="28"/>
        <v>2041</v>
      </c>
      <c r="AA79" s="93">
        <f t="shared" ca="1" si="28"/>
        <v>2042</v>
      </c>
      <c r="AB79" s="93">
        <f t="shared" ca="1" si="28"/>
        <v>2043</v>
      </c>
      <c r="AC79" s="93">
        <f t="shared" ca="1" si="28"/>
        <v>2044</v>
      </c>
      <c r="AD79" s="93">
        <f t="shared" ca="1" si="28"/>
        <v>2045</v>
      </c>
      <c r="AE79" s="93">
        <f t="shared" ca="1" si="28"/>
        <v>2046</v>
      </c>
      <c r="AF79" s="93">
        <f t="shared" ca="1" si="28"/>
        <v>2047</v>
      </c>
      <c r="AG79" s="93">
        <f t="shared" ca="1" si="28"/>
        <v>2048</v>
      </c>
      <c r="AH79" s="93">
        <f t="shared" ca="1" si="28"/>
        <v>2049</v>
      </c>
      <c r="AI79" s="93">
        <f t="shared" ca="1" si="28"/>
        <v>2050</v>
      </c>
      <c r="AJ79" s="93">
        <f t="shared" ca="1" si="28"/>
        <v>2051</v>
      </c>
      <c r="AK79" s="93">
        <f t="shared" ca="1" si="28"/>
        <v>2052</v>
      </c>
      <c r="AL79" s="93">
        <f t="shared" ca="1" si="28"/>
        <v>2053</v>
      </c>
      <c r="AM79" s="93">
        <f t="shared" ca="1" si="28"/>
        <v>2054</v>
      </c>
      <c r="AN79" s="93">
        <f t="shared" ca="1" si="28"/>
        <v>2055</v>
      </c>
      <c r="AO79" s="93">
        <f t="shared" ca="1" si="28"/>
        <v>2056</v>
      </c>
      <c r="AP79" s="93">
        <f t="shared" ca="1" si="28"/>
        <v>2057</v>
      </c>
      <c r="AQ79" s="93">
        <f t="shared" ca="1" si="28"/>
        <v>2058</v>
      </c>
      <c r="AR79" s="93">
        <f t="shared" ca="1" si="28"/>
        <v>2059</v>
      </c>
      <c r="AS79" s="93">
        <f t="shared" ca="1" si="28"/>
        <v>2060</v>
      </c>
      <c r="AT79" s="93">
        <f t="shared" ca="1" si="28"/>
        <v>2061</v>
      </c>
      <c r="AU79" s="93">
        <f t="shared" ca="1" si="28"/>
        <v>2062</v>
      </c>
      <c r="AV79" s="93">
        <f t="shared" ca="1" si="28"/>
        <v>2063</v>
      </c>
      <c r="AW79" s="93">
        <f t="shared" ca="1" si="28"/>
        <v>2064</v>
      </c>
      <c r="AX79" s="93">
        <f t="shared" ca="1" si="28"/>
        <v>2065</v>
      </c>
      <c r="AY79" s="93">
        <f t="shared" ca="1" si="28"/>
        <v>2066</v>
      </c>
      <c r="AZ79" s="93">
        <f t="shared" ca="1" si="28"/>
        <v>2067</v>
      </c>
      <c r="BA79" s="93">
        <f t="shared" ca="1" si="28"/>
        <v>2068</v>
      </c>
      <c r="BB79" s="93">
        <f t="shared" ca="1" si="28"/>
        <v>2069</v>
      </c>
      <c r="BC79" s="93">
        <f t="shared" ca="1" si="28"/>
        <v>2070</v>
      </c>
      <c r="BD79" s="93">
        <f t="shared" ca="1" si="28"/>
        <v>2071</v>
      </c>
      <c r="BE79" s="93">
        <f t="shared" ca="1" si="28"/>
        <v>2072</v>
      </c>
      <c r="BF79" s="93">
        <f t="shared" ca="1" si="28"/>
        <v>2073</v>
      </c>
      <c r="BG79" s="93">
        <f t="shared" ca="1" si="28"/>
        <v>2074</v>
      </c>
      <c r="BH79" s="93">
        <f t="shared" ca="1" si="28"/>
        <v>2075</v>
      </c>
      <c r="BI79" s="93">
        <f t="shared" ca="1" si="28"/>
        <v>2076</v>
      </c>
      <c r="BJ79" s="93">
        <f t="shared" ca="1" si="28"/>
        <v>2077</v>
      </c>
      <c r="BK79" s="93">
        <f t="shared" ca="1" si="28"/>
        <v>2078</v>
      </c>
      <c r="BL79" s="93">
        <f t="shared" ca="1" si="28"/>
        <v>2079</v>
      </c>
      <c r="BM79" s="93">
        <f t="shared" ca="1" si="28"/>
        <v>2080</v>
      </c>
      <c r="BN79" s="93">
        <f t="shared" ca="1" si="28"/>
        <v>2081</v>
      </c>
      <c r="BO79" s="93">
        <f t="shared" ca="1" si="28"/>
        <v>2082</v>
      </c>
      <c r="BP79" s="93">
        <f t="shared" ca="1" si="28"/>
        <v>2083</v>
      </c>
      <c r="BQ79" s="93">
        <f t="shared" ca="1" si="28"/>
        <v>2084</v>
      </c>
      <c r="BR79" s="93">
        <f t="shared" ca="1" si="28"/>
        <v>2085</v>
      </c>
      <c r="BS79" s="93">
        <f t="shared" ca="1" si="28"/>
        <v>2086</v>
      </c>
      <c r="BT79" s="93">
        <f t="shared" ca="1" si="28"/>
        <v>2087</v>
      </c>
      <c r="BU79" s="93">
        <f t="shared" ca="1" si="28"/>
        <v>2088</v>
      </c>
      <c r="BV79" s="93">
        <f t="shared" ref="BV79:DC79" ca="1" si="29">$H$7+BV78</f>
        <v>2089</v>
      </c>
      <c r="BW79" s="93">
        <f t="shared" ca="1" si="29"/>
        <v>2090</v>
      </c>
      <c r="BX79" s="93">
        <f t="shared" ca="1" si="29"/>
        <v>2091</v>
      </c>
      <c r="BY79" s="93">
        <f t="shared" ca="1" si="29"/>
        <v>2092</v>
      </c>
      <c r="BZ79" s="93">
        <f t="shared" ca="1" si="29"/>
        <v>2093</v>
      </c>
      <c r="CA79" s="93">
        <f t="shared" ca="1" si="29"/>
        <v>2094</v>
      </c>
      <c r="CB79" s="93">
        <f t="shared" ca="1" si="29"/>
        <v>2095</v>
      </c>
      <c r="CC79" s="93">
        <f t="shared" ca="1" si="29"/>
        <v>2096</v>
      </c>
      <c r="CD79" s="93">
        <f t="shared" ca="1" si="29"/>
        <v>2097</v>
      </c>
      <c r="CE79" s="93">
        <f t="shared" ca="1" si="29"/>
        <v>2098</v>
      </c>
      <c r="CF79" s="93">
        <f t="shared" ca="1" si="29"/>
        <v>2099</v>
      </c>
      <c r="CG79" s="93">
        <f t="shared" ca="1" si="29"/>
        <v>2100</v>
      </c>
      <c r="CH79" s="93">
        <f t="shared" ca="1" si="29"/>
        <v>2101</v>
      </c>
      <c r="CI79" s="93">
        <f t="shared" ca="1" si="29"/>
        <v>2102</v>
      </c>
      <c r="CJ79" s="93">
        <f t="shared" ca="1" si="29"/>
        <v>2103</v>
      </c>
      <c r="CK79" s="93">
        <f t="shared" ca="1" si="29"/>
        <v>2104</v>
      </c>
      <c r="CL79" s="93">
        <f t="shared" ca="1" si="29"/>
        <v>2105</v>
      </c>
      <c r="CM79" s="93">
        <f t="shared" ca="1" si="29"/>
        <v>2106</v>
      </c>
      <c r="CN79" s="93">
        <f t="shared" ca="1" si="29"/>
        <v>2107</v>
      </c>
      <c r="CO79" s="93">
        <f t="shared" ca="1" si="29"/>
        <v>2108</v>
      </c>
      <c r="CP79" s="93">
        <f t="shared" ca="1" si="29"/>
        <v>2109</v>
      </c>
      <c r="CQ79" s="93">
        <f t="shared" ca="1" si="29"/>
        <v>2110</v>
      </c>
      <c r="CR79" s="93">
        <f t="shared" ca="1" si="29"/>
        <v>2111</v>
      </c>
      <c r="CS79" s="93">
        <f t="shared" ca="1" si="29"/>
        <v>2112</v>
      </c>
      <c r="CT79" s="93">
        <f t="shared" ca="1" si="29"/>
        <v>2113</v>
      </c>
      <c r="CU79" s="93">
        <f t="shared" ca="1" si="29"/>
        <v>2114</v>
      </c>
      <c r="CV79" s="93">
        <f t="shared" ca="1" si="29"/>
        <v>2115</v>
      </c>
      <c r="CW79" s="93">
        <f t="shared" ca="1" si="29"/>
        <v>2116</v>
      </c>
      <c r="CX79" s="93">
        <f t="shared" ca="1" si="29"/>
        <v>2117</v>
      </c>
      <c r="CY79" s="93">
        <f t="shared" ca="1" si="29"/>
        <v>2118</v>
      </c>
      <c r="CZ79" s="93">
        <f t="shared" ca="1" si="29"/>
        <v>2119</v>
      </c>
      <c r="DA79" s="93">
        <f t="shared" ca="1" si="29"/>
        <v>2120</v>
      </c>
      <c r="DB79" s="93">
        <f t="shared" ca="1" si="29"/>
        <v>2121</v>
      </c>
      <c r="DC79" s="93">
        <f t="shared" ca="1" si="29"/>
        <v>2122</v>
      </c>
    </row>
    <row r="80" spans="2:107" ht="15" hidden="1" customHeight="1">
      <c r="B80" s="11" t="s">
        <v>18</v>
      </c>
      <c r="C80" s="636" t="s">
        <v>277</v>
      </c>
      <c r="D80" s="637"/>
      <c r="E80" s="638"/>
      <c r="F80" s="75">
        <f>H80+NPV(SD,I80:INDEX(I80:DC80,PAL))</f>
        <v>0</v>
      </c>
      <c r="G80" s="287">
        <f>SUMIF($H$6:$DC$6,"&lt;="&amp;PAL,$H80:$DC80)</f>
        <v>0</v>
      </c>
      <c r="H80" s="284">
        <f>'Alternatyva 5'!H$117</f>
        <v>0</v>
      </c>
      <c r="I80" s="284">
        <f>'Alternatyva 5'!I$117</f>
        <v>0</v>
      </c>
      <c r="J80" s="284">
        <f>'Alternatyva 5'!J$117</f>
        <v>0</v>
      </c>
      <c r="K80" s="284">
        <f>'Alternatyva 5'!K$117</f>
        <v>0</v>
      </c>
      <c r="L80" s="284">
        <f>'Alternatyva 5'!L$117</f>
        <v>0</v>
      </c>
      <c r="M80" s="284">
        <f>'Alternatyva 5'!M$117</f>
        <v>0</v>
      </c>
      <c r="N80" s="284">
        <f>'Alternatyva 5'!N$117</f>
        <v>0</v>
      </c>
      <c r="O80" s="284">
        <f>'Alternatyva 5'!O$117</f>
        <v>0</v>
      </c>
      <c r="P80" s="284">
        <f>'Alternatyva 5'!P$117</f>
        <v>0</v>
      </c>
      <c r="Q80" s="284">
        <f>'Alternatyva 5'!Q$117</f>
        <v>0</v>
      </c>
      <c r="R80" s="284">
        <f>'Alternatyva 5'!R$117</f>
        <v>0</v>
      </c>
      <c r="S80" s="284">
        <f>'Alternatyva 5'!S$117</f>
        <v>0</v>
      </c>
      <c r="T80" s="284">
        <f>'Alternatyva 5'!T$117</f>
        <v>0</v>
      </c>
      <c r="U80" s="284">
        <f>'Alternatyva 5'!U$117</f>
        <v>0</v>
      </c>
      <c r="V80" s="284">
        <f>'Alternatyva 5'!V$117</f>
        <v>0</v>
      </c>
      <c r="W80" s="284">
        <f>'Alternatyva 5'!W$117</f>
        <v>0</v>
      </c>
      <c r="X80" s="284">
        <f>'Alternatyva 5'!X$117</f>
        <v>0</v>
      </c>
      <c r="Y80" s="284">
        <f>'Alternatyva 5'!Y$117</f>
        <v>0</v>
      </c>
      <c r="Z80" s="284">
        <f>'Alternatyva 5'!Z$117</f>
        <v>0</v>
      </c>
      <c r="AA80" s="284">
        <f>'Alternatyva 5'!AA$117</f>
        <v>0</v>
      </c>
      <c r="AB80" s="284">
        <f>'Alternatyva 5'!AB$117</f>
        <v>0</v>
      </c>
      <c r="AC80" s="284">
        <f>'Alternatyva 5'!AC$117</f>
        <v>0</v>
      </c>
      <c r="AD80" s="284">
        <f>'Alternatyva 5'!AD$117</f>
        <v>0</v>
      </c>
      <c r="AE80" s="284">
        <f>'Alternatyva 5'!AE$117</f>
        <v>0</v>
      </c>
      <c r="AF80" s="284">
        <f>'Alternatyva 5'!AF$117</f>
        <v>0</v>
      </c>
      <c r="AG80" s="284">
        <f>'Alternatyva 5'!AG$117</f>
        <v>0</v>
      </c>
      <c r="AH80" s="284">
        <f>'Alternatyva 5'!AH$117</f>
        <v>0</v>
      </c>
      <c r="AI80" s="284">
        <f>'Alternatyva 5'!AI$117</f>
        <v>0</v>
      </c>
      <c r="AJ80" s="284">
        <f>'Alternatyva 5'!AJ$117</f>
        <v>0</v>
      </c>
      <c r="AK80" s="284">
        <f>'Alternatyva 5'!AK$117</f>
        <v>0</v>
      </c>
      <c r="AL80" s="284">
        <f>'Alternatyva 5'!AL$117</f>
        <v>0</v>
      </c>
      <c r="AM80" s="284">
        <f>'Alternatyva 5'!AM$117</f>
        <v>0</v>
      </c>
      <c r="AN80" s="284">
        <f>'Alternatyva 5'!AN$117</f>
        <v>0</v>
      </c>
      <c r="AO80" s="284">
        <f>'Alternatyva 5'!AO$117</f>
        <v>0</v>
      </c>
      <c r="AP80" s="284">
        <f>'Alternatyva 5'!AP$117</f>
        <v>0</v>
      </c>
      <c r="AQ80" s="284">
        <f>'Alternatyva 5'!AQ$117</f>
        <v>0</v>
      </c>
      <c r="AR80" s="284">
        <f>'Alternatyva 5'!AR$117</f>
        <v>0</v>
      </c>
      <c r="AS80" s="284">
        <f>'Alternatyva 5'!AS$117</f>
        <v>0</v>
      </c>
      <c r="AT80" s="284">
        <f>'Alternatyva 5'!AT$117</f>
        <v>0</v>
      </c>
      <c r="AU80" s="284">
        <f>'Alternatyva 5'!AU$117</f>
        <v>0</v>
      </c>
      <c r="AV80" s="284">
        <f>'Alternatyva 5'!AV$117</f>
        <v>0</v>
      </c>
      <c r="AW80" s="284">
        <f>'Alternatyva 5'!AW$117</f>
        <v>0</v>
      </c>
      <c r="AX80" s="284">
        <f>'Alternatyva 5'!AX$117</f>
        <v>0</v>
      </c>
      <c r="AY80" s="284">
        <f>'Alternatyva 5'!AY$117</f>
        <v>0</v>
      </c>
      <c r="AZ80" s="284">
        <f>'Alternatyva 5'!AZ$117</f>
        <v>0</v>
      </c>
      <c r="BA80" s="284">
        <f>'Alternatyva 5'!BA$117</f>
        <v>0</v>
      </c>
      <c r="BB80" s="284">
        <f>'Alternatyva 5'!BB$117</f>
        <v>0</v>
      </c>
      <c r="BC80" s="284">
        <f>'Alternatyva 5'!BC$117</f>
        <v>0</v>
      </c>
      <c r="BD80" s="284">
        <f>'Alternatyva 5'!BD$117</f>
        <v>0</v>
      </c>
      <c r="BE80" s="284">
        <f>'Alternatyva 5'!BE$117</f>
        <v>0</v>
      </c>
      <c r="BF80" s="284">
        <f>'Alternatyva 5'!BF$117</f>
        <v>0</v>
      </c>
      <c r="BG80" s="284">
        <f>'Alternatyva 5'!BG$117</f>
        <v>0</v>
      </c>
      <c r="BH80" s="284">
        <f>'Alternatyva 5'!BH$117</f>
        <v>0</v>
      </c>
      <c r="BI80" s="284">
        <f>'Alternatyva 5'!BI$117</f>
        <v>0</v>
      </c>
      <c r="BJ80" s="284">
        <f>'Alternatyva 5'!BJ$117</f>
        <v>0</v>
      </c>
      <c r="BK80" s="284">
        <f>'Alternatyva 5'!BK$117</f>
        <v>0</v>
      </c>
      <c r="BL80" s="284">
        <f>'Alternatyva 5'!BL$117</f>
        <v>0</v>
      </c>
      <c r="BM80" s="284">
        <f>'Alternatyva 5'!BM$117</f>
        <v>0</v>
      </c>
      <c r="BN80" s="284">
        <f>'Alternatyva 5'!BN$117</f>
        <v>0</v>
      </c>
      <c r="BO80" s="284">
        <f>'Alternatyva 5'!BO$117</f>
        <v>0</v>
      </c>
      <c r="BP80" s="284">
        <f>'Alternatyva 5'!BP$117</f>
        <v>0</v>
      </c>
      <c r="BQ80" s="284">
        <f>'Alternatyva 5'!BQ$117</f>
        <v>0</v>
      </c>
      <c r="BR80" s="284">
        <f>'Alternatyva 5'!BR$117</f>
        <v>0</v>
      </c>
      <c r="BS80" s="284">
        <f>'Alternatyva 5'!BS$117</f>
        <v>0</v>
      </c>
      <c r="BT80" s="284">
        <f>'Alternatyva 5'!BT$117</f>
        <v>0</v>
      </c>
      <c r="BU80" s="284">
        <f>'Alternatyva 5'!BU$117</f>
        <v>0</v>
      </c>
      <c r="BV80" s="284">
        <f>'Alternatyva 5'!BV$117</f>
        <v>0</v>
      </c>
      <c r="BW80" s="284">
        <f>'Alternatyva 5'!BW$117</f>
        <v>0</v>
      </c>
      <c r="BX80" s="284">
        <f>'Alternatyva 5'!BX$117</f>
        <v>0</v>
      </c>
      <c r="BY80" s="284">
        <f>'Alternatyva 5'!BY$117</f>
        <v>0</v>
      </c>
      <c r="BZ80" s="284">
        <f>'Alternatyva 5'!BZ$117</f>
        <v>0</v>
      </c>
      <c r="CA80" s="284">
        <f>'Alternatyva 5'!CA$117</f>
        <v>0</v>
      </c>
      <c r="CB80" s="284">
        <f>'Alternatyva 5'!CB$117</f>
        <v>0</v>
      </c>
      <c r="CC80" s="284">
        <f>'Alternatyva 5'!CC$117</f>
        <v>0</v>
      </c>
      <c r="CD80" s="284">
        <f>'Alternatyva 5'!CD$117</f>
        <v>0</v>
      </c>
      <c r="CE80" s="284">
        <f>'Alternatyva 5'!CE$117</f>
        <v>0</v>
      </c>
      <c r="CF80" s="284">
        <f>'Alternatyva 5'!CF$117</f>
        <v>0</v>
      </c>
      <c r="CG80" s="284">
        <f>'Alternatyva 5'!CG$117</f>
        <v>0</v>
      </c>
      <c r="CH80" s="284">
        <f>'Alternatyva 5'!CH$117</f>
        <v>0</v>
      </c>
      <c r="CI80" s="284">
        <f>'Alternatyva 5'!CI$117</f>
        <v>0</v>
      </c>
      <c r="CJ80" s="284">
        <f>'Alternatyva 5'!CJ$117</f>
        <v>0</v>
      </c>
      <c r="CK80" s="284">
        <f>'Alternatyva 5'!CK$117</f>
        <v>0</v>
      </c>
      <c r="CL80" s="284">
        <f>'Alternatyva 5'!CL$117</f>
        <v>0</v>
      </c>
      <c r="CM80" s="284">
        <f>'Alternatyva 5'!CM$117</f>
        <v>0</v>
      </c>
      <c r="CN80" s="284">
        <f>'Alternatyva 5'!CN$117</f>
        <v>0</v>
      </c>
      <c r="CO80" s="284">
        <f>'Alternatyva 5'!CO$117</f>
        <v>0</v>
      </c>
      <c r="CP80" s="284">
        <f>'Alternatyva 5'!CP$117</f>
        <v>0</v>
      </c>
      <c r="CQ80" s="284">
        <f>'Alternatyva 5'!CQ$117</f>
        <v>0</v>
      </c>
      <c r="CR80" s="284">
        <f>'Alternatyva 5'!CR$117</f>
        <v>0</v>
      </c>
      <c r="CS80" s="284">
        <f>'Alternatyva 5'!CS$117</f>
        <v>0</v>
      </c>
      <c r="CT80" s="284">
        <f>'Alternatyva 5'!CT$117</f>
        <v>0</v>
      </c>
      <c r="CU80" s="284">
        <f>'Alternatyva 5'!CU$117</f>
        <v>0</v>
      </c>
      <c r="CV80" s="284">
        <f>'Alternatyva 5'!CV$117</f>
        <v>0</v>
      </c>
      <c r="CW80" s="284">
        <f>'Alternatyva 5'!CW$117</f>
        <v>0</v>
      </c>
      <c r="CX80" s="284">
        <f>'Alternatyva 5'!CX$117</f>
        <v>0</v>
      </c>
      <c r="CY80" s="284">
        <f>'Alternatyva 5'!CY$117</f>
        <v>0</v>
      </c>
      <c r="CZ80" s="284">
        <f>'Alternatyva 5'!CZ$117</f>
        <v>0</v>
      </c>
      <c r="DA80" s="284">
        <f>'Alternatyva 5'!DA$117</f>
        <v>0</v>
      </c>
      <c r="DB80" s="284">
        <f>'Alternatyva 5'!DB$117</f>
        <v>0</v>
      </c>
      <c r="DC80" s="284">
        <f>'Alternatyva 5'!DC$117</f>
        <v>0</v>
      </c>
    </row>
    <row r="81" spans="2:107" ht="15" hidden="1" customHeight="1">
      <c r="B81" s="263" t="s">
        <v>28</v>
      </c>
      <c r="C81" s="636" t="s">
        <v>257</v>
      </c>
      <c r="D81" s="637"/>
      <c r="E81" s="638"/>
      <c r="F81" s="75">
        <f>H81+NPV(SD,I81:INDEX(I81:DC81,PAL))</f>
        <v>0</v>
      </c>
      <c r="G81" s="287">
        <f>SUMIF($H$6:$DC$6,"&lt;="&amp;PAL,$H81:$DC81)</f>
        <v>0</v>
      </c>
      <c r="H81" s="284">
        <f>'Alternatyva 5'!H$8+'Alternatyva 5'!H$9-'Alternatyva 5'!H$113</f>
        <v>0</v>
      </c>
      <c r="I81" s="284">
        <f>'Alternatyva 5'!I$8+'Alternatyva 5'!I$9-'Alternatyva 5'!I$113</f>
        <v>0</v>
      </c>
      <c r="J81" s="284">
        <f>'Alternatyva 5'!J$8+'Alternatyva 5'!J$9-'Alternatyva 5'!J$113</f>
        <v>0</v>
      </c>
      <c r="K81" s="284">
        <f>'Alternatyva 5'!K$8+'Alternatyva 5'!K$9-'Alternatyva 5'!K$113</f>
        <v>0</v>
      </c>
      <c r="L81" s="284">
        <f>'Alternatyva 5'!L$8+'Alternatyva 5'!L$9-'Alternatyva 5'!L$113</f>
        <v>0</v>
      </c>
      <c r="M81" s="284">
        <f>'Alternatyva 5'!M$8+'Alternatyva 5'!M$9-'Alternatyva 5'!M$113</f>
        <v>0</v>
      </c>
      <c r="N81" s="284">
        <f>'Alternatyva 5'!N$8+'Alternatyva 5'!N$9-'Alternatyva 5'!N$113</f>
        <v>0</v>
      </c>
      <c r="O81" s="284">
        <f>'Alternatyva 5'!O$8+'Alternatyva 5'!O$9-'Alternatyva 5'!O$113</f>
        <v>0</v>
      </c>
      <c r="P81" s="284">
        <f>'Alternatyva 5'!P$8+'Alternatyva 5'!P$9-'Alternatyva 5'!P$113</f>
        <v>0</v>
      </c>
      <c r="Q81" s="284">
        <f>'Alternatyva 5'!Q$8+'Alternatyva 5'!Q$9-'Alternatyva 5'!Q$113</f>
        <v>0</v>
      </c>
      <c r="R81" s="284">
        <f>'Alternatyva 5'!R$8+'Alternatyva 5'!R$9-'Alternatyva 5'!R$113</f>
        <v>0</v>
      </c>
      <c r="S81" s="284">
        <f>'Alternatyva 5'!S$8+'Alternatyva 5'!S$9-'Alternatyva 5'!S$113</f>
        <v>0</v>
      </c>
      <c r="T81" s="284">
        <f>'Alternatyva 5'!T$8+'Alternatyva 5'!T$9-'Alternatyva 5'!T$113</f>
        <v>0</v>
      </c>
      <c r="U81" s="284">
        <f>'Alternatyva 5'!U$8+'Alternatyva 5'!U$9-'Alternatyva 5'!U$113</f>
        <v>0</v>
      </c>
      <c r="V81" s="284">
        <f>'Alternatyva 5'!V$8+'Alternatyva 5'!V$9-'Alternatyva 5'!V$113</f>
        <v>0</v>
      </c>
      <c r="W81" s="284">
        <f>'Alternatyva 5'!W$8+'Alternatyva 5'!W$9-'Alternatyva 5'!W$113</f>
        <v>0</v>
      </c>
      <c r="X81" s="284">
        <f>'Alternatyva 5'!X$8+'Alternatyva 5'!X$9-'Alternatyva 5'!X$113</f>
        <v>0</v>
      </c>
      <c r="Y81" s="284">
        <f>'Alternatyva 5'!Y$8+'Alternatyva 5'!Y$9-'Alternatyva 5'!Y$113</f>
        <v>0</v>
      </c>
      <c r="Z81" s="284">
        <f>'Alternatyva 5'!Z$8+'Alternatyva 5'!Z$9-'Alternatyva 5'!Z$113</f>
        <v>0</v>
      </c>
      <c r="AA81" s="284">
        <f>'Alternatyva 5'!AA$8+'Alternatyva 5'!AA$9-'Alternatyva 5'!AA$113</f>
        <v>0</v>
      </c>
      <c r="AB81" s="284">
        <f>'Alternatyva 5'!AB$8+'Alternatyva 5'!AB$9-'Alternatyva 5'!AB$113</f>
        <v>0</v>
      </c>
      <c r="AC81" s="284">
        <f>'Alternatyva 5'!AC$8+'Alternatyva 5'!AC$9-'Alternatyva 5'!AC$113</f>
        <v>0</v>
      </c>
      <c r="AD81" s="284">
        <f>'Alternatyva 5'!AD$8+'Alternatyva 5'!AD$9-'Alternatyva 5'!AD$113</f>
        <v>0</v>
      </c>
      <c r="AE81" s="284">
        <f>'Alternatyva 5'!AE$8+'Alternatyva 5'!AE$9-'Alternatyva 5'!AE$113</f>
        <v>0</v>
      </c>
      <c r="AF81" s="284">
        <f>'Alternatyva 5'!AF$8+'Alternatyva 5'!AF$9-'Alternatyva 5'!AF$113</f>
        <v>0</v>
      </c>
      <c r="AG81" s="284">
        <f>'Alternatyva 5'!AG$8+'Alternatyva 5'!AG$9-'Alternatyva 5'!AG$113</f>
        <v>0</v>
      </c>
      <c r="AH81" s="284">
        <f>'Alternatyva 5'!AH$8+'Alternatyva 5'!AH$9-'Alternatyva 5'!AH$113</f>
        <v>0</v>
      </c>
      <c r="AI81" s="284">
        <f>'Alternatyva 5'!AI$8+'Alternatyva 5'!AI$9-'Alternatyva 5'!AI$113</f>
        <v>0</v>
      </c>
      <c r="AJ81" s="284">
        <f>'Alternatyva 5'!AJ$8+'Alternatyva 5'!AJ$9-'Alternatyva 5'!AJ$113</f>
        <v>0</v>
      </c>
      <c r="AK81" s="284">
        <f>'Alternatyva 5'!AK$8+'Alternatyva 5'!AK$9-'Alternatyva 5'!AK$113</f>
        <v>0</v>
      </c>
      <c r="AL81" s="284">
        <f>'Alternatyva 5'!AL$8+'Alternatyva 5'!AL$9-'Alternatyva 5'!AL$113</f>
        <v>0</v>
      </c>
      <c r="AM81" s="284">
        <f>'Alternatyva 5'!AM$8+'Alternatyva 5'!AM$9-'Alternatyva 5'!AM$113</f>
        <v>0</v>
      </c>
      <c r="AN81" s="284">
        <f>'Alternatyva 5'!AN$8+'Alternatyva 5'!AN$9-'Alternatyva 5'!AN$113</f>
        <v>0</v>
      </c>
      <c r="AO81" s="284">
        <f>'Alternatyva 5'!AO$8+'Alternatyva 5'!AO$9-'Alternatyva 5'!AO$113</f>
        <v>0</v>
      </c>
      <c r="AP81" s="284">
        <f>'Alternatyva 5'!AP$8+'Alternatyva 5'!AP$9-'Alternatyva 5'!AP$113</f>
        <v>0</v>
      </c>
      <c r="AQ81" s="284">
        <f>'Alternatyva 5'!AQ$8+'Alternatyva 5'!AQ$9-'Alternatyva 5'!AQ$113</f>
        <v>0</v>
      </c>
      <c r="AR81" s="284">
        <f>'Alternatyva 5'!AR$8+'Alternatyva 5'!AR$9-'Alternatyva 5'!AR$113</f>
        <v>0</v>
      </c>
      <c r="AS81" s="284">
        <f>'Alternatyva 5'!AS$8+'Alternatyva 5'!AS$9-'Alternatyva 5'!AS$113</f>
        <v>0</v>
      </c>
      <c r="AT81" s="284">
        <f>'Alternatyva 5'!AT$8+'Alternatyva 5'!AT$9-'Alternatyva 5'!AT$113</f>
        <v>0</v>
      </c>
      <c r="AU81" s="284">
        <f>'Alternatyva 5'!AU$8+'Alternatyva 5'!AU$9-'Alternatyva 5'!AU$113</f>
        <v>0</v>
      </c>
      <c r="AV81" s="284">
        <f>'Alternatyva 5'!AV$8+'Alternatyva 5'!AV$9-'Alternatyva 5'!AV$113</f>
        <v>0</v>
      </c>
      <c r="AW81" s="284">
        <f>'Alternatyva 5'!AW$8+'Alternatyva 5'!AW$9-'Alternatyva 5'!AW$113</f>
        <v>0</v>
      </c>
      <c r="AX81" s="284">
        <f>'Alternatyva 5'!AX$8+'Alternatyva 5'!AX$9-'Alternatyva 5'!AX$113</f>
        <v>0</v>
      </c>
      <c r="AY81" s="284">
        <f>'Alternatyva 5'!AY$8+'Alternatyva 5'!AY$9-'Alternatyva 5'!AY$113</f>
        <v>0</v>
      </c>
      <c r="AZ81" s="284">
        <f>'Alternatyva 5'!AZ$8+'Alternatyva 5'!AZ$9-'Alternatyva 5'!AZ$113</f>
        <v>0</v>
      </c>
      <c r="BA81" s="284">
        <f>'Alternatyva 5'!BA$8+'Alternatyva 5'!BA$9-'Alternatyva 5'!BA$113</f>
        <v>0</v>
      </c>
      <c r="BB81" s="284">
        <f>'Alternatyva 5'!BB$8+'Alternatyva 5'!BB$9-'Alternatyva 5'!BB$113</f>
        <v>0</v>
      </c>
      <c r="BC81" s="284">
        <f>'Alternatyva 5'!BC$8+'Alternatyva 5'!BC$9-'Alternatyva 5'!BC$113</f>
        <v>0</v>
      </c>
      <c r="BD81" s="284">
        <f>'Alternatyva 5'!BD$8+'Alternatyva 5'!BD$9-'Alternatyva 5'!BD$113</f>
        <v>0</v>
      </c>
      <c r="BE81" s="284">
        <f>'Alternatyva 5'!BE$8+'Alternatyva 5'!BE$9-'Alternatyva 5'!BE$113</f>
        <v>0</v>
      </c>
      <c r="BF81" s="284">
        <f>'Alternatyva 5'!BF$8+'Alternatyva 5'!BF$9-'Alternatyva 5'!BF$113</f>
        <v>0</v>
      </c>
      <c r="BG81" s="284">
        <f>'Alternatyva 5'!BG$8+'Alternatyva 5'!BG$9-'Alternatyva 5'!BG$113</f>
        <v>0</v>
      </c>
      <c r="BH81" s="284">
        <f>'Alternatyva 5'!BH$8+'Alternatyva 5'!BH$9-'Alternatyva 5'!BH$113</f>
        <v>0</v>
      </c>
      <c r="BI81" s="284">
        <f>'Alternatyva 5'!BI$8+'Alternatyva 5'!BI$9-'Alternatyva 5'!BI$113</f>
        <v>0</v>
      </c>
      <c r="BJ81" s="284">
        <f>'Alternatyva 5'!BJ$8+'Alternatyva 5'!BJ$9-'Alternatyva 5'!BJ$113</f>
        <v>0</v>
      </c>
      <c r="BK81" s="284">
        <f>'Alternatyva 5'!BK$8+'Alternatyva 5'!BK$9-'Alternatyva 5'!BK$113</f>
        <v>0</v>
      </c>
      <c r="BL81" s="284">
        <f>'Alternatyva 5'!BL$8+'Alternatyva 5'!BL$9-'Alternatyva 5'!BL$113</f>
        <v>0</v>
      </c>
      <c r="BM81" s="284">
        <f>'Alternatyva 5'!BM$8+'Alternatyva 5'!BM$9-'Alternatyva 5'!BM$113</f>
        <v>0</v>
      </c>
      <c r="BN81" s="284">
        <f>'Alternatyva 5'!BN$8+'Alternatyva 5'!BN$9-'Alternatyva 5'!BN$113</f>
        <v>0</v>
      </c>
      <c r="BO81" s="284">
        <f>'Alternatyva 5'!BO$8+'Alternatyva 5'!BO$9-'Alternatyva 5'!BO$113</f>
        <v>0</v>
      </c>
      <c r="BP81" s="284">
        <f>'Alternatyva 5'!BP$8+'Alternatyva 5'!BP$9-'Alternatyva 5'!BP$113</f>
        <v>0</v>
      </c>
      <c r="BQ81" s="284">
        <f>'Alternatyva 5'!BQ$8+'Alternatyva 5'!BQ$9-'Alternatyva 5'!BQ$113</f>
        <v>0</v>
      </c>
      <c r="BR81" s="284">
        <f>'Alternatyva 5'!BR$8+'Alternatyva 5'!BR$9-'Alternatyva 5'!BR$113</f>
        <v>0</v>
      </c>
      <c r="BS81" s="284">
        <f>'Alternatyva 5'!BS$8+'Alternatyva 5'!BS$9-'Alternatyva 5'!BS$113</f>
        <v>0</v>
      </c>
      <c r="BT81" s="284">
        <f>'Alternatyva 5'!BT$8+'Alternatyva 5'!BT$9-'Alternatyva 5'!BT$113</f>
        <v>0</v>
      </c>
      <c r="BU81" s="284">
        <f>'Alternatyva 5'!BU$8+'Alternatyva 5'!BU$9-'Alternatyva 5'!BU$113</f>
        <v>0</v>
      </c>
      <c r="BV81" s="284">
        <f>'Alternatyva 5'!BV$8+'Alternatyva 5'!BV$9-'Alternatyva 5'!BV$113</f>
        <v>0</v>
      </c>
      <c r="BW81" s="284">
        <f>'Alternatyva 5'!BW$8+'Alternatyva 5'!BW$9-'Alternatyva 5'!BW$113</f>
        <v>0</v>
      </c>
      <c r="BX81" s="284">
        <f>'Alternatyva 5'!BX$8+'Alternatyva 5'!BX$9-'Alternatyva 5'!BX$113</f>
        <v>0</v>
      </c>
      <c r="BY81" s="284">
        <f>'Alternatyva 5'!BY$8+'Alternatyva 5'!BY$9-'Alternatyva 5'!BY$113</f>
        <v>0</v>
      </c>
      <c r="BZ81" s="284">
        <f>'Alternatyva 5'!BZ$8+'Alternatyva 5'!BZ$9-'Alternatyva 5'!BZ$113</f>
        <v>0</v>
      </c>
      <c r="CA81" s="284">
        <f>'Alternatyva 5'!CA$8+'Alternatyva 5'!CA$9-'Alternatyva 5'!CA$113</f>
        <v>0</v>
      </c>
      <c r="CB81" s="284">
        <f>'Alternatyva 5'!CB$8+'Alternatyva 5'!CB$9-'Alternatyva 5'!CB$113</f>
        <v>0</v>
      </c>
      <c r="CC81" s="284">
        <f>'Alternatyva 5'!CC$8+'Alternatyva 5'!CC$9-'Alternatyva 5'!CC$113</f>
        <v>0</v>
      </c>
      <c r="CD81" s="284">
        <f>'Alternatyva 5'!CD$8+'Alternatyva 5'!CD$9-'Alternatyva 5'!CD$113</f>
        <v>0</v>
      </c>
      <c r="CE81" s="284">
        <f>'Alternatyva 5'!CE$8+'Alternatyva 5'!CE$9-'Alternatyva 5'!CE$113</f>
        <v>0</v>
      </c>
      <c r="CF81" s="284">
        <f>'Alternatyva 5'!CF$8+'Alternatyva 5'!CF$9-'Alternatyva 5'!CF$113</f>
        <v>0</v>
      </c>
      <c r="CG81" s="284">
        <f>'Alternatyva 5'!CG$8+'Alternatyva 5'!CG$9-'Alternatyva 5'!CG$113</f>
        <v>0</v>
      </c>
      <c r="CH81" s="284">
        <f>'Alternatyva 5'!CH$8+'Alternatyva 5'!CH$9-'Alternatyva 5'!CH$113</f>
        <v>0</v>
      </c>
      <c r="CI81" s="284">
        <f>'Alternatyva 5'!CI$8+'Alternatyva 5'!CI$9-'Alternatyva 5'!CI$113</f>
        <v>0</v>
      </c>
      <c r="CJ81" s="284">
        <f>'Alternatyva 5'!CJ$8+'Alternatyva 5'!CJ$9-'Alternatyva 5'!CJ$113</f>
        <v>0</v>
      </c>
      <c r="CK81" s="284">
        <f>'Alternatyva 5'!CK$8+'Alternatyva 5'!CK$9-'Alternatyva 5'!CK$113</f>
        <v>0</v>
      </c>
      <c r="CL81" s="284">
        <f>'Alternatyva 5'!CL$8+'Alternatyva 5'!CL$9-'Alternatyva 5'!CL$113</f>
        <v>0</v>
      </c>
      <c r="CM81" s="284">
        <f>'Alternatyva 5'!CM$8+'Alternatyva 5'!CM$9-'Alternatyva 5'!CM$113</f>
        <v>0</v>
      </c>
      <c r="CN81" s="284">
        <f>'Alternatyva 5'!CN$8+'Alternatyva 5'!CN$9-'Alternatyva 5'!CN$113</f>
        <v>0</v>
      </c>
      <c r="CO81" s="284">
        <f>'Alternatyva 5'!CO$8+'Alternatyva 5'!CO$9-'Alternatyva 5'!CO$113</f>
        <v>0</v>
      </c>
      <c r="CP81" s="284">
        <f>'Alternatyva 5'!CP$8+'Alternatyva 5'!CP$9-'Alternatyva 5'!CP$113</f>
        <v>0</v>
      </c>
      <c r="CQ81" s="284">
        <f>'Alternatyva 5'!CQ$8+'Alternatyva 5'!CQ$9-'Alternatyva 5'!CQ$113</f>
        <v>0</v>
      </c>
      <c r="CR81" s="284">
        <f>'Alternatyva 5'!CR$8+'Alternatyva 5'!CR$9-'Alternatyva 5'!CR$113</f>
        <v>0</v>
      </c>
      <c r="CS81" s="284">
        <f>'Alternatyva 5'!CS$8+'Alternatyva 5'!CS$9-'Alternatyva 5'!CS$113</f>
        <v>0</v>
      </c>
      <c r="CT81" s="284">
        <f>'Alternatyva 5'!CT$8+'Alternatyva 5'!CT$9-'Alternatyva 5'!CT$113</f>
        <v>0</v>
      </c>
      <c r="CU81" s="284">
        <f>'Alternatyva 5'!CU$8+'Alternatyva 5'!CU$9-'Alternatyva 5'!CU$113</f>
        <v>0</v>
      </c>
      <c r="CV81" s="284">
        <f>'Alternatyva 5'!CV$8+'Alternatyva 5'!CV$9-'Alternatyva 5'!CV$113</f>
        <v>0</v>
      </c>
      <c r="CW81" s="284">
        <f>'Alternatyva 5'!CW$8+'Alternatyva 5'!CW$9-'Alternatyva 5'!CW$113</f>
        <v>0</v>
      </c>
      <c r="CX81" s="284">
        <f>'Alternatyva 5'!CX$8+'Alternatyva 5'!CX$9-'Alternatyva 5'!CX$113</f>
        <v>0</v>
      </c>
      <c r="CY81" s="284">
        <f>'Alternatyva 5'!CY$8+'Alternatyva 5'!CY$9-'Alternatyva 5'!CY$113</f>
        <v>0</v>
      </c>
      <c r="CZ81" s="284">
        <f>'Alternatyva 5'!CZ$8+'Alternatyva 5'!CZ$9-'Alternatyva 5'!CZ$113</f>
        <v>0</v>
      </c>
      <c r="DA81" s="284">
        <f>'Alternatyva 5'!DA$8+'Alternatyva 5'!DA$9-'Alternatyva 5'!DA$113</f>
        <v>0</v>
      </c>
      <c r="DB81" s="284">
        <f>'Alternatyva 5'!DB$8+'Alternatyva 5'!DB$9-'Alternatyva 5'!DB$113</f>
        <v>0</v>
      </c>
      <c r="DC81" s="284">
        <f>'Alternatyva 5'!DC$8+'Alternatyva 5'!DC$9-'Alternatyva 5'!DC$113</f>
        <v>0</v>
      </c>
    </row>
    <row r="82" spans="2:107" ht="15" hidden="1" customHeight="1">
      <c r="B82" s="263" t="s">
        <v>209</v>
      </c>
      <c r="C82" s="636" t="s">
        <v>263</v>
      </c>
      <c r="D82" s="637"/>
      <c r="E82" s="638"/>
      <c r="F82" s="284">
        <f>H82+NPV(SD,I82:INDEX(I82:DC82,PAL))</f>
        <v>0</v>
      </c>
      <c r="G82" s="287">
        <f>SUMIF($H$6:$DC$6,"&lt;="&amp;PAL,$H82:$DC82)</f>
        <v>0</v>
      </c>
      <c r="H82" s="284">
        <f>'Alternatyva 5'!H$89-'Alternatyva 5'!H$114</f>
        <v>0</v>
      </c>
      <c r="I82" s="284">
        <f>'Alternatyva 5'!I$89-'Alternatyva 5'!I$114</f>
        <v>0</v>
      </c>
      <c r="J82" s="284">
        <f>'Alternatyva 5'!J$89-'Alternatyva 5'!J$114</f>
        <v>0</v>
      </c>
      <c r="K82" s="284">
        <f>'Alternatyva 5'!K$89-'Alternatyva 5'!K$114</f>
        <v>0</v>
      </c>
      <c r="L82" s="284">
        <f>'Alternatyva 5'!L$89-'Alternatyva 5'!L$114</f>
        <v>0</v>
      </c>
      <c r="M82" s="284">
        <f>'Alternatyva 5'!M$89-'Alternatyva 5'!M$114</f>
        <v>0</v>
      </c>
      <c r="N82" s="284">
        <f>'Alternatyva 5'!N$89-'Alternatyva 5'!N$114</f>
        <v>0</v>
      </c>
      <c r="O82" s="284">
        <f>'Alternatyva 5'!O$89-'Alternatyva 5'!O$114</f>
        <v>0</v>
      </c>
      <c r="P82" s="284">
        <f>'Alternatyva 5'!P$89-'Alternatyva 5'!P$114</f>
        <v>0</v>
      </c>
      <c r="Q82" s="284">
        <f>'Alternatyva 5'!Q$89-'Alternatyva 5'!Q$114</f>
        <v>0</v>
      </c>
      <c r="R82" s="284">
        <f>'Alternatyva 5'!R$89-'Alternatyva 5'!R$114</f>
        <v>0</v>
      </c>
      <c r="S82" s="284">
        <f>'Alternatyva 5'!S$89-'Alternatyva 5'!S$114</f>
        <v>0</v>
      </c>
      <c r="T82" s="284">
        <f>'Alternatyva 5'!T$89-'Alternatyva 5'!T$114</f>
        <v>0</v>
      </c>
      <c r="U82" s="284">
        <f>'Alternatyva 5'!U$89-'Alternatyva 5'!U$114</f>
        <v>0</v>
      </c>
      <c r="V82" s="284">
        <f>'Alternatyva 5'!V$89-'Alternatyva 5'!V$114</f>
        <v>0</v>
      </c>
      <c r="W82" s="284">
        <f>'Alternatyva 5'!W$89-'Alternatyva 5'!W$114</f>
        <v>0</v>
      </c>
      <c r="X82" s="284">
        <f>'Alternatyva 5'!X$89-'Alternatyva 5'!X$114</f>
        <v>0</v>
      </c>
      <c r="Y82" s="284">
        <f>'Alternatyva 5'!Y$89-'Alternatyva 5'!Y$114</f>
        <v>0</v>
      </c>
      <c r="Z82" s="284">
        <f>'Alternatyva 5'!Z$89-'Alternatyva 5'!Z$114</f>
        <v>0</v>
      </c>
      <c r="AA82" s="284">
        <f>'Alternatyva 5'!AA$89-'Alternatyva 5'!AA$114</f>
        <v>0</v>
      </c>
      <c r="AB82" s="284">
        <f>'Alternatyva 5'!AB$89-'Alternatyva 5'!AB$114</f>
        <v>0</v>
      </c>
      <c r="AC82" s="284">
        <f>'Alternatyva 5'!AC$89-'Alternatyva 5'!AC$114</f>
        <v>0</v>
      </c>
      <c r="AD82" s="284">
        <f>'Alternatyva 5'!AD$89-'Alternatyva 5'!AD$114</f>
        <v>0</v>
      </c>
      <c r="AE82" s="284">
        <f>'Alternatyva 5'!AE$89-'Alternatyva 5'!AE$114</f>
        <v>0</v>
      </c>
      <c r="AF82" s="284">
        <f>'Alternatyva 5'!AF$89-'Alternatyva 5'!AF$114</f>
        <v>0</v>
      </c>
      <c r="AG82" s="284">
        <f>'Alternatyva 5'!AG$89-'Alternatyva 5'!AG$114</f>
        <v>0</v>
      </c>
      <c r="AH82" s="284">
        <f>'Alternatyva 5'!AH$89-'Alternatyva 5'!AH$114</f>
        <v>0</v>
      </c>
      <c r="AI82" s="284">
        <f>'Alternatyva 5'!AI$89-'Alternatyva 5'!AI$114</f>
        <v>0</v>
      </c>
      <c r="AJ82" s="284">
        <f>'Alternatyva 5'!AJ$89-'Alternatyva 5'!AJ$114</f>
        <v>0</v>
      </c>
      <c r="AK82" s="284">
        <f>'Alternatyva 5'!AK$89-'Alternatyva 5'!AK$114</f>
        <v>0</v>
      </c>
      <c r="AL82" s="284">
        <f>'Alternatyva 5'!AL$89-'Alternatyva 5'!AL$114</f>
        <v>0</v>
      </c>
      <c r="AM82" s="284">
        <f>'Alternatyva 5'!AM$89-'Alternatyva 5'!AM$114</f>
        <v>0</v>
      </c>
      <c r="AN82" s="284">
        <f>'Alternatyva 5'!AN$89-'Alternatyva 5'!AN$114</f>
        <v>0</v>
      </c>
      <c r="AO82" s="284">
        <f>'Alternatyva 5'!AO$89-'Alternatyva 5'!AO$114</f>
        <v>0</v>
      </c>
      <c r="AP82" s="284">
        <f>'Alternatyva 5'!AP$89-'Alternatyva 5'!AP$114</f>
        <v>0</v>
      </c>
      <c r="AQ82" s="284">
        <f>'Alternatyva 5'!AQ$89-'Alternatyva 5'!AQ$114</f>
        <v>0</v>
      </c>
      <c r="AR82" s="284">
        <f>'Alternatyva 5'!AR$89-'Alternatyva 5'!AR$114</f>
        <v>0</v>
      </c>
      <c r="AS82" s="284">
        <f>'Alternatyva 5'!AS$89-'Alternatyva 5'!AS$114</f>
        <v>0</v>
      </c>
      <c r="AT82" s="284">
        <f>'Alternatyva 5'!AT$89-'Alternatyva 5'!AT$114</f>
        <v>0</v>
      </c>
      <c r="AU82" s="284">
        <f>'Alternatyva 5'!AU$89-'Alternatyva 5'!AU$114</f>
        <v>0</v>
      </c>
      <c r="AV82" s="284">
        <f>'Alternatyva 5'!AV$89-'Alternatyva 5'!AV$114</f>
        <v>0</v>
      </c>
      <c r="AW82" s="284">
        <f>'Alternatyva 5'!AW$89-'Alternatyva 5'!AW$114</f>
        <v>0</v>
      </c>
      <c r="AX82" s="284">
        <f>'Alternatyva 5'!AX$89-'Alternatyva 5'!AX$114</f>
        <v>0</v>
      </c>
      <c r="AY82" s="284">
        <f>'Alternatyva 5'!AY$89-'Alternatyva 5'!AY$114</f>
        <v>0</v>
      </c>
      <c r="AZ82" s="284">
        <f>'Alternatyva 5'!AZ$89-'Alternatyva 5'!AZ$114</f>
        <v>0</v>
      </c>
      <c r="BA82" s="284">
        <f>'Alternatyva 5'!BA$89-'Alternatyva 5'!BA$114</f>
        <v>0</v>
      </c>
      <c r="BB82" s="284">
        <f>'Alternatyva 5'!BB$89-'Alternatyva 5'!BB$114</f>
        <v>0</v>
      </c>
      <c r="BC82" s="284">
        <f>'Alternatyva 5'!BC$89-'Alternatyva 5'!BC$114</f>
        <v>0</v>
      </c>
      <c r="BD82" s="284">
        <f>'Alternatyva 5'!BD$89-'Alternatyva 5'!BD$114</f>
        <v>0</v>
      </c>
      <c r="BE82" s="284">
        <f>'Alternatyva 5'!BE$89-'Alternatyva 5'!BE$114</f>
        <v>0</v>
      </c>
      <c r="BF82" s="284">
        <f>'Alternatyva 5'!BF$89-'Alternatyva 5'!BF$114</f>
        <v>0</v>
      </c>
      <c r="BG82" s="284">
        <f>'Alternatyva 5'!BG$89-'Alternatyva 5'!BG$114</f>
        <v>0</v>
      </c>
      <c r="BH82" s="284">
        <f>'Alternatyva 5'!BH$89-'Alternatyva 5'!BH$114</f>
        <v>0</v>
      </c>
      <c r="BI82" s="284">
        <f>'Alternatyva 5'!BI$89-'Alternatyva 5'!BI$114</f>
        <v>0</v>
      </c>
      <c r="BJ82" s="284">
        <f>'Alternatyva 5'!BJ$89-'Alternatyva 5'!BJ$114</f>
        <v>0</v>
      </c>
      <c r="BK82" s="284">
        <f>'Alternatyva 5'!BK$89-'Alternatyva 5'!BK$114</f>
        <v>0</v>
      </c>
      <c r="BL82" s="284">
        <f>'Alternatyva 5'!BL$89-'Alternatyva 5'!BL$114</f>
        <v>0</v>
      </c>
      <c r="BM82" s="284">
        <f>'Alternatyva 5'!BM$89-'Alternatyva 5'!BM$114</f>
        <v>0</v>
      </c>
      <c r="BN82" s="284">
        <f>'Alternatyva 5'!BN$89-'Alternatyva 5'!BN$114</f>
        <v>0</v>
      </c>
      <c r="BO82" s="284">
        <f>'Alternatyva 5'!BO$89-'Alternatyva 5'!BO$114</f>
        <v>0</v>
      </c>
      <c r="BP82" s="284">
        <f>'Alternatyva 5'!BP$89-'Alternatyva 5'!BP$114</f>
        <v>0</v>
      </c>
      <c r="BQ82" s="284">
        <f>'Alternatyva 5'!BQ$89-'Alternatyva 5'!BQ$114</f>
        <v>0</v>
      </c>
      <c r="BR82" s="284">
        <f>'Alternatyva 5'!BR$89-'Alternatyva 5'!BR$114</f>
        <v>0</v>
      </c>
      <c r="BS82" s="284">
        <f>'Alternatyva 5'!BS$89-'Alternatyva 5'!BS$114</f>
        <v>0</v>
      </c>
      <c r="BT82" s="284">
        <f>'Alternatyva 5'!BT$89-'Alternatyva 5'!BT$114</f>
        <v>0</v>
      </c>
      <c r="BU82" s="284">
        <f>'Alternatyva 5'!BU$89-'Alternatyva 5'!BU$114</f>
        <v>0</v>
      </c>
      <c r="BV82" s="284">
        <f>'Alternatyva 5'!BV$89-'Alternatyva 5'!BV$114</f>
        <v>0</v>
      </c>
      <c r="BW82" s="284">
        <f>'Alternatyva 5'!BW$89-'Alternatyva 5'!BW$114</f>
        <v>0</v>
      </c>
      <c r="BX82" s="284">
        <f>'Alternatyva 5'!BX$89-'Alternatyva 5'!BX$114</f>
        <v>0</v>
      </c>
      <c r="BY82" s="284">
        <f>'Alternatyva 5'!BY$89-'Alternatyva 5'!BY$114</f>
        <v>0</v>
      </c>
      <c r="BZ82" s="284">
        <f>'Alternatyva 5'!BZ$89-'Alternatyva 5'!BZ$114</f>
        <v>0</v>
      </c>
      <c r="CA82" s="284">
        <f>'Alternatyva 5'!CA$89-'Alternatyva 5'!CA$114</f>
        <v>0</v>
      </c>
      <c r="CB82" s="284">
        <f>'Alternatyva 5'!CB$89-'Alternatyva 5'!CB$114</f>
        <v>0</v>
      </c>
      <c r="CC82" s="284">
        <f>'Alternatyva 5'!CC$89-'Alternatyva 5'!CC$114</f>
        <v>0</v>
      </c>
      <c r="CD82" s="284">
        <f>'Alternatyva 5'!CD$89-'Alternatyva 5'!CD$114</f>
        <v>0</v>
      </c>
      <c r="CE82" s="284">
        <f>'Alternatyva 5'!CE$89-'Alternatyva 5'!CE$114</f>
        <v>0</v>
      </c>
      <c r="CF82" s="284">
        <f>'Alternatyva 5'!CF$89-'Alternatyva 5'!CF$114</f>
        <v>0</v>
      </c>
      <c r="CG82" s="284">
        <f>'Alternatyva 5'!CG$89-'Alternatyva 5'!CG$114</f>
        <v>0</v>
      </c>
      <c r="CH82" s="284">
        <f>'Alternatyva 5'!CH$89-'Alternatyva 5'!CH$114</f>
        <v>0</v>
      </c>
      <c r="CI82" s="284">
        <f>'Alternatyva 5'!CI$89-'Alternatyva 5'!CI$114</f>
        <v>0</v>
      </c>
      <c r="CJ82" s="284">
        <f>'Alternatyva 5'!CJ$89-'Alternatyva 5'!CJ$114</f>
        <v>0</v>
      </c>
      <c r="CK82" s="284">
        <f>'Alternatyva 5'!CK$89-'Alternatyva 5'!CK$114</f>
        <v>0</v>
      </c>
      <c r="CL82" s="284">
        <f>'Alternatyva 5'!CL$89-'Alternatyva 5'!CL$114</f>
        <v>0</v>
      </c>
      <c r="CM82" s="284">
        <f>'Alternatyva 5'!CM$89-'Alternatyva 5'!CM$114</f>
        <v>0</v>
      </c>
      <c r="CN82" s="284">
        <f>'Alternatyva 5'!CN$89-'Alternatyva 5'!CN$114</f>
        <v>0</v>
      </c>
      <c r="CO82" s="284">
        <f>'Alternatyva 5'!CO$89-'Alternatyva 5'!CO$114</f>
        <v>0</v>
      </c>
      <c r="CP82" s="284">
        <f>'Alternatyva 5'!CP$89-'Alternatyva 5'!CP$114</f>
        <v>0</v>
      </c>
      <c r="CQ82" s="284">
        <f>'Alternatyva 5'!CQ$89-'Alternatyva 5'!CQ$114</f>
        <v>0</v>
      </c>
      <c r="CR82" s="284">
        <f>'Alternatyva 5'!CR$89-'Alternatyva 5'!CR$114</f>
        <v>0</v>
      </c>
      <c r="CS82" s="284">
        <f>'Alternatyva 5'!CS$89-'Alternatyva 5'!CS$114</f>
        <v>0</v>
      </c>
      <c r="CT82" s="284">
        <f>'Alternatyva 5'!CT$89-'Alternatyva 5'!CT$114</f>
        <v>0</v>
      </c>
      <c r="CU82" s="284">
        <f>'Alternatyva 5'!CU$89-'Alternatyva 5'!CU$114</f>
        <v>0</v>
      </c>
      <c r="CV82" s="284">
        <f>'Alternatyva 5'!CV$89-'Alternatyva 5'!CV$114</f>
        <v>0</v>
      </c>
      <c r="CW82" s="284">
        <f>'Alternatyva 5'!CW$89-'Alternatyva 5'!CW$114</f>
        <v>0</v>
      </c>
      <c r="CX82" s="284">
        <f>'Alternatyva 5'!CX$89-'Alternatyva 5'!CX$114</f>
        <v>0</v>
      </c>
      <c r="CY82" s="284">
        <f>'Alternatyva 5'!CY$89-'Alternatyva 5'!CY$114</f>
        <v>0</v>
      </c>
      <c r="CZ82" s="284">
        <f>'Alternatyva 5'!CZ$89-'Alternatyva 5'!CZ$114</f>
        <v>0</v>
      </c>
      <c r="DA82" s="284">
        <f>'Alternatyva 5'!DA$89-'Alternatyva 5'!DA$114</f>
        <v>0</v>
      </c>
      <c r="DB82" s="284">
        <f>'Alternatyva 5'!DB$89-'Alternatyva 5'!DB$114</f>
        <v>0</v>
      </c>
      <c r="DC82" s="284">
        <f>'Alternatyva 5'!DC$89-'Alternatyva 5'!DC$114</f>
        <v>0</v>
      </c>
    </row>
    <row r="83" spans="2:107" ht="15" hidden="1" customHeight="1">
      <c r="B83" s="263" t="s">
        <v>194</v>
      </c>
      <c r="C83" s="636" t="s">
        <v>16</v>
      </c>
      <c r="D83" s="637"/>
      <c r="E83" s="638"/>
      <c r="F83" s="75">
        <f>H83+NPV(FD,I83:INDEX(I83:DC83,PAL))</f>
        <v>0</v>
      </c>
      <c r="G83" s="287">
        <f>SUMIF($H$6:$DC$6,"&lt;="&amp;PAL,$H83:$DC83)</f>
        <v>0</v>
      </c>
      <c r="H83" s="284">
        <f>SUM('Alternatyva 5'!H$21,'Alternatyva 5'!H$32,'Alternatyva 5'!H$43,'Alternatyva 5'!H$55,'Alternatyva 5'!H$66,'Alternatyva 5'!H$77,'Alternatyva 5'!H$88)</f>
        <v>0</v>
      </c>
      <c r="I83" s="284">
        <f>SUM('Alternatyva 5'!I$21,'Alternatyva 5'!I$32,'Alternatyva 5'!I$43,'Alternatyva 5'!I$55,'Alternatyva 5'!I$66,'Alternatyva 5'!I$77,'Alternatyva 5'!I$88)</f>
        <v>0</v>
      </c>
      <c r="J83" s="284">
        <f>SUM('Alternatyva 5'!J$21,'Alternatyva 5'!J$32,'Alternatyva 5'!J$43,'Alternatyva 5'!J$55,'Alternatyva 5'!J$66,'Alternatyva 5'!J$77,'Alternatyva 5'!J$88)</f>
        <v>0</v>
      </c>
      <c r="K83" s="284">
        <f>SUM('Alternatyva 5'!K$21,'Alternatyva 5'!K$32,'Alternatyva 5'!K$43,'Alternatyva 5'!K$55,'Alternatyva 5'!K$66,'Alternatyva 5'!K$77,'Alternatyva 5'!K$88)</f>
        <v>0</v>
      </c>
      <c r="L83" s="284">
        <f>SUM('Alternatyva 5'!L$21,'Alternatyva 5'!L$32,'Alternatyva 5'!L$43,'Alternatyva 5'!L$55,'Alternatyva 5'!L$66,'Alternatyva 5'!L$77,'Alternatyva 5'!L$88)</f>
        <v>0</v>
      </c>
      <c r="M83" s="284">
        <f>SUM('Alternatyva 5'!M$21,'Alternatyva 5'!M$32,'Alternatyva 5'!M$43,'Alternatyva 5'!M$55,'Alternatyva 5'!M$66,'Alternatyva 5'!M$77,'Alternatyva 5'!M$88)</f>
        <v>0</v>
      </c>
      <c r="N83" s="284">
        <f>SUM('Alternatyva 5'!N$21,'Alternatyva 5'!N$32,'Alternatyva 5'!N$43,'Alternatyva 5'!N$55,'Alternatyva 5'!N$66,'Alternatyva 5'!N$77,'Alternatyva 5'!N$88)</f>
        <v>0</v>
      </c>
      <c r="O83" s="284">
        <f>SUM('Alternatyva 5'!O$21,'Alternatyva 5'!O$32,'Alternatyva 5'!O$43,'Alternatyva 5'!O$55,'Alternatyva 5'!O$66,'Alternatyva 5'!O$77,'Alternatyva 5'!O$88)</f>
        <v>0</v>
      </c>
      <c r="P83" s="284">
        <f>SUM('Alternatyva 5'!P$21,'Alternatyva 5'!P$32,'Alternatyva 5'!P$43,'Alternatyva 5'!P$55,'Alternatyva 5'!P$66,'Alternatyva 5'!P$77,'Alternatyva 5'!P$88)</f>
        <v>0</v>
      </c>
      <c r="Q83" s="284">
        <f>SUM('Alternatyva 5'!Q$21,'Alternatyva 5'!Q$32,'Alternatyva 5'!Q$43,'Alternatyva 5'!Q$55,'Alternatyva 5'!Q$66,'Alternatyva 5'!Q$77,'Alternatyva 5'!Q$88)</f>
        <v>0</v>
      </c>
      <c r="R83" s="284">
        <f>SUM('Alternatyva 5'!R$21,'Alternatyva 5'!R$32,'Alternatyva 5'!R$43,'Alternatyva 5'!R$55,'Alternatyva 5'!R$66,'Alternatyva 5'!R$77,'Alternatyva 5'!R$88)</f>
        <v>0</v>
      </c>
      <c r="S83" s="284">
        <f>SUM('Alternatyva 5'!S$21,'Alternatyva 5'!S$32,'Alternatyva 5'!S$43,'Alternatyva 5'!S$55,'Alternatyva 5'!S$66,'Alternatyva 5'!S$77,'Alternatyva 5'!S$88)</f>
        <v>0</v>
      </c>
      <c r="T83" s="284">
        <f>SUM('Alternatyva 5'!T$21,'Alternatyva 5'!T$32,'Alternatyva 5'!T$43,'Alternatyva 5'!T$55,'Alternatyva 5'!T$66,'Alternatyva 5'!T$77,'Alternatyva 5'!T$88)</f>
        <v>0</v>
      </c>
      <c r="U83" s="284">
        <f>SUM('Alternatyva 5'!U$21,'Alternatyva 5'!U$32,'Alternatyva 5'!U$43,'Alternatyva 5'!U$55,'Alternatyva 5'!U$66,'Alternatyva 5'!U$77,'Alternatyva 5'!U$88)</f>
        <v>0</v>
      </c>
      <c r="V83" s="284">
        <f>SUM('Alternatyva 5'!V$21,'Alternatyva 5'!V$32,'Alternatyva 5'!V$43,'Alternatyva 5'!V$55,'Alternatyva 5'!V$66,'Alternatyva 5'!V$77,'Alternatyva 5'!V$88)</f>
        <v>0</v>
      </c>
      <c r="W83" s="284">
        <f>SUM('Alternatyva 5'!W$21,'Alternatyva 5'!W$32,'Alternatyva 5'!W$43,'Alternatyva 5'!W$55,'Alternatyva 5'!W$66,'Alternatyva 5'!W$77,'Alternatyva 5'!W$88)</f>
        <v>0</v>
      </c>
      <c r="X83" s="284">
        <f>SUM('Alternatyva 5'!X$21,'Alternatyva 5'!X$32,'Alternatyva 5'!X$43,'Alternatyva 5'!X$55,'Alternatyva 5'!X$66,'Alternatyva 5'!X$77,'Alternatyva 5'!X$88)</f>
        <v>0</v>
      </c>
      <c r="Y83" s="284">
        <f>SUM('Alternatyva 5'!Y$21,'Alternatyva 5'!Y$32,'Alternatyva 5'!Y$43,'Alternatyva 5'!Y$55,'Alternatyva 5'!Y$66,'Alternatyva 5'!Y$77,'Alternatyva 5'!Y$88)</f>
        <v>0</v>
      </c>
      <c r="Z83" s="284">
        <f>SUM('Alternatyva 5'!Z$21,'Alternatyva 5'!Z$32,'Alternatyva 5'!Z$43,'Alternatyva 5'!Z$55,'Alternatyva 5'!Z$66,'Alternatyva 5'!Z$77,'Alternatyva 5'!Z$88)</f>
        <v>0</v>
      </c>
      <c r="AA83" s="284">
        <f>SUM('Alternatyva 5'!AA$21,'Alternatyva 5'!AA$32,'Alternatyva 5'!AA$43,'Alternatyva 5'!AA$55,'Alternatyva 5'!AA$66,'Alternatyva 5'!AA$77,'Alternatyva 5'!AA$88)</f>
        <v>0</v>
      </c>
      <c r="AB83" s="284">
        <f>SUM('Alternatyva 5'!AB$21,'Alternatyva 5'!AB$32,'Alternatyva 5'!AB$43,'Alternatyva 5'!AB$55,'Alternatyva 5'!AB$66,'Alternatyva 5'!AB$77,'Alternatyva 5'!AB$88)</f>
        <v>0</v>
      </c>
      <c r="AC83" s="284">
        <f>SUM('Alternatyva 5'!AC$21,'Alternatyva 5'!AC$32,'Alternatyva 5'!AC$43,'Alternatyva 5'!AC$55,'Alternatyva 5'!AC$66,'Alternatyva 5'!AC$77,'Alternatyva 5'!AC$88)</f>
        <v>0</v>
      </c>
      <c r="AD83" s="284">
        <f>SUM('Alternatyva 5'!AD$21,'Alternatyva 5'!AD$32,'Alternatyva 5'!AD$43,'Alternatyva 5'!AD$55,'Alternatyva 5'!AD$66,'Alternatyva 5'!AD$77,'Alternatyva 5'!AD$88)</f>
        <v>0</v>
      </c>
      <c r="AE83" s="284">
        <f>SUM('Alternatyva 5'!AE$21,'Alternatyva 5'!AE$32,'Alternatyva 5'!AE$43,'Alternatyva 5'!AE$55,'Alternatyva 5'!AE$66,'Alternatyva 5'!AE$77,'Alternatyva 5'!AE$88)</f>
        <v>0</v>
      </c>
      <c r="AF83" s="284">
        <f>SUM('Alternatyva 5'!AF$21,'Alternatyva 5'!AF$32,'Alternatyva 5'!AF$43,'Alternatyva 5'!AF$55,'Alternatyva 5'!AF$66,'Alternatyva 5'!AF$77,'Alternatyva 5'!AF$88)</f>
        <v>0</v>
      </c>
      <c r="AG83" s="284">
        <f>SUM('Alternatyva 5'!AG$21,'Alternatyva 5'!AG$32,'Alternatyva 5'!AG$43,'Alternatyva 5'!AG$55,'Alternatyva 5'!AG$66,'Alternatyva 5'!AG$77,'Alternatyva 5'!AG$88)</f>
        <v>0</v>
      </c>
      <c r="AH83" s="284">
        <f>SUM('Alternatyva 5'!AH$21,'Alternatyva 5'!AH$32,'Alternatyva 5'!AH$43,'Alternatyva 5'!AH$55,'Alternatyva 5'!AH$66,'Alternatyva 5'!AH$77,'Alternatyva 5'!AH$88)</f>
        <v>0</v>
      </c>
      <c r="AI83" s="284">
        <f>SUM('Alternatyva 5'!AI$21,'Alternatyva 5'!AI$32,'Alternatyva 5'!AI$43,'Alternatyva 5'!AI$55,'Alternatyva 5'!AI$66,'Alternatyva 5'!AI$77,'Alternatyva 5'!AI$88)</f>
        <v>0</v>
      </c>
      <c r="AJ83" s="284">
        <f>SUM('Alternatyva 5'!AJ$21,'Alternatyva 5'!AJ$32,'Alternatyva 5'!AJ$43,'Alternatyva 5'!AJ$55,'Alternatyva 5'!AJ$66,'Alternatyva 5'!AJ$77,'Alternatyva 5'!AJ$88)</f>
        <v>0</v>
      </c>
      <c r="AK83" s="284">
        <f>SUM('Alternatyva 5'!AK$21,'Alternatyva 5'!AK$32,'Alternatyva 5'!AK$43,'Alternatyva 5'!AK$55,'Alternatyva 5'!AK$66,'Alternatyva 5'!AK$77,'Alternatyva 5'!AK$88)</f>
        <v>0</v>
      </c>
      <c r="AL83" s="284">
        <f>SUM('Alternatyva 5'!AL$21,'Alternatyva 5'!AL$32,'Alternatyva 5'!AL$43,'Alternatyva 5'!AL$55,'Alternatyva 5'!AL$66,'Alternatyva 5'!AL$77,'Alternatyva 5'!AL$88)</f>
        <v>0</v>
      </c>
      <c r="AM83" s="284">
        <f>SUM('Alternatyva 5'!AM$21,'Alternatyva 5'!AM$32,'Alternatyva 5'!AM$43,'Alternatyva 5'!AM$55,'Alternatyva 5'!AM$66,'Alternatyva 5'!AM$77,'Alternatyva 5'!AM$88)</f>
        <v>0</v>
      </c>
      <c r="AN83" s="284">
        <f>SUM('Alternatyva 5'!AN$21,'Alternatyva 5'!AN$32,'Alternatyva 5'!AN$43,'Alternatyva 5'!AN$55,'Alternatyva 5'!AN$66,'Alternatyva 5'!AN$77,'Alternatyva 5'!AN$88)</f>
        <v>0</v>
      </c>
      <c r="AO83" s="284">
        <f>SUM('Alternatyva 5'!AO$21,'Alternatyva 5'!AO$32,'Alternatyva 5'!AO$43,'Alternatyva 5'!AO$55,'Alternatyva 5'!AO$66,'Alternatyva 5'!AO$77,'Alternatyva 5'!AO$88)</f>
        <v>0</v>
      </c>
      <c r="AP83" s="284">
        <f>SUM('Alternatyva 5'!AP$21,'Alternatyva 5'!AP$32,'Alternatyva 5'!AP$43,'Alternatyva 5'!AP$55,'Alternatyva 5'!AP$66,'Alternatyva 5'!AP$77,'Alternatyva 5'!AP$88)</f>
        <v>0</v>
      </c>
      <c r="AQ83" s="284">
        <f>SUM('Alternatyva 5'!AQ$21,'Alternatyva 5'!AQ$32,'Alternatyva 5'!AQ$43,'Alternatyva 5'!AQ$55,'Alternatyva 5'!AQ$66,'Alternatyva 5'!AQ$77,'Alternatyva 5'!AQ$88)</f>
        <v>0</v>
      </c>
      <c r="AR83" s="284">
        <f>SUM('Alternatyva 5'!AR$21,'Alternatyva 5'!AR$32,'Alternatyva 5'!AR$43,'Alternatyva 5'!AR$55,'Alternatyva 5'!AR$66,'Alternatyva 5'!AR$77,'Alternatyva 5'!AR$88)</f>
        <v>0</v>
      </c>
      <c r="AS83" s="284">
        <f>SUM('Alternatyva 5'!AS$21,'Alternatyva 5'!AS$32,'Alternatyva 5'!AS$43,'Alternatyva 5'!AS$55,'Alternatyva 5'!AS$66,'Alternatyva 5'!AS$77,'Alternatyva 5'!AS$88)</f>
        <v>0</v>
      </c>
      <c r="AT83" s="284">
        <f>SUM('Alternatyva 5'!AT$21,'Alternatyva 5'!AT$32,'Alternatyva 5'!AT$43,'Alternatyva 5'!AT$55,'Alternatyva 5'!AT$66,'Alternatyva 5'!AT$77,'Alternatyva 5'!AT$88)</f>
        <v>0</v>
      </c>
      <c r="AU83" s="284">
        <f>SUM('Alternatyva 5'!AU$21,'Alternatyva 5'!AU$32,'Alternatyva 5'!AU$43,'Alternatyva 5'!AU$55,'Alternatyva 5'!AU$66,'Alternatyva 5'!AU$77,'Alternatyva 5'!AU$88)</f>
        <v>0</v>
      </c>
      <c r="AV83" s="284">
        <f>SUM('Alternatyva 5'!AV$21,'Alternatyva 5'!AV$32,'Alternatyva 5'!AV$43,'Alternatyva 5'!AV$55,'Alternatyva 5'!AV$66,'Alternatyva 5'!AV$77,'Alternatyva 5'!AV$88)</f>
        <v>0</v>
      </c>
      <c r="AW83" s="284">
        <f>SUM('Alternatyva 5'!AW$21,'Alternatyva 5'!AW$32,'Alternatyva 5'!AW$43,'Alternatyva 5'!AW$55,'Alternatyva 5'!AW$66,'Alternatyva 5'!AW$77,'Alternatyva 5'!AW$88)</f>
        <v>0</v>
      </c>
      <c r="AX83" s="284">
        <f>SUM('Alternatyva 5'!AX$21,'Alternatyva 5'!AX$32,'Alternatyva 5'!AX$43,'Alternatyva 5'!AX$55,'Alternatyva 5'!AX$66,'Alternatyva 5'!AX$77,'Alternatyva 5'!AX$88)</f>
        <v>0</v>
      </c>
      <c r="AY83" s="284">
        <f>SUM('Alternatyva 5'!AY$21,'Alternatyva 5'!AY$32,'Alternatyva 5'!AY$43,'Alternatyva 5'!AY$55,'Alternatyva 5'!AY$66,'Alternatyva 5'!AY$77,'Alternatyva 5'!AY$88)</f>
        <v>0</v>
      </c>
      <c r="AZ83" s="284">
        <f>SUM('Alternatyva 5'!AZ$21,'Alternatyva 5'!AZ$32,'Alternatyva 5'!AZ$43,'Alternatyva 5'!AZ$55,'Alternatyva 5'!AZ$66,'Alternatyva 5'!AZ$77,'Alternatyva 5'!AZ$88)</f>
        <v>0</v>
      </c>
      <c r="BA83" s="284">
        <f>SUM('Alternatyva 5'!BA$21,'Alternatyva 5'!BA$32,'Alternatyva 5'!BA$43,'Alternatyva 5'!BA$55,'Alternatyva 5'!BA$66,'Alternatyva 5'!BA$77,'Alternatyva 5'!BA$88)</f>
        <v>0</v>
      </c>
      <c r="BB83" s="284">
        <f>SUM('Alternatyva 5'!BB$21,'Alternatyva 5'!BB$32,'Alternatyva 5'!BB$43,'Alternatyva 5'!BB$55,'Alternatyva 5'!BB$66,'Alternatyva 5'!BB$77,'Alternatyva 5'!BB$88)</f>
        <v>0</v>
      </c>
      <c r="BC83" s="284">
        <f>SUM('Alternatyva 5'!BC$21,'Alternatyva 5'!BC$32,'Alternatyva 5'!BC$43,'Alternatyva 5'!BC$55,'Alternatyva 5'!BC$66,'Alternatyva 5'!BC$77,'Alternatyva 5'!BC$88)</f>
        <v>0</v>
      </c>
      <c r="BD83" s="284">
        <f>SUM('Alternatyva 5'!BD$21,'Alternatyva 5'!BD$32,'Alternatyva 5'!BD$43,'Alternatyva 5'!BD$55,'Alternatyva 5'!BD$66,'Alternatyva 5'!BD$77,'Alternatyva 5'!BD$88)</f>
        <v>0</v>
      </c>
      <c r="BE83" s="284">
        <f>SUM('Alternatyva 5'!BE$21,'Alternatyva 5'!BE$32,'Alternatyva 5'!BE$43,'Alternatyva 5'!BE$55,'Alternatyva 5'!BE$66,'Alternatyva 5'!BE$77,'Alternatyva 5'!BE$88)</f>
        <v>0</v>
      </c>
      <c r="BF83" s="284">
        <f>SUM('Alternatyva 5'!BF$21,'Alternatyva 5'!BF$32,'Alternatyva 5'!BF$43,'Alternatyva 5'!BF$55,'Alternatyva 5'!BF$66,'Alternatyva 5'!BF$77,'Alternatyva 5'!BF$88)</f>
        <v>0</v>
      </c>
      <c r="BG83" s="284">
        <f>SUM('Alternatyva 5'!BG$21,'Alternatyva 5'!BG$32,'Alternatyva 5'!BG$43,'Alternatyva 5'!BG$55,'Alternatyva 5'!BG$66,'Alternatyva 5'!BG$77,'Alternatyva 5'!BG$88)</f>
        <v>0</v>
      </c>
      <c r="BH83" s="284">
        <f>SUM('Alternatyva 5'!BH$21,'Alternatyva 5'!BH$32,'Alternatyva 5'!BH$43,'Alternatyva 5'!BH$55,'Alternatyva 5'!BH$66,'Alternatyva 5'!BH$77,'Alternatyva 5'!BH$88)</f>
        <v>0</v>
      </c>
      <c r="BI83" s="284">
        <f>SUM('Alternatyva 5'!BI$21,'Alternatyva 5'!BI$32,'Alternatyva 5'!BI$43,'Alternatyva 5'!BI$55,'Alternatyva 5'!BI$66,'Alternatyva 5'!BI$77,'Alternatyva 5'!BI$88)</f>
        <v>0</v>
      </c>
      <c r="BJ83" s="284">
        <f>SUM('Alternatyva 5'!BJ$21,'Alternatyva 5'!BJ$32,'Alternatyva 5'!BJ$43,'Alternatyva 5'!BJ$55,'Alternatyva 5'!BJ$66,'Alternatyva 5'!BJ$77,'Alternatyva 5'!BJ$88)</f>
        <v>0</v>
      </c>
      <c r="BK83" s="284">
        <f>SUM('Alternatyva 5'!BK$21,'Alternatyva 5'!BK$32,'Alternatyva 5'!BK$43,'Alternatyva 5'!BK$55,'Alternatyva 5'!BK$66,'Alternatyva 5'!BK$77,'Alternatyva 5'!BK$88)</f>
        <v>0</v>
      </c>
      <c r="BL83" s="284">
        <f>SUM('Alternatyva 5'!BL$21,'Alternatyva 5'!BL$32,'Alternatyva 5'!BL$43,'Alternatyva 5'!BL$55,'Alternatyva 5'!BL$66,'Alternatyva 5'!BL$77,'Alternatyva 5'!BL$88)</f>
        <v>0</v>
      </c>
      <c r="BM83" s="284">
        <f>SUM('Alternatyva 5'!BM$21,'Alternatyva 5'!BM$32,'Alternatyva 5'!BM$43,'Alternatyva 5'!BM$55,'Alternatyva 5'!BM$66,'Alternatyva 5'!BM$77,'Alternatyva 5'!BM$88)</f>
        <v>0</v>
      </c>
      <c r="BN83" s="284">
        <f>SUM('Alternatyva 5'!BN$21,'Alternatyva 5'!BN$32,'Alternatyva 5'!BN$43,'Alternatyva 5'!BN$55,'Alternatyva 5'!BN$66,'Alternatyva 5'!BN$77,'Alternatyva 5'!BN$88)</f>
        <v>0</v>
      </c>
      <c r="BO83" s="284">
        <f>SUM('Alternatyva 5'!BO$21,'Alternatyva 5'!BO$32,'Alternatyva 5'!BO$43,'Alternatyva 5'!BO$55,'Alternatyva 5'!BO$66,'Alternatyva 5'!BO$77,'Alternatyva 5'!BO$88)</f>
        <v>0</v>
      </c>
      <c r="BP83" s="284">
        <f>SUM('Alternatyva 5'!BP$21,'Alternatyva 5'!BP$32,'Alternatyva 5'!BP$43,'Alternatyva 5'!BP$55,'Alternatyva 5'!BP$66,'Alternatyva 5'!BP$77,'Alternatyva 5'!BP$88)</f>
        <v>0</v>
      </c>
      <c r="BQ83" s="284">
        <f>SUM('Alternatyva 5'!BQ$21,'Alternatyva 5'!BQ$32,'Alternatyva 5'!BQ$43,'Alternatyva 5'!BQ$55,'Alternatyva 5'!BQ$66,'Alternatyva 5'!BQ$77,'Alternatyva 5'!BQ$88)</f>
        <v>0</v>
      </c>
      <c r="BR83" s="284">
        <f>SUM('Alternatyva 5'!BR$21,'Alternatyva 5'!BR$32,'Alternatyva 5'!BR$43,'Alternatyva 5'!BR$55,'Alternatyva 5'!BR$66,'Alternatyva 5'!BR$77,'Alternatyva 5'!BR$88)</f>
        <v>0</v>
      </c>
      <c r="BS83" s="284">
        <f>SUM('Alternatyva 5'!BS$21,'Alternatyva 5'!BS$32,'Alternatyva 5'!BS$43,'Alternatyva 5'!BS$55,'Alternatyva 5'!BS$66,'Alternatyva 5'!BS$77,'Alternatyva 5'!BS$88)</f>
        <v>0</v>
      </c>
      <c r="BT83" s="284">
        <f>SUM('Alternatyva 5'!BT$21,'Alternatyva 5'!BT$32,'Alternatyva 5'!BT$43,'Alternatyva 5'!BT$55,'Alternatyva 5'!BT$66,'Alternatyva 5'!BT$77,'Alternatyva 5'!BT$88)</f>
        <v>0</v>
      </c>
      <c r="BU83" s="284">
        <f>SUM('Alternatyva 5'!BU$21,'Alternatyva 5'!BU$32,'Alternatyva 5'!BU$43,'Alternatyva 5'!BU$55,'Alternatyva 5'!BU$66,'Alternatyva 5'!BU$77,'Alternatyva 5'!BU$88)</f>
        <v>0</v>
      </c>
      <c r="BV83" s="284">
        <f>SUM('Alternatyva 5'!BV$21,'Alternatyva 5'!BV$32,'Alternatyva 5'!BV$43,'Alternatyva 5'!BV$55,'Alternatyva 5'!BV$66,'Alternatyva 5'!BV$77,'Alternatyva 5'!BV$88)</f>
        <v>0</v>
      </c>
      <c r="BW83" s="284">
        <f>SUM('Alternatyva 5'!BW$21,'Alternatyva 5'!BW$32,'Alternatyva 5'!BW$43,'Alternatyva 5'!BW$55,'Alternatyva 5'!BW$66,'Alternatyva 5'!BW$77,'Alternatyva 5'!BW$88)</f>
        <v>0</v>
      </c>
      <c r="BX83" s="284">
        <f>SUM('Alternatyva 5'!BX$21,'Alternatyva 5'!BX$32,'Alternatyva 5'!BX$43,'Alternatyva 5'!BX$55,'Alternatyva 5'!BX$66,'Alternatyva 5'!BX$77,'Alternatyva 5'!BX$88)</f>
        <v>0</v>
      </c>
      <c r="BY83" s="284">
        <f>SUM('Alternatyva 5'!BY$21,'Alternatyva 5'!BY$32,'Alternatyva 5'!BY$43,'Alternatyva 5'!BY$55,'Alternatyva 5'!BY$66,'Alternatyva 5'!BY$77,'Alternatyva 5'!BY$88)</f>
        <v>0</v>
      </c>
      <c r="BZ83" s="284">
        <f>SUM('Alternatyva 5'!BZ$21,'Alternatyva 5'!BZ$32,'Alternatyva 5'!BZ$43,'Alternatyva 5'!BZ$55,'Alternatyva 5'!BZ$66,'Alternatyva 5'!BZ$77,'Alternatyva 5'!BZ$88)</f>
        <v>0</v>
      </c>
      <c r="CA83" s="284">
        <f>SUM('Alternatyva 5'!CA$21,'Alternatyva 5'!CA$32,'Alternatyva 5'!CA$43,'Alternatyva 5'!CA$55,'Alternatyva 5'!CA$66,'Alternatyva 5'!CA$77,'Alternatyva 5'!CA$88)</f>
        <v>0</v>
      </c>
      <c r="CB83" s="284">
        <f>SUM('Alternatyva 5'!CB$21,'Alternatyva 5'!CB$32,'Alternatyva 5'!CB$43,'Alternatyva 5'!CB$55,'Alternatyva 5'!CB$66,'Alternatyva 5'!CB$77,'Alternatyva 5'!CB$88)</f>
        <v>0</v>
      </c>
      <c r="CC83" s="284">
        <f>SUM('Alternatyva 5'!CC$21,'Alternatyva 5'!CC$32,'Alternatyva 5'!CC$43,'Alternatyva 5'!CC$55,'Alternatyva 5'!CC$66,'Alternatyva 5'!CC$77,'Alternatyva 5'!CC$88)</f>
        <v>0</v>
      </c>
      <c r="CD83" s="284">
        <f>SUM('Alternatyva 5'!CD$21,'Alternatyva 5'!CD$32,'Alternatyva 5'!CD$43,'Alternatyva 5'!CD$55,'Alternatyva 5'!CD$66,'Alternatyva 5'!CD$77,'Alternatyva 5'!CD$88)</f>
        <v>0</v>
      </c>
      <c r="CE83" s="284">
        <f>SUM('Alternatyva 5'!CE$21,'Alternatyva 5'!CE$32,'Alternatyva 5'!CE$43,'Alternatyva 5'!CE$55,'Alternatyva 5'!CE$66,'Alternatyva 5'!CE$77,'Alternatyva 5'!CE$88)</f>
        <v>0</v>
      </c>
      <c r="CF83" s="284">
        <f>SUM('Alternatyva 5'!CF$21,'Alternatyva 5'!CF$32,'Alternatyva 5'!CF$43,'Alternatyva 5'!CF$55,'Alternatyva 5'!CF$66,'Alternatyva 5'!CF$77,'Alternatyva 5'!CF$88)</f>
        <v>0</v>
      </c>
      <c r="CG83" s="284">
        <f>SUM('Alternatyva 5'!CG$21,'Alternatyva 5'!CG$32,'Alternatyva 5'!CG$43,'Alternatyva 5'!CG$55,'Alternatyva 5'!CG$66,'Alternatyva 5'!CG$77,'Alternatyva 5'!CG$88)</f>
        <v>0</v>
      </c>
      <c r="CH83" s="284">
        <f>SUM('Alternatyva 5'!CH$21,'Alternatyva 5'!CH$32,'Alternatyva 5'!CH$43,'Alternatyva 5'!CH$55,'Alternatyva 5'!CH$66,'Alternatyva 5'!CH$77,'Alternatyva 5'!CH$88)</f>
        <v>0</v>
      </c>
      <c r="CI83" s="284">
        <f>SUM('Alternatyva 5'!CI$21,'Alternatyva 5'!CI$32,'Alternatyva 5'!CI$43,'Alternatyva 5'!CI$55,'Alternatyva 5'!CI$66,'Alternatyva 5'!CI$77,'Alternatyva 5'!CI$88)</f>
        <v>0</v>
      </c>
      <c r="CJ83" s="284">
        <f>SUM('Alternatyva 5'!CJ$21,'Alternatyva 5'!CJ$32,'Alternatyva 5'!CJ$43,'Alternatyva 5'!CJ$55,'Alternatyva 5'!CJ$66,'Alternatyva 5'!CJ$77,'Alternatyva 5'!CJ$88)</f>
        <v>0</v>
      </c>
      <c r="CK83" s="284">
        <f>SUM('Alternatyva 5'!CK$21,'Alternatyva 5'!CK$32,'Alternatyva 5'!CK$43,'Alternatyva 5'!CK$55,'Alternatyva 5'!CK$66,'Alternatyva 5'!CK$77,'Alternatyva 5'!CK$88)</f>
        <v>0</v>
      </c>
      <c r="CL83" s="284">
        <f>SUM('Alternatyva 5'!CL$21,'Alternatyva 5'!CL$32,'Alternatyva 5'!CL$43,'Alternatyva 5'!CL$55,'Alternatyva 5'!CL$66,'Alternatyva 5'!CL$77,'Alternatyva 5'!CL$88)</f>
        <v>0</v>
      </c>
      <c r="CM83" s="284">
        <f>SUM('Alternatyva 5'!CM$21,'Alternatyva 5'!CM$32,'Alternatyva 5'!CM$43,'Alternatyva 5'!CM$55,'Alternatyva 5'!CM$66,'Alternatyva 5'!CM$77,'Alternatyva 5'!CM$88)</f>
        <v>0</v>
      </c>
      <c r="CN83" s="284">
        <f>SUM('Alternatyva 5'!CN$21,'Alternatyva 5'!CN$32,'Alternatyva 5'!CN$43,'Alternatyva 5'!CN$55,'Alternatyva 5'!CN$66,'Alternatyva 5'!CN$77,'Alternatyva 5'!CN$88)</f>
        <v>0</v>
      </c>
      <c r="CO83" s="284">
        <f>SUM('Alternatyva 5'!CO$21,'Alternatyva 5'!CO$32,'Alternatyva 5'!CO$43,'Alternatyva 5'!CO$55,'Alternatyva 5'!CO$66,'Alternatyva 5'!CO$77,'Alternatyva 5'!CO$88)</f>
        <v>0</v>
      </c>
      <c r="CP83" s="284">
        <f>SUM('Alternatyva 5'!CP$21,'Alternatyva 5'!CP$32,'Alternatyva 5'!CP$43,'Alternatyva 5'!CP$55,'Alternatyva 5'!CP$66,'Alternatyva 5'!CP$77,'Alternatyva 5'!CP$88)</f>
        <v>0</v>
      </c>
      <c r="CQ83" s="284">
        <f>SUM('Alternatyva 5'!CQ$21,'Alternatyva 5'!CQ$32,'Alternatyva 5'!CQ$43,'Alternatyva 5'!CQ$55,'Alternatyva 5'!CQ$66,'Alternatyva 5'!CQ$77,'Alternatyva 5'!CQ$88)</f>
        <v>0</v>
      </c>
      <c r="CR83" s="284">
        <f>SUM('Alternatyva 5'!CR$21,'Alternatyva 5'!CR$32,'Alternatyva 5'!CR$43,'Alternatyva 5'!CR$55,'Alternatyva 5'!CR$66,'Alternatyva 5'!CR$77,'Alternatyva 5'!CR$88)</f>
        <v>0</v>
      </c>
      <c r="CS83" s="284">
        <f>SUM('Alternatyva 5'!CS$21,'Alternatyva 5'!CS$32,'Alternatyva 5'!CS$43,'Alternatyva 5'!CS$55,'Alternatyva 5'!CS$66,'Alternatyva 5'!CS$77,'Alternatyva 5'!CS$88)</f>
        <v>0</v>
      </c>
      <c r="CT83" s="284">
        <f>SUM('Alternatyva 5'!CT$21,'Alternatyva 5'!CT$32,'Alternatyva 5'!CT$43,'Alternatyva 5'!CT$55,'Alternatyva 5'!CT$66,'Alternatyva 5'!CT$77,'Alternatyva 5'!CT$88)</f>
        <v>0</v>
      </c>
      <c r="CU83" s="284">
        <f>SUM('Alternatyva 5'!CU$21,'Alternatyva 5'!CU$32,'Alternatyva 5'!CU$43,'Alternatyva 5'!CU$55,'Alternatyva 5'!CU$66,'Alternatyva 5'!CU$77,'Alternatyva 5'!CU$88)</f>
        <v>0</v>
      </c>
      <c r="CV83" s="284">
        <f>SUM('Alternatyva 5'!CV$21,'Alternatyva 5'!CV$32,'Alternatyva 5'!CV$43,'Alternatyva 5'!CV$55,'Alternatyva 5'!CV$66,'Alternatyva 5'!CV$77,'Alternatyva 5'!CV$88)</f>
        <v>0</v>
      </c>
      <c r="CW83" s="284">
        <f>SUM('Alternatyva 5'!CW$21,'Alternatyva 5'!CW$32,'Alternatyva 5'!CW$43,'Alternatyva 5'!CW$55,'Alternatyva 5'!CW$66,'Alternatyva 5'!CW$77,'Alternatyva 5'!CW$88)</f>
        <v>0</v>
      </c>
      <c r="CX83" s="284">
        <f>SUM('Alternatyva 5'!CX$21,'Alternatyva 5'!CX$32,'Alternatyva 5'!CX$43,'Alternatyva 5'!CX$55,'Alternatyva 5'!CX$66,'Alternatyva 5'!CX$77,'Alternatyva 5'!CX$88)</f>
        <v>0</v>
      </c>
      <c r="CY83" s="284">
        <f>SUM('Alternatyva 5'!CY$21,'Alternatyva 5'!CY$32,'Alternatyva 5'!CY$43,'Alternatyva 5'!CY$55,'Alternatyva 5'!CY$66,'Alternatyva 5'!CY$77,'Alternatyva 5'!CY$88)</f>
        <v>0</v>
      </c>
      <c r="CZ83" s="284">
        <f>SUM('Alternatyva 5'!CZ$21,'Alternatyva 5'!CZ$32,'Alternatyva 5'!CZ$43,'Alternatyva 5'!CZ$55,'Alternatyva 5'!CZ$66,'Alternatyva 5'!CZ$77,'Alternatyva 5'!CZ$88)</f>
        <v>0</v>
      </c>
      <c r="DA83" s="284">
        <f>SUM('Alternatyva 5'!DA$21,'Alternatyva 5'!DA$32,'Alternatyva 5'!DA$43,'Alternatyva 5'!DA$55,'Alternatyva 5'!DA$66,'Alternatyva 5'!DA$77,'Alternatyva 5'!DA$88)</f>
        <v>0</v>
      </c>
      <c r="DB83" s="284">
        <f>SUM('Alternatyva 5'!DB$21,'Alternatyva 5'!DB$32,'Alternatyva 5'!DB$43,'Alternatyva 5'!DB$55,'Alternatyva 5'!DB$66,'Alternatyva 5'!DB$77,'Alternatyva 5'!DB$88)</f>
        <v>0</v>
      </c>
      <c r="DC83" s="284">
        <f>SUM('Alternatyva 5'!DC$21,'Alternatyva 5'!DC$32,'Alternatyva 5'!DC$43,'Alternatyva 5'!DC$55,'Alternatyva 5'!DC$66,'Alternatyva 5'!DC$77,'Alternatyva 5'!DC$88)</f>
        <v>0</v>
      </c>
    </row>
    <row r="84" spans="2:107" s="278" customFormat="1" ht="15" hidden="1" customHeight="1">
      <c r="B84" s="263" t="s">
        <v>195</v>
      </c>
      <c r="C84" s="636" t="s">
        <v>264</v>
      </c>
      <c r="D84" s="637"/>
      <c r="E84" s="638"/>
      <c r="F84" s="75">
        <f>H84+NPV(SD,I84:INDEX(I84:DC84,PAL))</f>
        <v>0</v>
      </c>
      <c r="G84" s="287">
        <f>SUMIF($H$6:$DC$6,"&lt;="&amp;PAL,$H84:$DC84)</f>
        <v>0</v>
      </c>
      <c r="H84" s="284">
        <f>H83-SUMPRODUCT('Alternatyva 5'!H$21:H$88,'Alternatyva 5'!$DH$21:$DH$88)</f>
        <v>0</v>
      </c>
      <c r="I84" s="284">
        <f>I83-SUMPRODUCT('Alternatyva 5'!I$21:I$88,'Alternatyva 5'!$DH$21:$DH$88)</f>
        <v>0</v>
      </c>
      <c r="J84" s="284">
        <f>J83-SUMPRODUCT('Alternatyva 5'!J$21:J$88,'Alternatyva 5'!$DH$21:$DH$88)</f>
        <v>0</v>
      </c>
      <c r="K84" s="284">
        <f>K83-SUMPRODUCT('Alternatyva 5'!K$21:K$88,'Alternatyva 5'!$DH$21:$DH$88)</f>
        <v>0</v>
      </c>
      <c r="L84" s="284">
        <f>L83-SUMPRODUCT('Alternatyva 5'!L$21:L$88,'Alternatyva 5'!$DH$21:$DH$88)</f>
        <v>0</v>
      </c>
      <c r="M84" s="284">
        <f>M83-SUMPRODUCT('Alternatyva 5'!M$21:M$88,'Alternatyva 5'!$DH$21:$DH$88)</f>
        <v>0</v>
      </c>
      <c r="N84" s="284">
        <f>N83-SUMPRODUCT('Alternatyva 5'!N$21:N$88,'Alternatyva 5'!$DH$21:$DH$88)</f>
        <v>0</v>
      </c>
      <c r="O84" s="284">
        <f>O83-SUMPRODUCT('Alternatyva 5'!O$21:O$88,'Alternatyva 5'!$DH$21:$DH$88)</f>
        <v>0</v>
      </c>
      <c r="P84" s="284">
        <f>P83-SUMPRODUCT('Alternatyva 5'!P$21:P$88,'Alternatyva 5'!$DH$21:$DH$88)</f>
        <v>0</v>
      </c>
      <c r="Q84" s="284">
        <f>Q83-SUMPRODUCT('Alternatyva 5'!Q$21:Q$88,'Alternatyva 5'!$DH$21:$DH$88)</f>
        <v>0</v>
      </c>
      <c r="R84" s="284">
        <f>R83-SUMPRODUCT('Alternatyva 5'!R$21:R$88,'Alternatyva 5'!$DH$21:$DH$88)</f>
        <v>0</v>
      </c>
      <c r="S84" s="284">
        <f>S83-SUMPRODUCT('Alternatyva 5'!S$21:S$88,'Alternatyva 5'!$DH$21:$DH$88)</f>
        <v>0</v>
      </c>
      <c r="T84" s="284">
        <f>T83-SUMPRODUCT('Alternatyva 5'!T$21:T$88,'Alternatyva 5'!$DH$21:$DH$88)</f>
        <v>0</v>
      </c>
      <c r="U84" s="284">
        <f>U83-SUMPRODUCT('Alternatyva 5'!U$21:U$88,'Alternatyva 5'!$DH$21:$DH$88)</f>
        <v>0</v>
      </c>
      <c r="V84" s="284">
        <f>V83-SUMPRODUCT('Alternatyva 5'!V$21:V$88,'Alternatyva 5'!$DH$21:$DH$88)</f>
        <v>0</v>
      </c>
      <c r="W84" s="284">
        <f>W83-SUMPRODUCT('Alternatyva 5'!W$21:W$88,'Alternatyva 5'!$DH$21:$DH$88)</f>
        <v>0</v>
      </c>
      <c r="X84" s="284">
        <f>X83-SUMPRODUCT('Alternatyva 5'!X$21:X$88,'Alternatyva 5'!$DH$21:$DH$88)</f>
        <v>0</v>
      </c>
      <c r="Y84" s="284">
        <f>Y83-SUMPRODUCT('Alternatyva 5'!Y$21:Y$88,'Alternatyva 5'!$DH$21:$DH$88)</f>
        <v>0</v>
      </c>
      <c r="Z84" s="284">
        <f>Z83-SUMPRODUCT('Alternatyva 5'!Z$21:Z$88,'Alternatyva 5'!$DH$21:$DH$88)</f>
        <v>0</v>
      </c>
      <c r="AA84" s="284">
        <f>AA83-SUMPRODUCT('Alternatyva 5'!AA$21:AA$88,'Alternatyva 5'!$DH$21:$DH$88)</f>
        <v>0</v>
      </c>
      <c r="AB84" s="284">
        <f>AB83-SUMPRODUCT('Alternatyva 5'!AB$21:AB$88,'Alternatyva 5'!$DH$21:$DH$88)</f>
        <v>0</v>
      </c>
      <c r="AC84" s="284">
        <f>AC83-SUMPRODUCT('Alternatyva 5'!AC$21:AC$88,'Alternatyva 5'!$DH$21:$DH$88)</f>
        <v>0</v>
      </c>
      <c r="AD84" s="284">
        <f>AD83-SUMPRODUCT('Alternatyva 5'!AD$21:AD$88,'Alternatyva 5'!$DH$21:$DH$88)</f>
        <v>0</v>
      </c>
      <c r="AE84" s="284">
        <f>AE83-SUMPRODUCT('Alternatyva 5'!AE$21:AE$88,'Alternatyva 5'!$DH$21:$DH$88)</f>
        <v>0</v>
      </c>
      <c r="AF84" s="284">
        <f>AF83-SUMPRODUCT('Alternatyva 5'!AF$21:AF$88,'Alternatyva 5'!$DH$21:$DH$88)</f>
        <v>0</v>
      </c>
      <c r="AG84" s="284">
        <f>AG83-SUMPRODUCT('Alternatyva 5'!AG$21:AG$88,'Alternatyva 5'!$DH$21:$DH$88)</f>
        <v>0</v>
      </c>
      <c r="AH84" s="284">
        <f>AH83-SUMPRODUCT('Alternatyva 5'!AH$21:AH$88,'Alternatyva 5'!$DH$21:$DH$88)</f>
        <v>0</v>
      </c>
      <c r="AI84" s="284">
        <f>AI83-SUMPRODUCT('Alternatyva 5'!AI$21:AI$88,'Alternatyva 5'!$DH$21:$DH$88)</f>
        <v>0</v>
      </c>
      <c r="AJ84" s="284">
        <f>AJ83-SUMPRODUCT('Alternatyva 5'!AJ$21:AJ$88,'Alternatyva 5'!$DH$21:$DH$88)</f>
        <v>0</v>
      </c>
      <c r="AK84" s="284">
        <f>AK83-SUMPRODUCT('Alternatyva 5'!AK$21:AK$88,'Alternatyva 5'!$DH$21:$DH$88)</f>
        <v>0</v>
      </c>
      <c r="AL84" s="284">
        <f>AL83-SUMPRODUCT('Alternatyva 5'!AL$21:AL$88,'Alternatyva 5'!$DH$21:$DH$88)</f>
        <v>0</v>
      </c>
      <c r="AM84" s="284">
        <f>AM83-SUMPRODUCT('Alternatyva 5'!AM$21:AM$88,'Alternatyva 5'!$DH$21:$DH$88)</f>
        <v>0</v>
      </c>
      <c r="AN84" s="284">
        <f>AN83-SUMPRODUCT('Alternatyva 5'!AN$21:AN$88,'Alternatyva 5'!$DH$21:$DH$88)</f>
        <v>0</v>
      </c>
      <c r="AO84" s="284">
        <f>AO83-SUMPRODUCT('Alternatyva 5'!AO$21:AO$88,'Alternatyva 5'!$DH$21:$DH$88)</f>
        <v>0</v>
      </c>
      <c r="AP84" s="284">
        <f>AP83-SUMPRODUCT('Alternatyva 5'!AP$21:AP$88,'Alternatyva 5'!$DH$21:$DH$88)</f>
        <v>0</v>
      </c>
      <c r="AQ84" s="284">
        <f>AQ83-SUMPRODUCT('Alternatyva 5'!AQ$21:AQ$88,'Alternatyva 5'!$DH$21:$DH$88)</f>
        <v>0</v>
      </c>
      <c r="AR84" s="284">
        <f>AR83-SUMPRODUCT('Alternatyva 5'!AR$21:AR$88,'Alternatyva 5'!$DH$21:$DH$88)</f>
        <v>0</v>
      </c>
      <c r="AS84" s="284">
        <f>AS83-SUMPRODUCT('Alternatyva 5'!AS$21:AS$88,'Alternatyva 5'!$DH$21:$DH$88)</f>
        <v>0</v>
      </c>
      <c r="AT84" s="284">
        <f>AT83-SUMPRODUCT('Alternatyva 5'!AT$21:AT$88,'Alternatyva 5'!$DH$21:$DH$88)</f>
        <v>0</v>
      </c>
      <c r="AU84" s="284">
        <f>AU83-SUMPRODUCT('Alternatyva 5'!AU$21:AU$88,'Alternatyva 5'!$DH$21:$DH$88)</f>
        <v>0</v>
      </c>
      <c r="AV84" s="284">
        <f>AV83-SUMPRODUCT('Alternatyva 5'!AV$21:AV$88,'Alternatyva 5'!$DH$21:$DH$88)</f>
        <v>0</v>
      </c>
      <c r="AW84" s="284">
        <f>AW83-SUMPRODUCT('Alternatyva 5'!AW$21:AW$88,'Alternatyva 5'!$DH$21:$DH$88)</f>
        <v>0</v>
      </c>
      <c r="AX84" s="284">
        <f>AX83-SUMPRODUCT('Alternatyva 5'!AX$21:AX$88,'Alternatyva 5'!$DH$21:$DH$88)</f>
        <v>0</v>
      </c>
      <c r="AY84" s="284">
        <f>AY83-SUMPRODUCT('Alternatyva 5'!AY$21:AY$88,'Alternatyva 5'!$DH$21:$DH$88)</f>
        <v>0</v>
      </c>
      <c r="AZ84" s="284">
        <f>AZ83-SUMPRODUCT('Alternatyva 5'!AZ$21:AZ$88,'Alternatyva 5'!$DH$21:$DH$88)</f>
        <v>0</v>
      </c>
      <c r="BA84" s="284">
        <f>BA83-SUMPRODUCT('Alternatyva 5'!BA$21:BA$88,'Alternatyva 5'!$DH$21:$DH$88)</f>
        <v>0</v>
      </c>
      <c r="BB84" s="284">
        <f>BB83-SUMPRODUCT('Alternatyva 5'!BB$21:BB$88,'Alternatyva 5'!$DH$21:$DH$88)</f>
        <v>0</v>
      </c>
      <c r="BC84" s="284">
        <f>BC83-SUMPRODUCT('Alternatyva 5'!BC$21:BC$88,'Alternatyva 5'!$DH$21:$DH$88)</f>
        <v>0</v>
      </c>
      <c r="BD84" s="284">
        <f>BD83-SUMPRODUCT('Alternatyva 5'!BD$21:BD$88,'Alternatyva 5'!$DH$21:$DH$88)</f>
        <v>0</v>
      </c>
      <c r="BE84" s="284">
        <f>BE83-SUMPRODUCT('Alternatyva 5'!BE$21:BE$88,'Alternatyva 5'!$DH$21:$DH$88)</f>
        <v>0</v>
      </c>
      <c r="BF84" s="284">
        <f>BF83-SUMPRODUCT('Alternatyva 5'!BF$21:BF$88,'Alternatyva 5'!$DH$21:$DH$88)</f>
        <v>0</v>
      </c>
      <c r="BG84" s="284">
        <f>BG83-SUMPRODUCT('Alternatyva 5'!BG$21:BG$88,'Alternatyva 5'!$DH$21:$DH$88)</f>
        <v>0</v>
      </c>
      <c r="BH84" s="284">
        <f>BH83-SUMPRODUCT('Alternatyva 5'!BH$21:BH$88,'Alternatyva 5'!$DH$21:$DH$88)</f>
        <v>0</v>
      </c>
      <c r="BI84" s="284">
        <f>BI83-SUMPRODUCT('Alternatyva 5'!BI$21:BI$88,'Alternatyva 5'!$DH$21:$DH$88)</f>
        <v>0</v>
      </c>
      <c r="BJ84" s="284">
        <f>BJ83-SUMPRODUCT('Alternatyva 5'!BJ$21:BJ$88,'Alternatyva 5'!$DH$21:$DH$88)</f>
        <v>0</v>
      </c>
      <c r="BK84" s="284">
        <f>BK83-SUMPRODUCT('Alternatyva 5'!BK$21:BK$88,'Alternatyva 5'!$DH$21:$DH$88)</f>
        <v>0</v>
      </c>
      <c r="BL84" s="284">
        <f>BL83-SUMPRODUCT('Alternatyva 5'!BL$21:BL$88,'Alternatyva 5'!$DH$21:$DH$88)</f>
        <v>0</v>
      </c>
      <c r="BM84" s="284">
        <f>BM83-SUMPRODUCT('Alternatyva 5'!BM$21:BM$88,'Alternatyva 5'!$DH$21:$DH$88)</f>
        <v>0</v>
      </c>
      <c r="BN84" s="284">
        <f>BN83-SUMPRODUCT('Alternatyva 5'!BN$21:BN$88,'Alternatyva 5'!$DH$21:$DH$88)</f>
        <v>0</v>
      </c>
      <c r="BO84" s="284">
        <f>BO83-SUMPRODUCT('Alternatyva 5'!BO$21:BO$88,'Alternatyva 5'!$DH$21:$DH$88)</f>
        <v>0</v>
      </c>
      <c r="BP84" s="284">
        <f>BP83-SUMPRODUCT('Alternatyva 5'!BP$21:BP$88,'Alternatyva 5'!$DH$21:$DH$88)</f>
        <v>0</v>
      </c>
      <c r="BQ84" s="284">
        <f>BQ83-SUMPRODUCT('Alternatyva 5'!BQ$21:BQ$88,'Alternatyva 5'!$DH$21:$DH$88)</f>
        <v>0</v>
      </c>
      <c r="BR84" s="284">
        <f>BR83-SUMPRODUCT('Alternatyva 5'!BR$21:BR$88,'Alternatyva 5'!$DH$21:$DH$88)</f>
        <v>0</v>
      </c>
      <c r="BS84" s="284">
        <f>BS83-SUMPRODUCT('Alternatyva 5'!BS$21:BS$88,'Alternatyva 5'!$DH$21:$DH$88)</f>
        <v>0</v>
      </c>
      <c r="BT84" s="284">
        <f>BT83-SUMPRODUCT('Alternatyva 5'!BT$21:BT$88,'Alternatyva 5'!$DH$21:$DH$88)</f>
        <v>0</v>
      </c>
      <c r="BU84" s="284">
        <f>BU83-SUMPRODUCT('Alternatyva 5'!BU$21:BU$88,'Alternatyva 5'!$DH$21:$DH$88)</f>
        <v>0</v>
      </c>
      <c r="BV84" s="284">
        <f>BV83-SUMPRODUCT('Alternatyva 5'!BV$21:BV$88,'Alternatyva 5'!$DH$21:$DH$88)</f>
        <v>0</v>
      </c>
      <c r="BW84" s="284">
        <f>BW83-SUMPRODUCT('Alternatyva 5'!BW$21:BW$88,'Alternatyva 5'!$DH$21:$DH$88)</f>
        <v>0</v>
      </c>
      <c r="BX84" s="284">
        <f>BX83-SUMPRODUCT('Alternatyva 5'!BX$21:BX$88,'Alternatyva 5'!$DH$21:$DH$88)</f>
        <v>0</v>
      </c>
      <c r="BY84" s="284">
        <f>BY83-SUMPRODUCT('Alternatyva 5'!BY$21:BY$88,'Alternatyva 5'!$DH$21:$DH$88)</f>
        <v>0</v>
      </c>
      <c r="BZ84" s="284">
        <f>BZ83-SUMPRODUCT('Alternatyva 5'!BZ$21:BZ$88,'Alternatyva 5'!$DH$21:$DH$88)</f>
        <v>0</v>
      </c>
      <c r="CA84" s="284">
        <f>CA83-SUMPRODUCT('Alternatyva 5'!CA$21:CA$88,'Alternatyva 5'!$DH$21:$DH$88)</f>
        <v>0</v>
      </c>
      <c r="CB84" s="284">
        <f>CB83-SUMPRODUCT('Alternatyva 5'!CB$21:CB$88,'Alternatyva 5'!$DH$21:$DH$88)</f>
        <v>0</v>
      </c>
      <c r="CC84" s="284">
        <f>CC83-SUMPRODUCT('Alternatyva 5'!CC$21:CC$88,'Alternatyva 5'!$DH$21:$DH$88)</f>
        <v>0</v>
      </c>
      <c r="CD84" s="284">
        <f>CD83-SUMPRODUCT('Alternatyva 5'!CD$21:CD$88,'Alternatyva 5'!$DH$21:$DH$88)</f>
        <v>0</v>
      </c>
      <c r="CE84" s="284">
        <f>CE83-SUMPRODUCT('Alternatyva 5'!CE$21:CE$88,'Alternatyva 5'!$DH$21:$DH$88)</f>
        <v>0</v>
      </c>
      <c r="CF84" s="284">
        <f>CF83-SUMPRODUCT('Alternatyva 5'!CF$21:CF$88,'Alternatyva 5'!$DH$21:$DH$88)</f>
        <v>0</v>
      </c>
      <c r="CG84" s="284">
        <f>CG83-SUMPRODUCT('Alternatyva 5'!CG$21:CG$88,'Alternatyva 5'!$DH$21:$DH$88)</f>
        <v>0</v>
      </c>
      <c r="CH84" s="284">
        <f>CH83-SUMPRODUCT('Alternatyva 5'!CH$21:CH$88,'Alternatyva 5'!$DH$21:$DH$88)</f>
        <v>0</v>
      </c>
      <c r="CI84" s="284">
        <f>CI83-SUMPRODUCT('Alternatyva 5'!CI$21:CI$88,'Alternatyva 5'!$DH$21:$DH$88)</f>
        <v>0</v>
      </c>
      <c r="CJ84" s="284">
        <f>CJ83-SUMPRODUCT('Alternatyva 5'!CJ$21:CJ$88,'Alternatyva 5'!$DH$21:$DH$88)</f>
        <v>0</v>
      </c>
      <c r="CK84" s="284">
        <f>CK83-SUMPRODUCT('Alternatyva 5'!CK$21:CK$88,'Alternatyva 5'!$DH$21:$DH$88)</f>
        <v>0</v>
      </c>
      <c r="CL84" s="284">
        <f>CL83-SUMPRODUCT('Alternatyva 5'!CL$21:CL$88,'Alternatyva 5'!$DH$21:$DH$88)</f>
        <v>0</v>
      </c>
      <c r="CM84" s="284">
        <f>CM83-SUMPRODUCT('Alternatyva 5'!CM$21:CM$88,'Alternatyva 5'!$DH$21:$DH$88)</f>
        <v>0</v>
      </c>
      <c r="CN84" s="284">
        <f>CN83-SUMPRODUCT('Alternatyva 5'!CN$21:CN$88,'Alternatyva 5'!$DH$21:$DH$88)</f>
        <v>0</v>
      </c>
      <c r="CO84" s="284">
        <f>CO83-SUMPRODUCT('Alternatyva 5'!CO$21:CO$88,'Alternatyva 5'!$DH$21:$DH$88)</f>
        <v>0</v>
      </c>
      <c r="CP84" s="284">
        <f>CP83-SUMPRODUCT('Alternatyva 5'!CP$21:CP$88,'Alternatyva 5'!$DH$21:$DH$88)</f>
        <v>0</v>
      </c>
      <c r="CQ84" s="284">
        <f>CQ83-SUMPRODUCT('Alternatyva 5'!CQ$21:CQ$88,'Alternatyva 5'!$DH$21:$DH$88)</f>
        <v>0</v>
      </c>
      <c r="CR84" s="284">
        <f>CR83-SUMPRODUCT('Alternatyva 5'!CR$21:CR$88,'Alternatyva 5'!$DH$21:$DH$88)</f>
        <v>0</v>
      </c>
      <c r="CS84" s="284">
        <f>CS83-SUMPRODUCT('Alternatyva 5'!CS$21:CS$88,'Alternatyva 5'!$DH$21:$DH$88)</f>
        <v>0</v>
      </c>
      <c r="CT84" s="284">
        <f>CT83-SUMPRODUCT('Alternatyva 5'!CT$21:CT$88,'Alternatyva 5'!$DH$21:$DH$88)</f>
        <v>0</v>
      </c>
      <c r="CU84" s="284">
        <f>CU83-SUMPRODUCT('Alternatyva 5'!CU$21:CU$88,'Alternatyva 5'!$DH$21:$DH$88)</f>
        <v>0</v>
      </c>
      <c r="CV84" s="284">
        <f>CV83-SUMPRODUCT('Alternatyva 5'!CV$21:CV$88,'Alternatyva 5'!$DH$21:$DH$88)</f>
        <v>0</v>
      </c>
      <c r="CW84" s="284">
        <f>CW83-SUMPRODUCT('Alternatyva 5'!CW$21:CW$88,'Alternatyva 5'!$DH$21:$DH$88)</f>
        <v>0</v>
      </c>
      <c r="CX84" s="284">
        <f>CX83-SUMPRODUCT('Alternatyva 5'!CX$21:CX$88,'Alternatyva 5'!$DH$21:$DH$88)</f>
        <v>0</v>
      </c>
      <c r="CY84" s="284">
        <f>CY83-SUMPRODUCT('Alternatyva 5'!CY$21:CY$88,'Alternatyva 5'!$DH$21:$DH$88)</f>
        <v>0</v>
      </c>
      <c r="CZ84" s="284">
        <f>CZ83-SUMPRODUCT('Alternatyva 5'!CZ$21:CZ$88,'Alternatyva 5'!$DH$21:$DH$88)</f>
        <v>0</v>
      </c>
      <c r="DA84" s="284">
        <f>DA83-SUMPRODUCT('Alternatyva 5'!DA$21:DA$88,'Alternatyva 5'!$DH$21:$DH$88)</f>
        <v>0</v>
      </c>
      <c r="DB84" s="284">
        <f>DB83-SUMPRODUCT('Alternatyva 5'!DB$21:DB$88,'Alternatyva 5'!$DH$21:$DH$88)</f>
        <v>0</v>
      </c>
      <c r="DC84" s="284">
        <f>DC83-SUMPRODUCT('Alternatyva 5'!DC$21:DC$88,'Alternatyva 5'!$DH$21:$DH$88)</f>
        <v>0</v>
      </c>
    </row>
    <row r="85" spans="2:107" s="1" customFormat="1" ht="15" hidden="1" customHeight="1" thickBot="1">
      <c r="B85" s="262" t="s">
        <v>241</v>
      </c>
      <c r="C85" s="654" t="s">
        <v>162</v>
      </c>
      <c r="D85" s="655"/>
      <c r="E85" s="656"/>
      <c r="F85" s="264">
        <f>H85+NPV(SD,I85:INDEX(I85:DC85,PAL))</f>
        <v>0</v>
      </c>
      <c r="G85" s="287">
        <f>SUMIF($H$6:$DC$6,"&lt;="&amp;PAL,$H85:$DC85)</f>
        <v>0</v>
      </c>
      <c r="H85" s="264">
        <f>H80-H81-H82+H84</f>
        <v>0</v>
      </c>
      <c r="I85" s="264">
        <f t="shared" ref="I85:BT85" si="30">I80-I81-I82+I84</f>
        <v>0</v>
      </c>
      <c r="J85" s="264">
        <f t="shared" si="30"/>
        <v>0</v>
      </c>
      <c r="K85" s="264">
        <f t="shared" si="30"/>
        <v>0</v>
      </c>
      <c r="L85" s="264">
        <f t="shared" si="30"/>
        <v>0</v>
      </c>
      <c r="M85" s="264">
        <f t="shared" si="30"/>
        <v>0</v>
      </c>
      <c r="N85" s="264">
        <f t="shared" si="30"/>
        <v>0</v>
      </c>
      <c r="O85" s="264">
        <f t="shared" si="30"/>
        <v>0</v>
      </c>
      <c r="P85" s="264">
        <f t="shared" si="30"/>
        <v>0</v>
      </c>
      <c r="Q85" s="264">
        <f t="shared" si="30"/>
        <v>0</v>
      </c>
      <c r="R85" s="264">
        <f t="shared" si="30"/>
        <v>0</v>
      </c>
      <c r="S85" s="264">
        <f t="shared" si="30"/>
        <v>0</v>
      </c>
      <c r="T85" s="264">
        <f t="shared" si="30"/>
        <v>0</v>
      </c>
      <c r="U85" s="264">
        <f t="shared" si="30"/>
        <v>0</v>
      </c>
      <c r="V85" s="264">
        <f t="shared" si="30"/>
        <v>0</v>
      </c>
      <c r="W85" s="264">
        <f t="shared" si="30"/>
        <v>0</v>
      </c>
      <c r="X85" s="264">
        <f t="shared" si="30"/>
        <v>0</v>
      </c>
      <c r="Y85" s="264">
        <f t="shared" si="30"/>
        <v>0</v>
      </c>
      <c r="Z85" s="264">
        <f t="shared" si="30"/>
        <v>0</v>
      </c>
      <c r="AA85" s="264">
        <f t="shared" si="30"/>
        <v>0</v>
      </c>
      <c r="AB85" s="264">
        <f t="shared" si="30"/>
        <v>0</v>
      </c>
      <c r="AC85" s="264">
        <f t="shared" si="30"/>
        <v>0</v>
      </c>
      <c r="AD85" s="264">
        <f t="shared" si="30"/>
        <v>0</v>
      </c>
      <c r="AE85" s="264">
        <f t="shared" si="30"/>
        <v>0</v>
      </c>
      <c r="AF85" s="264">
        <f t="shared" si="30"/>
        <v>0</v>
      </c>
      <c r="AG85" s="264">
        <f t="shared" si="30"/>
        <v>0</v>
      </c>
      <c r="AH85" s="264">
        <f t="shared" si="30"/>
        <v>0</v>
      </c>
      <c r="AI85" s="264">
        <f t="shared" si="30"/>
        <v>0</v>
      </c>
      <c r="AJ85" s="264">
        <f t="shared" si="30"/>
        <v>0</v>
      </c>
      <c r="AK85" s="264">
        <f t="shared" si="30"/>
        <v>0</v>
      </c>
      <c r="AL85" s="264">
        <f t="shared" si="30"/>
        <v>0</v>
      </c>
      <c r="AM85" s="264">
        <f t="shared" si="30"/>
        <v>0</v>
      </c>
      <c r="AN85" s="264">
        <f t="shared" si="30"/>
        <v>0</v>
      </c>
      <c r="AO85" s="264">
        <f t="shared" si="30"/>
        <v>0</v>
      </c>
      <c r="AP85" s="264">
        <f t="shared" si="30"/>
        <v>0</v>
      </c>
      <c r="AQ85" s="264">
        <f t="shared" si="30"/>
        <v>0</v>
      </c>
      <c r="AR85" s="264">
        <f t="shared" si="30"/>
        <v>0</v>
      </c>
      <c r="AS85" s="264">
        <f t="shared" si="30"/>
        <v>0</v>
      </c>
      <c r="AT85" s="264">
        <f t="shared" si="30"/>
        <v>0</v>
      </c>
      <c r="AU85" s="264">
        <f t="shared" si="30"/>
        <v>0</v>
      </c>
      <c r="AV85" s="264">
        <f t="shared" si="30"/>
        <v>0</v>
      </c>
      <c r="AW85" s="264">
        <f t="shared" si="30"/>
        <v>0</v>
      </c>
      <c r="AX85" s="264">
        <f t="shared" si="30"/>
        <v>0</v>
      </c>
      <c r="AY85" s="264">
        <f t="shared" si="30"/>
        <v>0</v>
      </c>
      <c r="AZ85" s="264">
        <f t="shared" si="30"/>
        <v>0</v>
      </c>
      <c r="BA85" s="264">
        <f t="shared" si="30"/>
        <v>0</v>
      </c>
      <c r="BB85" s="264">
        <f t="shared" si="30"/>
        <v>0</v>
      </c>
      <c r="BC85" s="264">
        <f t="shared" si="30"/>
        <v>0</v>
      </c>
      <c r="BD85" s="264">
        <f t="shared" si="30"/>
        <v>0</v>
      </c>
      <c r="BE85" s="264">
        <f t="shared" si="30"/>
        <v>0</v>
      </c>
      <c r="BF85" s="264">
        <f t="shared" si="30"/>
        <v>0</v>
      </c>
      <c r="BG85" s="264">
        <f t="shared" si="30"/>
        <v>0</v>
      </c>
      <c r="BH85" s="264">
        <f t="shared" si="30"/>
        <v>0</v>
      </c>
      <c r="BI85" s="264">
        <f t="shared" si="30"/>
        <v>0</v>
      </c>
      <c r="BJ85" s="264">
        <f t="shared" si="30"/>
        <v>0</v>
      </c>
      <c r="BK85" s="264">
        <f t="shared" si="30"/>
        <v>0</v>
      </c>
      <c r="BL85" s="264">
        <f t="shared" si="30"/>
        <v>0</v>
      </c>
      <c r="BM85" s="264">
        <f t="shared" si="30"/>
        <v>0</v>
      </c>
      <c r="BN85" s="264">
        <f t="shared" si="30"/>
        <v>0</v>
      </c>
      <c r="BO85" s="264">
        <f t="shared" si="30"/>
        <v>0</v>
      </c>
      <c r="BP85" s="264">
        <f t="shared" si="30"/>
        <v>0</v>
      </c>
      <c r="BQ85" s="264">
        <f t="shared" si="30"/>
        <v>0</v>
      </c>
      <c r="BR85" s="264">
        <f t="shared" si="30"/>
        <v>0</v>
      </c>
      <c r="BS85" s="264">
        <f t="shared" si="30"/>
        <v>0</v>
      </c>
      <c r="BT85" s="264">
        <f t="shared" si="30"/>
        <v>0</v>
      </c>
      <c r="BU85" s="264">
        <f t="shared" ref="BU85:DC85" si="31">BU80-BU81-BU82+BU84</f>
        <v>0</v>
      </c>
      <c r="BV85" s="264">
        <f t="shared" si="31"/>
        <v>0</v>
      </c>
      <c r="BW85" s="264">
        <f t="shared" si="31"/>
        <v>0</v>
      </c>
      <c r="BX85" s="264">
        <f t="shared" si="31"/>
        <v>0</v>
      </c>
      <c r="BY85" s="264">
        <f t="shared" si="31"/>
        <v>0</v>
      </c>
      <c r="BZ85" s="264">
        <f t="shared" si="31"/>
        <v>0</v>
      </c>
      <c r="CA85" s="264">
        <f t="shared" si="31"/>
        <v>0</v>
      </c>
      <c r="CB85" s="264">
        <f t="shared" si="31"/>
        <v>0</v>
      </c>
      <c r="CC85" s="264">
        <f t="shared" si="31"/>
        <v>0</v>
      </c>
      <c r="CD85" s="264">
        <f t="shared" si="31"/>
        <v>0</v>
      </c>
      <c r="CE85" s="264">
        <f t="shared" si="31"/>
        <v>0</v>
      </c>
      <c r="CF85" s="264">
        <f t="shared" si="31"/>
        <v>0</v>
      </c>
      <c r="CG85" s="264">
        <f t="shared" si="31"/>
        <v>0</v>
      </c>
      <c r="CH85" s="264">
        <f t="shared" si="31"/>
        <v>0</v>
      </c>
      <c r="CI85" s="264">
        <f t="shared" si="31"/>
        <v>0</v>
      </c>
      <c r="CJ85" s="264">
        <f t="shared" si="31"/>
        <v>0</v>
      </c>
      <c r="CK85" s="264">
        <f t="shared" si="31"/>
        <v>0</v>
      </c>
      <c r="CL85" s="264">
        <f t="shared" si="31"/>
        <v>0</v>
      </c>
      <c r="CM85" s="264">
        <f t="shared" si="31"/>
        <v>0</v>
      </c>
      <c r="CN85" s="264">
        <f t="shared" si="31"/>
        <v>0</v>
      </c>
      <c r="CO85" s="264">
        <f t="shared" si="31"/>
        <v>0</v>
      </c>
      <c r="CP85" s="264">
        <f t="shared" si="31"/>
        <v>0</v>
      </c>
      <c r="CQ85" s="264">
        <f t="shared" si="31"/>
        <v>0</v>
      </c>
      <c r="CR85" s="264">
        <f t="shared" si="31"/>
        <v>0</v>
      </c>
      <c r="CS85" s="264">
        <f t="shared" si="31"/>
        <v>0</v>
      </c>
      <c r="CT85" s="264">
        <f t="shared" si="31"/>
        <v>0</v>
      </c>
      <c r="CU85" s="264">
        <f t="shared" si="31"/>
        <v>0</v>
      </c>
      <c r="CV85" s="264">
        <f t="shared" si="31"/>
        <v>0</v>
      </c>
      <c r="CW85" s="264">
        <f t="shared" si="31"/>
        <v>0</v>
      </c>
      <c r="CX85" s="264">
        <f t="shared" si="31"/>
        <v>0</v>
      </c>
      <c r="CY85" s="264">
        <f t="shared" si="31"/>
        <v>0</v>
      </c>
      <c r="CZ85" s="264">
        <f t="shared" si="31"/>
        <v>0</v>
      </c>
      <c r="DA85" s="264">
        <f t="shared" si="31"/>
        <v>0</v>
      </c>
      <c r="DB85" s="264">
        <f t="shared" si="31"/>
        <v>0</v>
      </c>
      <c r="DC85" s="264">
        <f t="shared" si="31"/>
        <v>0</v>
      </c>
    </row>
    <row r="86" spans="2:107" s="1" customFormat="1" ht="15" hidden="1" customHeight="1" thickBot="1">
      <c r="B86" s="40"/>
      <c r="C86" s="661" t="s">
        <v>205</v>
      </c>
      <c r="D86" s="662"/>
      <c r="E86" s="662"/>
      <c r="F86" s="663"/>
      <c r="G86" s="8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row>
    <row r="87" spans="2:107" ht="15" hidden="1" customHeight="1">
      <c r="B87" s="67"/>
      <c r="C87" s="658" t="s">
        <v>29</v>
      </c>
      <c r="D87" s="659"/>
      <c r="E87" s="660"/>
      <c r="F87" s="77">
        <f>F85</f>
        <v>0</v>
      </c>
      <c r="G87" s="68"/>
      <c r="H87" s="69"/>
      <c r="I87" s="69"/>
      <c r="J87" s="69"/>
      <c r="K87" s="69"/>
      <c r="L87" s="69"/>
      <c r="M87" s="69"/>
      <c r="N87" s="69"/>
      <c r="O87" s="69"/>
      <c r="P87" s="69"/>
      <c r="Q87" s="69"/>
      <c r="R87" s="69"/>
      <c r="S87" s="69"/>
      <c r="T87" s="69"/>
      <c r="U87" s="69"/>
      <c r="V87" s="69"/>
      <c r="W87" s="69"/>
      <c r="X87" s="69"/>
      <c r="Y87" s="69"/>
      <c r="Z87" s="69"/>
      <c r="AA87" s="69"/>
    </row>
    <row r="88" spans="2:107" ht="15" hidden="1" customHeight="1">
      <c r="B88" s="67"/>
      <c r="C88" s="651" t="s">
        <v>30</v>
      </c>
      <c r="D88" s="652"/>
      <c r="E88" s="653"/>
      <c r="F88" s="78" t="str">
        <f>IFERROR(IF(F82&lt;0,(F80-F82)/(F81-F84),(F80)/(F81+F82-F84)),"")</f>
        <v/>
      </c>
      <c r="G88" s="80"/>
      <c r="H88" s="69"/>
      <c r="I88" s="69"/>
      <c r="J88" s="69"/>
      <c r="K88" s="69"/>
      <c r="L88" s="69"/>
      <c r="M88" s="69"/>
      <c r="N88" s="69"/>
      <c r="O88" s="69"/>
      <c r="P88" s="69"/>
      <c r="Q88" s="69"/>
      <c r="R88" s="69"/>
      <c r="S88" s="69"/>
      <c r="T88" s="69"/>
      <c r="U88" s="69"/>
      <c r="V88" s="69"/>
      <c r="W88" s="69"/>
      <c r="X88" s="69"/>
      <c r="Y88" s="69"/>
      <c r="Z88" s="69"/>
      <c r="AA88" s="69"/>
    </row>
    <row r="89" spans="2:107" ht="15" hidden="1" customHeight="1" thickBot="1">
      <c r="B89" s="67"/>
      <c r="C89" s="648" t="s">
        <v>196</v>
      </c>
      <c r="D89" s="649"/>
      <c r="E89" s="650"/>
      <c r="F89" s="296" t="str">
        <f>IFERROR(IRR(H85:INDEX(H85:DC85,PAL+1)),"-")</f>
        <v>-</v>
      </c>
      <c r="G89" s="70"/>
      <c r="H89" s="69"/>
      <c r="I89" s="69"/>
      <c r="J89" s="69"/>
      <c r="K89" s="69"/>
      <c r="L89" s="69"/>
      <c r="M89" s="69"/>
      <c r="N89" s="69"/>
      <c r="O89" s="69"/>
      <c r="P89" s="69"/>
      <c r="Q89" s="69"/>
      <c r="R89" s="69"/>
      <c r="S89" s="69"/>
      <c r="T89" s="69"/>
      <c r="U89" s="69"/>
      <c r="V89" s="69"/>
      <c r="W89" s="69"/>
      <c r="X89" s="69"/>
      <c r="Y89" s="69"/>
      <c r="Z89" s="69"/>
      <c r="AA89" s="69"/>
    </row>
    <row r="90" spans="2:107" ht="15" hidden="1" customHeight="1" thickBot="1">
      <c r="B90" s="67"/>
      <c r="C90" s="661" t="s">
        <v>197</v>
      </c>
      <c r="D90" s="662"/>
      <c r="E90" s="662"/>
      <c r="F90" s="663"/>
      <c r="G90" s="93" t="s">
        <v>33</v>
      </c>
      <c r="H90" s="93" t="str">
        <f t="shared" ref="H90:AM90" ca="1" si="32">H79</f>
        <v>2023</v>
      </c>
      <c r="I90" s="93">
        <f t="shared" ca="1" si="32"/>
        <v>2024</v>
      </c>
      <c r="J90" s="93">
        <f t="shared" ca="1" si="32"/>
        <v>2025</v>
      </c>
      <c r="K90" s="93">
        <f t="shared" ca="1" si="32"/>
        <v>2026</v>
      </c>
      <c r="L90" s="93">
        <f t="shared" ca="1" si="32"/>
        <v>2027</v>
      </c>
      <c r="M90" s="93">
        <f t="shared" ca="1" si="32"/>
        <v>2028</v>
      </c>
      <c r="N90" s="93">
        <f t="shared" ca="1" si="32"/>
        <v>2029</v>
      </c>
      <c r="O90" s="93">
        <f t="shared" ca="1" si="32"/>
        <v>2030</v>
      </c>
      <c r="P90" s="93">
        <f t="shared" ca="1" si="32"/>
        <v>2031</v>
      </c>
      <c r="Q90" s="93">
        <f t="shared" ca="1" si="32"/>
        <v>2032</v>
      </c>
      <c r="R90" s="93">
        <f t="shared" ca="1" si="32"/>
        <v>2033</v>
      </c>
      <c r="S90" s="93">
        <f t="shared" ca="1" si="32"/>
        <v>2034</v>
      </c>
      <c r="T90" s="93">
        <f t="shared" ca="1" si="32"/>
        <v>2035</v>
      </c>
      <c r="U90" s="93">
        <f t="shared" ca="1" si="32"/>
        <v>2036</v>
      </c>
      <c r="V90" s="93">
        <f t="shared" ca="1" si="32"/>
        <v>2037</v>
      </c>
      <c r="W90" s="93">
        <f t="shared" ca="1" si="32"/>
        <v>2038</v>
      </c>
      <c r="X90" s="93">
        <f t="shared" ca="1" si="32"/>
        <v>2039</v>
      </c>
      <c r="Y90" s="93">
        <f t="shared" ca="1" si="32"/>
        <v>2040</v>
      </c>
      <c r="Z90" s="93">
        <f t="shared" ca="1" si="32"/>
        <v>2041</v>
      </c>
      <c r="AA90" s="93">
        <f t="shared" ca="1" si="32"/>
        <v>2042</v>
      </c>
      <c r="AB90" s="93">
        <f t="shared" ca="1" si="32"/>
        <v>2043</v>
      </c>
      <c r="AC90" s="93">
        <f t="shared" ca="1" si="32"/>
        <v>2044</v>
      </c>
      <c r="AD90" s="93">
        <f t="shared" ca="1" si="32"/>
        <v>2045</v>
      </c>
      <c r="AE90" s="93">
        <f t="shared" ca="1" si="32"/>
        <v>2046</v>
      </c>
      <c r="AF90" s="93">
        <f t="shared" ca="1" si="32"/>
        <v>2047</v>
      </c>
      <c r="AG90" s="93">
        <f t="shared" ca="1" si="32"/>
        <v>2048</v>
      </c>
      <c r="AH90" s="93">
        <f t="shared" ca="1" si="32"/>
        <v>2049</v>
      </c>
      <c r="AI90" s="93">
        <f t="shared" ca="1" si="32"/>
        <v>2050</v>
      </c>
      <c r="AJ90" s="93">
        <f t="shared" ca="1" si="32"/>
        <v>2051</v>
      </c>
      <c r="AK90" s="93">
        <f t="shared" ca="1" si="32"/>
        <v>2052</v>
      </c>
      <c r="AL90" s="93">
        <f t="shared" ca="1" si="32"/>
        <v>2053</v>
      </c>
      <c r="AM90" s="93">
        <f t="shared" ca="1" si="32"/>
        <v>2054</v>
      </c>
      <c r="AN90" s="93">
        <f t="shared" ref="AN90:BS90" ca="1" si="33">AN79</f>
        <v>2055</v>
      </c>
      <c r="AO90" s="93">
        <f t="shared" ca="1" si="33"/>
        <v>2056</v>
      </c>
      <c r="AP90" s="93">
        <f t="shared" ca="1" si="33"/>
        <v>2057</v>
      </c>
      <c r="AQ90" s="93">
        <f t="shared" ca="1" si="33"/>
        <v>2058</v>
      </c>
      <c r="AR90" s="93">
        <f t="shared" ca="1" si="33"/>
        <v>2059</v>
      </c>
      <c r="AS90" s="93">
        <f t="shared" ca="1" si="33"/>
        <v>2060</v>
      </c>
      <c r="AT90" s="93">
        <f t="shared" ca="1" si="33"/>
        <v>2061</v>
      </c>
      <c r="AU90" s="93">
        <f t="shared" ca="1" si="33"/>
        <v>2062</v>
      </c>
      <c r="AV90" s="93">
        <f t="shared" ca="1" si="33"/>
        <v>2063</v>
      </c>
      <c r="AW90" s="93">
        <f t="shared" ca="1" si="33"/>
        <v>2064</v>
      </c>
      <c r="AX90" s="93">
        <f t="shared" ca="1" si="33"/>
        <v>2065</v>
      </c>
      <c r="AY90" s="93">
        <f t="shared" ca="1" si="33"/>
        <v>2066</v>
      </c>
      <c r="AZ90" s="93">
        <f t="shared" ca="1" si="33"/>
        <v>2067</v>
      </c>
      <c r="BA90" s="93">
        <f t="shared" ca="1" si="33"/>
        <v>2068</v>
      </c>
      <c r="BB90" s="93">
        <f t="shared" ca="1" si="33"/>
        <v>2069</v>
      </c>
      <c r="BC90" s="93">
        <f t="shared" ca="1" si="33"/>
        <v>2070</v>
      </c>
      <c r="BD90" s="93">
        <f t="shared" ca="1" si="33"/>
        <v>2071</v>
      </c>
      <c r="BE90" s="93">
        <f t="shared" ca="1" si="33"/>
        <v>2072</v>
      </c>
      <c r="BF90" s="93">
        <f t="shared" ca="1" si="33"/>
        <v>2073</v>
      </c>
      <c r="BG90" s="93">
        <f t="shared" ca="1" si="33"/>
        <v>2074</v>
      </c>
      <c r="BH90" s="93">
        <f t="shared" ca="1" si="33"/>
        <v>2075</v>
      </c>
      <c r="BI90" s="93">
        <f t="shared" ca="1" si="33"/>
        <v>2076</v>
      </c>
      <c r="BJ90" s="93">
        <f t="shared" ca="1" si="33"/>
        <v>2077</v>
      </c>
      <c r="BK90" s="93">
        <f t="shared" ca="1" si="33"/>
        <v>2078</v>
      </c>
      <c r="BL90" s="93">
        <f t="shared" ca="1" si="33"/>
        <v>2079</v>
      </c>
      <c r="BM90" s="93">
        <f t="shared" ca="1" si="33"/>
        <v>2080</v>
      </c>
      <c r="BN90" s="93">
        <f t="shared" ca="1" si="33"/>
        <v>2081</v>
      </c>
      <c r="BO90" s="93">
        <f t="shared" ca="1" si="33"/>
        <v>2082</v>
      </c>
      <c r="BP90" s="93">
        <f t="shared" ca="1" si="33"/>
        <v>2083</v>
      </c>
      <c r="BQ90" s="93">
        <f t="shared" ca="1" si="33"/>
        <v>2084</v>
      </c>
      <c r="BR90" s="93">
        <f t="shared" ca="1" si="33"/>
        <v>2085</v>
      </c>
      <c r="BS90" s="93">
        <f t="shared" ca="1" si="33"/>
        <v>2086</v>
      </c>
      <c r="BT90" s="93">
        <f t="shared" ref="BT90:DC90" ca="1" si="34">BT79</f>
        <v>2087</v>
      </c>
      <c r="BU90" s="93">
        <f t="shared" ca="1" si="34"/>
        <v>2088</v>
      </c>
      <c r="BV90" s="93">
        <f t="shared" ca="1" si="34"/>
        <v>2089</v>
      </c>
      <c r="BW90" s="93">
        <f t="shared" ca="1" si="34"/>
        <v>2090</v>
      </c>
      <c r="BX90" s="93">
        <f t="shared" ca="1" si="34"/>
        <v>2091</v>
      </c>
      <c r="BY90" s="93">
        <f t="shared" ca="1" si="34"/>
        <v>2092</v>
      </c>
      <c r="BZ90" s="93">
        <f t="shared" ca="1" si="34"/>
        <v>2093</v>
      </c>
      <c r="CA90" s="93">
        <f t="shared" ca="1" si="34"/>
        <v>2094</v>
      </c>
      <c r="CB90" s="93">
        <f t="shared" ca="1" si="34"/>
        <v>2095</v>
      </c>
      <c r="CC90" s="93">
        <f t="shared" ca="1" si="34"/>
        <v>2096</v>
      </c>
      <c r="CD90" s="93">
        <f t="shared" ca="1" si="34"/>
        <v>2097</v>
      </c>
      <c r="CE90" s="93">
        <f t="shared" ca="1" si="34"/>
        <v>2098</v>
      </c>
      <c r="CF90" s="93">
        <f t="shared" ca="1" si="34"/>
        <v>2099</v>
      </c>
      <c r="CG90" s="93">
        <f t="shared" ca="1" si="34"/>
        <v>2100</v>
      </c>
      <c r="CH90" s="93">
        <f t="shared" ca="1" si="34"/>
        <v>2101</v>
      </c>
      <c r="CI90" s="93">
        <f t="shared" ca="1" si="34"/>
        <v>2102</v>
      </c>
      <c r="CJ90" s="93">
        <f t="shared" ca="1" si="34"/>
        <v>2103</v>
      </c>
      <c r="CK90" s="93">
        <f t="shared" ca="1" si="34"/>
        <v>2104</v>
      </c>
      <c r="CL90" s="93">
        <f t="shared" ca="1" si="34"/>
        <v>2105</v>
      </c>
      <c r="CM90" s="93">
        <f t="shared" ca="1" si="34"/>
        <v>2106</v>
      </c>
      <c r="CN90" s="93">
        <f t="shared" ca="1" si="34"/>
        <v>2107</v>
      </c>
      <c r="CO90" s="93">
        <f t="shared" ca="1" si="34"/>
        <v>2108</v>
      </c>
      <c r="CP90" s="93">
        <f t="shared" ca="1" si="34"/>
        <v>2109</v>
      </c>
      <c r="CQ90" s="93">
        <f t="shared" ca="1" si="34"/>
        <v>2110</v>
      </c>
      <c r="CR90" s="93">
        <f t="shared" ca="1" si="34"/>
        <v>2111</v>
      </c>
      <c r="CS90" s="93">
        <f t="shared" ca="1" si="34"/>
        <v>2112</v>
      </c>
      <c r="CT90" s="93">
        <f t="shared" ca="1" si="34"/>
        <v>2113</v>
      </c>
      <c r="CU90" s="93">
        <f t="shared" ca="1" si="34"/>
        <v>2114</v>
      </c>
      <c r="CV90" s="93">
        <f t="shared" ca="1" si="34"/>
        <v>2115</v>
      </c>
      <c r="CW90" s="93">
        <f t="shared" ca="1" si="34"/>
        <v>2116</v>
      </c>
      <c r="CX90" s="93">
        <f t="shared" ca="1" si="34"/>
        <v>2117</v>
      </c>
      <c r="CY90" s="93">
        <f t="shared" ca="1" si="34"/>
        <v>2118</v>
      </c>
      <c r="CZ90" s="93">
        <f t="shared" ca="1" si="34"/>
        <v>2119</v>
      </c>
      <c r="DA90" s="93">
        <f t="shared" ca="1" si="34"/>
        <v>2120</v>
      </c>
      <c r="DB90" s="93">
        <f t="shared" ca="1" si="34"/>
        <v>2121</v>
      </c>
      <c r="DC90" s="93">
        <f t="shared" ca="1" si="34"/>
        <v>2122</v>
      </c>
    </row>
    <row r="91" spans="2:107" ht="15" hidden="1" customHeight="1">
      <c r="B91" s="67"/>
      <c r="C91" s="639" t="s">
        <v>201</v>
      </c>
      <c r="D91" s="640"/>
      <c r="E91" s="641"/>
      <c r="F91" s="90"/>
      <c r="G91" s="291">
        <f>SUMIF($H$6:$DC$6,"&lt;="&amp;PAL,$H91:$DC91)</f>
        <v>0</v>
      </c>
      <c r="H91" s="290">
        <f>H83-'Alternatyva 5'!H$7+'Alternatyva 5'!H$115</f>
        <v>0</v>
      </c>
      <c r="I91" s="290">
        <f>I83-'Alternatyva 5'!I$7+'Alternatyva 5'!I$115</f>
        <v>0</v>
      </c>
      <c r="J91" s="290">
        <f>J83-'Alternatyva 5'!J$7+'Alternatyva 5'!J$115</f>
        <v>0</v>
      </c>
      <c r="K91" s="290">
        <f>K83-'Alternatyva 5'!K$7+'Alternatyva 5'!K$115</f>
        <v>0</v>
      </c>
      <c r="L91" s="290">
        <f>L83-'Alternatyva 5'!L$7+'Alternatyva 5'!L$115</f>
        <v>0</v>
      </c>
      <c r="M91" s="290">
        <f>M83-'Alternatyva 5'!M$7+'Alternatyva 5'!M$115</f>
        <v>0</v>
      </c>
      <c r="N91" s="290">
        <f>N83-'Alternatyva 5'!N$7+'Alternatyva 5'!N$115</f>
        <v>0</v>
      </c>
      <c r="O91" s="290">
        <f>O83-'Alternatyva 5'!O$7+'Alternatyva 5'!O$115</f>
        <v>0</v>
      </c>
      <c r="P91" s="290">
        <f>P83-'Alternatyva 5'!P$7+'Alternatyva 5'!P$115</f>
        <v>0</v>
      </c>
      <c r="Q91" s="290">
        <f>Q83-'Alternatyva 5'!Q$7+'Alternatyva 5'!Q$115</f>
        <v>0</v>
      </c>
      <c r="R91" s="290">
        <f>R83-'Alternatyva 5'!R$7+'Alternatyva 5'!R$115</f>
        <v>0</v>
      </c>
      <c r="S91" s="290">
        <f>S83-'Alternatyva 5'!S$7+'Alternatyva 5'!S$115</f>
        <v>0</v>
      </c>
      <c r="T91" s="290">
        <f>T83-'Alternatyva 5'!T$7+'Alternatyva 5'!T$115</f>
        <v>0</v>
      </c>
      <c r="U91" s="290">
        <f>U83-'Alternatyva 5'!U$7+'Alternatyva 5'!U$115</f>
        <v>0</v>
      </c>
      <c r="V91" s="290">
        <f>V83-'Alternatyva 5'!V$7+'Alternatyva 5'!V$115</f>
        <v>0</v>
      </c>
      <c r="W91" s="290">
        <f>W83-'Alternatyva 5'!W$7+'Alternatyva 5'!W$115</f>
        <v>0</v>
      </c>
      <c r="X91" s="290">
        <f>X83-'Alternatyva 5'!X$7+'Alternatyva 5'!X$115</f>
        <v>0</v>
      </c>
      <c r="Y91" s="290">
        <f>Y83-'Alternatyva 5'!Y$7+'Alternatyva 5'!Y$115</f>
        <v>0</v>
      </c>
      <c r="Z91" s="290">
        <f>Z83-'Alternatyva 5'!Z$7+'Alternatyva 5'!Z$115</f>
        <v>0</v>
      </c>
      <c r="AA91" s="290">
        <f>AA83-'Alternatyva 5'!AA$7+'Alternatyva 5'!AA$115</f>
        <v>0</v>
      </c>
      <c r="AB91" s="290">
        <f>AB83-'Alternatyva 5'!AB$7+'Alternatyva 5'!AB$115</f>
        <v>0</v>
      </c>
      <c r="AC91" s="290">
        <f>AC83-'Alternatyva 5'!AC$7+'Alternatyva 5'!AC$115</f>
        <v>0</v>
      </c>
      <c r="AD91" s="290">
        <f>AD83-'Alternatyva 5'!AD$7+'Alternatyva 5'!AD$115</f>
        <v>0</v>
      </c>
      <c r="AE91" s="290">
        <f>AE83-'Alternatyva 5'!AE$7+'Alternatyva 5'!AE$115</f>
        <v>0</v>
      </c>
      <c r="AF91" s="290">
        <f>AF83-'Alternatyva 5'!AF$7+'Alternatyva 5'!AF$115</f>
        <v>0</v>
      </c>
      <c r="AG91" s="290">
        <f>AG83-'Alternatyva 5'!AG$7+'Alternatyva 5'!AG$115</f>
        <v>0</v>
      </c>
      <c r="AH91" s="290">
        <f>AH83-'Alternatyva 5'!AH$7+'Alternatyva 5'!AH$115</f>
        <v>0</v>
      </c>
      <c r="AI91" s="290">
        <f>AI83-'Alternatyva 5'!AI$7+'Alternatyva 5'!AI$115</f>
        <v>0</v>
      </c>
      <c r="AJ91" s="290">
        <f>AJ83-'Alternatyva 5'!AJ$7+'Alternatyva 5'!AJ$115</f>
        <v>0</v>
      </c>
      <c r="AK91" s="290">
        <f>AK83-'Alternatyva 5'!AK$7+'Alternatyva 5'!AK$115</f>
        <v>0</v>
      </c>
      <c r="AL91" s="290">
        <f>AL83-'Alternatyva 5'!AL$7+'Alternatyva 5'!AL$115</f>
        <v>0</v>
      </c>
      <c r="AM91" s="290">
        <f>AM83-'Alternatyva 5'!AM$7+'Alternatyva 5'!AM$115</f>
        <v>0</v>
      </c>
      <c r="AN91" s="290">
        <f>AN83-'Alternatyva 5'!AN$7+'Alternatyva 5'!AN$115</f>
        <v>0</v>
      </c>
      <c r="AO91" s="290">
        <f>AO83-'Alternatyva 5'!AO$7+'Alternatyva 5'!AO$115</f>
        <v>0</v>
      </c>
      <c r="AP91" s="290">
        <f>AP83-'Alternatyva 5'!AP$7+'Alternatyva 5'!AP$115</f>
        <v>0</v>
      </c>
      <c r="AQ91" s="290">
        <f>AQ83-'Alternatyva 5'!AQ$7+'Alternatyva 5'!AQ$115</f>
        <v>0</v>
      </c>
      <c r="AR91" s="290">
        <f>AR83-'Alternatyva 5'!AR$7+'Alternatyva 5'!AR$115</f>
        <v>0</v>
      </c>
      <c r="AS91" s="290">
        <f>AS83-'Alternatyva 5'!AS$7+'Alternatyva 5'!AS$115</f>
        <v>0</v>
      </c>
      <c r="AT91" s="290">
        <f>AT83-'Alternatyva 5'!AT$7+'Alternatyva 5'!AT$115</f>
        <v>0</v>
      </c>
      <c r="AU91" s="290">
        <f>AU83-'Alternatyva 5'!AU$7+'Alternatyva 5'!AU$115</f>
        <v>0</v>
      </c>
      <c r="AV91" s="290">
        <f>AV83-'Alternatyva 5'!AV$7+'Alternatyva 5'!AV$115</f>
        <v>0</v>
      </c>
      <c r="AW91" s="290">
        <f>AW83-'Alternatyva 5'!AW$7+'Alternatyva 5'!AW$115</f>
        <v>0</v>
      </c>
      <c r="AX91" s="290">
        <f>AX83-'Alternatyva 5'!AX$7+'Alternatyva 5'!AX$115</f>
        <v>0</v>
      </c>
      <c r="AY91" s="290">
        <f>AY83-'Alternatyva 5'!AY$7+'Alternatyva 5'!AY$115</f>
        <v>0</v>
      </c>
      <c r="AZ91" s="290">
        <f>AZ83-'Alternatyva 5'!AZ$7+'Alternatyva 5'!AZ$115</f>
        <v>0</v>
      </c>
      <c r="BA91" s="290">
        <f>BA83-'Alternatyva 5'!BA$7+'Alternatyva 5'!BA$115</f>
        <v>0</v>
      </c>
      <c r="BB91" s="290">
        <f>BB83-'Alternatyva 5'!BB$7+'Alternatyva 5'!BB$115</f>
        <v>0</v>
      </c>
      <c r="BC91" s="290">
        <f>BC83-'Alternatyva 5'!BC$7+'Alternatyva 5'!BC$115</f>
        <v>0</v>
      </c>
      <c r="BD91" s="290">
        <f>BD83-'Alternatyva 5'!BD$7+'Alternatyva 5'!BD$115</f>
        <v>0</v>
      </c>
      <c r="BE91" s="290">
        <f>BE83-'Alternatyva 5'!BE$7+'Alternatyva 5'!BE$115</f>
        <v>0</v>
      </c>
      <c r="BF91" s="290">
        <f>BF83-'Alternatyva 5'!BF$7+'Alternatyva 5'!BF$115</f>
        <v>0</v>
      </c>
      <c r="BG91" s="290">
        <f>BG83-'Alternatyva 5'!BG$7+'Alternatyva 5'!BG$115</f>
        <v>0</v>
      </c>
      <c r="BH91" s="290">
        <f>BH83-'Alternatyva 5'!BH$7+'Alternatyva 5'!BH$115</f>
        <v>0</v>
      </c>
      <c r="BI91" s="290">
        <f>BI83-'Alternatyva 5'!BI$7+'Alternatyva 5'!BI$115</f>
        <v>0</v>
      </c>
      <c r="BJ91" s="290">
        <f>BJ83-'Alternatyva 5'!BJ$7+'Alternatyva 5'!BJ$115</f>
        <v>0</v>
      </c>
      <c r="BK91" s="290">
        <f>BK83-'Alternatyva 5'!BK$7+'Alternatyva 5'!BK$115</f>
        <v>0</v>
      </c>
      <c r="BL91" s="290">
        <f>BL83-'Alternatyva 5'!BL$7+'Alternatyva 5'!BL$115</f>
        <v>0</v>
      </c>
      <c r="BM91" s="290">
        <f>BM83-'Alternatyva 5'!BM$7+'Alternatyva 5'!BM$115</f>
        <v>0</v>
      </c>
      <c r="BN91" s="290">
        <f>BN83-'Alternatyva 5'!BN$7+'Alternatyva 5'!BN$115</f>
        <v>0</v>
      </c>
      <c r="BO91" s="290">
        <f>BO83-'Alternatyva 5'!BO$7+'Alternatyva 5'!BO$115</f>
        <v>0</v>
      </c>
      <c r="BP91" s="290">
        <f>BP83-'Alternatyva 5'!BP$7+'Alternatyva 5'!BP$115</f>
        <v>0</v>
      </c>
      <c r="BQ91" s="290">
        <f>BQ83-'Alternatyva 5'!BQ$7+'Alternatyva 5'!BQ$115</f>
        <v>0</v>
      </c>
      <c r="BR91" s="290">
        <f>BR83-'Alternatyva 5'!BR$7+'Alternatyva 5'!BR$115</f>
        <v>0</v>
      </c>
      <c r="BS91" s="290">
        <f>BS83-'Alternatyva 5'!BS$7+'Alternatyva 5'!BS$115</f>
        <v>0</v>
      </c>
      <c r="BT91" s="290">
        <f>BT83-'Alternatyva 5'!BT$7+'Alternatyva 5'!BT$115</f>
        <v>0</v>
      </c>
      <c r="BU91" s="290">
        <f>BU83-'Alternatyva 5'!BU$7+'Alternatyva 5'!BU$115</f>
        <v>0</v>
      </c>
      <c r="BV91" s="290">
        <f>BV83-'Alternatyva 5'!BV$7+'Alternatyva 5'!BV$115</f>
        <v>0</v>
      </c>
      <c r="BW91" s="290">
        <f>BW83-'Alternatyva 5'!BW$7+'Alternatyva 5'!BW$115</f>
        <v>0</v>
      </c>
      <c r="BX91" s="290">
        <f>BX83-'Alternatyva 5'!BX$7+'Alternatyva 5'!BX$115</f>
        <v>0</v>
      </c>
      <c r="BY91" s="290">
        <f>BY83-'Alternatyva 5'!BY$7+'Alternatyva 5'!BY$115</f>
        <v>0</v>
      </c>
      <c r="BZ91" s="290">
        <f>BZ83-'Alternatyva 5'!BZ$7+'Alternatyva 5'!BZ$115</f>
        <v>0</v>
      </c>
      <c r="CA91" s="290">
        <f>CA83-'Alternatyva 5'!CA$7+'Alternatyva 5'!CA$115</f>
        <v>0</v>
      </c>
      <c r="CB91" s="290">
        <f>CB83-'Alternatyva 5'!CB$7+'Alternatyva 5'!CB$115</f>
        <v>0</v>
      </c>
      <c r="CC91" s="290">
        <f>CC83-'Alternatyva 5'!CC$7+'Alternatyva 5'!CC$115</f>
        <v>0</v>
      </c>
      <c r="CD91" s="290">
        <f>CD83-'Alternatyva 5'!CD$7+'Alternatyva 5'!CD$115</f>
        <v>0</v>
      </c>
      <c r="CE91" s="290">
        <f>CE83-'Alternatyva 5'!CE$7+'Alternatyva 5'!CE$115</f>
        <v>0</v>
      </c>
      <c r="CF91" s="290">
        <f>CF83-'Alternatyva 5'!CF$7+'Alternatyva 5'!CF$115</f>
        <v>0</v>
      </c>
      <c r="CG91" s="290">
        <f>CG83-'Alternatyva 5'!CG$7+'Alternatyva 5'!CG$115</f>
        <v>0</v>
      </c>
      <c r="CH91" s="290">
        <f>CH83-'Alternatyva 5'!CH$7+'Alternatyva 5'!CH$115</f>
        <v>0</v>
      </c>
      <c r="CI91" s="290">
        <f>CI83-'Alternatyva 5'!CI$7+'Alternatyva 5'!CI$115</f>
        <v>0</v>
      </c>
      <c r="CJ91" s="290">
        <f>CJ83-'Alternatyva 5'!CJ$7+'Alternatyva 5'!CJ$115</f>
        <v>0</v>
      </c>
      <c r="CK91" s="290">
        <f>CK83-'Alternatyva 5'!CK$7+'Alternatyva 5'!CK$115</f>
        <v>0</v>
      </c>
      <c r="CL91" s="290">
        <f>CL83-'Alternatyva 5'!CL$7+'Alternatyva 5'!CL$115</f>
        <v>0</v>
      </c>
      <c r="CM91" s="290">
        <f>CM83-'Alternatyva 5'!CM$7+'Alternatyva 5'!CM$115</f>
        <v>0</v>
      </c>
      <c r="CN91" s="290">
        <f>CN83-'Alternatyva 5'!CN$7+'Alternatyva 5'!CN$115</f>
        <v>0</v>
      </c>
      <c r="CO91" s="290">
        <f>CO83-'Alternatyva 5'!CO$7+'Alternatyva 5'!CO$115</f>
        <v>0</v>
      </c>
      <c r="CP91" s="290">
        <f>CP83-'Alternatyva 5'!CP$7+'Alternatyva 5'!CP$115</f>
        <v>0</v>
      </c>
      <c r="CQ91" s="290">
        <f>CQ83-'Alternatyva 5'!CQ$7+'Alternatyva 5'!CQ$115</f>
        <v>0</v>
      </c>
      <c r="CR91" s="290">
        <f>CR83-'Alternatyva 5'!CR$7+'Alternatyva 5'!CR$115</f>
        <v>0</v>
      </c>
      <c r="CS91" s="290">
        <f>CS83-'Alternatyva 5'!CS$7+'Alternatyva 5'!CS$115</f>
        <v>0</v>
      </c>
      <c r="CT91" s="290">
        <f>CT83-'Alternatyva 5'!CT$7+'Alternatyva 5'!CT$115</f>
        <v>0</v>
      </c>
      <c r="CU91" s="290">
        <f>CU83-'Alternatyva 5'!CU$7+'Alternatyva 5'!CU$115</f>
        <v>0</v>
      </c>
      <c r="CV91" s="290">
        <f>CV83-'Alternatyva 5'!CV$7+'Alternatyva 5'!CV$115</f>
        <v>0</v>
      </c>
      <c r="CW91" s="290">
        <f>CW83-'Alternatyva 5'!CW$7+'Alternatyva 5'!CW$115</f>
        <v>0</v>
      </c>
      <c r="CX91" s="290">
        <f>CX83-'Alternatyva 5'!CX$7+'Alternatyva 5'!CX$115</f>
        <v>0</v>
      </c>
      <c r="CY91" s="290">
        <f>CY83-'Alternatyva 5'!CY$7+'Alternatyva 5'!CY$115</f>
        <v>0</v>
      </c>
      <c r="CZ91" s="290">
        <f>CZ83-'Alternatyva 5'!CZ$7+'Alternatyva 5'!CZ$115</f>
        <v>0</v>
      </c>
      <c r="DA91" s="290">
        <f>DA83-'Alternatyva 5'!DA$7+'Alternatyva 5'!DA$115</f>
        <v>0</v>
      </c>
      <c r="DB91" s="290">
        <f>DB83-'Alternatyva 5'!DB$7+'Alternatyva 5'!DB$115</f>
        <v>0</v>
      </c>
      <c r="DC91" s="290">
        <f>DC83-'Alternatyva 5'!DC$7+'Alternatyva 5'!DC$115</f>
        <v>0</v>
      </c>
    </row>
    <row r="92" spans="2:107" ht="15" hidden="1" customHeight="1">
      <c r="B92" s="67"/>
      <c r="C92" s="642" t="s">
        <v>272</v>
      </c>
      <c r="D92" s="643"/>
      <c r="E92" s="644"/>
      <c r="F92" s="82">
        <f>H91+NPV(FD,I91:INDEX(I91:DC91,PAL))</f>
        <v>0</v>
      </c>
      <c r="G92" s="80"/>
      <c r="H92" s="69"/>
      <c r="I92" s="69"/>
      <c r="J92" s="69"/>
      <c r="K92" s="69"/>
      <c r="L92" s="69"/>
      <c r="M92" s="69"/>
      <c r="N92" s="69"/>
      <c r="O92" s="69"/>
      <c r="P92" s="69"/>
      <c r="Q92" s="69"/>
      <c r="R92" s="69"/>
      <c r="S92" s="69"/>
      <c r="T92" s="69"/>
      <c r="U92" s="69"/>
      <c r="V92" s="69"/>
      <c r="W92" s="69"/>
      <c r="X92" s="69"/>
      <c r="Y92" s="69"/>
      <c r="Z92" s="69"/>
      <c r="AA92" s="69"/>
    </row>
    <row r="93" spans="2:107" ht="15" hidden="1" customHeight="1">
      <c r="B93" s="67"/>
      <c r="C93" s="642" t="s">
        <v>273</v>
      </c>
      <c r="D93" s="643"/>
      <c r="E93" s="644"/>
      <c r="F93" s="299" t="str">
        <f>IFERROR(IRR(H91:INDEX(H91:DC91,PAL+1)),"-")</f>
        <v>-</v>
      </c>
      <c r="G93" s="70"/>
      <c r="H93" s="69"/>
      <c r="I93" s="69"/>
      <c r="J93" s="69"/>
      <c r="K93" s="69"/>
      <c r="L93" s="69"/>
      <c r="M93" s="69"/>
      <c r="N93" s="69"/>
      <c r="O93" s="69"/>
      <c r="P93" s="69"/>
      <c r="Q93" s="69"/>
      <c r="R93" s="69"/>
      <c r="S93" s="69"/>
      <c r="T93" s="69"/>
      <c r="U93" s="69"/>
      <c r="V93" s="69"/>
      <c r="W93" s="69"/>
      <c r="X93" s="69"/>
      <c r="Y93" s="69"/>
      <c r="Z93" s="69"/>
      <c r="AA93" s="69"/>
    </row>
    <row r="94" spans="2:107" ht="15" hidden="1" customHeight="1" thickBot="1">
      <c r="B94" s="67"/>
      <c r="C94" s="648" t="s">
        <v>200</v>
      </c>
      <c r="D94" s="649"/>
      <c r="E94" s="650"/>
      <c r="F94" s="79" t="str">
        <f>IFERROR(IF('Alternatyva 5'!F$89&lt;0,SUM('Alternatyva 5'!F$100,-'Alternatyva 5'!F$115,-'Alternatyva 5'!F$89)/SUM('Alternatyva 5'!F$9,'Alternatyva 5'!F$8,-SNA!F83),SUM('Alternatyva 5'!F$100,-'Alternatyva 5'!F$115)/SUM('Alternatyva 5'!F$9,'Alternatyva 5'!F$8,-SNA!F83,'Alternatyva 5'!F$89)),"")</f>
        <v/>
      </c>
      <c r="G94" s="70"/>
      <c r="H94" s="69"/>
      <c r="I94" s="69"/>
      <c r="J94" s="69"/>
      <c r="K94" s="69"/>
      <c r="L94" s="69"/>
      <c r="M94" s="69"/>
      <c r="N94" s="69"/>
      <c r="O94" s="69"/>
      <c r="P94" s="69"/>
      <c r="Q94" s="69"/>
      <c r="R94" s="69"/>
      <c r="S94" s="69"/>
      <c r="T94" s="69"/>
      <c r="U94" s="69"/>
      <c r="V94" s="69"/>
      <c r="W94" s="69"/>
      <c r="X94" s="69"/>
      <c r="Y94" s="69"/>
      <c r="Z94" s="69"/>
      <c r="AA94" s="69"/>
    </row>
  </sheetData>
  <sheetProtection algorithmName="SHA-512" hashValue="qygK7A4Umv+IohNNkG3H8Dm7ApQVOQyGgIEmLwaYrGZiAmhTN/fMNaAojoiYodFOOEx6k2bhIvzaTKR0j7WLFw==" saltValue="9TxzQeiodvenmmEO+yZ9tg=="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144780</xdr:rowOff>
                  </from>
                  <to>
                    <xdr:col>6</xdr:col>
                    <xdr:colOff>960120</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1">
    <tabColor theme="5" tint="0.59999389629810485"/>
    <pageSetUpPr fitToPage="1"/>
  </sheetPr>
  <dimension ref="A1:DL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4.4"/>
  <cols>
    <col min="1" max="1" width="3.6640625" style="2" customWidth="1"/>
    <col min="2" max="2" width="58.6640625" customWidth="1"/>
    <col min="3" max="3" width="15" style="260" customWidth="1"/>
    <col min="4" max="4" width="13.88671875" style="260" customWidth="1"/>
    <col min="5" max="5" width="11" style="2" customWidth="1"/>
    <col min="6" max="7" width="16.6640625" customWidth="1"/>
    <col min="8" max="9" width="14.6640625" customWidth="1"/>
    <col min="10" max="11" width="14.6640625" style="2" customWidth="1"/>
    <col min="12" max="28" width="14.6640625" customWidth="1"/>
    <col min="29" max="107" width="14.6640625" hidden="1" customWidth="1"/>
    <col min="108" max="109" width="9.109375" customWidth="1"/>
  </cols>
  <sheetData>
    <row r="1" spans="1:107" ht="9" customHeight="1">
      <c r="E1" s="23"/>
      <c r="F1" s="7"/>
      <c r="G1" s="7"/>
      <c r="K1" s="7"/>
    </row>
    <row r="2" spans="1:107">
      <c r="B2" s="26" t="s">
        <v>41</v>
      </c>
      <c r="C2" s="26"/>
      <c r="D2" s="26"/>
      <c r="E2" s="1"/>
      <c r="F2" s="1"/>
      <c r="G2" s="6"/>
      <c r="K2" s="6"/>
    </row>
    <row r="3" spans="1:107" s="2" customFormat="1">
      <c r="B3" s="6" t="s">
        <v>593</v>
      </c>
      <c r="C3" s="6"/>
      <c r="D3" s="6"/>
      <c r="E3" s="6"/>
      <c r="F3" s="6"/>
      <c r="G3" s="6"/>
      <c r="K3" s="6"/>
    </row>
    <row r="4" spans="1:107" s="2" customFormat="1">
      <c r="B4" s="6"/>
      <c r="C4" s="6"/>
      <c r="D4" s="6"/>
      <c r="E4" s="6"/>
      <c r="F4" s="6"/>
      <c r="G4" s="6"/>
      <c r="K4" s="6"/>
    </row>
    <row r="5" spans="1:107" s="2" customFormat="1">
      <c r="B5" s="6" t="s">
        <v>259</v>
      </c>
      <c r="C5" s="6"/>
      <c r="D5" s="6"/>
      <c r="E5" s="6"/>
      <c r="F5" s="6"/>
      <c r="G5" s="6"/>
      <c r="K5" s="6"/>
    </row>
    <row r="6" spans="1:107" s="2" customFormat="1" ht="29.25" customHeight="1">
      <c r="B6" s="321" t="str">
        <f>IF(Result=0,"",Result)</f>
        <v xml:space="preserve">Oficialiosios paramos vystymuisi kriterijus atitinkančių vystomojo bendradarbiavimo veiklų finansavimo apimtis, dalis nuo bendrųjų nacionalinių pajamų </v>
      </c>
      <c r="C6" s="321"/>
      <c r="D6" s="321"/>
      <c r="E6" s="81"/>
      <c r="F6" s="6"/>
      <c r="G6" s="6"/>
      <c r="K6" s="6"/>
    </row>
    <row r="7" spans="1:107" s="2" customFormat="1">
      <c r="B7" s="16"/>
      <c r="C7" s="16"/>
      <c r="D7" s="16"/>
      <c r="E7" s="6"/>
      <c r="F7" s="6"/>
      <c r="G7" s="6"/>
      <c r="J7" s="5"/>
      <c r="K7" s="6"/>
      <c r="L7" s="5"/>
      <c r="M7" s="5"/>
      <c r="N7" s="5"/>
      <c r="O7" s="5"/>
      <c r="P7" s="5"/>
    </row>
    <row r="8" spans="1:107" s="2" customFormat="1">
      <c r="B8" s="97" t="str">
        <f>IF(Result_mat&lt;&gt;"",Result_mat,"-")</f>
        <v>Procentai</v>
      </c>
      <c r="C8" s="97"/>
      <c r="D8" s="97"/>
      <c r="F8" s="645" t="s">
        <v>236</v>
      </c>
      <c r="G8" s="647"/>
      <c r="H8" s="18">
        <v>0</v>
      </c>
      <c r="I8" s="18">
        <v>1</v>
      </c>
      <c r="J8" s="18">
        <v>2</v>
      </c>
      <c r="K8" s="18">
        <v>3</v>
      </c>
      <c r="L8" s="18">
        <v>4</v>
      </c>
      <c r="M8" s="18">
        <v>5</v>
      </c>
      <c r="N8" s="18">
        <v>6</v>
      </c>
      <c r="O8" s="18">
        <v>7</v>
      </c>
      <c r="P8" s="18">
        <v>8</v>
      </c>
      <c r="Q8" s="18">
        <v>9</v>
      </c>
      <c r="R8" s="18">
        <v>10</v>
      </c>
      <c r="S8" s="18">
        <v>11</v>
      </c>
      <c r="T8" s="18">
        <v>12</v>
      </c>
      <c r="U8" s="18">
        <v>13</v>
      </c>
      <c r="V8" s="18">
        <v>14</v>
      </c>
      <c r="W8" s="18">
        <v>15</v>
      </c>
      <c r="X8" s="18">
        <v>16</v>
      </c>
      <c r="Y8" s="18">
        <v>17</v>
      </c>
      <c r="Z8" s="18">
        <v>18</v>
      </c>
      <c r="AA8" s="18">
        <v>19</v>
      </c>
      <c r="AB8" s="18">
        <v>20</v>
      </c>
      <c r="AC8" s="18">
        <v>21</v>
      </c>
      <c r="AD8" s="18">
        <v>22</v>
      </c>
      <c r="AE8" s="18">
        <v>23</v>
      </c>
      <c r="AF8" s="18">
        <v>24</v>
      </c>
      <c r="AG8" s="18">
        <v>25</v>
      </c>
      <c r="AH8" s="18">
        <v>26</v>
      </c>
      <c r="AI8" s="18">
        <v>27</v>
      </c>
      <c r="AJ8" s="18">
        <v>28</v>
      </c>
      <c r="AK8" s="18">
        <v>29</v>
      </c>
      <c r="AL8" s="18">
        <v>30</v>
      </c>
      <c r="AM8" s="18">
        <v>31</v>
      </c>
      <c r="AN8" s="18">
        <v>32</v>
      </c>
      <c r="AO8" s="18">
        <v>33</v>
      </c>
      <c r="AP8" s="18">
        <v>34</v>
      </c>
      <c r="AQ8" s="18">
        <v>35</v>
      </c>
      <c r="AR8" s="18">
        <v>36</v>
      </c>
      <c r="AS8" s="18">
        <v>37</v>
      </c>
      <c r="AT8" s="18">
        <v>38</v>
      </c>
      <c r="AU8" s="18">
        <v>39</v>
      </c>
      <c r="AV8" s="18">
        <v>40</v>
      </c>
      <c r="AW8" s="18">
        <v>41</v>
      </c>
      <c r="AX8" s="18">
        <v>42</v>
      </c>
      <c r="AY8" s="18">
        <v>43</v>
      </c>
      <c r="AZ8" s="18">
        <v>44</v>
      </c>
      <c r="BA8" s="18">
        <v>45</v>
      </c>
      <c r="BB8" s="18">
        <v>46</v>
      </c>
      <c r="BC8" s="18">
        <v>47</v>
      </c>
      <c r="BD8" s="18">
        <v>48</v>
      </c>
      <c r="BE8" s="18">
        <v>49</v>
      </c>
      <c r="BF8" s="18">
        <v>50</v>
      </c>
      <c r="BG8" s="18">
        <v>51</v>
      </c>
      <c r="BH8" s="18">
        <v>52</v>
      </c>
      <c r="BI8" s="18">
        <v>53</v>
      </c>
      <c r="BJ8" s="18">
        <v>54</v>
      </c>
      <c r="BK8" s="18">
        <v>55</v>
      </c>
      <c r="BL8" s="18">
        <v>56</v>
      </c>
      <c r="BM8" s="18">
        <v>57</v>
      </c>
      <c r="BN8" s="18">
        <v>58</v>
      </c>
      <c r="BO8" s="18">
        <v>59</v>
      </c>
      <c r="BP8" s="18">
        <v>60</v>
      </c>
      <c r="BQ8" s="18">
        <v>61</v>
      </c>
      <c r="BR8" s="18">
        <v>62</v>
      </c>
      <c r="BS8" s="18">
        <v>63</v>
      </c>
      <c r="BT8" s="18">
        <v>64</v>
      </c>
      <c r="BU8" s="18">
        <v>65</v>
      </c>
      <c r="BV8" s="18">
        <v>66</v>
      </c>
      <c r="BW8" s="18">
        <v>67</v>
      </c>
      <c r="BX8" s="18">
        <v>68</v>
      </c>
      <c r="BY8" s="18">
        <v>69</v>
      </c>
      <c r="BZ8" s="18">
        <v>70</v>
      </c>
      <c r="CA8" s="18">
        <v>71</v>
      </c>
      <c r="CB8" s="18">
        <v>72</v>
      </c>
      <c r="CC8" s="18">
        <v>73</v>
      </c>
      <c r="CD8" s="18">
        <v>74</v>
      </c>
      <c r="CE8" s="18">
        <v>75</v>
      </c>
      <c r="CF8" s="18">
        <v>76</v>
      </c>
      <c r="CG8" s="18">
        <v>77</v>
      </c>
      <c r="CH8" s="18">
        <v>78</v>
      </c>
      <c r="CI8" s="18">
        <v>79</v>
      </c>
      <c r="CJ8" s="18">
        <v>80</v>
      </c>
      <c r="CK8" s="18">
        <v>81</v>
      </c>
      <c r="CL8" s="18">
        <v>82</v>
      </c>
      <c r="CM8" s="18">
        <v>83</v>
      </c>
      <c r="CN8" s="18">
        <v>84</v>
      </c>
      <c r="CO8" s="18">
        <v>85</v>
      </c>
      <c r="CP8" s="18">
        <v>86</v>
      </c>
      <c r="CQ8" s="18">
        <v>87</v>
      </c>
      <c r="CR8" s="18">
        <v>88</v>
      </c>
      <c r="CS8" s="18">
        <v>89</v>
      </c>
      <c r="CT8" s="18">
        <v>90</v>
      </c>
      <c r="CU8" s="18">
        <v>91</v>
      </c>
      <c r="CV8" s="18">
        <v>92</v>
      </c>
      <c r="CW8" s="18">
        <v>93</v>
      </c>
      <c r="CX8" s="18">
        <v>94</v>
      </c>
      <c r="CY8" s="18">
        <v>95</v>
      </c>
      <c r="CZ8" s="18">
        <v>96</v>
      </c>
      <c r="DA8" s="18">
        <v>97</v>
      </c>
      <c r="DB8" s="18">
        <v>98</v>
      </c>
      <c r="DC8" s="18">
        <v>99</v>
      </c>
    </row>
    <row r="9" spans="1:107" s="50" customFormat="1" ht="29.25" customHeight="1">
      <c r="B9" s="667" t="s">
        <v>142</v>
      </c>
      <c r="C9" s="667"/>
      <c r="D9" s="667"/>
      <c r="E9" s="667"/>
      <c r="F9" s="19" t="s">
        <v>34</v>
      </c>
      <c r="G9" s="18" t="s">
        <v>33</v>
      </c>
      <c r="H9" s="18" t="str">
        <f ca="1">IF(PVP="",TEXT(TODAY(),"yyyy"),TEXT(PVP,"yyyy"))</f>
        <v>2023</v>
      </c>
      <c r="I9" s="18">
        <f t="shared" ref="I9:AN9" ca="1" si="0">$H$9+I8</f>
        <v>2024</v>
      </c>
      <c r="J9" s="18">
        <f t="shared" ca="1" si="0"/>
        <v>2025</v>
      </c>
      <c r="K9" s="18">
        <f t="shared" ca="1" si="0"/>
        <v>2026</v>
      </c>
      <c r="L9" s="18">
        <f t="shared" ca="1" si="0"/>
        <v>2027</v>
      </c>
      <c r="M9" s="18">
        <f t="shared" ca="1" si="0"/>
        <v>2028</v>
      </c>
      <c r="N9" s="18">
        <f t="shared" ca="1" si="0"/>
        <v>2029</v>
      </c>
      <c r="O9" s="18">
        <f t="shared" ca="1" si="0"/>
        <v>2030</v>
      </c>
      <c r="P9" s="18">
        <f t="shared" ca="1" si="0"/>
        <v>2031</v>
      </c>
      <c r="Q9" s="18">
        <f t="shared" ca="1" si="0"/>
        <v>2032</v>
      </c>
      <c r="R9" s="18">
        <f t="shared" ca="1" si="0"/>
        <v>2033</v>
      </c>
      <c r="S9" s="18">
        <f t="shared" ca="1" si="0"/>
        <v>2034</v>
      </c>
      <c r="T9" s="18">
        <f t="shared" ca="1" si="0"/>
        <v>2035</v>
      </c>
      <c r="U9" s="18">
        <f t="shared" ca="1" si="0"/>
        <v>2036</v>
      </c>
      <c r="V9" s="18">
        <f t="shared" ca="1" si="0"/>
        <v>2037</v>
      </c>
      <c r="W9" s="18">
        <f t="shared" ca="1" si="0"/>
        <v>2038</v>
      </c>
      <c r="X9" s="18">
        <f t="shared" ca="1" si="0"/>
        <v>2039</v>
      </c>
      <c r="Y9" s="18">
        <f t="shared" ca="1" si="0"/>
        <v>2040</v>
      </c>
      <c r="Z9" s="18">
        <f t="shared" ca="1" si="0"/>
        <v>2041</v>
      </c>
      <c r="AA9" s="18">
        <f t="shared" ca="1" si="0"/>
        <v>2042</v>
      </c>
      <c r="AB9" s="18">
        <f t="shared" ca="1" si="0"/>
        <v>2043</v>
      </c>
      <c r="AC9" s="18">
        <f t="shared" ca="1" si="0"/>
        <v>2044</v>
      </c>
      <c r="AD9" s="18">
        <f t="shared" ca="1" si="0"/>
        <v>2045</v>
      </c>
      <c r="AE9" s="18">
        <f t="shared" ca="1" si="0"/>
        <v>2046</v>
      </c>
      <c r="AF9" s="18">
        <f t="shared" ca="1" si="0"/>
        <v>2047</v>
      </c>
      <c r="AG9" s="18">
        <f t="shared" ca="1" si="0"/>
        <v>2048</v>
      </c>
      <c r="AH9" s="18">
        <f t="shared" ca="1" si="0"/>
        <v>2049</v>
      </c>
      <c r="AI9" s="18">
        <f t="shared" ca="1" si="0"/>
        <v>2050</v>
      </c>
      <c r="AJ9" s="18">
        <f t="shared" ca="1" si="0"/>
        <v>2051</v>
      </c>
      <c r="AK9" s="18">
        <f t="shared" ca="1" si="0"/>
        <v>2052</v>
      </c>
      <c r="AL9" s="18">
        <f t="shared" ca="1" si="0"/>
        <v>2053</v>
      </c>
      <c r="AM9" s="18">
        <f t="shared" ca="1" si="0"/>
        <v>2054</v>
      </c>
      <c r="AN9" s="18">
        <f t="shared" ca="1" si="0"/>
        <v>2055</v>
      </c>
      <c r="AO9" s="18">
        <f t="shared" ref="AO9:BT9" ca="1" si="1">$H$9+AO8</f>
        <v>2056</v>
      </c>
      <c r="AP9" s="18">
        <f t="shared" ca="1" si="1"/>
        <v>2057</v>
      </c>
      <c r="AQ9" s="18">
        <f t="shared" ca="1" si="1"/>
        <v>2058</v>
      </c>
      <c r="AR9" s="18">
        <f t="shared" ca="1" si="1"/>
        <v>2059</v>
      </c>
      <c r="AS9" s="18">
        <f t="shared" ca="1" si="1"/>
        <v>2060</v>
      </c>
      <c r="AT9" s="18">
        <f t="shared" ca="1" si="1"/>
        <v>2061</v>
      </c>
      <c r="AU9" s="18">
        <f t="shared" ca="1" si="1"/>
        <v>2062</v>
      </c>
      <c r="AV9" s="18">
        <f t="shared" ca="1" si="1"/>
        <v>2063</v>
      </c>
      <c r="AW9" s="18">
        <f t="shared" ca="1" si="1"/>
        <v>2064</v>
      </c>
      <c r="AX9" s="18">
        <f t="shared" ca="1" si="1"/>
        <v>2065</v>
      </c>
      <c r="AY9" s="18">
        <f t="shared" ca="1" si="1"/>
        <v>2066</v>
      </c>
      <c r="AZ9" s="18">
        <f t="shared" ca="1" si="1"/>
        <v>2067</v>
      </c>
      <c r="BA9" s="18">
        <f t="shared" ca="1" si="1"/>
        <v>2068</v>
      </c>
      <c r="BB9" s="18">
        <f t="shared" ca="1" si="1"/>
        <v>2069</v>
      </c>
      <c r="BC9" s="18">
        <f t="shared" ca="1" si="1"/>
        <v>2070</v>
      </c>
      <c r="BD9" s="18">
        <f t="shared" ca="1" si="1"/>
        <v>2071</v>
      </c>
      <c r="BE9" s="18">
        <f t="shared" ca="1" si="1"/>
        <v>2072</v>
      </c>
      <c r="BF9" s="18">
        <f t="shared" ca="1" si="1"/>
        <v>2073</v>
      </c>
      <c r="BG9" s="18">
        <f t="shared" ca="1" si="1"/>
        <v>2074</v>
      </c>
      <c r="BH9" s="18">
        <f t="shared" ca="1" si="1"/>
        <v>2075</v>
      </c>
      <c r="BI9" s="18">
        <f t="shared" ca="1" si="1"/>
        <v>2076</v>
      </c>
      <c r="BJ9" s="18">
        <f t="shared" ca="1" si="1"/>
        <v>2077</v>
      </c>
      <c r="BK9" s="18">
        <f t="shared" ca="1" si="1"/>
        <v>2078</v>
      </c>
      <c r="BL9" s="18">
        <f t="shared" ca="1" si="1"/>
        <v>2079</v>
      </c>
      <c r="BM9" s="18">
        <f t="shared" ca="1" si="1"/>
        <v>2080</v>
      </c>
      <c r="BN9" s="18">
        <f t="shared" ca="1" si="1"/>
        <v>2081</v>
      </c>
      <c r="BO9" s="18">
        <f t="shared" ca="1" si="1"/>
        <v>2082</v>
      </c>
      <c r="BP9" s="18">
        <f t="shared" ca="1" si="1"/>
        <v>2083</v>
      </c>
      <c r="BQ9" s="18">
        <f t="shared" ca="1" si="1"/>
        <v>2084</v>
      </c>
      <c r="BR9" s="18">
        <f t="shared" ca="1" si="1"/>
        <v>2085</v>
      </c>
      <c r="BS9" s="18">
        <f t="shared" ca="1" si="1"/>
        <v>2086</v>
      </c>
      <c r="BT9" s="18">
        <f t="shared" ca="1" si="1"/>
        <v>2087</v>
      </c>
      <c r="BU9" s="18">
        <f t="shared" ref="BU9:CZ9" ca="1" si="2">$H$9+BU8</f>
        <v>2088</v>
      </c>
      <c r="BV9" s="18">
        <f t="shared" ca="1" si="2"/>
        <v>2089</v>
      </c>
      <c r="BW9" s="18">
        <f t="shared" ca="1" si="2"/>
        <v>2090</v>
      </c>
      <c r="BX9" s="18">
        <f t="shared" ca="1" si="2"/>
        <v>2091</v>
      </c>
      <c r="BY9" s="18">
        <f t="shared" ca="1" si="2"/>
        <v>2092</v>
      </c>
      <c r="BZ9" s="18">
        <f t="shared" ca="1" si="2"/>
        <v>2093</v>
      </c>
      <c r="CA9" s="18">
        <f t="shared" ca="1" si="2"/>
        <v>2094</v>
      </c>
      <c r="CB9" s="18">
        <f t="shared" ca="1" si="2"/>
        <v>2095</v>
      </c>
      <c r="CC9" s="18">
        <f t="shared" ca="1" si="2"/>
        <v>2096</v>
      </c>
      <c r="CD9" s="18">
        <f t="shared" ca="1" si="2"/>
        <v>2097</v>
      </c>
      <c r="CE9" s="18">
        <f t="shared" ca="1" si="2"/>
        <v>2098</v>
      </c>
      <c r="CF9" s="18">
        <f t="shared" ca="1" si="2"/>
        <v>2099</v>
      </c>
      <c r="CG9" s="18">
        <f t="shared" ca="1" si="2"/>
        <v>2100</v>
      </c>
      <c r="CH9" s="18">
        <f t="shared" ca="1" si="2"/>
        <v>2101</v>
      </c>
      <c r="CI9" s="18">
        <f t="shared" ca="1" si="2"/>
        <v>2102</v>
      </c>
      <c r="CJ9" s="18">
        <f t="shared" ca="1" si="2"/>
        <v>2103</v>
      </c>
      <c r="CK9" s="18">
        <f t="shared" ca="1" si="2"/>
        <v>2104</v>
      </c>
      <c r="CL9" s="18">
        <f t="shared" ca="1" si="2"/>
        <v>2105</v>
      </c>
      <c r="CM9" s="18">
        <f t="shared" ca="1" si="2"/>
        <v>2106</v>
      </c>
      <c r="CN9" s="18">
        <f t="shared" ca="1" si="2"/>
        <v>2107</v>
      </c>
      <c r="CO9" s="18">
        <f t="shared" ca="1" si="2"/>
        <v>2108</v>
      </c>
      <c r="CP9" s="18">
        <f t="shared" ca="1" si="2"/>
        <v>2109</v>
      </c>
      <c r="CQ9" s="18">
        <f t="shared" ca="1" si="2"/>
        <v>2110</v>
      </c>
      <c r="CR9" s="18">
        <f t="shared" ca="1" si="2"/>
        <v>2111</v>
      </c>
      <c r="CS9" s="18">
        <f t="shared" ca="1" si="2"/>
        <v>2112</v>
      </c>
      <c r="CT9" s="18">
        <f t="shared" ca="1" si="2"/>
        <v>2113</v>
      </c>
      <c r="CU9" s="18">
        <f t="shared" ca="1" si="2"/>
        <v>2114</v>
      </c>
      <c r="CV9" s="18">
        <f t="shared" ca="1" si="2"/>
        <v>2115</v>
      </c>
      <c r="CW9" s="18">
        <f t="shared" ca="1" si="2"/>
        <v>2116</v>
      </c>
      <c r="CX9" s="18">
        <f t="shared" ca="1" si="2"/>
        <v>2117</v>
      </c>
      <c r="CY9" s="18">
        <f t="shared" ca="1" si="2"/>
        <v>2118</v>
      </c>
      <c r="CZ9" s="18">
        <f t="shared" ca="1" si="2"/>
        <v>2119</v>
      </c>
      <c r="DA9" s="18">
        <f ca="1">$H$9+DA8</f>
        <v>2120</v>
      </c>
      <c r="DB9" s="18">
        <f ca="1">$H$9+DB8</f>
        <v>2121</v>
      </c>
      <c r="DC9" s="18">
        <f ca="1">$H$9+DC8</f>
        <v>2122</v>
      </c>
    </row>
    <row r="10" spans="1:107" s="2" customFormat="1">
      <c r="B10" s="669" t="str">
        <f>IF(A1_pav="","",A1_pav)</f>
        <v>Vystomojo bendradarbiavimo ir humanitarinės pagalbos fondo finansavimas</v>
      </c>
      <c r="C10" s="669"/>
      <c r="D10" s="669"/>
      <c r="E10" s="669"/>
      <c r="F10" s="292">
        <f>H10+NPV(FD,I10:INDEX(I10:DC10,PAL))</f>
        <v>0</v>
      </c>
      <c r="G10" s="279">
        <f>SUMIF($H$8:$DC$8,"&lt;="&amp;PAL,$H10:$DC10)</f>
        <v>0</v>
      </c>
      <c r="H10" s="293">
        <f>'Alternatyva 1'!H$116</f>
        <v>0</v>
      </c>
      <c r="I10" s="293">
        <f>'Alternatyva 1'!I$116</f>
        <v>0</v>
      </c>
      <c r="J10" s="293">
        <f>'Alternatyva 1'!J$116</f>
        <v>0</v>
      </c>
      <c r="K10" s="293">
        <f>'Alternatyva 1'!K$116</f>
        <v>0</v>
      </c>
      <c r="L10" s="293">
        <f>'Alternatyva 1'!L$116</f>
        <v>0</v>
      </c>
      <c r="M10" s="293">
        <f>'Alternatyva 1'!M$116</f>
        <v>0</v>
      </c>
      <c r="N10" s="293">
        <f>'Alternatyva 1'!N$116</f>
        <v>0</v>
      </c>
      <c r="O10" s="293">
        <f>'Alternatyva 1'!O$116</f>
        <v>0</v>
      </c>
      <c r="P10" s="293">
        <f>'Alternatyva 1'!P$116</f>
        <v>0</v>
      </c>
      <c r="Q10" s="293">
        <f>'Alternatyva 1'!Q$116</f>
        <v>0</v>
      </c>
      <c r="R10" s="293">
        <f>'Alternatyva 1'!R$116</f>
        <v>0</v>
      </c>
      <c r="S10" s="293">
        <f>'Alternatyva 1'!S$116</f>
        <v>0</v>
      </c>
      <c r="T10" s="293">
        <f>'Alternatyva 1'!T$116</f>
        <v>0</v>
      </c>
      <c r="U10" s="293">
        <f>'Alternatyva 1'!U$116</f>
        <v>0</v>
      </c>
      <c r="V10" s="293">
        <f>'Alternatyva 1'!V$116</f>
        <v>0</v>
      </c>
      <c r="W10" s="293">
        <f>'Alternatyva 1'!W$116</f>
        <v>0</v>
      </c>
      <c r="X10" s="293">
        <f>'Alternatyva 1'!X$116</f>
        <v>0</v>
      </c>
      <c r="Y10" s="293">
        <f>'Alternatyva 1'!Y$116</f>
        <v>0</v>
      </c>
      <c r="Z10" s="293">
        <f>'Alternatyva 1'!Z$116</f>
        <v>0</v>
      </c>
      <c r="AA10" s="293">
        <f>'Alternatyva 1'!AA$116</f>
        <v>0</v>
      </c>
      <c r="AB10" s="293">
        <f>'Alternatyva 1'!AB$116</f>
        <v>0</v>
      </c>
      <c r="AC10" s="293">
        <f>'Alternatyva 1'!AC$116</f>
        <v>0</v>
      </c>
      <c r="AD10" s="293">
        <f>'Alternatyva 1'!AD$116</f>
        <v>0</v>
      </c>
      <c r="AE10" s="293">
        <f>'Alternatyva 1'!AE$116</f>
        <v>0</v>
      </c>
      <c r="AF10" s="293">
        <f>'Alternatyva 1'!AF$116</f>
        <v>0</v>
      </c>
      <c r="AG10" s="293">
        <f>'Alternatyva 1'!AG$116</f>
        <v>0</v>
      </c>
      <c r="AH10" s="293">
        <f>'Alternatyva 1'!AH$116</f>
        <v>0</v>
      </c>
      <c r="AI10" s="293">
        <f>'Alternatyva 1'!AI$116</f>
        <v>0</v>
      </c>
      <c r="AJ10" s="293">
        <f>'Alternatyva 1'!AJ$116</f>
        <v>0</v>
      </c>
      <c r="AK10" s="293">
        <f>'Alternatyva 1'!AK$116</f>
        <v>0</v>
      </c>
      <c r="AL10" s="293">
        <f>'Alternatyva 1'!AL$116</f>
        <v>0</v>
      </c>
      <c r="AM10" s="293">
        <f>'Alternatyva 1'!AM$116</f>
        <v>0</v>
      </c>
      <c r="AN10" s="293">
        <f>'Alternatyva 1'!AN$116</f>
        <v>0</v>
      </c>
      <c r="AO10" s="293">
        <f>'Alternatyva 1'!AO$116</f>
        <v>0</v>
      </c>
      <c r="AP10" s="293">
        <f>'Alternatyva 1'!AP$116</f>
        <v>0</v>
      </c>
      <c r="AQ10" s="293">
        <f>'Alternatyva 1'!AQ$116</f>
        <v>0</v>
      </c>
      <c r="AR10" s="293">
        <f>'Alternatyva 1'!AR$116</f>
        <v>0</v>
      </c>
      <c r="AS10" s="293">
        <f>'Alternatyva 1'!AS$116</f>
        <v>0</v>
      </c>
      <c r="AT10" s="293">
        <f>'Alternatyva 1'!AT$116</f>
        <v>0</v>
      </c>
      <c r="AU10" s="293">
        <f>'Alternatyva 1'!AU$116</f>
        <v>0</v>
      </c>
      <c r="AV10" s="293">
        <f>'Alternatyva 1'!AV$116</f>
        <v>0</v>
      </c>
      <c r="AW10" s="293">
        <f>'Alternatyva 1'!AW$116</f>
        <v>0</v>
      </c>
      <c r="AX10" s="293">
        <f>'Alternatyva 1'!AX$116</f>
        <v>0</v>
      </c>
      <c r="AY10" s="293">
        <f>'Alternatyva 1'!AY$116</f>
        <v>0</v>
      </c>
      <c r="AZ10" s="293">
        <f>'Alternatyva 1'!AZ$116</f>
        <v>0</v>
      </c>
      <c r="BA10" s="293">
        <f>'Alternatyva 1'!BA$116</f>
        <v>0</v>
      </c>
      <c r="BB10" s="293">
        <f>'Alternatyva 1'!BB$116</f>
        <v>0</v>
      </c>
      <c r="BC10" s="293">
        <f>'Alternatyva 1'!BC$116</f>
        <v>0</v>
      </c>
      <c r="BD10" s="293">
        <f>'Alternatyva 1'!BD$116</f>
        <v>0</v>
      </c>
      <c r="BE10" s="293">
        <f>'Alternatyva 1'!BE$116</f>
        <v>0</v>
      </c>
      <c r="BF10" s="293">
        <f>'Alternatyva 1'!BF$116</f>
        <v>0</v>
      </c>
      <c r="BG10" s="293">
        <f>'Alternatyva 1'!BG$116</f>
        <v>0</v>
      </c>
      <c r="BH10" s="293">
        <f>'Alternatyva 1'!BH$116</f>
        <v>0</v>
      </c>
      <c r="BI10" s="293">
        <f>'Alternatyva 1'!BI$116</f>
        <v>0</v>
      </c>
      <c r="BJ10" s="293">
        <f>'Alternatyva 1'!BJ$116</f>
        <v>0</v>
      </c>
      <c r="BK10" s="293">
        <f>'Alternatyva 1'!BK$116</f>
        <v>0</v>
      </c>
      <c r="BL10" s="293">
        <f>'Alternatyva 1'!BL$116</f>
        <v>0</v>
      </c>
      <c r="BM10" s="293">
        <f>'Alternatyva 1'!BM$116</f>
        <v>0</v>
      </c>
      <c r="BN10" s="293">
        <f>'Alternatyva 1'!BN$116</f>
        <v>0</v>
      </c>
      <c r="BO10" s="293">
        <f>'Alternatyva 1'!BO$116</f>
        <v>0</v>
      </c>
      <c r="BP10" s="293">
        <f>'Alternatyva 1'!BP$116</f>
        <v>0</v>
      </c>
      <c r="BQ10" s="293">
        <f>'Alternatyva 1'!BQ$116</f>
        <v>0</v>
      </c>
      <c r="BR10" s="293">
        <f>'Alternatyva 1'!BR$116</f>
        <v>0</v>
      </c>
      <c r="BS10" s="293">
        <f>'Alternatyva 1'!BS$116</f>
        <v>0</v>
      </c>
      <c r="BT10" s="293">
        <f>'Alternatyva 1'!BT$116</f>
        <v>0</v>
      </c>
      <c r="BU10" s="293">
        <f>'Alternatyva 1'!BU$116</f>
        <v>0</v>
      </c>
      <c r="BV10" s="293">
        <f>'Alternatyva 1'!BV$116</f>
        <v>0</v>
      </c>
      <c r="BW10" s="293">
        <f>'Alternatyva 1'!BW$116</f>
        <v>0</v>
      </c>
      <c r="BX10" s="293">
        <f>'Alternatyva 1'!BX$116</f>
        <v>0</v>
      </c>
      <c r="BY10" s="293">
        <f>'Alternatyva 1'!BY$116</f>
        <v>0</v>
      </c>
      <c r="BZ10" s="293">
        <f>'Alternatyva 1'!BZ$116</f>
        <v>0</v>
      </c>
      <c r="CA10" s="293">
        <f>'Alternatyva 1'!CA$116</f>
        <v>0</v>
      </c>
      <c r="CB10" s="293">
        <f>'Alternatyva 1'!CB$116</f>
        <v>0</v>
      </c>
      <c r="CC10" s="293">
        <f>'Alternatyva 1'!CC$116</f>
        <v>0</v>
      </c>
      <c r="CD10" s="293">
        <f>'Alternatyva 1'!CD$116</f>
        <v>0</v>
      </c>
      <c r="CE10" s="293">
        <f>'Alternatyva 1'!CE$116</f>
        <v>0</v>
      </c>
      <c r="CF10" s="293">
        <f>'Alternatyva 1'!CF$116</f>
        <v>0</v>
      </c>
      <c r="CG10" s="293">
        <f>'Alternatyva 1'!CG$116</f>
        <v>0</v>
      </c>
      <c r="CH10" s="293">
        <f>'Alternatyva 1'!CH$116</f>
        <v>0</v>
      </c>
      <c r="CI10" s="293">
        <f>'Alternatyva 1'!CI$116</f>
        <v>0</v>
      </c>
      <c r="CJ10" s="293">
        <f>'Alternatyva 1'!CJ$116</f>
        <v>0</v>
      </c>
      <c r="CK10" s="293">
        <f>'Alternatyva 1'!CK$116</f>
        <v>0</v>
      </c>
      <c r="CL10" s="293">
        <f>'Alternatyva 1'!CL$116</f>
        <v>0</v>
      </c>
      <c r="CM10" s="293">
        <f>'Alternatyva 1'!CM$116</f>
        <v>0</v>
      </c>
      <c r="CN10" s="293">
        <f>'Alternatyva 1'!CN$116</f>
        <v>0</v>
      </c>
      <c r="CO10" s="293">
        <f>'Alternatyva 1'!CO$116</f>
        <v>0</v>
      </c>
      <c r="CP10" s="293">
        <f>'Alternatyva 1'!CP$116</f>
        <v>0</v>
      </c>
      <c r="CQ10" s="293">
        <f>'Alternatyva 1'!CQ$116</f>
        <v>0</v>
      </c>
      <c r="CR10" s="293">
        <f>'Alternatyva 1'!CR$116</f>
        <v>0</v>
      </c>
      <c r="CS10" s="293">
        <f>'Alternatyva 1'!CS$116</f>
        <v>0</v>
      </c>
      <c r="CT10" s="293">
        <f>'Alternatyva 1'!CT$116</f>
        <v>0</v>
      </c>
      <c r="CU10" s="293">
        <f>'Alternatyva 1'!CU$116</f>
        <v>0</v>
      </c>
      <c r="CV10" s="293">
        <f>'Alternatyva 1'!CV$116</f>
        <v>0</v>
      </c>
      <c r="CW10" s="293">
        <f>'Alternatyva 1'!CW$116</f>
        <v>0</v>
      </c>
      <c r="CX10" s="293">
        <f>'Alternatyva 1'!CX$116</f>
        <v>0</v>
      </c>
      <c r="CY10" s="293">
        <f>'Alternatyva 1'!CY$116</f>
        <v>0</v>
      </c>
      <c r="CZ10" s="293">
        <f>'Alternatyva 1'!CZ$116</f>
        <v>0</v>
      </c>
      <c r="DA10" s="293">
        <f>'Alternatyva 1'!DA$116</f>
        <v>0</v>
      </c>
      <c r="DB10" s="293">
        <f>'Alternatyva 1'!DB$116</f>
        <v>0</v>
      </c>
      <c r="DC10" s="293">
        <f>'Alternatyva 1'!DC$116</f>
        <v>0</v>
      </c>
    </row>
    <row r="11" spans="1:107" hidden="1">
      <c r="B11" s="669" t="str">
        <f>IF(A2_pav="","",A2_pav)</f>
        <v/>
      </c>
      <c r="C11" s="669"/>
      <c r="D11" s="669"/>
      <c r="E11" s="669"/>
      <c r="F11" s="292">
        <f>H11+NPV(FD,I11:INDEX(I11:DC11,PAL))</f>
        <v>0</v>
      </c>
      <c r="G11" s="279">
        <f>SUMIF($H$8:$DC$8,"&lt;="&amp;PAL,$H11:$DC11)</f>
        <v>0</v>
      </c>
      <c r="H11" s="293">
        <f>'Alternatyva 2'!H$116</f>
        <v>0</v>
      </c>
      <c r="I11" s="293">
        <f>'Alternatyva 2'!I$116</f>
        <v>0</v>
      </c>
      <c r="J11" s="293">
        <f>'Alternatyva 2'!J$116</f>
        <v>0</v>
      </c>
      <c r="K11" s="293">
        <f>'Alternatyva 2'!K$116</f>
        <v>0</v>
      </c>
      <c r="L11" s="293">
        <f>'Alternatyva 2'!L$116</f>
        <v>0</v>
      </c>
      <c r="M11" s="293">
        <f>'Alternatyva 2'!M$116</f>
        <v>0</v>
      </c>
      <c r="N11" s="293">
        <f>'Alternatyva 2'!N$116</f>
        <v>0</v>
      </c>
      <c r="O11" s="293">
        <f>'Alternatyva 2'!O$116</f>
        <v>0</v>
      </c>
      <c r="P11" s="293">
        <f>'Alternatyva 2'!P$116</f>
        <v>0</v>
      </c>
      <c r="Q11" s="293">
        <f>'Alternatyva 2'!Q$116</f>
        <v>0</v>
      </c>
      <c r="R11" s="293">
        <f>'Alternatyva 2'!R$116</f>
        <v>0</v>
      </c>
      <c r="S11" s="293">
        <f>'Alternatyva 2'!S$116</f>
        <v>0</v>
      </c>
      <c r="T11" s="293">
        <f>'Alternatyva 2'!T$116</f>
        <v>0</v>
      </c>
      <c r="U11" s="293">
        <f>'Alternatyva 2'!U$116</f>
        <v>0</v>
      </c>
      <c r="V11" s="293">
        <f>'Alternatyva 2'!V$116</f>
        <v>0</v>
      </c>
      <c r="W11" s="293">
        <f>'Alternatyva 2'!W$116</f>
        <v>0</v>
      </c>
      <c r="X11" s="293">
        <f>'Alternatyva 2'!X$116</f>
        <v>0</v>
      </c>
      <c r="Y11" s="293">
        <f>'Alternatyva 2'!Y$116</f>
        <v>0</v>
      </c>
      <c r="Z11" s="293">
        <f>'Alternatyva 2'!Z$116</f>
        <v>0</v>
      </c>
      <c r="AA11" s="293">
        <f>'Alternatyva 2'!AA$116</f>
        <v>0</v>
      </c>
      <c r="AB11" s="293">
        <f>'Alternatyva 2'!AB$116</f>
        <v>0</v>
      </c>
      <c r="AC11" s="293">
        <f>'Alternatyva 2'!AC$116</f>
        <v>0</v>
      </c>
      <c r="AD11" s="293">
        <f>'Alternatyva 2'!AD$116</f>
        <v>0</v>
      </c>
      <c r="AE11" s="293">
        <f>'Alternatyva 2'!AE$116</f>
        <v>0</v>
      </c>
      <c r="AF11" s="293">
        <f>'Alternatyva 2'!AF$116</f>
        <v>0</v>
      </c>
      <c r="AG11" s="293">
        <f>'Alternatyva 2'!AG$116</f>
        <v>0</v>
      </c>
      <c r="AH11" s="293">
        <f>'Alternatyva 2'!AH$116</f>
        <v>0</v>
      </c>
      <c r="AI11" s="293">
        <f>'Alternatyva 2'!AI$116</f>
        <v>0</v>
      </c>
      <c r="AJ11" s="293">
        <f>'Alternatyva 2'!AJ$116</f>
        <v>0</v>
      </c>
      <c r="AK11" s="293">
        <f>'Alternatyva 2'!AK$116</f>
        <v>0</v>
      </c>
      <c r="AL11" s="293">
        <f>'Alternatyva 2'!AL$116</f>
        <v>0</v>
      </c>
      <c r="AM11" s="293">
        <f>'Alternatyva 2'!AM$116</f>
        <v>0</v>
      </c>
      <c r="AN11" s="293">
        <f>'Alternatyva 2'!AN$116</f>
        <v>0</v>
      </c>
      <c r="AO11" s="293">
        <f>'Alternatyva 2'!AO$116</f>
        <v>0</v>
      </c>
      <c r="AP11" s="293">
        <f>'Alternatyva 2'!AP$116</f>
        <v>0</v>
      </c>
      <c r="AQ11" s="293">
        <f>'Alternatyva 2'!AQ$116</f>
        <v>0</v>
      </c>
      <c r="AR11" s="293">
        <f>'Alternatyva 2'!AR$116</f>
        <v>0</v>
      </c>
      <c r="AS11" s="293">
        <f>'Alternatyva 2'!AS$116</f>
        <v>0</v>
      </c>
      <c r="AT11" s="293">
        <f>'Alternatyva 2'!AT$116</f>
        <v>0</v>
      </c>
      <c r="AU11" s="293">
        <f>'Alternatyva 2'!AU$116</f>
        <v>0</v>
      </c>
      <c r="AV11" s="293">
        <f>'Alternatyva 2'!AV$116</f>
        <v>0</v>
      </c>
      <c r="AW11" s="293">
        <f>'Alternatyva 2'!AW$116</f>
        <v>0</v>
      </c>
      <c r="AX11" s="293">
        <f>'Alternatyva 2'!AX$116</f>
        <v>0</v>
      </c>
      <c r="AY11" s="293">
        <f>'Alternatyva 2'!AY$116</f>
        <v>0</v>
      </c>
      <c r="AZ11" s="293">
        <f>'Alternatyva 2'!AZ$116</f>
        <v>0</v>
      </c>
      <c r="BA11" s="293">
        <f>'Alternatyva 2'!BA$116</f>
        <v>0</v>
      </c>
      <c r="BB11" s="293">
        <f>'Alternatyva 2'!BB$116</f>
        <v>0</v>
      </c>
      <c r="BC11" s="293">
        <f>'Alternatyva 2'!BC$116</f>
        <v>0</v>
      </c>
      <c r="BD11" s="293">
        <f>'Alternatyva 2'!BD$116</f>
        <v>0</v>
      </c>
      <c r="BE11" s="293">
        <f>'Alternatyva 2'!BE$116</f>
        <v>0</v>
      </c>
      <c r="BF11" s="293">
        <f>'Alternatyva 2'!BF$116</f>
        <v>0</v>
      </c>
      <c r="BG11" s="293">
        <f>'Alternatyva 2'!BG$116</f>
        <v>0</v>
      </c>
      <c r="BH11" s="293">
        <f>'Alternatyva 2'!BH$116</f>
        <v>0</v>
      </c>
      <c r="BI11" s="293">
        <f>'Alternatyva 2'!BI$116</f>
        <v>0</v>
      </c>
      <c r="BJ11" s="293">
        <f>'Alternatyva 2'!BJ$116</f>
        <v>0</v>
      </c>
      <c r="BK11" s="293">
        <f>'Alternatyva 2'!BK$116</f>
        <v>0</v>
      </c>
      <c r="BL11" s="293">
        <f>'Alternatyva 2'!BL$116</f>
        <v>0</v>
      </c>
      <c r="BM11" s="293">
        <f>'Alternatyva 2'!BM$116</f>
        <v>0</v>
      </c>
      <c r="BN11" s="293">
        <f>'Alternatyva 2'!BN$116</f>
        <v>0</v>
      </c>
      <c r="BO11" s="293">
        <f>'Alternatyva 2'!BO$116</f>
        <v>0</v>
      </c>
      <c r="BP11" s="293">
        <f>'Alternatyva 2'!BP$116</f>
        <v>0</v>
      </c>
      <c r="BQ11" s="293">
        <f>'Alternatyva 2'!BQ$116</f>
        <v>0</v>
      </c>
      <c r="BR11" s="293">
        <f>'Alternatyva 2'!BR$116</f>
        <v>0</v>
      </c>
      <c r="BS11" s="293">
        <f>'Alternatyva 2'!BS$116</f>
        <v>0</v>
      </c>
      <c r="BT11" s="293">
        <f>'Alternatyva 2'!BT$116</f>
        <v>0</v>
      </c>
      <c r="BU11" s="293">
        <f>'Alternatyva 2'!BU$116</f>
        <v>0</v>
      </c>
      <c r="BV11" s="293">
        <f>'Alternatyva 2'!BV$116</f>
        <v>0</v>
      </c>
      <c r="BW11" s="293">
        <f>'Alternatyva 2'!BW$116</f>
        <v>0</v>
      </c>
      <c r="BX11" s="293">
        <f>'Alternatyva 2'!BX$116</f>
        <v>0</v>
      </c>
      <c r="BY11" s="293">
        <f>'Alternatyva 2'!BY$116</f>
        <v>0</v>
      </c>
      <c r="BZ11" s="293">
        <f>'Alternatyva 2'!BZ$116</f>
        <v>0</v>
      </c>
      <c r="CA11" s="293">
        <f>'Alternatyva 2'!CA$116</f>
        <v>0</v>
      </c>
      <c r="CB11" s="293">
        <f>'Alternatyva 2'!CB$116</f>
        <v>0</v>
      </c>
      <c r="CC11" s="293">
        <f>'Alternatyva 2'!CC$116</f>
        <v>0</v>
      </c>
      <c r="CD11" s="293">
        <f>'Alternatyva 2'!CD$116</f>
        <v>0</v>
      </c>
      <c r="CE11" s="293">
        <f>'Alternatyva 2'!CE$116</f>
        <v>0</v>
      </c>
      <c r="CF11" s="293">
        <f>'Alternatyva 2'!CF$116</f>
        <v>0</v>
      </c>
      <c r="CG11" s="293">
        <f>'Alternatyva 2'!CG$116</f>
        <v>0</v>
      </c>
      <c r="CH11" s="293">
        <f>'Alternatyva 2'!CH$116</f>
        <v>0</v>
      </c>
      <c r="CI11" s="293">
        <f>'Alternatyva 2'!CI$116</f>
        <v>0</v>
      </c>
      <c r="CJ11" s="293">
        <f>'Alternatyva 2'!CJ$116</f>
        <v>0</v>
      </c>
      <c r="CK11" s="293">
        <f>'Alternatyva 2'!CK$116</f>
        <v>0</v>
      </c>
      <c r="CL11" s="293">
        <f>'Alternatyva 2'!CL$116</f>
        <v>0</v>
      </c>
      <c r="CM11" s="293">
        <f>'Alternatyva 2'!CM$116</f>
        <v>0</v>
      </c>
      <c r="CN11" s="293">
        <f>'Alternatyva 2'!CN$116</f>
        <v>0</v>
      </c>
      <c r="CO11" s="293">
        <f>'Alternatyva 2'!CO$116</f>
        <v>0</v>
      </c>
      <c r="CP11" s="293">
        <f>'Alternatyva 2'!CP$116</f>
        <v>0</v>
      </c>
      <c r="CQ11" s="293">
        <f>'Alternatyva 2'!CQ$116</f>
        <v>0</v>
      </c>
      <c r="CR11" s="293">
        <f>'Alternatyva 2'!CR$116</f>
        <v>0</v>
      </c>
      <c r="CS11" s="293">
        <f>'Alternatyva 2'!CS$116</f>
        <v>0</v>
      </c>
      <c r="CT11" s="293">
        <f>'Alternatyva 2'!CT$116</f>
        <v>0</v>
      </c>
      <c r="CU11" s="293">
        <f>'Alternatyva 2'!CU$116</f>
        <v>0</v>
      </c>
      <c r="CV11" s="293">
        <f>'Alternatyva 2'!CV$116</f>
        <v>0</v>
      </c>
      <c r="CW11" s="293">
        <f>'Alternatyva 2'!CW$116</f>
        <v>0</v>
      </c>
      <c r="CX11" s="293">
        <f>'Alternatyva 2'!CX$116</f>
        <v>0</v>
      </c>
      <c r="CY11" s="293">
        <f>'Alternatyva 2'!CY$116</f>
        <v>0</v>
      </c>
      <c r="CZ11" s="293">
        <f>'Alternatyva 2'!CZ$116</f>
        <v>0</v>
      </c>
      <c r="DA11" s="293">
        <f>'Alternatyva 2'!DA$116</f>
        <v>0</v>
      </c>
      <c r="DB11" s="293">
        <f>'Alternatyva 2'!DB$116</f>
        <v>0</v>
      </c>
      <c r="DC11" s="293">
        <f>'Alternatyva 2'!DC$116</f>
        <v>0</v>
      </c>
    </row>
    <row r="12" spans="1:107" hidden="1">
      <c r="B12" s="669" t="str">
        <f>IF(A3_pav="","",A3_pav)</f>
        <v/>
      </c>
      <c r="C12" s="669"/>
      <c r="D12" s="669"/>
      <c r="E12" s="669"/>
      <c r="F12" s="292">
        <f>H12+NPV(FD,I12:INDEX(I12:DC12,PAL))</f>
        <v>0</v>
      </c>
      <c r="G12" s="279">
        <f>SUMIF($H$8:$DC$8,"&lt;="&amp;PAL,$H12:$DC12)</f>
        <v>0</v>
      </c>
      <c r="H12" s="293">
        <f>'Alternatyva 3'!H$116</f>
        <v>0</v>
      </c>
      <c r="I12" s="293">
        <f>'Alternatyva 3'!I$116</f>
        <v>0</v>
      </c>
      <c r="J12" s="293">
        <f>'Alternatyva 3'!J$116</f>
        <v>0</v>
      </c>
      <c r="K12" s="293">
        <f>'Alternatyva 3'!K$116</f>
        <v>0</v>
      </c>
      <c r="L12" s="293">
        <f>'Alternatyva 3'!L$116</f>
        <v>0</v>
      </c>
      <c r="M12" s="293">
        <f>'Alternatyva 3'!M$116</f>
        <v>0</v>
      </c>
      <c r="N12" s="293">
        <f>'Alternatyva 3'!N$116</f>
        <v>0</v>
      </c>
      <c r="O12" s="293">
        <f>'Alternatyva 3'!O$116</f>
        <v>0</v>
      </c>
      <c r="P12" s="293">
        <f>'Alternatyva 3'!P$116</f>
        <v>0</v>
      </c>
      <c r="Q12" s="293">
        <f>'Alternatyva 3'!Q$116</f>
        <v>0</v>
      </c>
      <c r="R12" s="293">
        <f>'Alternatyva 3'!R$116</f>
        <v>0</v>
      </c>
      <c r="S12" s="293">
        <f>'Alternatyva 3'!S$116</f>
        <v>0</v>
      </c>
      <c r="T12" s="293">
        <f>'Alternatyva 3'!T$116</f>
        <v>0</v>
      </c>
      <c r="U12" s="293">
        <f>'Alternatyva 3'!U$116</f>
        <v>0</v>
      </c>
      <c r="V12" s="293">
        <f>'Alternatyva 3'!V$116</f>
        <v>0</v>
      </c>
      <c r="W12" s="293">
        <f>'Alternatyva 3'!W$116</f>
        <v>0</v>
      </c>
      <c r="X12" s="293">
        <f>'Alternatyva 3'!X$116</f>
        <v>0</v>
      </c>
      <c r="Y12" s="293">
        <f>'Alternatyva 3'!Y$116</f>
        <v>0</v>
      </c>
      <c r="Z12" s="293">
        <f>'Alternatyva 3'!Z$116</f>
        <v>0</v>
      </c>
      <c r="AA12" s="293">
        <f>'Alternatyva 3'!AA$116</f>
        <v>0</v>
      </c>
      <c r="AB12" s="293">
        <f>'Alternatyva 3'!AB$116</f>
        <v>0</v>
      </c>
      <c r="AC12" s="293">
        <f>'Alternatyva 3'!AC$116</f>
        <v>0</v>
      </c>
      <c r="AD12" s="293">
        <f>'Alternatyva 3'!AD$116</f>
        <v>0</v>
      </c>
      <c r="AE12" s="293">
        <f>'Alternatyva 3'!AE$116</f>
        <v>0</v>
      </c>
      <c r="AF12" s="293">
        <f>'Alternatyva 3'!AF$116</f>
        <v>0</v>
      </c>
      <c r="AG12" s="293">
        <f>'Alternatyva 3'!AG$116</f>
        <v>0</v>
      </c>
      <c r="AH12" s="293">
        <f>'Alternatyva 3'!AH$116</f>
        <v>0</v>
      </c>
      <c r="AI12" s="293">
        <f>'Alternatyva 3'!AI$116</f>
        <v>0</v>
      </c>
      <c r="AJ12" s="293">
        <f>'Alternatyva 3'!AJ$116</f>
        <v>0</v>
      </c>
      <c r="AK12" s="293">
        <f>'Alternatyva 3'!AK$116</f>
        <v>0</v>
      </c>
      <c r="AL12" s="293">
        <f>'Alternatyva 3'!AL$116</f>
        <v>0</v>
      </c>
      <c r="AM12" s="293">
        <f>'Alternatyva 3'!AM$116</f>
        <v>0</v>
      </c>
      <c r="AN12" s="293">
        <f>'Alternatyva 3'!AN$116</f>
        <v>0</v>
      </c>
      <c r="AO12" s="293">
        <f>'Alternatyva 3'!AO$116</f>
        <v>0</v>
      </c>
      <c r="AP12" s="293">
        <f>'Alternatyva 3'!AP$116</f>
        <v>0</v>
      </c>
      <c r="AQ12" s="293">
        <f>'Alternatyva 3'!AQ$116</f>
        <v>0</v>
      </c>
      <c r="AR12" s="293">
        <f>'Alternatyva 3'!AR$116</f>
        <v>0</v>
      </c>
      <c r="AS12" s="293">
        <f>'Alternatyva 3'!AS$116</f>
        <v>0</v>
      </c>
      <c r="AT12" s="293">
        <f>'Alternatyva 3'!AT$116</f>
        <v>0</v>
      </c>
      <c r="AU12" s="293">
        <f>'Alternatyva 3'!AU$116</f>
        <v>0</v>
      </c>
      <c r="AV12" s="293">
        <f>'Alternatyva 3'!AV$116</f>
        <v>0</v>
      </c>
      <c r="AW12" s="293">
        <f>'Alternatyva 3'!AW$116</f>
        <v>0</v>
      </c>
      <c r="AX12" s="293">
        <f>'Alternatyva 3'!AX$116</f>
        <v>0</v>
      </c>
      <c r="AY12" s="293">
        <f>'Alternatyva 3'!AY$116</f>
        <v>0</v>
      </c>
      <c r="AZ12" s="293">
        <f>'Alternatyva 3'!AZ$116</f>
        <v>0</v>
      </c>
      <c r="BA12" s="293">
        <f>'Alternatyva 3'!BA$116</f>
        <v>0</v>
      </c>
      <c r="BB12" s="293">
        <f>'Alternatyva 3'!BB$116</f>
        <v>0</v>
      </c>
      <c r="BC12" s="293">
        <f>'Alternatyva 3'!BC$116</f>
        <v>0</v>
      </c>
      <c r="BD12" s="293">
        <f>'Alternatyva 3'!BD$116</f>
        <v>0</v>
      </c>
      <c r="BE12" s="293">
        <f>'Alternatyva 3'!BE$116</f>
        <v>0</v>
      </c>
      <c r="BF12" s="293">
        <f>'Alternatyva 3'!BF$116</f>
        <v>0</v>
      </c>
      <c r="BG12" s="293">
        <f>'Alternatyva 3'!BG$116</f>
        <v>0</v>
      </c>
      <c r="BH12" s="293">
        <f>'Alternatyva 3'!BH$116</f>
        <v>0</v>
      </c>
      <c r="BI12" s="293">
        <f>'Alternatyva 3'!BI$116</f>
        <v>0</v>
      </c>
      <c r="BJ12" s="293">
        <f>'Alternatyva 3'!BJ$116</f>
        <v>0</v>
      </c>
      <c r="BK12" s="293">
        <f>'Alternatyva 3'!BK$116</f>
        <v>0</v>
      </c>
      <c r="BL12" s="293">
        <f>'Alternatyva 3'!BL$116</f>
        <v>0</v>
      </c>
      <c r="BM12" s="293">
        <f>'Alternatyva 3'!BM$116</f>
        <v>0</v>
      </c>
      <c r="BN12" s="293">
        <f>'Alternatyva 3'!BN$116</f>
        <v>0</v>
      </c>
      <c r="BO12" s="293">
        <f>'Alternatyva 3'!BO$116</f>
        <v>0</v>
      </c>
      <c r="BP12" s="293">
        <f>'Alternatyva 3'!BP$116</f>
        <v>0</v>
      </c>
      <c r="BQ12" s="293">
        <f>'Alternatyva 3'!BQ$116</f>
        <v>0</v>
      </c>
      <c r="BR12" s="293">
        <f>'Alternatyva 3'!BR$116</f>
        <v>0</v>
      </c>
      <c r="BS12" s="293">
        <f>'Alternatyva 3'!BS$116</f>
        <v>0</v>
      </c>
      <c r="BT12" s="293">
        <f>'Alternatyva 3'!BT$116</f>
        <v>0</v>
      </c>
      <c r="BU12" s="293">
        <f>'Alternatyva 3'!BU$116</f>
        <v>0</v>
      </c>
      <c r="BV12" s="293">
        <f>'Alternatyva 3'!BV$116</f>
        <v>0</v>
      </c>
      <c r="BW12" s="293">
        <f>'Alternatyva 3'!BW$116</f>
        <v>0</v>
      </c>
      <c r="BX12" s="293">
        <f>'Alternatyva 3'!BX$116</f>
        <v>0</v>
      </c>
      <c r="BY12" s="293">
        <f>'Alternatyva 3'!BY$116</f>
        <v>0</v>
      </c>
      <c r="BZ12" s="293">
        <f>'Alternatyva 3'!BZ$116</f>
        <v>0</v>
      </c>
      <c r="CA12" s="293">
        <f>'Alternatyva 3'!CA$116</f>
        <v>0</v>
      </c>
      <c r="CB12" s="293">
        <f>'Alternatyva 3'!CB$116</f>
        <v>0</v>
      </c>
      <c r="CC12" s="293">
        <f>'Alternatyva 3'!CC$116</f>
        <v>0</v>
      </c>
      <c r="CD12" s="293">
        <f>'Alternatyva 3'!CD$116</f>
        <v>0</v>
      </c>
      <c r="CE12" s="293">
        <f>'Alternatyva 3'!CE$116</f>
        <v>0</v>
      </c>
      <c r="CF12" s="293">
        <f>'Alternatyva 3'!CF$116</f>
        <v>0</v>
      </c>
      <c r="CG12" s="293">
        <f>'Alternatyva 3'!CG$116</f>
        <v>0</v>
      </c>
      <c r="CH12" s="293">
        <f>'Alternatyva 3'!CH$116</f>
        <v>0</v>
      </c>
      <c r="CI12" s="293">
        <f>'Alternatyva 3'!CI$116</f>
        <v>0</v>
      </c>
      <c r="CJ12" s="293">
        <f>'Alternatyva 3'!CJ$116</f>
        <v>0</v>
      </c>
      <c r="CK12" s="293">
        <f>'Alternatyva 3'!CK$116</f>
        <v>0</v>
      </c>
      <c r="CL12" s="293">
        <f>'Alternatyva 3'!CL$116</f>
        <v>0</v>
      </c>
      <c r="CM12" s="293">
        <f>'Alternatyva 3'!CM$116</f>
        <v>0</v>
      </c>
      <c r="CN12" s="293">
        <f>'Alternatyva 3'!CN$116</f>
        <v>0</v>
      </c>
      <c r="CO12" s="293">
        <f>'Alternatyva 3'!CO$116</f>
        <v>0</v>
      </c>
      <c r="CP12" s="293">
        <f>'Alternatyva 3'!CP$116</f>
        <v>0</v>
      </c>
      <c r="CQ12" s="293">
        <f>'Alternatyva 3'!CQ$116</f>
        <v>0</v>
      </c>
      <c r="CR12" s="293">
        <f>'Alternatyva 3'!CR$116</f>
        <v>0</v>
      </c>
      <c r="CS12" s="293">
        <f>'Alternatyva 3'!CS$116</f>
        <v>0</v>
      </c>
      <c r="CT12" s="293">
        <f>'Alternatyva 3'!CT$116</f>
        <v>0</v>
      </c>
      <c r="CU12" s="293">
        <f>'Alternatyva 3'!CU$116</f>
        <v>0</v>
      </c>
      <c r="CV12" s="293">
        <f>'Alternatyva 3'!CV$116</f>
        <v>0</v>
      </c>
      <c r="CW12" s="293">
        <f>'Alternatyva 3'!CW$116</f>
        <v>0</v>
      </c>
      <c r="CX12" s="293">
        <f>'Alternatyva 3'!CX$116</f>
        <v>0</v>
      </c>
      <c r="CY12" s="293">
        <f>'Alternatyva 3'!CY$116</f>
        <v>0</v>
      </c>
      <c r="CZ12" s="293">
        <f>'Alternatyva 3'!CZ$116</f>
        <v>0</v>
      </c>
      <c r="DA12" s="293">
        <f>'Alternatyva 3'!DA$116</f>
        <v>0</v>
      </c>
      <c r="DB12" s="293">
        <f>'Alternatyva 3'!DB$116</f>
        <v>0</v>
      </c>
      <c r="DC12" s="293">
        <f>'Alternatyva 3'!DC$116</f>
        <v>0</v>
      </c>
    </row>
    <row r="13" spans="1:107" hidden="1">
      <c r="B13" s="669" t="str">
        <f>IF(A4_pav="","",A4_pav)</f>
        <v/>
      </c>
      <c r="C13" s="669"/>
      <c r="D13" s="669"/>
      <c r="E13" s="669"/>
      <c r="F13" s="292">
        <f>H13+NPV(FD,I13:INDEX(I13:DC13,PAL))</f>
        <v>0</v>
      </c>
      <c r="G13" s="279">
        <f>SUMIF($H$8:$DC$8,"&lt;="&amp;PAL,$H13:$DC13)</f>
        <v>0</v>
      </c>
      <c r="H13" s="293">
        <f>'Alternatyva 4'!H$116</f>
        <v>0</v>
      </c>
      <c r="I13" s="293">
        <f>'Alternatyva 4'!I$116</f>
        <v>0</v>
      </c>
      <c r="J13" s="293">
        <f>'Alternatyva 4'!J$116</f>
        <v>0</v>
      </c>
      <c r="K13" s="293">
        <f>'Alternatyva 4'!K$116</f>
        <v>0</v>
      </c>
      <c r="L13" s="293">
        <f>'Alternatyva 4'!L$116</f>
        <v>0</v>
      </c>
      <c r="M13" s="293">
        <f>'Alternatyva 4'!M$116</f>
        <v>0</v>
      </c>
      <c r="N13" s="293">
        <f>'Alternatyva 4'!N$116</f>
        <v>0</v>
      </c>
      <c r="O13" s="293">
        <f>'Alternatyva 4'!O$116</f>
        <v>0</v>
      </c>
      <c r="P13" s="293">
        <f>'Alternatyva 4'!P$116</f>
        <v>0</v>
      </c>
      <c r="Q13" s="293">
        <f>'Alternatyva 4'!Q$116</f>
        <v>0</v>
      </c>
      <c r="R13" s="293">
        <f>'Alternatyva 4'!R$116</f>
        <v>0</v>
      </c>
      <c r="S13" s="293">
        <f>'Alternatyva 4'!S$116</f>
        <v>0</v>
      </c>
      <c r="T13" s="293">
        <f>'Alternatyva 4'!T$116</f>
        <v>0</v>
      </c>
      <c r="U13" s="293">
        <f>'Alternatyva 4'!U$116</f>
        <v>0</v>
      </c>
      <c r="V13" s="293">
        <f>'Alternatyva 4'!V$116</f>
        <v>0</v>
      </c>
      <c r="W13" s="293">
        <f>'Alternatyva 4'!W$116</f>
        <v>0</v>
      </c>
      <c r="X13" s="293">
        <f>'Alternatyva 4'!X$116</f>
        <v>0</v>
      </c>
      <c r="Y13" s="293">
        <f>'Alternatyva 4'!Y$116</f>
        <v>0</v>
      </c>
      <c r="Z13" s="293">
        <f>'Alternatyva 4'!Z$116</f>
        <v>0</v>
      </c>
      <c r="AA13" s="293">
        <f>'Alternatyva 4'!AA$116</f>
        <v>0</v>
      </c>
      <c r="AB13" s="293">
        <f>'Alternatyva 4'!AB$116</f>
        <v>0</v>
      </c>
      <c r="AC13" s="293">
        <f>'Alternatyva 4'!AC$116</f>
        <v>0</v>
      </c>
      <c r="AD13" s="293">
        <f>'Alternatyva 4'!AD$116</f>
        <v>0</v>
      </c>
      <c r="AE13" s="293">
        <f>'Alternatyva 4'!AE$116</f>
        <v>0</v>
      </c>
      <c r="AF13" s="293">
        <f>'Alternatyva 4'!AF$116</f>
        <v>0</v>
      </c>
      <c r="AG13" s="293">
        <f>'Alternatyva 4'!AG$116</f>
        <v>0</v>
      </c>
      <c r="AH13" s="293">
        <f>'Alternatyva 4'!AH$116</f>
        <v>0</v>
      </c>
      <c r="AI13" s="293">
        <f>'Alternatyva 4'!AI$116</f>
        <v>0</v>
      </c>
      <c r="AJ13" s="293">
        <f>'Alternatyva 4'!AJ$116</f>
        <v>0</v>
      </c>
      <c r="AK13" s="293">
        <f>'Alternatyva 4'!AK$116</f>
        <v>0</v>
      </c>
      <c r="AL13" s="293">
        <f>'Alternatyva 4'!AL$116</f>
        <v>0</v>
      </c>
      <c r="AM13" s="293">
        <f>'Alternatyva 4'!AM$116</f>
        <v>0</v>
      </c>
      <c r="AN13" s="293">
        <f>'Alternatyva 4'!AN$116</f>
        <v>0</v>
      </c>
      <c r="AO13" s="293">
        <f>'Alternatyva 4'!AO$116</f>
        <v>0</v>
      </c>
      <c r="AP13" s="293">
        <f>'Alternatyva 4'!AP$116</f>
        <v>0</v>
      </c>
      <c r="AQ13" s="293">
        <f>'Alternatyva 4'!AQ$116</f>
        <v>0</v>
      </c>
      <c r="AR13" s="293">
        <f>'Alternatyva 4'!AR$116</f>
        <v>0</v>
      </c>
      <c r="AS13" s="293">
        <f>'Alternatyva 4'!AS$116</f>
        <v>0</v>
      </c>
      <c r="AT13" s="293">
        <f>'Alternatyva 4'!AT$116</f>
        <v>0</v>
      </c>
      <c r="AU13" s="293">
        <f>'Alternatyva 4'!AU$116</f>
        <v>0</v>
      </c>
      <c r="AV13" s="293">
        <f>'Alternatyva 4'!AV$116</f>
        <v>0</v>
      </c>
      <c r="AW13" s="293">
        <f>'Alternatyva 4'!AW$116</f>
        <v>0</v>
      </c>
      <c r="AX13" s="293">
        <f>'Alternatyva 4'!AX$116</f>
        <v>0</v>
      </c>
      <c r="AY13" s="293">
        <f>'Alternatyva 4'!AY$116</f>
        <v>0</v>
      </c>
      <c r="AZ13" s="293">
        <f>'Alternatyva 4'!AZ$116</f>
        <v>0</v>
      </c>
      <c r="BA13" s="293">
        <f>'Alternatyva 4'!BA$116</f>
        <v>0</v>
      </c>
      <c r="BB13" s="293">
        <f>'Alternatyva 4'!BB$116</f>
        <v>0</v>
      </c>
      <c r="BC13" s="293">
        <f>'Alternatyva 4'!BC$116</f>
        <v>0</v>
      </c>
      <c r="BD13" s="293">
        <f>'Alternatyva 4'!BD$116</f>
        <v>0</v>
      </c>
      <c r="BE13" s="293">
        <f>'Alternatyva 4'!BE$116</f>
        <v>0</v>
      </c>
      <c r="BF13" s="293">
        <f>'Alternatyva 4'!BF$116</f>
        <v>0</v>
      </c>
      <c r="BG13" s="293">
        <f>'Alternatyva 4'!BG$116</f>
        <v>0</v>
      </c>
      <c r="BH13" s="293">
        <f>'Alternatyva 4'!BH$116</f>
        <v>0</v>
      </c>
      <c r="BI13" s="293">
        <f>'Alternatyva 4'!BI$116</f>
        <v>0</v>
      </c>
      <c r="BJ13" s="293">
        <f>'Alternatyva 4'!BJ$116</f>
        <v>0</v>
      </c>
      <c r="BK13" s="293">
        <f>'Alternatyva 4'!BK$116</f>
        <v>0</v>
      </c>
      <c r="BL13" s="293">
        <f>'Alternatyva 4'!BL$116</f>
        <v>0</v>
      </c>
      <c r="BM13" s="293">
        <f>'Alternatyva 4'!BM$116</f>
        <v>0</v>
      </c>
      <c r="BN13" s="293">
        <f>'Alternatyva 4'!BN$116</f>
        <v>0</v>
      </c>
      <c r="BO13" s="293">
        <f>'Alternatyva 4'!BO$116</f>
        <v>0</v>
      </c>
      <c r="BP13" s="293">
        <f>'Alternatyva 4'!BP$116</f>
        <v>0</v>
      </c>
      <c r="BQ13" s="293">
        <f>'Alternatyva 4'!BQ$116</f>
        <v>0</v>
      </c>
      <c r="BR13" s="293">
        <f>'Alternatyva 4'!BR$116</f>
        <v>0</v>
      </c>
      <c r="BS13" s="293">
        <f>'Alternatyva 4'!BS$116</f>
        <v>0</v>
      </c>
      <c r="BT13" s="293">
        <f>'Alternatyva 4'!BT$116</f>
        <v>0</v>
      </c>
      <c r="BU13" s="293">
        <f>'Alternatyva 4'!BU$116</f>
        <v>0</v>
      </c>
      <c r="BV13" s="293">
        <f>'Alternatyva 4'!BV$116</f>
        <v>0</v>
      </c>
      <c r="BW13" s="293">
        <f>'Alternatyva 4'!BW$116</f>
        <v>0</v>
      </c>
      <c r="BX13" s="293">
        <f>'Alternatyva 4'!BX$116</f>
        <v>0</v>
      </c>
      <c r="BY13" s="293">
        <f>'Alternatyva 4'!BY$116</f>
        <v>0</v>
      </c>
      <c r="BZ13" s="293">
        <f>'Alternatyva 4'!BZ$116</f>
        <v>0</v>
      </c>
      <c r="CA13" s="293">
        <f>'Alternatyva 4'!CA$116</f>
        <v>0</v>
      </c>
      <c r="CB13" s="293">
        <f>'Alternatyva 4'!CB$116</f>
        <v>0</v>
      </c>
      <c r="CC13" s="293">
        <f>'Alternatyva 4'!CC$116</f>
        <v>0</v>
      </c>
      <c r="CD13" s="293">
        <f>'Alternatyva 4'!CD$116</f>
        <v>0</v>
      </c>
      <c r="CE13" s="293">
        <f>'Alternatyva 4'!CE$116</f>
        <v>0</v>
      </c>
      <c r="CF13" s="293">
        <f>'Alternatyva 4'!CF$116</f>
        <v>0</v>
      </c>
      <c r="CG13" s="293">
        <f>'Alternatyva 4'!CG$116</f>
        <v>0</v>
      </c>
      <c r="CH13" s="293">
        <f>'Alternatyva 4'!CH$116</f>
        <v>0</v>
      </c>
      <c r="CI13" s="293">
        <f>'Alternatyva 4'!CI$116</f>
        <v>0</v>
      </c>
      <c r="CJ13" s="293">
        <f>'Alternatyva 4'!CJ$116</f>
        <v>0</v>
      </c>
      <c r="CK13" s="293">
        <f>'Alternatyva 4'!CK$116</f>
        <v>0</v>
      </c>
      <c r="CL13" s="293">
        <f>'Alternatyva 4'!CL$116</f>
        <v>0</v>
      </c>
      <c r="CM13" s="293">
        <f>'Alternatyva 4'!CM$116</f>
        <v>0</v>
      </c>
      <c r="CN13" s="293">
        <f>'Alternatyva 4'!CN$116</f>
        <v>0</v>
      </c>
      <c r="CO13" s="293">
        <f>'Alternatyva 4'!CO$116</f>
        <v>0</v>
      </c>
      <c r="CP13" s="293">
        <f>'Alternatyva 4'!CP$116</f>
        <v>0</v>
      </c>
      <c r="CQ13" s="293">
        <f>'Alternatyva 4'!CQ$116</f>
        <v>0</v>
      </c>
      <c r="CR13" s="293">
        <f>'Alternatyva 4'!CR$116</f>
        <v>0</v>
      </c>
      <c r="CS13" s="293">
        <f>'Alternatyva 4'!CS$116</f>
        <v>0</v>
      </c>
      <c r="CT13" s="293">
        <f>'Alternatyva 4'!CT$116</f>
        <v>0</v>
      </c>
      <c r="CU13" s="293">
        <f>'Alternatyva 4'!CU$116</f>
        <v>0</v>
      </c>
      <c r="CV13" s="293">
        <f>'Alternatyva 4'!CV$116</f>
        <v>0</v>
      </c>
      <c r="CW13" s="293">
        <f>'Alternatyva 4'!CW$116</f>
        <v>0</v>
      </c>
      <c r="CX13" s="293">
        <f>'Alternatyva 4'!CX$116</f>
        <v>0</v>
      </c>
      <c r="CY13" s="293">
        <f>'Alternatyva 4'!CY$116</f>
        <v>0</v>
      </c>
      <c r="CZ13" s="293">
        <f>'Alternatyva 4'!CZ$116</f>
        <v>0</v>
      </c>
      <c r="DA13" s="293">
        <f>'Alternatyva 4'!DA$116</f>
        <v>0</v>
      </c>
      <c r="DB13" s="293">
        <f>'Alternatyva 4'!DB$116</f>
        <v>0</v>
      </c>
      <c r="DC13" s="293">
        <f>'Alternatyva 4'!DC$116</f>
        <v>0</v>
      </c>
    </row>
    <row r="14" spans="1:107" hidden="1">
      <c r="B14" s="669" t="str">
        <f>IF(A5_pav="","",A5_pav)</f>
        <v/>
      </c>
      <c r="C14" s="669"/>
      <c r="D14" s="669"/>
      <c r="E14" s="669"/>
      <c r="F14" s="292">
        <f>H14+NPV(FD,I14:INDEX(I14:DC14,PAL))</f>
        <v>0</v>
      </c>
      <c r="G14" s="279">
        <f>SUMIF($H$8:$DC$8,"&lt;="&amp;PAL,$H14:$DC14)</f>
        <v>0</v>
      </c>
      <c r="H14" s="293">
        <f>'Alternatyva 5'!H$116</f>
        <v>0</v>
      </c>
      <c r="I14" s="293">
        <f>'Alternatyva 5'!I$116</f>
        <v>0</v>
      </c>
      <c r="J14" s="293">
        <f>'Alternatyva 5'!J$116</f>
        <v>0</v>
      </c>
      <c r="K14" s="293">
        <f>'Alternatyva 5'!K$116</f>
        <v>0</v>
      </c>
      <c r="L14" s="293">
        <f>'Alternatyva 5'!L$116</f>
        <v>0</v>
      </c>
      <c r="M14" s="293">
        <f>'Alternatyva 5'!M$116</f>
        <v>0</v>
      </c>
      <c r="N14" s="293">
        <f>'Alternatyva 5'!N$116</f>
        <v>0</v>
      </c>
      <c r="O14" s="293">
        <f>'Alternatyva 5'!O$116</f>
        <v>0</v>
      </c>
      <c r="P14" s="293">
        <f>'Alternatyva 5'!P$116</f>
        <v>0</v>
      </c>
      <c r="Q14" s="293">
        <f>'Alternatyva 5'!Q$116</f>
        <v>0</v>
      </c>
      <c r="R14" s="293">
        <f>'Alternatyva 5'!R$116</f>
        <v>0</v>
      </c>
      <c r="S14" s="293">
        <f>'Alternatyva 5'!S$116</f>
        <v>0</v>
      </c>
      <c r="T14" s="293">
        <f>'Alternatyva 5'!T$116</f>
        <v>0</v>
      </c>
      <c r="U14" s="293">
        <f>'Alternatyva 5'!U$116</f>
        <v>0</v>
      </c>
      <c r="V14" s="293">
        <f>'Alternatyva 5'!V$116</f>
        <v>0</v>
      </c>
      <c r="W14" s="293">
        <f>'Alternatyva 5'!W$116</f>
        <v>0</v>
      </c>
      <c r="X14" s="293">
        <f>'Alternatyva 5'!X$116</f>
        <v>0</v>
      </c>
      <c r="Y14" s="293">
        <f>'Alternatyva 5'!Y$116</f>
        <v>0</v>
      </c>
      <c r="Z14" s="293">
        <f>'Alternatyva 5'!Z$116</f>
        <v>0</v>
      </c>
      <c r="AA14" s="293">
        <f>'Alternatyva 5'!AA$116</f>
        <v>0</v>
      </c>
      <c r="AB14" s="293">
        <f>'Alternatyva 5'!AB$116</f>
        <v>0</v>
      </c>
      <c r="AC14" s="293">
        <f>'Alternatyva 5'!AC$116</f>
        <v>0</v>
      </c>
      <c r="AD14" s="293">
        <f>'Alternatyva 5'!AD$116</f>
        <v>0</v>
      </c>
      <c r="AE14" s="293">
        <f>'Alternatyva 5'!AE$116</f>
        <v>0</v>
      </c>
      <c r="AF14" s="293">
        <f>'Alternatyva 5'!AF$116</f>
        <v>0</v>
      </c>
      <c r="AG14" s="293">
        <f>'Alternatyva 5'!AG$116</f>
        <v>0</v>
      </c>
      <c r="AH14" s="293">
        <f>'Alternatyva 5'!AH$116</f>
        <v>0</v>
      </c>
      <c r="AI14" s="293">
        <f>'Alternatyva 5'!AI$116</f>
        <v>0</v>
      </c>
      <c r="AJ14" s="293">
        <f>'Alternatyva 5'!AJ$116</f>
        <v>0</v>
      </c>
      <c r="AK14" s="293">
        <f>'Alternatyva 5'!AK$116</f>
        <v>0</v>
      </c>
      <c r="AL14" s="293">
        <f>'Alternatyva 5'!AL$116</f>
        <v>0</v>
      </c>
      <c r="AM14" s="293">
        <f>'Alternatyva 5'!AM$116</f>
        <v>0</v>
      </c>
      <c r="AN14" s="293">
        <f>'Alternatyva 5'!AN$116</f>
        <v>0</v>
      </c>
      <c r="AO14" s="293">
        <f>'Alternatyva 5'!AO$116</f>
        <v>0</v>
      </c>
      <c r="AP14" s="293">
        <f>'Alternatyva 5'!AP$116</f>
        <v>0</v>
      </c>
      <c r="AQ14" s="293">
        <f>'Alternatyva 5'!AQ$116</f>
        <v>0</v>
      </c>
      <c r="AR14" s="293">
        <f>'Alternatyva 5'!AR$116</f>
        <v>0</v>
      </c>
      <c r="AS14" s="293">
        <f>'Alternatyva 5'!AS$116</f>
        <v>0</v>
      </c>
      <c r="AT14" s="293">
        <f>'Alternatyva 5'!AT$116</f>
        <v>0</v>
      </c>
      <c r="AU14" s="293">
        <f>'Alternatyva 5'!AU$116</f>
        <v>0</v>
      </c>
      <c r="AV14" s="293">
        <f>'Alternatyva 5'!AV$116</f>
        <v>0</v>
      </c>
      <c r="AW14" s="293">
        <f>'Alternatyva 5'!AW$116</f>
        <v>0</v>
      </c>
      <c r="AX14" s="293">
        <f>'Alternatyva 5'!AX$116</f>
        <v>0</v>
      </c>
      <c r="AY14" s="293">
        <f>'Alternatyva 5'!AY$116</f>
        <v>0</v>
      </c>
      <c r="AZ14" s="293">
        <f>'Alternatyva 5'!AZ$116</f>
        <v>0</v>
      </c>
      <c r="BA14" s="293">
        <f>'Alternatyva 5'!BA$116</f>
        <v>0</v>
      </c>
      <c r="BB14" s="293">
        <f>'Alternatyva 5'!BB$116</f>
        <v>0</v>
      </c>
      <c r="BC14" s="293">
        <f>'Alternatyva 5'!BC$116</f>
        <v>0</v>
      </c>
      <c r="BD14" s="293">
        <f>'Alternatyva 5'!BD$116</f>
        <v>0</v>
      </c>
      <c r="BE14" s="293">
        <f>'Alternatyva 5'!BE$116</f>
        <v>0</v>
      </c>
      <c r="BF14" s="293">
        <f>'Alternatyva 5'!BF$116</f>
        <v>0</v>
      </c>
      <c r="BG14" s="293">
        <f>'Alternatyva 5'!BG$116</f>
        <v>0</v>
      </c>
      <c r="BH14" s="293">
        <f>'Alternatyva 5'!BH$116</f>
        <v>0</v>
      </c>
      <c r="BI14" s="293">
        <f>'Alternatyva 5'!BI$116</f>
        <v>0</v>
      </c>
      <c r="BJ14" s="293">
        <f>'Alternatyva 5'!BJ$116</f>
        <v>0</v>
      </c>
      <c r="BK14" s="293">
        <f>'Alternatyva 5'!BK$116</f>
        <v>0</v>
      </c>
      <c r="BL14" s="293">
        <f>'Alternatyva 5'!BL$116</f>
        <v>0</v>
      </c>
      <c r="BM14" s="293">
        <f>'Alternatyva 5'!BM$116</f>
        <v>0</v>
      </c>
      <c r="BN14" s="293">
        <f>'Alternatyva 5'!BN$116</f>
        <v>0</v>
      </c>
      <c r="BO14" s="293">
        <f>'Alternatyva 5'!BO$116</f>
        <v>0</v>
      </c>
      <c r="BP14" s="293">
        <f>'Alternatyva 5'!BP$116</f>
        <v>0</v>
      </c>
      <c r="BQ14" s="293">
        <f>'Alternatyva 5'!BQ$116</f>
        <v>0</v>
      </c>
      <c r="BR14" s="293">
        <f>'Alternatyva 5'!BR$116</f>
        <v>0</v>
      </c>
      <c r="BS14" s="293">
        <f>'Alternatyva 5'!BS$116</f>
        <v>0</v>
      </c>
      <c r="BT14" s="293">
        <f>'Alternatyva 5'!BT$116</f>
        <v>0</v>
      </c>
      <c r="BU14" s="293">
        <f>'Alternatyva 5'!BU$116</f>
        <v>0</v>
      </c>
      <c r="BV14" s="293">
        <f>'Alternatyva 5'!BV$116</f>
        <v>0</v>
      </c>
      <c r="BW14" s="293">
        <f>'Alternatyva 5'!BW$116</f>
        <v>0</v>
      </c>
      <c r="BX14" s="293">
        <f>'Alternatyva 5'!BX$116</f>
        <v>0</v>
      </c>
      <c r="BY14" s="293">
        <f>'Alternatyva 5'!BY$116</f>
        <v>0</v>
      </c>
      <c r="BZ14" s="293">
        <f>'Alternatyva 5'!BZ$116</f>
        <v>0</v>
      </c>
      <c r="CA14" s="293">
        <f>'Alternatyva 5'!CA$116</f>
        <v>0</v>
      </c>
      <c r="CB14" s="293">
        <f>'Alternatyva 5'!CB$116</f>
        <v>0</v>
      </c>
      <c r="CC14" s="293">
        <f>'Alternatyva 5'!CC$116</f>
        <v>0</v>
      </c>
      <c r="CD14" s="293">
        <f>'Alternatyva 5'!CD$116</f>
        <v>0</v>
      </c>
      <c r="CE14" s="293">
        <f>'Alternatyva 5'!CE$116</f>
        <v>0</v>
      </c>
      <c r="CF14" s="293">
        <f>'Alternatyva 5'!CF$116</f>
        <v>0</v>
      </c>
      <c r="CG14" s="293">
        <f>'Alternatyva 5'!CG$116</f>
        <v>0</v>
      </c>
      <c r="CH14" s="293">
        <f>'Alternatyva 5'!CH$116</f>
        <v>0</v>
      </c>
      <c r="CI14" s="293">
        <f>'Alternatyva 5'!CI$116</f>
        <v>0</v>
      </c>
      <c r="CJ14" s="293">
        <f>'Alternatyva 5'!CJ$116</f>
        <v>0</v>
      </c>
      <c r="CK14" s="293">
        <f>'Alternatyva 5'!CK$116</f>
        <v>0</v>
      </c>
      <c r="CL14" s="293">
        <f>'Alternatyva 5'!CL$116</f>
        <v>0</v>
      </c>
      <c r="CM14" s="293">
        <f>'Alternatyva 5'!CM$116</f>
        <v>0</v>
      </c>
      <c r="CN14" s="293">
        <f>'Alternatyva 5'!CN$116</f>
        <v>0</v>
      </c>
      <c r="CO14" s="293">
        <f>'Alternatyva 5'!CO$116</f>
        <v>0</v>
      </c>
      <c r="CP14" s="293">
        <f>'Alternatyva 5'!CP$116</f>
        <v>0</v>
      </c>
      <c r="CQ14" s="293">
        <f>'Alternatyva 5'!CQ$116</f>
        <v>0</v>
      </c>
      <c r="CR14" s="293">
        <f>'Alternatyva 5'!CR$116</f>
        <v>0</v>
      </c>
      <c r="CS14" s="293">
        <f>'Alternatyva 5'!CS$116</f>
        <v>0</v>
      </c>
      <c r="CT14" s="293">
        <f>'Alternatyva 5'!CT$116</f>
        <v>0</v>
      </c>
      <c r="CU14" s="293">
        <f>'Alternatyva 5'!CU$116</f>
        <v>0</v>
      </c>
      <c r="CV14" s="293">
        <f>'Alternatyva 5'!CV$116</f>
        <v>0</v>
      </c>
      <c r="CW14" s="293">
        <f>'Alternatyva 5'!CW$116</f>
        <v>0</v>
      </c>
      <c r="CX14" s="293">
        <f>'Alternatyva 5'!CX$116</f>
        <v>0</v>
      </c>
      <c r="CY14" s="293">
        <f>'Alternatyva 5'!CY$116</f>
        <v>0</v>
      </c>
      <c r="CZ14" s="293">
        <f>'Alternatyva 5'!CZ$116</f>
        <v>0</v>
      </c>
      <c r="DA14" s="293">
        <f>'Alternatyva 5'!DA$116</f>
        <v>0</v>
      </c>
      <c r="DB14" s="293">
        <f>'Alternatyva 5'!DB$116</f>
        <v>0</v>
      </c>
      <c r="DC14" s="293">
        <f>'Alternatyva 5'!DC$116</f>
        <v>0</v>
      </c>
    </row>
    <row r="15" spans="1:107" s="6" customFormat="1">
      <c r="A15" s="5"/>
      <c r="E15" s="16"/>
      <c r="F15" s="39"/>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row>
    <row r="16" spans="1:107" s="6" customFormat="1">
      <c r="A16" s="5"/>
      <c r="B16" s="97" t="str">
        <f>IF(Result_mat&lt;&gt;"",CONCATENATE("eur / ",Result_mat),"-")</f>
        <v>eur / Procentai</v>
      </c>
      <c r="C16" s="97"/>
      <c r="D16" s="97"/>
      <c r="E16" s="16"/>
      <c r="F16" s="39"/>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row>
    <row r="17" spans="1:116" s="3" customFormat="1" ht="28.5" customHeight="1">
      <c r="A17" s="2"/>
      <c r="B17" s="670" t="s">
        <v>142</v>
      </c>
      <c r="C17" s="670"/>
      <c r="D17" s="670"/>
      <c r="E17" s="670"/>
      <c r="F17" s="307" t="s">
        <v>261</v>
      </c>
      <c r="G17" s="34"/>
      <c r="H17" s="34"/>
      <c r="I17" s="2"/>
      <c r="J17" s="27"/>
      <c r="K17" s="27"/>
      <c r="L17" s="27"/>
      <c r="M17" s="27"/>
      <c r="N17" s="27"/>
      <c r="O17" s="27"/>
      <c r="P17" s="27"/>
    </row>
    <row r="18" spans="1:116">
      <c r="B18" s="669" t="str">
        <f>IF(A1_pav="","",A1_pav)</f>
        <v>Vystomojo bendradarbiavimo ir humanitarinės pagalbos fondo finansavimas</v>
      </c>
      <c r="C18" s="669"/>
      <c r="D18" s="669"/>
      <c r="E18" s="669"/>
      <c r="F18" s="305" t="str">
        <f>IFERROR(('Alternatyva 1'!$F$7+'Alternatyva 1'!F$115-F28)/$F10,"-")</f>
        <v>-</v>
      </c>
      <c r="G18" s="36"/>
      <c r="H18" s="21"/>
      <c r="J18" s="5"/>
      <c r="K18" s="5"/>
      <c r="L18" s="5"/>
      <c r="M18" s="37"/>
      <c r="N18" s="38"/>
      <c r="O18" s="5"/>
      <c r="P18" s="37"/>
    </row>
    <row r="19" spans="1:116" hidden="1">
      <c r="B19" s="669" t="str">
        <f>IF(A2_pav="","",A2_pav)</f>
        <v/>
      </c>
      <c r="C19" s="669"/>
      <c r="D19" s="669"/>
      <c r="E19" s="669"/>
      <c r="F19" s="305" t="str">
        <f>IFERROR(('Alternatyva 2'!$F$7+'Alternatyva 2'!F$115-F36)/$F11,"-")</f>
        <v>-</v>
      </c>
      <c r="G19" s="36"/>
      <c r="H19" s="36"/>
      <c r="J19" s="5"/>
      <c r="K19" s="5"/>
      <c r="L19" s="5"/>
      <c r="M19" s="37"/>
      <c r="N19" s="38"/>
      <c r="O19" s="5"/>
      <c r="P19" s="37"/>
    </row>
    <row r="20" spans="1:116" hidden="1">
      <c r="B20" s="669" t="str">
        <f>IF(A3_pav="","",A3_pav)</f>
        <v/>
      </c>
      <c r="C20" s="669"/>
      <c r="D20" s="669"/>
      <c r="E20" s="669"/>
      <c r="F20" s="305" t="str">
        <f>IFERROR(('Alternatyva 3'!$F$7+'Alternatyva 3'!F$115-F44)/$F12,"-")</f>
        <v>-</v>
      </c>
      <c r="G20" s="36"/>
      <c r="H20" s="36"/>
      <c r="J20" s="5"/>
      <c r="K20" s="5"/>
      <c r="L20" s="5"/>
      <c r="M20" s="37"/>
      <c r="N20" s="38"/>
      <c r="O20" s="5"/>
      <c r="P20" s="37"/>
    </row>
    <row r="21" spans="1:116" hidden="1">
      <c r="B21" s="669" t="str">
        <f>IF(A4_pav="","",A4_pav)</f>
        <v/>
      </c>
      <c r="C21" s="669"/>
      <c r="D21" s="669"/>
      <c r="E21" s="669"/>
      <c r="F21" s="305" t="str">
        <f>IFERROR(('Alternatyva 4'!$F$7+'Alternatyva 4'!F$115-F52)/$F13,"-")</f>
        <v>-</v>
      </c>
      <c r="G21" s="36"/>
      <c r="H21" s="36"/>
      <c r="J21" s="5"/>
      <c r="K21" s="5"/>
      <c r="L21" s="5"/>
      <c r="M21" s="37"/>
      <c r="N21" s="38"/>
      <c r="O21" s="5"/>
      <c r="P21" s="37"/>
    </row>
    <row r="22" spans="1:116" hidden="1">
      <c r="B22" s="669" t="str">
        <f>IF(A5_pav="","",A5_pav)</f>
        <v/>
      </c>
      <c r="C22" s="669"/>
      <c r="D22" s="669"/>
      <c r="E22" s="669"/>
      <c r="F22" s="305" t="str">
        <f>IFERROR(('Alternatyva 5'!$F$7++'Alternatyva 5'!F$115-F60)/$F14,"-")</f>
        <v>-</v>
      </c>
      <c r="G22" s="36"/>
      <c r="H22" s="36"/>
      <c r="J22" s="5"/>
      <c r="K22" s="5"/>
      <c r="L22" s="5"/>
      <c r="M22" s="37"/>
      <c r="N22" s="38"/>
      <c r="O22" s="5"/>
      <c r="P22" s="37"/>
    </row>
    <row r="23" spans="1:116" s="2" customFormat="1">
      <c r="B23" s="28"/>
      <c r="C23" s="28"/>
      <c r="D23" s="28"/>
      <c r="E23" s="85"/>
      <c r="F23" s="35"/>
      <c r="G23" s="36"/>
      <c r="H23" s="36"/>
      <c r="J23" s="5"/>
      <c r="K23" s="5"/>
      <c r="L23" s="5"/>
      <c r="M23" s="81"/>
      <c r="N23" s="38"/>
      <c r="O23" s="5"/>
      <c r="P23" s="81"/>
    </row>
    <row r="24" spans="1:116" s="2" customFormat="1">
      <c r="B24" s="28"/>
      <c r="C24" s="28"/>
      <c r="D24" s="28"/>
      <c r="E24" s="85"/>
      <c r="F24" s="35"/>
      <c r="G24" s="36"/>
      <c r="H24" s="36"/>
      <c r="J24" s="5"/>
      <c r="K24" s="5"/>
      <c r="L24" s="5"/>
      <c r="M24" s="136"/>
      <c r="N24" s="38"/>
      <c r="O24" s="5"/>
      <c r="P24" s="136"/>
    </row>
    <row r="25" spans="1:116" s="2" customFormat="1">
      <c r="B25" s="28"/>
      <c r="C25" s="28"/>
      <c r="D25" s="28"/>
      <c r="E25" s="85"/>
      <c r="F25" s="35"/>
      <c r="G25" s="36"/>
      <c r="H25" s="36"/>
      <c r="J25" s="5"/>
      <c r="K25" s="5"/>
      <c r="L25" s="5"/>
      <c r="M25" s="136"/>
      <c r="N25" s="38"/>
      <c r="O25" s="5"/>
      <c r="P25" s="136"/>
    </row>
    <row r="26" spans="1:116" hidden="1">
      <c r="B26" s="59" t="s">
        <v>6</v>
      </c>
      <c r="C26" s="59"/>
      <c r="D26" s="59"/>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6"/>
      <c r="DE26" s="6"/>
      <c r="DF26" s="6"/>
      <c r="DG26" s="6"/>
      <c r="DH26" s="6"/>
      <c r="DI26" s="6"/>
      <c r="DJ26" s="6"/>
      <c r="DK26" s="6"/>
      <c r="DL26" s="6"/>
    </row>
    <row r="27" spans="1:116" s="52" customFormat="1" hidden="1">
      <c r="B27" s="667" t="s">
        <v>197</v>
      </c>
      <c r="C27" s="667"/>
      <c r="D27" s="667"/>
      <c r="E27" s="667"/>
      <c r="F27" s="102"/>
      <c r="G27" s="93" t="s">
        <v>33</v>
      </c>
      <c r="H27" s="93" t="str">
        <f ca="1">H9</f>
        <v>2023</v>
      </c>
      <c r="I27" s="93">
        <f t="shared" ref="I27:BT27" ca="1" si="3">I9</f>
        <v>2024</v>
      </c>
      <c r="J27" s="93">
        <f t="shared" ca="1" si="3"/>
        <v>2025</v>
      </c>
      <c r="K27" s="93">
        <f t="shared" ca="1" si="3"/>
        <v>2026</v>
      </c>
      <c r="L27" s="93">
        <f t="shared" ca="1" si="3"/>
        <v>2027</v>
      </c>
      <c r="M27" s="93">
        <f t="shared" ca="1" si="3"/>
        <v>2028</v>
      </c>
      <c r="N27" s="93">
        <f t="shared" ca="1" si="3"/>
        <v>2029</v>
      </c>
      <c r="O27" s="93">
        <f t="shared" ca="1" si="3"/>
        <v>2030</v>
      </c>
      <c r="P27" s="93">
        <f t="shared" ca="1" si="3"/>
        <v>2031</v>
      </c>
      <c r="Q27" s="93">
        <f t="shared" ca="1" si="3"/>
        <v>2032</v>
      </c>
      <c r="R27" s="93">
        <f t="shared" ca="1" si="3"/>
        <v>2033</v>
      </c>
      <c r="S27" s="93">
        <f t="shared" ca="1" si="3"/>
        <v>2034</v>
      </c>
      <c r="T27" s="93">
        <f t="shared" ca="1" si="3"/>
        <v>2035</v>
      </c>
      <c r="U27" s="93">
        <f t="shared" ca="1" si="3"/>
        <v>2036</v>
      </c>
      <c r="V27" s="93">
        <f t="shared" ca="1" si="3"/>
        <v>2037</v>
      </c>
      <c r="W27" s="93">
        <f t="shared" ca="1" si="3"/>
        <v>2038</v>
      </c>
      <c r="X27" s="93">
        <f t="shared" ca="1" si="3"/>
        <v>2039</v>
      </c>
      <c r="Y27" s="93">
        <f t="shared" ca="1" si="3"/>
        <v>2040</v>
      </c>
      <c r="Z27" s="93">
        <f t="shared" ca="1" si="3"/>
        <v>2041</v>
      </c>
      <c r="AA27" s="93">
        <f t="shared" ca="1" si="3"/>
        <v>2042</v>
      </c>
      <c r="AB27" s="93">
        <f t="shared" ca="1" si="3"/>
        <v>2043</v>
      </c>
      <c r="AC27" s="93">
        <f t="shared" ca="1" si="3"/>
        <v>2044</v>
      </c>
      <c r="AD27" s="93">
        <f t="shared" ca="1" si="3"/>
        <v>2045</v>
      </c>
      <c r="AE27" s="93">
        <f t="shared" ca="1" si="3"/>
        <v>2046</v>
      </c>
      <c r="AF27" s="93">
        <f t="shared" ca="1" si="3"/>
        <v>2047</v>
      </c>
      <c r="AG27" s="93">
        <f t="shared" ca="1" si="3"/>
        <v>2048</v>
      </c>
      <c r="AH27" s="93">
        <f t="shared" ca="1" si="3"/>
        <v>2049</v>
      </c>
      <c r="AI27" s="93">
        <f t="shared" ca="1" si="3"/>
        <v>2050</v>
      </c>
      <c r="AJ27" s="93">
        <f t="shared" ca="1" si="3"/>
        <v>2051</v>
      </c>
      <c r="AK27" s="93">
        <f t="shared" ca="1" si="3"/>
        <v>2052</v>
      </c>
      <c r="AL27" s="93">
        <f t="shared" ca="1" si="3"/>
        <v>2053</v>
      </c>
      <c r="AM27" s="93">
        <f t="shared" ca="1" si="3"/>
        <v>2054</v>
      </c>
      <c r="AN27" s="93">
        <f t="shared" ca="1" si="3"/>
        <v>2055</v>
      </c>
      <c r="AO27" s="93">
        <f t="shared" ca="1" si="3"/>
        <v>2056</v>
      </c>
      <c r="AP27" s="93">
        <f t="shared" ca="1" si="3"/>
        <v>2057</v>
      </c>
      <c r="AQ27" s="93">
        <f t="shared" ca="1" si="3"/>
        <v>2058</v>
      </c>
      <c r="AR27" s="93">
        <f t="shared" ca="1" si="3"/>
        <v>2059</v>
      </c>
      <c r="AS27" s="93">
        <f t="shared" ca="1" si="3"/>
        <v>2060</v>
      </c>
      <c r="AT27" s="93">
        <f t="shared" ca="1" si="3"/>
        <v>2061</v>
      </c>
      <c r="AU27" s="93">
        <f t="shared" ca="1" si="3"/>
        <v>2062</v>
      </c>
      <c r="AV27" s="93">
        <f t="shared" ca="1" si="3"/>
        <v>2063</v>
      </c>
      <c r="AW27" s="93">
        <f t="shared" ca="1" si="3"/>
        <v>2064</v>
      </c>
      <c r="AX27" s="93">
        <f t="shared" ca="1" si="3"/>
        <v>2065</v>
      </c>
      <c r="AY27" s="93">
        <f t="shared" ca="1" si="3"/>
        <v>2066</v>
      </c>
      <c r="AZ27" s="93">
        <f t="shared" ca="1" si="3"/>
        <v>2067</v>
      </c>
      <c r="BA27" s="93">
        <f t="shared" ca="1" si="3"/>
        <v>2068</v>
      </c>
      <c r="BB27" s="93">
        <f t="shared" ca="1" si="3"/>
        <v>2069</v>
      </c>
      <c r="BC27" s="93">
        <f t="shared" ca="1" si="3"/>
        <v>2070</v>
      </c>
      <c r="BD27" s="93">
        <f t="shared" ca="1" si="3"/>
        <v>2071</v>
      </c>
      <c r="BE27" s="93">
        <f t="shared" ca="1" si="3"/>
        <v>2072</v>
      </c>
      <c r="BF27" s="93">
        <f t="shared" ca="1" si="3"/>
        <v>2073</v>
      </c>
      <c r="BG27" s="93">
        <f t="shared" ca="1" si="3"/>
        <v>2074</v>
      </c>
      <c r="BH27" s="93">
        <f t="shared" ca="1" si="3"/>
        <v>2075</v>
      </c>
      <c r="BI27" s="93">
        <f t="shared" ca="1" si="3"/>
        <v>2076</v>
      </c>
      <c r="BJ27" s="93">
        <f t="shared" ca="1" si="3"/>
        <v>2077</v>
      </c>
      <c r="BK27" s="93">
        <f t="shared" ca="1" si="3"/>
        <v>2078</v>
      </c>
      <c r="BL27" s="93">
        <f t="shared" ca="1" si="3"/>
        <v>2079</v>
      </c>
      <c r="BM27" s="93">
        <f t="shared" ca="1" si="3"/>
        <v>2080</v>
      </c>
      <c r="BN27" s="93">
        <f t="shared" ca="1" si="3"/>
        <v>2081</v>
      </c>
      <c r="BO27" s="93">
        <f t="shared" ca="1" si="3"/>
        <v>2082</v>
      </c>
      <c r="BP27" s="93">
        <f t="shared" ca="1" si="3"/>
        <v>2083</v>
      </c>
      <c r="BQ27" s="93">
        <f t="shared" ca="1" si="3"/>
        <v>2084</v>
      </c>
      <c r="BR27" s="93">
        <f t="shared" ca="1" si="3"/>
        <v>2085</v>
      </c>
      <c r="BS27" s="93">
        <f t="shared" ca="1" si="3"/>
        <v>2086</v>
      </c>
      <c r="BT27" s="93">
        <f t="shared" ca="1" si="3"/>
        <v>2087</v>
      </c>
      <c r="BU27" s="93">
        <f t="shared" ref="BU27:DC27" ca="1" si="4">BU9</f>
        <v>2088</v>
      </c>
      <c r="BV27" s="93">
        <f t="shared" ca="1" si="4"/>
        <v>2089</v>
      </c>
      <c r="BW27" s="93">
        <f t="shared" ca="1" si="4"/>
        <v>2090</v>
      </c>
      <c r="BX27" s="93">
        <f t="shared" ca="1" si="4"/>
        <v>2091</v>
      </c>
      <c r="BY27" s="93">
        <f t="shared" ca="1" si="4"/>
        <v>2092</v>
      </c>
      <c r="BZ27" s="93">
        <f t="shared" ca="1" si="4"/>
        <v>2093</v>
      </c>
      <c r="CA27" s="93">
        <f t="shared" ca="1" si="4"/>
        <v>2094</v>
      </c>
      <c r="CB27" s="93">
        <f t="shared" ca="1" si="4"/>
        <v>2095</v>
      </c>
      <c r="CC27" s="93">
        <f t="shared" ca="1" si="4"/>
        <v>2096</v>
      </c>
      <c r="CD27" s="93">
        <f t="shared" ca="1" si="4"/>
        <v>2097</v>
      </c>
      <c r="CE27" s="93">
        <f t="shared" ca="1" si="4"/>
        <v>2098</v>
      </c>
      <c r="CF27" s="93">
        <f t="shared" ca="1" si="4"/>
        <v>2099</v>
      </c>
      <c r="CG27" s="93">
        <f t="shared" ca="1" si="4"/>
        <v>2100</v>
      </c>
      <c r="CH27" s="93">
        <f t="shared" ca="1" si="4"/>
        <v>2101</v>
      </c>
      <c r="CI27" s="93">
        <f t="shared" ca="1" si="4"/>
        <v>2102</v>
      </c>
      <c r="CJ27" s="93">
        <f t="shared" ca="1" si="4"/>
        <v>2103</v>
      </c>
      <c r="CK27" s="93">
        <f t="shared" ca="1" si="4"/>
        <v>2104</v>
      </c>
      <c r="CL27" s="93">
        <f t="shared" ca="1" si="4"/>
        <v>2105</v>
      </c>
      <c r="CM27" s="93">
        <f t="shared" ca="1" si="4"/>
        <v>2106</v>
      </c>
      <c r="CN27" s="93">
        <f t="shared" ca="1" si="4"/>
        <v>2107</v>
      </c>
      <c r="CO27" s="93">
        <f t="shared" ca="1" si="4"/>
        <v>2108</v>
      </c>
      <c r="CP27" s="93">
        <f t="shared" ca="1" si="4"/>
        <v>2109</v>
      </c>
      <c r="CQ27" s="93">
        <f t="shared" ca="1" si="4"/>
        <v>2110</v>
      </c>
      <c r="CR27" s="93">
        <f t="shared" ca="1" si="4"/>
        <v>2111</v>
      </c>
      <c r="CS27" s="93">
        <f t="shared" ca="1" si="4"/>
        <v>2112</v>
      </c>
      <c r="CT27" s="93">
        <f t="shared" ca="1" si="4"/>
        <v>2113</v>
      </c>
      <c r="CU27" s="93">
        <f t="shared" ca="1" si="4"/>
        <v>2114</v>
      </c>
      <c r="CV27" s="93">
        <f t="shared" ca="1" si="4"/>
        <v>2115</v>
      </c>
      <c r="CW27" s="93">
        <f t="shared" ca="1" si="4"/>
        <v>2116</v>
      </c>
      <c r="CX27" s="93">
        <f t="shared" ca="1" si="4"/>
        <v>2117</v>
      </c>
      <c r="CY27" s="93">
        <f t="shared" ca="1" si="4"/>
        <v>2118</v>
      </c>
      <c r="CZ27" s="93">
        <f t="shared" ca="1" si="4"/>
        <v>2119</v>
      </c>
      <c r="DA27" s="93">
        <f t="shared" ca="1" si="4"/>
        <v>2120</v>
      </c>
      <c r="DB27" s="93">
        <f t="shared" ca="1" si="4"/>
        <v>2121</v>
      </c>
      <c r="DC27" s="93">
        <f t="shared" ca="1" si="4"/>
        <v>2122</v>
      </c>
    </row>
    <row r="28" spans="1:116" s="1" customFormat="1" hidden="1">
      <c r="A28" s="52"/>
      <c r="B28" s="666" t="s">
        <v>16</v>
      </c>
      <c r="C28" s="666"/>
      <c r="D28" s="666"/>
      <c r="E28" s="666"/>
      <c r="F28" s="76">
        <f>H28+NPV(FD,I28:INDEX(I28:DC28,PAL))</f>
        <v>0</v>
      </c>
      <c r="G28" s="88">
        <f>SUMIF($H$8:$DC$8,"&lt;="&amp;PAL,$H28:$DC28)</f>
        <v>0</v>
      </c>
      <c r="H28" s="105">
        <f>SUM('Alternatyva 1'!H$21,'Alternatyva 1'!H$32,'Alternatyva 1'!H$43,'Alternatyva 1'!H$55,'Alternatyva 1'!H$66,'Alternatyva 1'!H$77,'Alternatyva 1'!H$88)</f>
        <v>0</v>
      </c>
      <c r="I28" s="105">
        <f>SUM('Alternatyva 1'!I$21,'Alternatyva 1'!I$32,'Alternatyva 1'!I$43,'Alternatyva 1'!I$55,'Alternatyva 1'!I$66,'Alternatyva 1'!I$77,'Alternatyva 1'!I$88)</f>
        <v>0</v>
      </c>
      <c r="J28" s="105">
        <f>SUM('Alternatyva 1'!J$21,'Alternatyva 1'!J$32,'Alternatyva 1'!J$43,'Alternatyva 1'!J$55,'Alternatyva 1'!J$66,'Alternatyva 1'!J$77,'Alternatyva 1'!J$88)</f>
        <v>0</v>
      </c>
      <c r="K28" s="105">
        <f>SUM('Alternatyva 1'!K$21,'Alternatyva 1'!K$32,'Alternatyva 1'!K$43,'Alternatyva 1'!K$55,'Alternatyva 1'!K$66,'Alternatyva 1'!K$77,'Alternatyva 1'!K$88)</f>
        <v>0</v>
      </c>
      <c r="L28" s="105">
        <f>SUM('Alternatyva 1'!L$21,'Alternatyva 1'!L$32,'Alternatyva 1'!L$43,'Alternatyva 1'!L$55,'Alternatyva 1'!L$66,'Alternatyva 1'!L$77,'Alternatyva 1'!L$88)</f>
        <v>0</v>
      </c>
      <c r="M28" s="105">
        <f>SUM('Alternatyva 1'!M$21,'Alternatyva 1'!M$32,'Alternatyva 1'!M$43,'Alternatyva 1'!M$55,'Alternatyva 1'!M$66,'Alternatyva 1'!M$77,'Alternatyva 1'!M$88)</f>
        <v>0</v>
      </c>
      <c r="N28" s="105">
        <f>SUM('Alternatyva 1'!N$21,'Alternatyva 1'!N$32,'Alternatyva 1'!N$43,'Alternatyva 1'!N$55,'Alternatyva 1'!N$66,'Alternatyva 1'!N$77,'Alternatyva 1'!N$88)</f>
        <v>0</v>
      </c>
      <c r="O28" s="105">
        <f>SUM('Alternatyva 1'!O$21,'Alternatyva 1'!O$32,'Alternatyva 1'!O$43,'Alternatyva 1'!O$55,'Alternatyva 1'!O$66,'Alternatyva 1'!O$77,'Alternatyva 1'!O$88)</f>
        <v>0</v>
      </c>
      <c r="P28" s="105">
        <f>SUM('Alternatyva 1'!P$21,'Alternatyva 1'!P$32,'Alternatyva 1'!P$43,'Alternatyva 1'!P$55,'Alternatyva 1'!P$66,'Alternatyva 1'!P$77,'Alternatyva 1'!P$88)</f>
        <v>0</v>
      </c>
      <c r="Q28" s="105">
        <f>SUM('Alternatyva 1'!Q$21,'Alternatyva 1'!Q$32,'Alternatyva 1'!Q$43,'Alternatyva 1'!Q$55,'Alternatyva 1'!Q$66,'Alternatyva 1'!Q$77,'Alternatyva 1'!Q$88)</f>
        <v>0</v>
      </c>
      <c r="R28" s="105">
        <f>SUM('Alternatyva 1'!R$21,'Alternatyva 1'!R$32,'Alternatyva 1'!R$43,'Alternatyva 1'!R$55,'Alternatyva 1'!R$66,'Alternatyva 1'!R$77,'Alternatyva 1'!R$88)</f>
        <v>0</v>
      </c>
      <c r="S28" s="105">
        <f>SUM('Alternatyva 1'!S$21,'Alternatyva 1'!S$32,'Alternatyva 1'!S$43,'Alternatyva 1'!S$55,'Alternatyva 1'!S$66,'Alternatyva 1'!S$77,'Alternatyva 1'!S$88)</f>
        <v>0</v>
      </c>
      <c r="T28" s="105">
        <f>SUM('Alternatyva 1'!T$21,'Alternatyva 1'!T$32,'Alternatyva 1'!T$43,'Alternatyva 1'!T$55,'Alternatyva 1'!T$66,'Alternatyva 1'!T$77,'Alternatyva 1'!T$88)</f>
        <v>0</v>
      </c>
      <c r="U28" s="105">
        <f>SUM('Alternatyva 1'!U$21,'Alternatyva 1'!U$32,'Alternatyva 1'!U$43,'Alternatyva 1'!U$55,'Alternatyva 1'!U$66,'Alternatyva 1'!U$77,'Alternatyva 1'!U$88)</f>
        <v>0</v>
      </c>
      <c r="V28" s="105">
        <f>SUM('Alternatyva 1'!V$21,'Alternatyva 1'!V$32,'Alternatyva 1'!V$43,'Alternatyva 1'!V$55,'Alternatyva 1'!V$66,'Alternatyva 1'!V$77,'Alternatyva 1'!V$88)</f>
        <v>0</v>
      </c>
      <c r="W28" s="105">
        <f>SUM('Alternatyva 1'!W$21,'Alternatyva 1'!W$32,'Alternatyva 1'!W$43,'Alternatyva 1'!W$55,'Alternatyva 1'!W$66,'Alternatyva 1'!W$77,'Alternatyva 1'!W$88)</f>
        <v>0</v>
      </c>
      <c r="X28" s="105">
        <f>SUM('Alternatyva 1'!X$21,'Alternatyva 1'!X$32,'Alternatyva 1'!X$43,'Alternatyva 1'!X$55,'Alternatyva 1'!X$66,'Alternatyva 1'!X$77,'Alternatyva 1'!X$88)</f>
        <v>0</v>
      </c>
      <c r="Y28" s="105">
        <f>SUM('Alternatyva 1'!Y$21,'Alternatyva 1'!Y$32,'Alternatyva 1'!Y$43,'Alternatyva 1'!Y$55,'Alternatyva 1'!Y$66,'Alternatyva 1'!Y$77,'Alternatyva 1'!Y$88)</f>
        <v>0</v>
      </c>
      <c r="Z28" s="105">
        <f>SUM('Alternatyva 1'!Z$21,'Alternatyva 1'!Z$32,'Alternatyva 1'!Z$43,'Alternatyva 1'!Z$55,'Alternatyva 1'!Z$66,'Alternatyva 1'!Z$77,'Alternatyva 1'!Z$88)</f>
        <v>0</v>
      </c>
      <c r="AA28" s="105">
        <f>SUM('Alternatyva 1'!AA$21,'Alternatyva 1'!AA$32,'Alternatyva 1'!AA$43,'Alternatyva 1'!AA$55,'Alternatyva 1'!AA$66,'Alternatyva 1'!AA$77,'Alternatyva 1'!AA$88)</f>
        <v>0</v>
      </c>
      <c r="AB28" s="105">
        <f>SUM('Alternatyva 1'!AB$21,'Alternatyva 1'!AB$32,'Alternatyva 1'!AB$43,'Alternatyva 1'!AB$55,'Alternatyva 1'!AB$66,'Alternatyva 1'!AB$77,'Alternatyva 1'!AB$88)</f>
        <v>0</v>
      </c>
      <c r="AC28" s="105">
        <f>SUM('Alternatyva 1'!AC$21,'Alternatyva 1'!AC$32,'Alternatyva 1'!AC$43,'Alternatyva 1'!AC$55,'Alternatyva 1'!AC$66,'Alternatyva 1'!AC$77,'Alternatyva 1'!AC$88)</f>
        <v>0</v>
      </c>
      <c r="AD28" s="105">
        <f>SUM('Alternatyva 1'!AD$21,'Alternatyva 1'!AD$32,'Alternatyva 1'!AD$43,'Alternatyva 1'!AD$55,'Alternatyva 1'!AD$66,'Alternatyva 1'!AD$77,'Alternatyva 1'!AD$88)</f>
        <v>0</v>
      </c>
      <c r="AE28" s="105">
        <f>SUM('Alternatyva 1'!AE$21,'Alternatyva 1'!AE$32,'Alternatyva 1'!AE$43,'Alternatyva 1'!AE$55,'Alternatyva 1'!AE$66,'Alternatyva 1'!AE$77,'Alternatyva 1'!AE$88)</f>
        <v>0</v>
      </c>
      <c r="AF28" s="105">
        <f>SUM('Alternatyva 1'!AF$21,'Alternatyva 1'!AF$32,'Alternatyva 1'!AF$43,'Alternatyva 1'!AF$55,'Alternatyva 1'!AF$66,'Alternatyva 1'!AF$77,'Alternatyva 1'!AF$88)</f>
        <v>0</v>
      </c>
      <c r="AG28" s="105">
        <f>SUM('Alternatyva 1'!AG$21,'Alternatyva 1'!AG$32,'Alternatyva 1'!AG$43,'Alternatyva 1'!AG$55,'Alternatyva 1'!AG$66,'Alternatyva 1'!AG$77,'Alternatyva 1'!AG$88)</f>
        <v>0</v>
      </c>
      <c r="AH28" s="105">
        <f>SUM('Alternatyva 1'!AH$21,'Alternatyva 1'!AH$32,'Alternatyva 1'!AH$43,'Alternatyva 1'!AH$55,'Alternatyva 1'!AH$66,'Alternatyva 1'!AH$77,'Alternatyva 1'!AH$88)</f>
        <v>0</v>
      </c>
      <c r="AI28" s="105">
        <f>SUM('Alternatyva 1'!AI$21,'Alternatyva 1'!AI$32,'Alternatyva 1'!AI$43,'Alternatyva 1'!AI$55,'Alternatyva 1'!AI$66,'Alternatyva 1'!AI$77,'Alternatyva 1'!AI$88)</f>
        <v>0</v>
      </c>
      <c r="AJ28" s="105">
        <f>SUM('Alternatyva 1'!AJ$21,'Alternatyva 1'!AJ$32,'Alternatyva 1'!AJ$43,'Alternatyva 1'!AJ$55,'Alternatyva 1'!AJ$66,'Alternatyva 1'!AJ$77,'Alternatyva 1'!AJ$88)</f>
        <v>0</v>
      </c>
      <c r="AK28" s="105">
        <f>SUM('Alternatyva 1'!AK$21,'Alternatyva 1'!AK$32,'Alternatyva 1'!AK$43,'Alternatyva 1'!AK$55,'Alternatyva 1'!AK$66,'Alternatyva 1'!AK$77,'Alternatyva 1'!AK$88)</f>
        <v>0</v>
      </c>
      <c r="AL28" s="105">
        <f>SUM('Alternatyva 1'!AL$21,'Alternatyva 1'!AL$32,'Alternatyva 1'!AL$43,'Alternatyva 1'!AL$55,'Alternatyva 1'!AL$66,'Alternatyva 1'!AL$77,'Alternatyva 1'!AL$88)</f>
        <v>0</v>
      </c>
      <c r="AM28" s="105">
        <f>SUM('Alternatyva 1'!AM$21,'Alternatyva 1'!AM$32,'Alternatyva 1'!AM$43,'Alternatyva 1'!AM$55,'Alternatyva 1'!AM$66,'Alternatyva 1'!AM$77,'Alternatyva 1'!AM$88)</f>
        <v>0</v>
      </c>
      <c r="AN28" s="105">
        <f>SUM('Alternatyva 1'!AN$21,'Alternatyva 1'!AN$32,'Alternatyva 1'!AN$43,'Alternatyva 1'!AN$55,'Alternatyva 1'!AN$66,'Alternatyva 1'!AN$77,'Alternatyva 1'!AN$88)</f>
        <v>0</v>
      </c>
      <c r="AO28" s="105">
        <f>SUM('Alternatyva 1'!AO$21,'Alternatyva 1'!AO$32,'Alternatyva 1'!AO$43,'Alternatyva 1'!AO$55,'Alternatyva 1'!AO$66,'Alternatyva 1'!AO$77,'Alternatyva 1'!AO$88)</f>
        <v>0</v>
      </c>
      <c r="AP28" s="105">
        <f>SUM('Alternatyva 1'!AP$21,'Alternatyva 1'!AP$32,'Alternatyva 1'!AP$43,'Alternatyva 1'!AP$55,'Alternatyva 1'!AP$66,'Alternatyva 1'!AP$77,'Alternatyva 1'!AP$88)</f>
        <v>0</v>
      </c>
      <c r="AQ28" s="105">
        <f>SUM('Alternatyva 1'!AQ$21,'Alternatyva 1'!AQ$32,'Alternatyva 1'!AQ$43,'Alternatyva 1'!AQ$55,'Alternatyva 1'!AQ$66,'Alternatyva 1'!AQ$77,'Alternatyva 1'!AQ$88)</f>
        <v>0</v>
      </c>
      <c r="AR28" s="105">
        <f>SUM('Alternatyva 1'!AR$21,'Alternatyva 1'!AR$32,'Alternatyva 1'!AR$43,'Alternatyva 1'!AR$55,'Alternatyva 1'!AR$66,'Alternatyva 1'!AR$77,'Alternatyva 1'!AR$88)</f>
        <v>0</v>
      </c>
      <c r="AS28" s="105">
        <f>SUM('Alternatyva 1'!AS$21,'Alternatyva 1'!AS$32,'Alternatyva 1'!AS$43,'Alternatyva 1'!AS$55,'Alternatyva 1'!AS$66,'Alternatyva 1'!AS$77,'Alternatyva 1'!AS$88)</f>
        <v>0</v>
      </c>
      <c r="AT28" s="105">
        <f>SUM('Alternatyva 1'!AT$21,'Alternatyva 1'!AT$32,'Alternatyva 1'!AT$43,'Alternatyva 1'!AT$55,'Alternatyva 1'!AT$66,'Alternatyva 1'!AT$77,'Alternatyva 1'!AT$88)</f>
        <v>0</v>
      </c>
      <c r="AU28" s="105">
        <f>SUM('Alternatyva 1'!AU$21,'Alternatyva 1'!AU$32,'Alternatyva 1'!AU$43,'Alternatyva 1'!AU$55,'Alternatyva 1'!AU$66,'Alternatyva 1'!AU$77,'Alternatyva 1'!AU$88)</f>
        <v>0</v>
      </c>
      <c r="AV28" s="105">
        <f>SUM('Alternatyva 1'!AV$21,'Alternatyva 1'!AV$32,'Alternatyva 1'!AV$43,'Alternatyva 1'!AV$55,'Alternatyva 1'!AV$66,'Alternatyva 1'!AV$77,'Alternatyva 1'!AV$88)</f>
        <v>0</v>
      </c>
      <c r="AW28" s="105">
        <f>SUM('Alternatyva 1'!AW$21,'Alternatyva 1'!AW$32,'Alternatyva 1'!AW$43,'Alternatyva 1'!AW$55,'Alternatyva 1'!AW$66,'Alternatyva 1'!AW$77,'Alternatyva 1'!AW$88)</f>
        <v>0</v>
      </c>
      <c r="AX28" s="105">
        <f>SUM('Alternatyva 1'!AX$21,'Alternatyva 1'!AX$32,'Alternatyva 1'!AX$43,'Alternatyva 1'!AX$55,'Alternatyva 1'!AX$66,'Alternatyva 1'!AX$77,'Alternatyva 1'!AX$88)</f>
        <v>0</v>
      </c>
      <c r="AY28" s="105">
        <f>SUM('Alternatyva 1'!AY$21,'Alternatyva 1'!AY$32,'Alternatyva 1'!AY$43,'Alternatyva 1'!AY$55,'Alternatyva 1'!AY$66,'Alternatyva 1'!AY$77,'Alternatyva 1'!AY$88)</f>
        <v>0</v>
      </c>
      <c r="AZ28" s="105">
        <f>SUM('Alternatyva 1'!AZ$21,'Alternatyva 1'!AZ$32,'Alternatyva 1'!AZ$43,'Alternatyva 1'!AZ$55,'Alternatyva 1'!AZ$66,'Alternatyva 1'!AZ$77,'Alternatyva 1'!AZ$88)</f>
        <v>0</v>
      </c>
      <c r="BA28" s="105">
        <f>SUM('Alternatyva 1'!BA$21,'Alternatyva 1'!BA$32,'Alternatyva 1'!BA$43,'Alternatyva 1'!BA$55,'Alternatyva 1'!BA$66,'Alternatyva 1'!BA$77,'Alternatyva 1'!BA$88)</f>
        <v>0</v>
      </c>
      <c r="BB28" s="105">
        <f>SUM('Alternatyva 1'!BB$21,'Alternatyva 1'!BB$32,'Alternatyva 1'!BB$43,'Alternatyva 1'!BB$55,'Alternatyva 1'!BB$66,'Alternatyva 1'!BB$77,'Alternatyva 1'!BB$88)</f>
        <v>0</v>
      </c>
      <c r="BC28" s="105">
        <f>SUM('Alternatyva 1'!BC$21,'Alternatyva 1'!BC$32,'Alternatyva 1'!BC$43,'Alternatyva 1'!BC$55,'Alternatyva 1'!BC$66,'Alternatyva 1'!BC$77,'Alternatyva 1'!BC$88)</f>
        <v>0</v>
      </c>
      <c r="BD28" s="105">
        <f>SUM('Alternatyva 1'!BD$21,'Alternatyva 1'!BD$32,'Alternatyva 1'!BD$43,'Alternatyva 1'!BD$55,'Alternatyva 1'!BD$66,'Alternatyva 1'!BD$77,'Alternatyva 1'!BD$88)</f>
        <v>0</v>
      </c>
      <c r="BE28" s="105">
        <f>SUM('Alternatyva 1'!BE$21,'Alternatyva 1'!BE$32,'Alternatyva 1'!BE$43,'Alternatyva 1'!BE$55,'Alternatyva 1'!BE$66,'Alternatyva 1'!BE$77,'Alternatyva 1'!BE$88)</f>
        <v>0</v>
      </c>
      <c r="BF28" s="105">
        <f>SUM('Alternatyva 1'!BF$21,'Alternatyva 1'!BF$32,'Alternatyva 1'!BF$43,'Alternatyva 1'!BF$55,'Alternatyva 1'!BF$66,'Alternatyva 1'!BF$77,'Alternatyva 1'!BF$88)</f>
        <v>0</v>
      </c>
      <c r="BG28" s="105">
        <f>SUM('Alternatyva 1'!BG$21,'Alternatyva 1'!BG$32,'Alternatyva 1'!BG$43,'Alternatyva 1'!BG$55,'Alternatyva 1'!BG$66,'Alternatyva 1'!BG$77,'Alternatyva 1'!BG$88)</f>
        <v>0</v>
      </c>
      <c r="BH28" s="105">
        <f>SUM('Alternatyva 1'!BH$21,'Alternatyva 1'!BH$32,'Alternatyva 1'!BH$43,'Alternatyva 1'!BH$55,'Alternatyva 1'!BH$66,'Alternatyva 1'!BH$77,'Alternatyva 1'!BH$88)</f>
        <v>0</v>
      </c>
      <c r="BI28" s="105">
        <f>SUM('Alternatyva 1'!BI$21,'Alternatyva 1'!BI$32,'Alternatyva 1'!BI$43,'Alternatyva 1'!BI$55,'Alternatyva 1'!BI$66,'Alternatyva 1'!BI$77,'Alternatyva 1'!BI$88)</f>
        <v>0</v>
      </c>
      <c r="BJ28" s="105">
        <f>SUM('Alternatyva 1'!BJ$21,'Alternatyva 1'!BJ$32,'Alternatyva 1'!BJ$43,'Alternatyva 1'!BJ$55,'Alternatyva 1'!BJ$66,'Alternatyva 1'!BJ$77,'Alternatyva 1'!BJ$88)</f>
        <v>0</v>
      </c>
      <c r="BK28" s="105">
        <f>SUM('Alternatyva 1'!BK$21,'Alternatyva 1'!BK$32,'Alternatyva 1'!BK$43,'Alternatyva 1'!BK$55,'Alternatyva 1'!BK$66,'Alternatyva 1'!BK$77,'Alternatyva 1'!BK$88)</f>
        <v>0</v>
      </c>
      <c r="BL28" s="105">
        <f>SUM('Alternatyva 1'!BL$21,'Alternatyva 1'!BL$32,'Alternatyva 1'!BL$43,'Alternatyva 1'!BL$55,'Alternatyva 1'!BL$66,'Alternatyva 1'!BL$77,'Alternatyva 1'!BL$88)</f>
        <v>0</v>
      </c>
      <c r="BM28" s="105">
        <f>SUM('Alternatyva 1'!BM$21,'Alternatyva 1'!BM$32,'Alternatyva 1'!BM$43,'Alternatyva 1'!BM$55,'Alternatyva 1'!BM$66,'Alternatyva 1'!BM$77,'Alternatyva 1'!BM$88)</f>
        <v>0</v>
      </c>
      <c r="BN28" s="105">
        <f>SUM('Alternatyva 1'!BN$21,'Alternatyva 1'!BN$32,'Alternatyva 1'!BN$43,'Alternatyva 1'!BN$55,'Alternatyva 1'!BN$66,'Alternatyva 1'!BN$77,'Alternatyva 1'!BN$88)</f>
        <v>0</v>
      </c>
      <c r="BO28" s="105">
        <f>SUM('Alternatyva 1'!BO$21,'Alternatyva 1'!BO$32,'Alternatyva 1'!BO$43,'Alternatyva 1'!BO$55,'Alternatyva 1'!BO$66,'Alternatyva 1'!BO$77,'Alternatyva 1'!BO$88)</f>
        <v>0</v>
      </c>
      <c r="BP28" s="105">
        <f>SUM('Alternatyva 1'!BP$21,'Alternatyva 1'!BP$32,'Alternatyva 1'!BP$43,'Alternatyva 1'!BP$55,'Alternatyva 1'!BP$66,'Alternatyva 1'!BP$77,'Alternatyva 1'!BP$88)</f>
        <v>0</v>
      </c>
      <c r="BQ28" s="105">
        <f>SUM('Alternatyva 1'!BQ$21,'Alternatyva 1'!BQ$32,'Alternatyva 1'!BQ$43,'Alternatyva 1'!BQ$55,'Alternatyva 1'!BQ$66,'Alternatyva 1'!BQ$77,'Alternatyva 1'!BQ$88)</f>
        <v>0</v>
      </c>
      <c r="BR28" s="105">
        <f>SUM('Alternatyva 1'!BR$21,'Alternatyva 1'!BR$32,'Alternatyva 1'!BR$43,'Alternatyva 1'!BR$55,'Alternatyva 1'!BR$66,'Alternatyva 1'!BR$77,'Alternatyva 1'!BR$88)</f>
        <v>0</v>
      </c>
      <c r="BS28" s="105">
        <f>SUM('Alternatyva 1'!BS$21,'Alternatyva 1'!BS$32,'Alternatyva 1'!BS$43,'Alternatyva 1'!BS$55,'Alternatyva 1'!BS$66,'Alternatyva 1'!BS$77,'Alternatyva 1'!BS$88)</f>
        <v>0</v>
      </c>
      <c r="BT28" s="105">
        <f>SUM('Alternatyva 1'!BT$21,'Alternatyva 1'!BT$32,'Alternatyva 1'!BT$43,'Alternatyva 1'!BT$55,'Alternatyva 1'!BT$66,'Alternatyva 1'!BT$77,'Alternatyva 1'!BT$88)</f>
        <v>0</v>
      </c>
      <c r="BU28" s="105">
        <f>SUM('Alternatyva 1'!BU$21,'Alternatyva 1'!BU$32,'Alternatyva 1'!BU$43,'Alternatyva 1'!BU$55,'Alternatyva 1'!BU$66,'Alternatyva 1'!BU$77,'Alternatyva 1'!BU$88)</f>
        <v>0</v>
      </c>
      <c r="BV28" s="105">
        <f>SUM('Alternatyva 1'!BV$21,'Alternatyva 1'!BV$32,'Alternatyva 1'!BV$43,'Alternatyva 1'!BV$55,'Alternatyva 1'!BV$66,'Alternatyva 1'!BV$77,'Alternatyva 1'!BV$88)</f>
        <v>0</v>
      </c>
      <c r="BW28" s="105">
        <f>SUM('Alternatyva 1'!BW$21,'Alternatyva 1'!BW$32,'Alternatyva 1'!BW$43,'Alternatyva 1'!BW$55,'Alternatyva 1'!BW$66,'Alternatyva 1'!BW$77,'Alternatyva 1'!BW$88)</f>
        <v>0</v>
      </c>
      <c r="BX28" s="105">
        <f>SUM('Alternatyva 1'!BX$21,'Alternatyva 1'!BX$32,'Alternatyva 1'!BX$43,'Alternatyva 1'!BX$55,'Alternatyva 1'!BX$66,'Alternatyva 1'!BX$77,'Alternatyva 1'!BX$88)</f>
        <v>0</v>
      </c>
      <c r="BY28" s="105">
        <f>SUM('Alternatyva 1'!BY$21,'Alternatyva 1'!BY$32,'Alternatyva 1'!BY$43,'Alternatyva 1'!BY$55,'Alternatyva 1'!BY$66,'Alternatyva 1'!BY$77,'Alternatyva 1'!BY$88)</f>
        <v>0</v>
      </c>
      <c r="BZ28" s="105">
        <f>SUM('Alternatyva 1'!BZ$21,'Alternatyva 1'!BZ$32,'Alternatyva 1'!BZ$43,'Alternatyva 1'!BZ$55,'Alternatyva 1'!BZ$66,'Alternatyva 1'!BZ$77,'Alternatyva 1'!BZ$88)</f>
        <v>0</v>
      </c>
      <c r="CA28" s="105">
        <f>SUM('Alternatyva 1'!CA$21,'Alternatyva 1'!CA$32,'Alternatyva 1'!CA$43,'Alternatyva 1'!CA$55,'Alternatyva 1'!CA$66,'Alternatyva 1'!CA$77,'Alternatyva 1'!CA$88)</f>
        <v>0</v>
      </c>
      <c r="CB28" s="105">
        <f>SUM('Alternatyva 1'!CB$21,'Alternatyva 1'!CB$32,'Alternatyva 1'!CB$43,'Alternatyva 1'!CB$55,'Alternatyva 1'!CB$66,'Alternatyva 1'!CB$77,'Alternatyva 1'!CB$88)</f>
        <v>0</v>
      </c>
      <c r="CC28" s="105">
        <f>SUM('Alternatyva 1'!CC$21,'Alternatyva 1'!CC$32,'Alternatyva 1'!CC$43,'Alternatyva 1'!CC$55,'Alternatyva 1'!CC$66,'Alternatyva 1'!CC$77,'Alternatyva 1'!CC$88)</f>
        <v>0</v>
      </c>
      <c r="CD28" s="105">
        <f>SUM('Alternatyva 1'!CD$21,'Alternatyva 1'!CD$32,'Alternatyva 1'!CD$43,'Alternatyva 1'!CD$55,'Alternatyva 1'!CD$66,'Alternatyva 1'!CD$77,'Alternatyva 1'!CD$88)</f>
        <v>0</v>
      </c>
      <c r="CE28" s="105">
        <f>SUM('Alternatyva 1'!CE$21,'Alternatyva 1'!CE$32,'Alternatyva 1'!CE$43,'Alternatyva 1'!CE$55,'Alternatyva 1'!CE$66,'Alternatyva 1'!CE$77,'Alternatyva 1'!CE$88)</f>
        <v>0</v>
      </c>
      <c r="CF28" s="105">
        <f>SUM('Alternatyva 1'!CF$21,'Alternatyva 1'!CF$32,'Alternatyva 1'!CF$43,'Alternatyva 1'!CF$55,'Alternatyva 1'!CF$66,'Alternatyva 1'!CF$77,'Alternatyva 1'!CF$88)</f>
        <v>0</v>
      </c>
      <c r="CG28" s="105">
        <f>SUM('Alternatyva 1'!CG$21,'Alternatyva 1'!CG$32,'Alternatyva 1'!CG$43,'Alternatyva 1'!CG$55,'Alternatyva 1'!CG$66,'Alternatyva 1'!CG$77,'Alternatyva 1'!CG$88)</f>
        <v>0</v>
      </c>
      <c r="CH28" s="105">
        <f>SUM('Alternatyva 1'!CH$21,'Alternatyva 1'!CH$32,'Alternatyva 1'!CH$43,'Alternatyva 1'!CH$55,'Alternatyva 1'!CH$66,'Alternatyva 1'!CH$77,'Alternatyva 1'!CH$88)</f>
        <v>0</v>
      </c>
      <c r="CI28" s="105">
        <f>SUM('Alternatyva 1'!CI$21,'Alternatyva 1'!CI$32,'Alternatyva 1'!CI$43,'Alternatyva 1'!CI$55,'Alternatyva 1'!CI$66,'Alternatyva 1'!CI$77,'Alternatyva 1'!CI$88)</f>
        <v>0</v>
      </c>
      <c r="CJ28" s="105">
        <f>SUM('Alternatyva 1'!CJ$21,'Alternatyva 1'!CJ$32,'Alternatyva 1'!CJ$43,'Alternatyva 1'!CJ$55,'Alternatyva 1'!CJ$66,'Alternatyva 1'!CJ$77,'Alternatyva 1'!CJ$88)</f>
        <v>0</v>
      </c>
      <c r="CK28" s="105">
        <f>SUM('Alternatyva 1'!CK$21,'Alternatyva 1'!CK$32,'Alternatyva 1'!CK$43,'Alternatyva 1'!CK$55,'Alternatyva 1'!CK$66,'Alternatyva 1'!CK$77,'Alternatyva 1'!CK$88)</f>
        <v>0</v>
      </c>
      <c r="CL28" s="105">
        <f>SUM('Alternatyva 1'!CL$21,'Alternatyva 1'!CL$32,'Alternatyva 1'!CL$43,'Alternatyva 1'!CL$55,'Alternatyva 1'!CL$66,'Alternatyva 1'!CL$77,'Alternatyva 1'!CL$88)</f>
        <v>0</v>
      </c>
      <c r="CM28" s="105">
        <f>SUM('Alternatyva 1'!CM$21,'Alternatyva 1'!CM$32,'Alternatyva 1'!CM$43,'Alternatyva 1'!CM$55,'Alternatyva 1'!CM$66,'Alternatyva 1'!CM$77,'Alternatyva 1'!CM$88)</f>
        <v>0</v>
      </c>
      <c r="CN28" s="105">
        <f>SUM('Alternatyva 1'!CN$21,'Alternatyva 1'!CN$32,'Alternatyva 1'!CN$43,'Alternatyva 1'!CN$55,'Alternatyva 1'!CN$66,'Alternatyva 1'!CN$77,'Alternatyva 1'!CN$88)</f>
        <v>0</v>
      </c>
      <c r="CO28" s="105">
        <f>SUM('Alternatyva 1'!CO$21,'Alternatyva 1'!CO$32,'Alternatyva 1'!CO$43,'Alternatyva 1'!CO$55,'Alternatyva 1'!CO$66,'Alternatyva 1'!CO$77,'Alternatyva 1'!CO$88)</f>
        <v>0</v>
      </c>
      <c r="CP28" s="105">
        <f>SUM('Alternatyva 1'!CP$21,'Alternatyva 1'!CP$32,'Alternatyva 1'!CP$43,'Alternatyva 1'!CP$55,'Alternatyva 1'!CP$66,'Alternatyva 1'!CP$77,'Alternatyva 1'!CP$88)</f>
        <v>0</v>
      </c>
      <c r="CQ28" s="105">
        <f>SUM('Alternatyva 1'!CQ$21,'Alternatyva 1'!CQ$32,'Alternatyva 1'!CQ$43,'Alternatyva 1'!CQ$55,'Alternatyva 1'!CQ$66,'Alternatyva 1'!CQ$77,'Alternatyva 1'!CQ$88)</f>
        <v>0</v>
      </c>
      <c r="CR28" s="105">
        <f>SUM('Alternatyva 1'!CR$21,'Alternatyva 1'!CR$32,'Alternatyva 1'!CR$43,'Alternatyva 1'!CR$55,'Alternatyva 1'!CR$66,'Alternatyva 1'!CR$77,'Alternatyva 1'!CR$88)</f>
        <v>0</v>
      </c>
      <c r="CS28" s="105">
        <f>SUM('Alternatyva 1'!CS$21,'Alternatyva 1'!CS$32,'Alternatyva 1'!CS$43,'Alternatyva 1'!CS$55,'Alternatyva 1'!CS$66,'Alternatyva 1'!CS$77,'Alternatyva 1'!CS$88)</f>
        <v>0</v>
      </c>
      <c r="CT28" s="105">
        <f>SUM('Alternatyva 1'!CT$21,'Alternatyva 1'!CT$32,'Alternatyva 1'!CT$43,'Alternatyva 1'!CT$55,'Alternatyva 1'!CT$66,'Alternatyva 1'!CT$77,'Alternatyva 1'!CT$88)</f>
        <v>0</v>
      </c>
      <c r="CU28" s="105">
        <f>SUM('Alternatyva 1'!CU$21,'Alternatyva 1'!CU$32,'Alternatyva 1'!CU$43,'Alternatyva 1'!CU$55,'Alternatyva 1'!CU$66,'Alternatyva 1'!CU$77,'Alternatyva 1'!CU$88)</f>
        <v>0</v>
      </c>
      <c r="CV28" s="105">
        <f>SUM('Alternatyva 1'!CV$21,'Alternatyva 1'!CV$32,'Alternatyva 1'!CV$43,'Alternatyva 1'!CV$55,'Alternatyva 1'!CV$66,'Alternatyva 1'!CV$77,'Alternatyva 1'!CV$88)</f>
        <v>0</v>
      </c>
      <c r="CW28" s="105">
        <f>SUM('Alternatyva 1'!CW$21,'Alternatyva 1'!CW$32,'Alternatyva 1'!CW$43,'Alternatyva 1'!CW$55,'Alternatyva 1'!CW$66,'Alternatyva 1'!CW$77,'Alternatyva 1'!CW$88)</f>
        <v>0</v>
      </c>
      <c r="CX28" s="105">
        <f>SUM('Alternatyva 1'!CX$21,'Alternatyva 1'!CX$32,'Alternatyva 1'!CX$43,'Alternatyva 1'!CX$55,'Alternatyva 1'!CX$66,'Alternatyva 1'!CX$77,'Alternatyva 1'!CX$88)</f>
        <v>0</v>
      </c>
      <c r="CY28" s="105">
        <f>SUM('Alternatyva 1'!CY$21,'Alternatyva 1'!CY$32,'Alternatyva 1'!CY$43,'Alternatyva 1'!CY$55,'Alternatyva 1'!CY$66,'Alternatyva 1'!CY$77,'Alternatyva 1'!CY$88)</f>
        <v>0</v>
      </c>
      <c r="CZ28" s="105">
        <f>SUM('Alternatyva 1'!CZ$21,'Alternatyva 1'!CZ$32,'Alternatyva 1'!CZ$43,'Alternatyva 1'!CZ$55,'Alternatyva 1'!CZ$66,'Alternatyva 1'!CZ$77,'Alternatyva 1'!CZ$88)</f>
        <v>0</v>
      </c>
      <c r="DA28" s="105">
        <f>SUM('Alternatyva 1'!DA$21,'Alternatyva 1'!DA$32,'Alternatyva 1'!DA$43,'Alternatyva 1'!DA$55,'Alternatyva 1'!DA$66,'Alternatyva 1'!DA$77,'Alternatyva 1'!DA$88)</f>
        <v>0</v>
      </c>
      <c r="DB28" s="105">
        <f>SUM('Alternatyva 1'!DB$21,'Alternatyva 1'!DB$32,'Alternatyva 1'!DB$43,'Alternatyva 1'!DB$55,'Alternatyva 1'!DB$66,'Alternatyva 1'!DB$77,'Alternatyva 1'!DB$88)</f>
        <v>0</v>
      </c>
      <c r="DC28" s="105">
        <f>SUM('Alternatyva 1'!DC$21,'Alternatyva 1'!DC$32,'Alternatyva 1'!DC$43,'Alternatyva 1'!DC$55,'Alternatyva 1'!DC$66,'Alternatyva 1'!DC$77,'Alternatyva 1'!DC$88)</f>
        <v>0</v>
      </c>
    </row>
    <row r="29" spans="1:116" s="52" customFormat="1" ht="14.25" hidden="1" customHeight="1">
      <c r="B29" s="668" t="s">
        <v>201</v>
      </c>
      <c r="C29" s="668"/>
      <c r="D29" s="668"/>
      <c r="E29" s="668"/>
      <c r="F29" s="103"/>
      <c r="G29" s="88">
        <f>SUMIF($H$8:$DC$8,"&lt;="&amp;PAL,$H29:$DC29)</f>
        <v>-480700000</v>
      </c>
      <c r="H29" s="83">
        <f>H28-'Alternatyva 1'!H$7+'Alternatyva 1'!H$115</f>
        <v>-11000000</v>
      </c>
      <c r="I29" s="290">
        <f>I28-'Alternatyva 1'!I$7+'Alternatyva 1'!I$115</f>
        <v>-23000000</v>
      </c>
      <c r="J29" s="290">
        <f>J28-'Alternatyva 1'!J$7+'Alternatyva 1'!J$115</f>
        <v>-36000000</v>
      </c>
      <c r="K29" s="290">
        <f>K28-'Alternatyva 1'!K$7+'Alternatyva 1'!K$115</f>
        <v>-50000000</v>
      </c>
      <c r="L29" s="290">
        <f>L28-'Alternatyva 1'!L$7+'Alternatyva 1'!L$115</f>
        <v>-65000000</v>
      </c>
      <c r="M29" s="290">
        <f>M28-'Alternatyva 1'!M$7+'Alternatyva 1'!M$115</f>
        <v>-81000000</v>
      </c>
      <c r="N29" s="290">
        <f>N28-'Alternatyva 1'!N$7+'Alternatyva 1'!N$115</f>
        <v>-98000000</v>
      </c>
      <c r="O29" s="290">
        <f>O28-'Alternatyva 1'!O$7+'Alternatyva 1'!O$115</f>
        <v>-116700000</v>
      </c>
      <c r="P29" s="290">
        <f>P28-'Alternatyva 1'!P$7+'Alternatyva 1'!P$115</f>
        <v>0</v>
      </c>
      <c r="Q29" s="290">
        <f>Q28-'Alternatyva 1'!Q$7+'Alternatyva 1'!Q$115</f>
        <v>0</v>
      </c>
      <c r="R29" s="290">
        <f>R28-'Alternatyva 1'!R$7+'Alternatyva 1'!R$115</f>
        <v>0</v>
      </c>
      <c r="S29" s="290">
        <f>S28-'Alternatyva 1'!S$7+'Alternatyva 1'!S$115</f>
        <v>0</v>
      </c>
      <c r="T29" s="290">
        <f>T28-'Alternatyva 1'!T$7+'Alternatyva 1'!T$115</f>
        <v>0</v>
      </c>
      <c r="U29" s="290">
        <f>U28-'Alternatyva 1'!U$7+'Alternatyva 1'!U$115</f>
        <v>0</v>
      </c>
      <c r="V29" s="290">
        <f>V28-'Alternatyva 1'!V$7+'Alternatyva 1'!V$115</f>
        <v>0</v>
      </c>
      <c r="W29" s="290">
        <f>W28-'Alternatyva 1'!W$7+'Alternatyva 1'!W$115</f>
        <v>0</v>
      </c>
      <c r="X29" s="290">
        <f>X28-'Alternatyva 1'!X$7+'Alternatyva 1'!X$115</f>
        <v>0</v>
      </c>
      <c r="Y29" s="290">
        <f>Y28-'Alternatyva 1'!Y$7+'Alternatyva 1'!Y$115</f>
        <v>0</v>
      </c>
      <c r="Z29" s="290">
        <f>Z28-'Alternatyva 1'!Z$7+'Alternatyva 1'!Z$115</f>
        <v>0</v>
      </c>
      <c r="AA29" s="290">
        <f>AA28-'Alternatyva 1'!AA$7+'Alternatyva 1'!AA$115</f>
        <v>0</v>
      </c>
      <c r="AB29" s="290">
        <f>AB28-'Alternatyva 1'!AB$7+'Alternatyva 1'!AB$115</f>
        <v>0</v>
      </c>
      <c r="AC29" s="290">
        <f>AC28-'Alternatyva 1'!AC$7+'Alternatyva 1'!AC$115</f>
        <v>0</v>
      </c>
      <c r="AD29" s="290">
        <f>AD28-'Alternatyva 1'!AD$7+'Alternatyva 1'!AD$115</f>
        <v>0</v>
      </c>
      <c r="AE29" s="290">
        <f>AE28-'Alternatyva 1'!AE$7+'Alternatyva 1'!AE$115</f>
        <v>0</v>
      </c>
      <c r="AF29" s="290">
        <f>AF28-'Alternatyva 1'!AF$7+'Alternatyva 1'!AF$115</f>
        <v>0</v>
      </c>
      <c r="AG29" s="290">
        <f>AG28-'Alternatyva 1'!AG$7+'Alternatyva 1'!AG$115</f>
        <v>0</v>
      </c>
      <c r="AH29" s="290">
        <f>AH28-'Alternatyva 1'!AH$7+'Alternatyva 1'!AH$115</f>
        <v>0</v>
      </c>
      <c r="AI29" s="290">
        <f>AI28-'Alternatyva 1'!AI$7+'Alternatyva 1'!AI$115</f>
        <v>0</v>
      </c>
      <c r="AJ29" s="290">
        <f>AJ28-'Alternatyva 1'!AJ$7+'Alternatyva 1'!AJ$115</f>
        <v>0</v>
      </c>
      <c r="AK29" s="290">
        <f>AK28-'Alternatyva 1'!AK$7+'Alternatyva 1'!AK$115</f>
        <v>0</v>
      </c>
      <c r="AL29" s="290">
        <f>AL28-'Alternatyva 1'!AL$7+'Alternatyva 1'!AL$115</f>
        <v>0</v>
      </c>
      <c r="AM29" s="290">
        <f>AM28-'Alternatyva 1'!AM$7+'Alternatyva 1'!AM$115</f>
        <v>0</v>
      </c>
      <c r="AN29" s="290">
        <f>AN28-'Alternatyva 1'!AN$7+'Alternatyva 1'!AN$115</f>
        <v>0</v>
      </c>
      <c r="AO29" s="290">
        <f>AO28-'Alternatyva 1'!AO$7+'Alternatyva 1'!AO$115</f>
        <v>0</v>
      </c>
      <c r="AP29" s="290">
        <f>AP28-'Alternatyva 1'!AP$7+'Alternatyva 1'!AP$115</f>
        <v>0</v>
      </c>
      <c r="AQ29" s="290">
        <f>AQ28-'Alternatyva 1'!AQ$7+'Alternatyva 1'!AQ$115</f>
        <v>0</v>
      </c>
      <c r="AR29" s="290">
        <f>AR28-'Alternatyva 1'!AR$7+'Alternatyva 1'!AR$115</f>
        <v>0</v>
      </c>
      <c r="AS29" s="290">
        <f>AS28-'Alternatyva 1'!AS$7+'Alternatyva 1'!AS$115</f>
        <v>0</v>
      </c>
      <c r="AT29" s="290">
        <f>AT28-'Alternatyva 1'!AT$7+'Alternatyva 1'!AT$115</f>
        <v>0</v>
      </c>
      <c r="AU29" s="290">
        <f>AU28-'Alternatyva 1'!AU$7+'Alternatyva 1'!AU$115</f>
        <v>0</v>
      </c>
      <c r="AV29" s="290">
        <f>AV28-'Alternatyva 1'!AV$7+'Alternatyva 1'!AV$115</f>
        <v>0</v>
      </c>
      <c r="AW29" s="290">
        <f>AW28-'Alternatyva 1'!AW$7+'Alternatyva 1'!AW$115</f>
        <v>0</v>
      </c>
      <c r="AX29" s="290">
        <f>AX28-'Alternatyva 1'!AX$7+'Alternatyva 1'!AX$115</f>
        <v>0</v>
      </c>
      <c r="AY29" s="290">
        <f>AY28-'Alternatyva 1'!AY$7+'Alternatyva 1'!AY$115</f>
        <v>0</v>
      </c>
      <c r="AZ29" s="290">
        <f>AZ28-'Alternatyva 1'!AZ$7+'Alternatyva 1'!AZ$115</f>
        <v>0</v>
      </c>
      <c r="BA29" s="290">
        <f>BA28-'Alternatyva 1'!BA$7+'Alternatyva 1'!BA$115</f>
        <v>0</v>
      </c>
      <c r="BB29" s="290">
        <f>BB28-'Alternatyva 1'!BB$7+'Alternatyva 1'!BB$115</f>
        <v>0</v>
      </c>
      <c r="BC29" s="290">
        <f>BC28-'Alternatyva 1'!BC$7+'Alternatyva 1'!BC$115</f>
        <v>0</v>
      </c>
      <c r="BD29" s="290">
        <f>BD28-'Alternatyva 1'!BD$7+'Alternatyva 1'!BD$115</f>
        <v>0</v>
      </c>
      <c r="BE29" s="290">
        <f>BE28-'Alternatyva 1'!BE$7+'Alternatyva 1'!BE$115</f>
        <v>0</v>
      </c>
      <c r="BF29" s="290">
        <f>BF28-'Alternatyva 1'!BF$7+'Alternatyva 1'!BF$115</f>
        <v>0</v>
      </c>
      <c r="BG29" s="290">
        <f>BG28-'Alternatyva 1'!BG$7+'Alternatyva 1'!BG$115</f>
        <v>0</v>
      </c>
      <c r="BH29" s="290">
        <f>BH28-'Alternatyva 1'!BH$7+'Alternatyva 1'!BH$115</f>
        <v>0</v>
      </c>
      <c r="BI29" s="290">
        <f>BI28-'Alternatyva 1'!BI$7+'Alternatyva 1'!BI$115</f>
        <v>0</v>
      </c>
      <c r="BJ29" s="290">
        <f>BJ28-'Alternatyva 1'!BJ$7+'Alternatyva 1'!BJ$115</f>
        <v>0</v>
      </c>
      <c r="BK29" s="290">
        <f>BK28-'Alternatyva 1'!BK$7+'Alternatyva 1'!BK$115</f>
        <v>0</v>
      </c>
      <c r="BL29" s="290">
        <f>BL28-'Alternatyva 1'!BL$7+'Alternatyva 1'!BL$115</f>
        <v>0</v>
      </c>
      <c r="BM29" s="290">
        <f>BM28-'Alternatyva 1'!BM$7+'Alternatyva 1'!BM$115</f>
        <v>0</v>
      </c>
      <c r="BN29" s="290">
        <f>BN28-'Alternatyva 1'!BN$7+'Alternatyva 1'!BN$115</f>
        <v>0</v>
      </c>
      <c r="BO29" s="290">
        <f>BO28-'Alternatyva 1'!BO$7+'Alternatyva 1'!BO$115</f>
        <v>0</v>
      </c>
      <c r="BP29" s="290">
        <f>BP28-'Alternatyva 1'!BP$7+'Alternatyva 1'!BP$115</f>
        <v>0</v>
      </c>
      <c r="BQ29" s="290">
        <f>BQ28-'Alternatyva 1'!BQ$7+'Alternatyva 1'!BQ$115</f>
        <v>0</v>
      </c>
      <c r="BR29" s="290">
        <f>BR28-'Alternatyva 1'!BR$7+'Alternatyva 1'!BR$115</f>
        <v>0</v>
      </c>
      <c r="BS29" s="290">
        <f>BS28-'Alternatyva 1'!BS$7+'Alternatyva 1'!BS$115</f>
        <v>0</v>
      </c>
      <c r="BT29" s="290">
        <f>BT28-'Alternatyva 1'!BT$7+'Alternatyva 1'!BT$115</f>
        <v>0</v>
      </c>
      <c r="BU29" s="290">
        <f>BU28-'Alternatyva 1'!BU$7+'Alternatyva 1'!BU$115</f>
        <v>0</v>
      </c>
      <c r="BV29" s="290">
        <f>BV28-'Alternatyva 1'!BV$7+'Alternatyva 1'!BV$115</f>
        <v>0</v>
      </c>
      <c r="BW29" s="290">
        <f>BW28-'Alternatyva 1'!BW$7+'Alternatyva 1'!BW$115</f>
        <v>0</v>
      </c>
      <c r="BX29" s="290">
        <f>BX28-'Alternatyva 1'!BX$7+'Alternatyva 1'!BX$115</f>
        <v>0</v>
      </c>
      <c r="BY29" s="290">
        <f>BY28-'Alternatyva 1'!BY$7+'Alternatyva 1'!BY$115</f>
        <v>0</v>
      </c>
      <c r="BZ29" s="290">
        <f>BZ28-'Alternatyva 1'!BZ$7+'Alternatyva 1'!BZ$115</f>
        <v>0</v>
      </c>
      <c r="CA29" s="290">
        <f>CA28-'Alternatyva 1'!CA$7+'Alternatyva 1'!CA$115</f>
        <v>0</v>
      </c>
      <c r="CB29" s="290">
        <f>CB28-'Alternatyva 1'!CB$7+'Alternatyva 1'!CB$115</f>
        <v>0</v>
      </c>
      <c r="CC29" s="290">
        <f>CC28-'Alternatyva 1'!CC$7+'Alternatyva 1'!CC$115</f>
        <v>0</v>
      </c>
      <c r="CD29" s="290">
        <f>CD28-'Alternatyva 1'!CD$7+'Alternatyva 1'!CD$115</f>
        <v>0</v>
      </c>
      <c r="CE29" s="290">
        <f>CE28-'Alternatyva 1'!CE$7+'Alternatyva 1'!CE$115</f>
        <v>0</v>
      </c>
      <c r="CF29" s="290">
        <f>CF28-'Alternatyva 1'!CF$7+'Alternatyva 1'!CF$115</f>
        <v>0</v>
      </c>
      <c r="CG29" s="290">
        <f>CG28-'Alternatyva 1'!CG$7+'Alternatyva 1'!CG$115</f>
        <v>0</v>
      </c>
      <c r="CH29" s="290">
        <f>CH28-'Alternatyva 1'!CH$7+'Alternatyva 1'!CH$115</f>
        <v>0</v>
      </c>
      <c r="CI29" s="290">
        <f>CI28-'Alternatyva 1'!CI$7+'Alternatyva 1'!CI$115</f>
        <v>0</v>
      </c>
      <c r="CJ29" s="290">
        <f>CJ28-'Alternatyva 1'!CJ$7+'Alternatyva 1'!CJ$115</f>
        <v>0</v>
      </c>
      <c r="CK29" s="290">
        <f>CK28-'Alternatyva 1'!CK$7+'Alternatyva 1'!CK$115</f>
        <v>0</v>
      </c>
      <c r="CL29" s="290">
        <f>CL28-'Alternatyva 1'!CL$7+'Alternatyva 1'!CL$115</f>
        <v>0</v>
      </c>
      <c r="CM29" s="290">
        <f>CM28-'Alternatyva 1'!CM$7+'Alternatyva 1'!CM$115</f>
        <v>0</v>
      </c>
      <c r="CN29" s="290">
        <f>CN28-'Alternatyva 1'!CN$7+'Alternatyva 1'!CN$115</f>
        <v>0</v>
      </c>
      <c r="CO29" s="290">
        <f>CO28-'Alternatyva 1'!CO$7+'Alternatyva 1'!CO$115</f>
        <v>0</v>
      </c>
      <c r="CP29" s="290">
        <f>CP28-'Alternatyva 1'!CP$7+'Alternatyva 1'!CP$115</f>
        <v>0</v>
      </c>
      <c r="CQ29" s="290">
        <f>CQ28-'Alternatyva 1'!CQ$7+'Alternatyva 1'!CQ$115</f>
        <v>0</v>
      </c>
      <c r="CR29" s="290">
        <f>CR28-'Alternatyva 1'!CR$7+'Alternatyva 1'!CR$115</f>
        <v>0</v>
      </c>
      <c r="CS29" s="290">
        <f>CS28-'Alternatyva 1'!CS$7+'Alternatyva 1'!CS$115</f>
        <v>0</v>
      </c>
      <c r="CT29" s="290">
        <f>CT28-'Alternatyva 1'!CT$7+'Alternatyva 1'!CT$115</f>
        <v>0</v>
      </c>
      <c r="CU29" s="290">
        <f>CU28-'Alternatyva 1'!CU$7+'Alternatyva 1'!CU$115</f>
        <v>0</v>
      </c>
      <c r="CV29" s="290">
        <f>CV28-'Alternatyva 1'!CV$7+'Alternatyva 1'!CV$115</f>
        <v>0</v>
      </c>
      <c r="CW29" s="290">
        <f>CW28-'Alternatyva 1'!CW$7+'Alternatyva 1'!CW$115</f>
        <v>0</v>
      </c>
      <c r="CX29" s="290">
        <f>CX28-'Alternatyva 1'!CX$7+'Alternatyva 1'!CX$115</f>
        <v>0</v>
      </c>
      <c r="CY29" s="290">
        <f>CY28-'Alternatyva 1'!CY$7+'Alternatyva 1'!CY$115</f>
        <v>0</v>
      </c>
      <c r="CZ29" s="290">
        <f>CZ28-'Alternatyva 1'!CZ$7+'Alternatyva 1'!CZ$115</f>
        <v>0</v>
      </c>
      <c r="DA29" s="290">
        <f>DA28-'Alternatyva 1'!DA$7+'Alternatyva 1'!DA$115</f>
        <v>0</v>
      </c>
      <c r="DB29" s="290">
        <f>DB28-'Alternatyva 1'!DB$7+'Alternatyva 1'!DB$115</f>
        <v>0</v>
      </c>
      <c r="DC29" s="290">
        <f>DC28-'Alternatyva 1'!DC$7+'Alternatyva 1'!DC$115</f>
        <v>0</v>
      </c>
    </row>
    <row r="30" spans="1:116" s="52" customFormat="1" ht="14.25" hidden="1" customHeight="1">
      <c r="B30" s="666" t="s">
        <v>272</v>
      </c>
      <c r="C30" s="666"/>
      <c r="D30" s="666"/>
      <c r="E30" s="666"/>
      <c r="F30" s="287">
        <f>H29+NPV(FD,I29:INDEX(I29:DC29,PAL))</f>
        <v>-399120826.60424411</v>
      </c>
      <c r="G30" s="80"/>
      <c r="H30" s="69"/>
      <c r="I30" s="69"/>
      <c r="J30" s="69"/>
      <c r="K30" s="69"/>
      <c r="L30" s="69"/>
      <c r="M30" s="69"/>
      <c r="N30" s="69"/>
      <c r="O30" s="69"/>
      <c r="P30" s="69"/>
      <c r="Q30" s="69"/>
      <c r="R30" s="69"/>
      <c r="S30" s="69"/>
      <c r="T30" s="69"/>
      <c r="U30" s="69"/>
      <c r="V30" s="69"/>
      <c r="W30" s="69"/>
      <c r="X30" s="69"/>
      <c r="Y30" s="69"/>
      <c r="Z30" s="69"/>
      <c r="AA30" s="69"/>
    </row>
    <row r="31" spans="1:116" s="52" customFormat="1" hidden="1">
      <c r="B31" s="666" t="s">
        <v>273</v>
      </c>
      <c r="C31" s="666"/>
      <c r="D31" s="666"/>
      <c r="E31" s="666"/>
      <c r="F31" s="298" t="str">
        <f>IFERROR(IRR(H29:INDEX(H29:DC29,PAL+1)),"-")</f>
        <v>-</v>
      </c>
      <c r="G31" s="70"/>
      <c r="H31" s="69"/>
      <c r="I31" s="69"/>
      <c r="J31" s="69"/>
      <c r="K31" s="69"/>
      <c r="L31" s="69"/>
      <c r="M31" s="69"/>
      <c r="N31" s="69"/>
      <c r="O31" s="69"/>
      <c r="P31" s="69"/>
      <c r="Q31" s="69"/>
      <c r="R31" s="69"/>
      <c r="S31" s="69"/>
      <c r="T31" s="69"/>
      <c r="U31" s="69"/>
      <c r="V31" s="69"/>
      <c r="W31" s="69"/>
      <c r="X31" s="69"/>
      <c r="Y31" s="69"/>
      <c r="Z31" s="69"/>
      <c r="AA31" s="69"/>
    </row>
    <row r="32" spans="1:116" s="52" customFormat="1" hidden="1">
      <c r="B32" s="666" t="s">
        <v>200</v>
      </c>
      <c r="C32" s="666"/>
      <c r="D32" s="666"/>
      <c r="E32" s="666"/>
      <c r="F32" s="104">
        <f>IFERROR(IF('Alternatyva 1'!H$89&lt;0,SUM('Alternatyva 1'!F$100,-'Alternatyva 1'!H$115,-'Alternatyva 1'!F$89)/SUM('Alternatyva 1'!F$9,'Alternatyva 1'!F$8,-F28),SUM('Alternatyva 1'!F$100,-'Alternatyva 1'!H$115)/SUM('Alternatyva 1'!F$9,'Alternatyva 1'!F$8,-F28,'Alternatyva 1'!F$89)),"")</f>
        <v>0</v>
      </c>
      <c r="G32" s="70"/>
      <c r="H32" s="69"/>
      <c r="I32" s="69"/>
      <c r="J32" s="69"/>
      <c r="K32" s="69"/>
      <c r="L32" s="69"/>
      <c r="M32" s="69"/>
      <c r="N32" s="69"/>
      <c r="O32" s="69"/>
      <c r="P32" s="69"/>
      <c r="Q32" s="69"/>
      <c r="R32" s="69"/>
      <c r="S32" s="69"/>
      <c r="T32" s="69"/>
      <c r="U32" s="69"/>
      <c r="V32" s="69"/>
      <c r="W32" s="69"/>
      <c r="X32" s="69"/>
      <c r="Y32" s="69"/>
      <c r="Z32" s="69"/>
      <c r="AA32" s="69"/>
    </row>
    <row r="33" spans="1:116" hidden="1"/>
    <row r="34" spans="1:116" s="2" customFormat="1" hidden="1">
      <c r="B34" s="59" t="s">
        <v>7</v>
      </c>
      <c r="C34" s="59"/>
      <c r="D34" s="59"/>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6"/>
      <c r="DE34" s="6"/>
      <c r="DF34" s="6"/>
      <c r="DG34" s="6"/>
      <c r="DH34" s="6"/>
      <c r="DI34" s="6"/>
      <c r="DJ34" s="6"/>
      <c r="DK34" s="6"/>
      <c r="DL34" s="6"/>
    </row>
    <row r="35" spans="1:116" s="52" customFormat="1" hidden="1">
      <c r="B35" s="667" t="s">
        <v>197</v>
      </c>
      <c r="C35" s="667"/>
      <c r="D35" s="667"/>
      <c r="E35" s="667"/>
      <c r="F35" s="102"/>
      <c r="G35" s="93" t="s">
        <v>33</v>
      </c>
      <c r="H35" s="93" t="str">
        <f ca="1">H9</f>
        <v>2023</v>
      </c>
      <c r="I35" s="306">
        <f t="shared" ref="I35:BT35" ca="1" si="5">I9</f>
        <v>2024</v>
      </c>
      <c r="J35" s="306">
        <f t="shared" ca="1" si="5"/>
        <v>2025</v>
      </c>
      <c r="K35" s="306">
        <f t="shared" ca="1" si="5"/>
        <v>2026</v>
      </c>
      <c r="L35" s="306">
        <f t="shared" ca="1" si="5"/>
        <v>2027</v>
      </c>
      <c r="M35" s="306">
        <f t="shared" ca="1" si="5"/>
        <v>2028</v>
      </c>
      <c r="N35" s="306">
        <f t="shared" ca="1" si="5"/>
        <v>2029</v>
      </c>
      <c r="O35" s="306">
        <f t="shared" ca="1" si="5"/>
        <v>2030</v>
      </c>
      <c r="P35" s="306">
        <f t="shared" ca="1" si="5"/>
        <v>2031</v>
      </c>
      <c r="Q35" s="306">
        <f t="shared" ca="1" si="5"/>
        <v>2032</v>
      </c>
      <c r="R35" s="306">
        <f t="shared" ca="1" si="5"/>
        <v>2033</v>
      </c>
      <c r="S35" s="306">
        <f t="shared" ca="1" si="5"/>
        <v>2034</v>
      </c>
      <c r="T35" s="306">
        <f t="shared" ca="1" si="5"/>
        <v>2035</v>
      </c>
      <c r="U35" s="306">
        <f t="shared" ca="1" si="5"/>
        <v>2036</v>
      </c>
      <c r="V35" s="306">
        <f t="shared" ca="1" si="5"/>
        <v>2037</v>
      </c>
      <c r="W35" s="306">
        <f t="shared" ca="1" si="5"/>
        <v>2038</v>
      </c>
      <c r="X35" s="306">
        <f t="shared" ca="1" si="5"/>
        <v>2039</v>
      </c>
      <c r="Y35" s="306">
        <f t="shared" ca="1" si="5"/>
        <v>2040</v>
      </c>
      <c r="Z35" s="306">
        <f t="shared" ca="1" si="5"/>
        <v>2041</v>
      </c>
      <c r="AA35" s="306">
        <f t="shared" ca="1" si="5"/>
        <v>2042</v>
      </c>
      <c r="AB35" s="306">
        <f t="shared" ca="1" si="5"/>
        <v>2043</v>
      </c>
      <c r="AC35" s="306">
        <f t="shared" ca="1" si="5"/>
        <v>2044</v>
      </c>
      <c r="AD35" s="306">
        <f t="shared" ca="1" si="5"/>
        <v>2045</v>
      </c>
      <c r="AE35" s="306">
        <f t="shared" ca="1" si="5"/>
        <v>2046</v>
      </c>
      <c r="AF35" s="306">
        <f t="shared" ca="1" si="5"/>
        <v>2047</v>
      </c>
      <c r="AG35" s="306">
        <f t="shared" ca="1" si="5"/>
        <v>2048</v>
      </c>
      <c r="AH35" s="306">
        <f t="shared" ca="1" si="5"/>
        <v>2049</v>
      </c>
      <c r="AI35" s="306">
        <f t="shared" ca="1" si="5"/>
        <v>2050</v>
      </c>
      <c r="AJ35" s="306">
        <f t="shared" ca="1" si="5"/>
        <v>2051</v>
      </c>
      <c r="AK35" s="306">
        <f t="shared" ca="1" si="5"/>
        <v>2052</v>
      </c>
      <c r="AL35" s="306">
        <f t="shared" ca="1" si="5"/>
        <v>2053</v>
      </c>
      <c r="AM35" s="306">
        <f t="shared" ca="1" si="5"/>
        <v>2054</v>
      </c>
      <c r="AN35" s="306">
        <f t="shared" ca="1" si="5"/>
        <v>2055</v>
      </c>
      <c r="AO35" s="306">
        <f t="shared" ca="1" si="5"/>
        <v>2056</v>
      </c>
      <c r="AP35" s="306">
        <f t="shared" ca="1" si="5"/>
        <v>2057</v>
      </c>
      <c r="AQ35" s="306">
        <f t="shared" ca="1" si="5"/>
        <v>2058</v>
      </c>
      <c r="AR35" s="306">
        <f t="shared" ca="1" si="5"/>
        <v>2059</v>
      </c>
      <c r="AS35" s="306">
        <f t="shared" ca="1" si="5"/>
        <v>2060</v>
      </c>
      <c r="AT35" s="306">
        <f t="shared" ca="1" si="5"/>
        <v>2061</v>
      </c>
      <c r="AU35" s="306">
        <f t="shared" ca="1" si="5"/>
        <v>2062</v>
      </c>
      <c r="AV35" s="306">
        <f t="shared" ca="1" si="5"/>
        <v>2063</v>
      </c>
      <c r="AW35" s="306">
        <f t="shared" ca="1" si="5"/>
        <v>2064</v>
      </c>
      <c r="AX35" s="306">
        <f t="shared" ca="1" si="5"/>
        <v>2065</v>
      </c>
      <c r="AY35" s="306">
        <f t="shared" ca="1" si="5"/>
        <v>2066</v>
      </c>
      <c r="AZ35" s="306">
        <f t="shared" ca="1" si="5"/>
        <v>2067</v>
      </c>
      <c r="BA35" s="306">
        <f t="shared" ca="1" si="5"/>
        <v>2068</v>
      </c>
      <c r="BB35" s="306">
        <f t="shared" ca="1" si="5"/>
        <v>2069</v>
      </c>
      <c r="BC35" s="306">
        <f t="shared" ca="1" si="5"/>
        <v>2070</v>
      </c>
      <c r="BD35" s="306">
        <f t="shared" ca="1" si="5"/>
        <v>2071</v>
      </c>
      <c r="BE35" s="306">
        <f t="shared" ca="1" si="5"/>
        <v>2072</v>
      </c>
      <c r="BF35" s="306">
        <f t="shared" ca="1" si="5"/>
        <v>2073</v>
      </c>
      <c r="BG35" s="306">
        <f t="shared" ca="1" si="5"/>
        <v>2074</v>
      </c>
      <c r="BH35" s="306">
        <f t="shared" ca="1" si="5"/>
        <v>2075</v>
      </c>
      <c r="BI35" s="306">
        <f t="shared" ca="1" si="5"/>
        <v>2076</v>
      </c>
      <c r="BJ35" s="306">
        <f t="shared" ca="1" si="5"/>
        <v>2077</v>
      </c>
      <c r="BK35" s="306">
        <f t="shared" ca="1" si="5"/>
        <v>2078</v>
      </c>
      <c r="BL35" s="306">
        <f t="shared" ca="1" si="5"/>
        <v>2079</v>
      </c>
      <c r="BM35" s="306">
        <f t="shared" ca="1" si="5"/>
        <v>2080</v>
      </c>
      <c r="BN35" s="306">
        <f t="shared" ca="1" si="5"/>
        <v>2081</v>
      </c>
      <c r="BO35" s="306">
        <f t="shared" ca="1" si="5"/>
        <v>2082</v>
      </c>
      <c r="BP35" s="306">
        <f t="shared" ca="1" si="5"/>
        <v>2083</v>
      </c>
      <c r="BQ35" s="306">
        <f t="shared" ca="1" si="5"/>
        <v>2084</v>
      </c>
      <c r="BR35" s="306">
        <f t="shared" ca="1" si="5"/>
        <v>2085</v>
      </c>
      <c r="BS35" s="306">
        <f t="shared" ca="1" si="5"/>
        <v>2086</v>
      </c>
      <c r="BT35" s="306">
        <f t="shared" ca="1" si="5"/>
        <v>2087</v>
      </c>
      <c r="BU35" s="306">
        <f t="shared" ref="BU35:DC35" ca="1" si="6">BU9</f>
        <v>2088</v>
      </c>
      <c r="BV35" s="306">
        <f t="shared" ca="1" si="6"/>
        <v>2089</v>
      </c>
      <c r="BW35" s="306">
        <f t="shared" ca="1" si="6"/>
        <v>2090</v>
      </c>
      <c r="BX35" s="306">
        <f t="shared" ca="1" si="6"/>
        <v>2091</v>
      </c>
      <c r="BY35" s="306">
        <f t="shared" ca="1" si="6"/>
        <v>2092</v>
      </c>
      <c r="BZ35" s="306">
        <f t="shared" ca="1" si="6"/>
        <v>2093</v>
      </c>
      <c r="CA35" s="306">
        <f t="shared" ca="1" si="6"/>
        <v>2094</v>
      </c>
      <c r="CB35" s="306">
        <f t="shared" ca="1" si="6"/>
        <v>2095</v>
      </c>
      <c r="CC35" s="306">
        <f t="shared" ca="1" si="6"/>
        <v>2096</v>
      </c>
      <c r="CD35" s="306">
        <f t="shared" ca="1" si="6"/>
        <v>2097</v>
      </c>
      <c r="CE35" s="306">
        <f t="shared" ca="1" si="6"/>
        <v>2098</v>
      </c>
      <c r="CF35" s="306">
        <f t="shared" ca="1" si="6"/>
        <v>2099</v>
      </c>
      <c r="CG35" s="306">
        <f t="shared" ca="1" si="6"/>
        <v>2100</v>
      </c>
      <c r="CH35" s="306">
        <f t="shared" ca="1" si="6"/>
        <v>2101</v>
      </c>
      <c r="CI35" s="306">
        <f t="shared" ca="1" si="6"/>
        <v>2102</v>
      </c>
      <c r="CJ35" s="306">
        <f t="shared" ca="1" si="6"/>
        <v>2103</v>
      </c>
      <c r="CK35" s="306">
        <f t="shared" ca="1" si="6"/>
        <v>2104</v>
      </c>
      <c r="CL35" s="306">
        <f t="shared" ca="1" si="6"/>
        <v>2105</v>
      </c>
      <c r="CM35" s="306">
        <f t="shared" ca="1" si="6"/>
        <v>2106</v>
      </c>
      <c r="CN35" s="306">
        <f t="shared" ca="1" si="6"/>
        <v>2107</v>
      </c>
      <c r="CO35" s="306">
        <f t="shared" ca="1" si="6"/>
        <v>2108</v>
      </c>
      <c r="CP35" s="306">
        <f t="shared" ca="1" si="6"/>
        <v>2109</v>
      </c>
      <c r="CQ35" s="306">
        <f t="shared" ca="1" si="6"/>
        <v>2110</v>
      </c>
      <c r="CR35" s="306">
        <f t="shared" ca="1" si="6"/>
        <v>2111</v>
      </c>
      <c r="CS35" s="306">
        <f t="shared" ca="1" si="6"/>
        <v>2112</v>
      </c>
      <c r="CT35" s="306">
        <f t="shared" ca="1" si="6"/>
        <v>2113</v>
      </c>
      <c r="CU35" s="306">
        <f t="shared" ca="1" si="6"/>
        <v>2114</v>
      </c>
      <c r="CV35" s="306">
        <f t="shared" ca="1" si="6"/>
        <v>2115</v>
      </c>
      <c r="CW35" s="306">
        <f t="shared" ca="1" si="6"/>
        <v>2116</v>
      </c>
      <c r="CX35" s="306">
        <f t="shared" ca="1" si="6"/>
        <v>2117</v>
      </c>
      <c r="CY35" s="306">
        <f t="shared" ca="1" si="6"/>
        <v>2118</v>
      </c>
      <c r="CZ35" s="306">
        <f t="shared" ca="1" si="6"/>
        <v>2119</v>
      </c>
      <c r="DA35" s="306">
        <f t="shared" ca="1" si="6"/>
        <v>2120</v>
      </c>
      <c r="DB35" s="306">
        <f t="shared" ca="1" si="6"/>
        <v>2121</v>
      </c>
      <c r="DC35" s="306">
        <f t="shared" ca="1" si="6"/>
        <v>2122</v>
      </c>
    </row>
    <row r="36" spans="1:116" s="1" customFormat="1" hidden="1">
      <c r="A36" s="52"/>
      <c r="B36" s="666" t="s">
        <v>16</v>
      </c>
      <c r="C36" s="666"/>
      <c r="D36" s="666"/>
      <c r="E36" s="666"/>
      <c r="F36" s="76">
        <f>H36+NPV(FD,I36:INDEX(I36:DC36,PAL))</f>
        <v>0</v>
      </c>
      <c r="G36" s="88">
        <f>SUMIF($H$8:$DC$8,"&lt;="&amp;PAL,$H36:$DC36)</f>
        <v>0</v>
      </c>
      <c r="H36" s="105">
        <f>SUM('Alternatyva 2'!H$21,'Alternatyva 2'!H$32,'Alternatyva 2'!H$43,'Alternatyva 2'!H$55,'Alternatyva 2'!H$66,'Alternatyva 2'!H$77,'Alternatyva 2'!H$88)</f>
        <v>0</v>
      </c>
      <c r="I36" s="105">
        <f>SUM('Alternatyva 2'!I$21,'Alternatyva 2'!I$32,'Alternatyva 2'!I$43,'Alternatyva 2'!I$55,'Alternatyva 2'!I$66,'Alternatyva 2'!I$77,'Alternatyva 2'!I$88)</f>
        <v>0</v>
      </c>
      <c r="J36" s="105">
        <f>SUM('Alternatyva 2'!J$21,'Alternatyva 2'!J$32,'Alternatyva 2'!J$43,'Alternatyva 2'!J$55,'Alternatyva 2'!J$66,'Alternatyva 2'!J$77,'Alternatyva 2'!J$88)</f>
        <v>0</v>
      </c>
      <c r="K36" s="105">
        <f>SUM('Alternatyva 2'!K$21,'Alternatyva 2'!K$32,'Alternatyva 2'!K$43,'Alternatyva 2'!K$55,'Alternatyva 2'!K$66,'Alternatyva 2'!K$77,'Alternatyva 2'!K$88)</f>
        <v>0</v>
      </c>
      <c r="L36" s="105">
        <f>SUM('Alternatyva 2'!L$21,'Alternatyva 2'!L$32,'Alternatyva 2'!L$43,'Alternatyva 2'!L$55,'Alternatyva 2'!L$66,'Alternatyva 2'!L$77,'Alternatyva 2'!L$88)</f>
        <v>0</v>
      </c>
      <c r="M36" s="105">
        <f>SUM('Alternatyva 2'!M$21,'Alternatyva 2'!M$32,'Alternatyva 2'!M$43,'Alternatyva 2'!M$55,'Alternatyva 2'!M$66,'Alternatyva 2'!M$77,'Alternatyva 2'!M$88)</f>
        <v>0</v>
      </c>
      <c r="N36" s="105">
        <f>SUM('Alternatyva 2'!N$21,'Alternatyva 2'!N$32,'Alternatyva 2'!N$43,'Alternatyva 2'!N$55,'Alternatyva 2'!N$66,'Alternatyva 2'!N$77,'Alternatyva 2'!N$88)</f>
        <v>0</v>
      </c>
      <c r="O36" s="105">
        <f>SUM('Alternatyva 2'!O$21,'Alternatyva 2'!O$32,'Alternatyva 2'!O$43,'Alternatyva 2'!O$55,'Alternatyva 2'!O$66,'Alternatyva 2'!O$77,'Alternatyva 2'!O$88)</f>
        <v>0</v>
      </c>
      <c r="P36" s="105">
        <f>SUM('Alternatyva 2'!P$21,'Alternatyva 2'!P$32,'Alternatyva 2'!P$43,'Alternatyva 2'!P$55,'Alternatyva 2'!P$66,'Alternatyva 2'!P$77,'Alternatyva 2'!P$88)</f>
        <v>0</v>
      </c>
      <c r="Q36" s="105">
        <f>SUM('Alternatyva 2'!Q$21,'Alternatyva 2'!Q$32,'Alternatyva 2'!Q$43,'Alternatyva 2'!Q$55,'Alternatyva 2'!Q$66,'Alternatyva 2'!Q$77,'Alternatyva 2'!Q$88)</f>
        <v>0</v>
      </c>
      <c r="R36" s="105">
        <f>SUM('Alternatyva 2'!R$21,'Alternatyva 2'!R$32,'Alternatyva 2'!R$43,'Alternatyva 2'!R$55,'Alternatyva 2'!R$66,'Alternatyva 2'!R$77,'Alternatyva 2'!R$88)</f>
        <v>0</v>
      </c>
      <c r="S36" s="105">
        <f>SUM('Alternatyva 2'!S$21,'Alternatyva 2'!S$32,'Alternatyva 2'!S$43,'Alternatyva 2'!S$55,'Alternatyva 2'!S$66,'Alternatyva 2'!S$77,'Alternatyva 2'!S$88)</f>
        <v>0</v>
      </c>
      <c r="T36" s="105">
        <f>SUM('Alternatyva 2'!T$21,'Alternatyva 2'!T$32,'Alternatyva 2'!T$43,'Alternatyva 2'!T$55,'Alternatyva 2'!T$66,'Alternatyva 2'!T$77,'Alternatyva 2'!T$88)</f>
        <v>0</v>
      </c>
      <c r="U36" s="105">
        <f>SUM('Alternatyva 2'!U$21,'Alternatyva 2'!U$32,'Alternatyva 2'!U$43,'Alternatyva 2'!U$55,'Alternatyva 2'!U$66,'Alternatyva 2'!U$77,'Alternatyva 2'!U$88)</f>
        <v>0</v>
      </c>
      <c r="V36" s="105">
        <f>SUM('Alternatyva 2'!V$21,'Alternatyva 2'!V$32,'Alternatyva 2'!V$43,'Alternatyva 2'!V$55,'Alternatyva 2'!V$66,'Alternatyva 2'!V$77,'Alternatyva 2'!V$88)</f>
        <v>0</v>
      </c>
      <c r="W36" s="105">
        <f>SUM('Alternatyva 2'!W$21,'Alternatyva 2'!W$32,'Alternatyva 2'!W$43,'Alternatyva 2'!W$55,'Alternatyva 2'!W$66,'Alternatyva 2'!W$77,'Alternatyva 2'!W$88)</f>
        <v>0</v>
      </c>
      <c r="X36" s="105">
        <f>SUM('Alternatyva 2'!X$21,'Alternatyva 2'!X$32,'Alternatyva 2'!X$43,'Alternatyva 2'!X$55,'Alternatyva 2'!X$66,'Alternatyva 2'!X$77,'Alternatyva 2'!X$88)</f>
        <v>0</v>
      </c>
      <c r="Y36" s="105">
        <f>SUM('Alternatyva 2'!Y$21,'Alternatyva 2'!Y$32,'Alternatyva 2'!Y$43,'Alternatyva 2'!Y$55,'Alternatyva 2'!Y$66,'Alternatyva 2'!Y$77,'Alternatyva 2'!Y$88)</f>
        <v>0</v>
      </c>
      <c r="Z36" s="105">
        <f>SUM('Alternatyva 2'!Z$21,'Alternatyva 2'!Z$32,'Alternatyva 2'!Z$43,'Alternatyva 2'!Z$55,'Alternatyva 2'!Z$66,'Alternatyva 2'!Z$77,'Alternatyva 2'!Z$88)</f>
        <v>0</v>
      </c>
      <c r="AA36" s="105">
        <f>SUM('Alternatyva 2'!AA$21,'Alternatyva 2'!AA$32,'Alternatyva 2'!AA$43,'Alternatyva 2'!AA$55,'Alternatyva 2'!AA$66,'Alternatyva 2'!AA$77,'Alternatyva 2'!AA$88)</f>
        <v>0</v>
      </c>
      <c r="AB36" s="105">
        <f>SUM('Alternatyva 2'!AB$21,'Alternatyva 2'!AB$32,'Alternatyva 2'!AB$43,'Alternatyva 2'!AB$55,'Alternatyva 2'!AB$66,'Alternatyva 2'!AB$77,'Alternatyva 2'!AB$88)</f>
        <v>0</v>
      </c>
      <c r="AC36" s="105">
        <f>SUM('Alternatyva 2'!AC$21,'Alternatyva 2'!AC$32,'Alternatyva 2'!AC$43,'Alternatyva 2'!AC$55,'Alternatyva 2'!AC$66,'Alternatyva 2'!AC$77,'Alternatyva 2'!AC$88)</f>
        <v>0</v>
      </c>
      <c r="AD36" s="105">
        <f>SUM('Alternatyva 2'!AD$21,'Alternatyva 2'!AD$32,'Alternatyva 2'!AD$43,'Alternatyva 2'!AD$55,'Alternatyva 2'!AD$66,'Alternatyva 2'!AD$77,'Alternatyva 2'!AD$88)</f>
        <v>0</v>
      </c>
      <c r="AE36" s="105">
        <f>SUM('Alternatyva 2'!AE$21,'Alternatyva 2'!AE$32,'Alternatyva 2'!AE$43,'Alternatyva 2'!AE$55,'Alternatyva 2'!AE$66,'Alternatyva 2'!AE$77,'Alternatyva 2'!AE$88)</f>
        <v>0</v>
      </c>
      <c r="AF36" s="105">
        <f>SUM('Alternatyva 2'!AF$21,'Alternatyva 2'!AF$32,'Alternatyva 2'!AF$43,'Alternatyva 2'!AF$55,'Alternatyva 2'!AF$66,'Alternatyva 2'!AF$77,'Alternatyva 2'!AF$88)</f>
        <v>0</v>
      </c>
      <c r="AG36" s="105">
        <f>SUM('Alternatyva 2'!AG$21,'Alternatyva 2'!AG$32,'Alternatyva 2'!AG$43,'Alternatyva 2'!AG$55,'Alternatyva 2'!AG$66,'Alternatyva 2'!AG$77,'Alternatyva 2'!AG$88)</f>
        <v>0</v>
      </c>
      <c r="AH36" s="105">
        <f>SUM('Alternatyva 2'!AH$21,'Alternatyva 2'!AH$32,'Alternatyva 2'!AH$43,'Alternatyva 2'!AH$55,'Alternatyva 2'!AH$66,'Alternatyva 2'!AH$77,'Alternatyva 2'!AH$88)</f>
        <v>0</v>
      </c>
      <c r="AI36" s="105">
        <f>SUM('Alternatyva 2'!AI$21,'Alternatyva 2'!AI$32,'Alternatyva 2'!AI$43,'Alternatyva 2'!AI$55,'Alternatyva 2'!AI$66,'Alternatyva 2'!AI$77,'Alternatyva 2'!AI$88)</f>
        <v>0</v>
      </c>
      <c r="AJ36" s="105">
        <f>SUM('Alternatyva 2'!AJ$21,'Alternatyva 2'!AJ$32,'Alternatyva 2'!AJ$43,'Alternatyva 2'!AJ$55,'Alternatyva 2'!AJ$66,'Alternatyva 2'!AJ$77,'Alternatyva 2'!AJ$88)</f>
        <v>0</v>
      </c>
      <c r="AK36" s="105">
        <f>SUM('Alternatyva 2'!AK$21,'Alternatyva 2'!AK$32,'Alternatyva 2'!AK$43,'Alternatyva 2'!AK$55,'Alternatyva 2'!AK$66,'Alternatyva 2'!AK$77,'Alternatyva 2'!AK$88)</f>
        <v>0</v>
      </c>
      <c r="AL36" s="105">
        <f>SUM('Alternatyva 2'!AL$21,'Alternatyva 2'!AL$32,'Alternatyva 2'!AL$43,'Alternatyva 2'!AL$55,'Alternatyva 2'!AL$66,'Alternatyva 2'!AL$77,'Alternatyva 2'!AL$88)</f>
        <v>0</v>
      </c>
      <c r="AM36" s="105">
        <f>SUM('Alternatyva 2'!AM$21,'Alternatyva 2'!AM$32,'Alternatyva 2'!AM$43,'Alternatyva 2'!AM$55,'Alternatyva 2'!AM$66,'Alternatyva 2'!AM$77,'Alternatyva 2'!AM$88)</f>
        <v>0</v>
      </c>
      <c r="AN36" s="105">
        <f>SUM('Alternatyva 2'!AN$21,'Alternatyva 2'!AN$32,'Alternatyva 2'!AN$43,'Alternatyva 2'!AN$55,'Alternatyva 2'!AN$66,'Alternatyva 2'!AN$77,'Alternatyva 2'!AN$88)</f>
        <v>0</v>
      </c>
      <c r="AO36" s="105">
        <f>SUM('Alternatyva 2'!AO$21,'Alternatyva 2'!AO$32,'Alternatyva 2'!AO$43,'Alternatyva 2'!AO$55,'Alternatyva 2'!AO$66,'Alternatyva 2'!AO$77,'Alternatyva 2'!AO$88)</f>
        <v>0</v>
      </c>
      <c r="AP36" s="105">
        <f>SUM('Alternatyva 2'!AP$21,'Alternatyva 2'!AP$32,'Alternatyva 2'!AP$43,'Alternatyva 2'!AP$55,'Alternatyva 2'!AP$66,'Alternatyva 2'!AP$77,'Alternatyva 2'!AP$88)</f>
        <v>0</v>
      </c>
      <c r="AQ36" s="105">
        <f>SUM('Alternatyva 2'!AQ$21,'Alternatyva 2'!AQ$32,'Alternatyva 2'!AQ$43,'Alternatyva 2'!AQ$55,'Alternatyva 2'!AQ$66,'Alternatyva 2'!AQ$77,'Alternatyva 2'!AQ$88)</f>
        <v>0</v>
      </c>
      <c r="AR36" s="105">
        <f>SUM('Alternatyva 2'!AR$21,'Alternatyva 2'!AR$32,'Alternatyva 2'!AR$43,'Alternatyva 2'!AR$55,'Alternatyva 2'!AR$66,'Alternatyva 2'!AR$77,'Alternatyva 2'!AR$88)</f>
        <v>0</v>
      </c>
      <c r="AS36" s="105">
        <f>SUM('Alternatyva 2'!AS$21,'Alternatyva 2'!AS$32,'Alternatyva 2'!AS$43,'Alternatyva 2'!AS$55,'Alternatyva 2'!AS$66,'Alternatyva 2'!AS$77,'Alternatyva 2'!AS$88)</f>
        <v>0</v>
      </c>
      <c r="AT36" s="105">
        <f>SUM('Alternatyva 2'!AT$21,'Alternatyva 2'!AT$32,'Alternatyva 2'!AT$43,'Alternatyva 2'!AT$55,'Alternatyva 2'!AT$66,'Alternatyva 2'!AT$77,'Alternatyva 2'!AT$88)</f>
        <v>0</v>
      </c>
      <c r="AU36" s="105">
        <f>SUM('Alternatyva 2'!AU$21,'Alternatyva 2'!AU$32,'Alternatyva 2'!AU$43,'Alternatyva 2'!AU$55,'Alternatyva 2'!AU$66,'Alternatyva 2'!AU$77,'Alternatyva 2'!AU$88)</f>
        <v>0</v>
      </c>
      <c r="AV36" s="105">
        <f>SUM('Alternatyva 2'!AV$21,'Alternatyva 2'!AV$32,'Alternatyva 2'!AV$43,'Alternatyva 2'!AV$55,'Alternatyva 2'!AV$66,'Alternatyva 2'!AV$77,'Alternatyva 2'!AV$88)</f>
        <v>0</v>
      </c>
      <c r="AW36" s="105">
        <f>SUM('Alternatyva 2'!AW$21,'Alternatyva 2'!AW$32,'Alternatyva 2'!AW$43,'Alternatyva 2'!AW$55,'Alternatyva 2'!AW$66,'Alternatyva 2'!AW$77,'Alternatyva 2'!AW$88)</f>
        <v>0</v>
      </c>
      <c r="AX36" s="105">
        <f>SUM('Alternatyva 2'!AX$21,'Alternatyva 2'!AX$32,'Alternatyva 2'!AX$43,'Alternatyva 2'!AX$55,'Alternatyva 2'!AX$66,'Alternatyva 2'!AX$77,'Alternatyva 2'!AX$88)</f>
        <v>0</v>
      </c>
      <c r="AY36" s="105">
        <f>SUM('Alternatyva 2'!AY$21,'Alternatyva 2'!AY$32,'Alternatyva 2'!AY$43,'Alternatyva 2'!AY$55,'Alternatyva 2'!AY$66,'Alternatyva 2'!AY$77,'Alternatyva 2'!AY$88)</f>
        <v>0</v>
      </c>
      <c r="AZ36" s="105">
        <f>SUM('Alternatyva 2'!AZ$21,'Alternatyva 2'!AZ$32,'Alternatyva 2'!AZ$43,'Alternatyva 2'!AZ$55,'Alternatyva 2'!AZ$66,'Alternatyva 2'!AZ$77,'Alternatyva 2'!AZ$88)</f>
        <v>0</v>
      </c>
      <c r="BA36" s="105">
        <f>SUM('Alternatyva 2'!BA$21,'Alternatyva 2'!BA$32,'Alternatyva 2'!BA$43,'Alternatyva 2'!BA$55,'Alternatyva 2'!BA$66,'Alternatyva 2'!BA$77,'Alternatyva 2'!BA$88)</f>
        <v>0</v>
      </c>
      <c r="BB36" s="105">
        <f>SUM('Alternatyva 2'!BB$21,'Alternatyva 2'!BB$32,'Alternatyva 2'!BB$43,'Alternatyva 2'!BB$55,'Alternatyva 2'!BB$66,'Alternatyva 2'!BB$77,'Alternatyva 2'!BB$88)</f>
        <v>0</v>
      </c>
      <c r="BC36" s="105">
        <f>SUM('Alternatyva 2'!BC$21,'Alternatyva 2'!BC$32,'Alternatyva 2'!BC$43,'Alternatyva 2'!BC$55,'Alternatyva 2'!BC$66,'Alternatyva 2'!BC$77,'Alternatyva 2'!BC$88)</f>
        <v>0</v>
      </c>
      <c r="BD36" s="105">
        <f>SUM('Alternatyva 2'!BD$21,'Alternatyva 2'!BD$32,'Alternatyva 2'!BD$43,'Alternatyva 2'!BD$55,'Alternatyva 2'!BD$66,'Alternatyva 2'!BD$77,'Alternatyva 2'!BD$88)</f>
        <v>0</v>
      </c>
      <c r="BE36" s="105">
        <f>SUM('Alternatyva 2'!BE$21,'Alternatyva 2'!BE$32,'Alternatyva 2'!BE$43,'Alternatyva 2'!BE$55,'Alternatyva 2'!BE$66,'Alternatyva 2'!BE$77,'Alternatyva 2'!BE$88)</f>
        <v>0</v>
      </c>
      <c r="BF36" s="105">
        <f>SUM('Alternatyva 2'!BF$21,'Alternatyva 2'!BF$32,'Alternatyva 2'!BF$43,'Alternatyva 2'!BF$55,'Alternatyva 2'!BF$66,'Alternatyva 2'!BF$77,'Alternatyva 2'!BF$88)</f>
        <v>0</v>
      </c>
      <c r="BG36" s="105">
        <f>SUM('Alternatyva 2'!BG$21,'Alternatyva 2'!BG$32,'Alternatyva 2'!BG$43,'Alternatyva 2'!BG$55,'Alternatyva 2'!BG$66,'Alternatyva 2'!BG$77,'Alternatyva 2'!BG$88)</f>
        <v>0</v>
      </c>
      <c r="BH36" s="105">
        <f>SUM('Alternatyva 2'!BH$21,'Alternatyva 2'!BH$32,'Alternatyva 2'!BH$43,'Alternatyva 2'!BH$55,'Alternatyva 2'!BH$66,'Alternatyva 2'!BH$77,'Alternatyva 2'!BH$88)</f>
        <v>0</v>
      </c>
      <c r="BI36" s="105">
        <f>SUM('Alternatyva 2'!BI$21,'Alternatyva 2'!BI$32,'Alternatyva 2'!BI$43,'Alternatyva 2'!BI$55,'Alternatyva 2'!BI$66,'Alternatyva 2'!BI$77,'Alternatyva 2'!BI$88)</f>
        <v>0</v>
      </c>
      <c r="BJ36" s="105">
        <f>SUM('Alternatyva 2'!BJ$21,'Alternatyva 2'!BJ$32,'Alternatyva 2'!BJ$43,'Alternatyva 2'!BJ$55,'Alternatyva 2'!BJ$66,'Alternatyva 2'!BJ$77,'Alternatyva 2'!BJ$88)</f>
        <v>0</v>
      </c>
      <c r="BK36" s="105">
        <f>SUM('Alternatyva 2'!BK$21,'Alternatyva 2'!BK$32,'Alternatyva 2'!BK$43,'Alternatyva 2'!BK$55,'Alternatyva 2'!BK$66,'Alternatyva 2'!BK$77,'Alternatyva 2'!BK$88)</f>
        <v>0</v>
      </c>
      <c r="BL36" s="105">
        <f>SUM('Alternatyva 2'!BL$21,'Alternatyva 2'!BL$32,'Alternatyva 2'!BL$43,'Alternatyva 2'!BL$55,'Alternatyva 2'!BL$66,'Alternatyva 2'!BL$77,'Alternatyva 2'!BL$88)</f>
        <v>0</v>
      </c>
      <c r="BM36" s="105">
        <f>SUM('Alternatyva 2'!BM$21,'Alternatyva 2'!BM$32,'Alternatyva 2'!BM$43,'Alternatyva 2'!BM$55,'Alternatyva 2'!BM$66,'Alternatyva 2'!BM$77,'Alternatyva 2'!BM$88)</f>
        <v>0</v>
      </c>
      <c r="BN36" s="105">
        <f>SUM('Alternatyva 2'!BN$21,'Alternatyva 2'!BN$32,'Alternatyva 2'!BN$43,'Alternatyva 2'!BN$55,'Alternatyva 2'!BN$66,'Alternatyva 2'!BN$77,'Alternatyva 2'!BN$88)</f>
        <v>0</v>
      </c>
      <c r="BO36" s="105">
        <f>SUM('Alternatyva 2'!BO$21,'Alternatyva 2'!BO$32,'Alternatyva 2'!BO$43,'Alternatyva 2'!BO$55,'Alternatyva 2'!BO$66,'Alternatyva 2'!BO$77,'Alternatyva 2'!BO$88)</f>
        <v>0</v>
      </c>
      <c r="BP36" s="105">
        <f>SUM('Alternatyva 2'!BP$21,'Alternatyva 2'!BP$32,'Alternatyva 2'!BP$43,'Alternatyva 2'!BP$55,'Alternatyva 2'!BP$66,'Alternatyva 2'!BP$77,'Alternatyva 2'!BP$88)</f>
        <v>0</v>
      </c>
      <c r="BQ36" s="105">
        <f>SUM('Alternatyva 2'!BQ$21,'Alternatyva 2'!BQ$32,'Alternatyva 2'!BQ$43,'Alternatyva 2'!BQ$55,'Alternatyva 2'!BQ$66,'Alternatyva 2'!BQ$77,'Alternatyva 2'!BQ$88)</f>
        <v>0</v>
      </c>
      <c r="BR36" s="105">
        <f>SUM('Alternatyva 2'!BR$21,'Alternatyva 2'!BR$32,'Alternatyva 2'!BR$43,'Alternatyva 2'!BR$55,'Alternatyva 2'!BR$66,'Alternatyva 2'!BR$77,'Alternatyva 2'!BR$88)</f>
        <v>0</v>
      </c>
      <c r="BS36" s="105">
        <f>SUM('Alternatyva 2'!BS$21,'Alternatyva 2'!BS$32,'Alternatyva 2'!BS$43,'Alternatyva 2'!BS$55,'Alternatyva 2'!BS$66,'Alternatyva 2'!BS$77,'Alternatyva 2'!BS$88)</f>
        <v>0</v>
      </c>
      <c r="BT36" s="105">
        <f>SUM('Alternatyva 2'!BT$21,'Alternatyva 2'!BT$32,'Alternatyva 2'!BT$43,'Alternatyva 2'!BT$55,'Alternatyva 2'!BT$66,'Alternatyva 2'!BT$77,'Alternatyva 2'!BT$88)</f>
        <v>0</v>
      </c>
      <c r="BU36" s="105">
        <f>SUM('Alternatyva 2'!BU$21,'Alternatyva 2'!BU$32,'Alternatyva 2'!BU$43,'Alternatyva 2'!BU$55,'Alternatyva 2'!BU$66,'Alternatyva 2'!BU$77,'Alternatyva 2'!BU$88)</f>
        <v>0</v>
      </c>
      <c r="BV36" s="105">
        <f>SUM('Alternatyva 2'!BV$21,'Alternatyva 2'!BV$32,'Alternatyva 2'!BV$43,'Alternatyva 2'!BV$55,'Alternatyva 2'!BV$66,'Alternatyva 2'!BV$77,'Alternatyva 2'!BV$88)</f>
        <v>0</v>
      </c>
      <c r="BW36" s="105">
        <f>SUM('Alternatyva 2'!BW$21,'Alternatyva 2'!BW$32,'Alternatyva 2'!BW$43,'Alternatyva 2'!BW$55,'Alternatyva 2'!BW$66,'Alternatyva 2'!BW$77,'Alternatyva 2'!BW$88)</f>
        <v>0</v>
      </c>
      <c r="BX36" s="105">
        <f>SUM('Alternatyva 2'!BX$21,'Alternatyva 2'!BX$32,'Alternatyva 2'!BX$43,'Alternatyva 2'!BX$55,'Alternatyva 2'!BX$66,'Alternatyva 2'!BX$77,'Alternatyva 2'!BX$88)</f>
        <v>0</v>
      </c>
      <c r="BY36" s="105">
        <f>SUM('Alternatyva 2'!BY$21,'Alternatyva 2'!BY$32,'Alternatyva 2'!BY$43,'Alternatyva 2'!BY$55,'Alternatyva 2'!BY$66,'Alternatyva 2'!BY$77,'Alternatyva 2'!BY$88)</f>
        <v>0</v>
      </c>
      <c r="BZ36" s="105">
        <f>SUM('Alternatyva 2'!BZ$21,'Alternatyva 2'!BZ$32,'Alternatyva 2'!BZ$43,'Alternatyva 2'!BZ$55,'Alternatyva 2'!BZ$66,'Alternatyva 2'!BZ$77,'Alternatyva 2'!BZ$88)</f>
        <v>0</v>
      </c>
      <c r="CA36" s="105">
        <f>SUM('Alternatyva 2'!CA$21,'Alternatyva 2'!CA$32,'Alternatyva 2'!CA$43,'Alternatyva 2'!CA$55,'Alternatyva 2'!CA$66,'Alternatyva 2'!CA$77,'Alternatyva 2'!CA$88)</f>
        <v>0</v>
      </c>
      <c r="CB36" s="105">
        <f>SUM('Alternatyva 2'!CB$21,'Alternatyva 2'!CB$32,'Alternatyva 2'!CB$43,'Alternatyva 2'!CB$55,'Alternatyva 2'!CB$66,'Alternatyva 2'!CB$77,'Alternatyva 2'!CB$88)</f>
        <v>0</v>
      </c>
      <c r="CC36" s="105">
        <f>SUM('Alternatyva 2'!CC$21,'Alternatyva 2'!CC$32,'Alternatyva 2'!CC$43,'Alternatyva 2'!CC$55,'Alternatyva 2'!CC$66,'Alternatyva 2'!CC$77,'Alternatyva 2'!CC$88)</f>
        <v>0</v>
      </c>
      <c r="CD36" s="105">
        <f>SUM('Alternatyva 2'!CD$21,'Alternatyva 2'!CD$32,'Alternatyva 2'!CD$43,'Alternatyva 2'!CD$55,'Alternatyva 2'!CD$66,'Alternatyva 2'!CD$77,'Alternatyva 2'!CD$88)</f>
        <v>0</v>
      </c>
      <c r="CE36" s="105">
        <f>SUM('Alternatyva 2'!CE$21,'Alternatyva 2'!CE$32,'Alternatyva 2'!CE$43,'Alternatyva 2'!CE$55,'Alternatyva 2'!CE$66,'Alternatyva 2'!CE$77,'Alternatyva 2'!CE$88)</f>
        <v>0</v>
      </c>
      <c r="CF36" s="105">
        <f>SUM('Alternatyva 2'!CF$21,'Alternatyva 2'!CF$32,'Alternatyva 2'!CF$43,'Alternatyva 2'!CF$55,'Alternatyva 2'!CF$66,'Alternatyva 2'!CF$77,'Alternatyva 2'!CF$88)</f>
        <v>0</v>
      </c>
      <c r="CG36" s="105">
        <f>SUM('Alternatyva 2'!CG$21,'Alternatyva 2'!CG$32,'Alternatyva 2'!CG$43,'Alternatyva 2'!CG$55,'Alternatyva 2'!CG$66,'Alternatyva 2'!CG$77,'Alternatyva 2'!CG$88)</f>
        <v>0</v>
      </c>
      <c r="CH36" s="105">
        <f>SUM('Alternatyva 2'!CH$21,'Alternatyva 2'!CH$32,'Alternatyva 2'!CH$43,'Alternatyva 2'!CH$55,'Alternatyva 2'!CH$66,'Alternatyva 2'!CH$77,'Alternatyva 2'!CH$88)</f>
        <v>0</v>
      </c>
      <c r="CI36" s="105">
        <f>SUM('Alternatyva 2'!CI$21,'Alternatyva 2'!CI$32,'Alternatyva 2'!CI$43,'Alternatyva 2'!CI$55,'Alternatyva 2'!CI$66,'Alternatyva 2'!CI$77,'Alternatyva 2'!CI$88)</f>
        <v>0</v>
      </c>
      <c r="CJ36" s="105">
        <f>SUM('Alternatyva 2'!CJ$21,'Alternatyva 2'!CJ$32,'Alternatyva 2'!CJ$43,'Alternatyva 2'!CJ$55,'Alternatyva 2'!CJ$66,'Alternatyva 2'!CJ$77,'Alternatyva 2'!CJ$88)</f>
        <v>0</v>
      </c>
      <c r="CK36" s="105">
        <f>SUM('Alternatyva 2'!CK$21,'Alternatyva 2'!CK$32,'Alternatyva 2'!CK$43,'Alternatyva 2'!CK$55,'Alternatyva 2'!CK$66,'Alternatyva 2'!CK$77,'Alternatyva 2'!CK$88)</f>
        <v>0</v>
      </c>
      <c r="CL36" s="105">
        <f>SUM('Alternatyva 2'!CL$21,'Alternatyva 2'!CL$32,'Alternatyva 2'!CL$43,'Alternatyva 2'!CL$55,'Alternatyva 2'!CL$66,'Alternatyva 2'!CL$77,'Alternatyva 2'!CL$88)</f>
        <v>0</v>
      </c>
      <c r="CM36" s="105">
        <f>SUM('Alternatyva 2'!CM$21,'Alternatyva 2'!CM$32,'Alternatyva 2'!CM$43,'Alternatyva 2'!CM$55,'Alternatyva 2'!CM$66,'Alternatyva 2'!CM$77,'Alternatyva 2'!CM$88)</f>
        <v>0</v>
      </c>
      <c r="CN36" s="105">
        <f>SUM('Alternatyva 2'!CN$21,'Alternatyva 2'!CN$32,'Alternatyva 2'!CN$43,'Alternatyva 2'!CN$55,'Alternatyva 2'!CN$66,'Alternatyva 2'!CN$77,'Alternatyva 2'!CN$88)</f>
        <v>0</v>
      </c>
      <c r="CO36" s="105">
        <f>SUM('Alternatyva 2'!CO$21,'Alternatyva 2'!CO$32,'Alternatyva 2'!CO$43,'Alternatyva 2'!CO$55,'Alternatyva 2'!CO$66,'Alternatyva 2'!CO$77,'Alternatyva 2'!CO$88)</f>
        <v>0</v>
      </c>
      <c r="CP36" s="105">
        <f>SUM('Alternatyva 2'!CP$21,'Alternatyva 2'!CP$32,'Alternatyva 2'!CP$43,'Alternatyva 2'!CP$55,'Alternatyva 2'!CP$66,'Alternatyva 2'!CP$77,'Alternatyva 2'!CP$88)</f>
        <v>0</v>
      </c>
      <c r="CQ36" s="105">
        <f>SUM('Alternatyva 2'!CQ$21,'Alternatyva 2'!CQ$32,'Alternatyva 2'!CQ$43,'Alternatyva 2'!CQ$55,'Alternatyva 2'!CQ$66,'Alternatyva 2'!CQ$77,'Alternatyva 2'!CQ$88)</f>
        <v>0</v>
      </c>
      <c r="CR36" s="105">
        <f>SUM('Alternatyva 2'!CR$21,'Alternatyva 2'!CR$32,'Alternatyva 2'!CR$43,'Alternatyva 2'!CR$55,'Alternatyva 2'!CR$66,'Alternatyva 2'!CR$77,'Alternatyva 2'!CR$88)</f>
        <v>0</v>
      </c>
      <c r="CS36" s="105">
        <f>SUM('Alternatyva 2'!CS$21,'Alternatyva 2'!CS$32,'Alternatyva 2'!CS$43,'Alternatyva 2'!CS$55,'Alternatyva 2'!CS$66,'Alternatyva 2'!CS$77,'Alternatyva 2'!CS$88)</f>
        <v>0</v>
      </c>
      <c r="CT36" s="105">
        <f>SUM('Alternatyva 2'!CT$21,'Alternatyva 2'!CT$32,'Alternatyva 2'!CT$43,'Alternatyva 2'!CT$55,'Alternatyva 2'!CT$66,'Alternatyva 2'!CT$77,'Alternatyva 2'!CT$88)</f>
        <v>0</v>
      </c>
      <c r="CU36" s="105">
        <f>SUM('Alternatyva 2'!CU$21,'Alternatyva 2'!CU$32,'Alternatyva 2'!CU$43,'Alternatyva 2'!CU$55,'Alternatyva 2'!CU$66,'Alternatyva 2'!CU$77,'Alternatyva 2'!CU$88)</f>
        <v>0</v>
      </c>
      <c r="CV36" s="105">
        <f>SUM('Alternatyva 2'!CV$21,'Alternatyva 2'!CV$32,'Alternatyva 2'!CV$43,'Alternatyva 2'!CV$55,'Alternatyva 2'!CV$66,'Alternatyva 2'!CV$77,'Alternatyva 2'!CV$88)</f>
        <v>0</v>
      </c>
      <c r="CW36" s="105">
        <f>SUM('Alternatyva 2'!CW$21,'Alternatyva 2'!CW$32,'Alternatyva 2'!CW$43,'Alternatyva 2'!CW$55,'Alternatyva 2'!CW$66,'Alternatyva 2'!CW$77,'Alternatyva 2'!CW$88)</f>
        <v>0</v>
      </c>
      <c r="CX36" s="105">
        <f>SUM('Alternatyva 2'!CX$21,'Alternatyva 2'!CX$32,'Alternatyva 2'!CX$43,'Alternatyva 2'!CX$55,'Alternatyva 2'!CX$66,'Alternatyva 2'!CX$77,'Alternatyva 2'!CX$88)</f>
        <v>0</v>
      </c>
      <c r="CY36" s="105">
        <f>SUM('Alternatyva 2'!CY$21,'Alternatyva 2'!CY$32,'Alternatyva 2'!CY$43,'Alternatyva 2'!CY$55,'Alternatyva 2'!CY$66,'Alternatyva 2'!CY$77,'Alternatyva 2'!CY$88)</f>
        <v>0</v>
      </c>
      <c r="CZ36" s="105">
        <f>SUM('Alternatyva 2'!CZ$21,'Alternatyva 2'!CZ$32,'Alternatyva 2'!CZ$43,'Alternatyva 2'!CZ$55,'Alternatyva 2'!CZ$66,'Alternatyva 2'!CZ$77,'Alternatyva 2'!CZ$88)</f>
        <v>0</v>
      </c>
      <c r="DA36" s="105">
        <f>SUM('Alternatyva 2'!DA$21,'Alternatyva 2'!DA$32,'Alternatyva 2'!DA$43,'Alternatyva 2'!DA$55,'Alternatyva 2'!DA$66,'Alternatyva 2'!DA$77,'Alternatyva 2'!DA$88)</f>
        <v>0</v>
      </c>
      <c r="DB36" s="105">
        <f>SUM('Alternatyva 2'!DB$21,'Alternatyva 2'!DB$32,'Alternatyva 2'!DB$43,'Alternatyva 2'!DB$55,'Alternatyva 2'!DB$66,'Alternatyva 2'!DB$77,'Alternatyva 2'!DB$88)</f>
        <v>0</v>
      </c>
      <c r="DC36" s="105">
        <f>SUM('Alternatyva 2'!DC$21,'Alternatyva 2'!DC$32,'Alternatyva 2'!DC$43,'Alternatyva 2'!DC$55,'Alternatyva 2'!DC$66,'Alternatyva 2'!DC$77,'Alternatyva 2'!DC$88)</f>
        <v>0</v>
      </c>
    </row>
    <row r="37" spans="1:116" s="52" customFormat="1" ht="14.25" hidden="1" customHeight="1">
      <c r="B37" s="668" t="s">
        <v>201</v>
      </c>
      <c r="C37" s="668"/>
      <c r="D37" s="668"/>
      <c r="E37" s="668"/>
      <c r="F37" s="103"/>
      <c r="G37" s="88">
        <f>SUMIF($H$8:$DC$8,"&lt;="&amp;PAL,$H37:$DC37)</f>
        <v>0</v>
      </c>
      <c r="H37" s="83">
        <f>H36-'Alternatyva 2'!H$7+'Alternatyva 2'!H$115</f>
        <v>0</v>
      </c>
      <c r="I37" s="290">
        <f>I36-'Alternatyva 2'!I$7+'Alternatyva 2'!I$115</f>
        <v>0</v>
      </c>
      <c r="J37" s="290">
        <f>J36-'Alternatyva 2'!J$7+'Alternatyva 2'!J$115</f>
        <v>0</v>
      </c>
      <c r="K37" s="290">
        <f>K36-'Alternatyva 2'!K$7+'Alternatyva 2'!K$115</f>
        <v>0</v>
      </c>
      <c r="L37" s="290">
        <f>L36-'Alternatyva 2'!L$7+'Alternatyva 2'!L$115</f>
        <v>0</v>
      </c>
      <c r="M37" s="290">
        <f>M36-'Alternatyva 2'!M$7+'Alternatyva 2'!M$115</f>
        <v>0</v>
      </c>
      <c r="N37" s="290">
        <f>N36-'Alternatyva 2'!N$7+'Alternatyva 2'!N$115</f>
        <v>0</v>
      </c>
      <c r="O37" s="290">
        <f>O36-'Alternatyva 2'!O$7+'Alternatyva 2'!O$115</f>
        <v>0</v>
      </c>
      <c r="P37" s="290">
        <f>P36-'Alternatyva 2'!P$7+'Alternatyva 2'!P$115</f>
        <v>0</v>
      </c>
      <c r="Q37" s="290">
        <f>Q36-'Alternatyva 2'!Q$7+'Alternatyva 2'!Q$115</f>
        <v>0</v>
      </c>
      <c r="R37" s="290">
        <f>R36-'Alternatyva 2'!R$7+'Alternatyva 2'!R$115</f>
        <v>0</v>
      </c>
      <c r="S37" s="290">
        <f>S36-'Alternatyva 2'!S$7+'Alternatyva 2'!S$115</f>
        <v>0</v>
      </c>
      <c r="T37" s="290">
        <f>T36-'Alternatyva 2'!T$7+'Alternatyva 2'!T$115</f>
        <v>0</v>
      </c>
      <c r="U37" s="290">
        <f>U36-'Alternatyva 2'!U$7+'Alternatyva 2'!U$115</f>
        <v>0</v>
      </c>
      <c r="V37" s="290">
        <f>V36-'Alternatyva 2'!V$7+'Alternatyva 2'!V$115</f>
        <v>0</v>
      </c>
      <c r="W37" s="290">
        <f>W36-'Alternatyva 2'!W$7+'Alternatyva 2'!W$115</f>
        <v>0</v>
      </c>
      <c r="X37" s="290">
        <f>X36-'Alternatyva 2'!X$7+'Alternatyva 2'!X$115</f>
        <v>0</v>
      </c>
      <c r="Y37" s="290">
        <f>Y36-'Alternatyva 2'!Y$7+'Alternatyva 2'!Y$115</f>
        <v>0</v>
      </c>
      <c r="Z37" s="290">
        <f>Z36-'Alternatyva 2'!Z$7+'Alternatyva 2'!Z$115</f>
        <v>0</v>
      </c>
      <c r="AA37" s="290">
        <f>AA36-'Alternatyva 2'!AA$7+'Alternatyva 2'!AA$115</f>
        <v>0</v>
      </c>
      <c r="AB37" s="290">
        <f>AB36-'Alternatyva 2'!AB$7+'Alternatyva 2'!AB$115</f>
        <v>0</v>
      </c>
      <c r="AC37" s="290">
        <f>AC36-'Alternatyva 2'!AC$7+'Alternatyva 2'!AC$115</f>
        <v>0</v>
      </c>
      <c r="AD37" s="290">
        <f>AD36-'Alternatyva 2'!AD$7+'Alternatyva 2'!AD$115</f>
        <v>0</v>
      </c>
      <c r="AE37" s="290">
        <f>AE36-'Alternatyva 2'!AE$7+'Alternatyva 2'!AE$115</f>
        <v>0</v>
      </c>
      <c r="AF37" s="290">
        <f>AF36-'Alternatyva 2'!AF$7+'Alternatyva 2'!AF$115</f>
        <v>0</v>
      </c>
      <c r="AG37" s="290">
        <f>AG36-'Alternatyva 2'!AG$7+'Alternatyva 2'!AG$115</f>
        <v>0</v>
      </c>
      <c r="AH37" s="290">
        <f>AH36-'Alternatyva 2'!AH$7+'Alternatyva 2'!AH$115</f>
        <v>0</v>
      </c>
      <c r="AI37" s="290">
        <f>AI36-'Alternatyva 2'!AI$7+'Alternatyva 2'!AI$115</f>
        <v>0</v>
      </c>
      <c r="AJ37" s="290">
        <f>AJ36-'Alternatyva 2'!AJ$7+'Alternatyva 2'!AJ$115</f>
        <v>0</v>
      </c>
      <c r="AK37" s="290">
        <f>AK36-'Alternatyva 2'!AK$7+'Alternatyva 2'!AK$115</f>
        <v>0</v>
      </c>
      <c r="AL37" s="290">
        <f>AL36-'Alternatyva 2'!AL$7+'Alternatyva 2'!AL$115</f>
        <v>0</v>
      </c>
      <c r="AM37" s="290">
        <f>AM36-'Alternatyva 2'!AM$7+'Alternatyva 2'!AM$115</f>
        <v>0</v>
      </c>
      <c r="AN37" s="290">
        <f>AN36-'Alternatyva 2'!AN$7+'Alternatyva 2'!AN$115</f>
        <v>0</v>
      </c>
      <c r="AO37" s="290">
        <f>AO36-'Alternatyva 2'!AO$7+'Alternatyva 2'!AO$115</f>
        <v>0</v>
      </c>
      <c r="AP37" s="290">
        <f>AP36-'Alternatyva 2'!AP$7+'Alternatyva 2'!AP$115</f>
        <v>0</v>
      </c>
      <c r="AQ37" s="290">
        <f>AQ36-'Alternatyva 2'!AQ$7+'Alternatyva 2'!AQ$115</f>
        <v>0</v>
      </c>
      <c r="AR37" s="290">
        <f>AR36-'Alternatyva 2'!AR$7+'Alternatyva 2'!AR$115</f>
        <v>0</v>
      </c>
      <c r="AS37" s="290">
        <f>AS36-'Alternatyva 2'!AS$7+'Alternatyva 2'!AS$115</f>
        <v>0</v>
      </c>
      <c r="AT37" s="290">
        <f>AT36-'Alternatyva 2'!AT$7+'Alternatyva 2'!AT$115</f>
        <v>0</v>
      </c>
      <c r="AU37" s="290">
        <f>AU36-'Alternatyva 2'!AU$7+'Alternatyva 2'!AU$115</f>
        <v>0</v>
      </c>
      <c r="AV37" s="290">
        <f>AV36-'Alternatyva 2'!AV$7+'Alternatyva 2'!AV$115</f>
        <v>0</v>
      </c>
      <c r="AW37" s="290">
        <f>AW36-'Alternatyva 2'!AW$7+'Alternatyva 2'!AW$115</f>
        <v>0</v>
      </c>
      <c r="AX37" s="290">
        <f>AX36-'Alternatyva 2'!AX$7+'Alternatyva 2'!AX$115</f>
        <v>0</v>
      </c>
      <c r="AY37" s="290">
        <f>AY36-'Alternatyva 2'!AY$7+'Alternatyva 2'!AY$115</f>
        <v>0</v>
      </c>
      <c r="AZ37" s="290">
        <f>AZ36-'Alternatyva 2'!AZ$7+'Alternatyva 2'!AZ$115</f>
        <v>0</v>
      </c>
      <c r="BA37" s="290">
        <f>BA36-'Alternatyva 2'!BA$7+'Alternatyva 2'!BA$115</f>
        <v>0</v>
      </c>
      <c r="BB37" s="290">
        <f>BB36-'Alternatyva 2'!BB$7+'Alternatyva 2'!BB$115</f>
        <v>0</v>
      </c>
      <c r="BC37" s="290">
        <f>BC36-'Alternatyva 2'!BC$7+'Alternatyva 2'!BC$115</f>
        <v>0</v>
      </c>
      <c r="BD37" s="290">
        <f>BD36-'Alternatyva 2'!BD$7+'Alternatyva 2'!BD$115</f>
        <v>0</v>
      </c>
      <c r="BE37" s="290">
        <f>BE36-'Alternatyva 2'!BE$7+'Alternatyva 2'!BE$115</f>
        <v>0</v>
      </c>
      <c r="BF37" s="290">
        <f>BF36-'Alternatyva 2'!BF$7+'Alternatyva 2'!BF$115</f>
        <v>0</v>
      </c>
      <c r="BG37" s="290">
        <f>BG36-'Alternatyva 2'!BG$7+'Alternatyva 2'!BG$115</f>
        <v>0</v>
      </c>
      <c r="BH37" s="290">
        <f>BH36-'Alternatyva 2'!BH$7+'Alternatyva 2'!BH$115</f>
        <v>0</v>
      </c>
      <c r="BI37" s="290">
        <f>BI36-'Alternatyva 2'!BI$7+'Alternatyva 2'!BI$115</f>
        <v>0</v>
      </c>
      <c r="BJ37" s="290">
        <f>BJ36-'Alternatyva 2'!BJ$7+'Alternatyva 2'!BJ$115</f>
        <v>0</v>
      </c>
      <c r="BK37" s="290">
        <f>BK36-'Alternatyva 2'!BK$7+'Alternatyva 2'!BK$115</f>
        <v>0</v>
      </c>
      <c r="BL37" s="290">
        <f>BL36-'Alternatyva 2'!BL$7+'Alternatyva 2'!BL$115</f>
        <v>0</v>
      </c>
      <c r="BM37" s="290">
        <f>BM36-'Alternatyva 2'!BM$7+'Alternatyva 2'!BM$115</f>
        <v>0</v>
      </c>
      <c r="BN37" s="290">
        <f>BN36-'Alternatyva 2'!BN$7+'Alternatyva 2'!BN$115</f>
        <v>0</v>
      </c>
      <c r="BO37" s="290">
        <f>BO36-'Alternatyva 2'!BO$7+'Alternatyva 2'!BO$115</f>
        <v>0</v>
      </c>
      <c r="BP37" s="290">
        <f>BP36-'Alternatyva 2'!BP$7+'Alternatyva 2'!BP$115</f>
        <v>0</v>
      </c>
      <c r="BQ37" s="290">
        <f>BQ36-'Alternatyva 2'!BQ$7+'Alternatyva 2'!BQ$115</f>
        <v>0</v>
      </c>
      <c r="BR37" s="290">
        <f>BR36-'Alternatyva 2'!BR$7+'Alternatyva 2'!BR$115</f>
        <v>0</v>
      </c>
      <c r="BS37" s="290">
        <f>BS36-'Alternatyva 2'!BS$7+'Alternatyva 2'!BS$115</f>
        <v>0</v>
      </c>
      <c r="BT37" s="290">
        <f>BT36-'Alternatyva 2'!BT$7+'Alternatyva 2'!BT$115</f>
        <v>0</v>
      </c>
      <c r="BU37" s="290">
        <f>BU36-'Alternatyva 2'!BU$7+'Alternatyva 2'!BU$115</f>
        <v>0</v>
      </c>
      <c r="BV37" s="290">
        <f>BV36-'Alternatyva 2'!BV$7+'Alternatyva 2'!BV$115</f>
        <v>0</v>
      </c>
      <c r="BW37" s="290">
        <f>BW36-'Alternatyva 2'!BW$7+'Alternatyva 2'!BW$115</f>
        <v>0</v>
      </c>
      <c r="BX37" s="290">
        <f>BX36-'Alternatyva 2'!BX$7+'Alternatyva 2'!BX$115</f>
        <v>0</v>
      </c>
      <c r="BY37" s="290">
        <f>BY36-'Alternatyva 2'!BY$7+'Alternatyva 2'!BY$115</f>
        <v>0</v>
      </c>
      <c r="BZ37" s="290">
        <f>BZ36-'Alternatyva 2'!BZ$7+'Alternatyva 2'!BZ$115</f>
        <v>0</v>
      </c>
      <c r="CA37" s="290">
        <f>CA36-'Alternatyva 2'!CA$7+'Alternatyva 2'!CA$115</f>
        <v>0</v>
      </c>
      <c r="CB37" s="290">
        <f>CB36-'Alternatyva 2'!CB$7+'Alternatyva 2'!CB$115</f>
        <v>0</v>
      </c>
      <c r="CC37" s="290">
        <f>CC36-'Alternatyva 2'!CC$7+'Alternatyva 2'!CC$115</f>
        <v>0</v>
      </c>
      <c r="CD37" s="290">
        <f>CD36-'Alternatyva 2'!CD$7+'Alternatyva 2'!CD$115</f>
        <v>0</v>
      </c>
      <c r="CE37" s="290">
        <f>CE36-'Alternatyva 2'!CE$7+'Alternatyva 2'!CE$115</f>
        <v>0</v>
      </c>
      <c r="CF37" s="290">
        <f>CF36-'Alternatyva 2'!CF$7+'Alternatyva 2'!CF$115</f>
        <v>0</v>
      </c>
      <c r="CG37" s="290">
        <f>CG36-'Alternatyva 2'!CG$7+'Alternatyva 2'!CG$115</f>
        <v>0</v>
      </c>
      <c r="CH37" s="290">
        <f>CH36-'Alternatyva 2'!CH$7+'Alternatyva 2'!CH$115</f>
        <v>0</v>
      </c>
      <c r="CI37" s="290">
        <f>CI36-'Alternatyva 2'!CI$7+'Alternatyva 2'!CI$115</f>
        <v>0</v>
      </c>
      <c r="CJ37" s="290">
        <f>CJ36-'Alternatyva 2'!CJ$7+'Alternatyva 2'!CJ$115</f>
        <v>0</v>
      </c>
      <c r="CK37" s="290">
        <f>CK36-'Alternatyva 2'!CK$7+'Alternatyva 2'!CK$115</f>
        <v>0</v>
      </c>
      <c r="CL37" s="290">
        <f>CL36-'Alternatyva 2'!CL$7+'Alternatyva 2'!CL$115</f>
        <v>0</v>
      </c>
      <c r="CM37" s="290">
        <f>CM36-'Alternatyva 2'!CM$7+'Alternatyva 2'!CM$115</f>
        <v>0</v>
      </c>
      <c r="CN37" s="290">
        <f>CN36-'Alternatyva 2'!CN$7+'Alternatyva 2'!CN$115</f>
        <v>0</v>
      </c>
      <c r="CO37" s="290">
        <f>CO36-'Alternatyva 2'!CO$7+'Alternatyva 2'!CO$115</f>
        <v>0</v>
      </c>
      <c r="CP37" s="290">
        <f>CP36-'Alternatyva 2'!CP$7+'Alternatyva 2'!CP$115</f>
        <v>0</v>
      </c>
      <c r="CQ37" s="290">
        <f>CQ36-'Alternatyva 2'!CQ$7+'Alternatyva 2'!CQ$115</f>
        <v>0</v>
      </c>
      <c r="CR37" s="290">
        <f>CR36-'Alternatyva 2'!CR$7+'Alternatyva 2'!CR$115</f>
        <v>0</v>
      </c>
      <c r="CS37" s="290">
        <f>CS36-'Alternatyva 2'!CS$7+'Alternatyva 2'!CS$115</f>
        <v>0</v>
      </c>
      <c r="CT37" s="290">
        <f>CT36-'Alternatyva 2'!CT$7+'Alternatyva 2'!CT$115</f>
        <v>0</v>
      </c>
      <c r="CU37" s="290">
        <f>CU36-'Alternatyva 2'!CU$7+'Alternatyva 2'!CU$115</f>
        <v>0</v>
      </c>
      <c r="CV37" s="290">
        <f>CV36-'Alternatyva 2'!CV$7+'Alternatyva 2'!CV$115</f>
        <v>0</v>
      </c>
      <c r="CW37" s="290">
        <f>CW36-'Alternatyva 2'!CW$7+'Alternatyva 2'!CW$115</f>
        <v>0</v>
      </c>
      <c r="CX37" s="290">
        <f>CX36-'Alternatyva 2'!CX$7+'Alternatyva 2'!CX$115</f>
        <v>0</v>
      </c>
      <c r="CY37" s="290">
        <f>CY36-'Alternatyva 2'!CY$7+'Alternatyva 2'!CY$115</f>
        <v>0</v>
      </c>
      <c r="CZ37" s="290">
        <f>CZ36-'Alternatyva 2'!CZ$7+'Alternatyva 2'!CZ$115</f>
        <v>0</v>
      </c>
      <c r="DA37" s="290">
        <f>DA36-'Alternatyva 2'!DA$7+'Alternatyva 2'!DA$115</f>
        <v>0</v>
      </c>
      <c r="DB37" s="290">
        <f>DB36-'Alternatyva 2'!DB$7+'Alternatyva 2'!DB$115</f>
        <v>0</v>
      </c>
      <c r="DC37" s="290">
        <f>DC36-'Alternatyva 2'!DC$7+'Alternatyva 2'!DC$115</f>
        <v>0</v>
      </c>
    </row>
    <row r="38" spans="1:116" s="52" customFormat="1" ht="14.25" hidden="1" customHeight="1">
      <c r="B38" s="666" t="s">
        <v>272</v>
      </c>
      <c r="C38" s="666"/>
      <c r="D38" s="666"/>
      <c r="E38" s="666"/>
      <c r="F38" s="287">
        <f>H37+NPV(FD,I37:INDEX(I37:DC37,PAL))</f>
        <v>0</v>
      </c>
      <c r="G38" s="80"/>
      <c r="H38" s="69"/>
      <c r="I38" s="69"/>
      <c r="J38" s="69"/>
      <c r="K38" s="69"/>
      <c r="L38" s="69"/>
      <c r="M38" s="69"/>
      <c r="N38" s="69"/>
      <c r="O38" s="69"/>
      <c r="P38" s="69"/>
      <c r="Q38" s="69"/>
      <c r="R38" s="69"/>
      <c r="S38" s="69"/>
      <c r="T38" s="69"/>
      <c r="U38" s="69"/>
      <c r="V38" s="69"/>
      <c r="W38" s="69"/>
      <c r="X38" s="69"/>
      <c r="Y38" s="69"/>
      <c r="Z38" s="69"/>
      <c r="AA38" s="69"/>
    </row>
    <row r="39" spans="1:116" s="52" customFormat="1" hidden="1">
      <c r="B39" s="666" t="s">
        <v>273</v>
      </c>
      <c r="C39" s="666"/>
      <c r="D39" s="666"/>
      <c r="E39" s="666"/>
      <c r="F39" s="298" t="str">
        <f>IFERROR(IRR(H37:INDEX(H37:DC37,PAL+1)),"-")</f>
        <v>-</v>
      </c>
      <c r="G39" s="70"/>
      <c r="H39" s="69"/>
      <c r="I39" s="69"/>
      <c r="J39" s="69"/>
      <c r="K39" s="69"/>
      <c r="L39" s="69"/>
      <c r="M39" s="69"/>
      <c r="N39" s="69"/>
      <c r="O39" s="69"/>
      <c r="P39" s="69"/>
      <c r="Q39" s="69"/>
      <c r="R39" s="69"/>
      <c r="S39" s="69"/>
      <c r="T39" s="69"/>
      <c r="U39" s="69"/>
      <c r="V39" s="69"/>
      <c r="W39" s="69"/>
      <c r="X39" s="69"/>
      <c r="Y39" s="69"/>
      <c r="Z39" s="69"/>
      <c r="AA39" s="69"/>
    </row>
    <row r="40" spans="1:116" s="52" customFormat="1" hidden="1">
      <c r="B40" s="666" t="s">
        <v>200</v>
      </c>
      <c r="C40" s="666"/>
      <c r="D40" s="666"/>
      <c r="E40" s="666"/>
      <c r="F40" s="104" t="str">
        <f>IFERROR(IF('Alternatyva 2'!H$89&lt;0,SUM('Alternatyva 2'!F$100,-'Alternatyva 2'!H$115,-'Alternatyva 2'!F$89)/SUM('Alternatyva 2'!F$9,'Alternatyva 2'!F$8,-F36),SUM('Alternatyva 2'!F$100,-'Alternatyva 2'!H$115)/SUM('Alternatyva 2'!F$9,'Alternatyva 2'!F$8,-F36,'Alternatyva 2'!F$89)),"")</f>
        <v/>
      </c>
      <c r="G40" s="70"/>
      <c r="H40" s="69"/>
      <c r="I40" s="69"/>
      <c r="J40" s="69"/>
      <c r="K40" s="69"/>
      <c r="L40" s="69"/>
      <c r="M40" s="69"/>
      <c r="N40" s="69"/>
      <c r="O40" s="69"/>
      <c r="P40" s="69"/>
      <c r="Q40" s="69"/>
      <c r="R40" s="69"/>
      <c r="S40" s="69"/>
      <c r="T40" s="69"/>
      <c r="U40" s="69"/>
      <c r="V40" s="69"/>
      <c r="W40" s="69"/>
      <c r="X40" s="69"/>
      <c r="Y40" s="69"/>
      <c r="Z40" s="69"/>
      <c r="AA40" s="69"/>
    </row>
    <row r="41" spans="1:116" hidden="1"/>
    <row r="42" spans="1:116" s="2" customFormat="1" hidden="1">
      <c r="B42" s="59" t="s">
        <v>8</v>
      </c>
      <c r="C42" s="59"/>
      <c r="D42" s="59"/>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6"/>
      <c r="DE42" s="6"/>
      <c r="DF42" s="6"/>
      <c r="DG42" s="6"/>
      <c r="DH42" s="6"/>
      <c r="DI42" s="6"/>
      <c r="DJ42" s="6"/>
      <c r="DK42" s="6"/>
      <c r="DL42" s="6"/>
    </row>
    <row r="43" spans="1:116" s="52" customFormat="1" hidden="1">
      <c r="B43" s="667" t="s">
        <v>197</v>
      </c>
      <c r="C43" s="667"/>
      <c r="D43" s="667"/>
      <c r="E43" s="667"/>
      <c r="F43" s="102"/>
      <c r="G43" s="93" t="s">
        <v>33</v>
      </c>
      <c r="H43" s="93" t="str">
        <f ca="1">H9</f>
        <v>2023</v>
      </c>
      <c r="I43" s="306">
        <f t="shared" ref="I43:BT43" ca="1" si="7">I9</f>
        <v>2024</v>
      </c>
      <c r="J43" s="306">
        <f t="shared" ca="1" si="7"/>
        <v>2025</v>
      </c>
      <c r="K43" s="306">
        <f t="shared" ca="1" si="7"/>
        <v>2026</v>
      </c>
      <c r="L43" s="306">
        <f t="shared" ca="1" si="7"/>
        <v>2027</v>
      </c>
      <c r="M43" s="306">
        <f t="shared" ca="1" si="7"/>
        <v>2028</v>
      </c>
      <c r="N43" s="306">
        <f t="shared" ca="1" si="7"/>
        <v>2029</v>
      </c>
      <c r="O43" s="306">
        <f t="shared" ca="1" si="7"/>
        <v>2030</v>
      </c>
      <c r="P43" s="306">
        <f t="shared" ca="1" si="7"/>
        <v>2031</v>
      </c>
      <c r="Q43" s="306">
        <f t="shared" ca="1" si="7"/>
        <v>2032</v>
      </c>
      <c r="R43" s="306">
        <f t="shared" ca="1" si="7"/>
        <v>2033</v>
      </c>
      <c r="S43" s="306">
        <f t="shared" ca="1" si="7"/>
        <v>2034</v>
      </c>
      <c r="T43" s="306">
        <f t="shared" ca="1" si="7"/>
        <v>2035</v>
      </c>
      <c r="U43" s="306">
        <f t="shared" ca="1" si="7"/>
        <v>2036</v>
      </c>
      <c r="V43" s="306">
        <f t="shared" ca="1" si="7"/>
        <v>2037</v>
      </c>
      <c r="W43" s="306">
        <f t="shared" ca="1" si="7"/>
        <v>2038</v>
      </c>
      <c r="X43" s="306">
        <f t="shared" ca="1" si="7"/>
        <v>2039</v>
      </c>
      <c r="Y43" s="306">
        <f t="shared" ca="1" si="7"/>
        <v>2040</v>
      </c>
      <c r="Z43" s="306">
        <f t="shared" ca="1" si="7"/>
        <v>2041</v>
      </c>
      <c r="AA43" s="306">
        <f t="shared" ca="1" si="7"/>
        <v>2042</v>
      </c>
      <c r="AB43" s="306">
        <f t="shared" ca="1" si="7"/>
        <v>2043</v>
      </c>
      <c r="AC43" s="306">
        <f t="shared" ca="1" si="7"/>
        <v>2044</v>
      </c>
      <c r="AD43" s="306">
        <f t="shared" ca="1" si="7"/>
        <v>2045</v>
      </c>
      <c r="AE43" s="306">
        <f t="shared" ca="1" si="7"/>
        <v>2046</v>
      </c>
      <c r="AF43" s="306">
        <f t="shared" ca="1" si="7"/>
        <v>2047</v>
      </c>
      <c r="AG43" s="306">
        <f t="shared" ca="1" si="7"/>
        <v>2048</v>
      </c>
      <c r="AH43" s="306">
        <f t="shared" ca="1" si="7"/>
        <v>2049</v>
      </c>
      <c r="AI43" s="306">
        <f t="shared" ca="1" si="7"/>
        <v>2050</v>
      </c>
      <c r="AJ43" s="306">
        <f t="shared" ca="1" si="7"/>
        <v>2051</v>
      </c>
      <c r="AK43" s="306">
        <f t="shared" ca="1" si="7"/>
        <v>2052</v>
      </c>
      <c r="AL43" s="306">
        <f t="shared" ca="1" si="7"/>
        <v>2053</v>
      </c>
      <c r="AM43" s="306">
        <f t="shared" ca="1" si="7"/>
        <v>2054</v>
      </c>
      <c r="AN43" s="306">
        <f t="shared" ca="1" si="7"/>
        <v>2055</v>
      </c>
      <c r="AO43" s="306">
        <f t="shared" ca="1" si="7"/>
        <v>2056</v>
      </c>
      <c r="AP43" s="306">
        <f t="shared" ca="1" si="7"/>
        <v>2057</v>
      </c>
      <c r="AQ43" s="306">
        <f t="shared" ca="1" si="7"/>
        <v>2058</v>
      </c>
      <c r="AR43" s="306">
        <f t="shared" ca="1" si="7"/>
        <v>2059</v>
      </c>
      <c r="AS43" s="306">
        <f t="shared" ca="1" si="7"/>
        <v>2060</v>
      </c>
      <c r="AT43" s="306">
        <f t="shared" ca="1" si="7"/>
        <v>2061</v>
      </c>
      <c r="AU43" s="306">
        <f t="shared" ca="1" si="7"/>
        <v>2062</v>
      </c>
      <c r="AV43" s="306">
        <f t="shared" ca="1" si="7"/>
        <v>2063</v>
      </c>
      <c r="AW43" s="306">
        <f t="shared" ca="1" si="7"/>
        <v>2064</v>
      </c>
      <c r="AX43" s="306">
        <f t="shared" ca="1" si="7"/>
        <v>2065</v>
      </c>
      <c r="AY43" s="306">
        <f t="shared" ca="1" si="7"/>
        <v>2066</v>
      </c>
      <c r="AZ43" s="306">
        <f t="shared" ca="1" si="7"/>
        <v>2067</v>
      </c>
      <c r="BA43" s="306">
        <f t="shared" ca="1" si="7"/>
        <v>2068</v>
      </c>
      <c r="BB43" s="306">
        <f t="shared" ca="1" si="7"/>
        <v>2069</v>
      </c>
      <c r="BC43" s="306">
        <f t="shared" ca="1" si="7"/>
        <v>2070</v>
      </c>
      <c r="BD43" s="306">
        <f t="shared" ca="1" si="7"/>
        <v>2071</v>
      </c>
      <c r="BE43" s="306">
        <f t="shared" ca="1" si="7"/>
        <v>2072</v>
      </c>
      <c r="BF43" s="306">
        <f t="shared" ca="1" si="7"/>
        <v>2073</v>
      </c>
      <c r="BG43" s="306">
        <f t="shared" ca="1" si="7"/>
        <v>2074</v>
      </c>
      <c r="BH43" s="306">
        <f t="shared" ca="1" si="7"/>
        <v>2075</v>
      </c>
      <c r="BI43" s="306">
        <f t="shared" ca="1" si="7"/>
        <v>2076</v>
      </c>
      <c r="BJ43" s="306">
        <f t="shared" ca="1" si="7"/>
        <v>2077</v>
      </c>
      <c r="BK43" s="306">
        <f t="shared" ca="1" si="7"/>
        <v>2078</v>
      </c>
      <c r="BL43" s="306">
        <f t="shared" ca="1" si="7"/>
        <v>2079</v>
      </c>
      <c r="BM43" s="306">
        <f t="shared" ca="1" si="7"/>
        <v>2080</v>
      </c>
      <c r="BN43" s="306">
        <f t="shared" ca="1" si="7"/>
        <v>2081</v>
      </c>
      <c r="BO43" s="306">
        <f t="shared" ca="1" si="7"/>
        <v>2082</v>
      </c>
      <c r="BP43" s="306">
        <f t="shared" ca="1" si="7"/>
        <v>2083</v>
      </c>
      <c r="BQ43" s="306">
        <f t="shared" ca="1" si="7"/>
        <v>2084</v>
      </c>
      <c r="BR43" s="306">
        <f t="shared" ca="1" si="7"/>
        <v>2085</v>
      </c>
      <c r="BS43" s="306">
        <f t="shared" ca="1" si="7"/>
        <v>2086</v>
      </c>
      <c r="BT43" s="306">
        <f t="shared" ca="1" si="7"/>
        <v>2087</v>
      </c>
      <c r="BU43" s="306">
        <f t="shared" ref="BU43:DC43" ca="1" si="8">BU9</f>
        <v>2088</v>
      </c>
      <c r="BV43" s="306">
        <f t="shared" ca="1" si="8"/>
        <v>2089</v>
      </c>
      <c r="BW43" s="306">
        <f t="shared" ca="1" si="8"/>
        <v>2090</v>
      </c>
      <c r="BX43" s="306">
        <f t="shared" ca="1" si="8"/>
        <v>2091</v>
      </c>
      <c r="BY43" s="306">
        <f t="shared" ca="1" si="8"/>
        <v>2092</v>
      </c>
      <c r="BZ43" s="306">
        <f t="shared" ca="1" si="8"/>
        <v>2093</v>
      </c>
      <c r="CA43" s="306">
        <f t="shared" ca="1" si="8"/>
        <v>2094</v>
      </c>
      <c r="CB43" s="306">
        <f t="shared" ca="1" si="8"/>
        <v>2095</v>
      </c>
      <c r="CC43" s="306">
        <f t="shared" ca="1" si="8"/>
        <v>2096</v>
      </c>
      <c r="CD43" s="306">
        <f t="shared" ca="1" si="8"/>
        <v>2097</v>
      </c>
      <c r="CE43" s="306">
        <f t="shared" ca="1" si="8"/>
        <v>2098</v>
      </c>
      <c r="CF43" s="306">
        <f t="shared" ca="1" si="8"/>
        <v>2099</v>
      </c>
      <c r="CG43" s="306">
        <f t="shared" ca="1" si="8"/>
        <v>2100</v>
      </c>
      <c r="CH43" s="306">
        <f t="shared" ca="1" si="8"/>
        <v>2101</v>
      </c>
      <c r="CI43" s="306">
        <f t="shared" ca="1" si="8"/>
        <v>2102</v>
      </c>
      <c r="CJ43" s="306">
        <f t="shared" ca="1" si="8"/>
        <v>2103</v>
      </c>
      <c r="CK43" s="306">
        <f t="shared" ca="1" si="8"/>
        <v>2104</v>
      </c>
      <c r="CL43" s="306">
        <f t="shared" ca="1" si="8"/>
        <v>2105</v>
      </c>
      <c r="CM43" s="306">
        <f t="shared" ca="1" si="8"/>
        <v>2106</v>
      </c>
      <c r="CN43" s="306">
        <f t="shared" ca="1" si="8"/>
        <v>2107</v>
      </c>
      <c r="CO43" s="306">
        <f t="shared" ca="1" si="8"/>
        <v>2108</v>
      </c>
      <c r="CP43" s="306">
        <f t="shared" ca="1" si="8"/>
        <v>2109</v>
      </c>
      <c r="CQ43" s="306">
        <f t="shared" ca="1" si="8"/>
        <v>2110</v>
      </c>
      <c r="CR43" s="306">
        <f t="shared" ca="1" si="8"/>
        <v>2111</v>
      </c>
      <c r="CS43" s="306">
        <f t="shared" ca="1" si="8"/>
        <v>2112</v>
      </c>
      <c r="CT43" s="306">
        <f t="shared" ca="1" si="8"/>
        <v>2113</v>
      </c>
      <c r="CU43" s="306">
        <f t="shared" ca="1" si="8"/>
        <v>2114</v>
      </c>
      <c r="CV43" s="306">
        <f t="shared" ca="1" si="8"/>
        <v>2115</v>
      </c>
      <c r="CW43" s="306">
        <f t="shared" ca="1" si="8"/>
        <v>2116</v>
      </c>
      <c r="CX43" s="306">
        <f t="shared" ca="1" si="8"/>
        <v>2117</v>
      </c>
      <c r="CY43" s="306">
        <f t="shared" ca="1" si="8"/>
        <v>2118</v>
      </c>
      <c r="CZ43" s="306">
        <f t="shared" ca="1" si="8"/>
        <v>2119</v>
      </c>
      <c r="DA43" s="306">
        <f t="shared" ca="1" si="8"/>
        <v>2120</v>
      </c>
      <c r="DB43" s="306">
        <f t="shared" ca="1" si="8"/>
        <v>2121</v>
      </c>
      <c r="DC43" s="306">
        <f t="shared" ca="1" si="8"/>
        <v>2122</v>
      </c>
    </row>
    <row r="44" spans="1:116" s="1" customFormat="1" hidden="1">
      <c r="A44" s="52"/>
      <c r="B44" s="666" t="s">
        <v>16</v>
      </c>
      <c r="C44" s="666"/>
      <c r="D44" s="666"/>
      <c r="E44" s="666"/>
      <c r="F44" s="76">
        <f>H44+NPV(FD,I44:INDEX(I44:DC44,PAL))</f>
        <v>0</v>
      </c>
      <c r="G44" s="88">
        <f>SUMIF($H$8:$DC$8,"&lt;="&amp;PAL,$H44:$DC44)</f>
        <v>0</v>
      </c>
      <c r="H44" s="105">
        <f>SUM('Alternatyva 3'!H$21,'Alternatyva 3'!H$32,'Alternatyva 3'!H$43,'Alternatyva 3'!H$55,'Alternatyva 3'!H$66,'Alternatyva 3'!H$77,'Alternatyva 3'!H$88)</f>
        <v>0</v>
      </c>
      <c r="I44" s="105">
        <f>SUM('Alternatyva 3'!I$21,'Alternatyva 3'!I$32,'Alternatyva 3'!I$43,'Alternatyva 3'!I$55,'Alternatyva 3'!I$66,'Alternatyva 3'!I$77,'Alternatyva 3'!I$88)</f>
        <v>0</v>
      </c>
      <c r="J44" s="105">
        <f>SUM('Alternatyva 3'!J$21,'Alternatyva 3'!J$32,'Alternatyva 3'!J$43,'Alternatyva 3'!J$55,'Alternatyva 3'!J$66,'Alternatyva 3'!J$77,'Alternatyva 3'!J$88)</f>
        <v>0</v>
      </c>
      <c r="K44" s="105">
        <f>SUM('Alternatyva 3'!K$21,'Alternatyva 3'!K$32,'Alternatyva 3'!K$43,'Alternatyva 3'!K$55,'Alternatyva 3'!K$66,'Alternatyva 3'!K$77,'Alternatyva 3'!K$88)</f>
        <v>0</v>
      </c>
      <c r="L44" s="105">
        <f>SUM('Alternatyva 3'!L$21,'Alternatyva 3'!L$32,'Alternatyva 3'!L$43,'Alternatyva 3'!L$55,'Alternatyva 3'!L$66,'Alternatyva 3'!L$77,'Alternatyva 3'!L$88)</f>
        <v>0</v>
      </c>
      <c r="M44" s="105">
        <f>SUM('Alternatyva 3'!M$21,'Alternatyva 3'!M$32,'Alternatyva 3'!M$43,'Alternatyva 3'!M$55,'Alternatyva 3'!M$66,'Alternatyva 3'!M$77,'Alternatyva 3'!M$88)</f>
        <v>0</v>
      </c>
      <c r="N44" s="105">
        <f>SUM('Alternatyva 3'!N$21,'Alternatyva 3'!N$32,'Alternatyva 3'!N$43,'Alternatyva 3'!N$55,'Alternatyva 3'!N$66,'Alternatyva 3'!N$77,'Alternatyva 3'!N$88)</f>
        <v>0</v>
      </c>
      <c r="O44" s="105">
        <f>SUM('Alternatyva 3'!O$21,'Alternatyva 3'!O$32,'Alternatyva 3'!O$43,'Alternatyva 3'!O$55,'Alternatyva 3'!O$66,'Alternatyva 3'!O$77,'Alternatyva 3'!O$88)</f>
        <v>0</v>
      </c>
      <c r="P44" s="105">
        <f>SUM('Alternatyva 3'!P$21,'Alternatyva 3'!P$32,'Alternatyva 3'!P$43,'Alternatyva 3'!P$55,'Alternatyva 3'!P$66,'Alternatyva 3'!P$77,'Alternatyva 3'!P$88)</f>
        <v>0</v>
      </c>
      <c r="Q44" s="105">
        <f>SUM('Alternatyva 3'!Q$21,'Alternatyva 3'!Q$32,'Alternatyva 3'!Q$43,'Alternatyva 3'!Q$55,'Alternatyva 3'!Q$66,'Alternatyva 3'!Q$77,'Alternatyva 3'!Q$88)</f>
        <v>0</v>
      </c>
      <c r="R44" s="105">
        <f>SUM('Alternatyva 3'!R$21,'Alternatyva 3'!R$32,'Alternatyva 3'!R$43,'Alternatyva 3'!R$55,'Alternatyva 3'!R$66,'Alternatyva 3'!R$77,'Alternatyva 3'!R$88)</f>
        <v>0</v>
      </c>
      <c r="S44" s="105">
        <f>SUM('Alternatyva 3'!S$21,'Alternatyva 3'!S$32,'Alternatyva 3'!S$43,'Alternatyva 3'!S$55,'Alternatyva 3'!S$66,'Alternatyva 3'!S$77,'Alternatyva 3'!S$88)</f>
        <v>0</v>
      </c>
      <c r="T44" s="105">
        <f>SUM('Alternatyva 3'!T$21,'Alternatyva 3'!T$32,'Alternatyva 3'!T$43,'Alternatyva 3'!T$55,'Alternatyva 3'!T$66,'Alternatyva 3'!T$77,'Alternatyva 3'!T$88)</f>
        <v>0</v>
      </c>
      <c r="U44" s="105">
        <f>SUM('Alternatyva 3'!U$21,'Alternatyva 3'!U$32,'Alternatyva 3'!U$43,'Alternatyva 3'!U$55,'Alternatyva 3'!U$66,'Alternatyva 3'!U$77,'Alternatyva 3'!U$88)</f>
        <v>0</v>
      </c>
      <c r="V44" s="105">
        <f>SUM('Alternatyva 3'!V$21,'Alternatyva 3'!V$32,'Alternatyva 3'!V$43,'Alternatyva 3'!V$55,'Alternatyva 3'!V$66,'Alternatyva 3'!V$77,'Alternatyva 3'!V$88)</f>
        <v>0</v>
      </c>
      <c r="W44" s="105">
        <f>SUM('Alternatyva 3'!W$21,'Alternatyva 3'!W$32,'Alternatyva 3'!W$43,'Alternatyva 3'!W$55,'Alternatyva 3'!W$66,'Alternatyva 3'!W$77,'Alternatyva 3'!W$88)</f>
        <v>0</v>
      </c>
      <c r="X44" s="105">
        <f>SUM('Alternatyva 3'!X$21,'Alternatyva 3'!X$32,'Alternatyva 3'!X$43,'Alternatyva 3'!X$55,'Alternatyva 3'!X$66,'Alternatyva 3'!X$77,'Alternatyva 3'!X$88)</f>
        <v>0</v>
      </c>
      <c r="Y44" s="105">
        <f>SUM('Alternatyva 3'!Y$21,'Alternatyva 3'!Y$32,'Alternatyva 3'!Y$43,'Alternatyva 3'!Y$55,'Alternatyva 3'!Y$66,'Alternatyva 3'!Y$77,'Alternatyva 3'!Y$88)</f>
        <v>0</v>
      </c>
      <c r="Z44" s="105">
        <f>SUM('Alternatyva 3'!Z$21,'Alternatyva 3'!Z$32,'Alternatyva 3'!Z$43,'Alternatyva 3'!Z$55,'Alternatyva 3'!Z$66,'Alternatyva 3'!Z$77,'Alternatyva 3'!Z$88)</f>
        <v>0</v>
      </c>
      <c r="AA44" s="105">
        <f>SUM('Alternatyva 3'!AA$21,'Alternatyva 3'!AA$32,'Alternatyva 3'!AA$43,'Alternatyva 3'!AA$55,'Alternatyva 3'!AA$66,'Alternatyva 3'!AA$77,'Alternatyva 3'!AA$88)</f>
        <v>0</v>
      </c>
      <c r="AB44" s="105">
        <f>SUM('Alternatyva 3'!AB$21,'Alternatyva 3'!AB$32,'Alternatyva 3'!AB$43,'Alternatyva 3'!AB$55,'Alternatyva 3'!AB$66,'Alternatyva 3'!AB$77,'Alternatyva 3'!AB$88)</f>
        <v>0</v>
      </c>
      <c r="AC44" s="105">
        <f>SUM('Alternatyva 3'!AC$21,'Alternatyva 3'!AC$32,'Alternatyva 3'!AC$43,'Alternatyva 3'!AC$55,'Alternatyva 3'!AC$66,'Alternatyva 3'!AC$77,'Alternatyva 3'!AC$88)</f>
        <v>0</v>
      </c>
      <c r="AD44" s="105">
        <f>SUM('Alternatyva 3'!AD$21,'Alternatyva 3'!AD$32,'Alternatyva 3'!AD$43,'Alternatyva 3'!AD$55,'Alternatyva 3'!AD$66,'Alternatyva 3'!AD$77,'Alternatyva 3'!AD$88)</f>
        <v>0</v>
      </c>
      <c r="AE44" s="105">
        <f>SUM('Alternatyva 3'!AE$21,'Alternatyva 3'!AE$32,'Alternatyva 3'!AE$43,'Alternatyva 3'!AE$55,'Alternatyva 3'!AE$66,'Alternatyva 3'!AE$77,'Alternatyva 3'!AE$88)</f>
        <v>0</v>
      </c>
      <c r="AF44" s="105">
        <f>SUM('Alternatyva 3'!AF$21,'Alternatyva 3'!AF$32,'Alternatyva 3'!AF$43,'Alternatyva 3'!AF$55,'Alternatyva 3'!AF$66,'Alternatyva 3'!AF$77,'Alternatyva 3'!AF$88)</f>
        <v>0</v>
      </c>
      <c r="AG44" s="105">
        <f>SUM('Alternatyva 3'!AG$21,'Alternatyva 3'!AG$32,'Alternatyva 3'!AG$43,'Alternatyva 3'!AG$55,'Alternatyva 3'!AG$66,'Alternatyva 3'!AG$77,'Alternatyva 3'!AG$88)</f>
        <v>0</v>
      </c>
      <c r="AH44" s="105">
        <f>SUM('Alternatyva 3'!AH$21,'Alternatyva 3'!AH$32,'Alternatyva 3'!AH$43,'Alternatyva 3'!AH$55,'Alternatyva 3'!AH$66,'Alternatyva 3'!AH$77,'Alternatyva 3'!AH$88)</f>
        <v>0</v>
      </c>
      <c r="AI44" s="105">
        <f>SUM('Alternatyva 3'!AI$21,'Alternatyva 3'!AI$32,'Alternatyva 3'!AI$43,'Alternatyva 3'!AI$55,'Alternatyva 3'!AI$66,'Alternatyva 3'!AI$77,'Alternatyva 3'!AI$88)</f>
        <v>0</v>
      </c>
      <c r="AJ44" s="105">
        <f>SUM('Alternatyva 3'!AJ$21,'Alternatyva 3'!AJ$32,'Alternatyva 3'!AJ$43,'Alternatyva 3'!AJ$55,'Alternatyva 3'!AJ$66,'Alternatyva 3'!AJ$77,'Alternatyva 3'!AJ$88)</f>
        <v>0</v>
      </c>
      <c r="AK44" s="105">
        <f>SUM('Alternatyva 3'!AK$21,'Alternatyva 3'!AK$32,'Alternatyva 3'!AK$43,'Alternatyva 3'!AK$55,'Alternatyva 3'!AK$66,'Alternatyva 3'!AK$77,'Alternatyva 3'!AK$88)</f>
        <v>0</v>
      </c>
      <c r="AL44" s="105">
        <f>SUM('Alternatyva 3'!AL$21,'Alternatyva 3'!AL$32,'Alternatyva 3'!AL$43,'Alternatyva 3'!AL$55,'Alternatyva 3'!AL$66,'Alternatyva 3'!AL$77,'Alternatyva 3'!AL$88)</f>
        <v>0</v>
      </c>
      <c r="AM44" s="105">
        <f>SUM('Alternatyva 3'!AM$21,'Alternatyva 3'!AM$32,'Alternatyva 3'!AM$43,'Alternatyva 3'!AM$55,'Alternatyva 3'!AM$66,'Alternatyva 3'!AM$77,'Alternatyva 3'!AM$88)</f>
        <v>0</v>
      </c>
      <c r="AN44" s="105">
        <f>SUM('Alternatyva 3'!AN$21,'Alternatyva 3'!AN$32,'Alternatyva 3'!AN$43,'Alternatyva 3'!AN$55,'Alternatyva 3'!AN$66,'Alternatyva 3'!AN$77,'Alternatyva 3'!AN$88)</f>
        <v>0</v>
      </c>
      <c r="AO44" s="105">
        <f>SUM('Alternatyva 3'!AO$21,'Alternatyva 3'!AO$32,'Alternatyva 3'!AO$43,'Alternatyva 3'!AO$55,'Alternatyva 3'!AO$66,'Alternatyva 3'!AO$77,'Alternatyva 3'!AO$88)</f>
        <v>0</v>
      </c>
      <c r="AP44" s="105">
        <f>SUM('Alternatyva 3'!AP$21,'Alternatyva 3'!AP$32,'Alternatyva 3'!AP$43,'Alternatyva 3'!AP$55,'Alternatyva 3'!AP$66,'Alternatyva 3'!AP$77,'Alternatyva 3'!AP$88)</f>
        <v>0</v>
      </c>
      <c r="AQ44" s="105">
        <f>SUM('Alternatyva 3'!AQ$21,'Alternatyva 3'!AQ$32,'Alternatyva 3'!AQ$43,'Alternatyva 3'!AQ$55,'Alternatyva 3'!AQ$66,'Alternatyva 3'!AQ$77,'Alternatyva 3'!AQ$88)</f>
        <v>0</v>
      </c>
      <c r="AR44" s="105">
        <f>SUM('Alternatyva 3'!AR$21,'Alternatyva 3'!AR$32,'Alternatyva 3'!AR$43,'Alternatyva 3'!AR$55,'Alternatyva 3'!AR$66,'Alternatyva 3'!AR$77,'Alternatyva 3'!AR$88)</f>
        <v>0</v>
      </c>
      <c r="AS44" s="105">
        <f>SUM('Alternatyva 3'!AS$21,'Alternatyva 3'!AS$32,'Alternatyva 3'!AS$43,'Alternatyva 3'!AS$55,'Alternatyva 3'!AS$66,'Alternatyva 3'!AS$77,'Alternatyva 3'!AS$88)</f>
        <v>0</v>
      </c>
      <c r="AT44" s="105">
        <f>SUM('Alternatyva 3'!AT$21,'Alternatyva 3'!AT$32,'Alternatyva 3'!AT$43,'Alternatyva 3'!AT$55,'Alternatyva 3'!AT$66,'Alternatyva 3'!AT$77,'Alternatyva 3'!AT$88)</f>
        <v>0</v>
      </c>
      <c r="AU44" s="105">
        <f>SUM('Alternatyva 3'!AU$21,'Alternatyva 3'!AU$32,'Alternatyva 3'!AU$43,'Alternatyva 3'!AU$55,'Alternatyva 3'!AU$66,'Alternatyva 3'!AU$77,'Alternatyva 3'!AU$88)</f>
        <v>0</v>
      </c>
      <c r="AV44" s="105">
        <f>SUM('Alternatyva 3'!AV$21,'Alternatyva 3'!AV$32,'Alternatyva 3'!AV$43,'Alternatyva 3'!AV$55,'Alternatyva 3'!AV$66,'Alternatyva 3'!AV$77,'Alternatyva 3'!AV$88)</f>
        <v>0</v>
      </c>
      <c r="AW44" s="105">
        <f>SUM('Alternatyva 3'!AW$21,'Alternatyva 3'!AW$32,'Alternatyva 3'!AW$43,'Alternatyva 3'!AW$55,'Alternatyva 3'!AW$66,'Alternatyva 3'!AW$77,'Alternatyva 3'!AW$88)</f>
        <v>0</v>
      </c>
      <c r="AX44" s="105">
        <f>SUM('Alternatyva 3'!AX$21,'Alternatyva 3'!AX$32,'Alternatyva 3'!AX$43,'Alternatyva 3'!AX$55,'Alternatyva 3'!AX$66,'Alternatyva 3'!AX$77,'Alternatyva 3'!AX$88)</f>
        <v>0</v>
      </c>
      <c r="AY44" s="105">
        <f>SUM('Alternatyva 3'!AY$21,'Alternatyva 3'!AY$32,'Alternatyva 3'!AY$43,'Alternatyva 3'!AY$55,'Alternatyva 3'!AY$66,'Alternatyva 3'!AY$77,'Alternatyva 3'!AY$88)</f>
        <v>0</v>
      </c>
      <c r="AZ44" s="105">
        <f>SUM('Alternatyva 3'!AZ$21,'Alternatyva 3'!AZ$32,'Alternatyva 3'!AZ$43,'Alternatyva 3'!AZ$55,'Alternatyva 3'!AZ$66,'Alternatyva 3'!AZ$77,'Alternatyva 3'!AZ$88)</f>
        <v>0</v>
      </c>
      <c r="BA44" s="105">
        <f>SUM('Alternatyva 3'!BA$21,'Alternatyva 3'!BA$32,'Alternatyva 3'!BA$43,'Alternatyva 3'!BA$55,'Alternatyva 3'!BA$66,'Alternatyva 3'!BA$77,'Alternatyva 3'!BA$88)</f>
        <v>0</v>
      </c>
      <c r="BB44" s="105">
        <f>SUM('Alternatyva 3'!BB$21,'Alternatyva 3'!BB$32,'Alternatyva 3'!BB$43,'Alternatyva 3'!BB$55,'Alternatyva 3'!BB$66,'Alternatyva 3'!BB$77,'Alternatyva 3'!BB$88)</f>
        <v>0</v>
      </c>
      <c r="BC44" s="105">
        <f>SUM('Alternatyva 3'!BC$21,'Alternatyva 3'!BC$32,'Alternatyva 3'!BC$43,'Alternatyva 3'!BC$55,'Alternatyva 3'!BC$66,'Alternatyva 3'!BC$77,'Alternatyva 3'!BC$88)</f>
        <v>0</v>
      </c>
      <c r="BD44" s="105">
        <f>SUM('Alternatyva 3'!BD$21,'Alternatyva 3'!BD$32,'Alternatyva 3'!BD$43,'Alternatyva 3'!BD$55,'Alternatyva 3'!BD$66,'Alternatyva 3'!BD$77,'Alternatyva 3'!BD$88)</f>
        <v>0</v>
      </c>
      <c r="BE44" s="105">
        <f>SUM('Alternatyva 3'!BE$21,'Alternatyva 3'!BE$32,'Alternatyva 3'!BE$43,'Alternatyva 3'!BE$55,'Alternatyva 3'!BE$66,'Alternatyva 3'!BE$77,'Alternatyva 3'!BE$88)</f>
        <v>0</v>
      </c>
      <c r="BF44" s="105">
        <f>SUM('Alternatyva 3'!BF$21,'Alternatyva 3'!BF$32,'Alternatyva 3'!BF$43,'Alternatyva 3'!BF$55,'Alternatyva 3'!BF$66,'Alternatyva 3'!BF$77,'Alternatyva 3'!BF$88)</f>
        <v>0</v>
      </c>
      <c r="BG44" s="105">
        <f>SUM('Alternatyva 3'!BG$21,'Alternatyva 3'!BG$32,'Alternatyva 3'!BG$43,'Alternatyva 3'!BG$55,'Alternatyva 3'!BG$66,'Alternatyva 3'!BG$77,'Alternatyva 3'!BG$88)</f>
        <v>0</v>
      </c>
      <c r="BH44" s="105">
        <f>SUM('Alternatyva 3'!BH$21,'Alternatyva 3'!BH$32,'Alternatyva 3'!BH$43,'Alternatyva 3'!BH$55,'Alternatyva 3'!BH$66,'Alternatyva 3'!BH$77,'Alternatyva 3'!BH$88)</f>
        <v>0</v>
      </c>
      <c r="BI44" s="105">
        <f>SUM('Alternatyva 3'!BI$21,'Alternatyva 3'!BI$32,'Alternatyva 3'!BI$43,'Alternatyva 3'!BI$55,'Alternatyva 3'!BI$66,'Alternatyva 3'!BI$77,'Alternatyva 3'!BI$88)</f>
        <v>0</v>
      </c>
      <c r="BJ44" s="105">
        <f>SUM('Alternatyva 3'!BJ$21,'Alternatyva 3'!BJ$32,'Alternatyva 3'!BJ$43,'Alternatyva 3'!BJ$55,'Alternatyva 3'!BJ$66,'Alternatyva 3'!BJ$77,'Alternatyva 3'!BJ$88)</f>
        <v>0</v>
      </c>
      <c r="BK44" s="105">
        <f>SUM('Alternatyva 3'!BK$21,'Alternatyva 3'!BK$32,'Alternatyva 3'!BK$43,'Alternatyva 3'!BK$55,'Alternatyva 3'!BK$66,'Alternatyva 3'!BK$77,'Alternatyva 3'!BK$88)</f>
        <v>0</v>
      </c>
      <c r="BL44" s="105">
        <f>SUM('Alternatyva 3'!BL$21,'Alternatyva 3'!BL$32,'Alternatyva 3'!BL$43,'Alternatyva 3'!BL$55,'Alternatyva 3'!BL$66,'Alternatyva 3'!BL$77,'Alternatyva 3'!BL$88)</f>
        <v>0</v>
      </c>
      <c r="BM44" s="105">
        <f>SUM('Alternatyva 3'!BM$21,'Alternatyva 3'!BM$32,'Alternatyva 3'!BM$43,'Alternatyva 3'!BM$55,'Alternatyva 3'!BM$66,'Alternatyva 3'!BM$77,'Alternatyva 3'!BM$88)</f>
        <v>0</v>
      </c>
      <c r="BN44" s="105">
        <f>SUM('Alternatyva 3'!BN$21,'Alternatyva 3'!BN$32,'Alternatyva 3'!BN$43,'Alternatyva 3'!BN$55,'Alternatyva 3'!BN$66,'Alternatyva 3'!BN$77,'Alternatyva 3'!BN$88)</f>
        <v>0</v>
      </c>
      <c r="BO44" s="105">
        <f>SUM('Alternatyva 3'!BO$21,'Alternatyva 3'!BO$32,'Alternatyva 3'!BO$43,'Alternatyva 3'!BO$55,'Alternatyva 3'!BO$66,'Alternatyva 3'!BO$77,'Alternatyva 3'!BO$88)</f>
        <v>0</v>
      </c>
      <c r="BP44" s="105">
        <f>SUM('Alternatyva 3'!BP$21,'Alternatyva 3'!BP$32,'Alternatyva 3'!BP$43,'Alternatyva 3'!BP$55,'Alternatyva 3'!BP$66,'Alternatyva 3'!BP$77,'Alternatyva 3'!BP$88)</f>
        <v>0</v>
      </c>
      <c r="BQ44" s="105">
        <f>SUM('Alternatyva 3'!BQ$21,'Alternatyva 3'!BQ$32,'Alternatyva 3'!BQ$43,'Alternatyva 3'!BQ$55,'Alternatyva 3'!BQ$66,'Alternatyva 3'!BQ$77,'Alternatyva 3'!BQ$88)</f>
        <v>0</v>
      </c>
      <c r="BR44" s="105">
        <f>SUM('Alternatyva 3'!BR$21,'Alternatyva 3'!BR$32,'Alternatyva 3'!BR$43,'Alternatyva 3'!BR$55,'Alternatyva 3'!BR$66,'Alternatyva 3'!BR$77,'Alternatyva 3'!BR$88)</f>
        <v>0</v>
      </c>
      <c r="BS44" s="105">
        <f>SUM('Alternatyva 3'!BS$21,'Alternatyva 3'!BS$32,'Alternatyva 3'!BS$43,'Alternatyva 3'!BS$55,'Alternatyva 3'!BS$66,'Alternatyva 3'!BS$77,'Alternatyva 3'!BS$88)</f>
        <v>0</v>
      </c>
      <c r="BT44" s="105">
        <f>SUM('Alternatyva 3'!BT$21,'Alternatyva 3'!BT$32,'Alternatyva 3'!BT$43,'Alternatyva 3'!BT$55,'Alternatyva 3'!BT$66,'Alternatyva 3'!BT$77,'Alternatyva 3'!BT$88)</f>
        <v>0</v>
      </c>
      <c r="BU44" s="105">
        <f>SUM('Alternatyva 3'!BU$21,'Alternatyva 3'!BU$32,'Alternatyva 3'!BU$43,'Alternatyva 3'!BU$55,'Alternatyva 3'!BU$66,'Alternatyva 3'!BU$77,'Alternatyva 3'!BU$88)</f>
        <v>0</v>
      </c>
      <c r="BV44" s="105">
        <f>SUM('Alternatyva 3'!BV$21,'Alternatyva 3'!BV$32,'Alternatyva 3'!BV$43,'Alternatyva 3'!BV$55,'Alternatyva 3'!BV$66,'Alternatyva 3'!BV$77,'Alternatyva 3'!BV$88)</f>
        <v>0</v>
      </c>
      <c r="BW44" s="105">
        <f>SUM('Alternatyva 3'!BW$21,'Alternatyva 3'!BW$32,'Alternatyva 3'!BW$43,'Alternatyva 3'!BW$55,'Alternatyva 3'!BW$66,'Alternatyva 3'!BW$77,'Alternatyva 3'!BW$88)</f>
        <v>0</v>
      </c>
      <c r="BX44" s="105">
        <f>SUM('Alternatyva 3'!BX$21,'Alternatyva 3'!BX$32,'Alternatyva 3'!BX$43,'Alternatyva 3'!BX$55,'Alternatyva 3'!BX$66,'Alternatyva 3'!BX$77,'Alternatyva 3'!BX$88)</f>
        <v>0</v>
      </c>
      <c r="BY44" s="105">
        <f>SUM('Alternatyva 3'!BY$21,'Alternatyva 3'!BY$32,'Alternatyva 3'!BY$43,'Alternatyva 3'!BY$55,'Alternatyva 3'!BY$66,'Alternatyva 3'!BY$77,'Alternatyva 3'!BY$88)</f>
        <v>0</v>
      </c>
      <c r="BZ44" s="105">
        <f>SUM('Alternatyva 3'!BZ$21,'Alternatyva 3'!BZ$32,'Alternatyva 3'!BZ$43,'Alternatyva 3'!BZ$55,'Alternatyva 3'!BZ$66,'Alternatyva 3'!BZ$77,'Alternatyva 3'!BZ$88)</f>
        <v>0</v>
      </c>
      <c r="CA44" s="105">
        <f>SUM('Alternatyva 3'!CA$21,'Alternatyva 3'!CA$32,'Alternatyva 3'!CA$43,'Alternatyva 3'!CA$55,'Alternatyva 3'!CA$66,'Alternatyva 3'!CA$77,'Alternatyva 3'!CA$88)</f>
        <v>0</v>
      </c>
      <c r="CB44" s="105">
        <f>SUM('Alternatyva 3'!CB$21,'Alternatyva 3'!CB$32,'Alternatyva 3'!CB$43,'Alternatyva 3'!CB$55,'Alternatyva 3'!CB$66,'Alternatyva 3'!CB$77,'Alternatyva 3'!CB$88)</f>
        <v>0</v>
      </c>
      <c r="CC44" s="105">
        <f>SUM('Alternatyva 3'!CC$21,'Alternatyva 3'!CC$32,'Alternatyva 3'!CC$43,'Alternatyva 3'!CC$55,'Alternatyva 3'!CC$66,'Alternatyva 3'!CC$77,'Alternatyva 3'!CC$88)</f>
        <v>0</v>
      </c>
      <c r="CD44" s="105">
        <f>SUM('Alternatyva 3'!CD$21,'Alternatyva 3'!CD$32,'Alternatyva 3'!CD$43,'Alternatyva 3'!CD$55,'Alternatyva 3'!CD$66,'Alternatyva 3'!CD$77,'Alternatyva 3'!CD$88)</f>
        <v>0</v>
      </c>
      <c r="CE44" s="105">
        <f>SUM('Alternatyva 3'!CE$21,'Alternatyva 3'!CE$32,'Alternatyva 3'!CE$43,'Alternatyva 3'!CE$55,'Alternatyva 3'!CE$66,'Alternatyva 3'!CE$77,'Alternatyva 3'!CE$88)</f>
        <v>0</v>
      </c>
      <c r="CF44" s="105">
        <f>SUM('Alternatyva 3'!CF$21,'Alternatyva 3'!CF$32,'Alternatyva 3'!CF$43,'Alternatyva 3'!CF$55,'Alternatyva 3'!CF$66,'Alternatyva 3'!CF$77,'Alternatyva 3'!CF$88)</f>
        <v>0</v>
      </c>
      <c r="CG44" s="105">
        <f>SUM('Alternatyva 3'!CG$21,'Alternatyva 3'!CG$32,'Alternatyva 3'!CG$43,'Alternatyva 3'!CG$55,'Alternatyva 3'!CG$66,'Alternatyva 3'!CG$77,'Alternatyva 3'!CG$88)</f>
        <v>0</v>
      </c>
      <c r="CH44" s="105">
        <f>SUM('Alternatyva 3'!CH$21,'Alternatyva 3'!CH$32,'Alternatyva 3'!CH$43,'Alternatyva 3'!CH$55,'Alternatyva 3'!CH$66,'Alternatyva 3'!CH$77,'Alternatyva 3'!CH$88)</f>
        <v>0</v>
      </c>
      <c r="CI44" s="105">
        <f>SUM('Alternatyva 3'!CI$21,'Alternatyva 3'!CI$32,'Alternatyva 3'!CI$43,'Alternatyva 3'!CI$55,'Alternatyva 3'!CI$66,'Alternatyva 3'!CI$77,'Alternatyva 3'!CI$88)</f>
        <v>0</v>
      </c>
      <c r="CJ44" s="105">
        <f>SUM('Alternatyva 3'!CJ$21,'Alternatyva 3'!CJ$32,'Alternatyva 3'!CJ$43,'Alternatyva 3'!CJ$55,'Alternatyva 3'!CJ$66,'Alternatyva 3'!CJ$77,'Alternatyva 3'!CJ$88)</f>
        <v>0</v>
      </c>
      <c r="CK44" s="105">
        <f>SUM('Alternatyva 3'!CK$21,'Alternatyva 3'!CK$32,'Alternatyva 3'!CK$43,'Alternatyva 3'!CK$55,'Alternatyva 3'!CK$66,'Alternatyva 3'!CK$77,'Alternatyva 3'!CK$88)</f>
        <v>0</v>
      </c>
      <c r="CL44" s="105">
        <f>SUM('Alternatyva 3'!CL$21,'Alternatyva 3'!CL$32,'Alternatyva 3'!CL$43,'Alternatyva 3'!CL$55,'Alternatyva 3'!CL$66,'Alternatyva 3'!CL$77,'Alternatyva 3'!CL$88)</f>
        <v>0</v>
      </c>
      <c r="CM44" s="105">
        <f>SUM('Alternatyva 3'!CM$21,'Alternatyva 3'!CM$32,'Alternatyva 3'!CM$43,'Alternatyva 3'!CM$55,'Alternatyva 3'!CM$66,'Alternatyva 3'!CM$77,'Alternatyva 3'!CM$88)</f>
        <v>0</v>
      </c>
      <c r="CN44" s="105">
        <f>SUM('Alternatyva 3'!CN$21,'Alternatyva 3'!CN$32,'Alternatyva 3'!CN$43,'Alternatyva 3'!CN$55,'Alternatyva 3'!CN$66,'Alternatyva 3'!CN$77,'Alternatyva 3'!CN$88)</f>
        <v>0</v>
      </c>
      <c r="CO44" s="105">
        <f>SUM('Alternatyva 3'!CO$21,'Alternatyva 3'!CO$32,'Alternatyva 3'!CO$43,'Alternatyva 3'!CO$55,'Alternatyva 3'!CO$66,'Alternatyva 3'!CO$77,'Alternatyva 3'!CO$88)</f>
        <v>0</v>
      </c>
      <c r="CP44" s="105">
        <f>SUM('Alternatyva 3'!CP$21,'Alternatyva 3'!CP$32,'Alternatyva 3'!CP$43,'Alternatyva 3'!CP$55,'Alternatyva 3'!CP$66,'Alternatyva 3'!CP$77,'Alternatyva 3'!CP$88)</f>
        <v>0</v>
      </c>
      <c r="CQ44" s="105">
        <f>SUM('Alternatyva 3'!CQ$21,'Alternatyva 3'!CQ$32,'Alternatyva 3'!CQ$43,'Alternatyva 3'!CQ$55,'Alternatyva 3'!CQ$66,'Alternatyva 3'!CQ$77,'Alternatyva 3'!CQ$88)</f>
        <v>0</v>
      </c>
      <c r="CR44" s="105">
        <f>SUM('Alternatyva 3'!CR$21,'Alternatyva 3'!CR$32,'Alternatyva 3'!CR$43,'Alternatyva 3'!CR$55,'Alternatyva 3'!CR$66,'Alternatyva 3'!CR$77,'Alternatyva 3'!CR$88)</f>
        <v>0</v>
      </c>
      <c r="CS44" s="105">
        <f>SUM('Alternatyva 3'!CS$21,'Alternatyva 3'!CS$32,'Alternatyva 3'!CS$43,'Alternatyva 3'!CS$55,'Alternatyva 3'!CS$66,'Alternatyva 3'!CS$77,'Alternatyva 3'!CS$88)</f>
        <v>0</v>
      </c>
      <c r="CT44" s="105">
        <f>SUM('Alternatyva 3'!CT$21,'Alternatyva 3'!CT$32,'Alternatyva 3'!CT$43,'Alternatyva 3'!CT$55,'Alternatyva 3'!CT$66,'Alternatyva 3'!CT$77,'Alternatyva 3'!CT$88)</f>
        <v>0</v>
      </c>
      <c r="CU44" s="105">
        <f>SUM('Alternatyva 3'!CU$21,'Alternatyva 3'!CU$32,'Alternatyva 3'!CU$43,'Alternatyva 3'!CU$55,'Alternatyva 3'!CU$66,'Alternatyva 3'!CU$77,'Alternatyva 3'!CU$88)</f>
        <v>0</v>
      </c>
      <c r="CV44" s="105">
        <f>SUM('Alternatyva 3'!CV$21,'Alternatyva 3'!CV$32,'Alternatyva 3'!CV$43,'Alternatyva 3'!CV$55,'Alternatyva 3'!CV$66,'Alternatyva 3'!CV$77,'Alternatyva 3'!CV$88)</f>
        <v>0</v>
      </c>
      <c r="CW44" s="105">
        <f>SUM('Alternatyva 3'!CW$21,'Alternatyva 3'!CW$32,'Alternatyva 3'!CW$43,'Alternatyva 3'!CW$55,'Alternatyva 3'!CW$66,'Alternatyva 3'!CW$77,'Alternatyva 3'!CW$88)</f>
        <v>0</v>
      </c>
      <c r="CX44" s="105">
        <f>SUM('Alternatyva 3'!CX$21,'Alternatyva 3'!CX$32,'Alternatyva 3'!CX$43,'Alternatyva 3'!CX$55,'Alternatyva 3'!CX$66,'Alternatyva 3'!CX$77,'Alternatyva 3'!CX$88)</f>
        <v>0</v>
      </c>
      <c r="CY44" s="105">
        <f>SUM('Alternatyva 3'!CY$21,'Alternatyva 3'!CY$32,'Alternatyva 3'!CY$43,'Alternatyva 3'!CY$55,'Alternatyva 3'!CY$66,'Alternatyva 3'!CY$77,'Alternatyva 3'!CY$88)</f>
        <v>0</v>
      </c>
      <c r="CZ44" s="105">
        <f>SUM('Alternatyva 3'!CZ$21,'Alternatyva 3'!CZ$32,'Alternatyva 3'!CZ$43,'Alternatyva 3'!CZ$55,'Alternatyva 3'!CZ$66,'Alternatyva 3'!CZ$77,'Alternatyva 3'!CZ$88)</f>
        <v>0</v>
      </c>
      <c r="DA44" s="105">
        <f>SUM('Alternatyva 3'!DA$21,'Alternatyva 3'!DA$32,'Alternatyva 3'!DA$43,'Alternatyva 3'!DA$55,'Alternatyva 3'!DA$66,'Alternatyva 3'!DA$77,'Alternatyva 3'!DA$88)</f>
        <v>0</v>
      </c>
      <c r="DB44" s="105">
        <f>SUM('Alternatyva 3'!DB$21,'Alternatyva 3'!DB$32,'Alternatyva 3'!DB$43,'Alternatyva 3'!DB$55,'Alternatyva 3'!DB$66,'Alternatyva 3'!DB$77,'Alternatyva 3'!DB$88)</f>
        <v>0</v>
      </c>
      <c r="DC44" s="105">
        <f>SUM('Alternatyva 3'!DC$21,'Alternatyva 3'!DC$32,'Alternatyva 3'!DC$43,'Alternatyva 3'!DC$55,'Alternatyva 3'!DC$66,'Alternatyva 3'!DC$77,'Alternatyva 3'!DC$88)</f>
        <v>0</v>
      </c>
    </row>
    <row r="45" spans="1:116" s="52" customFormat="1" ht="14.25" hidden="1" customHeight="1">
      <c r="B45" s="668" t="s">
        <v>201</v>
      </c>
      <c r="C45" s="668"/>
      <c r="D45" s="668"/>
      <c r="E45" s="668"/>
      <c r="F45" s="103"/>
      <c r="G45" s="88">
        <f>SUMIF($H$8:$DC$8,"&lt;="&amp;PAL,$H45:$DC45)</f>
        <v>0</v>
      </c>
      <c r="H45" s="83">
        <f>H44-'Alternatyva 3'!H$7+'Alternatyva 3'!H$115</f>
        <v>0</v>
      </c>
      <c r="I45" s="290">
        <f>I44-'Alternatyva 3'!I$7+'Alternatyva 3'!I$115</f>
        <v>0</v>
      </c>
      <c r="J45" s="290">
        <f>J44-'Alternatyva 3'!J$7+'Alternatyva 3'!J$115</f>
        <v>0</v>
      </c>
      <c r="K45" s="290">
        <f>K44-'Alternatyva 3'!K$7+'Alternatyva 3'!K$115</f>
        <v>0</v>
      </c>
      <c r="L45" s="290">
        <f>L44-'Alternatyva 3'!L$7+'Alternatyva 3'!L$115</f>
        <v>0</v>
      </c>
      <c r="M45" s="290">
        <f>M44-'Alternatyva 3'!M$7+'Alternatyva 3'!M$115</f>
        <v>0</v>
      </c>
      <c r="N45" s="290">
        <f>N44-'Alternatyva 3'!N$7+'Alternatyva 3'!N$115</f>
        <v>0</v>
      </c>
      <c r="O45" s="290">
        <f>O44-'Alternatyva 3'!O$7+'Alternatyva 3'!O$115</f>
        <v>0</v>
      </c>
      <c r="P45" s="290">
        <f>P44-'Alternatyva 3'!P$7+'Alternatyva 3'!P$115</f>
        <v>0</v>
      </c>
      <c r="Q45" s="290">
        <f>Q44-'Alternatyva 3'!Q$7+'Alternatyva 3'!Q$115</f>
        <v>0</v>
      </c>
      <c r="R45" s="290">
        <f>R44-'Alternatyva 3'!R$7+'Alternatyva 3'!R$115</f>
        <v>0</v>
      </c>
      <c r="S45" s="290">
        <f>S44-'Alternatyva 3'!S$7+'Alternatyva 3'!S$115</f>
        <v>0</v>
      </c>
      <c r="T45" s="290">
        <f>T44-'Alternatyva 3'!T$7+'Alternatyva 3'!T$115</f>
        <v>0</v>
      </c>
      <c r="U45" s="290">
        <f>U44-'Alternatyva 3'!U$7+'Alternatyva 3'!U$115</f>
        <v>0</v>
      </c>
      <c r="V45" s="290">
        <f>V44-'Alternatyva 3'!V$7+'Alternatyva 3'!V$115</f>
        <v>0</v>
      </c>
      <c r="W45" s="290">
        <f>W44-'Alternatyva 3'!W$7+'Alternatyva 3'!W$115</f>
        <v>0</v>
      </c>
      <c r="X45" s="290">
        <f>X44-'Alternatyva 3'!X$7+'Alternatyva 3'!X$115</f>
        <v>0</v>
      </c>
      <c r="Y45" s="290">
        <f>Y44-'Alternatyva 3'!Y$7+'Alternatyva 3'!Y$115</f>
        <v>0</v>
      </c>
      <c r="Z45" s="290">
        <f>Z44-'Alternatyva 3'!Z$7+'Alternatyva 3'!Z$115</f>
        <v>0</v>
      </c>
      <c r="AA45" s="290">
        <f>AA44-'Alternatyva 3'!AA$7+'Alternatyva 3'!AA$115</f>
        <v>0</v>
      </c>
      <c r="AB45" s="290">
        <f>AB44-'Alternatyva 3'!AB$7+'Alternatyva 3'!AB$115</f>
        <v>0</v>
      </c>
      <c r="AC45" s="290">
        <f>AC44-'Alternatyva 3'!AC$7+'Alternatyva 3'!AC$115</f>
        <v>0</v>
      </c>
      <c r="AD45" s="290">
        <f>AD44-'Alternatyva 3'!AD$7+'Alternatyva 3'!AD$115</f>
        <v>0</v>
      </c>
      <c r="AE45" s="290">
        <f>AE44-'Alternatyva 3'!AE$7+'Alternatyva 3'!AE$115</f>
        <v>0</v>
      </c>
      <c r="AF45" s="290">
        <f>AF44-'Alternatyva 3'!AF$7+'Alternatyva 3'!AF$115</f>
        <v>0</v>
      </c>
      <c r="AG45" s="290">
        <f>AG44-'Alternatyva 3'!AG$7+'Alternatyva 3'!AG$115</f>
        <v>0</v>
      </c>
      <c r="AH45" s="290">
        <f>AH44-'Alternatyva 3'!AH$7+'Alternatyva 3'!AH$115</f>
        <v>0</v>
      </c>
      <c r="AI45" s="290">
        <f>AI44-'Alternatyva 3'!AI$7+'Alternatyva 3'!AI$115</f>
        <v>0</v>
      </c>
      <c r="AJ45" s="290">
        <f>AJ44-'Alternatyva 3'!AJ$7+'Alternatyva 3'!AJ$115</f>
        <v>0</v>
      </c>
      <c r="AK45" s="290">
        <f>AK44-'Alternatyva 3'!AK$7+'Alternatyva 3'!AK$115</f>
        <v>0</v>
      </c>
      <c r="AL45" s="290">
        <f>AL44-'Alternatyva 3'!AL$7+'Alternatyva 3'!AL$115</f>
        <v>0</v>
      </c>
      <c r="AM45" s="290">
        <f>AM44-'Alternatyva 3'!AM$7+'Alternatyva 3'!AM$115</f>
        <v>0</v>
      </c>
      <c r="AN45" s="290">
        <f>AN44-'Alternatyva 3'!AN$7+'Alternatyva 3'!AN$115</f>
        <v>0</v>
      </c>
      <c r="AO45" s="290">
        <f>AO44-'Alternatyva 3'!AO$7+'Alternatyva 3'!AO$115</f>
        <v>0</v>
      </c>
      <c r="AP45" s="290">
        <f>AP44-'Alternatyva 3'!AP$7+'Alternatyva 3'!AP$115</f>
        <v>0</v>
      </c>
      <c r="AQ45" s="290">
        <f>AQ44-'Alternatyva 3'!AQ$7+'Alternatyva 3'!AQ$115</f>
        <v>0</v>
      </c>
      <c r="AR45" s="290">
        <f>AR44-'Alternatyva 3'!AR$7+'Alternatyva 3'!AR$115</f>
        <v>0</v>
      </c>
      <c r="AS45" s="290">
        <f>AS44-'Alternatyva 3'!AS$7+'Alternatyva 3'!AS$115</f>
        <v>0</v>
      </c>
      <c r="AT45" s="290">
        <f>AT44-'Alternatyva 3'!AT$7+'Alternatyva 3'!AT$115</f>
        <v>0</v>
      </c>
      <c r="AU45" s="290">
        <f>AU44-'Alternatyva 3'!AU$7+'Alternatyva 3'!AU$115</f>
        <v>0</v>
      </c>
      <c r="AV45" s="290">
        <f>AV44-'Alternatyva 3'!AV$7+'Alternatyva 3'!AV$115</f>
        <v>0</v>
      </c>
      <c r="AW45" s="290">
        <f>AW44-'Alternatyva 3'!AW$7+'Alternatyva 3'!AW$115</f>
        <v>0</v>
      </c>
      <c r="AX45" s="290">
        <f>AX44-'Alternatyva 3'!AX$7+'Alternatyva 3'!AX$115</f>
        <v>0</v>
      </c>
      <c r="AY45" s="290">
        <f>AY44-'Alternatyva 3'!AY$7+'Alternatyva 3'!AY$115</f>
        <v>0</v>
      </c>
      <c r="AZ45" s="290">
        <f>AZ44-'Alternatyva 3'!AZ$7+'Alternatyva 3'!AZ$115</f>
        <v>0</v>
      </c>
      <c r="BA45" s="290">
        <f>BA44-'Alternatyva 3'!BA$7+'Alternatyva 3'!BA$115</f>
        <v>0</v>
      </c>
      <c r="BB45" s="290">
        <f>BB44-'Alternatyva 3'!BB$7+'Alternatyva 3'!BB$115</f>
        <v>0</v>
      </c>
      <c r="BC45" s="290">
        <f>BC44-'Alternatyva 3'!BC$7+'Alternatyva 3'!BC$115</f>
        <v>0</v>
      </c>
      <c r="BD45" s="290">
        <f>BD44-'Alternatyva 3'!BD$7+'Alternatyva 3'!BD$115</f>
        <v>0</v>
      </c>
      <c r="BE45" s="290">
        <f>BE44-'Alternatyva 3'!BE$7+'Alternatyva 3'!BE$115</f>
        <v>0</v>
      </c>
      <c r="BF45" s="290">
        <f>BF44-'Alternatyva 3'!BF$7+'Alternatyva 3'!BF$115</f>
        <v>0</v>
      </c>
      <c r="BG45" s="290">
        <f>BG44-'Alternatyva 3'!BG$7+'Alternatyva 3'!BG$115</f>
        <v>0</v>
      </c>
      <c r="BH45" s="290">
        <f>BH44-'Alternatyva 3'!BH$7+'Alternatyva 3'!BH$115</f>
        <v>0</v>
      </c>
      <c r="BI45" s="290">
        <f>BI44-'Alternatyva 3'!BI$7+'Alternatyva 3'!BI$115</f>
        <v>0</v>
      </c>
      <c r="BJ45" s="290">
        <f>BJ44-'Alternatyva 3'!BJ$7+'Alternatyva 3'!BJ$115</f>
        <v>0</v>
      </c>
      <c r="BK45" s="290">
        <f>BK44-'Alternatyva 3'!BK$7+'Alternatyva 3'!BK$115</f>
        <v>0</v>
      </c>
      <c r="BL45" s="290">
        <f>BL44-'Alternatyva 3'!BL$7+'Alternatyva 3'!BL$115</f>
        <v>0</v>
      </c>
      <c r="BM45" s="290">
        <f>BM44-'Alternatyva 3'!BM$7+'Alternatyva 3'!BM$115</f>
        <v>0</v>
      </c>
      <c r="BN45" s="290">
        <f>BN44-'Alternatyva 3'!BN$7+'Alternatyva 3'!BN$115</f>
        <v>0</v>
      </c>
      <c r="BO45" s="290">
        <f>BO44-'Alternatyva 3'!BO$7+'Alternatyva 3'!BO$115</f>
        <v>0</v>
      </c>
      <c r="BP45" s="290">
        <f>BP44-'Alternatyva 3'!BP$7+'Alternatyva 3'!BP$115</f>
        <v>0</v>
      </c>
      <c r="BQ45" s="290">
        <f>BQ44-'Alternatyva 3'!BQ$7+'Alternatyva 3'!BQ$115</f>
        <v>0</v>
      </c>
      <c r="BR45" s="290">
        <f>BR44-'Alternatyva 3'!BR$7+'Alternatyva 3'!BR$115</f>
        <v>0</v>
      </c>
      <c r="BS45" s="290">
        <f>BS44-'Alternatyva 3'!BS$7+'Alternatyva 3'!BS$115</f>
        <v>0</v>
      </c>
      <c r="BT45" s="290">
        <f>BT44-'Alternatyva 3'!BT$7+'Alternatyva 3'!BT$115</f>
        <v>0</v>
      </c>
      <c r="BU45" s="290">
        <f>BU44-'Alternatyva 3'!BU$7+'Alternatyva 3'!BU$115</f>
        <v>0</v>
      </c>
      <c r="BV45" s="290">
        <f>BV44-'Alternatyva 3'!BV$7+'Alternatyva 3'!BV$115</f>
        <v>0</v>
      </c>
      <c r="BW45" s="290">
        <f>BW44-'Alternatyva 3'!BW$7+'Alternatyva 3'!BW$115</f>
        <v>0</v>
      </c>
      <c r="BX45" s="290">
        <f>BX44-'Alternatyva 3'!BX$7+'Alternatyva 3'!BX$115</f>
        <v>0</v>
      </c>
      <c r="BY45" s="290">
        <f>BY44-'Alternatyva 3'!BY$7+'Alternatyva 3'!BY$115</f>
        <v>0</v>
      </c>
      <c r="BZ45" s="290">
        <f>BZ44-'Alternatyva 3'!BZ$7+'Alternatyva 3'!BZ$115</f>
        <v>0</v>
      </c>
      <c r="CA45" s="290">
        <f>CA44-'Alternatyva 3'!CA$7+'Alternatyva 3'!CA$115</f>
        <v>0</v>
      </c>
      <c r="CB45" s="290">
        <f>CB44-'Alternatyva 3'!CB$7+'Alternatyva 3'!CB$115</f>
        <v>0</v>
      </c>
      <c r="CC45" s="290">
        <f>CC44-'Alternatyva 3'!CC$7+'Alternatyva 3'!CC$115</f>
        <v>0</v>
      </c>
      <c r="CD45" s="290">
        <f>CD44-'Alternatyva 3'!CD$7+'Alternatyva 3'!CD$115</f>
        <v>0</v>
      </c>
      <c r="CE45" s="290">
        <f>CE44-'Alternatyva 3'!CE$7+'Alternatyva 3'!CE$115</f>
        <v>0</v>
      </c>
      <c r="CF45" s="290">
        <f>CF44-'Alternatyva 3'!CF$7+'Alternatyva 3'!CF$115</f>
        <v>0</v>
      </c>
      <c r="CG45" s="290">
        <f>CG44-'Alternatyva 3'!CG$7+'Alternatyva 3'!CG$115</f>
        <v>0</v>
      </c>
      <c r="CH45" s="290">
        <f>CH44-'Alternatyva 3'!CH$7+'Alternatyva 3'!CH$115</f>
        <v>0</v>
      </c>
      <c r="CI45" s="290">
        <f>CI44-'Alternatyva 3'!CI$7+'Alternatyva 3'!CI$115</f>
        <v>0</v>
      </c>
      <c r="CJ45" s="290">
        <f>CJ44-'Alternatyva 3'!CJ$7+'Alternatyva 3'!CJ$115</f>
        <v>0</v>
      </c>
      <c r="CK45" s="290">
        <f>CK44-'Alternatyva 3'!CK$7+'Alternatyva 3'!CK$115</f>
        <v>0</v>
      </c>
      <c r="CL45" s="290">
        <f>CL44-'Alternatyva 3'!CL$7+'Alternatyva 3'!CL$115</f>
        <v>0</v>
      </c>
      <c r="CM45" s="290">
        <f>CM44-'Alternatyva 3'!CM$7+'Alternatyva 3'!CM$115</f>
        <v>0</v>
      </c>
      <c r="CN45" s="290">
        <f>CN44-'Alternatyva 3'!CN$7+'Alternatyva 3'!CN$115</f>
        <v>0</v>
      </c>
      <c r="CO45" s="290">
        <f>CO44-'Alternatyva 3'!CO$7+'Alternatyva 3'!CO$115</f>
        <v>0</v>
      </c>
      <c r="CP45" s="290">
        <f>CP44-'Alternatyva 3'!CP$7+'Alternatyva 3'!CP$115</f>
        <v>0</v>
      </c>
      <c r="CQ45" s="290">
        <f>CQ44-'Alternatyva 3'!CQ$7+'Alternatyva 3'!CQ$115</f>
        <v>0</v>
      </c>
      <c r="CR45" s="290">
        <f>CR44-'Alternatyva 3'!CR$7+'Alternatyva 3'!CR$115</f>
        <v>0</v>
      </c>
      <c r="CS45" s="290">
        <f>CS44-'Alternatyva 3'!CS$7+'Alternatyva 3'!CS$115</f>
        <v>0</v>
      </c>
      <c r="CT45" s="290">
        <f>CT44-'Alternatyva 3'!CT$7+'Alternatyva 3'!CT$115</f>
        <v>0</v>
      </c>
      <c r="CU45" s="290">
        <f>CU44-'Alternatyva 3'!CU$7+'Alternatyva 3'!CU$115</f>
        <v>0</v>
      </c>
      <c r="CV45" s="290">
        <f>CV44-'Alternatyva 3'!CV$7+'Alternatyva 3'!CV$115</f>
        <v>0</v>
      </c>
      <c r="CW45" s="290">
        <f>CW44-'Alternatyva 3'!CW$7+'Alternatyva 3'!CW$115</f>
        <v>0</v>
      </c>
      <c r="CX45" s="290">
        <f>CX44-'Alternatyva 3'!CX$7+'Alternatyva 3'!CX$115</f>
        <v>0</v>
      </c>
      <c r="CY45" s="290">
        <f>CY44-'Alternatyva 3'!CY$7+'Alternatyva 3'!CY$115</f>
        <v>0</v>
      </c>
      <c r="CZ45" s="290">
        <f>CZ44-'Alternatyva 3'!CZ$7+'Alternatyva 3'!CZ$115</f>
        <v>0</v>
      </c>
      <c r="DA45" s="290">
        <f>DA44-'Alternatyva 3'!DA$7+'Alternatyva 3'!DA$115</f>
        <v>0</v>
      </c>
      <c r="DB45" s="290">
        <f>DB44-'Alternatyva 3'!DB$7+'Alternatyva 3'!DB$115</f>
        <v>0</v>
      </c>
      <c r="DC45" s="290">
        <f>DC44-'Alternatyva 3'!DC$7+'Alternatyva 3'!DC$115</f>
        <v>0</v>
      </c>
    </row>
    <row r="46" spans="1:116" s="52" customFormat="1" ht="14.25" hidden="1" customHeight="1">
      <c r="B46" s="666" t="s">
        <v>272</v>
      </c>
      <c r="C46" s="666"/>
      <c r="D46" s="666"/>
      <c r="E46" s="666"/>
      <c r="F46" s="287">
        <f>H45+NPV(FD,I45:INDEX(I45:DC45,PAL))</f>
        <v>0</v>
      </c>
      <c r="G46" s="80"/>
      <c r="H46" s="69"/>
      <c r="I46" s="69"/>
      <c r="J46" s="69"/>
      <c r="K46" s="69"/>
      <c r="L46" s="69"/>
      <c r="M46" s="69"/>
      <c r="N46" s="69"/>
      <c r="O46" s="69"/>
      <c r="P46" s="69"/>
      <c r="Q46" s="69"/>
      <c r="R46" s="69"/>
      <c r="S46" s="69"/>
      <c r="T46" s="69"/>
      <c r="U46" s="69"/>
      <c r="V46" s="69"/>
      <c r="W46" s="69"/>
      <c r="X46" s="69"/>
      <c r="Y46" s="69"/>
      <c r="Z46" s="69"/>
      <c r="AA46" s="69"/>
    </row>
    <row r="47" spans="1:116" s="52" customFormat="1" hidden="1">
      <c r="B47" s="666" t="s">
        <v>273</v>
      </c>
      <c r="C47" s="666"/>
      <c r="D47" s="666"/>
      <c r="E47" s="666"/>
      <c r="F47" s="298" t="str">
        <f>IFERROR(IRR(H45:INDEX(H45:DC45,PAL+1)),"-")</f>
        <v>-</v>
      </c>
      <c r="G47" s="70"/>
      <c r="H47" s="69"/>
      <c r="I47" s="69"/>
      <c r="J47" s="69"/>
      <c r="K47" s="69"/>
      <c r="L47" s="69"/>
      <c r="M47" s="69"/>
      <c r="N47" s="69"/>
      <c r="O47" s="69"/>
      <c r="P47" s="69"/>
      <c r="Q47" s="69"/>
      <c r="R47" s="69"/>
      <c r="S47" s="69"/>
      <c r="T47" s="69"/>
      <c r="U47" s="69"/>
      <c r="V47" s="69"/>
      <c r="W47" s="69"/>
      <c r="X47" s="69"/>
      <c r="Y47" s="69"/>
      <c r="Z47" s="69"/>
      <c r="AA47" s="69"/>
    </row>
    <row r="48" spans="1:116" s="52" customFormat="1" hidden="1">
      <c r="B48" s="666" t="s">
        <v>200</v>
      </c>
      <c r="C48" s="666"/>
      <c r="D48" s="666"/>
      <c r="E48" s="666"/>
      <c r="F48" s="104" t="str">
        <f>IFERROR(IF('Alternatyva 3'!H$89&lt;0,SUM('Alternatyva 3'!F$100,-'Alternatyva 3'!H$115,-'Alternatyva 3'!F$89)/SUM('Alternatyva 3'!F$9,'Alternatyva 3'!F$8,-F44),SUM('Alternatyva 3'!F$100,-'Alternatyva 3'!H$115)/SUM('Alternatyva 3'!F$9,'Alternatyva 3'!F$8,-F44,'Alternatyva 3'!F$89)),"")</f>
        <v/>
      </c>
      <c r="G48" s="70"/>
      <c r="H48" s="69"/>
      <c r="I48" s="69"/>
      <c r="J48" s="69"/>
      <c r="K48" s="69"/>
      <c r="L48" s="69"/>
      <c r="M48" s="69"/>
      <c r="N48" s="69"/>
      <c r="O48" s="69"/>
      <c r="P48" s="69"/>
      <c r="Q48" s="69"/>
      <c r="R48" s="69"/>
      <c r="S48" s="69"/>
      <c r="T48" s="69"/>
      <c r="U48" s="69"/>
      <c r="V48" s="69"/>
      <c r="W48" s="69"/>
      <c r="X48" s="69"/>
      <c r="Y48" s="69"/>
      <c r="Z48" s="69"/>
      <c r="AA48" s="69"/>
    </row>
    <row r="49" spans="1:116" hidden="1"/>
    <row r="50" spans="1:116" s="2" customFormat="1" hidden="1">
      <c r="B50" s="59" t="s">
        <v>10</v>
      </c>
      <c r="C50" s="59"/>
      <c r="D50" s="59"/>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6"/>
      <c r="DE50" s="6"/>
      <c r="DF50" s="6"/>
      <c r="DG50" s="6"/>
      <c r="DH50" s="6"/>
      <c r="DI50" s="6"/>
      <c r="DJ50" s="6"/>
      <c r="DK50" s="6"/>
      <c r="DL50" s="6"/>
    </row>
    <row r="51" spans="1:116" s="52" customFormat="1" hidden="1">
      <c r="B51" s="667" t="s">
        <v>197</v>
      </c>
      <c r="C51" s="667"/>
      <c r="D51" s="667"/>
      <c r="E51" s="667"/>
      <c r="F51" s="102"/>
      <c r="G51" s="93" t="s">
        <v>33</v>
      </c>
      <c r="H51" s="93" t="str">
        <f ca="1">H9</f>
        <v>2023</v>
      </c>
      <c r="I51" s="306">
        <f t="shared" ref="I51:BT51" ca="1" si="9">I9</f>
        <v>2024</v>
      </c>
      <c r="J51" s="306">
        <f t="shared" ca="1" si="9"/>
        <v>2025</v>
      </c>
      <c r="K51" s="306">
        <f t="shared" ca="1" si="9"/>
        <v>2026</v>
      </c>
      <c r="L51" s="306">
        <f t="shared" ca="1" si="9"/>
        <v>2027</v>
      </c>
      <c r="M51" s="306">
        <f t="shared" ca="1" si="9"/>
        <v>2028</v>
      </c>
      <c r="N51" s="306">
        <f t="shared" ca="1" si="9"/>
        <v>2029</v>
      </c>
      <c r="O51" s="306">
        <f t="shared" ca="1" si="9"/>
        <v>2030</v>
      </c>
      <c r="P51" s="306">
        <f t="shared" ca="1" si="9"/>
        <v>2031</v>
      </c>
      <c r="Q51" s="306">
        <f t="shared" ca="1" si="9"/>
        <v>2032</v>
      </c>
      <c r="R51" s="306">
        <f t="shared" ca="1" si="9"/>
        <v>2033</v>
      </c>
      <c r="S51" s="306">
        <f t="shared" ca="1" si="9"/>
        <v>2034</v>
      </c>
      <c r="T51" s="306">
        <f t="shared" ca="1" si="9"/>
        <v>2035</v>
      </c>
      <c r="U51" s="306">
        <f t="shared" ca="1" si="9"/>
        <v>2036</v>
      </c>
      <c r="V51" s="306">
        <f t="shared" ca="1" si="9"/>
        <v>2037</v>
      </c>
      <c r="W51" s="306">
        <f t="shared" ca="1" si="9"/>
        <v>2038</v>
      </c>
      <c r="X51" s="306">
        <f t="shared" ca="1" si="9"/>
        <v>2039</v>
      </c>
      <c r="Y51" s="306">
        <f t="shared" ca="1" si="9"/>
        <v>2040</v>
      </c>
      <c r="Z51" s="306">
        <f t="shared" ca="1" si="9"/>
        <v>2041</v>
      </c>
      <c r="AA51" s="306">
        <f t="shared" ca="1" si="9"/>
        <v>2042</v>
      </c>
      <c r="AB51" s="306">
        <f t="shared" ca="1" si="9"/>
        <v>2043</v>
      </c>
      <c r="AC51" s="306">
        <f t="shared" ca="1" si="9"/>
        <v>2044</v>
      </c>
      <c r="AD51" s="306">
        <f t="shared" ca="1" si="9"/>
        <v>2045</v>
      </c>
      <c r="AE51" s="306">
        <f t="shared" ca="1" si="9"/>
        <v>2046</v>
      </c>
      <c r="AF51" s="306">
        <f t="shared" ca="1" si="9"/>
        <v>2047</v>
      </c>
      <c r="AG51" s="306">
        <f t="shared" ca="1" si="9"/>
        <v>2048</v>
      </c>
      <c r="AH51" s="306">
        <f t="shared" ca="1" si="9"/>
        <v>2049</v>
      </c>
      <c r="AI51" s="306">
        <f t="shared" ca="1" si="9"/>
        <v>2050</v>
      </c>
      <c r="AJ51" s="306">
        <f t="shared" ca="1" si="9"/>
        <v>2051</v>
      </c>
      <c r="AK51" s="306">
        <f t="shared" ca="1" si="9"/>
        <v>2052</v>
      </c>
      <c r="AL51" s="306">
        <f t="shared" ca="1" si="9"/>
        <v>2053</v>
      </c>
      <c r="AM51" s="306">
        <f t="shared" ca="1" si="9"/>
        <v>2054</v>
      </c>
      <c r="AN51" s="306">
        <f t="shared" ca="1" si="9"/>
        <v>2055</v>
      </c>
      <c r="AO51" s="306">
        <f t="shared" ca="1" si="9"/>
        <v>2056</v>
      </c>
      <c r="AP51" s="306">
        <f t="shared" ca="1" si="9"/>
        <v>2057</v>
      </c>
      <c r="AQ51" s="306">
        <f t="shared" ca="1" si="9"/>
        <v>2058</v>
      </c>
      <c r="AR51" s="306">
        <f t="shared" ca="1" si="9"/>
        <v>2059</v>
      </c>
      <c r="AS51" s="306">
        <f t="shared" ca="1" si="9"/>
        <v>2060</v>
      </c>
      <c r="AT51" s="306">
        <f t="shared" ca="1" si="9"/>
        <v>2061</v>
      </c>
      <c r="AU51" s="306">
        <f t="shared" ca="1" si="9"/>
        <v>2062</v>
      </c>
      <c r="AV51" s="306">
        <f t="shared" ca="1" si="9"/>
        <v>2063</v>
      </c>
      <c r="AW51" s="306">
        <f t="shared" ca="1" si="9"/>
        <v>2064</v>
      </c>
      <c r="AX51" s="306">
        <f t="shared" ca="1" si="9"/>
        <v>2065</v>
      </c>
      <c r="AY51" s="306">
        <f t="shared" ca="1" si="9"/>
        <v>2066</v>
      </c>
      <c r="AZ51" s="306">
        <f t="shared" ca="1" si="9"/>
        <v>2067</v>
      </c>
      <c r="BA51" s="306">
        <f t="shared" ca="1" si="9"/>
        <v>2068</v>
      </c>
      <c r="BB51" s="306">
        <f t="shared" ca="1" si="9"/>
        <v>2069</v>
      </c>
      <c r="BC51" s="306">
        <f t="shared" ca="1" si="9"/>
        <v>2070</v>
      </c>
      <c r="BD51" s="306">
        <f t="shared" ca="1" si="9"/>
        <v>2071</v>
      </c>
      <c r="BE51" s="306">
        <f t="shared" ca="1" si="9"/>
        <v>2072</v>
      </c>
      <c r="BF51" s="306">
        <f t="shared" ca="1" si="9"/>
        <v>2073</v>
      </c>
      <c r="BG51" s="306">
        <f t="shared" ca="1" si="9"/>
        <v>2074</v>
      </c>
      <c r="BH51" s="306">
        <f t="shared" ca="1" si="9"/>
        <v>2075</v>
      </c>
      <c r="BI51" s="306">
        <f t="shared" ca="1" si="9"/>
        <v>2076</v>
      </c>
      <c r="BJ51" s="306">
        <f t="shared" ca="1" si="9"/>
        <v>2077</v>
      </c>
      <c r="BK51" s="306">
        <f t="shared" ca="1" si="9"/>
        <v>2078</v>
      </c>
      <c r="BL51" s="306">
        <f t="shared" ca="1" si="9"/>
        <v>2079</v>
      </c>
      <c r="BM51" s="306">
        <f t="shared" ca="1" si="9"/>
        <v>2080</v>
      </c>
      <c r="BN51" s="306">
        <f t="shared" ca="1" si="9"/>
        <v>2081</v>
      </c>
      <c r="BO51" s="306">
        <f t="shared" ca="1" si="9"/>
        <v>2082</v>
      </c>
      <c r="BP51" s="306">
        <f t="shared" ca="1" si="9"/>
        <v>2083</v>
      </c>
      <c r="BQ51" s="306">
        <f t="shared" ca="1" si="9"/>
        <v>2084</v>
      </c>
      <c r="BR51" s="306">
        <f t="shared" ca="1" si="9"/>
        <v>2085</v>
      </c>
      <c r="BS51" s="306">
        <f t="shared" ca="1" si="9"/>
        <v>2086</v>
      </c>
      <c r="BT51" s="306">
        <f t="shared" ca="1" si="9"/>
        <v>2087</v>
      </c>
      <c r="BU51" s="306">
        <f t="shared" ref="BU51:DC51" ca="1" si="10">BU9</f>
        <v>2088</v>
      </c>
      <c r="BV51" s="306">
        <f t="shared" ca="1" si="10"/>
        <v>2089</v>
      </c>
      <c r="BW51" s="306">
        <f t="shared" ca="1" si="10"/>
        <v>2090</v>
      </c>
      <c r="BX51" s="306">
        <f t="shared" ca="1" si="10"/>
        <v>2091</v>
      </c>
      <c r="BY51" s="306">
        <f t="shared" ca="1" si="10"/>
        <v>2092</v>
      </c>
      <c r="BZ51" s="306">
        <f t="shared" ca="1" si="10"/>
        <v>2093</v>
      </c>
      <c r="CA51" s="306">
        <f t="shared" ca="1" si="10"/>
        <v>2094</v>
      </c>
      <c r="CB51" s="306">
        <f t="shared" ca="1" si="10"/>
        <v>2095</v>
      </c>
      <c r="CC51" s="306">
        <f t="shared" ca="1" si="10"/>
        <v>2096</v>
      </c>
      <c r="CD51" s="306">
        <f t="shared" ca="1" si="10"/>
        <v>2097</v>
      </c>
      <c r="CE51" s="306">
        <f t="shared" ca="1" si="10"/>
        <v>2098</v>
      </c>
      <c r="CF51" s="306">
        <f t="shared" ca="1" si="10"/>
        <v>2099</v>
      </c>
      <c r="CG51" s="306">
        <f t="shared" ca="1" si="10"/>
        <v>2100</v>
      </c>
      <c r="CH51" s="306">
        <f t="shared" ca="1" si="10"/>
        <v>2101</v>
      </c>
      <c r="CI51" s="306">
        <f t="shared" ca="1" si="10"/>
        <v>2102</v>
      </c>
      <c r="CJ51" s="306">
        <f t="shared" ca="1" si="10"/>
        <v>2103</v>
      </c>
      <c r="CK51" s="306">
        <f t="shared" ca="1" si="10"/>
        <v>2104</v>
      </c>
      <c r="CL51" s="306">
        <f t="shared" ca="1" si="10"/>
        <v>2105</v>
      </c>
      <c r="CM51" s="306">
        <f t="shared" ca="1" si="10"/>
        <v>2106</v>
      </c>
      <c r="CN51" s="306">
        <f t="shared" ca="1" si="10"/>
        <v>2107</v>
      </c>
      <c r="CO51" s="306">
        <f t="shared" ca="1" si="10"/>
        <v>2108</v>
      </c>
      <c r="CP51" s="306">
        <f t="shared" ca="1" si="10"/>
        <v>2109</v>
      </c>
      <c r="CQ51" s="306">
        <f t="shared" ca="1" si="10"/>
        <v>2110</v>
      </c>
      <c r="CR51" s="306">
        <f t="shared" ca="1" si="10"/>
        <v>2111</v>
      </c>
      <c r="CS51" s="306">
        <f t="shared" ca="1" si="10"/>
        <v>2112</v>
      </c>
      <c r="CT51" s="306">
        <f t="shared" ca="1" si="10"/>
        <v>2113</v>
      </c>
      <c r="CU51" s="306">
        <f t="shared" ca="1" si="10"/>
        <v>2114</v>
      </c>
      <c r="CV51" s="306">
        <f t="shared" ca="1" si="10"/>
        <v>2115</v>
      </c>
      <c r="CW51" s="306">
        <f t="shared" ca="1" si="10"/>
        <v>2116</v>
      </c>
      <c r="CX51" s="306">
        <f t="shared" ca="1" si="10"/>
        <v>2117</v>
      </c>
      <c r="CY51" s="306">
        <f t="shared" ca="1" si="10"/>
        <v>2118</v>
      </c>
      <c r="CZ51" s="306">
        <f t="shared" ca="1" si="10"/>
        <v>2119</v>
      </c>
      <c r="DA51" s="306">
        <f t="shared" ca="1" si="10"/>
        <v>2120</v>
      </c>
      <c r="DB51" s="306">
        <f t="shared" ca="1" si="10"/>
        <v>2121</v>
      </c>
      <c r="DC51" s="306">
        <f t="shared" ca="1" si="10"/>
        <v>2122</v>
      </c>
    </row>
    <row r="52" spans="1:116" s="1" customFormat="1" hidden="1">
      <c r="A52" s="52"/>
      <c r="B52" s="666" t="s">
        <v>16</v>
      </c>
      <c r="C52" s="666"/>
      <c r="D52" s="666"/>
      <c r="E52" s="666"/>
      <c r="F52" s="76">
        <f>H52+NPV(FD,I52:INDEX(I52:DC52,PAL))</f>
        <v>0</v>
      </c>
      <c r="G52" s="88">
        <f>SUMIF($H$8:$DC$8,"&lt;="&amp;PAL,$H52:$DC52)</f>
        <v>0</v>
      </c>
      <c r="H52" s="105">
        <f>SUM('Alternatyva 4'!H$21,'Alternatyva 4'!H$32,'Alternatyva 4'!H$43,'Alternatyva 4'!H$55,'Alternatyva 4'!H$66,'Alternatyva 4'!H$77,'Alternatyva 4'!H$88)</f>
        <v>0</v>
      </c>
      <c r="I52" s="105">
        <f>SUM('Alternatyva 4'!I$21,'Alternatyva 4'!I$32,'Alternatyva 4'!I$43,'Alternatyva 4'!I$55,'Alternatyva 4'!I$66,'Alternatyva 4'!I$77,'Alternatyva 4'!I$88)</f>
        <v>0</v>
      </c>
      <c r="J52" s="105">
        <f>SUM('Alternatyva 4'!J$21,'Alternatyva 4'!J$32,'Alternatyva 4'!J$43,'Alternatyva 4'!J$55,'Alternatyva 4'!J$66,'Alternatyva 4'!J$77,'Alternatyva 4'!J$88)</f>
        <v>0</v>
      </c>
      <c r="K52" s="105">
        <f>SUM('Alternatyva 4'!K$21,'Alternatyva 4'!K$32,'Alternatyva 4'!K$43,'Alternatyva 4'!K$55,'Alternatyva 4'!K$66,'Alternatyva 4'!K$77,'Alternatyva 4'!K$88)</f>
        <v>0</v>
      </c>
      <c r="L52" s="105">
        <f>SUM('Alternatyva 4'!L$21,'Alternatyva 4'!L$32,'Alternatyva 4'!L$43,'Alternatyva 4'!L$55,'Alternatyva 4'!L$66,'Alternatyva 4'!L$77,'Alternatyva 4'!L$88)</f>
        <v>0</v>
      </c>
      <c r="M52" s="105">
        <f>SUM('Alternatyva 4'!M$21,'Alternatyva 4'!M$32,'Alternatyva 4'!M$43,'Alternatyva 4'!M$55,'Alternatyva 4'!M$66,'Alternatyva 4'!M$77,'Alternatyva 4'!M$88)</f>
        <v>0</v>
      </c>
      <c r="N52" s="105">
        <f>SUM('Alternatyva 4'!N$21,'Alternatyva 4'!N$32,'Alternatyva 4'!N$43,'Alternatyva 4'!N$55,'Alternatyva 4'!N$66,'Alternatyva 4'!N$77,'Alternatyva 4'!N$88)</f>
        <v>0</v>
      </c>
      <c r="O52" s="105">
        <f>SUM('Alternatyva 4'!O$21,'Alternatyva 4'!O$32,'Alternatyva 4'!O$43,'Alternatyva 4'!O$55,'Alternatyva 4'!O$66,'Alternatyva 4'!O$77,'Alternatyva 4'!O$88)</f>
        <v>0</v>
      </c>
      <c r="P52" s="105">
        <f>SUM('Alternatyva 4'!P$21,'Alternatyva 4'!P$32,'Alternatyva 4'!P$43,'Alternatyva 4'!P$55,'Alternatyva 4'!P$66,'Alternatyva 4'!P$77,'Alternatyva 4'!P$88)</f>
        <v>0</v>
      </c>
      <c r="Q52" s="105">
        <f>SUM('Alternatyva 4'!Q$21,'Alternatyva 4'!Q$32,'Alternatyva 4'!Q$43,'Alternatyva 4'!Q$55,'Alternatyva 4'!Q$66,'Alternatyva 4'!Q$77,'Alternatyva 4'!Q$88)</f>
        <v>0</v>
      </c>
      <c r="R52" s="105">
        <f>SUM('Alternatyva 4'!R$21,'Alternatyva 4'!R$32,'Alternatyva 4'!R$43,'Alternatyva 4'!R$55,'Alternatyva 4'!R$66,'Alternatyva 4'!R$77,'Alternatyva 4'!R$88)</f>
        <v>0</v>
      </c>
      <c r="S52" s="105">
        <f>SUM('Alternatyva 4'!S$21,'Alternatyva 4'!S$32,'Alternatyva 4'!S$43,'Alternatyva 4'!S$55,'Alternatyva 4'!S$66,'Alternatyva 4'!S$77,'Alternatyva 4'!S$88)</f>
        <v>0</v>
      </c>
      <c r="T52" s="105">
        <f>SUM('Alternatyva 4'!T$21,'Alternatyva 4'!T$32,'Alternatyva 4'!T$43,'Alternatyva 4'!T$55,'Alternatyva 4'!T$66,'Alternatyva 4'!T$77,'Alternatyva 4'!T$88)</f>
        <v>0</v>
      </c>
      <c r="U52" s="105">
        <f>SUM('Alternatyva 4'!U$21,'Alternatyva 4'!U$32,'Alternatyva 4'!U$43,'Alternatyva 4'!U$55,'Alternatyva 4'!U$66,'Alternatyva 4'!U$77,'Alternatyva 4'!U$88)</f>
        <v>0</v>
      </c>
      <c r="V52" s="105">
        <f>SUM('Alternatyva 4'!V$21,'Alternatyva 4'!V$32,'Alternatyva 4'!V$43,'Alternatyva 4'!V$55,'Alternatyva 4'!V$66,'Alternatyva 4'!V$77,'Alternatyva 4'!V$88)</f>
        <v>0</v>
      </c>
      <c r="W52" s="105">
        <f>SUM('Alternatyva 4'!W$21,'Alternatyva 4'!W$32,'Alternatyva 4'!W$43,'Alternatyva 4'!W$55,'Alternatyva 4'!W$66,'Alternatyva 4'!W$77,'Alternatyva 4'!W$88)</f>
        <v>0</v>
      </c>
      <c r="X52" s="105">
        <f>SUM('Alternatyva 4'!X$21,'Alternatyva 4'!X$32,'Alternatyva 4'!X$43,'Alternatyva 4'!X$55,'Alternatyva 4'!X$66,'Alternatyva 4'!X$77,'Alternatyva 4'!X$88)</f>
        <v>0</v>
      </c>
      <c r="Y52" s="105">
        <f>SUM('Alternatyva 4'!Y$21,'Alternatyva 4'!Y$32,'Alternatyva 4'!Y$43,'Alternatyva 4'!Y$55,'Alternatyva 4'!Y$66,'Alternatyva 4'!Y$77,'Alternatyva 4'!Y$88)</f>
        <v>0</v>
      </c>
      <c r="Z52" s="105">
        <f>SUM('Alternatyva 4'!Z$21,'Alternatyva 4'!Z$32,'Alternatyva 4'!Z$43,'Alternatyva 4'!Z$55,'Alternatyva 4'!Z$66,'Alternatyva 4'!Z$77,'Alternatyva 4'!Z$88)</f>
        <v>0</v>
      </c>
      <c r="AA52" s="105">
        <f>SUM('Alternatyva 4'!AA$21,'Alternatyva 4'!AA$32,'Alternatyva 4'!AA$43,'Alternatyva 4'!AA$55,'Alternatyva 4'!AA$66,'Alternatyva 4'!AA$77,'Alternatyva 4'!AA$88)</f>
        <v>0</v>
      </c>
      <c r="AB52" s="105">
        <f>SUM('Alternatyva 4'!AB$21,'Alternatyva 4'!AB$32,'Alternatyva 4'!AB$43,'Alternatyva 4'!AB$55,'Alternatyva 4'!AB$66,'Alternatyva 4'!AB$77,'Alternatyva 4'!AB$88)</f>
        <v>0</v>
      </c>
      <c r="AC52" s="105">
        <f>SUM('Alternatyva 4'!AC$21,'Alternatyva 4'!AC$32,'Alternatyva 4'!AC$43,'Alternatyva 4'!AC$55,'Alternatyva 4'!AC$66,'Alternatyva 4'!AC$77,'Alternatyva 4'!AC$88)</f>
        <v>0</v>
      </c>
      <c r="AD52" s="105">
        <f>SUM('Alternatyva 4'!AD$21,'Alternatyva 4'!AD$32,'Alternatyva 4'!AD$43,'Alternatyva 4'!AD$55,'Alternatyva 4'!AD$66,'Alternatyva 4'!AD$77,'Alternatyva 4'!AD$88)</f>
        <v>0</v>
      </c>
      <c r="AE52" s="105">
        <f>SUM('Alternatyva 4'!AE$21,'Alternatyva 4'!AE$32,'Alternatyva 4'!AE$43,'Alternatyva 4'!AE$55,'Alternatyva 4'!AE$66,'Alternatyva 4'!AE$77,'Alternatyva 4'!AE$88)</f>
        <v>0</v>
      </c>
      <c r="AF52" s="105">
        <f>SUM('Alternatyva 4'!AF$21,'Alternatyva 4'!AF$32,'Alternatyva 4'!AF$43,'Alternatyva 4'!AF$55,'Alternatyva 4'!AF$66,'Alternatyva 4'!AF$77,'Alternatyva 4'!AF$88)</f>
        <v>0</v>
      </c>
      <c r="AG52" s="105">
        <f>SUM('Alternatyva 4'!AG$21,'Alternatyva 4'!AG$32,'Alternatyva 4'!AG$43,'Alternatyva 4'!AG$55,'Alternatyva 4'!AG$66,'Alternatyva 4'!AG$77,'Alternatyva 4'!AG$88)</f>
        <v>0</v>
      </c>
      <c r="AH52" s="105">
        <f>SUM('Alternatyva 4'!AH$21,'Alternatyva 4'!AH$32,'Alternatyva 4'!AH$43,'Alternatyva 4'!AH$55,'Alternatyva 4'!AH$66,'Alternatyva 4'!AH$77,'Alternatyva 4'!AH$88)</f>
        <v>0</v>
      </c>
      <c r="AI52" s="105">
        <f>SUM('Alternatyva 4'!AI$21,'Alternatyva 4'!AI$32,'Alternatyva 4'!AI$43,'Alternatyva 4'!AI$55,'Alternatyva 4'!AI$66,'Alternatyva 4'!AI$77,'Alternatyva 4'!AI$88)</f>
        <v>0</v>
      </c>
      <c r="AJ52" s="105">
        <f>SUM('Alternatyva 4'!AJ$21,'Alternatyva 4'!AJ$32,'Alternatyva 4'!AJ$43,'Alternatyva 4'!AJ$55,'Alternatyva 4'!AJ$66,'Alternatyva 4'!AJ$77,'Alternatyva 4'!AJ$88)</f>
        <v>0</v>
      </c>
      <c r="AK52" s="105">
        <f>SUM('Alternatyva 4'!AK$21,'Alternatyva 4'!AK$32,'Alternatyva 4'!AK$43,'Alternatyva 4'!AK$55,'Alternatyva 4'!AK$66,'Alternatyva 4'!AK$77,'Alternatyva 4'!AK$88)</f>
        <v>0</v>
      </c>
      <c r="AL52" s="105">
        <f>SUM('Alternatyva 4'!AL$21,'Alternatyva 4'!AL$32,'Alternatyva 4'!AL$43,'Alternatyva 4'!AL$55,'Alternatyva 4'!AL$66,'Alternatyva 4'!AL$77,'Alternatyva 4'!AL$88)</f>
        <v>0</v>
      </c>
      <c r="AM52" s="105">
        <f>SUM('Alternatyva 4'!AM$21,'Alternatyva 4'!AM$32,'Alternatyva 4'!AM$43,'Alternatyva 4'!AM$55,'Alternatyva 4'!AM$66,'Alternatyva 4'!AM$77,'Alternatyva 4'!AM$88)</f>
        <v>0</v>
      </c>
      <c r="AN52" s="105">
        <f>SUM('Alternatyva 4'!AN$21,'Alternatyva 4'!AN$32,'Alternatyva 4'!AN$43,'Alternatyva 4'!AN$55,'Alternatyva 4'!AN$66,'Alternatyva 4'!AN$77,'Alternatyva 4'!AN$88)</f>
        <v>0</v>
      </c>
      <c r="AO52" s="105">
        <f>SUM('Alternatyva 4'!AO$21,'Alternatyva 4'!AO$32,'Alternatyva 4'!AO$43,'Alternatyva 4'!AO$55,'Alternatyva 4'!AO$66,'Alternatyva 4'!AO$77,'Alternatyva 4'!AO$88)</f>
        <v>0</v>
      </c>
      <c r="AP52" s="105">
        <f>SUM('Alternatyva 4'!AP$21,'Alternatyva 4'!AP$32,'Alternatyva 4'!AP$43,'Alternatyva 4'!AP$55,'Alternatyva 4'!AP$66,'Alternatyva 4'!AP$77,'Alternatyva 4'!AP$88)</f>
        <v>0</v>
      </c>
      <c r="AQ52" s="105">
        <f>SUM('Alternatyva 4'!AQ$21,'Alternatyva 4'!AQ$32,'Alternatyva 4'!AQ$43,'Alternatyva 4'!AQ$55,'Alternatyva 4'!AQ$66,'Alternatyva 4'!AQ$77,'Alternatyva 4'!AQ$88)</f>
        <v>0</v>
      </c>
      <c r="AR52" s="105">
        <f>SUM('Alternatyva 4'!AR$21,'Alternatyva 4'!AR$32,'Alternatyva 4'!AR$43,'Alternatyva 4'!AR$55,'Alternatyva 4'!AR$66,'Alternatyva 4'!AR$77,'Alternatyva 4'!AR$88)</f>
        <v>0</v>
      </c>
      <c r="AS52" s="105">
        <f>SUM('Alternatyva 4'!AS$21,'Alternatyva 4'!AS$32,'Alternatyva 4'!AS$43,'Alternatyva 4'!AS$55,'Alternatyva 4'!AS$66,'Alternatyva 4'!AS$77,'Alternatyva 4'!AS$88)</f>
        <v>0</v>
      </c>
      <c r="AT52" s="105">
        <f>SUM('Alternatyva 4'!AT$21,'Alternatyva 4'!AT$32,'Alternatyva 4'!AT$43,'Alternatyva 4'!AT$55,'Alternatyva 4'!AT$66,'Alternatyva 4'!AT$77,'Alternatyva 4'!AT$88)</f>
        <v>0</v>
      </c>
      <c r="AU52" s="105">
        <f>SUM('Alternatyva 4'!AU$21,'Alternatyva 4'!AU$32,'Alternatyva 4'!AU$43,'Alternatyva 4'!AU$55,'Alternatyva 4'!AU$66,'Alternatyva 4'!AU$77,'Alternatyva 4'!AU$88)</f>
        <v>0</v>
      </c>
      <c r="AV52" s="105">
        <f>SUM('Alternatyva 4'!AV$21,'Alternatyva 4'!AV$32,'Alternatyva 4'!AV$43,'Alternatyva 4'!AV$55,'Alternatyva 4'!AV$66,'Alternatyva 4'!AV$77,'Alternatyva 4'!AV$88)</f>
        <v>0</v>
      </c>
      <c r="AW52" s="105">
        <f>SUM('Alternatyva 4'!AW$21,'Alternatyva 4'!AW$32,'Alternatyva 4'!AW$43,'Alternatyva 4'!AW$55,'Alternatyva 4'!AW$66,'Alternatyva 4'!AW$77,'Alternatyva 4'!AW$88)</f>
        <v>0</v>
      </c>
      <c r="AX52" s="105">
        <f>SUM('Alternatyva 4'!AX$21,'Alternatyva 4'!AX$32,'Alternatyva 4'!AX$43,'Alternatyva 4'!AX$55,'Alternatyva 4'!AX$66,'Alternatyva 4'!AX$77,'Alternatyva 4'!AX$88)</f>
        <v>0</v>
      </c>
      <c r="AY52" s="105">
        <f>SUM('Alternatyva 4'!AY$21,'Alternatyva 4'!AY$32,'Alternatyva 4'!AY$43,'Alternatyva 4'!AY$55,'Alternatyva 4'!AY$66,'Alternatyva 4'!AY$77,'Alternatyva 4'!AY$88)</f>
        <v>0</v>
      </c>
      <c r="AZ52" s="105">
        <f>SUM('Alternatyva 4'!AZ$21,'Alternatyva 4'!AZ$32,'Alternatyva 4'!AZ$43,'Alternatyva 4'!AZ$55,'Alternatyva 4'!AZ$66,'Alternatyva 4'!AZ$77,'Alternatyva 4'!AZ$88)</f>
        <v>0</v>
      </c>
      <c r="BA52" s="105">
        <f>SUM('Alternatyva 4'!BA$21,'Alternatyva 4'!BA$32,'Alternatyva 4'!BA$43,'Alternatyva 4'!BA$55,'Alternatyva 4'!BA$66,'Alternatyva 4'!BA$77,'Alternatyva 4'!BA$88)</f>
        <v>0</v>
      </c>
      <c r="BB52" s="105">
        <f>SUM('Alternatyva 4'!BB$21,'Alternatyva 4'!BB$32,'Alternatyva 4'!BB$43,'Alternatyva 4'!BB$55,'Alternatyva 4'!BB$66,'Alternatyva 4'!BB$77,'Alternatyva 4'!BB$88)</f>
        <v>0</v>
      </c>
      <c r="BC52" s="105">
        <f>SUM('Alternatyva 4'!BC$21,'Alternatyva 4'!BC$32,'Alternatyva 4'!BC$43,'Alternatyva 4'!BC$55,'Alternatyva 4'!BC$66,'Alternatyva 4'!BC$77,'Alternatyva 4'!BC$88)</f>
        <v>0</v>
      </c>
      <c r="BD52" s="105">
        <f>SUM('Alternatyva 4'!BD$21,'Alternatyva 4'!BD$32,'Alternatyva 4'!BD$43,'Alternatyva 4'!BD$55,'Alternatyva 4'!BD$66,'Alternatyva 4'!BD$77,'Alternatyva 4'!BD$88)</f>
        <v>0</v>
      </c>
      <c r="BE52" s="105">
        <f>SUM('Alternatyva 4'!BE$21,'Alternatyva 4'!BE$32,'Alternatyva 4'!BE$43,'Alternatyva 4'!BE$55,'Alternatyva 4'!BE$66,'Alternatyva 4'!BE$77,'Alternatyva 4'!BE$88)</f>
        <v>0</v>
      </c>
      <c r="BF52" s="105">
        <f>SUM('Alternatyva 4'!BF$21,'Alternatyva 4'!BF$32,'Alternatyva 4'!BF$43,'Alternatyva 4'!BF$55,'Alternatyva 4'!BF$66,'Alternatyva 4'!BF$77,'Alternatyva 4'!BF$88)</f>
        <v>0</v>
      </c>
      <c r="BG52" s="105">
        <f>SUM('Alternatyva 4'!BG$21,'Alternatyva 4'!BG$32,'Alternatyva 4'!BG$43,'Alternatyva 4'!BG$55,'Alternatyva 4'!BG$66,'Alternatyva 4'!BG$77,'Alternatyva 4'!BG$88)</f>
        <v>0</v>
      </c>
      <c r="BH52" s="105">
        <f>SUM('Alternatyva 4'!BH$21,'Alternatyva 4'!BH$32,'Alternatyva 4'!BH$43,'Alternatyva 4'!BH$55,'Alternatyva 4'!BH$66,'Alternatyva 4'!BH$77,'Alternatyva 4'!BH$88)</f>
        <v>0</v>
      </c>
      <c r="BI52" s="105">
        <f>SUM('Alternatyva 4'!BI$21,'Alternatyva 4'!BI$32,'Alternatyva 4'!BI$43,'Alternatyva 4'!BI$55,'Alternatyva 4'!BI$66,'Alternatyva 4'!BI$77,'Alternatyva 4'!BI$88)</f>
        <v>0</v>
      </c>
      <c r="BJ52" s="105">
        <f>SUM('Alternatyva 4'!BJ$21,'Alternatyva 4'!BJ$32,'Alternatyva 4'!BJ$43,'Alternatyva 4'!BJ$55,'Alternatyva 4'!BJ$66,'Alternatyva 4'!BJ$77,'Alternatyva 4'!BJ$88)</f>
        <v>0</v>
      </c>
      <c r="BK52" s="105">
        <f>SUM('Alternatyva 4'!BK$21,'Alternatyva 4'!BK$32,'Alternatyva 4'!BK$43,'Alternatyva 4'!BK$55,'Alternatyva 4'!BK$66,'Alternatyva 4'!BK$77,'Alternatyva 4'!BK$88)</f>
        <v>0</v>
      </c>
      <c r="BL52" s="105">
        <f>SUM('Alternatyva 4'!BL$21,'Alternatyva 4'!BL$32,'Alternatyva 4'!BL$43,'Alternatyva 4'!BL$55,'Alternatyva 4'!BL$66,'Alternatyva 4'!BL$77,'Alternatyva 4'!BL$88)</f>
        <v>0</v>
      </c>
      <c r="BM52" s="105">
        <f>SUM('Alternatyva 4'!BM$21,'Alternatyva 4'!BM$32,'Alternatyva 4'!BM$43,'Alternatyva 4'!BM$55,'Alternatyva 4'!BM$66,'Alternatyva 4'!BM$77,'Alternatyva 4'!BM$88)</f>
        <v>0</v>
      </c>
      <c r="BN52" s="105">
        <f>SUM('Alternatyva 4'!BN$21,'Alternatyva 4'!BN$32,'Alternatyva 4'!BN$43,'Alternatyva 4'!BN$55,'Alternatyva 4'!BN$66,'Alternatyva 4'!BN$77,'Alternatyva 4'!BN$88)</f>
        <v>0</v>
      </c>
      <c r="BO52" s="105">
        <f>SUM('Alternatyva 4'!BO$21,'Alternatyva 4'!BO$32,'Alternatyva 4'!BO$43,'Alternatyva 4'!BO$55,'Alternatyva 4'!BO$66,'Alternatyva 4'!BO$77,'Alternatyva 4'!BO$88)</f>
        <v>0</v>
      </c>
      <c r="BP52" s="105">
        <f>SUM('Alternatyva 4'!BP$21,'Alternatyva 4'!BP$32,'Alternatyva 4'!BP$43,'Alternatyva 4'!BP$55,'Alternatyva 4'!BP$66,'Alternatyva 4'!BP$77,'Alternatyva 4'!BP$88)</f>
        <v>0</v>
      </c>
      <c r="BQ52" s="105">
        <f>SUM('Alternatyva 4'!BQ$21,'Alternatyva 4'!BQ$32,'Alternatyva 4'!BQ$43,'Alternatyva 4'!BQ$55,'Alternatyva 4'!BQ$66,'Alternatyva 4'!BQ$77,'Alternatyva 4'!BQ$88)</f>
        <v>0</v>
      </c>
      <c r="BR52" s="105">
        <f>SUM('Alternatyva 4'!BR$21,'Alternatyva 4'!BR$32,'Alternatyva 4'!BR$43,'Alternatyva 4'!BR$55,'Alternatyva 4'!BR$66,'Alternatyva 4'!BR$77,'Alternatyva 4'!BR$88)</f>
        <v>0</v>
      </c>
      <c r="BS52" s="105">
        <f>SUM('Alternatyva 4'!BS$21,'Alternatyva 4'!BS$32,'Alternatyva 4'!BS$43,'Alternatyva 4'!BS$55,'Alternatyva 4'!BS$66,'Alternatyva 4'!BS$77,'Alternatyva 4'!BS$88)</f>
        <v>0</v>
      </c>
      <c r="BT52" s="105">
        <f>SUM('Alternatyva 4'!BT$21,'Alternatyva 4'!BT$32,'Alternatyva 4'!BT$43,'Alternatyva 4'!BT$55,'Alternatyva 4'!BT$66,'Alternatyva 4'!BT$77,'Alternatyva 4'!BT$88)</f>
        <v>0</v>
      </c>
      <c r="BU52" s="105">
        <f>SUM('Alternatyva 4'!BU$21,'Alternatyva 4'!BU$32,'Alternatyva 4'!BU$43,'Alternatyva 4'!BU$55,'Alternatyva 4'!BU$66,'Alternatyva 4'!BU$77,'Alternatyva 4'!BU$88)</f>
        <v>0</v>
      </c>
      <c r="BV52" s="105">
        <f>SUM('Alternatyva 4'!BV$21,'Alternatyva 4'!BV$32,'Alternatyva 4'!BV$43,'Alternatyva 4'!BV$55,'Alternatyva 4'!BV$66,'Alternatyva 4'!BV$77,'Alternatyva 4'!BV$88)</f>
        <v>0</v>
      </c>
      <c r="BW52" s="105">
        <f>SUM('Alternatyva 4'!BW$21,'Alternatyva 4'!BW$32,'Alternatyva 4'!BW$43,'Alternatyva 4'!BW$55,'Alternatyva 4'!BW$66,'Alternatyva 4'!BW$77,'Alternatyva 4'!BW$88)</f>
        <v>0</v>
      </c>
      <c r="BX52" s="105">
        <f>SUM('Alternatyva 4'!BX$21,'Alternatyva 4'!BX$32,'Alternatyva 4'!BX$43,'Alternatyva 4'!BX$55,'Alternatyva 4'!BX$66,'Alternatyva 4'!BX$77,'Alternatyva 4'!BX$88)</f>
        <v>0</v>
      </c>
      <c r="BY52" s="105">
        <f>SUM('Alternatyva 4'!BY$21,'Alternatyva 4'!BY$32,'Alternatyva 4'!BY$43,'Alternatyva 4'!BY$55,'Alternatyva 4'!BY$66,'Alternatyva 4'!BY$77,'Alternatyva 4'!BY$88)</f>
        <v>0</v>
      </c>
      <c r="BZ52" s="105">
        <f>SUM('Alternatyva 4'!BZ$21,'Alternatyva 4'!BZ$32,'Alternatyva 4'!BZ$43,'Alternatyva 4'!BZ$55,'Alternatyva 4'!BZ$66,'Alternatyva 4'!BZ$77,'Alternatyva 4'!BZ$88)</f>
        <v>0</v>
      </c>
      <c r="CA52" s="105">
        <f>SUM('Alternatyva 4'!CA$21,'Alternatyva 4'!CA$32,'Alternatyva 4'!CA$43,'Alternatyva 4'!CA$55,'Alternatyva 4'!CA$66,'Alternatyva 4'!CA$77,'Alternatyva 4'!CA$88)</f>
        <v>0</v>
      </c>
      <c r="CB52" s="105">
        <f>SUM('Alternatyva 4'!CB$21,'Alternatyva 4'!CB$32,'Alternatyva 4'!CB$43,'Alternatyva 4'!CB$55,'Alternatyva 4'!CB$66,'Alternatyva 4'!CB$77,'Alternatyva 4'!CB$88)</f>
        <v>0</v>
      </c>
      <c r="CC52" s="105">
        <f>SUM('Alternatyva 4'!CC$21,'Alternatyva 4'!CC$32,'Alternatyva 4'!CC$43,'Alternatyva 4'!CC$55,'Alternatyva 4'!CC$66,'Alternatyva 4'!CC$77,'Alternatyva 4'!CC$88)</f>
        <v>0</v>
      </c>
      <c r="CD52" s="105">
        <f>SUM('Alternatyva 4'!CD$21,'Alternatyva 4'!CD$32,'Alternatyva 4'!CD$43,'Alternatyva 4'!CD$55,'Alternatyva 4'!CD$66,'Alternatyva 4'!CD$77,'Alternatyva 4'!CD$88)</f>
        <v>0</v>
      </c>
      <c r="CE52" s="105">
        <f>SUM('Alternatyva 4'!CE$21,'Alternatyva 4'!CE$32,'Alternatyva 4'!CE$43,'Alternatyva 4'!CE$55,'Alternatyva 4'!CE$66,'Alternatyva 4'!CE$77,'Alternatyva 4'!CE$88)</f>
        <v>0</v>
      </c>
      <c r="CF52" s="105">
        <f>SUM('Alternatyva 4'!CF$21,'Alternatyva 4'!CF$32,'Alternatyva 4'!CF$43,'Alternatyva 4'!CF$55,'Alternatyva 4'!CF$66,'Alternatyva 4'!CF$77,'Alternatyva 4'!CF$88)</f>
        <v>0</v>
      </c>
      <c r="CG52" s="105">
        <f>SUM('Alternatyva 4'!CG$21,'Alternatyva 4'!CG$32,'Alternatyva 4'!CG$43,'Alternatyva 4'!CG$55,'Alternatyva 4'!CG$66,'Alternatyva 4'!CG$77,'Alternatyva 4'!CG$88)</f>
        <v>0</v>
      </c>
      <c r="CH52" s="105">
        <f>SUM('Alternatyva 4'!CH$21,'Alternatyva 4'!CH$32,'Alternatyva 4'!CH$43,'Alternatyva 4'!CH$55,'Alternatyva 4'!CH$66,'Alternatyva 4'!CH$77,'Alternatyva 4'!CH$88)</f>
        <v>0</v>
      </c>
      <c r="CI52" s="105">
        <f>SUM('Alternatyva 4'!CI$21,'Alternatyva 4'!CI$32,'Alternatyva 4'!CI$43,'Alternatyva 4'!CI$55,'Alternatyva 4'!CI$66,'Alternatyva 4'!CI$77,'Alternatyva 4'!CI$88)</f>
        <v>0</v>
      </c>
      <c r="CJ52" s="105">
        <f>SUM('Alternatyva 4'!CJ$21,'Alternatyva 4'!CJ$32,'Alternatyva 4'!CJ$43,'Alternatyva 4'!CJ$55,'Alternatyva 4'!CJ$66,'Alternatyva 4'!CJ$77,'Alternatyva 4'!CJ$88)</f>
        <v>0</v>
      </c>
      <c r="CK52" s="105">
        <f>SUM('Alternatyva 4'!CK$21,'Alternatyva 4'!CK$32,'Alternatyva 4'!CK$43,'Alternatyva 4'!CK$55,'Alternatyva 4'!CK$66,'Alternatyva 4'!CK$77,'Alternatyva 4'!CK$88)</f>
        <v>0</v>
      </c>
      <c r="CL52" s="105">
        <f>SUM('Alternatyva 4'!CL$21,'Alternatyva 4'!CL$32,'Alternatyva 4'!CL$43,'Alternatyva 4'!CL$55,'Alternatyva 4'!CL$66,'Alternatyva 4'!CL$77,'Alternatyva 4'!CL$88)</f>
        <v>0</v>
      </c>
      <c r="CM52" s="105">
        <f>SUM('Alternatyva 4'!CM$21,'Alternatyva 4'!CM$32,'Alternatyva 4'!CM$43,'Alternatyva 4'!CM$55,'Alternatyva 4'!CM$66,'Alternatyva 4'!CM$77,'Alternatyva 4'!CM$88)</f>
        <v>0</v>
      </c>
      <c r="CN52" s="105">
        <f>SUM('Alternatyva 4'!CN$21,'Alternatyva 4'!CN$32,'Alternatyva 4'!CN$43,'Alternatyva 4'!CN$55,'Alternatyva 4'!CN$66,'Alternatyva 4'!CN$77,'Alternatyva 4'!CN$88)</f>
        <v>0</v>
      </c>
      <c r="CO52" s="105">
        <f>SUM('Alternatyva 4'!CO$21,'Alternatyva 4'!CO$32,'Alternatyva 4'!CO$43,'Alternatyva 4'!CO$55,'Alternatyva 4'!CO$66,'Alternatyva 4'!CO$77,'Alternatyva 4'!CO$88)</f>
        <v>0</v>
      </c>
      <c r="CP52" s="105">
        <f>SUM('Alternatyva 4'!CP$21,'Alternatyva 4'!CP$32,'Alternatyva 4'!CP$43,'Alternatyva 4'!CP$55,'Alternatyva 4'!CP$66,'Alternatyva 4'!CP$77,'Alternatyva 4'!CP$88)</f>
        <v>0</v>
      </c>
      <c r="CQ52" s="105">
        <f>SUM('Alternatyva 4'!CQ$21,'Alternatyva 4'!CQ$32,'Alternatyva 4'!CQ$43,'Alternatyva 4'!CQ$55,'Alternatyva 4'!CQ$66,'Alternatyva 4'!CQ$77,'Alternatyva 4'!CQ$88)</f>
        <v>0</v>
      </c>
      <c r="CR52" s="105">
        <f>SUM('Alternatyva 4'!CR$21,'Alternatyva 4'!CR$32,'Alternatyva 4'!CR$43,'Alternatyva 4'!CR$55,'Alternatyva 4'!CR$66,'Alternatyva 4'!CR$77,'Alternatyva 4'!CR$88)</f>
        <v>0</v>
      </c>
      <c r="CS52" s="105">
        <f>SUM('Alternatyva 4'!CS$21,'Alternatyva 4'!CS$32,'Alternatyva 4'!CS$43,'Alternatyva 4'!CS$55,'Alternatyva 4'!CS$66,'Alternatyva 4'!CS$77,'Alternatyva 4'!CS$88)</f>
        <v>0</v>
      </c>
      <c r="CT52" s="105">
        <f>SUM('Alternatyva 4'!CT$21,'Alternatyva 4'!CT$32,'Alternatyva 4'!CT$43,'Alternatyva 4'!CT$55,'Alternatyva 4'!CT$66,'Alternatyva 4'!CT$77,'Alternatyva 4'!CT$88)</f>
        <v>0</v>
      </c>
      <c r="CU52" s="105">
        <f>SUM('Alternatyva 4'!CU$21,'Alternatyva 4'!CU$32,'Alternatyva 4'!CU$43,'Alternatyva 4'!CU$55,'Alternatyva 4'!CU$66,'Alternatyva 4'!CU$77,'Alternatyva 4'!CU$88)</f>
        <v>0</v>
      </c>
      <c r="CV52" s="105">
        <f>SUM('Alternatyva 4'!CV$21,'Alternatyva 4'!CV$32,'Alternatyva 4'!CV$43,'Alternatyva 4'!CV$55,'Alternatyva 4'!CV$66,'Alternatyva 4'!CV$77,'Alternatyva 4'!CV$88)</f>
        <v>0</v>
      </c>
      <c r="CW52" s="105">
        <f>SUM('Alternatyva 4'!CW$21,'Alternatyva 4'!CW$32,'Alternatyva 4'!CW$43,'Alternatyva 4'!CW$55,'Alternatyva 4'!CW$66,'Alternatyva 4'!CW$77,'Alternatyva 4'!CW$88)</f>
        <v>0</v>
      </c>
      <c r="CX52" s="105">
        <f>SUM('Alternatyva 4'!CX$21,'Alternatyva 4'!CX$32,'Alternatyva 4'!CX$43,'Alternatyva 4'!CX$55,'Alternatyva 4'!CX$66,'Alternatyva 4'!CX$77,'Alternatyva 4'!CX$88)</f>
        <v>0</v>
      </c>
      <c r="CY52" s="105">
        <f>SUM('Alternatyva 4'!CY$21,'Alternatyva 4'!CY$32,'Alternatyva 4'!CY$43,'Alternatyva 4'!CY$55,'Alternatyva 4'!CY$66,'Alternatyva 4'!CY$77,'Alternatyva 4'!CY$88)</f>
        <v>0</v>
      </c>
      <c r="CZ52" s="105">
        <f>SUM('Alternatyva 4'!CZ$21,'Alternatyva 4'!CZ$32,'Alternatyva 4'!CZ$43,'Alternatyva 4'!CZ$55,'Alternatyva 4'!CZ$66,'Alternatyva 4'!CZ$77,'Alternatyva 4'!CZ$88)</f>
        <v>0</v>
      </c>
      <c r="DA52" s="105">
        <f>SUM('Alternatyva 4'!DA$21,'Alternatyva 4'!DA$32,'Alternatyva 4'!DA$43,'Alternatyva 4'!DA$55,'Alternatyva 4'!DA$66,'Alternatyva 4'!DA$77,'Alternatyva 4'!DA$88)</f>
        <v>0</v>
      </c>
      <c r="DB52" s="105">
        <f>SUM('Alternatyva 4'!DB$21,'Alternatyva 4'!DB$32,'Alternatyva 4'!DB$43,'Alternatyva 4'!DB$55,'Alternatyva 4'!DB$66,'Alternatyva 4'!DB$77,'Alternatyva 4'!DB$88)</f>
        <v>0</v>
      </c>
      <c r="DC52" s="105">
        <f>SUM('Alternatyva 4'!DC$21,'Alternatyva 4'!DC$32,'Alternatyva 4'!DC$43,'Alternatyva 4'!DC$55,'Alternatyva 4'!DC$66,'Alternatyva 4'!DC$77,'Alternatyva 4'!DC$88)</f>
        <v>0</v>
      </c>
    </row>
    <row r="53" spans="1:116" s="52" customFormat="1" ht="14.25" hidden="1" customHeight="1">
      <c r="B53" s="668" t="s">
        <v>201</v>
      </c>
      <c r="C53" s="668"/>
      <c r="D53" s="668"/>
      <c r="E53" s="668"/>
      <c r="F53" s="103"/>
      <c r="G53" s="88">
        <f>SUMIF($H$8:$DC$8,"&lt;="&amp;PAL,$H53:$DC53)</f>
        <v>0</v>
      </c>
      <c r="H53" s="83">
        <f>H52-'Alternatyva 4'!H$7+'Alternatyva 4'!H$115</f>
        <v>0</v>
      </c>
      <c r="I53" s="290">
        <f>I52-'Alternatyva 4'!I$7+'Alternatyva 4'!I$115</f>
        <v>0</v>
      </c>
      <c r="J53" s="290">
        <f>J52-'Alternatyva 4'!J$7+'Alternatyva 4'!J$115</f>
        <v>0</v>
      </c>
      <c r="K53" s="290">
        <f>K52-'Alternatyva 4'!K$7+'Alternatyva 4'!K$115</f>
        <v>0</v>
      </c>
      <c r="L53" s="290">
        <f>L52-'Alternatyva 4'!L$7+'Alternatyva 4'!L$115</f>
        <v>0</v>
      </c>
      <c r="M53" s="290">
        <f>M52-'Alternatyva 4'!M$7+'Alternatyva 4'!M$115</f>
        <v>0</v>
      </c>
      <c r="N53" s="290">
        <f>N52-'Alternatyva 4'!N$7+'Alternatyva 4'!N$115</f>
        <v>0</v>
      </c>
      <c r="O53" s="290">
        <f>O52-'Alternatyva 4'!O$7+'Alternatyva 4'!O$115</f>
        <v>0</v>
      </c>
      <c r="P53" s="290">
        <f>P52-'Alternatyva 4'!P$7+'Alternatyva 4'!P$115</f>
        <v>0</v>
      </c>
      <c r="Q53" s="290">
        <f>Q52-'Alternatyva 4'!Q$7+'Alternatyva 4'!Q$115</f>
        <v>0</v>
      </c>
      <c r="R53" s="290">
        <f>R52-'Alternatyva 4'!R$7+'Alternatyva 4'!R$115</f>
        <v>0</v>
      </c>
      <c r="S53" s="290">
        <f>S52-'Alternatyva 4'!S$7+'Alternatyva 4'!S$115</f>
        <v>0</v>
      </c>
      <c r="T53" s="290">
        <f>T52-'Alternatyva 4'!T$7+'Alternatyva 4'!T$115</f>
        <v>0</v>
      </c>
      <c r="U53" s="290">
        <f>U52-'Alternatyva 4'!U$7+'Alternatyva 4'!U$115</f>
        <v>0</v>
      </c>
      <c r="V53" s="290">
        <f>V52-'Alternatyva 4'!V$7+'Alternatyva 4'!V$115</f>
        <v>0</v>
      </c>
      <c r="W53" s="290">
        <f>W52-'Alternatyva 4'!W$7+'Alternatyva 4'!W$115</f>
        <v>0</v>
      </c>
      <c r="X53" s="290">
        <f>X52-'Alternatyva 4'!X$7+'Alternatyva 4'!X$115</f>
        <v>0</v>
      </c>
      <c r="Y53" s="290">
        <f>Y52-'Alternatyva 4'!Y$7+'Alternatyva 4'!Y$115</f>
        <v>0</v>
      </c>
      <c r="Z53" s="290">
        <f>Z52-'Alternatyva 4'!Z$7+'Alternatyva 4'!Z$115</f>
        <v>0</v>
      </c>
      <c r="AA53" s="290">
        <f>AA52-'Alternatyva 4'!AA$7+'Alternatyva 4'!AA$115</f>
        <v>0</v>
      </c>
      <c r="AB53" s="290">
        <f>AB52-'Alternatyva 4'!AB$7+'Alternatyva 4'!AB$115</f>
        <v>0</v>
      </c>
      <c r="AC53" s="290">
        <f>AC52-'Alternatyva 4'!AC$7+'Alternatyva 4'!AC$115</f>
        <v>0</v>
      </c>
      <c r="AD53" s="290">
        <f>AD52-'Alternatyva 4'!AD$7+'Alternatyva 4'!AD$115</f>
        <v>0</v>
      </c>
      <c r="AE53" s="290">
        <f>AE52-'Alternatyva 4'!AE$7+'Alternatyva 4'!AE$115</f>
        <v>0</v>
      </c>
      <c r="AF53" s="290">
        <f>AF52-'Alternatyva 4'!AF$7+'Alternatyva 4'!AF$115</f>
        <v>0</v>
      </c>
      <c r="AG53" s="290">
        <f>AG52-'Alternatyva 4'!AG$7+'Alternatyva 4'!AG$115</f>
        <v>0</v>
      </c>
      <c r="AH53" s="290">
        <f>AH52-'Alternatyva 4'!AH$7+'Alternatyva 4'!AH$115</f>
        <v>0</v>
      </c>
      <c r="AI53" s="290">
        <f>AI52-'Alternatyva 4'!AI$7+'Alternatyva 4'!AI$115</f>
        <v>0</v>
      </c>
      <c r="AJ53" s="290">
        <f>AJ52-'Alternatyva 4'!AJ$7+'Alternatyva 4'!AJ$115</f>
        <v>0</v>
      </c>
      <c r="AK53" s="290">
        <f>AK52-'Alternatyva 4'!AK$7+'Alternatyva 4'!AK$115</f>
        <v>0</v>
      </c>
      <c r="AL53" s="290">
        <f>AL52-'Alternatyva 4'!AL$7+'Alternatyva 4'!AL$115</f>
        <v>0</v>
      </c>
      <c r="AM53" s="290">
        <f>AM52-'Alternatyva 4'!AM$7+'Alternatyva 4'!AM$115</f>
        <v>0</v>
      </c>
      <c r="AN53" s="290">
        <f>AN52-'Alternatyva 4'!AN$7+'Alternatyva 4'!AN$115</f>
        <v>0</v>
      </c>
      <c r="AO53" s="290">
        <f>AO52-'Alternatyva 4'!AO$7+'Alternatyva 4'!AO$115</f>
        <v>0</v>
      </c>
      <c r="AP53" s="290">
        <f>AP52-'Alternatyva 4'!AP$7+'Alternatyva 4'!AP$115</f>
        <v>0</v>
      </c>
      <c r="AQ53" s="290">
        <f>AQ52-'Alternatyva 4'!AQ$7+'Alternatyva 4'!AQ$115</f>
        <v>0</v>
      </c>
      <c r="AR53" s="290">
        <f>AR52-'Alternatyva 4'!AR$7+'Alternatyva 4'!AR$115</f>
        <v>0</v>
      </c>
      <c r="AS53" s="290">
        <f>AS52-'Alternatyva 4'!AS$7+'Alternatyva 4'!AS$115</f>
        <v>0</v>
      </c>
      <c r="AT53" s="290">
        <f>AT52-'Alternatyva 4'!AT$7+'Alternatyva 4'!AT$115</f>
        <v>0</v>
      </c>
      <c r="AU53" s="290">
        <f>AU52-'Alternatyva 4'!AU$7+'Alternatyva 4'!AU$115</f>
        <v>0</v>
      </c>
      <c r="AV53" s="290">
        <f>AV52-'Alternatyva 4'!AV$7+'Alternatyva 4'!AV$115</f>
        <v>0</v>
      </c>
      <c r="AW53" s="290">
        <f>AW52-'Alternatyva 4'!AW$7+'Alternatyva 4'!AW$115</f>
        <v>0</v>
      </c>
      <c r="AX53" s="290">
        <f>AX52-'Alternatyva 4'!AX$7+'Alternatyva 4'!AX$115</f>
        <v>0</v>
      </c>
      <c r="AY53" s="290">
        <f>AY52-'Alternatyva 4'!AY$7+'Alternatyva 4'!AY$115</f>
        <v>0</v>
      </c>
      <c r="AZ53" s="290">
        <f>AZ52-'Alternatyva 4'!AZ$7+'Alternatyva 4'!AZ$115</f>
        <v>0</v>
      </c>
      <c r="BA53" s="290">
        <f>BA52-'Alternatyva 4'!BA$7+'Alternatyva 4'!BA$115</f>
        <v>0</v>
      </c>
      <c r="BB53" s="290">
        <f>BB52-'Alternatyva 4'!BB$7+'Alternatyva 4'!BB$115</f>
        <v>0</v>
      </c>
      <c r="BC53" s="290">
        <f>BC52-'Alternatyva 4'!BC$7+'Alternatyva 4'!BC$115</f>
        <v>0</v>
      </c>
      <c r="BD53" s="290">
        <f>BD52-'Alternatyva 4'!BD$7+'Alternatyva 4'!BD$115</f>
        <v>0</v>
      </c>
      <c r="BE53" s="290">
        <f>BE52-'Alternatyva 4'!BE$7+'Alternatyva 4'!BE$115</f>
        <v>0</v>
      </c>
      <c r="BF53" s="290">
        <f>BF52-'Alternatyva 4'!BF$7+'Alternatyva 4'!BF$115</f>
        <v>0</v>
      </c>
      <c r="BG53" s="290">
        <f>BG52-'Alternatyva 4'!BG$7+'Alternatyva 4'!BG$115</f>
        <v>0</v>
      </c>
      <c r="BH53" s="290">
        <f>BH52-'Alternatyva 4'!BH$7+'Alternatyva 4'!BH$115</f>
        <v>0</v>
      </c>
      <c r="BI53" s="290">
        <f>BI52-'Alternatyva 4'!BI$7+'Alternatyva 4'!BI$115</f>
        <v>0</v>
      </c>
      <c r="BJ53" s="290">
        <f>BJ52-'Alternatyva 4'!BJ$7+'Alternatyva 4'!BJ$115</f>
        <v>0</v>
      </c>
      <c r="BK53" s="290">
        <f>BK52-'Alternatyva 4'!BK$7+'Alternatyva 4'!BK$115</f>
        <v>0</v>
      </c>
      <c r="BL53" s="290">
        <f>BL52-'Alternatyva 4'!BL$7+'Alternatyva 4'!BL$115</f>
        <v>0</v>
      </c>
      <c r="BM53" s="290">
        <f>BM52-'Alternatyva 4'!BM$7+'Alternatyva 4'!BM$115</f>
        <v>0</v>
      </c>
      <c r="BN53" s="290">
        <f>BN52-'Alternatyva 4'!BN$7+'Alternatyva 4'!BN$115</f>
        <v>0</v>
      </c>
      <c r="BO53" s="290">
        <f>BO52-'Alternatyva 4'!BO$7+'Alternatyva 4'!BO$115</f>
        <v>0</v>
      </c>
      <c r="BP53" s="290">
        <f>BP52-'Alternatyva 4'!BP$7+'Alternatyva 4'!BP$115</f>
        <v>0</v>
      </c>
      <c r="BQ53" s="290">
        <f>BQ52-'Alternatyva 4'!BQ$7+'Alternatyva 4'!BQ$115</f>
        <v>0</v>
      </c>
      <c r="BR53" s="290">
        <f>BR52-'Alternatyva 4'!BR$7+'Alternatyva 4'!BR$115</f>
        <v>0</v>
      </c>
      <c r="BS53" s="290">
        <f>BS52-'Alternatyva 4'!BS$7+'Alternatyva 4'!BS$115</f>
        <v>0</v>
      </c>
      <c r="BT53" s="290">
        <f>BT52-'Alternatyva 4'!BT$7+'Alternatyva 4'!BT$115</f>
        <v>0</v>
      </c>
      <c r="BU53" s="290">
        <f>BU52-'Alternatyva 4'!BU$7+'Alternatyva 4'!BU$115</f>
        <v>0</v>
      </c>
      <c r="BV53" s="290">
        <f>BV52-'Alternatyva 4'!BV$7+'Alternatyva 4'!BV$115</f>
        <v>0</v>
      </c>
      <c r="BW53" s="290">
        <f>BW52-'Alternatyva 4'!BW$7+'Alternatyva 4'!BW$115</f>
        <v>0</v>
      </c>
      <c r="BX53" s="290">
        <f>BX52-'Alternatyva 4'!BX$7+'Alternatyva 4'!BX$115</f>
        <v>0</v>
      </c>
      <c r="BY53" s="290">
        <f>BY52-'Alternatyva 4'!BY$7+'Alternatyva 4'!BY$115</f>
        <v>0</v>
      </c>
      <c r="BZ53" s="290">
        <f>BZ52-'Alternatyva 4'!BZ$7+'Alternatyva 4'!BZ$115</f>
        <v>0</v>
      </c>
      <c r="CA53" s="290">
        <f>CA52-'Alternatyva 4'!CA$7+'Alternatyva 4'!CA$115</f>
        <v>0</v>
      </c>
      <c r="CB53" s="290">
        <f>CB52-'Alternatyva 4'!CB$7+'Alternatyva 4'!CB$115</f>
        <v>0</v>
      </c>
      <c r="CC53" s="290">
        <f>CC52-'Alternatyva 4'!CC$7+'Alternatyva 4'!CC$115</f>
        <v>0</v>
      </c>
      <c r="CD53" s="290">
        <f>CD52-'Alternatyva 4'!CD$7+'Alternatyva 4'!CD$115</f>
        <v>0</v>
      </c>
      <c r="CE53" s="290">
        <f>CE52-'Alternatyva 4'!CE$7+'Alternatyva 4'!CE$115</f>
        <v>0</v>
      </c>
      <c r="CF53" s="290">
        <f>CF52-'Alternatyva 4'!CF$7+'Alternatyva 4'!CF$115</f>
        <v>0</v>
      </c>
      <c r="CG53" s="290">
        <f>CG52-'Alternatyva 4'!CG$7+'Alternatyva 4'!CG$115</f>
        <v>0</v>
      </c>
      <c r="CH53" s="290">
        <f>CH52-'Alternatyva 4'!CH$7+'Alternatyva 4'!CH$115</f>
        <v>0</v>
      </c>
      <c r="CI53" s="290">
        <f>CI52-'Alternatyva 4'!CI$7+'Alternatyva 4'!CI$115</f>
        <v>0</v>
      </c>
      <c r="CJ53" s="290">
        <f>CJ52-'Alternatyva 4'!CJ$7+'Alternatyva 4'!CJ$115</f>
        <v>0</v>
      </c>
      <c r="CK53" s="290">
        <f>CK52-'Alternatyva 4'!CK$7+'Alternatyva 4'!CK$115</f>
        <v>0</v>
      </c>
      <c r="CL53" s="290">
        <f>CL52-'Alternatyva 4'!CL$7+'Alternatyva 4'!CL$115</f>
        <v>0</v>
      </c>
      <c r="CM53" s="290">
        <f>CM52-'Alternatyva 4'!CM$7+'Alternatyva 4'!CM$115</f>
        <v>0</v>
      </c>
      <c r="CN53" s="290">
        <f>CN52-'Alternatyva 4'!CN$7+'Alternatyva 4'!CN$115</f>
        <v>0</v>
      </c>
      <c r="CO53" s="290">
        <f>CO52-'Alternatyva 4'!CO$7+'Alternatyva 4'!CO$115</f>
        <v>0</v>
      </c>
      <c r="CP53" s="290">
        <f>CP52-'Alternatyva 4'!CP$7+'Alternatyva 4'!CP$115</f>
        <v>0</v>
      </c>
      <c r="CQ53" s="290">
        <f>CQ52-'Alternatyva 4'!CQ$7+'Alternatyva 4'!CQ$115</f>
        <v>0</v>
      </c>
      <c r="CR53" s="290">
        <f>CR52-'Alternatyva 4'!CR$7+'Alternatyva 4'!CR$115</f>
        <v>0</v>
      </c>
      <c r="CS53" s="290">
        <f>CS52-'Alternatyva 4'!CS$7+'Alternatyva 4'!CS$115</f>
        <v>0</v>
      </c>
      <c r="CT53" s="290">
        <f>CT52-'Alternatyva 4'!CT$7+'Alternatyva 4'!CT$115</f>
        <v>0</v>
      </c>
      <c r="CU53" s="290">
        <f>CU52-'Alternatyva 4'!CU$7+'Alternatyva 4'!CU$115</f>
        <v>0</v>
      </c>
      <c r="CV53" s="290">
        <f>CV52-'Alternatyva 4'!CV$7+'Alternatyva 4'!CV$115</f>
        <v>0</v>
      </c>
      <c r="CW53" s="290">
        <f>CW52-'Alternatyva 4'!CW$7+'Alternatyva 4'!CW$115</f>
        <v>0</v>
      </c>
      <c r="CX53" s="290">
        <f>CX52-'Alternatyva 4'!CX$7+'Alternatyva 4'!CX$115</f>
        <v>0</v>
      </c>
      <c r="CY53" s="290">
        <f>CY52-'Alternatyva 4'!CY$7+'Alternatyva 4'!CY$115</f>
        <v>0</v>
      </c>
      <c r="CZ53" s="290">
        <f>CZ52-'Alternatyva 4'!CZ$7+'Alternatyva 4'!CZ$115</f>
        <v>0</v>
      </c>
      <c r="DA53" s="290">
        <f>DA52-'Alternatyva 4'!DA$7+'Alternatyva 4'!DA$115</f>
        <v>0</v>
      </c>
      <c r="DB53" s="290">
        <f>DB52-'Alternatyva 4'!DB$7+'Alternatyva 4'!DB$115</f>
        <v>0</v>
      </c>
      <c r="DC53" s="290">
        <f>DC52-'Alternatyva 4'!DC$7+'Alternatyva 4'!DC$115</f>
        <v>0</v>
      </c>
    </row>
    <row r="54" spans="1:116" s="52" customFormat="1" ht="14.25" hidden="1" customHeight="1">
      <c r="B54" s="666" t="s">
        <v>272</v>
      </c>
      <c r="C54" s="666"/>
      <c r="D54" s="666"/>
      <c r="E54" s="666"/>
      <c r="F54" s="287">
        <f>H53+NPV(FD,I53:INDEX(I53:DC53,PAL))</f>
        <v>0</v>
      </c>
      <c r="G54" s="80"/>
      <c r="H54" s="69"/>
      <c r="I54" s="69"/>
      <c r="J54" s="69"/>
      <c r="K54" s="69"/>
      <c r="L54" s="69"/>
      <c r="M54" s="69"/>
      <c r="N54" s="69"/>
      <c r="O54" s="69"/>
      <c r="P54" s="69"/>
      <c r="Q54" s="69"/>
      <c r="R54" s="69"/>
      <c r="S54" s="69"/>
      <c r="T54" s="69"/>
      <c r="U54" s="69"/>
      <c r="V54" s="69"/>
      <c r="W54" s="69"/>
      <c r="X54" s="69"/>
      <c r="Y54" s="69"/>
      <c r="Z54" s="69"/>
      <c r="AA54" s="69"/>
    </row>
    <row r="55" spans="1:116" s="52" customFormat="1" hidden="1">
      <c r="B55" s="666" t="s">
        <v>273</v>
      </c>
      <c r="C55" s="666"/>
      <c r="D55" s="666"/>
      <c r="E55" s="666"/>
      <c r="F55" s="298" t="str">
        <f>IFERROR(IRR(H53:INDEX(H53:DC53,PAL+1)),"-")</f>
        <v>-</v>
      </c>
      <c r="G55" s="70"/>
      <c r="H55" s="69"/>
      <c r="I55" s="69"/>
      <c r="J55" s="69"/>
      <c r="K55" s="69"/>
      <c r="L55" s="69"/>
      <c r="M55" s="69"/>
      <c r="N55" s="69"/>
      <c r="O55" s="69"/>
      <c r="P55" s="69"/>
      <c r="Q55" s="69"/>
      <c r="R55" s="69"/>
      <c r="S55" s="69"/>
      <c r="T55" s="69"/>
      <c r="U55" s="69"/>
      <c r="V55" s="69"/>
      <c r="W55" s="69"/>
      <c r="X55" s="69"/>
      <c r="Y55" s="69"/>
      <c r="Z55" s="69"/>
      <c r="AA55" s="69"/>
    </row>
    <row r="56" spans="1:116" s="52" customFormat="1" hidden="1">
      <c r="B56" s="666" t="s">
        <v>200</v>
      </c>
      <c r="C56" s="666"/>
      <c r="D56" s="666"/>
      <c r="E56" s="666"/>
      <c r="F56" s="104" t="str">
        <f>IFERROR(IF('Alternatyva 4'!H$89&lt;0,SUM('Alternatyva 4'!F$100,-'Alternatyva 4'!H$115,-'Alternatyva 4'!F$89)/SUM('Alternatyva 4'!F$9,'Alternatyva 4'!F$8,-F52),SUM('Alternatyva 4'!F$100,-'Alternatyva 4'!H$115)/SUM('Alternatyva 4'!F$9,'Alternatyva 4'!F$8,-F52,'Alternatyva 4'!F$89)),"")</f>
        <v/>
      </c>
      <c r="G56" s="70"/>
      <c r="H56" s="69"/>
      <c r="I56" s="69"/>
      <c r="J56" s="69"/>
      <c r="K56" s="69"/>
      <c r="L56" s="69"/>
      <c r="M56" s="69"/>
      <c r="N56" s="69"/>
      <c r="O56" s="69"/>
      <c r="P56" s="69"/>
      <c r="Q56" s="69"/>
      <c r="R56" s="69"/>
      <c r="S56" s="69"/>
      <c r="T56" s="69"/>
      <c r="U56" s="69"/>
      <c r="V56" s="69"/>
      <c r="W56" s="69"/>
      <c r="X56" s="69"/>
      <c r="Y56" s="69"/>
      <c r="Z56" s="69"/>
      <c r="AA56" s="69"/>
    </row>
    <row r="57" spans="1:116" hidden="1"/>
    <row r="58" spans="1:116" s="2" customFormat="1" hidden="1">
      <c r="B58" s="59" t="s">
        <v>13</v>
      </c>
      <c r="C58" s="59"/>
      <c r="D58" s="59"/>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6"/>
      <c r="DE58" s="6"/>
      <c r="DF58" s="6"/>
      <c r="DG58" s="6"/>
      <c r="DH58" s="6"/>
      <c r="DI58" s="6"/>
      <c r="DJ58" s="6"/>
      <c r="DK58" s="6"/>
      <c r="DL58" s="6"/>
    </row>
    <row r="59" spans="1:116" s="52" customFormat="1" hidden="1">
      <c r="B59" s="667" t="s">
        <v>197</v>
      </c>
      <c r="C59" s="667"/>
      <c r="D59" s="667"/>
      <c r="E59" s="667"/>
      <c r="F59" s="102"/>
      <c r="G59" s="93" t="s">
        <v>33</v>
      </c>
      <c r="H59" s="93" t="str">
        <f ca="1">H9</f>
        <v>2023</v>
      </c>
      <c r="I59" s="306">
        <f t="shared" ref="I59:BT59" ca="1" si="11">I9</f>
        <v>2024</v>
      </c>
      <c r="J59" s="306">
        <f t="shared" ca="1" si="11"/>
        <v>2025</v>
      </c>
      <c r="K59" s="306">
        <f t="shared" ca="1" si="11"/>
        <v>2026</v>
      </c>
      <c r="L59" s="306">
        <f t="shared" ca="1" si="11"/>
        <v>2027</v>
      </c>
      <c r="M59" s="306">
        <f t="shared" ca="1" si="11"/>
        <v>2028</v>
      </c>
      <c r="N59" s="306">
        <f t="shared" ca="1" si="11"/>
        <v>2029</v>
      </c>
      <c r="O59" s="306">
        <f t="shared" ca="1" si="11"/>
        <v>2030</v>
      </c>
      <c r="P59" s="306">
        <f t="shared" ca="1" si="11"/>
        <v>2031</v>
      </c>
      <c r="Q59" s="306">
        <f t="shared" ca="1" si="11"/>
        <v>2032</v>
      </c>
      <c r="R59" s="306">
        <f t="shared" ca="1" si="11"/>
        <v>2033</v>
      </c>
      <c r="S59" s="306">
        <f t="shared" ca="1" si="11"/>
        <v>2034</v>
      </c>
      <c r="T59" s="306">
        <f t="shared" ca="1" si="11"/>
        <v>2035</v>
      </c>
      <c r="U59" s="306">
        <f t="shared" ca="1" si="11"/>
        <v>2036</v>
      </c>
      <c r="V59" s="306">
        <f t="shared" ca="1" si="11"/>
        <v>2037</v>
      </c>
      <c r="W59" s="306">
        <f t="shared" ca="1" si="11"/>
        <v>2038</v>
      </c>
      <c r="X59" s="306">
        <f t="shared" ca="1" si="11"/>
        <v>2039</v>
      </c>
      <c r="Y59" s="306">
        <f t="shared" ca="1" si="11"/>
        <v>2040</v>
      </c>
      <c r="Z59" s="306">
        <f t="shared" ca="1" si="11"/>
        <v>2041</v>
      </c>
      <c r="AA59" s="306">
        <f t="shared" ca="1" si="11"/>
        <v>2042</v>
      </c>
      <c r="AB59" s="306">
        <f t="shared" ca="1" si="11"/>
        <v>2043</v>
      </c>
      <c r="AC59" s="306">
        <f t="shared" ca="1" si="11"/>
        <v>2044</v>
      </c>
      <c r="AD59" s="306">
        <f t="shared" ca="1" si="11"/>
        <v>2045</v>
      </c>
      <c r="AE59" s="306">
        <f t="shared" ca="1" si="11"/>
        <v>2046</v>
      </c>
      <c r="AF59" s="306">
        <f t="shared" ca="1" si="11"/>
        <v>2047</v>
      </c>
      <c r="AG59" s="306">
        <f t="shared" ca="1" si="11"/>
        <v>2048</v>
      </c>
      <c r="AH59" s="306">
        <f t="shared" ca="1" si="11"/>
        <v>2049</v>
      </c>
      <c r="AI59" s="306">
        <f t="shared" ca="1" si="11"/>
        <v>2050</v>
      </c>
      <c r="AJ59" s="306">
        <f t="shared" ca="1" si="11"/>
        <v>2051</v>
      </c>
      <c r="AK59" s="306">
        <f t="shared" ca="1" si="11"/>
        <v>2052</v>
      </c>
      <c r="AL59" s="306">
        <f t="shared" ca="1" si="11"/>
        <v>2053</v>
      </c>
      <c r="AM59" s="306">
        <f t="shared" ca="1" si="11"/>
        <v>2054</v>
      </c>
      <c r="AN59" s="306">
        <f t="shared" ca="1" si="11"/>
        <v>2055</v>
      </c>
      <c r="AO59" s="306">
        <f t="shared" ca="1" si="11"/>
        <v>2056</v>
      </c>
      <c r="AP59" s="306">
        <f t="shared" ca="1" si="11"/>
        <v>2057</v>
      </c>
      <c r="AQ59" s="306">
        <f t="shared" ca="1" si="11"/>
        <v>2058</v>
      </c>
      <c r="AR59" s="306">
        <f t="shared" ca="1" si="11"/>
        <v>2059</v>
      </c>
      <c r="AS59" s="306">
        <f t="shared" ca="1" si="11"/>
        <v>2060</v>
      </c>
      <c r="AT59" s="306">
        <f t="shared" ca="1" si="11"/>
        <v>2061</v>
      </c>
      <c r="AU59" s="306">
        <f t="shared" ca="1" si="11"/>
        <v>2062</v>
      </c>
      <c r="AV59" s="306">
        <f t="shared" ca="1" si="11"/>
        <v>2063</v>
      </c>
      <c r="AW59" s="306">
        <f t="shared" ca="1" si="11"/>
        <v>2064</v>
      </c>
      <c r="AX59" s="306">
        <f t="shared" ca="1" si="11"/>
        <v>2065</v>
      </c>
      <c r="AY59" s="306">
        <f t="shared" ca="1" si="11"/>
        <v>2066</v>
      </c>
      <c r="AZ59" s="306">
        <f t="shared" ca="1" si="11"/>
        <v>2067</v>
      </c>
      <c r="BA59" s="306">
        <f t="shared" ca="1" si="11"/>
        <v>2068</v>
      </c>
      <c r="BB59" s="306">
        <f t="shared" ca="1" si="11"/>
        <v>2069</v>
      </c>
      <c r="BC59" s="306">
        <f t="shared" ca="1" si="11"/>
        <v>2070</v>
      </c>
      <c r="BD59" s="306">
        <f t="shared" ca="1" si="11"/>
        <v>2071</v>
      </c>
      <c r="BE59" s="306">
        <f t="shared" ca="1" si="11"/>
        <v>2072</v>
      </c>
      <c r="BF59" s="306">
        <f t="shared" ca="1" si="11"/>
        <v>2073</v>
      </c>
      <c r="BG59" s="306">
        <f t="shared" ca="1" si="11"/>
        <v>2074</v>
      </c>
      <c r="BH59" s="306">
        <f t="shared" ca="1" si="11"/>
        <v>2075</v>
      </c>
      <c r="BI59" s="306">
        <f t="shared" ca="1" si="11"/>
        <v>2076</v>
      </c>
      <c r="BJ59" s="306">
        <f t="shared" ca="1" si="11"/>
        <v>2077</v>
      </c>
      <c r="BK59" s="306">
        <f t="shared" ca="1" si="11"/>
        <v>2078</v>
      </c>
      <c r="BL59" s="306">
        <f t="shared" ca="1" si="11"/>
        <v>2079</v>
      </c>
      <c r="BM59" s="306">
        <f t="shared" ca="1" si="11"/>
        <v>2080</v>
      </c>
      <c r="BN59" s="306">
        <f t="shared" ca="1" si="11"/>
        <v>2081</v>
      </c>
      <c r="BO59" s="306">
        <f t="shared" ca="1" si="11"/>
        <v>2082</v>
      </c>
      <c r="BP59" s="306">
        <f t="shared" ca="1" si="11"/>
        <v>2083</v>
      </c>
      <c r="BQ59" s="306">
        <f t="shared" ca="1" si="11"/>
        <v>2084</v>
      </c>
      <c r="BR59" s="306">
        <f t="shared" ca="1" si="11"/>
        <v>2085</v>
      </c>
      <c r="BS59" s="306">
        <f t="shared" ca="1" si="11"/>
        <v>2086</v>
      </c>
      <c r="BT59" s="306">
        <f t="shared" ca="1" si="11"/>
        <v>2087</v>
      </c>
      <c r="BU59" s="306">
        <f t="shared" ref="BU59:DC59" ca="1" si="12">BU9</f>
        <v>2088</v>
      </c>
      <c r="BV59" s="306">
        <f t="shared" ca="1" si="12"/>
        <v>2089</v>
      </c>
      <c r="BW59" s="306">
        <f t="shared" ca="1" si="12"/>
        <v>2090</v>
      </c>
      <c r="BX59" s="306">
        <f t="shared" ca="1" si="12"/>
        <v>2091</v>
      </c>
      <c r="BY59" s="306">
        <f t="shared" ca="1" si="12"/>
        <v>2092</v>
      </c>
      <c r="BZ59" s="306">
        <f t="shared" ca="1" si="12"/>
        <v>2093</v>
      </c>
      <c r="CA59" s="306">
        <f t="shared" ca="1" si="12"/>
        <v>2094</v>
      </c>
      <c r="CB59" s="306">
        <f t="shared" ca="1" si="12"/>
        <v>2095</v>
      </c>
      <c r="CC59" s="306">
        <f t="shared" ca="1" si="12"/>
        <v>2096</v>
      </c>
      <c r="CD59" s="306">
        <f t="shared" ca="1" si="12"/>
        <v>2097</v>
      </c>
      <c r="CE59" s="306">
        <f t="shared" ca="1" si="12"/>
        <v>2098</v>
      </c>
      <c r="CF59" s="306">
        <f t="shared" ca="1" si="12"/>
        <v>2099</v>
      </c>
      <c r="CG59" s="306">
        <f t="shared" ca="1" si="12"/>
        <v>2100</v>
      </c>
      <c r="CH59" s="306">
        <f t="shared" ca="1" si="12"/>
        <v>2101</v>
      </c>
      <c r="CI59" s="306">
        <f t="shared" ca="1" si="12"/>
        <v>2102</v>
      </c>
      <c r="CJ59" s="306">
        <f t="shared" ca="1" si="12"/>
        <v>2103</v>
      </c>
      <c r="CK59" s="306">
        <f t="shared" ca="1" si="12"/>
        <v>2104</v>
      </c>
      <c r="CL59" s="306">
        <f t="shared" ca="1" si="12"/>
        <v>2105</v>
      </c>
      <c r="CM59" s="306">
        <f t="shared" ca="1" si="12"/>
        <v>2106</v>
      </c>
      <c r="CN59" s="306">
        <f t="shared" ca="1" si="12"/>
        <v>2107</v>
      </c>
      <c r="CO59" s="306">
        <f t="shared" ca="1" si="12"/>
        <v>2108</v>
      </c>
      <c r="CP59" s="306">
        <f t="shared" ca="1" si="12"/>
        <v>2109</v>
      </c>
      <c r="CQ59" s="306">
        <f t="shared" ca="1" si="12"/>
        <v>2110</v>
      </c>
      <c r="CR59" s="306">
        <f t="shared" ca="1" si="12"/>
        <v>2111</v>
      </c>
      <c r="CS59" s="306">
        <f t="shared" ca="1" si="12"/>
        <v>2112</v>
      </c>
      <c r="CT59" s="306">
        <f t="shared" ca="1" si="12"/>
        <v>2113</v>
      </c>
      <c r="CU59" s="306">
        <f t="shared" ca="1" si="12"/>
        <v>2114</v>
      </c>
      <c r="CV59" s="306">
        <f t="shared" ca="1" si="12"/>
        <v>2115</v>
      </c>
      <c r="CW59" s="306">
        <f t="shared" ca="1" si="12"/>
        <v>2116</v>
      </c>
      <c r="CX59" s="306">
        <f t="shared" ca="1" si="12"/>
        <v>2117</v>
      </c>
      <c r="CY59" s="306">
        <f t="shared" ca="1" si="12"/>
        <v>2118</v>
      </c>
      <c r="CZ59" s="306">
        <f t="shared" ca="1" si="12"/>
        <v>2119</v>
      </c>
      <c r="DA59" s="306">
        <f t="shared" ca="1" si="12"/>
        <v>2120</v>
      </c>
      <c r="DB59" s="306">
        <f t="shared" ca="1" si="12"/>
        <v>2121</v>
      </c>
      <c r="DC59" s="306">
        <f t="shared" ca="1" si="12"/>
        <v>2122</v>
      </c>
    </row>
    <row r="60" spans="1:116" s="1" customFormat="1" hidden="1">
      <c r="A60" s="52"/>
      <c r="B60" s="666" t="s">
        <v>16</v>
      </c>
      <c r="C60" s="666"/>
      <c r="D60" s="666"/>
      <c r="E60" s="666"/>
      <c r="F60" s="76">
        <f>H60+NPV(FD,I60:INDEX(I60:DC60,PAL))</f>
        <v>0</v>
      </c>
      <c r="G60" s="88">
        <f>SUMIF($H$8:$DC$8,"&lt;="&amp;PAL,$H60:$DC60)</f>
        <v>0</v>
      </c>
      <c r="H60" s="105">
        <f>SUM('Alternatyva 5'!H$21,'Alternatyva 5'!H$32,'Alternatyva 5'!H$43,'Alternatyva 5'!H$55,'Alternatyva 5'!H$66,'Alternatyva 5'!H$77,'Alternatyva 5'!H$88)</f>
        <v>0</v>
      </c>
      <c r="I60" s="105">
        <f>SUM('Alternatyva 5'!I$21,'Alternatyva 5'!I$32,'Alternatyva 5'!I$43,'Alternatyva 5'!I$55,'Alternatyva 5'!I$66,'Alternatyva 5'!I$77,'Alternatyva 5'!I$88)</f>
        <v>0</v>
      </c>
      <c r="J60" s="105">
        <f>SUM('Alternatyva 5'!J$21,'Alternatyva 5'!J$32,'Alternatyva 5'!J$43,'Alternatyva 5'!J$55,'Alternatyva 5'!J$66,'Alternatyva 5'!J$77,'Alternatyva 5'!J$88)</f>
        <v>0</v>
      </c>
      <c r="K60" s="105">
        <f>SUM('Alternatyva 5'!K$21,'Alternatyva 5'!K$32,'Alternatyva 5'!K$43,'Alternatyva 5'!K$55,'Alternatyva 5'!K$66,'Alternatyva 5'!K$77,'Alternatyva 5'!K$88)</f>
        <v>0</v>
      </c>
      <c r="L60" s="105">
        <f>SUM('Alternatyva 5'!L$21,'Alternatyva 5'!L$32,'Alternatyva 5'!L$43,'Alternatyva 5'!L$55,'Alternatyva 5'!L$66,'Alternatyva 5'!L$77,'Alternatyva 5'!L$88)</f>
        <v>0</v>
      </c>
      <c r="M60" s="105">
        <f>SUM('Alternatyva 5'!M$21,'Alternatyva 5'!M$32,'Alternatyva 5'!M$43,'Alternatyva 5'!M$55,'Alternatyva 5'!M$66,'Alternatyva 5'!M$77,'Alternatyva 5'!M$88)</f>
        <v>0</v>
      </c>
      <c r="N60" s="105">
        <f>SUM('Alternatyva 5'!N$21,'Alternatyva 5'!N$32,'Alternatyva 5'!N$43,'Alternatyva 5'!N$55,'Alternatyva 5'!N$66,'Alternatyva 5'!N$77,'Alternatyva 5'!N$88)</f>
        <v>0</v>
      </c>
      <c r="O60" s="105">
        <f>SUM('Alternatyva 5'!O$21,'Alternatyva 5'!O$32,'Alternatyva 5'!O$43,'Alternatyva 5'!O$55,'Alternatyva 5'!O$66,'Alternatyva 5'!O$77,'Alternatyva 5'!O$88)</f>
        <v>0</v>
      </c>
      <c r="P60" s="105">
        <f>SUM('Alternatyva 5'!P$21,'Alternatyva 5'!P$32,'Alternatyva 5'!P$43,'Alternatyva 5'!P$55,'Alternatyva 5'!P$66,'Alternatyva 5'!P$77,'Alternatyva 5'!P$88)</f>
        <v>0</v>
      </c>
      <c r="Q60" s="105">
        <f>SUM('Alternatyva 5'!Q$21,'Alternatyva 5'!Q$32,'Alternatyva 5'!Q$43,'Alternatyva 5'!Q$55,'Alternatyva 5'!Q$66,'Alternatyva 5'!Q$77,'Alternatyva 5'!Q$88)</f>
        <v>0</v>
      </c>
      <c r="R60" s="105">
        <f>SUM('Alternatyva 5'!R$21,'Alternatyva 5'!R$32,'Alternatyva 5'!R$43,'Alternatyva 5'!R$55,'Alternatyva 5'!R$66,'Alternatyva 5'!R$77,'Alternatyva 5'!R$88)</f>
        <v>0</v>
      </c>
      <c r="S60" s="105">
        <f>SUM('Alternatyva 5'!S$21,'Alternatyva 5'!S$32,'Alternatyva 5'!S$43,'Alternatyva 5'!S$55,'Alternatyva 5'!S$66,'Alternatyva 5'!S$77,'Alternatyva 5'!S$88)</f>
        <v>0</v>
      </c>
      <c r="T60" s="105">
        <f>SUM('Alternatyva 5'!T$21,'Alternatyva 5'!T$32,'Alternatyva 5'!T$43,'Alternatyva 5'!T$55,'Alternatyva 5'!T$66,'Alternatyva 5'!T$77,'Alternatyva 5'!T$88)</f>
        <v>0</v>
      </c>
      <c r="U60" s="105">
        <f>SUM('Alternatyva 5'!U$21,'Alternatyva 5'!U$32,'Alternatyva 5'!U$43,'Alternatyva 5'!U$55,'Alternatyva 5'!U$66,'Alternatyva 5'!U$77,'Alternatyva 5'!U$88)</f>
        <v>0</v>
      </c>
      <c r="V60" s="105">
        <f>SUM('Alternatyva 5'!V$21,'Alternatyva 5'!V$32,'Alternatyva 5'!V$43,'Alternatyva 5'!V$55,'Alternatyva 5'!V$66,'Alternatyva 5'!V$77,'Alternatyva 5'!V$88)</f>
        <v>0</v>
      </c>
      <c r="W60" s="105">
        <f>SUM('Alternatyva 5'!W$21,'Alternatyva 5'!W$32,'Alternatyva 5'!W$43,'Alternatyva 5'!W$55,'Alternatyva 5'!W$66,'Alternatyva 5'!W$77,'Alternatyva 5'!W$88)</f>
        <v>0</v>
      </c>
      <c r="X60" s="105">
        <f>SUM('Alternatyva 5'!X$21,'Alternatyva 5'!X$32,'Alternatyva 5'!X$43,'Alternatyva 5'!X$55,'Alternatyva 5'!X$66,'Alternatyva 5'!X$77,'Alternatyva 5'!X$88)</f>
        <v>0</v>
      </c>
      <c r="Y60" s="105">
        <f>SUM('Alternatyva 5'!Y$21,'Alternatyva 5'!Y$32,'Alternatyva 5'!Y$43,'Alternatyva 5'!Y$55,'Alternatyva 5'!Y$66,'Alternatyva 5'!Y$77,'Alternatyva 5'!Y$88)</f>
        <v>0</v>
      </c>
      <c r="Z60" s="105">
        <f>SUM('Alternatyva 5'!Z$21,'Alternatyva 5'!Z$32,'Alternatyva 5'!Z$43,'Alternatyva 5'!Z$55,'Alternatyva 5'!Z$66,'Alternatyva 5'!Z$77,'Alternatyva 5'!Z$88)</f>
        <v>0</v>
      </c>
      <c r="AA60" s="105">
        <f>SUM('Alternatyva 5'!AA$21,'Alternatyva 5'!AA$32,'Alternatyva 5'!AA$43,'Alternatyva 5'!AA$55,'Alternatyva 5'!AA$66,'Alternatyva 5'!AA$77,'Alternatyva 5'!AA$88)</f>
        <v>0</v>
      </c>
      <c r="AB60" s="105">
        <f>SUM('Alternatyva 5'!AB$21,'Alternatyva 5'!AB$32,'Alternatyva 5'!AB$43,'Alternatyva 5'!AB$55,'Alternatyva 5'!AB$66,'Alternatyva 5'!AB$77,'Alternatyva 5'!AB$88)</f>
        <v>0</v>
      </c>
      <c r="AC60" s="105">
        <f>SUM('Alternatyva 5'!AC$21,'Alternatyva 5'!AC$32,'Alternatyva 5'!AC$43,'Alternatyva 5'!AC$55,'Alternatyva 5'!AC$66,'Alternatyva 5'!AC$77,'Alternatyva 5'!AC$88)</f>
        <v>0</v>
      </c>
      <c r="AD60" s="105">
        <f>SUM('Alternatyva 5'!AD$21,'Alternatyva 5'!AD$32,'Alternatyva 5'!AD$43,'Alternatyva 5'!AD$55,'Alternatyva 5'!AD$66,'Alternatyva 5'!AD$77,'Alternatyva 5'!AD$88)</f>
        <v>0</v>
      </c>
      <c r="AE60" s="105">
        <f>SUM('Alternatyva 5'!AE$21,'Alternatyva 5'!AE$32,'Alternatyva 5'!AE$43,'Alternatyva 5'!AE$55,'Alternatyva 5'!AE$66,'Alternatyva 5'!AE$77,'Alternatyva 5'!AE$88)</f>
        <v>0</v>
      </c>
      <c r="AF60" s="105">
        <f>SUM('Alternatyva 5'!AF$21,'Alternatyva 5'!AF$32,'Alternatyva 5'!AF$43,'Alternatyva 5'!AF$55,'Alternatyva 5'!AF$66,'Alternatyva 5'!AF$77,'Alternatyva 5'!AF$88)</f>
        <v>0</v>
      </c>
      <c r="AG60" s="105">
        <f>SUM('Alternatyva 5'!AG$21,'Alternatyva 5'!AG$32,'Alternatyva 5'!AG$43,'Alternatyva 5'!AG$55,'Alternatyva 5'!AG$66,'Alternatyva 5'!AG$77,'Alternatyva 5'!AG$88)</f>
        <v>0</v>
      </c>
      <c r="AH60" s="105">
        <f>SUM('Alternatyva 5'!AH$21,'Alternatyva 5'!AH$32,'Alternatyva 5'!AH$43,'Alternatyva 5'!AH$55,'Alternatyva 5'!AH$66,'Alternatyva 5'!AH$77,'Alternatyva 5'!AH$88)</f>
        <v>0</v>
      </c>
      <c r="AI60" s="105">
        <f>SUM('Alternatyva 5'!AI$21,'Alternatyva 5'!AI$32,'Alternatyva 5'!AI$43,'Alternatyva 5'!AI$55,'Alternatyva 5'!AI$66,'Alternatyva 5'!AI$77,'Alternatyva 5'!AI$88)</f>
        <v>0</v>
      </c>
      <c r="AJ60" s="105">
        <f>SUM('Alternatyva 5'!AJ$21,'Alternatyva 5'!AJ$32,'Alternatyva 5'!AJ$43,'Alternatyva 5'!AJ$55,'Alternatyva 5'!AJ$66,'Alternatyva 5'!AJ$77,'Alternatyva 5'!AJ$88)</f>
        <v>0</v>
      </c>
      <c r="AK60" s="105">
        <f>SUM('Alternatyva 5'!AK$21,'Alternatyva 5'!AK$32,'Alternatyva 5'!AK$43,'Alternatyva 5'!AK$55,'Alternatyva 5'!AK$66,'Alternatyva 5'!AK$77,'Alternatyva 5'!AK$88)</f>
        <v>0</v>
      </c>
      <c r="AL60" s="105">
        <f>SUM('Alternatyva 5'!AL$21,'Alternatyva 5'!AL$32,'Alternatyva 5'!AL$43,'Alternatyva 5'!AL$55,'Alternatyva 5'!AL$66,'Alternatyva 5'!AL$77,'Alternatyva 5'!AL$88)</f>
        <v>0</v>
      </c>
      <c r="AM60" s="105">
        <f>SUM('Alternatyva 5'!AM$21,'Alternatyva 5'!AM$32,'Alternatyva 5'!AM$43,'Alternatyva 5'!AM$55,'Alternatyva 5'!AM$66,'Alternatyva 5'!AM$77,'Alternatyva 5'!AM$88)</f>
        <v>0</v>
      </c>
      <c r="AN60" s="105">
        <f>SUM('Alternatyva 5'!AN$21,'Alternatyva 5'!AN$32,'Alternatyva 5'!AN$43,'Alternatyva 5'!AN$55,'Alternatyva 5'!AN$66,'Alternatyva 5'!AN$77,'Alternatyva 5'!AN$88)</f>
        <v>0</v>
      </c>
      <c r="AO60" s="105">
        <f>SUM('Alternatyva 5'!AO$21,'Alternatyva 5'!AO$32,'Alternatyva 5'!AO$43,'Alternatyva 5'!AO$55,'Alternatyva 5'!AO$66,'Alternatyva 5'!AO$77,'Alternatyva 5'!AO$88)</f>
        <v>0</v>
      </c>
      <c r="AP60" s="105">
        <f>SUM('Alternatyva 5'!AP$21,'Alternatyva 5'!AP$32,'Alternatyva 5'!AP$43,'Alternatyva 5'!AP$55,'Alternatyva 5'!AP$66,'Alternatyva 5'!AP$77,'Alternatyva 5'!AP$88)</f>
        <v>0</v>
      </c>
      <c r="AQ60" s="105">
        <f>SUM('Alternatyva 5'!AQ$21,'Alternatyva 5'!AQ$32,'Alternatyva 5'!AQ$43,'Alternatyva 5'!AQ$55,'Alternatyva 5'!AQ$66,'Alternatyva 5'!AQ$77,'Alternatyva 5'!AQ$88)</f>
        <v>0</v>
      </c>
      <c r="AR60" s="105">
        <f>SUM('Alternatyva 5'!AR$21,'Alternatyva 5'!AR$32,'Alternatyva 5'!AR$43,'Alternatyva 5'!AR$55,'Alternatyva 5'!AR$66,'Alternatyva 5'!AR$77,'Alternatyva 5'!AR$88)</f>
        <v>0</v>
      </c>
      <c r="AS60" s="105">
        <f>SUM('Alternatyva 5'!AS$21,'Alternatyva 5'!AS$32,'Alternatyva 5'!AS$43,'Alternatyva 5'!AS$55,'Alternatyva 5'!AS$66,'Alternatyva 5'!AS$77,'Alternatyva 5'!AS$88)</f>
        <v>0</v>
      </c>
      <c r="AT60" s="105">
        <f>SUM('Alternatyva 5'!AT$21,'Alternatyva 5'!AT$32,'Alternatyva 5'!AT$43,'Alternatyva 5'!AT$55,'Alternatyva 5'!AT$66,'Alternatyva 5'!AT$77,'Alternatyva 5'!AT$88)</f>
        <v>0</v>
      </c>
      <c r="AU60" s="105">
        <f>SUM('Alternatyva 5'!AU$21,'Alternatyva 5'!AU$32,'Alternatyva 5'!AU$43,'Alternatyva 5'!AU$55,'Alternatyva 5'!AU$66,'Alternatyva 5'!AU$77,'Alternatyva 5'!AU$88)</f>
        <v>0</v>
      </c>
      <c r="AV60" s="105">
        <f>SUM('Alternatyva 5'!AV$21,'Alternatyva 5'!AV$32,'Alternatyva 5'!AV$43,'Alternatyva 5'!AV$55,'Alternatyva 5'!AV$66,'Alternatyva 5'!AV$77,'Alternatyva 5'!AV$88)</f>
        <v>0</v>
      </c>
      <c r="AW60" s="105">
        <f>SUM('Alternatyva 5'!AW$21,'Alternatyva 5'!AW$32,'Alternatyva 5'!AW$43,'Alternatyva 5'!AW$55,'Alternatyva 5'!AW$66,'Alternatyva 5'!AW$77,'Alternatyva 5'!AW$88)</f>
        <v>0</v>
      </c>
      <c r="AX60" s="105">
        <f>SUM('Alternatyva 5'!AX$21,'Alternatyva 5'!AX$32,'Alternatyva 5'!AX$43,'Alternatyva 5'!AX$55,'Alternatyva 5'!AX$66,'Alternatyva 5'!AX$77,'Alternatyva 5'!AX$88)</f>
        <v>0</v>
      </c>
      <c r="AY60" s="105">
        <f>SUM('Alternatyva 5'!AY$21,'Alternatyva 5'!AY$32,'Alternatyva 5'!AY$43,'Alternatyva 5'!AY$55,'Alternatyva 5'!AY$66,'Alternatyva 5'!AY$77,'Alternatyva 5'!AY$88)</f>
        <v>0</v>
      </c>
      <c r="AZ60" s="105">
        <f>SUM('Alternatyva 5'!AZ$21,'Alternatyva 5'!AZ$32,'Alternatyva 5'!AZ$43,'Alternatyva 5'!AZ$55,'Alternatyva 5'!AZ$66,'Alternatyva 5'!AZ$77,'Alternatyva 5'!AZ$88)</f>
        <v>0</v>
      </c>
      <c r="BA60" s="105">
        <f>SUM('Alternatyva 5'!BA$21,'Alternatyva 5'!BA$32,'Alternatyva 5'!BA$43,'Alternatyva 5'!BA$55,'Alternatyva 5'!BA$66,'Alternatyva 5'!BA$77,'Alternatyva 5'!BA$88)</f>
        <v>0</v>
      </c>
      <c r="BB60" s="105">
        <f>SUM('Alternatyva 5'!BB$21,'Alternatyva 5'!BB$32,'Alternatyva 5'!BB$43,'Alternatyva 5'!BB$55,'Alternatyva 5'!BB$66,'Alternatyva 5'!BB$77,'Alternatyva 5'!BB$88)</f>
        <v>0</v>
      </c>
      <c r="BC60" s="105">
        <f>SUM('Alternatyva 5'!BC$21,'Alternatyva 5'!BC$32,'Alternatyva 5'!BC$43,'Alternatyva 5'!BC$55,'Alternatyva 5'!BC$66,'Alternatyva 5'!BC$77,'Alternatyva 5'!BC$88)</f>
        <v>0</v>
      </c>
      <c r="BD60" s="105">
        <f>SUM('Alternatyva 5'!BD$21,'Alternatyva 5'!BD$32,'Alternatyva 5'!BD$43,'Alternatyva 5'!BD$55,'Alternatyva 5'!BD$66,'Alternatyva 5'!BD$77,'Alternatyva 5'!BD$88)</f>
        <v>0</v>
      </c>
      <c r="BE60" s="105">
        <f>SUM('Alternatyva 5'!BE$21,'Alternatyva 5'!BE$32,'Alternatyva 5'!BE$43,'Alternatyva 5'!BE$55,'Alternatyva 5'!BE$66,'Alternatyva 5'!BE$77,'Alternatyva 5'!BE$88)</f>
        <v>0</v>
      </c>
      <c r="BF60" s="105">
        <f>SUM('Alternatyva 5'!BF$21,'Alternatyva 5'!BF$32,'Alternatyva 5'!BF$43,'Alternatyva 5'!BF$55,'Alternatyva 5'!BF$66,'Alternatyva 5'!BF$77,'Alternatyva 5'!BF$88)</f>
        <v>0</v>
      </c>
      <c r="BG60" s="105">
        <f>SUM('Alternatyva 5'!BG$21,'Alternatyva 5'!BG$32,'Alternatyva 5'!BG$43,'Alternatyva 5'!BG$55,'Alternatyva 5'!BG$66,'Alternatyva 5'!BG$77,'Alternatyva 5'!BG$88)</f>
        <v>0</v>
      </c>
      <c r="BH60" s="105">
        <f>SUM('Alternatyva 5'!BH$21,'Alternatyva 5'!BH$32,'Alternatyva 5'!BH$43,'Alternatyva 5'!BH$55,'Alternatyva 5'!BH$66,'Alternatyva 5'!BH$77,'Alternatyva 5'!BH$88)</f>
        <v>0</v>
      </c>
      <c r="BI60" s="105">
        <f>SUM('Alternatyva 5'!BI$21,'Alternatyva 5'!BI$32,'Alternatyva 5'!BI$43,'Alternatyva 5'!BI$55,'Alternatyva 5'!BI$66,'Alternatyva 5'!BI$77,'Alternatyva 5'!BI$88)</f>
        <v>0</v>
      </c>
      <c r="BJ60" s="105">
        <f>SUM('Alternatyva 5'!BJ$21,'Alternatyva 5'!BJ$32,'Alternatyva 5'!BJ$43,'Alternatyva 5'!BJ$55,'Alternatyva 5'!BJ$66,'Alternatyva 5'!BJ$77,'Alternatyva 5'!BJ$88)</f>
        <v>0</v>
      </c>
      <c r="BK60" s="105">
        <f>SUM('Alternatyva 5'!BK$21,'Alternatyva 5'!BK$32,'Alternatyva 5'!BK$43,'Alternatyva 5'!BK$55,'Alternatyva 5'!BK$66,'Alternatyva 5'!BK$77,'Alternatyva 5'!BK$88)</f>
        <v>0</v>
      </c>
      <c r="BL60" s="105">
        <f>SUM('Alternatyva 5'!BL$21,'Alternatyva 5'!BL$32,'Alternatyva 5'!BL$43,'Alternatyva 5'!BL$55,'Alternatyva 5'!BL$66,'Alternatyva 5'!BL$77,'Alternatyva 5'!BL$88)</f>
        <v>0</v>
      </c>
      <c r="BM60" s="105">
        <f>SUM('Alternatyva 5'!BM$21,'Alternatyva 5'!BM$32,'Alternatyva 5'!BM$43,'Alternatyva 5'!BM$55,'Alternatyva 5'!BM$66,'Alternatyva 5'!BM$77,'Alternatyva 5'!BM$88)</f>
        <v>0</v>
      </c>
      <c r="BN60" s="105">
        <f>SUM('Alternatyva 5'!BN$21,'Alternatyva 5'!BN$32,'Alternatyva 5'!BN$43,'Alternatyva 5'!BN$55,'Alternatyva 5'!BN$66,'Alternatyva 5'!BN$77,'Alternatyva 5'!BN$88)</f>
        <v>0</v>
      </c>
      <c r="BO60" s="105">
        <f>SUM('Alternatyva 5'!BO$21,'Alternatyva 5'!BO$32,'Alternatyva 5'!BO$43,'Alternatyva 5'!BO$55,'Alternatyva 5'!BO$66,'Alternatyva 5'!BO$77,'Alternatyva 5'!BO$88)</f>
        <v>0</v>
      </c>
      <c r="BP60" s="105">
        <f>SUM('Alternatyva 5'!BP$21,'Alternatyva 5'!BP$32,'Alternatyva 5'!BP$43,'Alternatyva 5'!BP$55,'Alternatyva 5'!BP$66,'Alternatyva 5'!BP$77,'Alternatyva 5'!BP$88)</f>
        <v>0</v>
      </c>
      <c r="BQ60" s="105">
        <f>SUM('Alternatyva 5'!BQ$21,'Alternatyva 5'!BQ$32,'Alternatyva 5'!BQ$43,'Alternatyva 5'!BQ$55,'Alternatyva 5'!BQ$66,'Alternatyva 5'!BQ$77,'Alternatyva 5'!BQ$88)</f>
        <v>0</v>
      </c>
      <c r="BR60" s="105">
        <f>SUM('Alternatyva 5'!BR$21,'Alternatyva 5'!BR$32,'Alternatyva 5'!BR$43,'Alternatyva 5'!BR$55,'Alternatyva 5'!BR$66,'Alternatyva 5'!BR$77,'Alternatyva 5'!BR$88)</f>
        <v>0</v>
      </c>
      <c r="BS60" s="105">
        <f>SUM('Alternatyva 5'!BS$21,'Alternatyva 5'!BS$32,'Alternatyva 5'!BS$43,'Alternatyva 5'!BS$55,'Alternatyva 5'!BS$66,'Alternatyva 5'!BS$77,'Alternatyva 5'!BS$88)</f>
        <v>0</v>
      </c>
      <c r="BT60" s="105">
        <f>SUM('Alternatyva 5'!BT$21,'Alternatyva 5'!BT$32,'Alternatyva 5'!BT$43,'Alternatyva 5'!BT$55,'Alternatyva 5'!BT$66,'Alternatyva 5'!BT$77,'Alternatyva 5'!BT$88)</f>
        <v>0</v>
      </c>
      <c r="BU60" s="105">
        <f>SUM('Alternatyva 5'!BU$21,'Alternatyva 5'!BU$32,'Alternatyva 5'!BU$43,'Alternatyva 5'!BU$55,'Alternatyva 5'!BU$66,'Alternatyva 5'!BU$77,'Alternatyva 5'!BU$88)</f>
        <v>0</v>
      </c>
      <c r="BV60" s="105">
        <f>SUM('Alternatyva 5'!BV$21,'Alternatyva 5'!BV$32,'Alternatyva 5'!BV$43,'Alternatyva 5'!BV$55,'Alternatyva 5'!BV$66,'Alternatyva 5'!BV$77,'Alternatyva 5'!BV$88)</f>
        <v>0</v>
      </c>
      <c r="BW60" s="105">
        <f>SUM('Alternatyva 5'!BW$21,'Alternatyva 5'!BW$32,'Alternatyva 5'!BW$43,'Alternatyva 5'!BW$55,'Alternatyva 5'!BW$66,'Alternatyva 5'!BW$77,'Alternatyva 5'!BW$88)</f>
        <v>0</v>
      </c>
      <c r="BX60" s="105">
        <f>SUM('Alternatyva 5'!BX$21,'Alternatyva 5'!BX$32,'Alternatyva 5'!BX$43,'Alternatyva 5'!BX$55,'Alternatyva 5'!BX$66,'Alternatyva 5'!BX$77,'Alternatyva 5'!BX$88)</f>
        <v>0</v>
      </c>
      <c r="BY60" s="105">
        <f>SUM('Alternatyva 5'!BY$21,'Alternatyva 5'!BY$32,'Alternatyva 5'!BY$43,'Alternatyva 5'!BY$55,'Alternatyva 5'!BY$66,'Alternatyva 5'!BY$77,'Alternatyva 5'!BY$88)</f>
        <v>0</v>
      </c>
      <c r="BZ60" s="105">
        <f>SUM('Alternatyva 5'!BZ$21,'Alternatyva 5'!BZ$32,'Alternatyva 5'!BZ$43,'Alternatyva 5'!BZ$55,'Alternatyva 5'!BZ$66,'Alternatyva 5'!BZ$77,'Alternatyva 5'!BZ$88)</f>
        <v>0</v>
      </c>
      <c r="CA60" s="105">
        <f>SUM('Alternatyva 5'!CA$21,'Alternatyva 5'!CA$32,'Alternatyva 5'!CA$43,'Alternatyva 5'!CA$55,'Alternatyva 5'!CA$66,'Alternatyva 5'!CA$77,'Alternatyva 5'!CA$88)</f>
        <v>0</v>
      </c>
      <c r="CB60" s="105">
        <f>SUM('Alternatyva 5'!CB$21,'Alternatyva 5'!CB$32,'Alternatyva 5'!CB$43,'Alternatyva 5'!CB$55,'Alternatyva 5'!CB$66,'Alternatyva 5'!CB$77,'Alternatyva 5'!CB$88)</f>
        <v>0</v>
      </c>
      <c r="CC60" s="105">
        <f>SUM('Alternatyva 5'!CC$21,'Alternatyva 5'!CC$32,'Alternatyva 5'!CC$43,'Alternatyva 5'!CC$55,'Alternatyva 5'!CC$66,'Alternatyva 5'!CC$77,'Alternatyva 5'!CC$88)</f>
        <v>0</v>
      </c>
      <c r="CD60" s="105">
        <f>SUM('Alternatyva 5'!CD$21,'Alternatyva 5'!CD$32,'Alternatyva 5'!CD$43,'Alternatyva 5'!CD$55,'Alternatyva 5'!CD$66,'Alternatyva 5'!CD$77,'Alternatyva 5'!CD$88)</f>
        <v>0</v>
      </c>
      <c r="CE60" s="105">
        <f>SUM('Alternatyva 5'!CE$21,'Alternatyva 5'!CE$32,'Alternatyva 5'!CE$43,'Alternatyva 5'!CE$55,'Alternatyva 5'!CE$66,'Alternatyva 5'!CE$77,'Alternatyva 5'!CE$88)</f>
        <v>0</v>
      </c>
      <c r="CF60" s="105">
        <f>SUM('Alternatyva 5'!CF$21,'Alternatyva 5'!CF$32,'Alternatyva 5'!CF$43,'Alternatyva 5'!CF$55,'Alternatyva 5'!CF$66,'Alternatyva 5'!CF$77,'Alternatyva 5'!CF$88)</f>
        <v>0</v>
      </c>
      <c r="CG60" s="105">
        <f>SUM('Alternatyva 5'!CG$21,'Alternatyva 5'!CG$32,'Alternatyva 5'!CG$43,'Alternatyva 5'!CG$55,'Alternatyva 5'!CG$66,'Alternatyva 5'!CG$77,'Alternatyva 5'!CG$88)</f>
        <v>0</v>
      </c>
      <c r="CH60" s="105">
        <f>SUM('Alternatyva 5'!CH$21,'Alternatyva 5'!CH$32,'Alternatyva 5'!CH$43,'Alternatyva 5'!CH$55,'Alternatyva 5'!CH$66,'Alternatyva 5'!CH$77,'Alternatyva 5'!CH$88)</f>
        <v>0</v>
      </c>
      <c r="CI60" s="105">
        <f>SUM('Alternatyva 5'!CI$21,'Alternatyva 5'!CI$32,'Alternatyva 5'!CI$43,'Alternatyva 5'!CI$55,'Alternatyva 5'!CI$66,'Alternatyva 5'!CI$77,'Alternatyva 5'!CI$88)</f>
        <v>0</v>
      </c>
      <c r="CJ60" s="105">
        <f>SUM('Alternatyva 5'!CJ$21,'Alternatyva 5'!CJ$32,'Alternatyva 5'!CJ$43,'Alternatyva 5'!CJ$55,'Alternatyva 5'!CJ$66,'Alternatyva 5'!CJ$77,'Alternatyva 5'!CJ$88)</f>
        <v>0</v>
      </c>
      <c r="CK60" s="105">
        <f>SUM('Alternatyva 5'!CK$21,'Alternatyva 5'!CK$32,'Alternatyva 5'!CK$43,'Alternatyva 5'!CK$55,'Alternatyva 5'!CK$66,'Alternatyva 5'!CK$77,'Alternatyva 5'!CK$88)</f>
        <v>0</v>
      </c>
      <c r="CL60" s="105">
        <f>SUM('Alternatyva 5'!CL$21,'Alternatyva 5'!CL$32,'Alternatyva 5'!CL$43,'Alternatyva 5'!CL$55,'Alternatyva 5'!CL$66,'Alternatyva 5'!CL$77,'Alternatyva 5'!CL$88)</f>
        <v>0</v>
      </c>
      <c r="CM60" s="105">
        <f>SUM('Alternatyva 5'!CM$21,'Alternatyva 5'!CM$32,'Alternatyva 5'!CM$43,'Alternatyva 5'!CM$55,'Alternatyva 5'!CM$66,'Alternatyva 5'!CM$77,'Alternatyva 5'!CM$88)</f>
        <v>0</v>
      </c>
      <c r="CN60" s="105">
        <f>SUM('Alternatyva 5'!CN$21,'Alternatyva 5'!CN$32,'Alternatyva 5'!CN$43,'Alternatyva 5'!CN$55,'Alternatyva 5'!CN$66,'Alternatyva 5'!CN$77,'Alternatyva 5'!CN$88)</f>
        <v>0</v>
      </c>
      <c r="CO60" s="105">
        <f>SUM('Alternatyva 5'!CO$21,'Alternatyva 5'!CO$32,'Alternatyva 5'!CO$43,'Alternatyva 5'!CO$55,'Alternatyva 5'!CO$66,'Alternatyva 5'!CO$77,'Alternatyva 5'!CO$88)</f>
        <v>0</v>
      </c>
      <c r="CP60" s="105">
        <f>SUM('Alternatyva 5'!CP$21,'Alternatyva 5'!CP$32,'Alternatyva 5'!CP$43,'Alternatyva 5'!CP$55,'Alternatyva 5'!CP$66,'Alternatyva 5'!CP$77,'Alternatyva 5'!CP$88)</f>
        <v>0</v>
      </c>
      <c r="CQ60" s="105">
        <f>SUM('Alternatyva 5'!CQ$21,'Alternatyva 5'!CQ$32,'Alternatyva 5'!CQ$43,'Alternatyva 5'!CQ$55,'Alternatyva 5'!CQ$66,'Alternatyva 5'!CQ$77,'Alternatyva 5'!CQ$88)</f>
        <v>0</v>
      </c>
      <c r="CR60" s="105">
        <f>SUM('Alternatyva 5'!CR$21,'Alternatyva 5'!CR$32,'Alternatyva 5'!CR$43,'Alternatyva 5'!CR$55,'Alternatyva 5'!CR$66,'Alternatyva 5'!CR$77,'Alternatyva 5'!CR$88)</f>
        <v>0</v>
      </c>
      <c r="CS60" s="105">
        <f>SUM('Alternatyva 5'!CS$21,'Alternatyva 5'!CS$32,'Alternatyva 5'!CS$43,'Alternatyva 5'!CS$55,'Alternatyva 5'!CS$66,'Alternatyva 5'!CS$77,'Alternatyva 5'!CS$88)</f>
        <v>0</v>
      </c>
      <c r="CT60" s="105">
        <f>SUM('Alternatyva 5'!CT$21,'Alternatyva 5'!CT$32,'Alternatyva 5'!CT$43,'Alternatyva 5'!CT$55,'Alternatyva 5'!CT$66,'Alternatyva 5'!CT$77,'Alternatyva 5'!CT$88)</f>
        <v>0</v>
      </c>
      <c r="CU60" s="105">
        <f>SUM('Alternatyva 5'!CU$21,'Alternatyva 5'!CU$32,'Alternatyva 5'!CU$43,'Alternatyva 5'!CU$55,'Alternatyva 5'!CU$66,'Alternatyva 5'!CU$77,'Alternatyva 5'!CU$88)</f>
        <v>0</v>
      </c>
      <c r="CV60" s="105">
        <f>SUM('Alternatyva 5'!CV$21,'Alternatyva 5'!CV$32,'Alternatyva 5'!CV$43,'Alternatyva 5'!CV$55,'Alternatyva 5'!CV$66,'Alternatyva 5'!CV$77,'Alternatyva 5'!CV$88)</f>
        <v>0</v>
      </c>
      <c r="CW60" s="105">
        <f>SUM('Alternatyva 5'!CW$21,'Alternatyva 5'!CW$32,'Alternatyva 5'!CW$43,'Alternatyva 5'!CW$55,'Alternatyva 5'!CW$66,'Alternatyva 5'!CW$77,'Alternatyva 5'!CW$88)</f>
        <v>0</v>
      </c>
      <c r="CX60" s="105">
        <f>SUM('Alternatyva 5'!CX$21,'Alternatyva 5'!CX$32,'Alternatyva 5'!CX$43,'Alternatyva 5'!CX$55,'Alternatyva 5'!CX$66,'Alternatyva 5'!CX$77,'Alternatyva 5'!CX$88)</f>
        <v>0</v>
      </c>
      <c r="CY60" s="105">
        <f>SUM('Alternatyva 5'!CY$21,'Alternatyva 5'!CY$32,'Alternatyva 5'!CY$43,'Alternatyva 5'!CY$55,'Alternatyva 5'!CY$66,'Alternatyva 5'!CY$77,'Alternatyva 5'!CY$88)</f>
        <v>0</v>
      </c>
      <c r="CZ60" s="105">
        <f>SUM('Alternatyva 5'!CZ$21,'Alternatyva 5'!CZ$32,'Alternatyva 5'!CZ$43,'Alternatyva 5'!CZ$55,'Alternatyva 5'!CZ$66,'Alternatyva 5'!CZ$77,'Alternatyva 5'!CZ$88)</f>
        <v>0</v>
      </c>
      <c r="DA60" s="105">
        <f>SUM('Alternatyva 5'!DA$21,'Alternatyva 5'!DA$32,'Alternatyva 5'!DA$43,'Alternatyva 5'!DA$55,'Alternatyva 5'!DA$66,'Alternatyva 5'!DA$77,'Alternatyva 5'!DA$88)</f>
        <v>0</v>
      </c>
      <c r="DB60" s="105">
        <f>SUM('Alternatyva 5'!DB$21,'Alternatyva 5'!DB$32,'Alternatyva 5'!DB$43,'Alternatyva 5'!DB$55,'Alternatyva 5'!DB$66,'Alternatyva 5'!DB$77,'Alternatyva 5'!DB$88)</f>
        <v>0</v>
      </c>
      <c r="DC60" s="105">
        <f>SUM('Alternatyva 5'!DC$21,'Alternatyva 5'!DC$32,'Alternatyva 5'!DC$43,'Alternatyva 5'!DC$55,'Alternatyva 5'!DC$66,'Alternatyva 5'!DC$77,'Alternatyva 5'!DC$88)</f>
        <v>0</v>
      </c>
    </row>
    <row r="61" spans="1:116" s="52" customFormat="1" ht="14.25" hidden="1" customHeight="1">
      <c r="B61" s="668" t="s">
        <v>201</v>
      </c>
      <c r="C61" s="668"/>
      <c r="D61" s="668"/>
      <c r="E61" s="668"/>
      <c r="F61" s="103"/>
      <c r="G61" s="88">
        <f>SUMIF($H$8:$DC$8,"&lt;="&amp;PAL,$H61:$DC61)</f>
        <v>0</v>
      </c>
      <c r="H61" s="83">
        <f>H60-'Alternatyva 5'!H$7+'Alternatyva 5'!H$115</f>
        <v>0</v>
      </c>
      <c r="I61" s="290">
        <f>I60-'Alternatyva 5'!I$7+'Alternatyva 5'!I$115</f>
        <v>0</v>
      </c>
      <c r="J61" s="290">
        <f>J60-'Alternatyva 5'!J$7+'Alternatyva 5'!J$115</f>
        <v>0</v>
      </c>
      <c r="K61" s="290">
        <f>K60-'Alternatyva 5'!K$7+'Alternatyva 5'!K$115</f>
        <v>0</v>
      </c>
      <c r="L61" s="290">
        <f>L60-'Alternatyva 5'!L$7+'Alternatyva 5'!L$115</f>
        <v>0</v>
      </c>
      <c r="M61" s="290">
        <f>M60-'Alternatyva 5'!M$7+'Alternatyva 5'!M$115</f>
        <v>0</v>
      </c>
      <c r="N61" s="290">
        <f>N60-'Alternatyva 5'!N$7+'Alternatyva 5'!N$115</f>
        <v>0</v>
      </c>
      <c r="O61" s="290">
        <f>O60-'Alternatyva 5'!O$7+'Alternatyva 5'!O$115</f>
        <v>0</v>
      </c>
      <c r="P61" s="290">
        <f>P60-'Alternatyva 5'!P$7+'Alternatyva 5'!P$115</f>
        <v>0</v>
      </c>
      <c r="Q61" s="290">
        <f>Q60-'Alternatyva 5'!Q$7+'Alternatyva 5'!Q$115</f>
        <v>0</v>
      </c>
      <c r="R61" s="290">
        <f>R60-'Alternatyva 5'!R$7+'Alternatyva 5'!R$115</f>
        <v>0</v>
      </c>
      <c r="S61" s="290">
        <f>S60-'Alternatyva 5'!S$7+'Alternatyva 5'!S$115</f>
        <v>0</v>
      </c>
      <c r="T61" s="290">
        <f>T60-'Alternatyva 5'!T$7+'Alternatyva 5'!T$115</f>
        <v>0</v>
      </c>
      <c r="U61" s="290">
        <f>U60-'Alternatyva 5'!U$7+'Alternatyva 5'!U$115</f>
        <v>0</v>
      </c>
      <c r="V61" s="290">
        <f>V60-'Alternatyva 5'!V$7+'Alternatyva 5'!V$115</f>
        <v>0</v>
      </c>
      <c r="W61" s="290">
        <f>W60-'Alternatyva 5'!W$7+'Alternatyva 5'!W$115</f>
        <v>0</v>
      </c>
      <c r="X61" s="290">
        <f>X60-'Alternatyva 5'!X$7+'Alternatyva 5'!X$115</f>
        <v>0</v>
      </c>
      <c r="Y61" s="290">
        <f>Y60-'Alternatyva 5'!Y$7+'Alternatyva 5'!Y$115</f>
        <v>0</v>
      </c>
      <c r="Z61" s="290">
        <f>Z60-'Alternatyva 5'!Z$7+'Alternatyva 5'!Z$115</f>
        <v>0</v>
      </c>
      <c r="AA61" s="290">
        <f>AA60-'Alternatyva 5'!AA$7+'Alternatyva 5'!AA$115</f>
        <v>0</v>
      </c>
      <c r="AB61" s="290">
        <f>AB60-'Alternatyva 5'!AB$7+'Alternatyva 5'!AB$115</f>
        <v>0</v>
      </c>
      <c r="AC61" s="290">
        <f>AC60-'Alternatyva 5'!AC$7+'Alternatyva 5'!AC$115</f>
        <v>0</v>
      </c>
      <c r="AD61" s="290">
        <f>AD60-'Alternatyva 5'!AD$7+'Alternatyva 5'!AD$115</f>
        <v>0</v>
      </c>
      <c r="AE61" s="290">
        <f>AE60-'Alternatyva 5'!AE$7+'Alternatyva 5'!AE$115</f>
        <v>0</v>
      </c>
      <c r="AF61" s="290">
        <f>AF60-'Alternatyva 5'!AF$7+'Alternatyva 5'!AF$115</f>
        <v>0</v>
      </c>
      <c r="AG61" s="290">
        <f>AG60-'Alternatyva 5'!AG$7+'Alternatyva 5'!AG$115</f>
        <v>0</v>
      </c>
      <c r="AH61" s="290">
        <f>AH60-'Alternatyva 5'!AH$7+'Alternatyva 5'!AH$115</f>
        <v>0</v>
      </c>
      <c r="AI61" s="290">
        <f>AI60-'Alternatyva 5'!AI$7+'Alternatyva 5'!AI$115</f>
        <v>0</v>
      </c>
      <c r="AJ61" s="290">
        <f>AJ60-'Alternatyva 5'!AJ$7+'Alternatyva 5'!AJ$115</f>
        <v>0</v>
      </c>
      <c r="AK61" s="290">
        <f>AK60-'Alternatyva 5'!AK$7+'Alternatyva 5'!AK$115</f>
        <v>0</v>
      </c>
      <c r="AL61" s="290">
        <f>AL60-'Alternatyva 5'!AL$7+'Alternatyva 5'!AL$115</f>
        <v>0</v>
      </c>
      <c r="AM61" s="290">
        <f>AM60-'Alternatyva 5'!AM$7+'Alternatyva 5'!AM$115</f>
        <v>0</v>
      </c>
      <c r="AN61" s="290">
        <f>AN60-'Alternatyva 5'!AN$7+'Alternatyva 5'!AN$115</f>
        <v>0</v>
      </c>
      <c r="AO61" s="290">
        <f>AO60-'Alternatyva 5'!AO$7+'Alternatyva 5'!AO$115</f>
        <v>0</v>
      </c>
      <c r="AP61" s="290">
        <f>AP60-'Alternatyva 5'!AP$7+'Alternatyva 5'!AP$115</f>
        <v>0</v>
      </c>
      <c r="AQ61" s="290">
        <f>AQ60-'Alternatyva 5'!AQ$7+'Alternatyva 5'!AQ$115</f>
        <v>0</v>
      </c>
      <c r="AR61" s="290">
        <f>AR60-'Alternatyva 5'!AR$7+'Alternatyva 5'!AR$115</f>
        <v>0</v>
      </c>
      <c r="AS61" s="290">
        <f>AS60-'Alternatyva 5'!AS$7+'Alternatyva 5'!AS$115</f>
        <v>0</v>
      </c>
      <c r="AT61" s="290">
        <f>AT60-'Alternatyva 5'!AT$7+'Alternatyva 5'!AT$115</f>
        <v>0</v>
      </c>
      <c r="AU61" s="290">
        <f>AU60-'Alternatyva 5'!AU$7+'Alternatyva 5'!AU$115</f>
        <v>0</v>
      </c>
      <c r="AV61" s="290">
        <f>AV60-'Alternatyva 5'!AV$7+'Alternatyva 5'!AV$115</f>
        <v>0</v>
      </c>
      <c r="AW61" s="290">
        <f>AW60-'Alternatyva 5'!AW$7+'Alternatyva 5'!AW$115</f>
        <v>0</v>
      </c>
      <c r="AX61" s="290">
        <f>AX60-'Alternatyva 5'!AX$7+'Alternatyva 5'!AX$115</f>
        <v>0</v>
      </c>
      <c r="AY61" s="290">
        <f>AY60-'Alternatyva 5'!AY$7+'Alternatyva 5'!AY$115</f>
        <v>0</v>
      </c>
      <c r="AZ61" s="290">
        <f>AZ60-'Alternatyva 5'!AZ$7+'Alternatyva 5'!AZ$115</f>
        <v>0</v>
      </c>
      <c r="BA61" s="290">
        <f>BA60-'Alternatyva 5'!BA$7+'Alternatyva 5'!BA$115</f>
        <v>0</v>
      </c>
      <c r="BB61" s="290">
        <f>BB60-'Alternatyva 5'!BB$7+'Alternatyva 5'!BB$115</f>
        <v>0</v>
      </c>
      <c r="BC61" s="290">
        <f>BC60-'Alternatyva 5'!BC$7+'Alternatyva 5'!BC$115</f>
        <v>0</v>
      </c>
      <c r="BD61" s="290">
        <f>BD60-'Alternatyva 5'!BD$7+'Alternatyva 5'!BD$115</f>
        <v>0</v>
      </c>
      <c r="BE61" s="290">
        <f>BE60-'Alternatyva 5'!BE$7+'Alternatyva 5'!BE$115</f>
        <v>0</v>
      </c>
      <c r="BF61" s="290">
        <f>BF60-'Alternatyva 5'!BF$7+'Alternatyva 5'!BF$115</f>
        <v>0</v>
      </c>
      <c r="BG61" s="290">
        <f>BG60-'Alternatyva 5'!BG$7+'Alternatyva 5'!BG$115</f>
        <v>0</v>
      </c>
      <c r="BH61" s="290">
        <f>BH60-'Alternatyva 5'!BH$7+'Alternatyva 5'!BH$115</f>
        <v>0</v>
      </c>
      <c r="BI61" s="290">
        <f>BI60-'Alternatyva 5'!BI$7+'Alternatyva 5'!BI$115</f>
        <v>0</v>
      </c>
      <c r="BJ61" s="290">
        <f>BJ60-'Alternatyva 5'!BJ$7+'Alternatyva 5'!BJ$115</f>
        <v>0</v>
      </c>
      <c r="BK61" s="290">
        <f>BK60-'Alternatyva 5'!BK$7+'Alternatyva 5'!BK$115</f>
        <v>0</v>
      </c>
      <c r="BL61" s="290">
        <f>BL60-'Alternatyva 5'!BL$7+'Alternatyva 5'!BL$115</f>
        <v>0</v>
      </c>
      <c r="BM61" s="290">
        <f>BM60-'Alternatyva 5'!BM$7+'Alternatyva 5'!BM$115</f>
        <v>0</v>
      </c>
      <c r="BN61" s="290">
        <f>BN60-'Alternatyva 5'!BN$7+'Alternatyva 5'!BN$115</f>
        <v>0</v>
      </c>
      <c r="BO61" s="290">
        <f>BO60-'Alternatyva 5'!BO$7+'Alternatyva 5'!BO$115</f>
        <v>0</v>
      </c>
      <c r="BP61" s="290">
        <f>BP60-'Alternatyva 5'!BP$7+'Alternatyva 5'!BP$115</f>
        <v>0</v>
      </c>
      <c r="BQ61" s="290">
        <f>BQ60-'Alternatyva 5'!BQ$7+'Alternatyva 5'!BQ$115</f>
        <v>0</v>
      </c>
      <c r="BR61" s="290">
        <f>BR60-'Alternatyva 5'!BR$7+'Alternatyva 5'!BR$115</f>
        <v>0</v>
      </c>
      <c r="BS61" s="290">
        <f>BS60-'Alternatyva 5'!BS$7+'Alternatyva 5'!BS$115</f>
        <v>0</v>
      </c>
      <c r="BT61" s="290">
        <f>BT60-'Alternatyva 5'!BT$7+'Alternatyva 5'!BT$115</f>
        <v>0</v>
      </c>
      <c r="BU61" s="290">
        <f>BU60-'Alternatyva 5'!BU$7+'Alternatyva 5'!BU$115</f>
        <v>0</v>
      </c>
      <c r="BV61" s="290">
        <f>BV60-'Alternatyva 5'!BV$7+'Alternatyva 5'!BV$115</f>
        <v>0</v>
      </c>
      <c r="BW61" s="290">
        <f>BW60-'Alternatyva 5'!BW$7+'Alternatyva 5'!BW$115</f>
        <v>0</v>
      </c>
      <c r="BX61" s="290">
        <f>BX60-'Alternatyva 5'!BX$7+'Alternatyva 5'!BX$115</f>
        <v>0</v>
      </c>
      <c r="BY61" s="290">
        <f>BY60-'Alternatyva 5'!BY$7+'Alternatyva 5'!BY$115</f>
        <v>0</v>
      </c>
      <c r="BZ61" s="290">
        <f>BZ60-'Alternatyva 5'!BZ$7+'Alternatyva 5'!BZ$115</f>
        <v>0</v>
      </c>
      <c r="CA61" s="290">
        <f>CA60-'Alternatyva 5'!CA$7+'Alternatyva 5'!CA$115</f>
        <v>0</v>
      </c>
      <c r="CB61" s="290">
        <f>CB60-'Alternatyva 5'!CB$7+'Alternatyva 5'!CB$115</f>
        <v>0</v>
      </c>
      <c r="CC61" s="290">
        <f>CC60-'Alternatyva 5'!CC$7+'Alternatyva 5'!CC$115</f>
        <v>0</v>
      </c>
      <c r="CD61" s="290">
        <f>CD60-'Alternatyva 5'!CD$7+'Alternatyva 5'!CD$115</f>
        <v>0</v>
      </c>
      <c r="CE61" s="290">
        <f>CE60-'Alternatyva 5'!CE$7+'Alternatyva 5'!CE$115</f>
        <v>0</v>
      </c>
      <c r="CF61" s="290">
        <f>CF60-'Alternatyva 5'!CF$7+'Alternatyva 5'!CF$115</f>
        <v>0</v>
      </c>
      <c r="CG61" s="290">
        <f>CG60-'Alternatyva 5'!CG$7+'Alternatyva 5'!CG$115</f>
        <v>0</v>
      </c>
      <c r="CH61" s="290">
        <f>CH60-'Alternatyva 5'!CH$7+'Alternatyva 5'!CH$115</f>
        <v>0</v>
      </c>
      <c r="CI61" s="290">
        <f>CI60-'Alternatyva 5'!CI$7+'Alternatyva 5'!CI$115</f>
        <v>0</v>
      </c>
      <c r="CJ61" s="290">
        <f>CJ60-'Alternatyva 5'!CJ$7+'Alternatyva 5'!CJ$115</f>
        <v>0</v>
      </c>
      <c r="CK61" s="290">
        <f>CK60-'Alternatyva 5'!CK$7+'Alternatyva 5'!CK$115</f>
        <v>0</v>
      </c>
      <c r="CL61" s="290">
        <f>CL60-'Alternatyva 5'!CL$7+'Alternatyva 5'!CL$115</f>
        <v>0</v>
      </c>
      <c r="CM61" s="290">
        <f>CM60-'Alternatyva 5'!CM$7+'Alternatyva 5'!CM$115</f>
        <v>0</v>
      </c>
      <c r="CN61" s="290">
        <f>CN60-'Alternatyva 5'!CN$7+'Alternatyva 5'!CN$115</f>
        <v>0</v>
      </c>
      <c r="CO61" s="290">
        <f>CO60-'Alternatyva 5'!CO$7+'Alternatyva 5'!CO$115</f>
        <v>0</v>
      </c>
      <c r="CP61" s="290">
        <f>CP60-'Alternatyva 5'!CP$7+'Alternatyva 5'!CP$115</f>
        <v>0</v>
      </c>
      <c r="CQ61" s="290">
        <f>CQ60-'Alternatyva 5'!CQ$7+'Alternatyva 5'!CQ$115</f>
        <v>0</v>
      </c>
      <c r="CR61" s="290">
        <f>CR60-'Alternatyva 5'!CR$7+'Alternatyva 5'!CR$115</f>
        <v>0</v>
      </c>
      <c r="CS61" s="290">
        <f>CS60-'Alternatyva 5'!CS$7+'Alternatyva 5'!CS$115</f>
        <v>0</v>
      </c>
      <c r="CT61" s="290">
        <f>CT60-'Alternatyva 5'!CT$7+'Alternatyva 5'!CT$115</f>
        <v>0</v>
      </c>
      <c r="CU61" s="290">
        <f>CU60-'Alternatyva 5'!CU$7+'Alternatyva 5'!CU$115</f>
        <v>0</v>
      </c>
      <c r="CV61" s="290">
        <f>CV60-'Alternatyva 5'!CV$7+'Alternatyva 5'!CV$115</f>
        <v>0</v>
      </c>
      <c r="CW61" s="290">
        <f>CW60-'Alternatyva 5'!CW$7+'Alternatyva 5'!CW$115</f>
        <v>0</v>
      </c>
      <c r="CX61" s="290">
        <f>CX60-'Alternatyva 5'!CX$7+'Alternatyva 5'!CX$115</f>
        <v>0</v>
      </c>
      <c r="CY61" s="290">
        <f>CY60-'Alternatyva 5'!CY$7+'Alternatyva 5'!CY$115</f>
        <v>0</v>
      </c>
      <c r="CZ61" s="290">
        <f>CZ60-'Alternatyva 5'!CZ$7+'Alternatyva 5'!CZ$115</f>
        <v>0</v>
      </c>
      <c r="DA61" s="290">
        <f>DA60-'Alternatyva 5'!DA$7+'Alternatyva 5'!DA$115</f>
        <v>0</v>
      </c>
      <c r="DB61" s="290">
        <f>DB60-'Alternatyva 5'!DB$7+'Alternatyva 5'!DB$115</f>
        <v>0</v>
      </c>
      <c r="DC61" s="290">
        <f>DC60-'Alternatyva 5'!DC$7+'Alternatyva 5'!DC$115</f>
        <v>0</v>
      </c>
    </row>
    <row r="62" spans="1:116" s="52" customFormat="1" ht="14.25" hidden="1" customHeight="1">
      <c r="B62" s="666" t="s">
        <v>272</v>
      </c>
      <c r="C62" s="666"/>
      <c r="D62" s="666"/>
      <c r="E62" s="666"/>
      <c r="F62" s="287">
        <f>H61+NPV(FD,I61:INDEX(I61:DC61,PAL))</f>
        <v>0</v>
      </c>
      <c r="G62" s="80"/>
      <c r="H62" s="69"/>
      <c r="I62" s="69"/>
      <c r="J62" s="69"/>
      <c r="K62" s="69"/>
      <c r="L62" s="69"/>
      <c r="M62" s="69"/>
      <c r="N62" s="69"/>
      <c r="O62" s="69"/>
      <c r="P62" s="69"/>
      <c r="Q62" s="69"/>
      <c r="R62" s="69"/>
      <c r="S62" s="69"/>
      <c r="T62" s="69"/>
      <c r="U62" s="69"/>
      <c r="V62" s="69"/>
      <c r="W62" s="69"/>
      <c r="X62" s="69"/>
      <c r="Y62" s="69"/>
      <c r="Z62" s="69"/>
      <c r="AA62" s="69"/>
    </row>
    <row r="63" spans="1:116" s="52" customFormat="1" hidden="1">
      <c r="B63" s="666" t="s">
        <v>273</v>
      </c>
      <c r="C63" s="666"/>
      <c r="D63" s="666"/>
      <c r="E63" s="666"/>
      <c r="F63" s="298" t="str">
        <f>IFERROR(IRR(H61:INDEX(H61:DC61,PAL+1)),"-")</f>
        <v>-</v>
      </c>
      <c r="G63" s="70"/>
      <c r="H63" s="69"/>
      <c r="I63" s="69"/>
      <c r="J63" s="69"/>
      <c r="K63" s="69"/>
      <c r="L63" s="69"/>
      <c r="M63" s="69"/>
      <c r="N63" s="69"/>
      <c r="O63" s="69"/>
      <c r="P63" s="69"/>
      <c r="Q63" s="69"/>
      <c r="R63" s="69"/>
      <c r="S63" s="69"/>
      <c r="T63" s="69"/>
      <c r="U63" s="69"/>
      <c r="V63" s="69"/>
      <c r="W63" s="69"/>
      <c r="X63" s="69"/>
      <c r="Y63" s="69"/>
      <c r="Z63" s="69"/>
      <c r="AA63" s="69"/>
    </row>
    <row r="64" spans="1:116" s="52" customFormat="1" hidden="1">
      <c r="B64" s="666" t="s">
        <v>200</v>
      </c>
      <c r="C64" s="666"/>
      <c r="D64" s="666"/>
      <c r="E64" s="666"/>
      <c r="F64" s="104" t="str">
        <f>IFERROR(IF('Alternatyva 5'!H$89&lt;0,SUM('Alternatyva 5'!F$100,-'Alternatyva 5'!H$115,-'Alternatyva 5'!F$89)/SUM('Alternatyva 5'!F$9,'Alternatyva 5'!F$8,-F60),SUM('Alternatyva 5'!F$100,-'Alternatyva 5'!H$115)/SUM('Alternatyva 5'!F$9,'Alternatyva 5'!F$8,-F60,'Alternatyva 5'!F$89)),"")</f>
        <v/>
      </c>
      <c r="G64" s="70"/>
      <c r="H64" s="69"/>
      <c r="I64" s="69"/>
      <c r="J64" s="69"/>
      <c r="K64" s="69"/>
      <c r="L64" s="69"/>
      <c r="M64" s="69"/>
      <c r="N64" s="69"/>
      <c r="O64" s="69"/>
      <c r="P64" s="69"/>
      <c r="Q64" s="69"/>
      <c r="R64" s="69"/>
      <c r="S64" s="69"/>
      <c r="T64" s="69"/>
      <c r="U64" s="69"/>
      <c r="V64" s="69"/>
      <c r="W64" s="69"/>
      <c r="X64" s="69"/>
      <c r="Y64" s="69"/>
      <c r="Z64" s="69"/>
      <c r="AA64" s="69"/>
    </row>
  </sheetData>
  <sheetProtection algorithmName="SHA-512" hashValue="En7fwV0MivADrTat7qsQL3raqWA3xlyRlsFNq4kiyxJPxvPp1S3jHlCnrpNNtUaeoXLD/lWQQ0risMxXBgH10g==" saltValue="mGt5azZ9xDtzTp4GunMcDQ=="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7620</xdr:colOff>
                    <xdr:row>23</xdr:row>
                    <xdr:rowOff>0</xdr:rowOff>
                  </from>
                  <to>
                    <xdr:col>1</xdr:col>
                    <xdr:colOff>2575560</xdr:colOff>
                    <xdr:row>24</xdr:row>
                    <xdr:rowOff>45720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2">
    <tabColor theme="5" tint="0.59999389629810485"/>
    <pageSetUpPr fitToPage="1"/>
  </sheetPr>
  <dimension ref="B1:DC85"/>
  <sheetViews>
    <sheetView zoomScale="70" zoomScaleNormal="70" workbookViewId="0">
      <selection activeCell="C17" sqref="C17"/>
    </sheetView>
  </sheetViews>
  <sheetFormatPr defaultColWidth="9.109375" defaultRowHeight="14.4"/>
  <cols>
    <col min="1" max="1" width="3.6640625" style="46" customWidth="1"/>
    <col min="2" max="2" width="14" style="46" customWidth="1"/>
    <col min="3" max="3" width="41.44140625" style="46" customWidth="1"/>
    <col min="4" max="4" width="35.109375" style="46" customWidth="1"/>
    <col min="5" max="5" width="42.44140625" style="46" customWidth="1"/>
    <col min="6" max="6" width="22" style="46" customWidth="1"/>
    <col min="7" max="7" width="28.88671875" style="46" customWidth="1"/>
    <col min="8" max="8" width="20.44140625" style="46" customWidth="1"/>
    <col min="9" max="28" width="14.6640625" style="46" customWidth="1"/>
    <col min="29" max="106" width="14.6640625" style="46" hidden="1" customWidth="1"/>
    <col min="107" max="107" width="9.109375" style="46" hidden="1" customWidth="1"/>
    <col min="108" max="108" width="9.109375" style="46" customWidth="1"/>
    <col min="109" max="16384" width="9.109375" style="46"/>
  </cols>
  <sheetData>
    <row r="1" spans="2:9" ht="9" customHeight="1">
      <c r="B1" s="676"/>
      <c r="C1" s="677"/>
      <c r="D1" s="108"/>
      <c r="E1" s="109"/>
      <c r="F1" s="109"/>
      <c r="G1" s="109"/>
    </row>
    <row r="2" spans="2:9">
      <c r="B2" s="110" t="s">
        <v>43</v>
      </c>
      <c r="C2" s="111"/>
      <c r="D2" s="111"/>
      <c r="E2" s="111"/>
      <c r="F2" s="111"/>
      <c r="G2" s="44"/>
    </row>
    <row r="3" spans="2:9">
      <c r="B3" s="111" t="s">
        <v>593</v>
      </c>
      <c r="C3" s="111"/>
      <c r="D3" s="111"/>
      <c r="E3" s="111"/>
      <c r="F3" s="111"/>
      <c r="G3" s="44"/>
    </row>
    <row r="4" spans="2:9">
      <c r="C4" s="111"/>
      <c r="D4" s="111"/>
      <c r="E4" s="112"/>
      <c r="F4" s="112"/>
      <c r="G4" s="44"/>
    </row>
    <row r="5" spans="2:9">
      <c r="C5" s="111"/>
      <c r="D5" s="111"/>
      <c r="E5" s="112"/>
      <c r="F5" s="112"/>
      <c r="G5" s="44"/>
    </row>
    <row r="6" spans="2:9">
      <c r="B6" s="111" t="s">
        <v>44</v>
      </c>
      <c r="C6" s="111"/>
      <c r="D6" s="111"/>
      <c r="E6" s="111"/>
      <c r="F6" s="111"/>
      <c r="G6" s="44"/>
    </row>
    <row r="7" spans="2:9" s="117" customFormat="1">
      <c r="B7" s="113" t="s">
        <v>47</v>
      </c>
      <c r="C7" s="113" t="s">
        <v>45</v>
      </c>
      <c r="D7" s="113" t="s">
        <v>46</v>
      </c>
      <c r="E7" s="114"/>
      <c r="F7" s="114"/>
      <c r="G7" s="115"/>
      <c r="H7" s="116"/>
      <c r="I7" s="116"/>
    </row>
    <row r="8" spans="2:9" ht="33.75" customHeight="1">
      <c r="B8" s="118" t="str">
        <f>IF(OR(C8="",C8="Nurodykite"),"-",ROW(B8)-ROW($B$8)+1 &amp;".")</f>
        <v>1.</v>
      </c>
      <c r="C8" s="119" t="str">
        <f>IF(B4=Data1!G2,"Ekonominės naudos ir išlaidų santykis (ENIS)",SVA!F17)</f>
        <v>SVA rodiklis</v>
      </c>
      <c r="D8" s="41">
        <v>0.6</v>
      </c>
      <c r="E8" s="120"/>
      <c r="F8" s="678" t="s">
        <v>142</v>
      </c>
      <c r="G8" s="678"/>
      <c r="H8" s="121" t="str">
        <f>IF(B4=Data1!G2,"Ekonominės naudos ir išlaidų santykis (ENIS)",SVA!F17)</f>
        <v>SVA rodiklis</v>
      </c>
      <c r="I8" s="122"/>
    </row>
    <row r="9" spans="2:9" ht="33.75" customHeight="1">
      <c r="B9" s="118" t="str">
        <f t="shared" ref="B9:B16" si="0">IF(OR(C9="",C9="Nurodykite"),"-",ROW(B9)-ROW($B$8)+1 &amp;".")</f>
        <v>-</v>
      </c>
      <c r="C9" s="86" t="s">
        <v>48</v>
      </c>
      <c r="D9" s="41">
        <v>0</v>
      </c>
      <c r="E9" s="111"/>
      <c r="F9" s="675" t="str">
        <f>IF(Pradžia!$I$29=TRUE,IF(A1_pav="","",A1_pav),"")</f>
        <v>Vystomojo bendradarbiavimo ir humanitarinės pagalbos fondo finansavimas</v>
      </c>
      <c r="G9" s="675"/>
      <c r="H9" s="107" t="str">
        <f>IF(Pradžia!$I$29=TRUE,IF($B$4=Data1!$G$2,SNA!F16,SVA!F18),"")</f>
        <v>-</v>
      </c>
      <c r="I9" s="122"/>
    </row>
    <row r="10" spans="2:9" ht="33.75" customHeight="1">
      <c r="B10" s="118" t="str">
        <f t="shared" si="0"/>
        <v>-</v>
      </c>
      <c r="C10" s="86" t="s">
        <v>48</v>
      </c>
      <c r="D10" s="41">
        <v>0</v>
      </c>
      <c r="E10" s="111"/>
      <c r="F10" s="675" t="str">
        <f>IF(Pradžia!$I$31=TRUE,IF(A2_pav="","",A2_pav),"")</f>
        <v/>
      </c>
      <c r="G10" s="675"/>
      <c r="H10" s="107" t="str">
        <f>IF(Pradžia!$I$31=TRUE,IF($B$4=Data1!$G$2,SNA!F34,SVA!F19),"")</f>
        <v/>
      </c>
      <c r="I10" s="122"/>
    </row>
    <row r="11" spans="2:9" ht="33.75" customHeight="1">
      <c r="B11" s="118" t="str">
        <f t="shared" si="0"/>
        <v>-</v>
      </c>
      <c r="C11" s="86" t="s">
        <v>48</v>
      </c>
      <c r="D11" s="41">
        <v>0</v>
      </c>
      <c r="E11" s="111"/>
      <c r="F11" s="675" t="str">
        <f>IF(Pradžia!$I$33=TRUE,IF(A3_pav="","",A3_pav),"")</f>
        <v/>
      </c>
      <c r="G11" s="675"/>
      <c r="H11" s="107" t="str">
        <f>IF(Pradžia!$I$33=TRUE,IF($B$4=Data1!$G$2,SNA!F52,SVA!F20),"")</f>
        <v/>
      </c>
      <c r="I11" s="122"/>
    </row>
    <row r="12" spans="2:9" ht="33.75" customHeight="1">
      <c r="B12" s="118" t="str">
        <f t="shared" si="0"/>
        <v>-</v>
      </c>
      <c r="C12" s="86" t="s">
        <v>48</v>
      </c>
      <c r="D12" s="41">
        <v>0</v>
      </c>
      <c r="E12" s="111"/>
      <c r="F12" s="675" t="str">
        <f>IF(Pradžia!$I$35=TRUE,IF(A4_pav="","",A4_pav),"")</f>
        <v/>
      </c>
      <c r="G12" s="675"/>
      <c r="H12" s="107" t="str">
        <f>IF(Pradžia!$I$35=TRUE,IF($B$4=Data1!$G$2,SNA!F70,SVA!F21),"")</f>
        <v/>
      </c>
      <c r="I12" s="122"/>
    </row>
    <row r="13" spans="2:9" s="43" customFormat="1" ht="33.75" customHeight="1">
      <c r="B13" s="118" t="str">
        <f t="shared" si="0"/>
        <v>-</v>
      </c>
      <c r="C13" s="86" t="s">
        <v>48</v>
      </c>
      <c r="D13" s="41">
        <v>0</v>
      </c>
      <c r="E13" s="111"/>
      <c r="F13" s="675" t="str">
        <f>IF(Pradžia!$I$37=TRUE,IF(A5_pav="","",A5_pav),"")</f>
        <v/>
      </c>
      <c r="G13" s="675"/>
      <c r="H13" s="107" t="str">
        <f>IF(Pradžia!$I$37=TRUE,IF($B$4=Data1!$G$2,SNA!F88,SVA!F22),"")</f>
        <v/>
      </c>
    </row>
    <row r="14" spans="2:9" s="43" customFormat="1" ht="33.75" customHeight="1">
      <c r="B14" s="118" t="str">
        <f t="shared" si="0"/>
        <v>-</v>
      </c>
      <c r="C14" s="86" t="s">
        <v>48</v>
      </c>
      <c r="D14" s="41">
        <v>0</v>
      </c>
      <c r="E14" s="111"/>
      <c r="F14" s="111"/>
      <c r="G14" s="44"/>
    </row>
    <row r="15" spans="2:9" s="43" customFormat="1" ht="33.75" customHeight="1">
      <c r="B15" s="118" t="str">
        <f t="shared" si="0"/>
        <v>-</v>
      </c>
      <c r="C15" s="86" t="s">
        <v>48</v>
      </c>
      <c r="D15" s="41">
        <v>0</v>
      </c>
      <c r="E15" s="111"/>
      <c r="F15" s="111"/>
      <c r="G15" s="44"/>
    </row>
    <row r="16" spans="2:9" s="43" customFormat="1" ht="33.75" customHeight="1">
      <c r="B16" s="118" t="str">
        <f t="shared" si="0"/>
        <v>-</v>
      </c>
      <c r="C16" s="86" t="s">
        <v>48</v>
      </c>
      <c r="D16" s="41">
        <v>0</v>
      </c>
      <c r="E16" s="111"/>
      <c r="F16" s="111"/>
      <c r="G16" s="44"/>
    </row>
    <row r="17" spans="2:106" s="43" customFormat="1">
      <c r="B17" s="123"/>
      <c r="C17" s="124" t="s">
        <v>144</v>
      </c>
      <c r="D17" s="125">
        <f>SUM(D8:D16)</f>
        <v>0.6</v>
      </c>
      <c r="E17" s="112"/>
      <c r="F17" s="112"/>
      <c r="G17" s="44"/>
    </row>
    <row r="18" spans="2:106" s="43" customFormat="1">
      <c r="B18" s="44"/>
      <c r="C18" s="44"/>
      <c r="D18" s="44"/>
      <c r="E18" s="44"/>
      <c r="F18" s="44"/>
      <c r="G18" s="44"/>
    </row>
    <row r="19" spans="2:106" s="43" customFormat="1">
      <c r="B19" s="44"/>
      <c r="C19" s="44"/>
      <c r="D19" s="44"/>
      <c r="E19" s="44"/>
      <c r="F19" s="44"/>
      <c r="G19" s="44"/>
    </row>
    <row r="20" spans="2:106" s="43" customFormat="1">
      <c r="C20" s="44"/>
      <c r="D20" s="44"/>
      <c r="G20" s="44"/>
    </row>
    <row r="21" spans="2:106">
      <c r="B21" s="45" t="s">
        <v>6</v>
      </c>
      <c r="C21" s="44"/>
      <c r="D21" s="44"/>
      <c r="E21" s="673"/>
      <c r="F21" s="674"/>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row>
    <row r="22" spans="2:106" s="117" customFormat="1" ht="28.8">
      <c r="B22" s="113" t="s">
        <v>47</v>
      </c>
      <c r="C22" s="113" t="s">
        <v>45</v>
      </c>
      <c r="D22" s="121" t="s">
        <v>145</v>
      </c>
      <c r="E22" s="127" t="s">
        <v>146</v>
      </c>
      <c r="F22" s="116"/>
      <c r="G22" s="115"/>
    </row>
    <row r="23" spans="2:106">
      <c r="B23" s="118" t="str">
        <f>IF(OR(C23="",C23="Nurodykite"),"-",ROW(B23)-ROW($B$23)+1 &amp; ".")</f>
        <v>1.</v>
      </c>
      <c r="C23" s="119" t="str">
        <f>C8</f>
        <v>SVA rodiklis</v>
      </c>
      <c r="D23" s="128" t="str">
        <f>IF($B$4=Data1!$G$2,IFERROR(10*DA!H9/MAX(Rodikliai),"-"),IFERROR(10*MIN(Rodikliai)/DA!H9,"-"))</f>
        <v>-</v>
      </c>
      <c r="E23" s="129" t="str">
        <f>IFERROR(D23*VLOOKUP(B23,Svoris,3,0),"")</f>
        <v/>
      </c>
      <c r="F23" s="130"/>
      <c r="G23" s="44"/>
    </row>
    <row r="24" spans="2:106">
      <c r="B24" s="118" t="str">
        <f t="shared" ref="B24:B31" si="1">IF(OR(C24="",C24="Nurodykite"),"-",ROW(B24)-ROW($B$23)+1 &amp; ".")</f>
        <v>-</v>
      </c>
      <c r="C24" s="131" t="str">
        <f>IF($C$9=0,"Nurodykite",$C$9)</f>
        <v>Nurodykite</v>
      </c>
      <c r="D24" s="42" t="s">
        <v>147</v>
      </c>
      <c r="E24" s="129" t="str">
        <f t="shared" ref="E24:E31" si="2">IF(AND(B24&lt;&gt;"-",D24&lt;&gt;"Nurodykite įvertinimą"),IFERROR(D24*VLOOKUP(B24,Svoris,3,0),""),IF(AND(B24&lt;&gt;"-",D24="Nurodykite įvertinimą"),"Įveskite kriterijaus įvertinimą žaliame langelyje",""))</f>
        <v/>
      </c>
      <c r="F24" s="130"/>
      <c r="G24" s="44"/>
    </row>
    <row r="25" spans="2:106">
      <c r="B25" s="118" t="str">
        <f t="shared" si="1"/>
        <v>-</v>
      </c>
      <c r="C25" s="131" t="str">
        <f>IF($C$10=0,"Nurodykite",$C$10)</f>
        <v>Nurodykite</v>
      </c>
      <c r="D25" s="42" t="s">
        <v>147</v>
      </c>
      <c r="E25" s="129" t="str">
        <f t="shared" si="2"/>
        <v/>
      </c>
      <c r="F25" s="130"/>
      <c r="G25" s="308"/>
    </row>
    <row r="26" spans="2:106">
      <c r="B26" s="118" t="str">
        <f t="shared" si="1"/>
        <v>-</v>
      </c>
      <c r="C26" s="131" t="str">
        <f>IF($C$11=0,"Nurodykite",$C$11)</f>
        <v>Nurodykite</v>
      </c>
      <c r="D26" s="42" t="s">
        <v>147</v>
      </c>
      <c r="E26" s="129" t="str">
        <f t="shared" si="2"/>
        <v/>
      </c>
      <c r="F26" s="130"/>
      <c r="G26" s="44"/>
    </row>
    <row r="27" spans="2:106">
      <c r="B27" s="118" t="str">
        <f t="shared" si="1"/>
        <v>-</v>
      </c>
      <c r="C27" s="131" t="str">
        <f>IF($C$12=0,"Nurodykite",$C$12)</f>
        <v>Nurodykite</v>
      </c>
      <c r="D27" s="42" t="s">
        <v>147</v>
      </c>
      <c r="E27" s="129" t="str">
        <f t="shared" si="2"/>
        <v/>
      </c>
      <c r="F27" s="130"/>
      <c r="G27" s="44"/>
    </row>
    <row r="28" spans="2:106">
      <c r="B28" s="118" t="str">
        <f t="shared" si="1"/>
        <v>-</v>
      </c>
      <c r="C28" s="131" t="str">
        <f>IF($C$13=0,"Nurodykite",$C$13)</f>
        <v>Nurodykite</v>
      </c>
      <c r="D28" s="42" t="s">
        <v>147</v>
      </c>
      <c r="E28" s="129" t="str">
        <f t="shared" si="2"/>
        <v/>
      </c>
      <c r="F28" s="130"/>
      <c r="G28" s="44"/>
    </row>
    <row r="29" spans="2:106">
      <c r="B29" s="118" t="str">
        <f t="shared" si="1"/>
        <v>-</v>
      </c>
      <c r="C29" s="131" t="str">
        <f>IF($C$14=0,"Nurodykite",$C$14)</f>
        <v>Nurodykite</v>
      </c>
      <c r="D29" s="42" t="s">
        <v>147</v>
      </c>
      <c r="E29" s="129" t="str">
        <f t="shared" si="2"/>
        <v/>
      </c>
      <c r="F29" s="130"/>
      <c r="G29" s="44"/>
    </row>
    <row r="30" spans="2:106" s="43" customFormat="1">
      <c r="B30" s="118" t="str">
        <f t="shared" si="1"/>
        <v>-</v>
      </c>
      <c r="C30" s="131" t="str">
        <f>IF($C$15=0,"Nurodykite",$C$15)</f>
        <v>Nurodykite</v>
      </c>
      <c r="D30" s="42" t="s">
        <v>147</v>
      </c>
      <c r="E30" s="129" t="str">
        <f t="shared" si="2"/>
        <v/>
      </c>
      <c r="F30" s="130"/>
      <c r="G30" s="44"/>
    </row>
    <row r="31" spans="2:106">
      <c r="B31" s="118" t="str">
        <f t="shared" si="1"/>
        <v>-</v>
      </c>
      <c r="C31" s="131" t="str">
        <f>IF($C$16=0,"Nurodykite",$C$16)</f>
        <v>Nurodykite</v>
      </c>
      <c r="D31" s="42" t="s">
        <v>147</v>
      </c>
      <c r="E31" s="129" t="str">
        <f t="shared" si="2"/>
        <v/>
      </c>
      <c r="F31" s="130"/>
      <c r="G31" s="120"/>
    </row>
    <row r="32" spans="2:106">
      <c r="B32" s="132"/>
      <c r="C32" s="671" t="s">
        <v>148</v>
      </c>
      <c r="D32" s="672"/>
      <c r="E32" s="133">
        <f>SUM(E23:E31)</f>
        <v>0</v>
      </c>
      <c r="F32" s="134"/>
      <c r="G32" s="120"/>
    </row>
    <row r="33" spans="2:7">
      <c r="B33" s="132"/>
      <c r="C33" s="116"/>
      <c r="D33" s="135"/>
      <c r="E33" s="134"/>
      <c r="F33" s="134"/>
      <c r="G33" s="120"/>
    </row>
    <row r="34" spans="2:7" hidden="1">
      <c r="B34" s="45" t="s">
        <v>7</v>
      </c>
    </row>
    <row r="35" spans="2:7" ht="28.8" hidden="1">
      <c r="B35" s="113" t="s">
        <v>47</v>
      </c>
      <c r="C35" s="113" t="s">
        <v>45</v>
      </c>
      <c r="D35" s="121" t="s">
        <v>145</v>
      </c>
      <c r="E35" s="113" t="s">
        <v>146</v>
      </c>
      <c r="F35" s="116"/>
    </row>
    <row r="36" spans="2:7" hidden="1">
      <c r="B36" s="118" t="str">
        <f>IF(OR(C36="",C36="Nurodykite"),"-",ROW(B36)-ROW($B$36)+1 &amp; ".")</f>
        <v>1.</v>
      </c>
      <c r="C36" s="119" t="str">
        <f>C8</f>
        <v>SVA rodiklis</v>
      </c>
      <c r="D36" s="128" t="str">
        <f>IF($B$4=Data1!$G$2,IFERROR(10*DA!H10/MAX(Rodikliai),"-"),IFERROR(10*MIN(Rodikliai)/DA!H10,"-"))</f>
        <v>-</v>
      </c>
      <c r="E36" s="129" t="str">
        <f>IFERROR(D36*VLOOKUP(B36,Svoris,3,0),"")</f>
        <v/>
      </c>
      <c r="F36" s="130"/>
    </row>
    <row r="37" spans="2:7" hidden="1">
      <c r="B37" s="118" t="str">
        <f t="shared" ref="B37:B44" si="3">IF(OR(C37="",C37="Nurodykite"),"-",ROW(B37)-ROW($B$36)+1 &amp; ".")</f>
        <v>-</v>
      </c>
      <c r="C37" s="131" t="str">
        <f>IF($C$9=0,"Nurodykite",$C$9)</f>
        <v>Nurodykite</v>
      </c>
      <c r="D37" s="42" t="s">
        <v>147</v>
      </c>
      <c r="E37" s="129" t="str">
        <f t="shared" ref="E37:E44" si="4">IF(AND(B37&lt;&gt;"-",D37&lt;&gt;"Nurodykite įvertinimą"),IFERROR(D37*VLOOKUP(B37,Svoris,3,0),""),IF(AND(B37&lt;&gt;"-",D37="Nurodykite įvertinimą"),"Įveskite kriterijaus įvertinimą žaliame laukelyje",""))</f>
        <v/>
      </c>
      <c r="F37" s="130"/>
    </row>
    <row r="38" spans="2:7" hidden="1">
      <c r="B38" s="118" t="str">
        <f t="shared" si="3"/>
        <v>-</v>
      </c>
      <c r="C38" s="131" t="str">
        <f>IF($C$10=0,"Nurodykite",$C$10)</f>
        <v>Nurodykite</v>
      </c>
      <c r="D38" s="42" t="s">
        <v>147</v>
      </c>
      <c r="E38" s="129" t="str">
        <f t="shared" si="4"/>
        <v/>
      </c>
      <c r="F38" s="130"/>
    </row>
    <row r="39" spans="2:7" hidden="1">
      <c r="B39" s="118" t="str">
        <f t="shared" si="3"/>
        <v>-</v>
      </c>
      <c r="C39" s="131" t="str">
        <f>IF($C$11=0,"Nurodykite",$C$11)</f>
        <v>Nurodykite</v>
      </c>
      <c r="D39" s="42" t="s">
        <v>147</v>
      </c>
      <c r="E39" s="129" t="str">
        <f t="shared" si="4"/>
        <v/>
      </c>
      <c r="F39" s="130"/>
    </row>
    <row r="40" spans="2:7" hidden="1">
      <c r="B40" s="118" t="str">
        <f t="shared" si="3"/>
        <v>-</v>
      </c>
      <c r="C40" s="131" t="str">
        <f>IF($C$12=0,"Nurodykite",$C$12)</f>
        <v>Nurodykite</v>
      </c>
      <c r="D40" s="42" t="s">
        <v>147</v>
      </c>
      <c r="E40" s="129" t="str">
        <f t="shared" si="4"/>
        <v/>
      </c>
      <c r="F40" s="130"/>
    </row>
    <row r="41" spans="2:7" hidden="1">
      <c r="B41" s="118" t="str">
        <f t="shared" si="3"/>
        <v>-</v>
      </c>
      <c r="C41" s="131" t="str">
        <f>IF($C$13=0,"Nurodykite",$C$13)</f>
        <v>Nurodykite</v>
      </c>
      <c r="D41" s="42" t="s">
        <v>147</v>
      </c>
      <c r="E41" s="129" t="str">
        <f t="shared" si="4"/>
        <v/>
      </c>
      <c r="F41" s="130"/>
    </row>
    <row r="42" spans="2:7" hidden="1">
      <c r="B42" s="118" t="str">
        <f t="shared" si="3"/>
        <v>-</v>
      </c>
      <c r="C42" s="131" t="str">
        <f>IF($C$14=0,"Nurodykite",$C$14)</f>
        <v>Nurodykite</v>
      </c>
      <c r="D42" s="42" t="s">
        <v>147</v>
      </c>
      <c r="E42" s="129" t="str">
        <f t="shared" si="4"/>
        <v/>
      </c>
      <c r="F42" s="130"/>
    </row>
    <row r="43" spans="2:7" hidden="1">
      <c r="B43" s="118" t="str">
        <f t="shared" si="3"/>
        <v>-</v>
      </c>
      <c r="C43" s="131" t="str">
        <f>IF($C$15=0,"Nurodykite",$C$15)</f>
        <v>Nurodykite</v>
      </c>
      <c r="D43" s="42" t="s">
        <v>147</v>
      </c>
      <c r="E43" s="129" t="str">
        <f t="shared" si="4"/>
        <v/>
      </c>
      <c r="F43" s="130"/>
    </row>
    <row r="44" spans="2:7" hidden="1">
      <c r="B44" s="118" t="str">
        <f t="shared" si="3"/>
        <v>-</v>
      </c>
      <c r="C44" s="131" t="str">
        <f>IF($C$16=0,"Nurodykite",$C$16)</f>
        <v>Nurodykite</v>
      </c>
      <c r="D44" s="42" t="s">
        <v>147</v>
      </c>
      <c r="E44" s="129" t="str">
        <f t="shared" si="4"/>
        <v/>
      </c>
      <c r="F44" s="130"/>
    </row>
    <row r="45" spans="2:7" hidden="1">
      <c r="B45" s="132"/>
      <c r="C45" s="671" t="s">
        <v>148</v>
      </c>
      <c r="D45" s="672"/>
      <c r="E45" s="133">
        <f>SUM(E36:E44)</f>
        <v>0</v>
      </c>
      <c r="F45" s="134"/>
    </row>
    <row r="46" spans="2:7" hidden="1">
      <c r="B46" s="132"/>
      <c r="C46" s="116"/>
      <c r="D46" s="135"/>
      <c r="E46" s="134"/>
      <c r="F46" s="134"/>
    </row>
    <row r="47" spans="2:7" s="43" customFormat="1" hidden="1">
      <c r="B47" s="45" t="s">
        <v>8</v>
      </c>
    </row>
    <row r="48" spans="2:7" s="43" customFormat="1" ht="28.8" hidden="1">
      <c r="B48" s="113" t="s">
        <v>47</v>
      </c>
      <c r="C48" s="113" t="s">
        <v>45</v>
      </c>
      <c r="D48" s="121" t="s">
        <v>145</v>
      </c>
      <c r="E48" s="113" t="s">
        <v>146</v>
      </c>
      <c r="F48" s="116"/>
    </row>
    <row r="49" spans="2:6" s="43" customFormat="1" hidden="1">
      <c r="B49" s="118" t="str">
        <f>IF(OR(C49="",C49="Nurodykite"),"-",ROW(B49)-ROW($B$49)+1 &amp; ".")</f>
        <v>1.</v>
      </c>
      <c r="C49" s="119" t="str">
        <f>C8</f>
        <v>SVA rodiklis</v>
      </c>
      <c r="D49" s="128" t="str">
        <f>IF($B$4=Data1!$G$2,IFERROR(10*DA!H11/MAX(Rodikliai),"-"),IFERROR(10*MIN(Rodikliai)/DA!H11,"-"))</f>
        <v>-</v>
      </c>
      <c r="E49" s="129" t="str">
        <f>IFERROR(D49*VLOOKUP(B49,Svoris,3,0),"")</f>
        <v/>
      </c>
      <c r="F49" s="130"/>
    </row>
    <row r="50" spans="2:6" s="43" customFormat="1" hidden="1">
      <c r="B50" s="118" t="str">
        <f t="shared" ref="B50:B57" si="5">IF(OR(C50="",C50="Nurodykite"),"-",ROW(B50)-ROW($B$49)+1 &amp; ".")</f>
        <v>-</v>
      </c>
      <c r="C50" s="131" t="str">
        <f>IF($C$9=0,"Nurodykite",$C$9)</f>
        <v>Nurodykite</v>
      </c>
      <c r="D50" s="42" t="s">
        <v>147</v>
      </c>
      <c r="E50" s="129" t="str">
        <f t="shared" ref="E50:E57" si="6">IF(AND(B50&lt;&gt;"-",D50&lt;&gt;"Nurodykite įvertinimą"),IFERROR(D50*VLOOKUP(B50,Svoris,3,0),""),IF(AND(B50&lt;&gt;"-",D50="Nurodykite įvertinimą"),"Įveskite kriterijaus įvertinimą žaliame laukelyje",""))</f>
        <v/>
      </c>
      <c r="F50" s="130"/>
    </row>
    <row r="51" spans="2:6" s="43" customFormat="1" hidden="1">
      <c r="B51" s="118" t="str">
        <f t="shared" si="5"/>
        <v>-</v>
      </c>
      <c r="C51" s="131" t="str">
        <f>IF($C$10=0,"Nurodykite",$C$10)</f>
        <v>Nurodykite</v>
      </c>
      <c r="D51" s="42" t="s">
        <v>147</v>
      </c>
      <c r="E51" s="129" t="str">
        <f t="shared" si="6"/>
        <v/>
      </c>
      <c r="F51" s="130"/>
    </row>
    <row r="52" spans="2:6" s="43" customFormat="1" hidden="1">
      <c r="B52" s="118" t="str">
        <f t="shared" si="5"/>
        <v>-</v>
      </c>
      <c r="C52" s="131" t="str">
        <f>IF($C$11=0,"Nurodykite",$C$11)</f>
        <v>Nurodykite</v>
      </c>
      <c r="D52" s="42" t="s">
        <v>147</v>
      </c>
      <c r="E52" s="129" t="str">
        <f t="shared" si="6"/>
        <v/>
      </c>
      <c r="F52" s="130"/>
    </row>
    <row r="53" spans="2:6" s="43" customFormat="1" hidden="1">
      <c r="B53" s="118" t="str">
        <f t="shared" si="5"/>
        <v>-</v>
      </c>
      <c r="C53" s="131" t="str">
        <f>IF($C$12=0,"Nurodykite",$C$12)</f>
        <v>Nurodykite</v>
      </c>
      <c r="D53" s="42" t="s">
        <v>147</v>
      </c>
      <c r="E53" s="129" t="str">
        <f t="shared" si="6"/>
        <v/>
      </c>
      <c r="F53" s="130"/>
    </row>
    <row r="54" spans="2:6" s="43" customFormat="1" hidden="1">
      <c r="B54" s="118" t="str">
        <f t="shared" si="5"/>
        <v>-</v>
      </c>
      <c r="C54" s="131" t="str">
        <f>IF($C$13=0,"Nurodykite",$C$13)</f>
        <v>Nurodykite</v>
      </c>
      <c r="D54" s="42" t="s">
        <v>147</v>
      </c>
      <c r="E54" s="129" t="str">
        <f t="shared" si="6"/>
        <v/>
      </c>
      <c r="F54" s="130"/>
    </row>
    <row r="55" spans="2:6" s="43" customFormat="1" hidden="1">
      <c r="B55" s="118" t="str">
        <f t="shared" si="5"/>
        <v>-</v>
      </c>
      <c r="C55" s="131" t="str">
        <f>IF($C$14=0,"Nurodykite",$C$14)</f>
        <v>Nurodykite</v>
      </c>
      <c r="D55" s="42" t="s">
        <v>147</v>
      </c>
      <c r="E55" s="129" t="str">
        <f t="shared" si="6"/>
        <v/>
      </c>
      <c r="F55" s="130"/>
    </row>
    <row r="56" spans="2:6" hidden="1">
      <c r="B56" s="118" t="str">
        <f t="shared" si="5"/>
        <v>-</v>
      </c>
      <c r="C56" s="131" t="str">
        <f>IF($C$15=0,"Nurodykite",$C$15)</f>
        <v>Nurodykite</v>
      </c>
      <c r="D56" s="42" t="s">
        <v>147</v>
      </c>
      <c r="E56" s="129" t="str">
        <f t="shared" si="6"/>
        <v/>
      </c>
      <c r="F56" s="130"/>
    </row>
    <row r="57" spans="2:6" hidden="1">
      <c r="B57" s="118" t="str">
        <f t="shared" si="5"/>
        <v>-</v>
      </c>
      <c r="C57" s="131" t="str">
        <f>IF($C$16=0,"Nurodykite",$C$16)</f>
        <v>Nurodykite</v>
      </c>
      <c r="D57" s="42" t="s">
        <v>147</v>
      </c>
      <c r="E57" s="129" t="str">
        <f t="shared" si="6"/>
        <v/>
      </c>
      <c r="F57" s="130"/>
    </row>
    <row r="58" spans="2:6" hidden="1">
      <c r="B58" s="132"/>
      <c r="C58" s="671" t="s">
        <v>148</v>
      </c>
      <c r="D58" s="672"/>
      <c r="E58" s="133">
        <f>SUM(E49:E57)</f>
        <v>0</v>
      </c>
      <c r="F58" s="134"/>
    </row>
    <row r="59" spans="2:6" hidden="1"/>
    <row r="60" spans="2:6" hidden="1">
      <c r="B60" s="45" t="s">
        <v>10</v>
      </c>
    </row>
    <row r="61" spans="2:6" ht="28.8" hidden="1">
      <c r="B61" s="113" t="s">
        <v>47</v>
      </c>
      <c r="C61" s="113" t="s">
        <v>45</v>
      </c>
      <c r="D61" s="121" t="s">
        <v>145</v>
      </c>
      <c r="E61" s="113" t="s">
        <v>146</v>
      </c>
      <c r="F61" s="116"/>
    </row>
    <row r="62" spans="2:6" hidden="1">
      <c r="B62" s="118" t="str">
        <f t="shared" ref="B62:B70" si="7">IF(OR(C62="",C62="Nurodykite"),"-",ROW(B62)-ROW($B$62)+1 &amp; ".")</f>
        <v>1.</v>
      </c>
      <c r="C62" s="119" t="str">
        <f>C8</f>
        <v>SVA rodiklis</v>
      </c>
      <c r="D62" s="128" t="str">
        <f>IF($B$4=Data1!$G$2,IFERROR(10*DA!H12/MAX(Rodikliai),"-"),IFERROR(10*MIN(Rodikliai)/DA!H12,"-"))</f>
        <v>-</v>
      </c>
      <c r="E62" s="129" t="str">
        <f>IFERROR(D62*VLOOKUP(B62,Svoris,3,0),"")</f>
        <v/>
      </c>
      <c r="F62" s="130"/>
    </row>
    <row r="63" spans="2:6" hidden="1">
      <c r="B63" s="118" t="str">
        <f t="shared" si="7"/>
        <v>-</v>
      </c>
      <c r="C63" s="131" t="str">
        <f>IF($C$9=0,"Nurodykite",$C$9)</f>
        <v>Nurodykite</v>
      </c>
      <c r="D63" s="42" t="s">
        <v>147</v>
      </c>
      <c r="E63" s="129" t="str">
        <f t="shared" ref="E63:E70" si="8">IF(AND(B63&lt;&gt;"-",D63&lt;&gt;"Nurodykite įvertinimą"),IFERROR(D63*VLOOKUP(B63,Svoris,3,0),""),IF(AND(B63&lt;&gt;"-",D63="Nurodykite įvertinimą"),"Įveskite kriterijaus įvertinimą žaliame laukelyje",""))</f>
        <v/>
      </c>
      <c r="F63" s="130"/>
    </row>
    <row r="64" spans="2:6" hidden="1">
      <c r="B64" s="118" t="str">
        <f t="shared" si="7"/>
        <v>-</v>
      </c>
      <c r="C64" s="131" t="str">
        <f>IF($C$10=0,"Nurodykite",$C$10)</f>
        <v>Nurodykite</v>
      </c>
      <c r="D64" s="42" t="s">
        <v>147</v>
      </c>
      <c r="E64" s="129" t="str">
        <f t="shared" si="8"/>
        <v/>
      </c>
      <c r="F64" s="130"/>
    </row>
    <row r="65" spans="2:6" hidden="1">
      <c r="B65" s="118" t="str">
        <f t="shared" si="7"/>
        <v>-</v>
      </c>
      <c r="C65" s="131" t="str">
        <f>IF($C$11=0,"Nurodykite",$C$11)</f>
        <v>Nurodykite</v>
      </c>
      <c r="D65" s="42" t="s">
        <v>147</v>
      </c>
      <c r="E65" s="129" t="str">
        <f t="shared" si="8"/>
        <v/>
      </c>
      <c r="F65" s="130"/>
    </row>
    <row r="66" spans="2:6" hidden="1">
      <c r="B66" s="118" t="str">
        <f t="shared" si="7"/>
        <v>-</v>
      </c>
      <c r="C66" s="131" t="str">
        <f>IF($C$12=0,"Nurodykite",$C$12)</f>
        <v>Nurodykite</v>
      </c>
      <c r="D66" s="42" t="s">
        <v>147</v>
      </c>
      <c r="E66" s="129" t="str">
        <f t="shared" si="8"/>
        <v/>
      </c>
      <c r="F66" s="130"/>
    </row>
    <row r="67" spans="2:6" hidden="1">
      <c r="B67" s="118" t="str">
        <f t="shared" si="7"/>
        <v>-</v>
      </c>
      <c r="C67" s="131" t="str">
        <f>IF($C$13=0,"Nurodykite",$C$13)</f>
        <v>Nurodykite</v>
      </c>
      <c r="D67" s="42" t="s">
        <v>147</v>
      </c>
      <c r="E67" s="129" t="str">
        <f t="shared" si="8"/>
        <v/>
      </c>
      <c r="F67" s="130"/>
    </row>
    <row r="68" spans="2:6" hidden="1">
      <c r="B68" s="118" t="str">
        <f t="shared" si="7"/>
        <v>-</v>
      </c>
      <c r="C68" s="131" t="str">
        <f>IF($C$14=0,"Nurodykite",$C$14)</f>
        <v>Nurodykite</v>
      </c>
      <c r="D68" s="42" t="s">
        <v>147</v>
      </c>
      <c r="E68" s="129" t="str">
        <f t="shared" si="8"/>
        <v/>
      </c>
      <c r="F68" s="130"/>
    </row>
    <row r="69" spans="2:6" hidden="1">
      <c r="B69" s="118" t="str">
        <f t="shared" si="7"/>
        <v>-</v>
      </c>
      <c r="C69" s="131" t="str">
        <f>IF($C$15=0,"Nurodykite",$C$15)</f>
        <v>Nurodykite</v>
      </c>
      <c r="D69" s="42" t="s">
        <v>147</v>
      </c>
      <c r="E69" s="129" t="str">
        <f t="shared" si="8"/>
        <v/>
      </c>
      <c r="F69" s="130"/>
    </row>
    <row r="70" spans="2:6" hidden="1">
      <c r="B70" s="118" t="str">
        <f t="shared" si="7"/>
        <v>-</v>
      </c>
      <c r="C70" s="131" t="str">
        <f>IF($C$16=0,"Nurodykite",$C$16)</f>
        <v>Nurodykite</v>
      </c>
      <c r="D70" s="42" t="s">
        <v>147</v>
      </c>
      <c r="E70" s="129" t="str">
        <f t="shared" si="8"/>
        <v/>
      </c>
      <c r="F70" s="130"/>
    </row>
    <row r="71" spans="2:6" hidden="1">
      <c r="B71" s="132"/>
      <c r="C71" s="671" t="s">
        <v>148</v>
      </c>
      <c r="D71" s="672"/>
      <c r="E71" s="133">
        <f>SUM(E62:E70)</f>
        <v>0</v>
      </c>
      <c r="F71" s="134"/>
    </row>
    <row r="72" spans="2:6" hidden="1"/>
    <row r="73" spans="2:6" hidden="1">
      <c r="B73" s="45" t="s">
        <v>13</v>
      </c>
    </row>
    <row r="74" spans="2:6" ht="28.8" hidden="1">
      <c r="B74" s="113" t="s">
        <v>47</v>
      </c>
      <c r="C74" s="113" t="s">
        <v>45</v>
      </c>
      <c r="D74" s="121" t="s">
        <v>145</v>
      </c>
      <c r="E74" s="113" t="s">
        <v>146</v>
      </c>
      <c r="F74" s="116"/>
    </row>
    <row r="75" spans="2:6" hidden="1">
      <c r="B75" s="118" t="str">
        <f>IF(OR(C75="",C75="Nurodykite"),"-",ROW(B75)-ROW($B$75)+1 &amp; ".")</f>
        <v>1.</v>
      </c>
      <c r="C75" s="119" t="str">
        <f>C8</f>
        <v>SVA rodiklis</v>
      </c>
      <c r="D75" s="128" t="str">
        <f>IF($B$4=Data1!$G$2,IFERROR(10*DA!H13/MAX(Rodikliai),"-"),IFERROR(10*MIN(Rodikliai)/DA!H13,"-"))</f>
        <v>-</v>
      </c>
      <c r="E75" s="129" t="str">
        <f>IFERROR(D75*VLOOKUP(B75,Svoris,3,0),"")</f>
        <v/>
      </c>
      <c r="F75" s="130"/>
    </row>
    <row r="76" spans="2:6" hidden="1">
      <c r="B76" s="118" t="str">
        <f t="shared" ref="B76:B83" si="9">IF(OR(C76="",C76="Nurodykite"),"-",ROW(B76)-ROW($B$75)+1 &amp; ".")</f>
        <v>-</v>
      </c>
      <c r="C76" s="131" t="str">
        <f>IF($C$9=0,"Nurodykite",$C$9)</f>
        <v>Nurodykite</v>
      </c>
      <c r="D76" s="42" t="s">
        <v>147</v>
      </c>
      <c r="E76" s="129" t="str">
        <f t="shared" ref="E76:E83" si="10">IF(AND(B76&lt;&gt;"-",D76&lt;&gt;"Nurodykite įvertinimą"),IFERROR(D76*VLOOKUP(B76,Svoris,3,0),""),IF(AND(B76&lt;&gt;"-",D76="Nurodykite įvertinimą"),"Įveskite kriterijaus įvertinimą žaliame laukelyje",""))</f>
        <v/>
      </c>
      <c r="F76" s="130"/>
    </row>
    <row r="77" spans="2:6" hidden="1">
      <c r="B77" s="118" t="str">
        <f t="shared" si="9"/>
        <v>-</v>
      </c>
      <c r="C77" s="131" t="str">
        <f>IF($C$10=0,"Nurodykite",$C$10)</f>
        <v>Nurodykite</v>
      </c>
      <c r="D77" s="42" t="s">
        <v>147</v>
      </c>
      <c r="E77" s="129" t="str">
        <f t="shared" si="10"/>
        <v/>
      </c>
      <c r="F77" s="130"/>
    </row>
    <row r="78" spans="2:6" hidden="1">
      <c r="B78" s="118" t="str">
        <f t="shared" si="9"/>
        <v>-</v>
      </c>
      <c r="C78" s="131" t="str">
        <f>IF($C$11=0,"Nurodykite",$C$11)</f>
        <v>Nurodykite</v>
      </c>
      <c r="D78" s="42" t="s">
        <v>147</v>
      </c>
      <c r="E78" s="129" t="str">
        <f t="shared" si="10"/>
        <v/>
      </c>
      <c r="F78" s="130"/>
    </row>
    <row r="79" spans="2:6" hidden="1">
      <c r="B79" s="118" t="str">
        <f t="shared" si="9"/>
        <v>-</v>
      </c>
      <c r="C79" s="131" t="str">
        <f>IF($C$12=0,"Nurodykite",$C$12)</f>
        <v>Nurodykite</v>
      </c>
      <c r="D79" s="42" t="s">
        <v>147</v>
      </c>
      <c r="E79" s="129" t="str">
        <f t="shared" si="10"/>
        <v/>
      </c>
      <c r="F79" s="130"/>
    </row>
    <row r="80" spans="2:6" hidden="1">
      <c r="B80" s="118" t="str">
        <f t="shared" si="9"/>
        <v>-</v>
      </c>
      <c r="C80" s="131" t="str">
        <f>IF($C$13=0,"Nurodykite",$C$13)</f>
        <v>Nurodykite</v>
      </c>
      <c r="D80" s="42" t="s">
        <v>147</v>
      </c>
      <c r="E80" s="129" t="str">
        <f t="shared" si="10"/>
        <v/>
      </c>
      <c r="F80" s="130"/>
    </row>
    <row r="81" spans="2:6" hidden="1">
      <c r="B81" s="118" t="str">
        <f t="shared" si="9"/>
        <v>-</v>
      </c>
      <c r="C81" s="131" t="str">
        <f>IF($C$14=0,"Nurodykite",$C$14)</f>
        <v>Nurodykite</v>
      </c>
      <c r="D81" s="42" t="s">
        <v>147</v>
      </c>
      <c r="E81" s="129" t="str">
        <f t="shared" si="10"/>
        <v/>
      </c>
      <c r="F81" s="130"/>
    </row>
    <row r="82" spans="2:6" hidden="1">
      <c r="B82" s="118" t="str">
        <f t="shared" si="9"/>
        <v>-</v>
      </c>
      <c r="C82" s="131" t="str">
        <f>IF($C$15=0,"Nurodykite",$C$15)</f>
        <v>Nurodykite</v>
      </c>
      <c r="D82" s="42" t="s">
        <v>147</v>
      </c>
      <c r="E82" s="129" t="str">
        <f t="shared" si="10"/>
        <v/>
      </c>
      <c r="F82" s="130"/>
    </row>
    <row r="83" spans="2:6" hidden="1">
      <c r="B83" s="118" t="str">
        <f t="shared" si="9"/>
        <v>-</v>
      </c>
      <c r="C83" s="131" t="str">
        <f>IF($C$16=0,"Nurodykite",$C$16)</f>
        <v>Nurodykite</v>
      </c>
      <c r="D83" s="42" t="s">
        <v>147</v>
      </c>
      <c r="E83" s="129" t="str">
        <f t="shared" si="10"/>
        <v/>
      </c>
      <c r="F83" s="130"/>
    </row>
    <row r="84" spans="2:6" hidden="1">
      <c r="B84" s="132"/>
      <c r="C84" s="671" t="s">
        <v>148</v>
      </c>
      <c r="D84" s="672"/>
      <c r="E84" s="133">
        <f>SUM(E75:E83)</f>
        <v>0</v>
      </c>
      <c r="F84" s="134"/>
    </row>
    <row r="85" spans="2:6" s="43" customFormat="1"/>
  </sheetData>
  <sheetProtection algorithmName="SHA-512" hashValue="OvIq+VGQk80sUaTyrMRQNPJK4l6ypgeeJ2fJf8HuMUTcBZSJ1Ga5p4ixGPFFv1zFwC/RoHmmPJI3Wl3RcYy50w==" saltValue="KpzYjs7tt0uub7fQdeU7rg=="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formula1>0.6</formula1>
      <formula2>1</formula2>
    </dataValidation>
    <dataValidation type="decimal" operator="equal" allowBlank="1" showInputMessage="1" showErrorMessage="1" promptTitle="Paaiškinimas" prompt="Visų kriterijų svorių suma turi būti lygi 100%." sqref="D17">
      <formula1>1</formula1>
    </dataValidation>
    <dataValidation type="decimal" allowBlank="1" showInputMessage="1" showErrorMessage="1" errorTitle="Kriterijaus svoris" error="Įrašykite kriterijaus svorį iš intervalo 0% - 40% (visų kriterijų svorių suma turi neviršyti 100%)." sqref="D9:D16">
      <formula1>0</formula1>
      <formula2>1</formula2>
    </dataValidation>
    <dataValidation type="decimal" allowBlank="1" showInputMessage="1" showErrorMessage="1" error="Kriterijaus įvertinimą pasirinkite iš intervalo 0-10." sqref="D76:D83 D37:D44 D50:D57 D63:D70 D24:D31">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144780</xdr:rowOff>
                  </from>
                  <to>
                    <xdr:col>3</xdr:col>
                    <xdr:colOff>2346960</xdr:colOff>
                    <xdr:row>5</xdr:row>
                    <xdr:rowOff>175260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144780</xdr:rowOff>
                  </from>
                  <to>
                    <xdr:col>7</xdr:col>
                    <xdr:colOff>1356360</xdr:colOff>
                    <xdr:row>6</xdr:row>
                    <xdr:rowOff>175260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activeCell="C20" sqref="C20"/>
      <selection pane="topRight" activeCell="C20" sqref="C20"/>
      <selection pane="bottomLeft" activeCell="C20" sqref="C20"/>
      <selection pane="bottomRight" activeCell="F11" sqref="F11"/>
    </sheetView>
  </sheetViews>
  <sheetFormatPr defaultColWidth="9.109375" defaultRowHeight="14.4"/>
  <cols>
    <col min="1" max="1" width="3.6640625" style="52" customWidth="1"/>
    <col min="2" max="2" width="5.88671875" style="52" customWidth="1"/>
    <col min="3" max="3" width="12.44140625" style="52" customWidth="1"/>
    <col min="4" max="4" width="40.33203125" style="52" customWidth="1"/>
    <col min="5" max="5" width="8.44140625" style="52" customWidth="1"/>
    <col min="6" max="7" width="16.6640625" style="52" customWidth="1"/>
    <col min="8" max="28" width="14.6640625" style="52" customWidth="1"/>
    <col min="29" max="107" width="14.6640625" style="52" hidden="1" customWidth="1"/>
    <col min="108" max="109" width="9.109375" style="52" customWidth="1"/>
    <col min="110" max="16384" width="9.109375" style="52"/>
  </cols>
  <sheetData>
    <row r="1" spans="2:107" ht="9" customHeight="1"/>
    <row r="2" spans="2:107">
      <c r="B2" s="26" t="s">
        <v>14</v>
      </c>
      <c r="D2" s="26"/>
      <c r="E2" s="26"/>
      <c r="F2" s="26"/>
      <c r="G2" s="26"/>
      <c r="H2" s="26"/>
    </row>
    <row r="4" spans="2:107">
      <c r="B4" s="26"/>
      <c r="D4" s="1"/>
      <c r="E4" s="1"/>
      <c r="F4" s="1"/>
    </row>
    <row r="5" spans="2:107" s="1" customFormat="1">
      <c r="B5" s="26" t="s">
        <v>206</v>
      </c>
    </row>
    <row r="6" spans="2:107" s="63" customFormat="1">
      <c r="B6" s="214" t="s">
        <v>6</v>
      </c>
      <c r="C6" s="64"/>
      <c r="D6" s="64"/>
      <c r="E6" s="64"/>
      <c r="F6" s="645" t="s">
        <v>32</v>
      </c>
      <c r="G6" s="657"/>
      <c r="H6" s="18">
        <v>0</v>
      </c>
      <c r="I6" s="18">
        <v>1</v>
      </c>
      <c r="J6" s="18">
        <v>2</v>
      </c>
      <c r="K6" s="18">
        <v>3</v>
      </c>
      <c r="L6" s="18">
        <v>4</v>
      </c>
      <c r="M6" s="18">
        <v>5</v>
      </c>
      <c r="N6" s="18">
        <v>6</v>
      </c>
      <c r="O6" s="18">
        <v>7</v>
      </c>
      <c r="P6" s="18">
        <v>8</v>
      </c>
      <c r="Q6" s="18">
        <v>9</v>
      </c>
      <c r="R6" s="18">
        <v>10</v>
      </c>
      <c r="S6" s="18">
        <v>11</v>
      </c>
      <c r="T6" s="18">
        <v>12</v>
      </c>
      <c r="U6" s="18">
        <v>13</v>
      </c>
      <c r="V6" s="18">
        <v>14</v>
      </c>
      <c r="W6" s="18">
        <v>15</v>
      </c>
      <c r="X6" s="18">
        <v>16</v>
      </c>
      <c r="Y6" s="18">
        <v>17</v>
      </c>
      <c r="Z6" s="18">
        <v>18</v>
      </c>
      <c r="AA6" s="18">
        <v>19</v>
      </c>
      <c r="AB6" s="18">
        <v>20</v>
      </c>
      <c r="AC6" s="18">
        <v>21</v>
      </c>
      <c r="AD6" s="18">
        <v>22</v>
      </c>
      <c r="AE6" s="18">
        <v>23</v>
      </c>
      <c r="AF6" s="18">
        <v>24</v>
      </c>
      <c r="AG6" s="18">
        <v>25</v>
      </c>
      <c r="AH6" s="18">
        <v>26</v>
      </c>
      <c r="AI6" s="18">
        <v>27</v>
      </c>
      <c r="AJ6" s="18">
        <v>28</v>
      </c>
      <c r="AK6" s="18">
        <v>29</v>
      </c>
      <c r="AL6" s="18">
        <v>30</v>
      </c>
      <c r="AM6" s="18">
        <v>31</v>
      </c>
      <c r="AN6" s="18">
        <v>32</v>
      </c>
      <c r="AO6" s="18">
        <v>33</v>
      </c>
      <c r="AP6" s="18">
        <v>34</v>
      </c>
      <c r="AQ6" s="18">
        <v>35</v>
      </c>
      <c r="AR6" s="18">
        <v>36</v>
      </c>
      <c r="AS6" s="18">
        <v>37</v>
      </c>
      <c r="AT6" s="18">
        <v>38</v>
      </c>
      <c r="AU6" s="18">
        <v>39</v>
      </c>
      <c r="AV6" s="18">
        <v>40</v>
      </c>
      <c r="AW6" s="18">
        <v>41</v>
      </c>
      <c r="AX6" s="18">
        <v>42</v>
      </c>
      <c r="AY6" s="18">
        <v>43</v>
      </c>
      <c r="AZ6" s="18">
        <v>44</v>
      </c>
      <c r="BA6" s="18">
        <v>45</v>
      </c>
      <c r="BB6" s="18">
        <v>46</v>
      </c>
      <c r="BC6" s="18">
        <v>47</v>
      </c>
      <c r="BD6" s="18">
        <v>48</v>
      </c>
      <c r="BE6" s="18">
        <v>49</v>
      </c>
      <c r="BF6" s="18">
        <v>50</v>
      </c>
      <c r="BG6" s="18">
        <v>51</v>
      </c>
      <c r="BH6" s="18">
        <v>52</v>
      </c>
      <c r="BI6" s="18">
        <v>53</v>
      </c>
      <c r="BJ6" s="18">
        <v>54</v>
      </c>
      <c r="BK6" s="18">
        <v>55</v>
      </c>
      <c r="BL6" s="18">
        <v>56</v>
      </c>
      <c r="BM6" s="18">
        <v>57</v>
      </c>
      <c r="BN6" s="18">
        <v>58</v>
      </c>
      <c r="BO6" s="18">
        <v>59</v>
      </c>
      <c r="BP6" s="18">
        <v>60</v>
      </c>
      <c r="BQ6" s="18">
        <v>61</v>
      </c>
      <c r="BR6" s="18">
        <v>62</v>
      </c>
      <c r="BS6" s="18">
        <v>63</v>
      </c>
      <c r="BT6" s="18">
        <v>64</v>
      </c>
      <c r="BU6" s="18">
        <v>65</v>
      </c>
      <c r="BV6" s="18">
        <v>66</v>
      </c>
      <c r="BW6" s="18">
        <v>67</v>
      </c>
      <c r="BX6" s="18">
        <v>68</v>
      </c>
      <c r="BY6" s="18">
        <v>69</v>
      </c>
      <c r="BZ6" s="18">
        <v>70</v>
      </c>
      <c r="CA6" s="18">
        <v>71</v>
      </c>
      <c r="CB6" s="18">
        <v>72</v>
      </c>
      <c r="CC6" s="18">
        <v>73</v>
      </c>
      <c r="CD6" s="18">
        <v>74</v>
      </c>
      <c r="CE6" s="18">
        <v>75</v>
      </c>
      <c r="CF6" s="18">
        <v>76</v>
      </c>
      <c r="CG6" s="18">
        <v>77</v>
      </c>
      <c r="CH6" s="18">
        <v>78</v>
      </c>
      <c r="CI6" s="18">
        <v>79</v>
      </c>
      <c r="CJ6" s="18">
        <v>80</v>
      </c>
      <c r="CK6" s="18">
        <v>81</v>
      </c>
      <c r="CL6" s="18">
        <v>82</v>
      </c>
      <c r="CM6" s="18">
        <v>83</v>
      </c>
      <c r="CN6" s="18">
        <v>84</v>
      </c>
      <c r="CO6" s="18">
        <v>85</v>
      </c>
      <c r="CP6" s="18">
        <v>86</v>
      </c>
      <c r="CQ6" s="18">
        <v>87</v>
      </c>
      <c r="CR6" s="18">
        <v>88</v>
      </c>
      <c r="CS6" s="18">
        <v>89</v>
      </c>
      <c r="CT6" s="18">
        <v>90</v>
      </c>
      <c r="CU6" s="18">
        <v>91</v>
      </c>
      <c r="CV6" s="18">
        <v>92</v>
      </c>
      <c r="CW6" s="18">
        <v>93</v>
      </c>
      <c r="CX6" s="18">
        <v>94</v>
      </c>
      <c r="CY6" s="18">
        <v>95</v>
      </c>
      <c r="CZ6" s="18">
        <v>96</v>
      </c>
      <c r="DA6" s="18">
        <v>97</v>
      </c>
      <c r="DB6" s="18">
        <v>98</v>
      </c>
      <c r="DC6" s="18">
        <v>99</v>
      </c>
    </row>
    <row r="7" spans="2:107" s="63" customFormat="1" ht="28.5" customHeight="1">
      <c r="B7" s="18" t="s">
        <v>5</v>
      </c>
      <c r="C7" s="667" t="s">
        <v>15</v>
      </c>
      <c r="D7" s="667"/>
      <c r="E7" s="667"/>
      <c r="F7" s="19" t="s">
        <v>34</v>
      </c>
      <c r="G7" s="18" t="s">
        <v>33</v>
      </c>
      <c r="H7" s="18" t="str">
        <f ca="1">IF(PVP="",TEXT(TODAY(),"yyyy"),TEXT(PVP,"yyyy"))</f>
        <v>2023</v>
      </c>
      <c r="I7" s="18">
        <f ca="1">$H$7+I6</f>
        <v>2024</v>
      </c>
      <c r="J7" s="18">
        <f t="shared" ref="J7:BU7" ca="1" si="0">$H$7+J6</f>
        <v>2025</v>
      </c>
      <c r="K7" s="18">
        <f t="shared" ca="1" si="0"/>
        <v>2026</v>
      </c>
      <c r="L7" s="18">
        <f t="shared" ca="1" si="0"/>
        <v>2027</v>
      </c>
      <c r="M7" s="18">
        <f t="shared" ca="1" si="0"/>
        <v>2028</v>
      </c>
      <c r="N7" s="18">
        <f t="shared" ca="1" si="0"/>
        <v>2029</v>
      </c>
      <c r="O7" s="18">
        <f t="shared" ca="1" si="0"/>
        <v>2030</v>
      </c>
      <c r="P7" s="18">
        <f t="shared" ca="1" si="0"/>
        <v>2031</v>
      </c>
      <c r="Q7" s="18">
        <f t="shared" ca="1" si="0"/>
        <v>2032</v>
      </c>
      <c r="R7" s="18">
        <f t="shared" ca="1" si="0"/>
        <v>2033</v>
      </c>
      <c r="S7" s="18">
        <f t="shared" ca="1" si="0"/>
        <v>2034</v>
      </c>
      <c r="T7" s="18">
        <f t="shared" ca="1" si="0"/>
        <v>2035</v>
      </c>
      <c r="U7" s="18">
        <f t="shared" ca="1" si="0"/>
        <v>2036</v>
      </c>
      <c r="V7" s="18">
        <f t="shared" ca="1" si="0"/>
        <v>2037</v>
      </c>
      <c r="W7" s="18">
        <f t="shared" ca="1" si="0"/>
        <v>2038</v>
      </c>
      <c r="X7" s="18">
        <f t="shared" ca="1" si="0"/>
        <v>2039</v>
      </c>
      <c r="Y7" s="18">
        <f t="shared" ca="1" si="0"/>
        <v>2040</v>
      </c>
      <c r="Z7" s="18">
        <f t="shared" ca="1" si="0"/>
        <v>2041</v>
      </c>
      <c r="AA7" s="18">
        <f t="shared" ca="1" si="0"/>
        <v>2042</v>
      </c>
      <c r="AB7" s="18">
        <f t="shared" ca="1" si="0"/>
        <v>2043</v>
      </c>
      <c r="AC7" s="18">
        <f t="shared" ca="1" si="0"/>
        <v>2044</v>
      </c>
      <c r="AD7" s="18">
        <f t="shared" ca="1" si="0"/>
        <v>2045</v>
      </c>
      <c r="AE7" s="18">
        <f t="shared" ca="1" si="0"/>
        <v>2046</v>
      </c>
      <c r="AF7" s="18">
        <f t="shared" ca="1" si="0"/>
        <v>2047</v>
      </c>
      <c r="AG7" s="18">
        <f t="shared" ca="1" si="0"/>
        <v>2048</v>
      </c>
      <c r="AH7" s="18">
        <f t="shared" ca="1" si="0"/>
        <v>2049</v>
      </c>
      <c r="AI7" s="18">
        <f t="shared" ca="1" si="0"/>
        <v>2050</v>
      </c>
      <c r="AJ7" s="18">
        <f t="shared" ca="1" si="0"/>
        <v>2051</v>
      </c>
      <c r="AK7" s="18">
        <f t="shared" ca="1" si="0"/>
        <v>2052</v>
      </c>
      <c r="AL7" s="18">
        <f t="shared" ca="1" si="0"/>
        <v>2053</v>
      </c>
      <c r="AM7" s="18">
        <f t="shared" ca="1" si="0"/>
        <v>2054</v>
      </c>
      <c r="AN7" s="18">
        <f t="shared" ca="1" si="0"/>
        <v>2055</v>
      </c>
      <c r="AO7" s="18">
        <f t="shared" ca="1" si="0"/>
        <v>2056</v>
      </c>
      <c r="AP7" s="18">
        <f t="shared" ca="1" si="0"/>
        <v>2057</v>
      </c>
      <c r="AQ7" s="18">
        <f t="shared" ca="1" si="0"/>
        <v>2058</v>
      </c>
      <c r="AR7" s="18">
        <f t="shared" ca="1" si="0"/>
        <v>2059</v>
      </c>
      <c r="AS7" s="18">
        <f t="shared" ca="1" si="0"/>
        <v>2060</v>
      </c>
      <c r="AT7" s="18">
        <f t="shared" ca="1" si="0"/>
        <v>2061</v>
      </c>
      <c r="AU7" s="18">
        <f t="shared" ca="1" si="0"/>
        <v>2062</v>
      </c>
      <c r="AV7" s="18">
        <f t="shared" ca="1" si="0"/>
        <v>2063</v>
      </c>
      <c r="AW7" s="18">
        <f t="shared" ca="1" si="0"/>
        <v>2064</v>
      </c>
      <c r="AX7" s="18">
        <f t="shared" ca="1" si="0"/>
        <v>2065</v>
      </c>
      <c r="AY7" s="18">
        <f t="shared" ca="1" si="0"/>
        <v>2066</v>
      </c>
      <c r="AZ7" s="18">
        <f t="shared" ca="1" si="0"/>
        <v>2067</v>
      </c>
      <c r="BA7" s="18">
        <f t="shared" ca="1" si="0"/>
        <v>2068</v>
      </c>
      <c r="BB7" s="18">
        <f t="shared" ca="1" si="0"/>
        <v>2069</v>
      </c>
      <c r="BC7" s="18">
        <f t="shared" ca="1" si="0"/>
        <v>2070</v>
      </c>
      <c r="BD7" s="18">
        <f t="shared" ca="1" si="0"/>
        <v>2071</v>
      </c>
      <c r="BE7" s="18">
        <f t="shared" ca="1" si="0"/>
        <v>2072</v>
      </c>
      <c r="BF7" s="18">
        <f t="shared" ca="1" si="0"/>
        <v>2073</v>
      </c>
      <c r="BG7" s="18">
        <f t="shared" ca="1" si="0"/>
        <v>2074</v>
      </c>
      <c r="BH7" s="18">
        <f t="shared" ca="1" si="0"/>
        <v>2075</v>
      </c>
      <c r="BI7" s="18">
        <f t="shared" ca="1" si="0"/>
        <v>2076</v>
      </c>
      <c r="BJ7" s="18">
        <f t="shared" ca="1" si="0"/>
        <v>2077</v>
      </c>
      <c r="BK7" s="18">
        <f t="shared" ca="1" si="0"/>
        <v>2078</v>
      </c>
      <c r="BL7" s="18">
        <f t="shared" ca="1" si="0"/>
        <v>2079</v>
      </c>
      <c r="BM7" s="18">
        <f t="shared" ca="1" si="0"/>
        <v>2080</v>
      </c>
      <c r="BN7" s="18">
        <f t="shared" ca="1" si="0"/>
        <v>2081</v>
      </c>
      <c r="BO7" s="18">
        <f t="shared" ca="1" si="0"/>
        <v>2082</v>
      </c>
      <c r="BP7" s="18">
        <f t="shared" ca="1" si="0"/>
        <v>2083</v>
      </c>
      <c r="BQ7" s="18">
        <f t="shared" ca="1" si="0"/>
        <v>2084</v>
      </c>
      <c r="BR7" s="18">
        <f t="shared" ca="1" si="0"/>
        <v>2085</v>
      </c>
      <c r="BS7" s="18">
        <f t="shared" ca="1" si="0"/>
        <v>2086</v>
      </c>
      <c r="BT7" s="18">
        <f t="shared" ca="1" si="0"/>
        <v>2087</v>
      </c>
      <c r="BU7" s="18">
        <f t="shared" ca="1" si="0"/>
        <v>2088</v>
      </c>
      <c r="BV7" s="18">
        <f t="shared" ref="BV7:DC7" ca="1" si="1">$H$7+BV6</f>
        <v>2089</v>
      </c>
      <c r="BW7" s="18">
        <f t="shared" ca="1" si="1"/>
        <v>2090</v>
      </c>
      <c r="BX7" s="18">
        <f t="shared" ca="1" si="1"/>
        <v>2091</v>
      </c>
      <c r="BY7" s="18">
        <f t="shared" ca="1" si="1"/>
        <v>2092</v>
      </c>
      <c r="BZ7" s="18">
        <f t="shared" ca="1" si="1"/>
        <v>2093</v>
      </c>
      <c r="CA7" s="18">
        <f t="shared" ca="1" si="1"/>
        <v>2094</v>
      </c>
      <c r="CB7" s="18">
        <f t="shared" ca="1" si="1"/>
        <v>2095</v>
      </c>
      <c r="CC7" s="18">
        <f t="shared" ca="1" si="1"/>
        <v>2096</v>
      </c>
      <c r="CD7" s="18">
        <f t="shared" ca="1" si="1"/>
        <v>2097</v>
      </c>
      <c r="CE7" s="18">
        <f t="shared" ca="1" si="1"/>
        <v>2098</v>
      </c>
      <c r="CF7" s="18">
        <f t="shared" ca="1" si="1"/>
        <v>2099</v>
      </c>
      <c r="CG7" s="18">
        <f t="shared" ca="1" si="1"/>
        <v>2100</v>
      </c>
      <c r="CH7" s="18">
        <f t="shared" ca="1" si="1"/>
        <v>2101</v>
      </c>
      <c r="CI7" s="18">
        <f t="shared" ca="1" si="1"/>
        <v>2102</v>
      </c>
      <c r="CJ7" s="18">
        <f t="shared" ca="1" si="1"/>
        <v>2103</v>
      </c>
      <c r="CK7" s="18">
        <f t="shared" ca="1" si="1"/>
        <v>2104</v>
      </c>
      <c r="CL7" s="18">
        <f t="shared" ca="1" si="1"/>
        <v>2105</v>
      </c>
      <c r="CM7" s="18">
        <f t="shared" ca="1" si="1"/>
        <v>2106</v>
      </c>
      <c r="CN7" s="18">
        <f t="shared" ca="1" si="1"/>
        <v>2107</v>
      </c>
      <c r="CO7" s="18">
        <f t="shared" ca="1" si="1"/>
        <v>2108</v>
      </c>
      <c r="CP7" s="18">
        <f t="shared" ca="1" si="1"/>
        <v>2109</v>
      </c>
      <c r="CQ7" s="18">
        <f t="shared" ca="1" si="1"/>
        <v>2110</v>
      </c>
      <c r="CR7" s="18">
        <f t="shared" ca="1" si="1"/>
        <v>2111</v>
      </c>
      <c r="CS7" s="18">
        <f t="shared" ca="1" si="1"/>
        <v>2112</v>
      </c>
      <c r="CT7" s="18">
        <f t="shared" ca="1" si="1"/>
        <v>2113</v>
      </c>
      <c r="CU7" s="18">
        <f t="shared" ca="1" si="1"/>
        <v>2114</v>
      </c>
      <c r="CV7" s="18">
        <f t="shared" ca="1" si="1"/>
        <v>2115</v>
      </c>
      <c r="CW7" s="18">
        <f t="shared" ca="1" si="1"/>
        <v>2116</v>
      </c>
      <c r="CX7" s="18">
        <f t="shared" ca="1" si="1"/>
        <v>2117</v>
      </c>
      <c r="CY7" s="18">
        <f t="shared" ca="1" si="1"/>
        <v>2118</v>
      </c>
      <c r="CZ7" s="18">
        <f t="shared" ca="1" si="1"/>
        <v>2119</v>
      </c>
      <c r="DA7" s="18">
        <f t="shared" ca="1" si="1"/>
        <v>2120</v>
      </c>
      <c r="DB7" s="18">
        <f t="shared" ca="1" si="1"/>
        <v>2121</v>
      </c>
      <c r="DC7" s="18">
        <f t="shared" ca="1" si="1"/>
        <v>2122</v>
      </c>
    </row>
    <row r="8" spans="2:107">
      <c r="B8" s="10" t="s">
        <v>242</v>
      </c>
      <c r="C8" s="679" t="s">
        <v>265</v>
      </c>
      <c r="D8" s="679"/>
      <c r="E8" s="679"/>
      <c r="F8" s="66">
        <f>H8+NPV(FD,I8:INDEX(I8:DC8,PAL))</f>
        <v>399120826.60424411</v>
      </c>
      <c r="G8" s="76">
        <f>SUMIF($H$6:$DC$6,"&lt;="&amp;PAL,$H8:$DC8)</f>
        <v>480700000</v>
      </c>
      <c r="H8" s="20">
        <f>'Alternatyva 1'!H$7-'Alternatyva 1'!H$112</f>
        <v>11000000</v>
      </c>
      <c r="I8" s="20">
        <f>'Alternatyva 1'!I$7-'Alternatyva 1'!I$112</f>
        <v>23000000</v>
      </c>
      <c r="J8" s="20">
        <f>'Alternatyva 1'!J$7-'Alternatyva 1'!J$112</f>
        <v>36000000</v>
      </c>
      <c r="K8" s="20">
        <f>'Alternatyva 1'!K$7-'Alternatyva 1'!K$112</f>
        <v>50000000</v>
      </c>
      <c r="L8" s="20">
        <f>'Alternatyva 1'!L$7-'Alternatyva 1'!L$112</f>
        <v>65000000</v>
      </c>
      <c r="M8" s="20">
        <f>'Alternatyva 1'!M$7-'Alternatyva 1'!M$112</f>
        <v>81000000</v>
      </c>
      <c r="N8" s="20">
        <f>'Alternatyva 1'!N$7-'Alternatyva 1'!N$112</f>
        <v>98000000</v>
      </c>
      <c r="O8" s="20">
        <f>'Alternatyva 1'!O$7-'Alternatyva 1'!O$112</f>
        <v>116700000</v>
      </c>
      <c r="P8" s="20">
        <f>'Alternatyva 1'!P$7-'Alternatyva 1'!P$112</f>
        <v>0</v>
      </c>
      <c r="Q8" s="20">
        <f>'Alternatyva 1'!Q$7-'Alternatyva 1'!Q$112</f>
        <v>0</v>
      </c>
      <c r="R8" s="20">
        <f>'Alternatyva 1'!R$7-'Alternatyva 1'!R$112</f>
        <v>0</v>
      </c>
      <c r="S8" s="20">
        <f>'Alternatyva 1'!S$7-'Alternatyva 1'!S$112</f>
        <v>0</v>
      </c>
      <c r="T8" s="20">
        <f>'Alternatyva 1'!T$7-'Alternatyva 1'!T$112</f>
        <v>0</v>
      </c>
      <c r="U8" s="20">
        <f>'Alternatyva 1'!U$7-'Alternatyva 1'!U$112</f>
        <v>0</v>
      </c>
      <c r="V8" s="20">
        <f>'Alternatyva 1'!V$7-'Alternatyva 1'!V$112</f>
        <v>0</v>
      </c>
      <c r="W8" s="20">
        <f>'Alternatyva 1'!W$7-'Alternatyva 1'!W$112</f>
        <v>0</v>
      </c>
      <c r="X8" s="20">
        <f>'Alternatyva 1'!X$7-'Alternatyva 1'!X$112</f>
        <v>0</v>
      </c>
      <c r="Y8" s="20">
        <f>'Alternatyva 1'!Y$7-'Alternatyva 1'!Y$112</f>
        <v>0</v>
      </c>
      <c r="Z8" s="20">
        <f>'Alternatyva 1'!Z$7-'Alternatyva 1'!Z$112</f>
        <v>0</v>
      </c>
      <c r="AA8" s="20">
        <f>'Alternatyva 1'!AA$7-'Alternatyva 1'!AA$112</f>
        <v>0</v>
      </c>
      <c r="AB8" s="20">
        <f>'Alternatyva 1'!AB$7-'Alternatyva 1'!AB$112</f>
        <v>0</v>
      </c>
      <c r="AC8" s="20">
        <f>'Alternatyva 1'!AC$7-'Alternatyva 1'!AC$112</f>
        <v>0</v>
      </c>
      <c r="AD8" s="20">
        <f>'Alternatyva 1'!AD$7-'Alternatyva 1'!AD$112</f>
        <v>0</v>
      </c>
      <c r="AE8" s="20">
        <f>'Alternatyva 1'!AE$7-'Alternatyva 1'!AE$112</f>
        <v>0</v>
      </c>
      <c r="AF8" s="20">
        <f>'Alternatyva 1'!AF$7-'Alternatyva 1'!AF$112</f>
        <v>0</v>
      </c>
      <c r="AG8" s="20">
        <f>'Alternatyva 1'!AG$7-'Alternatyva 1'!AG$112</f>
        <v>0</v>
      </c>
      <c r="AH8" s="20">
        <f>'Alternatyva 1'!AH$7-'Alternatyva 1'!AH$112</f>
        <v>0</v>
      </c>
      <c r="AI8" s="20">
        <f>'Alternatyva 1'!AI$7-'Alternatyva 1'!AI$112</f>
        <v>0</v>
      </c>
      <c r="AJ8" s="20">
        <f>'Alternatyva 1'!AJ$7-'Alternatyva 1'!AJ$112</f>
        <v>0</v>
      </c>
      <c r="AK8" s="20">
        <f>'Alternatyva 1'!AK$7-'Alternatyva 1'!AK$112</f>
        <v>0</v>
      </c>
      <c r="AL8" s="20">
        <f>'Alternatyva 1'!AL$7-'Alternatyva 1'!AL$112</f>
        <v>0</v>
      </c>
      <c r="AM8" s="20">
        <f>'Alternatyva 1'!AM$7-'Alternatyva 1'!AM$112</f>
        <v>0</v>
      </c>
      <c r="AN8" s="20">
        <f>'Alternatyva 1'!AN$7-'Alternatyva 1'!AN$112</f>
        <v>0</v>
      </c>
      <c r="AO8" s="20">
        <f>'Alternatyva 1'!AO$7-'Alternatyva 1'!AO$112</f>
        <v>0</v>
      </c>
      <c r="AP8" s="20">
        <f>'Alternatyva 1'!AP$7-'Alternatyva 1'!AP$112</f>
        <v>0</v>
      </c>
      <c r="AQ8" s="20">
        <f>'Alternatyva 1'!AQ$7-'Alternatyva 1'!AQ$112</f>
        <v>0</v>
      </c>
      <c r="AR8" s="20">
        <f>'Alternatyva 1'!AR$7-'Alternatyva 1'!AR$112</f>
        <v>0</v>
      </c>
      <c r="AS8" s="20">
        <f>'Alternatyva 1'!AS$7-'Alternatyva 1'!AS$112</f>
        <v>0</v>
      </c>
      <c r="AT8" s="20">
        <f>'Alternatyva 1'!AT$7-'Alternatyva 1'!AT$112</f>
        <v>0</v>
      </c>
      <c r="AU8" s="20">
        <f>'Alternatyva 1'!AU$7-'Alternatyva 1'!AU$112</f>
        <v>0</v>
      </c>
      <c r="AV8" s="20">
        <f>'Alternatyva 1'!AV$7-'Alternatyva 1'!AV$112</f>
        <v>0</v>
      </c>
      <c r="AW8" s="20">
        <f>'Alternatyva 1'!AW$7-'Alternatyva 1'!AW$112</f>
        <v>0</v>
      </c>
      <c r="AX8" s="20">
        <f>'Alternatyva 1'!AX$7-'Alternatyva 1'!AX$112</f>
        <v>0</v>
      </c>
      <c r="AY8" s="20">
        <f>'Alternatyva 1'!AY$7-'Alternatyva 1'!AY$112</f>
        <v>0</v>
      </c>
      <c r="AZ8" s="20">
        <f>'Alternatyva 1'!AZ$7-'Alternatyva 1'!AZ$112</f>
        <v>0</v>
      </c>
      <c r="BA8" s="20">
        <f>'Alternatyva 1'!BA$7-'Alternatyva 1'!BA$112</f>
        <v>0</v>
      </c>
      <c r="BB8" s="20">
        <f>'Alternatyva 1'!BB$7-'Alternatyva 1'!BB$112</f>
        <v>0</v>
      </c>
      <c r="BC8" s="20">
        <f>'Alternatyva 1'!BC$7-'Alternatyva 1'!BC$112</f>
        <v>0</v>
      </c>
      <c r="BD8" s="20">
        <f>'Alternatyva 1'!BD$7-'Alternatyva 1'!BD$112</f>
        <v>0</v>
      </c>
      <c r="BE8" s="20">
        <f>'Alternatyva 1'!BE$7-'Alternatyva 1'!BE$112</f>
        <v>0</v>
      </c>
      <c r="BF8" s="20">
        <f>'Alternatyva 1'!BF$7-'Alternatyva 1'!BF$112</f>
        <v>0</v>
      </c>
      <c r="BG8" s="20">
        <f>'Alternatyva 1'!BG$7-'Alternatyva 1'!BG$112</f>
        <v>0</v>
      </c>
      <c r="BH8" s="20">
        <f>'Alternatyva 1'!BH$7-'Alternatyva 1'!BH$112</f>
        <v>0</v>
      </c>
      <c r="BI8" s="20">
        <f>'Alternatyva 1'!BI$7-'Alternatyva 1'!BI$112</f>
        <v>0</v>
      </c>
      <c r="BJ8" s="20">
        <f>'Alternatyva 1'!BJ$7-'Alternatyva 1'!BJ$112</f>
        <v>0</v>
      </c>
      <c r="BK8" s="20">
        <f>'Alternatyva 1'!BK$7-'Alternatyva 1'!BK$112</f>
        <v>0</v>
      </c>
      <c r="BL8" s="20">
        <f>'Alternatyva 1'!BL$7-'Alternatyva 1'!BL$112</f>
        <v>0</v>
      </c>
      <c r="BM8" s="20">
        <f>'Alternatyva 1'!BM$7-'Alternatyva 1'!BM$112</f>
        <v>0</v>
      </c>
      <c r="BN8" s="20">
        <f>'Alternatyva 1'!BN$7-'Alternatyva 1'!BN$112</f>
        <v>0</v>
      </c>
      <c r="BO8" s="20">
        <f>'Alternatyva 1'!BO$7-'Alternatyva 1'!BO$112</f>
        <v>0</v>
      </c>
      <c r="BP8" s="20">
        <f>'Alternatyva 1'!BP$7-'Alternatyva 1'!BP$112</f>
        <v>0</v>
      </c>
      <c r="BQ8" s="20">
        <f>'Alternatyva 1'!BQ$7-'Alternatyva 1'!BQ$112</f>
        <v>0</v>
      </c>
      <c r="BR8" s="20">
        <f>'Alternatyva 1'!BR$7-'Alternatyva 1'!BR$112</f>
        <v>0</v>
      </c>
      <c r="BS8" s="20">
        <f>'Alternatyva 1'!BS$7-'Alternatyva 1'!BS$112</f>
        <v>0</v>
      </c>
      <c r="BT8" s="20">
        <f>'Alternatyva 1'!BT$7-'Alternatyva 1'!BT$112</f>
        <v>0</v>
      </c>
      <c r="BU8" s="20">
        <f>'Alternatyva 1'!BU$7-'Alternatyva 1'!BU$112</f>
        <v>0</v>
      </c>
      <c r="BV8" s="20">
        <f>'Alternatyva 1'!BV$7-'Alternatyva 1'!BV$112</f>
        <v>0</v>
      </c>
      <c r="BW8" s="20">
        <f>'Alternatyva 1'!BW$7-'Alternatyva 1'!BW$112</f>
        <v>0</v>
      </c>
      <c r="BX8" s="20">
        <f>'Alternatyva 1'!BX$7-'Alternatyva 1'!BX$112</f>
        <v>0</v>
      </c>
      <c r="BY8" s="20">
        <f>'Alternatyva 1'!BY$7-'Alternatyva 1'!BY$112</f>
        <v>0</v>
      </c>
      <c r="BZ8" s="20">
        <f>'Alternatyva 1'!BZ$7-'Alternatyva 1'!BZ$112</f>
        <v>0</v>
      </c>
      <c r="CA8" s="20">
        <f>'Alternatyva 1'!CA$7-'Alternatyva 1'!CA$112</f>
        <v>0</v>
      </c>
      <c r="CB8" s="20">
        <f>'Alternatyva 1'!CB$7-'Alternatyva 1'!CB$112</f>
        <v>0</v>
      </c>
      <c r="CC8" s="20">
        <f>'Alternatyva 1'!CC$7-'Alternatyva 1'!CC$112</f>
        <v>0</v>
      </c>
      <c r="CD8" s="20">
        <f>'Alternatyva 1'!CD$7-'Alternatyva 1'!CD$112</f>
        <v>0</v>
      </c>
      <c r="CE8" s="20">
        <f>'Alternatyva 1'!CE$7-'Alternatyva 1'!CE$112</f>
        <v>0</v>
      </c>
      <c r="CF8" s="20">
        <f>'Alternatyva 1'!CF$7-'Alternatyva 1'!CF$112</f>
        <v>0</v>
      </c>
      <c r="CG8" s="20">
        <f>'Alternatyva 1'!CG$7-'Alternatyva 1'!CG$112</f>
        <v>0</v>
      </c>
      <c r="CH8" s="20">
        <f>'Alternatyva 1'!CH$7-'Alternatyva 1'!CH$112</f>
        <v>0</v>
      </c>
      <c r="CI8" s="20">
        <f>'Alternatyva 1'!CI$7-'Alternatyva 1'!CI$112</f>
        <v>0</v>
      </c>
      <c r="CJ8" s="20">
        <f>'Alternatyva 1'!CJ$7-'Alternatyva 1'!CJ$112</f>
        <v>0</v>
      </c>
      <c r="CK8" s="20">
        <f>'Alternatyva 1'!CK$7-'Alternatyva 1'!CK$112</f>
        <v>0</v>
      </c>
      <c r="CL8" s="20">
        <f>'Alternatyva 1'!CL$7-'Alternatyva 1'!CL$112</f>
        <v>0</v>
      </c>
      <c r="CM8" s="20">
        <f>'Alternatyva 1'!CM$7-'Alternatyva 1'!CM$112</f>
        <v>0</v>
      </c>
      <c r="CN8" s="20">
        <f>'Alternatyva 1'!CN$7-'Alternatyva 1'!CN$112</f>
        <v>0</v>
      </c>
      <c r="CO8" s="20">
        <f>'Alternatyva 1'!CO$7-'Alternatyva 1'!CO$112</f>
        <v>0</v>
      </c>
      <c r="CP8" s="20">
        <f>'Alternatyva 1'!CP$7-'Alternatyva 1'!CP$112</f>
        <v>0</v>
      </c>
      <c r="CQ8" s="20">
        <f>'Alternatyva 1'!CQ$7-'Alternatyva 1'!CQ$112</f>
        <v>0</v>
      </c>
      <c r="CR8" s="20">
        <f>'Alternatyva 1'!CR$7-'Alternatyva 1'!CR$112</f>
        <v>0</v>
      </c>
      <c r="CS8" s="20">
        <f>'Alternatyva 1'!CS$7-'Alternatyva 1'!CS$112</f>
        <v>0</v>
      </c>
      <c r="CT8" s="20">
        <f>'Alternatyva 1'!CT$7-'Alternatyva 1'!CT$112</f>
        <v>0</v>
      </c>
      <c r="CU8" s="20">
        <f>'Alternatyva 1'!CU$7-'Alternatyva 1'!CU$112</f>
        <v>0</v>
      </c>
      <c r="CV8" s="20">
        <f>'Alternatyva 1'!CV$7-'Alternatyva 1'!CV$112</f>
        <v>0</v>
      </c>
      <c r="CW8" s="20">
        <f>'Alternatyva 1'!CW$7-'Alternatyva 1'!CW$112</f>
        <v>0</v>
      </c>
      <c r="CX8" s="20">
        <f>'Alternatyva 1'!CX$7-'Alternatyva 1'!CX$112</f>
        <v>0</v>
      </c>
      <c r="CY8" s="20">
        <f>'Alternatyva 1'!CY$7-'Alternatyva 1'!CY$112</f>
        <v>0</v>
      </c>
      <c r="CZ8" s="20">
        <f>'Alternatyva 1'!CZ$7-'Alternatyva 1'!CZ$112</f>
        <v>0</v>
      </c>
      <c r="DA8" s="20">
        <f>'Alternatyva 1'!DA$7-'Alternatyva 1'!DA$112</f>
        <v>0</v>
      </c>
      <c r="DB8" s="20">
        <f>'Alternatyva 1'!DB$7-'Alternatyva 1'!DB$112</f>
        <v>0</v>
      </c>
      <c r="DC8" s="20">
        <f>'Alternatyva 1'!DC$7-'Alternatyva 1'!DC$112</f>
        <v>0</v>
      </c>
    </row>
    <row r="9" spans="2:107">
      <c r="B9" s="262" t="s">
        <v>243</v>
      </c>
      <c r="C9" s="680" t="s">
        <v>266</v>
      </c>
      <c r="D9" s="680"/>
      <c r="E9" s="680"/>
      <c r="F9" s="66">
        <f>H9+NPV(FD,I9:INDEX(I9:DC9,PAL))</f>
        <v>0</v>
      </c>
      <c r="G9" s="76">
        <f>SUMIF($H$6:$DC$6,"&lt;="&amp;PAL,$H9:$DC9)</f>
        <v>0</v>
      </c>
      <c r="H9" s="20">
        <f>SUMPRODUCT('Alternatyva 1'!H$95:H$99,100/('Alternatyva 1'!$DG$95:$DG$99+100))-SUMPRODUCT('Alternatyva 1'!H$106:H$110,100/('Alternatyva 1'!$DG$106:$DG$110+100))</f>
        <v>0</v>
      </c>
      <c r="I9" s="264">
        <f>SUMPRODUCT('Alternatyva 1'!I$95:I$99,100/('Alternatyva 1'!$DG$95:$DG$99+100))-SUMPRODUCT('Alternatyva 1'!I$106:I$110,100/('Alternatyva 1'!$DG$106:$DG$110+100))</f>
        <v>0</v>
      </c>
      <c r="J9" s="264">
        <f>SUMPRODUCT('Alternatyva 1'!J$95:J$99,100/('Alternatyva 1'!$DG$95:$DG$99+100))-SUMPRODUCT('Alternatyva 1'!J$106:J$110,100/('Alternatyva 1'!$DG$106:$DG$110+100))</f>
        <v>0</v>
      </c>
      <c r="K9" s="264">
        <f>SUMPRODUCT('Alternatyva 1'!K$95:K$99,100/('Alternatyva 1'!$DG$95:$DG$99+100))-SUMPRODUCT('Alternatyva 1'!K$106:K$110,100/('Alternatyva 1'!$DG$106:$DG$110+100))</f>
        <v>0</v>
      </c>
      <c r="L9" s="264">
        <f>SUMPRODUCT('Alternatyva 1'!L$95:L$99,100/('Alternatyva 1'!$DG$95:$DG$99+100))-SUMPRODUCT('Alternatyva 1'!L$106:L$110,100/('Alternatyva 1'!$DG$106:$DG$110+100))</f>
        <v>0</v>
      </c>
      <c r="M9" s="264">
        <f>SUMPRODUCT('Alternatyva 1'!M$95:M$99,100/('Alternatyva 1'!$DG$95:$DG$99+100))-SUMPRODUCT('Alternatyva 1'!M$106:M$110,100/('Alternatyva 1'!$DG$106:$DG$110+100))</f>
        <v>0</v>
      </c>
      <c r="N9" s="264">
        <f>SUMPRODUCT('Alternatyva 1'!N$95:N$99,100/('Alternatyva 1'!$DG$95:$DG$99+100))-SUMPRODUCT('Alternatyva 1'!N$106:N$110,100/('Alternatyva 1'!$DG$106:$DG$110+100))</f>
        <v>0</v>
      </c>
      <c r="O9" s="264">
        <f>SUMPRODUCT('Alternatyva 1'!O$95:O$99,100/('Alternatyva 1'!$DG$95:$DG$99+100))-SUMPRODUCT('Alternatyva 1'!O$106:O$110,100/('Alternatyva 1'!$DG$106:$DG$110+100))</f>
        <v>0</v>
      </c>
      <c r="P9" s="264">
        <f>SUMPRODUCT('Alternatyva 1'!P$95:P$99,100/('Alternatyva 1'!$DG$95:$DG$99+100))-SUMPRODUCT('Alternatyva 1'!P$106:P$110,100/('Alternatyva 1'!$DG$106:$DG$110+100))</f>
        <v>0</v>
      </c>
      <c r="Q9" s="264">
        <f>SUMPRODUCT('Alternatyva 1'!Q$95:Q$99,100/('Alternatyva 1'!$DG$95:$DG$99+100))-SUMPRODUCT('Alternatyva 1'!Q$106:Q$110,100/('Alternatyva 1'!$DG$106:$DG$110+100))</f>
        <v>0</v>
      </c>
      <c r="R9" s="264">
        <f>SUMPRODUCT('Alternatyva 1'!R$95:R$99,100/('Alternatyva 1'!$DG$95:$DG$99+100))-SUMPRODUCT('Alternatyva 1'!R$106:R$110,100/('Alternatyva 1'!$DG$106:$DG$110+100))</f>
        <v>0</v>
      </c>
      <c r="S9" s="264">
        <f>SUMPRODUCT('Alternatyva 1'!S$95:S$99,100/('Alternatyva 1'!$DG$95:$DG$99+100))-SUMPRODUCT('Alternatyva 1'!S$106:S$110,100/('Alternatyva 1'!$DG$106:$DG$110+100))</f>
        <v>0</v>
      </c>
      <c r="T9" s="264">
        <f>SUMPRODUCT('Alternatyva 1'!T$95:T$99,100/('Alternatyva 1'!$DG$95:$DG$99+100))-SUMPRODUCT('Alternatyva 1'!T$106:T$110,100/('Alternatyva 1'!$DG$106:$DG$110+100))</f>
        <v>0</v>
      </c>
      <c r="U9" s="264">
        <f>SUMPRODUCT('Alternatyva 1'!U$95:U$99,100/('Alternatyva 1'!$DG$95:$DG$99+100))-SUMPRODUCT('Alternatyva 1'!U$106:U$110,100/('Alternatyva 1'!$DG$106:$DG$110+100))</f>
        <v>0</v>
      </c>
      <c r="V9" s="264">
        <f>SUMPRODUCT('Alternatyva 1'!V$95:V$99,100/('Alternatyva 1'!$DG$95:$DG$99+100))-SUMPRODUCT('Alternatyva 1'!V$106:V$110,100/('Alternatyva 1'!$DG$106:$DG$110+100))</f>
        <v>0</v>
      </c>
      <c r="W9" s="264">
        <f>SUMPRODUCT('Alternatyva 1'!W$95:W$99,100/('Alternatyva 1'!$DG$95:$DG$99+100))-SUMPRODUCT('Alternatyva 1'!W$106:W$110,100/('Alternatyva 1'!$DG$106:$DG$110+100))</f>
        <v>0</v>
      </c>
      <c r="X9" s="264">
        <f>SUMPRODUCT('Alternatyva 1'!X$95:X$99,100/('Alternatyva 1'!$DG$95:$DG$99+100))-SUMPRODUCT('Alternatyva 1'!X$106:X$110,100/('Alternatyva 1'!$DG$106:$DG$110+100))</f>
        <v>0</v>
      </c>
      <c r="Y9" s="264">
        <f>SUMPRODUCT('Alternatyva 1'!Y$95:Y$99,100/('Alternatyva 1'!$DG$95:$DG$99+100))-SUMPRODUCT('Alternatyva 1'!Y$106:Y$110,100/('Alternatyva 1'!$DG$106:$DG$110+100))</f>
        <v>0</v>
      </c>
      <c r="Z9" s="264">
        <f>SUMPRODUCT('Alternatyva 1'!Z$95:Z$99,100/('Alternatyva 1'!$DG$95:$DG$99+100))-SUMPRODUCT('Alternatyva 1'!Z$106:Z$110,100/('Alternatyva 1'!$DG$106:$DG$110+100))</f>
        <v>0</v>
      </c>
      <c r="AA9" s="264">
        <f>SUMPRODUCT('Alternatyva 1'!AA$95:AA$99,100/('Alternatyva 1'!$DG$95:$DG$99+100))-SUMPRODUCT('Alternatyva 1'!AA$106:AA$110,100/('Alternatyva 1'!$DG$106:$DG$110+100))</f>
        <v>0</v>
      </c>
      <c r="AB9" s="264">
        <f>SUMPRODUCT('Alternatyva 1'!AB$95:AB$99,100/('Alternatyva 1'!$DG$95:$DG$99+100))-SUMPRODUCT('Alternatyva 1'!AB$106:AB$110,100/('Alternatyva 1'!$DG$106:$DG$110+100))</f>
        <v>0</v>
      </c>
      <c r="AC9" s="264">
        <f>SUMPRODUCT('Alternatyva 1'!AC$95:AC$99,100/('Alternatyva 1'!$DG$95:$DG$99+100))-SUMPRODUCT('Alternatyva 1'!AC$106:AC$110,100/('Alternatyva 1'!$DG$106:$DG$110+100))</f>
        <v>0</v>
      </c>
      <c r="AD9" s="264">
        <f>SUMPRODUCT('Alternatyva 1'!AD$95:AD$99,100/('Alternatyva 1'!$DG$95:$DG$99+100))-SUMPRODUCT('Alternatyva 1'!AD$106:AD$110,100/('Alternatyva 1'!$DG$106:$DG$110+100))</f>
        <v>0</v>
      </c>
      <c r="AE9" s="264">
        <f>SUMPRODUCT('Alternatyva 1'!AE$95:AE$99,100/('Alternatyva 1'!$DG$95:$DG$99+100))-SUMPRODUCT('Alternatyva 1'!AE$106:AE$110,100/('Alternatyva 1'!$DG$106:$DG$110+100))</f>
        <v>0</v>
      </c>
      <c r="AF9" s="264">
        <f>SUMPRODUCT('Alternatyva 1'!AF$95:AF$99,100/('Alternatyva 1'!$DG$95:$DG$99+100))-SUMPRODUCT('Alternatyva 1'!AF$106:AF$110,100/('Alternatyva 1'!$DG$106:$DG$110+100))</f>
        <v>0</v>
      </c>
      <c r="AG9" s="264">
        <f>SUMPRODUCT('Alternatyva 1'!AG$95:AG$99,100/('Alternatyva 1'!$DG$95:$DG$99+100))-SUMPRODUCT('Alternatyva 1'!AG$106:AG$110,100/('Alternatyva 1'!$DG$106:$DG$110+100))</f>
        <v>0</v>
      </c>
      <c r="AH9" s="264">
        <f>SUMPRODUCT('Alternatyva 1'!AH$95:AH$99,100/('Alternatyva 1'!$DG$95:$DG$99+100))-SUMPRODUCT('Alternatyva 1'!AH$106:AH$110,100/('Alternatyva 1'!$DG$106:$DG$110+100))</f>
        <v>0</v>
      </c>
      <c r="AI9" s="264">
        <f>SUMPRODUCT('Alternatyva 1'!AI$95:AI$99,100/('Alternatyva 1'!$DG$95:$DG$99+100))-SUMPRODUCT('Alternatyva 1'!AI$106:AI$110,100/('Alternatyva 1'!$DG$106:$DG$110+100))</f>
        <v>0</v>
      </c>
      <c r="AJ9" s="264">
        <f>SUMPRODUCT('Alternatyva 1'!AJ$95:AJ$99,100/('Alternatyva 1'!$DG$95:$DG$99+100))-SUMPRODUCT('Alternatyva 1'!AJ$106:AJ$110,100/('Alternatyva 1'!$DG$106:$DG$110+100))</f>
        <v>0</v>
      </c>
      <c r="AK9" s="264">
        <f>SUMPRODUCT('Alternatyva 1'!AK$95:AK$99,100/('Alternatyva 1'!$DG$95:$DG$99+100))-SUMPRODUCT('Alternatyva 1'!AK$106:AK$110,100/('Alternatyva 1'!$DG$106:$DG$110+100))</f>
        <v>0</v>
      </c>
      <c r="AL9" s="264">
        <f>SUMPRODUCT('Alternatyva 1'!AL$95:AL$99,100/('Alternatyva 1'!$DG$95:$DG$99+100))-SUMPRODUCT('Alternatyva 1'!AL$106:AL$110,100/('Alternatyva 1'!$DG$106:$DG$110+100))</f>
        <v>0</v>
      </c>
      <c r="AM9" s="264">
        <f>SUMPRODUCT('Alternatyva 1'!AM$95:AM$99,100/('Alternatyva 1'!$DG$95:$DG$99+100))-SUMPRODUCT('Alternatyva 1'!AM$106:AM$110,100/('Alternatyva 1'!$DG$106:$DG$110+100))</f>
        <v>0</v>
      </c>
      <c r="AN9" s="264">
        <f>SUMPRODUCT('Alternatyva 1'!AN$95:AN$99,100/('Alternatyva 1'!$DG$95:$DG$99+100))-SUMPRODUCT('Alternatyva 1'!AN$106:AN$110,100/('Alternatyva 1'!$DG$106:$DG$110+100))</f>
        <v>0</v>
      </c>
      <c r="AO9" s="264">
        <f>SUMPRODUCT('Alternatyva 1'!AO$95:AO$99,100/('Alternatyva 1'!$DG$95:$DG$99+100))-SUMPRODUCT('Alternatyva 1'!AO$106:AO$110,100/('Alternatyva 1'!$DG$106:$DG$110+100))</f>
        <v>0</v>
      </c>
      <c r="AP9" s="264">
        <f>SUMPRODUCT('Alternatyva 1'!AP$95:AP$99,100/('Alternatyva 1'!$DG$95:$DG$99+100))-SUMPRODUCT('Alternatyva 1'!AP$106:AP$110,100/('Alternatyva 1'!$DG$106:$DG$110+100))</f>
        <v>0</v>
      </c>
      <c r="AQ9" s="264">
        <f>SUMPRODUCT('Alternatyva 1'!AQ$95:AQ$99,100/('Alternatyva 1'!$DG$95:$DG$99+100))-SUMPRODUCT('Alternatyva 1'!AQ$106:AQ$110,100/('Alternatyva 1'!$DG$106:$DG$110+100))</f>
        <v>0</v>
      </c>
      <c r="AR9" s="264">
        <f>SUMPRODUCT('Alternatyva 1'!AR$95:AR$99,100/('Alternatyva 1'!$DG$95:$DG$99+100))-SUMPRODUCT('Alternatyva 1'!AR$106:AR$110,100/('Alternatyva 1'!$DG$106:$DG$110+100))</f>
        <v>0</v>
      </c>
      <c r="AS9" s="264">
        <f>SUMPRODUCT('Alternatyva 1'!AS$95:AS$99,100/('Alternatyva 1'!$DG$95:$DG$99+100))-SUMPRODUCT('Alternatyva 1'!AS$106:AS$110,100/('Alternatyva 1'!$DG$106:$DG$110+100))</f>
        <v>0</v>
      </c>
      <c r="AT9" s="264">
        <f>SUMPRODUCT('Alternatyva 1'!AT$95:AT$99,100/('Alternatyva 1'!$DG$95:$DG$99+100))-SUMPRODUCT('Alternatyva 1'!AT$106:AT$110,100/('Alternatyva 1'!$DG$106:$DG$110+100))</f>
        <v>0</v>
      </c>
      <c r="AU9" s="264">
        <f>SUMPRODUCT('Alternatyva 1'!AU$95:AU$99,100/('Alternatyva 1'!$DG$95:$DG$99+100))-SUMPRODUCT('Alternatyva 1'!AU$106:AU$110,100/('Alternatyva 1'!$DG$106:$DG$110+100))</f>
        <v>0</v>
      </c>
      <c r="AV9" s="264">
        <f>SUMPRODUCT('Alternatyva 1'!AV$95:AV$99,100/('Alternatyva 1'!$DG$95:$DG$99+100))-SUMPRODUCT('Alternatyva 1'!AV$106:AV$110,100/('Alternatyva 1'!$DG$106:$DG$110+100))</f>
        <v>0</v>
      </c>
      <c r="AW9" s="264">
        <f>SUMPRODUCT('Alternatyva 1'!AW$95:AW$99,100/('Alternatyva 1'!$DG$95:$DG$99+100))-SUMPRODUCT('Alternatyva 1'!AW$106:AW$110,100/('Alternatyva 1'!$DG$106:$DG$110+100))</f>
        <v>0</v>
      </c>
      <c r="AX9" s="264">
        <f>SUMPRODUCT('Alternatyva 1'!AX$95:AX$99,100/('Alternatyva 1'!$DG$95:$DG$99+100))-SUMPRODUCT('Alternatyva 1'!AX$106:AX$110,100/('Alternatyva 1'!$DG$106:$DG$110+100))</f>
        <v>0</v>
      </c>
      <c r="AY9" s="264">
        <f>SUMPRODUCT('Alternatyva 1'!AY$95:AY$99,100/('Alternatyva 1'!$DG$95:$DG$99+100))-SUMPRODUCT('Alternatyva 1'!AY$106:AY$110,100/('Alternatyva 1'!$DG$106:$DG$110+100))</f>
        <v>0</v>
      </c>
      <c r="AZ9" s="264">
        <f>SUMPRODUCT('Alternatyva 1'!AZ$95:AZ$99,100/('Alternatyva 1'!$DG$95:$DG$99+100))-SUMPRODUCT('Alternatyva 1'!AZ$106:AZ$110,100/('Alternatyva 1'!$DG$106:$DG$110+100))</f>
        <v>0</v>
      </c>
      <c r="BA9" s="264">
        <f>SUMPRODUCT('Alternatyva 1'!BA$95:BA$99,100/('Alternatyva 1'!$DG$95:$DG$99+100))-SUMPRODUCT('Alternatyva 1'!BA$106:BA$110,100/('Alternatyva 1'!$DG$106:$DG$110+100))</f>
        <v>0</v>
      </c>
      <c r="BB9" s="264">
        <f>SUMPRODUCT('Alternatyva 1'!BB$95:BB$99,100/('Alternatyva 1'!$DG$95:$DG$99+100))-SUMPRODUCT('Alternatyva 1'!BB$106:BB$110,100/('Alternatyva 1'!$DG$106:$DG$110+100))</f>
        <v>0</v>
      </c>
      <c r="BC9" s="264">
        <f>SUMPRODUCT('Alternatyva 1'!BC$95:BC$99,100/('Alternatyva 1'!$DG$95:$DG$99+100))-SUMPRODUCT('Alternatyva 1'!BC$106:BC$110,100/('Alternatyva 1'!$DG$106:$DG$110+100))</f>
        <v>0</v>
      </c>
      <c r="BD9" s="264">
        <f>SUMPRODUCT('Alternatyva 1'!BD$95:BD$99,100/('Alternatyva 1'!$DG$95:$DG$99+100))-SUMPRODUCT('Alternatyva 1'!BD$106:BD$110,100/('Alternatyva 1'!$DG$106:$DG$110+100))</f>
        <v>0</v>
      </c>
      <c r="BE9" s="264">
        <f>SUMPRODUCT('Alternatyva 1'!BE$95:BE$99,100/('Alternatyva 1'!$DG$95:$DG$99+100))-SUMPRODUCT('Alternatyva 1'!BE$106:BE$110,100/('Alternatyva 1'!$DG$106:$DG$110+100))</f>
        <v>0</v>
      </c>
      <c r="BF9" s="264">
        <f>SUMPRODUCT('Alternatyva 1'!BF$95:BF$99,100/('Alternatyva 1'!$DG$95:$DG$99+100))-SUMPRODUCT('Alternatyva 1'!BF$106:BF$110,100/('Alternatyva 1'!$DG$106:$DG$110+100))</f>
        <v>0</v>
      </c>
      <c r="BG9" s="264">
        <f>SUMPRODUCT('Alternatyva 1'!BG$95:BG$99,100/('Alternatyva 1'!$DG$95:$DG$99+100))-SUMPRODUCT('Alternatyva 1'!BG$106:BG$110,100/('Alternatyva 1'!$DG$106:$DG$110+100))</f>
        <v>0</v>
      </c>
      <c r="BH9" s="264">
        <f>SUMPRODUCT('Alternatyva 1'!BH$95:BH$99,100/('Alternatyva 1'!$DG$95:$DG$99+100))-SUMPRODUCT('Alternatyva 1'!BH$106:BH$110,100/('Alternatyva 1'!$DG$106:$DG$110+100))</f>
        <v>0</v>
      </c>
      <c r="BI9" s="264">
        <f>SUMPRODUCT('Alternatyva 1'!BI$95:BI$99,100/('Alternatyva 1'!$DG$95:$DG$99+100))-SUMPRODUCT('Alternatyva 1'!BI$106:BI$110,100/('Alternatyva 1'!$DG$106:$DG$110+100))</f>
        <v>0</v>
      </c>
      <c r="BJ9" s="264">
        <f>SUMPRODUCT('Alternatyva 1'!BJ$95:BJ$99,100/('Alternatyva 1'!$DG$95:$DG$99+100))-SUMPRODUCT('Alternatyva 1'!BJ$106:BJ$110,100/('Alternatyva 1'!$DG$106:$DG$110+100))</f>
        <v>0</v>
      </c>
      <c r="BK9" s="264">
        <f>SUMPRODUCT('Alternatyva 1'!BK$95:BK$99,100/('Alternatyva 1'!$DG$95:$DG$99+100))-SUMPRODUCT('Alternatyva 1'!BK$106:BK$110,100/('Alternatyva 1'!$DG$106:$DG$110+100))</f>
        <v>0</v>
      </c>
      <c r="BL9" s="264">
        <f>SUMPRODUCT('Alternatyva 1'!BL$95:BL$99,100/('Alternatyva 1'!$DG$95:$DG$99+100))-SUMPRODUCT('Alternatyva 1'!BL$106:BL$110,100/('Alternatyva 1'!$DG$106:$DG$110+100))</f>
        <v>0</v>
      </c>
      <c r="BM9" s="264">
        <f>SUMPRODUCT('Alternatyva 1'!BM$95:BM$99,100/('Alternatyva 1'!$DG$95:$DG$99+100))-SUMPRODUCT('Alternatyva 1'!BM$106:BM$110,100/('Alternatyva 1'!$DG$106:$DG$110+100))</f>
        <v>0</v>
      </c>
      <c r="BN9" s="264">
        <f>SUMPRODUCT('Alternatyva 1'!BN$95:BN$99,100/('Alternatyva 1'!$DG$95:$DG$99+100))-SUMPRODUCT('Alternatyva 1'!BN$106:BN$110,100/('Alternatyva 1'!$DG$106:$DG$110+100))</f>
        <v>0</v>
      </c>
      <c r="BO9" s="264">
        <f>SUMPRODUCT('Alternatyva 1'!BO$95:BO$99,100/('Alternatyva 1'!$DG$95:$DG$99+100))-SUMPRODUCT('Alternatyva 1'!BO$106:BO$110,100/('Alternatyva 1'!$DG$106:$DG$110+100))</f>
        <v>0</v>
      </c>
      <c r="BP9" s="264">
        <f>SUMPRODUCT('Alternatyva 1'!BP$95:BP$99,100/('Alternatyva 1'!$DG$95:$DG$99+100))-SUMPRODUCT('Alternatyva 1'!BP$106:BP$110,100/('Alternatyva 1'!$DG$106:$DG$110+100))</f>
        <v>0</v>
      </c>
      <c r="BQ9" s="264">
        <f>SUMPRODUCT('Alternatyva 1'!BQ$95:BQ$99,100/('Alternatyva 1'!$DG$95:$DG$99+100))-SUMPRODUCT('Alternatyva 1'!BQ$106:BQ$110,100/('Alternatyva 1'!$DG$106:$DG$110+100))</f>
        <v>0</v>
      </c>
      <c r="BR9" s="264">
        <f>SUMPRODUCT('Alternatyva 1'!BR$95:BR$99,100/('Alternatyva 1'!$DG$95:$DG$99+100))-SUMPRODUCT('Alternatyva 1'!BR$106:BR$110,100/('Alternatyva 1'!$DG$106:$DG$110+100))</f>
        <v>0</v>
      </c>
      <c r="BS9" s="264">
        <f>SUMPRODUCT('Alternatyva 1'!BS$95:BS$99,100/('Alternatyva 1'!$DG$95:$DG$99+100))-SUMPRODUCT('Alternatyva 1'!BS$106:BS$110,100/('Alternatyva 1'!$DG$106:$DG$110+100))</f>
        <v>0</v>
      </c>
      <c r="BT9" s="264">
        <f>SUMPRODUCT('Alternatyva 1'!BT$95:BT$99,100/('Alternatyva 1'!$DG$95:$DG$99+100))-SUMPRODUCT('Alternatyva 1'!BT$106:BT$110,100/('Alternatyva 1'!$DG$106:$DG$110+100))</f>
        <v>0</v>
      </c>
      <c r="BU9" s="264">
        <f>SUMPRODUCT('Alternatyva 1'!BU$95:BU$99,100/('Alternatyva 1'!$DG$95:$DG$99+100))-SUMPRODUCT('Alternatyva 1'!BU$106:BU$110,100/('Alternatyva 1'!$DG$106:$DG$110+100))</f>
        <v>0</v>
      </c>
      <c r="BV9" s="264">
        <f>SUMPRODUCT('Alternatyva 1'!BV$95:BV$99,100/('Alternatyva 1'!$DG$95:$DG$99+100))-SUMPRODUCT('Alternatyva 1'!BV$106:BV$110,100/('Alternatyva 1'!$DG$106:$DG$110+100))</f>
        <v>0</v>
      </c>
      <c r="BW9" s="264">
        <f>SUMPRODUCT('Alternatyva 1'!BW$95:BW$99,100/('Alternatyva 1'!$DG$95:$DG$99+100))-SUMPRODUCT('Alternatyva 1'!BW$106:BW$110,100/('Alternatyva 1'!$DG$106:$DG$110+100))</f>
        <v>0</v>
      </c>
      <c r="BX9" s="264">
        <f>SUMPRODUCT('Alternatyva 1'!BX$95:BX$99,100/('Alternatyva 1'!$DG$95:$DG$99+100))-SUMPRODUCT('Alternatyva 1'!BX$106:BX$110,100/('Alternatyva 1'!$DG$106:$DG$110+100))</f>
        <v>0</v>
      </c>
      <c r="BY9" s="264">
        <f>SUMPRODUCT('Alternatyva 1'!BY$95:BY$99,100/('Alternatyva 1'!$DG$95:$DG$99+100))-SUMPRODUCT('Alternatyva 1'!BY$106:BY$110,100/('Alternatyva 1'!$DG$106:$DG$110+100))</f>
        <v>0</v>
      </c>
      <c r="BZ9" s="264">
        <f>SUMPRODUCT('Alternatyva 1'!BZ$95:BZ$99,100/('Alternatyva 1'!$DG$95:$DG$99+100))-SUMPRODUCT('Alternatyva 1'!BZ$106:BZ$110,100/('Alternatyva 1'!$DG$106:$DG$110+100))</f>
        <v>0</v>
      </c>
      <c r="CA9" s="264">
        <f>SUMPRODUCT('Alternatyva 1'!CA$95:CA$99,100/('Alternatyva 1'!$DG$95:$DG$99+100))-SUMPRODUCT('Alternatyva 1'!CA$106:CA$110,100/('Alternatyva 1'!$DG$106:$DG$110+100))</f>
        <v>0</v>
      </c>
      <c r="CB9" s="264">
        <f>SUMPRODUCT('Alternatyva 1'!CB$95:CB$99,100/('Alternatyva 1'!$DG$95:$DG$99+100))-SUMPRODUCT('Alternatyva 1'!CB$106:CB$110,100/('Alternatyva 1'!$DG$106:$DG$110+100))</f>
        <v>0</v>
      </c>
      <c r="CC9" s="264">
        <f>SUMPRODUCT('Alternatyva 1'!CC$95:CC$99,100/('Alternatyva 1'!$DG$95:$DG$99+100))-SUMPRODUCT('Alternatyva 1'!CC$106:CC$110,100/('Alternatyva 1'!$DG$106:$DG$110+100))</f>
        <v>0</v>
      </c>
      <c r="CD9" s="264">
        <f>SUMPRODUCT('Alternatyva 1'!CD$95:CD$99,100/('Alternatyva 1'!$DG$95:$DG$99+100))-SUMPRODUCT('Alternatyva 1'!CD$106:CD$110,100/('Alternatyva 1'!$DG$106:$DG$110+100))</f>
        <v>0</v>
      </c>
      <c r="CE9" s="264">
        <f>SUMPRODUCT('Alternatyva 1'!CE$95:CE$99,100/('Alternatyva 1'!$DG$95:$DG$99+100))-SUMPRODUCT('Alternatyva 1'!CE$106:CE$110,100/('Alternatyva 1'!$DG$106:$DG$110+100))</f>
        <v>0</v>
      </c>
      <c r="CF9" s="264">
        <f>SUMPRODUCT('Alternatyva 1'!CF$95:CF$99,100/('Alternatyva 1'!$DG$95:$DG$99+100))-SUMPRODUCT('Alternatyva 1'!CF$106:CF$110,100/('Alternatyva 1'!$DG$106:$DG$110+100))</f>
        <v>0</v>
      </c>
      <c r="CG9" s="264">
        <f>SUMPRODUCT('Alternatyva 1'!CG$95:CG$99,100/('Alternatyva 1'!$DG$95:$DG$99+100))-SUMPRODUCT('Alternatyva 1'!CG$106:CG$110,100/('Alternatyva 1'!$DG$106:$DG$110+100))</f>
        <v>0</v>
      </c>
      <c r="CH9" s="264">
        <f>SUMPRODUCT('Alternatyva 1'!CH$95:CH$99,100/('Alternatyva 1'!$DG$95:$DG$99+100))-SUMPRODUCT('Alternatyva 1'!CH$106:CH$110,100/('Alternatyva 1'!$DG$106:$DG$110+100))</f>
        <v>0</v>
      </c>
      <c r="CI9" s="264">
        <f>SUMPRODUCT('Alternatyva 1'!CI$95:CI$99,100/('Alternatyva 1'!$DG$95:$DG$99+100))-SUMPRODUCT('Alternatyva 1'!CI$106:CI$110,100/('Alternatyva 1'!$DG$106:$DG$110+100))</f>
        <v>0</v>
      </c>
      <c r="CJ9" s="264">
        <f>SUMPRODUCT('Alternatyva 1'!CJ$95:CJ$99,100/('Alternatyva 1'!$DG$95:$DG$99+100))-SUMPRODUCT('Alternatyva 1'!CJ$106:CJ$110,100/('Alternatyva 1'!$DG$106:$DG$110+100))</f>
        <v>0</v>
      </c>
      <c r="CK9" s="264">
        <f>SUMPRODUCT('Alternatyva 1'!CK$95:CK$99,100/('Alternatyva 1'!$DG$95:$DG$99+100))-SUMPRODUCT('Alternatyva 1'!CK$106:CK$110,100/('Alternatyva 1'!$DG$106:$DG$110+100))</f>
        <v>0</v>
      </c>
      <c r="CL9" s="264">
        <f>SUMPRODUCT('Alternatyva 1'!CL$95:CL$99,100/('Alternatyva 1'!$DG$95:$DG$99+100))-SUMPRODUCT('Alternatyva 1'!CL$106:CL$110,100/('Alternatyva 1'!$DG$106:$DG$110+100))</f>
        <v>0</v>
      </c>
      <c r="CM9" s="264">
        <f>SUMPRODUCT('Alternatyva 1'!CM$95:CM$99,100/('Alternatyva 1'!$DG$95:$DG$99+100))-SUMPRODUCT('Alternatyva 1'!CM$106:CM$110,100/('Alternatyva 1'!$DG$106:$DG$110+100))</f>
        <v>0</v>
      </c>
      <c r="CN9" s="264">
        <f>SUMPRODUCT('Alternatyva 1'!CN$95:CN$99,100/('Alternatyva 1'!$DG$95:$DG$99+100))-SUMPRODUCT('Alternatyva 1'!CN$106:CN$110,100/('Alternatyva 1'!$DG$106:$DG$110+100))</f>
        <v>0</v>
      </c>
      <c r="CO9" s="264">
        <f>SUMPRODUCT('Alternatyva 1'!CO$95:CO$99,100/('Alternatyva 1'!$DG$95:$DG$99+100))-SUMPRODUCT('Alternatyva 1'!CO$106:CO$110,100/('Alternatyva 1'!$DG$106:$DG$110+100))</f>
        <v>0</v>
      </c>
      <c r="CP9" s="264">
        <f>SUMPRODUCT('Alternatyva 1'!CP$95:CP$99,100/('Alternatyva 1'!$DG$95:$DG$99+100))-SUMPRODUCT('Alternatyva 1'!CP$106:CP$110,100/('Alternatyva 1'!$DG$106:$DG$110+100))</f>
        <v>0</v>
      </c>
      <c r="CQ9" s="264">
        <f>SUMPRODUCT('Alternatyva 1'!CQ$95:CQ$99,100/('Alternatyva 1'!$DG$95:$DG$99+100))-SUMPRODUCT('Alternatyva 1'!CQ$106:CQ$110,100/('Alternatyva 1'!$DG$106:$DG$110+100))</f>
        <v>0</v>
      </c>
      <c r="CR9" s="264">
        <f>SUMPRODUCT('Alternatyva 1'!CR$95:CR$99,100/('Alternatyva 1'!$DG$95:$DG$99+100))-SUMPRODUCT('Alternatyva 1'!CR$106:CR$110,100/('Alternatyva 1'!$DG$106:$DG$110+100))</f>
        <v>0</v>
      </c>
      <c r="CS9" s="264">
        <f>SUMPRODUCT('Alternatyva 1'!CS$95:CS$99,100/('Alternatyva 1'!$DG$95:$DG$99+100))-SUMPRODUCT('Alternatyva 1'!CS$106:CS$110,100/('Alternatyva 1'!$DG$106:$DG$110+100))</f>
        <v>0</v>
      </c>
      <c r="CT9" s="264">
        <f>SUMPRODUCT('Alternatyva 1'!CT$95:CT$99,100/('Alternatyva 1'!$DG$95:$DG$99+100))-SUMPRODUCT('Alternatyva 1'!CT$106:CT$110,100/('Alternatyva 1'!$DG$106:$DG$110+100))</f>
        <v>0</v>
      </c>
      <c r="CU9" s="264">
        <f>SUMPRODUCT('Alternatyva 1'!CU$95:CU$99,100/('Alternatyva 1'!$DG$95:$DG$99+100))-SUMPRODUCT('Alternatyva 1'!CU$106:CU$110,100/('Alternatyva 1'!$DG$106:$DG$110+100))</f>
        <v>0</v>
      </c>
      <c r="CV9" s="264">
        <f>SUMPRODUCT('Alternatyva 1'!CV$95:CV$99,100/('Alternatyva 1'!$DG$95:$DG$99+100))-SUMPRODUCT('Alternatyva 1'!CV$106:CV$110,100/('Alternatyva 1'!$DG$106:$DG$110+100))</f>
        <v>0</v>
      </c>
      <c r="CW9" s="264">
        <f>SUMPRODUCT('Alternatyva 1'!CW$95:CW$99,100/('Alternatyva 1'!$DG$95:$DG$99+100))-SUMPRODUCT('Alternatyva 1'!CW$106:CW$110,100/('Alternatyva 1'!$DG$106:$DG$110+100))</f>
        <v>0</v>
      </c>
      <c r="CX9" s="264">
        <f>SUMPRODUCT('Alternatyva 1'!CX$95:CX$99,100/('Alternatyva 1'!$DG$95:$DG$99+100))-SUMPRODUCT('Alternatyva 1'!CX$106:CX$110,100/('Alternatyva 1'!$DG$106:$DG$110+100))</f>
        <v>0</v>
      </c>
      <c r="CY9" s="264">
        <f>SUMPRODUCT('Alternatyva 1'!CY$95:CY$99,100/('Alternatyva 1'!$DG$95:$DG$99+100))-SUMPRODUCT('Alternatyva 1'!CY$106:CY$110,100/('Alternatyva 1'!$DG$106:$DG$110+100))</f>
        <v>0</v>
      </c>
      <c r="CZ9" s="264">
        <f>SUMPRODUCT('Alternatyva 1'!CZ$95:CZ$99,100/('Alternatyva 1'!$DG$95:$DG$99+100))-SUMPRODUCT('Alternatyva 1'!CZ$106:CZ$110,100/('Alternatyva 1'!$DG$106:$DG$110+100))</f>
        <v>0</v>
      </c>
      <c r="DA9" s="264">
        <f>SUMPRODUCT('Alternatyva 1'!DA$95:DA$99,100/('Alternatyva 1'!$DG$95:$DG$99+100))-SUMPRODUCT('Alternatyva 1'!DA$106:DA$110,100/('Alternatyva 1'!$DG$106:$DG$110+100))</f>
        <v>0</v>
      </c>
      <c r="DB9" s="264">
        <f>SUMPRODUCT('Alternatyva 1'!DB$95:DB$99,100/('Alternatyva 1'!$DG$95:$DG$99+100))-SUMPRODUCT('Alternatyva 1'!DB$106:DB$110,100/('Alternatyva 1'!$DG$106:$DG$110+100))</f>
        <v>0</v>
      </c>
      <c r="DC9" s="264">
        <f>SUMPRODUCT('Alternatyva 1'!DC$95:DC$99,100/('Alternatyva 1'!$DG$95:$DG$99+100))-SUMPRODUCT('Alternatyva 1'!DC$106:DC$110,100/('Alternatyva 1'!$DG$106:$DG$110+100))</f>
        <v>0</v>
      </c>
    </row>
    <row r="10" spans="2:107" s="278" customFormat="1">
      <c r="B10" s="262" t="s">
        <v>281</v>
      </c>
      <c r="C10" s="680" t="s">
        <v>413</v>
      </c>
      <c r="D10" s="680"/>
      <c r="E10" s="680"/>
      <c r="F10" s="284">
        <f>H10+NPV(FD,I10:INDEX(I10:DC10,PAL))</f>
        <v>0</v>
      </c>
      <c r="G10" s="287">
        <f>SUMIF($H$6:$DC$6,"&lt;="&amp;PAL,$H10:$DC10)</f>
        <v>0</v>
      </c>
      <c r="H10" s="62">
        <f>SUMPRODUCT('Alternatyva 1'!H$106:H$110,100*'Alternatyva 1'!$D$106:$D$110,1/('Alternatyva 1'!$DG$106:$DG$110+100),'Alternatyva 1'!$DH$106:$DH$110)</f>
        <v>0</v>
      </c>
      <c r="I10" s="62">
        <f>SUMPRODUCT('Alternatyva 1'!I$106:I$110,'Alternatyva 1'!$D$106:$D$110,1/100*('Alternatyva 1'!$D$106:$D$110+100),'Alternatyva 1'!$DH$106:$DH$110)</f>
        <v>0</v>
      </c>
      <c r="J10" s="62">
        <f>SUMPRODUCT('Alternatyva 1'!J106:J110,'Alternatyva 1'!$D$106:$D$110,1/100*('Alternatyva 1'!$D$106:$D$110+100),'Alternatyva 1'!$DH$106:$DH$110)</f>
        <v>0</v>
      </c>
      <c r="K10" s="62">
        <f>SUMPRODUCT('Alternatyva 1'!K106:K110,'Alternatyva 1'!$D$106:$D$110,1/100*('Alternatyva 1'!$D$106:$D$110+100),'Alternatyva 1'!$DH$106:$DH$110)</f>
        <v>0</v>
      </c>
      <c r="L10" s="62">
        <f>SUMPRODUCT('Alternatyva 1'!L106:L110,'Alternatyva 1'!$D$106:$D$110,1/100*('Alternatyva 1'!$D$106:$D$110+100),'Alternatyva 1'!$DH$106:$DH$110)</f>
        <v>0</v>
      </c>
      <c r="M10" s="62">
        <f>SUMPRODUCT('Alternatyva 1'!M106:M110,'Alternatyva 1'!$D$106:$D$110,1/100*('Alternatyva 1'!$D$106:$D$110+100),'Alternatyva 1'!$DH$106:$DH$110)</f>
        <v>0</v>
      </c>
      <c r="N10" s="62">
        <f>SUMPRODUCT('Alternatyva 1'!N106:N110,'Alternatyva 1'!$D$106:$D$110,1/100*('Alternatyva 1'!$D$106:$D$110+100),'Alternatyva 1'!$DH$106:$DH$110)</f>
        <v>0</v>
      </c>
      <c r="O10" s="62">
        <f>SUMPRODUCT('Alternatyva 1'!O106:O110,'Alternatyva 1'!$D$106:$D$110,1/100*('Alternatyva 1'!$D$106:$D$110+100),'Alternatyva 1'!$DH$106:$DH$110)</f>
        <v>0</v>
      </c>
      <c r="P10" s="62">
        <f>SUMPRODUCT('Alternatyva 1'!P106:P110,'Alternatyva 1'!$D$106:$D$110,1/100*('Alternatyva 1'!$D$106:$D$110+100),'Alternatyva 1'!$DH$106:$DH$110)</f>
        <v>0</v>
      </c>
      <c r="Q10" s="62">
        <f>SUMPRODUCT('Alternatyva 1'!Q106:Q110,'Alternatyva 1'!$D$106:$D$110,1/100*('Alternatyva 1'!$D$106:$D$110+100),'Alternatyva 1'!$DH$106:$DH$110)</f>
        <v>0</v>
      </c>
      <c r="R10" s="62">
        <f>SUMPRODUCT('Alternatyva 1'!R106:R110,'Alternatyva 1'!$D$106:$D$110,1/100*('Alternatyva 1'!$D$106:$D$110+100),'Alternatyva 1'!$DH$106:$DH$110)</f>
        <v>0</v>
      </c>
      <c r="S10" s="62">
        <f>SUMPRODUCT('Alternatyva 1'!S106:S110,'Alternatyva 1'!$D$106:$D$110,1/100*('Alternatyva 1'!$D$106:$D$110+100),'Alternatyva 1'!$DH$106:$DH$110)</f>
        <v>0</v>
      </c>
      <c r="T10" s="62">
        <f>SUMPRODUCT('Alternatyva 1'!T106:T110,'Alternatyva 1'!$D$106:$D$110,1/100*('Alternatyva 1'!$D$106:$D$110+100),'Alternatyva 1'!$DH$106:$DH$110)</f>
        <v>0</v>
      </c>
      <c r="U10" s="62">
        <f>SUMPRODUCT('Alternatyva 1'!U106:U110,'Alternatyva 1'!$D$106:$D$110,1/100*('Alternatyva 1'!$D$106:$D$110+100),'Alternatyva 1'!$DH$106:$DH$110)</f>
        <v>0</v>
      </c>
      <c r="V10" s="62">
        <f>SUMPRODUCT('Alternatyva 1'!V106:V110,'Alternatyva 1'!$D$106:$D$110,1/100*('Alternatyva 1'!$D$106:$D$110+100),'Alternatyva 1'!$DH$106:$DH$110)</f>
        <v>0</v>
      </c>
      <c r="W10" s="62">
        <f>SUMPRODUCT('Alternatyva 1'!W106:W110,'Alternatyva 1'!$D$106:$D$110,1/100*('Alternatyva 1'!$D$106:$D$110+100),'Alternatyva 1'!$DH$106:$DH$110)</f>
        <v>0</v>
      </c>
      <c r="X10" s="62">
        <f>SUMPRODUCT('Alternatyva 1'!X106:X110,'Alternatyva 1'!$D$106:$D$110,1/100*('Alternatyva 1'!$D$106:$D$110+100),'Alternatyva 1'!$DH$106:$DH$110)</f>
        <v>0</v>
      </c>
      <c r="Y10" s="62">
        <f>SUMPRODUCT('Alternatyva 1'!Y106:Y110,'Alternatyva 1'!$D$106:$D$110,1/100*('Alternatyva 1'!$D$106:$D$110+100),'Alternatyva 1'!$DH$106:$DH$110)</f>
        <v>0</v>
      </c>
      <c r="Z10" s="62">
        <f>SUMPRODUCT('Alternatyva 1'!Z106:Z110,'Alternatyva 1'!$D$106:$D$110,1/100*('Alternatyva 1'!$D$106:$D$110+100),'Alternatyva 1'!$DH$106:$DH$110)</f>
        <v>0</v>
      </c>
      <c r="AA10" s="62">
        <f>SUMPRODUCT('Alternatyva 1'!AA106:AA110,'Alternatyva 1'!$D$106:$D$110,1/100*('Alternatyva 1'!$D$106:$D$110+100),'Alternatyva 1'!$DH$106:$DH$110)</f>
        <v>0</v>
      </c>
      <c r="AB10" s="62">
        <f>SUMPRODUCT('Alternatyva 1'!AB106:AB110,'Alternatyva 1'!$D$106:$D$110,1/100*('Alternatyva 1'!$D$106:$D$110+100),'Alternatyva 1'!$DH$106:$DH$110)</f>
        <v>0</v>
      </c>
      <c r="AC10" s="62">
        <f>SUMPRODUCT('Alternatyva 1'!AC106:AC110,'Alternatyva 1'!$D$106:$D$110,1/100*('Alternatyva 1'!$D$106:$D$110+100),'Alternatyva 1'!$DH$106:$DH$110)</f>
        <v>0</v>
      </c>
      <c r="AD10" s="62">
        <f>SUMPRODUCT('Alternatyva 1'!AD106:AD110,'Alternatyva 1'!$D$106:$D$110,1/100*('Alternatyva 1'!$D$106:$D$110+100),'Alternatyva 1'!$DH$106:$DH$110)</f>
        <v>0</v>
      </c>
      <c r="AE10" s="62">
        <f>SUMPRODUCT('Alternatyva 1'!AE106:AE110,'Alternatyva 1'!$D$106:$D$110,1/100*('Alternatyva 1'!$D$106:$D$110+100),'Alternatyva 1'!$DH$106:$DH$110)</f>
        <v>0</v>
      </c>
      <c r="AF10" s="62">
        <f>SUMPRODUCT('Alternatyva 1'!AF106:AF110,'Alternatyva 1'!$D$106:$D$110,1/100*('Alternatyva 1'!$D$106:$D$110+100),'Alternatyva 1'!$DH$106:$DH$110)</f>
        <v>0</v>
      </c>
      <c r="AG10" s="62">
        <f>SUMPRODUCT('Alternatyva 1'!AG106:AG110,'Alternatyva 1'!$D$106:$D$110,1/100*('Alternatyva 1'!$D$106:$D$110+100),'Alternatyva 1'!$DH$106:$DH$110)</f>
        <v>0</v>
      </c>
      <c r="AH10" s="62">
        <f>SUMPRODUCT('Alternatyva 1'!AH106:AH110,'Alternatyva 1'!$D$106:$D$110,1/100*('Alternatyva 1'!$D$106:$D$110+100),'Alternatyva 1'!$DH$106:$DH$110)</f>
        <v>0</v>
      </c>
      <c r="AI10" s="62">
        <f>SUMPRODUCT('Alternatyva 1'!AI106:AI110,'Alternatyva 1'!$D$106:$D$110,1/100*('Alternatyva 1'!$D$106:$D$110+100),'Alternatyva 1'!$DH$106:$DH$110)</f>
        <v>0</v>
      </c>
      <c r="AJ10" s="62">
        <f>SUMPRODUCT('Alternatyva 1'!AJ106:AJ110,'Alternatyva 1'!$D$106:$D$110,1/100*('Alternatyva 1'!$D$106:$D$110+100),'Alternatyva 1'!$DH$106:$DH$110)</f>
        <v>0</v>
      </c>
      <c r="AK10" s="62">
        <f>SUMPRODUCT('Alternatyva 1'!AK106:AK110,'Alternatyva 1'!$D$106:$D$110,1/100*('Alternatyva 1'!$D$106:$D$110+100),'Alternatyva 1'!$DH$106:$DH$110)</f>
        <v>0</v>
      </c>
      <c r="AL10" s="62">
        <f>SUMPRODUCT('Alternatyva 1'!AL106:AL110,'Alternatyva 1'!$D$106:$D$110,1/100*('Alternatyva 1'!$D$106:$D$110+100),'Alternatyva 1'!$DH$106:$DH$110)</f>
        <v>0</v>
      </c>
      <c r="AM10" s="62">
        <f>SUMPRODUCT('Alternatyva 1'!AM106:AM110,'Alternatyva 1'!$D$106:$D$110,1/100*('Alternatyva 1'!$D$106:$D$110+100),'Alternatyva 1'!$DH$106:$DH$110)</f>
        <v>0</v>
      </c>
      <c r="AN10" s="62">
        <f>SUMPRODUCT('Alternatyva 1'!AN106:AN110,'Alternatyva 1'!$D$106:$D$110,1/100*('Alternatyva 1'!$D$106:$D$110+100),'Alternatyva 1'!$DH$106:$DH$110)</f>
        <v>0</v>
      </c>
      <c r="AO10" s="62">
        <f>SUMPRODUCT('Alternatyva 1'!AO106:AO110,'Alternatyva 1'!$D$106:$D$110,1/100*('Alternatyva 1'!$D$106:$D$110+100),'Alternatyva 1'!$DH$106:$DH$110)</f>
        <v>0</v>
      </c>
      <c r="AP10" s="62">
        <f>SUMPRODUCT('Alternatyva 1'!AP106:AP110,'Alternatyva 1'!$D$106:$D$110,1/100*('Alternatyva 1'!$D$106:$D$110+100),'Alternatyva 1'!$DH$106:$DH$110)</f>
        <v>0</v>
      </c>
      <c r="AQ10" s="62">
        <f>SUMPRODUCT('Alternatyva 1'!AQ106:AQ110,'Alternatyva 1'!$D$106:$D$110,1/100*('Alternatyva 1'!$D$106:$D$110+100),'Alternatyva 1'!$DH$106:$DH$110)</f>
        <v>0</v>
      </c>
      <c r="AR10" s="62">
        <f>SUMPRODUCT('Alternatyva 1'!AR106:AR110,'Alternatyva 1'!$D$106:$D$110,1/100*('Alternatyva 1'!$D$106:$D$110+100),'Alternatyva 1'!$DH$106:$DH$110)</f>
        <v>0</v>
      </c>
      <c r="AS10" s="62">
        <f>SUMPRODUCT('Alternatyva 1'!AS106:AS110,'Alternatyva 1'!$D$106:$D$110,1/100*('Alternatyva 1'!$D$106:$D$110+100),'Alternatyva 1'!$DH$106:$DH$110)</f>
        <v>0</v>
      </c>
      <c r="AT10" s="62">
        <f>SUMPRODUCT('Alternatyva 1'!AT106:AT110,'Alternatyva 1'!$D$106:$D$110,1/100*('Alternatyva 1'!$D$106:$D$110+100),'Alternatyva 1'!$DH$106:$DH$110)</f>
        <v>0</v>
      </c>
      <c r="AU10" s="62">
        <f>SUMPRODUCT('Alternatyva 1'!AU106:AU110,'Alternatyva 1'!$D$106:$D$110,1/100*('Alternatyva 1'!$D$106:$D$110+100),'Alternatyva 1'!$DH$106:$DH$110)</f>
        <v>0</v>
      </c>
      <c r="AV10" s="62">
        <f>SUMPRODUCT('Alternatyva 1'!AV106:AV110,'Alternatyva 1'!$D$106:$D$110,1/100*('Alternatyva 1'!$D$106:$D$110+100),'Alternatyva 1'!$DH$106:$DH$110)</f>
        <v>0</v>
      </c>
      <c r="AW10" s="62">
        <f>SUMPRODUCT('Alternatyva 1'!AW106:AW110,'Alternatyva 1'!$D$106:$D$110,1/100*('Alternatyva 1'!$D$106:$D$110+100),'Alternatyva 1'!$DH$106:$DH$110)</f>
        <v>0</v>
      </c>
      <c r="AX10" s="62">
        <f>SUMPRODUCT('Alternatyva 1'!AX106:AX110,'Alternatyva 1'!$D$106:$D$110,1/100*('Alternatyva 1'!$D$106:$D$110+100),'Alternatyva 1'!$DH$106:$DH$110)</f>
        <v>0</v>
      </c>
      <c r="AY10" s="62">
        <f>SUMPRODUCT('Alternatyva 1'!AY106:AY110,'Alternatyva 1'!$D$106:$D$110,1/100*('Alternatyva 1'!$D$106:$D$110+100),'Alternatyva 1'!$DH$106:$DH$110)</f>
        <v>0</v>
      </c>
      <c r="AZ10" s="62">
        <f>SUMPRODUCT('Alternatyva 1'!AZ106:AZ110,'Alternatyva 1'!$D$106:$D$110,1/100*('Alternatyva 1'!$D$106:$D$110+100),'Alternatyva 1'!$DH$106:$DH$110)</f>
        <v>0</v>
      </c>
      <c r="BA10" s="62">
        <f>SUMPRODUCT('Alternatyva 1'!BA106:BA110,'Alternatyva 1'!$D$106:$D$110,1/100*('Alternatyva 1'!$D$106:$D$110+100),'Alternatyva 1'!$DH$106:$DH$110)</f>
        <v>0</v>
      </c>
      <c r="BB10" s="62">
        <f>SUMPRODUCT('Alternatyva 1'!BB106:BB110,'Alternatyva 1'!$D$106:$D$110,1/100*('Alternatyva 1'!$D$106:$D$110+100),'Alternatyva 1'!$DH$106:$DH$110)</f>
        <v>0</v>
      </c>
      <c r="BC10" s="62">
        <f>SUMPRODUCT('Alternatyva 1'!BC106:BC110,'Alternatyva 1'!$D$106:$D$110,1/100*('Alternatyva 1'!$D$106:$D$110+100),'Alternatyva 1'!$DH$106:$DH$110)</f>
        <v>0</v>
      </c>
      <c r="BD10" s="62">
        <f>SUMPRODUCT('Alternatyva 1'!BD106:BD110,'Alternatyva 1'!$D$106:$D$110,1/100*('Alternatyva 1'!$D$106:$D$110+100),'Alternatyva 1'!$DH$106:$DH$110)</f>
        <v>0</v>
      </c>
      <c r="BE10" s="62">
        <f>SUMPRODUCT('Alternatyva 1'!BE106:BE110,'Alternatyva 1'!$D$106:$D$110,1/100*('Alternatyva 1'!$D$106:$D$110+100),'Alternatyva 1'!$DH$106:$DH$110)</f>
        <v>0</v>
      </c>
      <c r="BF10" s="62">
        <f>SUMPRODUCT('Alternatyva 1'!BF106:BF110,'Alternatyva 1'!$D$106:$D$110,1/100*('Alternatyva 1'!$D$106:$D$110+100),'Alternatyva 1'!$DH$106:$DH$110)</f>
        <v>0</v>
      </c>
      <c r="BG10" s="62">
        <f>SUMPRODUCT('Alternatyva 1'!BG106:BG110,'Alternatyva 1'!$D$106:$D$110,1/100*('Alternatyva 1'!$D$106:$D$110+100),'Alternatyva 1'!$DH$106:$DH$110)</f>
        <v>0</v>
      </c>
      <c r="BH10" s="62">
        <f>SUMPRODUCT('Alternatyva 1'!BH106:BH110,'Alternatyva 1'!$D$106:$D$110,1/100*('Alternatyva 1'!$D$106:$D$110+100),'Alternatyva 1'!$DH$106:$DH$110)</f>
        <v>0</v>
      </c>
      <c r="BI10" s="62">
        <f>SUMPRODUCT('Alternatyva 1'!BI106:BI110,'Alternatyva 1'!$D$106:$D$110,1/100*('Alternatyva 1'!$D$106:$D$110+100),'Alternatyva 1'!$DH$106:$DH$110)</f>
        <v>0</v>
      </c>
      <c r="BJ10" s="62">
        <f>SUMPRODUCT('Alternatyva 1'!BJ106:BJ110,'Alternatyva 1'!$D$106:$D$110,1/100*('Alternatyva 1'!$D$106:$D$110+100),'Alternatyva 1'!$DH$106:$DH$110)</f>
        <v>0</v>
      </c>
      <c r="BK10" s="62">
        <f>SUMPRODUCT('Alternatyva 1'!BK106:BK110,'Alternatyva 1'!$D$106:$D$110,1/100*('Alternatyva 1'!$D$106:$D$110+100),'Alternatyva 1'!$DH$106:$DH$110)</f>
        <v>0</v>
      </c>
      <c r="BL10" s="62">
        <f>SUMPRODUCT('Alternatyva 1'!BL106:BL110,'Alternatyva 1'!$D$106:$D$110,1/100*('Alternatyva 1'!$D$106:$D$110+100),'Alternatyva 1'!$DH$106:$DH$110)</f>
        <v>0</v>
      </c>
      <c r="BM10" s="62">
        <f>SUMPRODUCT('Alternatyva 1'!BM106:BM110,'Alternatyva 1'!$D$106:$D$110,1/100*('Alternatyva 1'!$D$106:$D$110+100),'Alternatyva 1'!$DH$106:$DH$110)</f>
        <v>0</v>
      </c>
      <c r="BN10" s="62">
        <f>SUMPRODUCT('Alternatyva 1'!BN106:BN110,'Alternatyva 1'!$D$106:$D$110,1/100*('Alternatyva 1'!$D$106:$D$110+100),'Alternatyva 1'!$DH$106:$DH$110)</f>
        <v>0</v>
      </c>
      <c r="BO10" s="62">
        <f>SUMPRODUCT('Alternatyva 1'!BO106:BO110,'Alternatyva 1'!$D$106:$D$110,1/100*('Alternatyva 1'!$D$106:$D$110+100),'Alternatyva 1'!$DH$106:$DH$110)</f>
        <v>0</v>
      </c>
      <c r="BP10" s="62">
        <f>SUMPRODUCT('Alternatyva 1'!BP106:BP110,'Alternatyva 1'!$D$106:$D$110,1/100*('Alternatyva 1'!$D$106:$D$110+100),'Alternatyva 1'!$DH$106:$DH$110)</f>
        <v>0</v>
      </c>
      <c r="BQ10" s="62">
        <f>SUMPRODUCT('Alternatyva 1'!BQ106:BQ110,'Alternatyva 1'!$D$106:$D$110,1/100*('Alternatyva 1'!$D$106:$D$110+100),'Alternatyva 1'!$DH$106:$DH$110)</f>
        <v>0</v>
      </c>
      <c r="BR10" s="62">
        <f>SUMPRODUCT('Alternatyva 1'!BR106:BR110,'Alternatyva 1'!$D$106:$D$110,1/100*('Alternatyva 1'!$D$106:$D$110+100),'Alternatyva 1'!$DH$106:$DH$110)</f>
        <v>0</v>
      </c>
      <c r="BS10" s="62">
        <f>SUMPRODUCT('Alternatyva 1'!BS106:BS110,'Alternatyva 1'!$D$106:$D$110,1/100*('Alternatyva 1'!$D$106:$D$110+100),'Alternatyva 1'!$DH$106:$DH$110)</f>
        <v>0</v>
      </c>
      <c r="BT10" s="62">
        <f>SUMPRODUCT('Alternatyva 1'!BT106:BT110,'Alternatyva 1'!$D$106:$D$110,1/100*('Alternatyva 1'!$D$106:$D$110+100),'Alternatyva 1'!$DH$106:$DH$110)</f>
        <v>0</v>
      </c>
      <c r="BU10" s="62">
        <f>SUMPRODUCT('Alternatyva 1'!BU106:BU110,'Alternatyva 1'!$D$106:$D$110,1/100*('Alternatyva 1'!$D$106:$D$110+100),'Alternatyva 1'!$DH$106:$DH$110)</f>
        <v>0</v>
      </c>
      <c r="BV10" s="62">
        <f>SUMPRODUCT('Alternatyva 1'!BV106:BV110,'Alternatyva 1'!$D$106:$D$110,1/100*('Alternatyva 1'!$D$106:$D$110+100),'Alternatyva 1'!$DH$106:$DH$110)</f>
        <v>0</v>
      </c>
      <c r="BW10" s="62">
        <f>SUMPRODUCT('Alternatyva 1'!BW106:BW110,'Alternatyva 1'!$D$106:$D$110,1/100*('Alternatyva 1'!$D$106:$D$110+100),'Alternatyva 1'!$DH$106:$DH$110)</f>
        <v>0</v>
      </c>
      <c r="BX10" s="62">
        <f>SUMPRODUCT('Alternatyva 1'!BX106:BX110,'Alternatyva 1'!$D$106:$D$110,1/100*('Alternatyva 1'!$D$106:$D$110+100),'Alternatyva 1'!$DH$106:$DH$110)</f>
        <v>0</v>
      </c>
      <c r="BY10" s="62">
        <f>SUMPRODUCT('Alternatyva 1'!BY106:BY110,'Alternatyva 1'!$D$106:$D$110,1/100*('Alternatyva 1'!$D$106:$D$110+100),'Alternatyva 1'!$DH$106:$DH$110)</f>
        <v>0</v>
      </c>
      <c r="BZ10" s="62">
        <f>SUMPRODUCT('Alternatyva 1'!BZ106:BZ110,'Alternatyva 1'!$D$106:$D$110,1/100*('Alternatyva 1'!$D$106:$D$110+100),'Alternatyva 1'!$DH$106:$DH$110)</f>
        <v>0</v>
      </c>
      <c r="CA10" s="62">
        <f>SUMPRODUCT('Alternatyva 1'!CA106:CA110,'Alternatyva 1'!$D$106:$D$110,1/100*('Alternatyva 1'!$D$106:$D$110+100),'Alternatyva 1'!$DH$106:$DH$110)</f>
        <v>0</v>
      </c>
      <c r="CB10" s="62">
        <f>SUMPRODUCT('Alternatyva 1'!CB106:CB110,'Alternatyva 1'!$D$106:$D$110,1/100*('Alternatyva 1'!$D$106:$D$110+100),'Alternatyva 1'!$DH$106:$DH$110)</f>
        <v>0</v>
      </c>
      <c r="CC10" s="62">
        <f>SUMPRODUCT('Alternatyva 1'!CC106:CC110,'Alternatyva 1'!$D$106:$D$110,1/100*('Alternatyva 1'!$D$106:$D$110+100),'Alternatyva 1'!$DH$106:$DH$110)</f>
        <v>0</v>
      </c>
      <c r="CD10" s="62">
        <f>SUMPRODUCT('Alternatyva 1'!CD106:CD110,'Alternatyva 1'!$D$106:$D$110,1/100*('Alternatyva 1'!$D$106:$D$110+100),'Alternatyva 1'!$DH$106:$DH$110)</f>
        <v>0</v>
      </c>
      <c r="CE10" s="62">
        <f>SUMPRODUCT('Alternatyva 1'!CE106:CE110,'Alternatyva 1'!$D$106:$D$110,1/100*('Alternatyva 1'!$D$106:$D$110+100),'Alternatyva 1'!$DH$106:$DH$110)</f>
        <v>0</v>
      </c>
      <c r="CF10" s="62">
        <f>SUMPRODUCT('Alternatyva 1'!CF106:CF110,'Alternatyva 1'!$D$106:$D$110,1/100*('Alternatyva 1'!$D$106:$D$110+100),'Alternatyva 1'!$DH$106:$DH$110)</f>
        <v>0</v>
      </c>
      <c r="CG10" s="62">
        <f>SUMPRODUCT('Alternatyva 1'!CG106:CG110,'Alternatyva 1'!$D$106:$D$110,1/100*('Alternatyva 1'!$D$106:$D$110+100),'Alternatyva 1'!$DH$106:$DH$110)</f>
        <v>0</v>
      </c>
      <c r="CH10" s="62">
        <f>SUMPRODUCT('Alternatyva 1'!CH106:CH110,'Alternatyva 1'!$D$106:$D$110,1/100*('Alternatyva 1'!$D$106:$D$110+100),'Alternatyva 1'!$DH$106:$DH$110)</f>
        <v>0</v>
      </c>
      <c r="CI10" s="62">
        <f>SUMPRODUCT('Alternatyva 1'!CI106:CI110,'Alternatyva 1'!$D$106:$D$110,1/100*('Alternatyva 1'!$D$106:$D$110+100),'Alternatyva 1'!$DH$106:$DH$110)</f>
        <v>0</v>
      </c>
      <c r="CJ10" s="62">
        <f>SUMPRODUCT('Alternatyva 1'!CJ106:CJ110,'Alternatyva 1'!$D$106:$D$110,1/100*('Alternatyva 1'!$D$106:$D$110+100),'Alternatyva 1'!$DH$106:$DH$110)</f>
        <v>0</v>
      </c>
      <c r="CK10" s="62">
        <f>SUMPRODUCT('Alternatyva 1'!CK106:CK110,'Alternatyva 1'!$D$106:$D$110,1/100*('Alternatyva 1'!$D$106:$D$110+100),'Alternatyva 1'!$DH$106:$DH$110)</f>
        <v>0</v>
      </c>
      <c r="CL10" s="62">
        <f>SUMPRODUCT('Alternatyva 1'!CL106:CL110,'Alternatyva 1'!$D$106:$D$110,1/100*('Alternatyva 1'!$D$106:$D$110+100),'Alternatyva 1'!$DH$106:$DH$110)</f>
        <v>0</v>
      </c>
      <c r="CM10" s="62">
        <f>SUMPRODUCT('Alternatyva 1'!CM106:CM110,'Alternatyva 1'!$D$106:$D$110,1/100*('Alternatyva 1'!$D$106:$D$110+100),'Alternatyva 1'!$DH$106:$DH$110)</f>
        <v>0</v>
      </c>
      <c r="CN10" s="62">
        <f>SUMPRODUCT('Alternatyva 1'!CN106:CN110,'Alternatyva 1'!$D$106:$D$110,1/100*('Alternatyva 1'!$D$106:$D$110+100),'Alternatyva 1'!$DH$106:$DH$110)</f>
        <v>0</v>
      </c>
      <c r="CO10" s="62">
        <f>SUMPRODUCT('Alternatyva 1'!CO106:CO110,'Alternatyva 1'!$D$106:$D$110,1/100*('Alternatyva 1'!$D$106:$D$110+100),'Alternatyva 1'!$DH$106:$DH$110)</f>
        <v>0</v>
      </c>
      <c r="CP10" s="62">
        <f>SUMPRODUCT('Alternatyva 1'!CP106:CP110,'Alternatyva 1'!$D$106:$D$110,1/100*('Alternatyva 1'!$D$106:$D$110+100),'Alternatyva 1'!$DH$106:$DH$110)</f>
        <v>0</v>
      </c>
      <c r="CQ10" s="62">
        <f>SUMPRODUCT('Alternatyva 1'!CQ106:CQ110,'Alternatyva 1'!$D$106:$D$110,1/100*('Alternatyva 1'!$D$106:$D$110+100),'Alternatyva 1'!$DH$106:$DH$110)</f>
        <v>0</v>
      </c>
      <c r="CR10" s="62">
        <f>SUMPRODUCT('Alternatyva 1'!CR106:CR110,'Alternatyva 1'!$D$106:$D$110,1/100*('Alternatyva 1'!$D$106:$D$110+100),'Alternatyva 1'!$DH$106:$DH$110)</f>
        <v>0</v>
      </c>
      <c r="CS10" s="62">
        <f>SUMPRODUCT('Alternatyva 1'!CS106:CS110,'Alternatyva 1'!$D$106:$D$110,1/100*('Alternatyva 1'!$D$106:$D$110+100),'Alternatyva 1'!$DH$106:$DH$110)</f>
        <v>0</v>
      </c>
      <c r="CT10" s="62">
        <f>SUMPRODUCT('Alternatyva 1'!CT106:CT110,'Alternatyva 1'!$D$106:$D$110,1/100*('Alternatyva 1'!$D$106:$D$110+100),'Alternatyva 1'!$DH$106:$DH$110)</f>
        <v>0</v>
      </c>
      <c r="CU10" s="62">
        <f>SUMPRODUCT('Alternatyva 1'!CU106:CU110,'Alternatyva 1'!$D$106:$D$110,1/100*('Alternatyva 1'!$D$106:$D$110+100),'Alternatyva 1'!$DH$106:$DH$110)</f>
        <v>0</v>
      </c>
      <c r="CV10" s="62">
        <f>SUMPRODUCT('Alternatyva 1'!CV106:CV110,'Alternatyva 1'!$D$106:$D$110,1/100*('Alternatyva 1'!$D$106:$D$110+100),'Alternatyva 1'!$DH$106:$DH$110)</f>
        <v>0</v>
      </c>
      <c r="CW10" s="62">
        <f>SUMPRODUCT('Alternatyva 1'!CW106:CW110,'Alternatyva 1'!$D$106:$D$110,1/100*('Alternatyva 1'!$D$106:$D$110+100),'Alternatyva 1'!$DH$106:$DH$110)</f>
        <v>0</v>
      </c>
      <c r="CX10" s="62">
        <f>SUMPRODUCT('Alternatyva 1'!CX106:CX110,'Alternatyva 1'!$D$106:$D$110,1/100*('Alternatyva 1'!$D$106:$D$110+100),'Alternatyva 1'!$DH$106:$DH$110)</f>
        <v>0</v>
      </c>
      <c r="CY10" s="62">
        <f>SUMPRODUCT('Alternatyva 1'!CY106:CY110,'Alternatyva 1'!$D$106:$D$110,1/100*('Alternatyva 1'!$D$106:$D$110+100),'Alternatyva 1'!$DH$106:$DH$110)</f>
        <v>0</v>
      </c>
      <c r="CZ10" s="62">
        <f>SUMPRODUCT('Alternatyva 1'!CZ106:CZ110,'Alternatyva 1'!$D$106:$D$110,1/100*('Alternatyva 1'!$D$106:$D$110+100),'Alternatyva 1'!$DH$106:$DH$110)</f>
        <v>0</v>
      </c>
      <c r="DA10" s="62">
        <f>SUMPRODUCT('Alternatyva 1'!DA106:DA110,'Alternatyva 1'!$D$106:$D$110,1/100*('Alternatyva 1'!$D$106:$D$110+100),'Alternatyva 1'!$DH$106:$DH$110)</f>
        <v>0</v>
      </c>
      <c r="DB10" s="62">
        <f>SUMPRODUCT('Alternatyva 1'!DB106:DB110,'Alternatyva 1'!$D$106:$D$110,1/100*('Alternatyva 1'!$D$106:$D$110+100),'Alternatyva 1'!$DH$106:$DH$110)</f>
        <v>0</v>
      </c>
      <c r="DC10" s="62">
        <f>SUMPRODUCT('Alternatyva 1'!DC106:DC110,'Alternatyva 1'!$D$106:$D$110,1/100*('Alternatyva 1'!$D$106:$D$110+100),'Alternatyva 1'!$DH$106:$DH$110)</f>
        <v>0</v>
      </c>
    </row>
    <row r="11" spans="2:107">
      <c r="C11" s="682" t="s">
        <v>14</v>
      </c>
      <c r="D11" s="682"/>
      <c r="E11" s="682"/>
      <c r="F11" s="66">
        <f>H11+NPV(FD,I11:INDEX(I11:DC11,PAL))</f>
        <v>-399120826.60424411</v>
      </c>
      <c r="G11" s="76">
        <f>SUMIF($H$6:$DC$6,"&lt;="&amp;PAL,$H11:$DC11)</f>
        <v>-480700000</v>
      </c>
      <c r="H11" s="62">
        <f>-H8+H9+H10</f>
        <v>-11000000</v>
      </c>
      <c r="I11" s="62">
        <f t="shared" ref="I11:BT11" si="2">-I8+I9+I10</f>
        <v>-23000000</v>
      </c>
      <c r="J11" s="62">
        <f t="shared" si="2"/>
        <v>-36000000</v>
      </c>
      <c r="K11" s="62">
        <f t="shared" si="2"/>
        <v>-50000000</v>
      </c>
      <c r="L11" s="62">
        <f t="shared" si="2"/>
        <v>-65000000</v>
      </c>
      <c r="M11" s="62">
        <f t="shared" si="2"/>
        <v>-81000000</v>
      </c>
      <c r="N11" s="62">
        <f t="shared" si="2"/>
        <v>-98000000</v>
      </c>
      <c r="O11" s="62">
        <f t="shared" si="2"/>
        <v>-116700000</v>
      </c>
      <c r="P11" s="62">
        <f t="shared" si="2"/>
        <v>0</v>
      </c>
      <c r="Q11" s="62">
        <f t="shared" si="2"/>
        <v>0</v>
      </c>
      <c r="R11" s="62">
        <f t="shared" si="2"/>
        <v>0</v>
      </c>
      <c r="S11" s="62">
        <f t="shared" si="2"/>
        <v>0</v>
      </c>
      <c r="T11" s="62">
        <f t="shared" si="2"/>
        <v>0</v>
      </c>
      <c r="U11" s="62">
        <f t="shared" si="2"/>
        <v>0</v>
      </c>
      <c r="V11" s="62">
        <f t="shared" si="2"/>
        <v>0</v>
      </c>
      <c r="W11" s="62">
        <f t="shared" si="2"/>
        <v>0</v>
      </c>
      <c r="X11" s="62">
        <f t="shared" si="2"/>
        <v>0</v>
      </c>
      <c r="Y11" s="62">
        <f t="shared" si="2"/>
        <v>0</v>
      </c>
      <c r="Z11" s="62">
        <f t="shared" si="2"/>
        <v>0</v>
      </c>
      <c r="AA11" s="62">
        <f t="shared" si="2"/>
        <v>0</v>
      </c>
      <c r="AB11" s="62">
        <f t="shared" si="2"/>
        <v>0</v>
      </c>
      <c r="AC11" s="62">
        <f t="shared" si="2"/>
        <v>0</v>
      </c>
      <c r="AD11" s="62">
        <f t="shared" si="2"/>
        <v>0</v>
      </c>
      <c r="AE11" s="62">
        <f t="shared" si="2"/>
        <v>0</v>
      </c>
      <c r="AF11" s="62">
        <f t="shared" si="2"/>
        <v>0</v>
      </c>
      <c r="AG11" s="62">
        <f t="shared" si="2"/>
        <v>0</v>
      </c>
      <c r="AH11" s="62">
        <f t="shared" si="2"/>
        <v>0</v>
      </c>
      <c r="AI11" s="62">
        <f t="shared" si="2"/>
        <v>0</v>
      </c>
      <c r="AJ11" s="62">
        <f t="shared" si="2"/>
        <v>0</v>
      </c>
      <c r="AK11" s="62">
        <f t="shared" si="2"/>
        <v>0</v>
      </c>
      <c r="AL11" s="62">
        <f t="shared" si="2"/>
        <v>0</v>
      </c>
      <c r="AM11" s="62">
        <f t="shared" si="2"/>
        <v>0</v>
      </c>
      <c r="AN11" s="62">
        <f t="shared" si="2"/>
        <v>0</v>
      </c>
      <c r="AO11" s="62">
        <f t="shared" si="2"/>
        <v>0</v>
      </c>
      <c r="AP11" s="62">
        <f t="shared" si="2"/>
        <v>0</v>
      </c>
      <c r="AQ11" s="62">
        <f t="shared" si="2"/>
        <v>0</v>
      </c>
      <c r="AR11" s="62">
        <f t="shared" si="2"/>
        <v>0</v>
      </c>
      <c r="AS11" s="62">
        <f t="shared" si="2"/>
        <v>0</v>
      </c>
      <c r="AT11" s="62">
        <f t="shared" si="2"/>
        <v>0</v>
      </c>
      <c r="AU11" s="62">
        <f t="shared" si="2"/>
        <v>0</v>
      </c>
      <c r="AV11" s="62">
        <f t="shared" si="2"/>
        <v>0</v>
      </c>
      <c r="AW11" s="62">
        <f t="shared" si="2"/>
        <v>0</v>
      </c>
      <c r="AX11" s="62">
        <f t="shared" si="2"/>
        <v>0</v>
      </c>
      <c r="AY11" s="62">
        <f t="shared" si="2"/>
        <v>0</v>
      </c>
      <c r="AZ11" s="62">
        <f t="shared" si="2"/>
        <v>0</v>
      </c>
      <c r="BA11" s="62">
        <f t="shared" si="2"/>
        <v>0</v>
      </c>
      <c r="BB11" s="62">
        <f t="shared" si="2"/>
        <v>0</v>
      </c>
      <c r="BC11" s="62">
        <f t="shared" si="2"/>
        <v>0</v>
      </c>
      <c r="BD11" s="62">
        <f t="shared" si="2"/>
        <v>0</v>
      </c>
      <c r="BE11" s="62">
        <f t="shared" si="2"/>
        <v>0</v>
      </c>
      <c r="BF11" s="62">
        <f t="shared" si="2"/>
        <v>0</v>
      </c>
      <c r="BG11" s="62">
        <f t="shared" si="2"/>
        <v>0</v>
      </c>
      <c r="BH11" s="62">
        <f t="shared" si="2"/>
        <v>0</v>
      </c>
      <c r="BI11" s="62">
        <f t="shared" si="2"/>
        <v>0</v>
      </c>
      <c r="BJ11" s="62">
        <f t="shared" si="2"/>
        <v>0</v>
      </c>
      <c r="BK11" s="62">
        <f t="shared" si="2"/>
        <v>0</v>
      </c>
      <c r="BL11" s="62">
        <f t="shared" si="2"/>
        <v>0</v>
      </c>
      <c r="BM11" s="62">
        <f t="shared" si="2"/>
        <v>0</v>
      </c>
      <c r="BN11" s="62">
        <f t="shared" si="2"/>
        <v>0</v>
      </c>
      <c r="BO11" s="62">
        <f t="shared" si="2"/>
        <v>0</v>
      </c>
      <c r="BP11" s="62">
        <f t="shared" si="2"/>
        <v>0</v>
      </c>
      <c r="BQ11" s="62">
        <f t="shared" si="2"/>
        <v>0</v>
      </c>
      <c r="BR11" s="62">
        <f t="shared" si="2"/>
        <v>0</v>
      </c>
      <c r="BS11" s="62">
        <f t="shared" si="2"/>
        <v>0</v>
      </c>
      <c r="BT11" s="62">
        <f t="shared" si="2"/>
        <v>0</v>
      </c>
      <c r="BU11" s="62">
        <f t="shared" ref="BU11:DC11" si="3">-BU8+BU9+BU10</f>
        <v>0</v>
      </c>
      <c r="BV11" s="62">
        <f t="shared" si="3"/>
        <v>0</v>
      </c>
      <c r="BW11" s="62">
        <f t="shared" si="3"/>
        <v>0</v>
      </c>
      <c r="BX11" s="62">
        <f t="shared" si="3"/>
        <v>0</v>
      </c>
      <c r="BY11" s="62">
        <f t="shared" si="3"/>
        <v>0</v>
      </c>
      <c r="BZ11" s="62">
        <f t="shared" si="3"/>
        <v>0</v>
      </c>
      <c r="CA11" s="62">
        <f t="shared" si="3"/>
        <v>0</v>
      </c>
      <c r="CB11" s="62">
        <f t="shared" si="3"/>
        <v>0</v>
      </c>
      <c r="CC11" s="62">
        <f t="shared" si="3"/>
        <v>0</v>
      </c>
      <c r="CD11" s="62">
        <f t="shared" si="3"/>
        <v>0</v>
      </c>
      <c r="CE11" s="62">
        <f t="shared" si="3"/>
        <v>0</v>
      </c>
      <c r="CF11" s="62">
        <f t="shared" si="3"/>
        <v>0</v>
      </c>
      <c r="CG11" s="62">
        <f t="shared" si="3"/>
        <v>0</v>
      </c>
      <c r="CH11" s="62">
        <f t="shared" si="3"/>
        <v>0</v>
      </c>
      <c r="CI11" s="62">
        <f t="shared" si="3"/>
        <v>0</v>
      </c>
      <c r="CJ11" s="62">
        <f t="shared" si="3"/>
        <v>0</v>
      </c>
      <c r="CK11" s="62">
        <f t="shared" si="3"/>
        <v>0</v>
      </c>
      <c r="CL11" s="62">
        <f t="shared" si="3"/>
        <v>0</v>
      </c>
      <c r="CM11" s="62">
        <f t="shared" si="3"/>
        <v>0</v>
      </c>
      <c r="CN11" s="62">
        <f t="shared" si="3"/>
        <v>0</v>
      </c>
      <c r="CO11" s="62">
        <f t="shared" si="3"/>
        <v>0</v>
      </c>
      <c r="CP11" s="62">
        <f t="shared" si="3"/>
        <v>0</v>
      </c>
      <c r="CQ11" s="62">
        <f t="shared" si="3"/>
        <v>0</v>
      </c>
      <c r="CR11" s="62">
        <f t="shared" si="3"/>
        <v>0</v>
      </c>
      <c r="CS11" s="62">
        <f t="shared" si="3"/>
        <v>0</v>
      </c>
      <c r="CT11" s="62">
        <f t="shared" si="3"/>
        <v>0</v>
      </c>
      <c r="CU11" s="62">
        <f t="shared" si="3"/>
        <v>0</v>
      </c>
      <c r="CV11" s="62">
        <f t="shared" si="3"/>
        <v>0</v>
      </c>
      <c r="CW11" s="62">
        <f t="shared" si="3"/>
        <v>0</v>
      </c>
      <c r="CX11" s="62">
        <f t="shared" si="3"/>
        <v>0</v>
      </c>
      <c r="CY11" s="62">
        <f t="shared" si="3"/>
        <v>0</v>
      </c>
      <c r="CZ11" s="62">
        <f t="shared" si="3"/>
        <v>0</v>
      </c>
      <c r="DA11" s="62">
        <f t="shared" si="3"/>
        <v>0</v>
      </c>
      <c r="DB11" s="62">
        <f t="shared" si="3"/>
        <v>0</v>
      </c>
      <c r="DC11" s="62">
        <f t="shared" si="3"/>
        <v>0</v>
      </c>
    </row>
    <row r="12" spans="2:107" hidden="1">
      <c r="H12" s="1"/>
      <c r="I12" s="1"/>
      <c r="J12" s="1"/>
      <c r="K12" s="1"/>
      <c r="L12" s="1"/>
      <c r="M12" s="1"/>
      <c r="N12" s="1"/>
      <c r="O12" s="1"/>
      <c r="P12" s="1"/>
      <c r="Q12" s="1"/>
      <c r="R12" s="1"/>
      <c r="S12" s="1"/>
      <c r="T12" s="1"/>
      <c r="U12" s="1"/>
      <c r="V12" s="1"/>
      <c r="W12" s="1"/>
      <c r="X12" s="1"/>
      <c r="Y12" s="1"/>
      <c r="Z12" s="1"/>
      <c r="AA12" s="1"/>
    </row>
    <row r="13" spans="2:107" hidden="1">
      <c r="B13" s="59" t="s">
        <v>7</v>
      </c>
      <c r="C13" s="64"/>
      <c r="D13" s="64"/>
      <c r="E13" s="64"/>
      <c r="F13" s="645" t="s">
        <v>32</v>
      </c>
      <c r="G13" s="657"/>
      <c r="H13" s="18">
        <v>0</v>
      </c>
      <c r="I13" s="18">
        <v>1</v>
      </c>
      <c r="J13" s="18">
        <v>2</v>
      </c>
      <c r="K13" s="18">
        <v>3</v>
      </c>
      <c r="L13" s="18">
        <v>4</v>
      </c>
      <c r="M13" s="18">
        <v>5</v>
      </c>
      <c r="N13" s="18">
        <v>6</v>
      </c>
      <c r="O13" s="18">
        <v>7</v>
      </c>
      <c r="P13" s="18">
        <v>8</v>
      </c>
      <c r="Q13" s="18">
        <v>9</v>
      </c>
      <c r="R13" s="18">
        <v>10</v>
      </c>
      <c r="S13" s="18">
        <v>11</v>
      </c>
      <c r="T13" s="18">
        <v>12</v>
      </c>
      <c r="U13" s="18">
        <v>13</v>
      </c>
      <c r="V13" s="18">
        <v>14</v>
      </c>
      <c r="W13" s="18">
        <v>15</v>
      </c>
      <c r="X13" s="18">
        <v>16</v>
      </c>
      <c r="Y13" s="18">
        <v>17</v>
      </c>
      <c r="Z13" s="18">
        <v>18</v>
      </c>
      <c r="AA13" s="18">
        <v>19</v>
      </c>
      <c r="AB13" s="18">
        <v>20</v>
      </c>
      <c r="AC13" s="18">
        <v>21</v>
      </c>
      <c r="AD13" s="18">
        <v>22</v>
      </c>
      <c r="AE13" s="18">
        <v>23</v>
      </c>
      <c r="AF13" s="18">
        <v>24</v>
      </c>
      <c r="AG13" s="18">
        <v>25</v>
      </c>
      <c r="AH13" s="18">
        <v>26</v>
      </c>
      <c r="AI13" s="18">
        <v>27</v>
      </c>
      <c r="AJ13" s="18">
        <v>28</v>
      </c>
      <c r="AK13" s="18">
        <v>29</v>
      </c>
      <c r="AL13" s="18">
        <v>30</v>
      </c>
      <c r="AM13" s="18">
        <v>31</v>
      </c>
      <c r="AN13" s="18">
        <v>32</v>
      </c>
      <c r="AO13" s="18">
        <v>33</v>
      </c>
      <c r="AP13" s="18">
        <v>34</v>
      </c>
      <c r="AQ13" s="18">
        <v>35</v>
      </c>
      <c r="AR13" s="18">
        <v>36</v>
      </c>
      <c r="AS13" s="18">
        <v>37</v>
      </c>
      <c r="AT13" s="18">
        <v>38</v>
      </c>
      <c r="AU13" s="18">
        <v>39</v>
      </c>
      <c r="AV13" s="18">
        <v>40</v>
      </c>
      <c r="AW13" s="18">
        <v>41</v>
      </c>
      <c r="AX13" s="18">
        <v>42</v>
      </c>
      <c r="AY13" s="18">
        <v>43</v>
      </c>
      <c r="AZ13" s="18">
        <v>44</v>
      </c>
      <c r="BA13" s="18">
        <v>45</v>
      </c>
      <c r="BB13" s="18">
        <v>46</v>
      </c>
      <c r="BC13" s="18">
        <v>47</v>
      </c>
      <c r="BD13" s="18">
        <v>48</v>
      </c>
      <c r="BE13" s="18">
        <v>49</v>
      </c>
      <c r="BF13" s="18">
        <v>50</v>
      </c>
      <c r="BG13" s="18">
        <v>51</v>
      </c>
      <c r="BH13" s="18">
        <v>52</v>
      </c>
      <c r="BI13" s="18">
        <v>53</v>
      </c>
      <c r="BJ13" s="18">
        <v>54</v>
      </c>
      <c r="BK13" s="18">
        <v>55</v>
      </c>
      <c r="BL13" s="18">
        <v>56</v>
      </c>
      <c r="BM13" s="18">
        <v>57</v>
      </c>
      <c r="BN13" s="18">
        <v>58</v>
      </c>
      <c r="BO13" s="18">
        <v>59</v>
      </c>
      <c r="BP13" s="18">
        <v>60</v>
      </c>
      <c r="BQ13" s="18">
        <v>61</v>
      </c>
      <c r="BR13" s="18">
        <v>62</v>
      </c>
      <c r="BS13" s="18">
        <v>63</v>
      </c>
      <c r="BT13" s="18">
        <v>64</v>
      </c>
      <c r="BU13" s="18">
        <v>65</v>
      </c>
      <c r="BV13" s="18">
        <v>66</v>
      </c>
      <c r="BW13" s="18">
        <v>67</v>
      </c>
      <c r="BX13" s="18">
        <v>68</v>
      </c>
      <c r="BY13" s="18">
        <v>69</v>
      </c>
      <c r="BZ13" s="18">
        <v>70</v>
      </c>
      <c r="CA13" s="18">
        <v>71</v>
      </c>
      <c r="CB13" s="18">
        <v>72</v>
      </c>
      <c r="CC13" s="18">
        <v>73</v>
      </c>
      <c r="CD13" s="18">
        <v>74</v>
      </c>
      <c r="CE13" s="18">
        <v>75</v>
      </c>
      <c r="CF13" s="18">
        <v>76</v>
      </c>
      <c r="CG13" s="18">
        <v>77</v>
      </c>
      <c r="CH13" s="18">
        <v>78</v>
      </c>
      <c r="CI13" s="18">
        <v>79</v>
      </c>
      <c r="CJ13" s="18">
        <v>80</v>
      </c>
      <c r="CK13" s="18">
        <v>81</v>
      </c>
      <c r="CL13" s="18">
        <v>82</v>
      </c>
      <c r="CM13" s="18">
        <v>83</v>
      </c>
      <c r="CN13" s="18">
        <v>84</v>
      </c>
      <c r="CO13" s="18">
        <v>85</v>
      </c>
      <c r="CP13" s="18">
        <v>86</v>
      </c>
      <c r="CQ13" s="18">
        <v>87</v>
      </c>
      <c r="CR13" s="18">
        <v>88</v>
      </c>
      <c r="CS13" s="18">
        <v>89</v>
      </c>
      <c r="CT13" s="18">
        <v>90</v>
      </c>
      <c r="CU13" s="18">
        <v>91</v>
      </c>
      <c r="CV13" s="18">
        <v>92</v>
      </c>
      <c r="CW13" s="18">
        <v>93</v>
      </c>
      <c r="CX13" s="18">
        <v>94</v>
      </c>
      <c r="CY13" s="18">
        <v>95</v>
      </c>
      <c r="CZ13" s="18">
        <v>96</v>
      </c>
      <c r="DA13" s="18">
        <v>97</v>
      </c>
      <c r="DB13" s="18">
        <v>98</v>
      </c>
      <c r="DC13" s="18">
        <v>99</v>
      </c>
    </row>
    <row r="14" spans="2:107" ht="28.5" hidden="1" customHeight="1">
      <c r="B14" s="4" t="s">
        <v>5</v>
      </c>
      <c r="C14" s="667" t="s">
        <v>15</v>
      </c>
      <c r="D14" s="667"/>
      <c r="E14" s="667"/>
      <c r="F14" s="19" t="s">
        <v>34</v>
      </c>
      <c r="G14" s="18" t="s">
        <v>33</v>
      </c>
      <c r="H14" s="18" t="str">
        <f ca="1">IF(PVP="",TEXT(TODAY(),"yyyy"),TEXT(PVP,"yyyy"))</f>
        <v>2023</v>
      </c>
      <c r="I14" s="18">
        <f t="shared" ref="I14:AN14" ca="1" si="4">$H$7+I13</f>
        <v>2024</v>
      </c>
      <c r="J14" s="18">
        <f t="shared" ca="1" si="4"/>
        <v>2025</v>
      </c>
      <c r="K14" s="18">
        <f t="shared" ca="1" si="4"/>
        <v>2026</v>
      </c>
      <c r="L14" s="18">
        <f t="shared" ca="1" si="4"/>
        <v>2027</v>
      </c>
      <c r="M14" s="18">
        <f t="shared" ca="1" si="4"/>
        <v>2028</v>
      </c>
      <c r="N14" s="18">
        <f t="shared" ca="1" si="4"/>
        <v>2029</v>
      </c>
      <c r="O14" s="18">
        <f t="shared" ca="1" si="4"/>
        <v>2030</v>
      </c>
      <c r="P14" s="18">
        <f t="shared" ca="1" si="4"/>
        <v>2031</v>
      </c>
      <c r="Q14" s="18">
        <f t="shared" ca="1" si="4"/>
        <v>2032</v>
      </c>
      <c r="R14" s="18">
        <f t="shared" ca="1" si="4"/>
        <v>2033</v>
      </c>
      <c r="S14" s="18">
        <f t="shared" ca="1" si="4"/>
        <v>2034</v>
      </c>
      <c r="T14" s="18">
        <f t="shared" ca="1" si="4"/>
        <v>2035</v>
      </c>
      <c r="U14" s="18">
        <f t="shared" ca="1" si="4"/>
        <v>2036</v>
      </c>
      <c r="V14" s="18">
        <f t="shared" ca="1" si="4"/>
        <v>2037</v>
      </c>
      <c r="W14" s="18">
        <f t="shared" ca="1" si="4"/>
        <v>2038</v>
      </c>
      <c r="X14" s="18">
        <f t="shared" ca="1" si="4"/>
        <v>2039</v>
      </c>
      <c r="Y14" s="18">
        <f t="shared" ca="1" si="4"/>
        <v>2040</v>
      </c>
      <c r="Z14" s="18">
        <f t="shared" ca="1" si="4"/>
        <v>2041</v>
      </c>
      <c r="AA14" s="18">
        <f t="shared" ca="1" si="4"/>
        <v>2042</v>
      </c>
      <c r="AB14" s="18">
        <f t="shared" ca="1" si="4"/>
        <v>2043</v>
      </c>
      <c r="AC14" s="18">
        <f t="shared" ca="1" si="4"/>
        <v>2044</v>
      </c>
      <c r="AD14" s="18">
        <f t="shared" ca="1" si="4"/>
        <v>2045</v>
      </c>
      <c r="AE14" s="18">
        <f t="shared" ca="1" si="4"/>
        <v>2046</v>
      </c>
      <c r="AF14" s="18">
        <f t="shared" ca="1" si="4"/>
        <v>2047</v>
      </c>
      <c r="AG14" s="18">
        <f t="shared" ca="1" si="4"/>
        <v>2048</v>
      </c>
      <c r="AH14" s="18">
        <f t="shared" ca="1" si="4"/>
        <v>2049</v>
      </c>
      <c r="AI14" s="18">
        <f t="shared" ca="1" si="4"/>
        <v>2050</v>
      </c>
      <c r="AJ14" s="18">
        <f t="shared" ca="1" si="4"/>
        <v>2051</v>
      </c>
      <c r="AK14" s="18">
        <f t="shared" ca="1" si="4"/>
        <v>2052</v>
      </c>
      <c r="AL14" s="18">
        <f t="shared" ca="1" si="4"/>
        <v>2053</v>
      </c>
      <c r="AM14" s="18">
        <f t="shared" ca="1" si="4"/>
        <v>2054</v>
      </c>
      <c r="AN14" s="18">
        <f t="shared" ca="1" si="4"/>
        <v>2055</v>
      </c>
      <c r="AO14" s="18">
        <f t="shared" ref="AO14:BT14" ca="1" si="5">$H$7+AO13</f>
        <v>2056</v>
      </c>
      <c r="AP14" s="18">
        <f t="shared" ca="1" si="5"/>
        <v>2057</v>
      </c>
      <c r="AQ14" s="18">
        <f t="shared" ca="1" si="5"/>
        <v>2058</v>
      </c>
      <c r="AR14" s="18">
        <f t="shared" ca="1" si="5"/>
        <v>2059</v>
      </c>
      <c r="AS14" s="18">
        <f t="shared" ca="1" si="5"/>
        <v>2060</v>
      </c>
      <c r="AT14" s="18">
        <f t="shared" ca="1" si="5"/>
        <v>2061</v>
      </c>
      <c r="AU14" s="18">
        <f t="shared" ca="1" si="5"/>
        <v>2062</v>
      </c>
      <c r="AV14" s="18">
        <f t="shared" ca="1" si="5"/>
        <v>2063</v>
      </c>
      <c r="AW14" s="18">
        <f t="shared" ca="1" si="5"/>
        <v>2064</v>
      </c>
      <c r="AX14" s="18">
        <f t="shared" ca="1" si="5"/>
        <v>2065</v>
      </c>
      <c r="AY14" s="18">
        <f t="shared" ca="1" si="5"/>
        <v>2066</v>
      </c>
      <c r="AZ14" s="18">
        <f t="shared" ca="1" si="5"/>
        <v>2067</v>
      </c>
      <c r="BA14" s="18">
        <f t="shared" ca="1" si="5"/>
        <v>2068</v>
      </c>
      <c r="BB14" s="18">
        <f t="shared" ca="1" si="5"/>
        <v>2069</v>
      </c>
      <c r="BC14" s="18">
        <f t="shared" ca="1" si="5"/>
        <v>2070</v>
      </c>
      <c r="BD14" s="18">
        <f t="shared" ca="1" si="5"/>
        <v>2071</v>
      </c>
      <c r="BE14" s="18">
        <f t="shared" ca="1" si="5"/>
        <v>2072</v>
      </c>
      <c r="BF14" s="18">
        <f t="shared" ca="1" si="5"/>
        <v>2073</v>
      </c>
      <c r="BG14" s="18">
        <f t="shared" ca="1" si="5"/>
        <v>2074</v>
      </c>
      <c r="BH14" s="18">
        <f t="shared" ca="1" si="5"/>
        <v>2075</v>
      </c>
      <c r="BI14" s="18">
        <f t="shared" ca="1" si="5"/>
        <v>2076</v>
      </c>
      <c r="BJ14" s="18">
        <f t="shared" ca="1" si="5"/>
        <v>2077</v>
      </c>
      <c r="BK14" s="18">
        <f t="shared" ca="1" si="5"/>
        <v>2078</v>
      </c>
      <c r="BL14" s="18">
        <f t="shared" ca="1" si="5"/>
        <v>2079</v>
      </c>
      <c r="BM14" s="18">
        <f t="shared" ca="1" si="5"/>
        <v>2080</v>
      </c>
      <c r="BN14" s="18">
        <f t="shared" ca="1" si="5"/>
        <v>2081</v>
      </c>
      <c r="BO14" s="18">
        <f t="shared" ca="1" si="5"/>
        <v>2082</v>
      </c>
      <c r="BP14" s="18">
        <f t="shared" ca="1" si="5"/>
        <v>2083</v>
      </c>
      <c r="BQ14" s="18">
        <f t="shared" ca="1" si="5"/>
        <v>2084</v>
      </c>
      <c r="BR14" s="18">
        <f t="shared" ca="1" si="5"/>
        <v>2085</v>
      </c>
      <c r="BS14" s="18">
        <f t="shared" ca="1" si="5"/>
        <v>2086</v>
      </c>
      <c r="BT14" s="18">
        <f t="shared" ca="1" si="5"/>
        <v>2087</v>
      </c>
      <c r="BU14" s="18">
        <f t="shared" ref="BU14:CZ14" ca="1" si="6">$H$7+BU13</f>
        <v>2088</v>
      </c>
      <c r="BV14" s="18">
        <f t="shared" ca="1" si="6"/>
        <v>2089</v>
      </c>
      <c r="BW14" s="18">
        <f t="shared" ca="1" si="6"/>
        <v>2090</v>
      </c>
      <c r="BX14" s="18">
        <f t="shared" ca="1" si="6"/>
        <v>2091</v>
      </c>
      <c r="BY14" s="18">
        <f t="shared" ca="1" si="6"/>
        <v>2092</v>
      </c>
      <c r="BZ14" s="18">
        <f t="shared" ca="1" si="6"/>
        <v>2093</v>
      </c>
      <c r="CA14" s="18">
        <f t="shared" ca="1" si="6"/>
        <v>2094</v>
      </c>
      <c r="CB14" s="18">
        <f t="shared" ca="1" si="6"/>
        <v>2095</v>
      </c>
      <c r="CC14" s="18">
        <f t="shared" ca="1" si="6"/>
        <v>2096</v>
      </c>
      <c r="CD14" s="18">
        <f t="shared" ca="1" si="6"/>
        <v>2097</v>
      </c>
      <c r="CE14" s="18">
        <f t="shared" ca="1" si="6"/>
        <v>2098</v>
      </c>
      <c r="CF14" s="18">
        <f t="shared" ca="1" si="6"/>
        <v>2099</v>
      </c>
      <c r="CG14" s="18">
        <f t="shared" ca="1" si="6"/>
        <v>2100</v>
      </c>
      <c r="CH14" s="18">
        <f t="shared" ca="1" si="6"/>
        <v>2101</v>
      </c>
      <c r="CI14" s="18">
        <f t="shared" ca="1" si="6"/>
        <v>2102</v>
      </c>
      <c r="CJ14" s="18">
        <f t="shared" ca="1" si="6"/>
        <v>2103</v>
      </c>
      <c r="CK14" s="18">
        <f t="shared" ca="1" si="6"/>
        <v>2104</v>
      </c>
      <c r="CL14" s="18">
        <f t="shared" ca="1" si="6"/>
        <v>2105</v>
      </c>
      <c r="CM14" s="18">
        <f t="shared" ca="1" si="6"/>
        <v>2106</v>
      </c>
      <c r="CN14" s="18">
        <f t="shared" ca="1" si="6"/>
        <v>2107</v>
      </c>
      <c r="CO14" s="18">
        <f t="shared" ca="1" si="6"/>
        <v>2108</v>
      </c>
      <c r="CP14" s="18">
        <f t="shared" ca="1" si="6"/>
        <v>2109</v>
      </c>
      <c r="CQ14" s="18">
        <f t="shared" ca="1" si="6"/>
        <v>2110</v>
      </c>
      <c r="CR14" s="18">
        <f t="shared" ca="1" si="6"/>
        <v>2111</v>
      </c>
      <c r="CS14" s="18">
        <f t="shared" ca="1" si="6"/>
        <v>2112</v>
      </c>
      <c r="CT14" s="18">
        <f t="shared" ca="1" si="6"/>
        <v>2113</v>
      </c>
      <c r="CU14" s="18">
        <f t="shared" ca="1" si="6"/>
        <v>2114</v>
      </c>
      <c r="CV14" s="18">
        <f t="shared" ca="1" si="6"/>
        <v>2115</v>
      </c>
      <c r="CW14" s="18">
        <f t="shared" ca="1" si="6"/>
        <v>2116</v>
      </c>
      <c r="CX14" s="18">
        <f t="shared" ca="1" si="6"/>
        <v>2117</v>
      </c>
      <c r="CY14" s="18">
        <f t="shared" ca="1" si="6"/>
        <v>2118</v>
      </c>
      <c r="CZ14" s="18">
        <f t="shared" ca="1" si="6"/>
        <v>2119</v>
      </c>
      <c r="DA14" s="18">
        <f t="shared" ref="DA14:DC14" ca="1" si="7">$H$7+DA13</f>
        <v>2120</v>
      </c>
      <c r="DB14" s="18">
        <f t="shared" ca="1" si="7"/>
        <v>2121</v>
      </c>
      <c r="DC14" s="18">
        <f t="shared" ca="1" si="7"/>
        <v>2122</v>
      </c>
    </row>
    <row r="15" spans="2:107" ht="15" hidden="1" customHeight="1">
      <c r="B15" s="262" t="s">
        <v>242</v>
      </c>
      <c r="C15" s="679" t="s">
        <v>265</v>
      </c>
      <c r="D15" s="679"/>
      <c r="E15" s="679"/>
      <c r="F15" s="66">
        <f>H15+NPV(FD,I15:INDEX(I15:DC15,PAL))</f>
        <v>0</v>
      </c>
      <c r="G15" s="76">
        <f>SUMIF($H$6:$DC$6,"&lt;="&amp;PAL,$H15:$DC15)</f>
        <v>0</v>
      </c>
      <c r="H15" s="20">
        <f>'Alternatyva 2'!H$7-'Alternatyva 2'!H$112</f>
        <v>0</v>
      </c>
      <c r="I15" s="20">
        <f>'Alternatyva 2'!I$7-'Alternatyva 2'!I$112</f>
        <v>0</v>
      </c>
      <c r="J15" s="20">
        <f>'Alternatyva 2'!J$7-'Alternatyva 2'!J$112</f>
        <v>0</v>
      </c>
      <c r="K15" s="20">
        <f>'Alternatyva 2'!K$7-'Alternatyva 2'!K$112</f>
        <v>0</v>
      </c>
      <c r="L15" s="20">
        <f>'Alternatyva 2'!L$7-'Alternatyva 2'!L$112</f>
        <v>0</v>
      </c>
      <c r="M15" s="20">
        <f>'Alternatyva 2'!M$7-'Alternatyva 2'!M$112</f>
        <v>0</v>
      </c>
      <c r="N15" s="20">
        <f>'Alternatyva 2'!N$7-'Alternatyva 2'!N$112</f>
        <v>0</v>
      </c>
      <c r="O15" s="20">
        <f>'Alternatyva 2'!O$7-'Alternatyva 2'!O$112</f>
        <v>0</v>
      </c>
      <c r="P15" s="20">
        <f>'Alternatyva 2'!P$7-'Alternatyva 2'!P$112</f>
        <v>0</v>
      </c>
      <c r="Q15" s="20">
        <f>'Alternatyva 2'!Q$7-'Alternatyva 2'!Q$112</f>
        <v>0</v>
      </c>
      <c r="R15" s="20">
        <f>'Alternatyva 2'!R$7-'Alternatyva 2'!R$112</f>
        <v>0</v>
      </c>
      <c r="S15" s="20">
        <f>'Alternatyva 2'!S$7-'Alternatyva 2'!S$112</f>
        <v>0</v>
      </c>
      <c r="T15" s="20">
        <f>'Alternatyva 2'!T$7-'Alternatyva 2'!T$112</f>
        <v>0</v>
      </c>
      <c r="U15" s="20">
        <f>'Alternatyva 2'!U$7-'Alternatyva 2'!U$112</f>
        <v>0</v>
      </c>
      <c r="V15" s="20">
        <f>'Alternatyva 2'!V$7-'Alternatyva 2'!V$112</f>
        <v>0</v>
      </c>
      <c r="W15" s="20">
        <f>'Alternatyva 2'!W$7-'Alternatyva 2'!W$112</f>
        <v>0</v>
      </c>
      <c r="X15" s="20">
        <f>'Alternatyva 2'!X$7-'Alternatyva 2'!X$112</f>
        <v>0</v>
      </c>
      <c r="Y15" s="20">
        <f>'Alternatyva 2'!Y$7-'Alternatyva 2'!Y$112</f>
        <v>0</v>
      </c>
      <c r="Z15" s="20">
        <f>'Alternatyva 2'!Z$7-'Alternatyva 2'!Z$112</f>
        <v>0</v>
      </c>
      <c r="AA15" s="20">
        <f>'Alternatyva 2'!AA$7-'Alternatyva 2'!AA$112</f>
        <v>0</v>
      </c>
      <c r="AB15" s="20">
        <f>'Alternatyva 2'!AB$7-'Alternatyva 2'!AB$112</f>
        <v>0</v>
      </c>
      <c r="AC15" s="20">
        <f>'Alternatyva 2'!AC$7-'Alternatyva 2'!AC$112</f>
        <v>0</v>
      </c>
      <c r="AD15" s="20">
        <f>'Alternatyva 2'!AD$7-'Alternatyva 2'!AD$112</f>
        <v>0</v>
      </c>
      <c r="AE15" s="20">
        <f>'Alternatyva 2'!AE$7-'Alternatyva 2'!AE$112</f>
        <v>0</v>
      </c>
      <c r="AF15" s="20">
        <f>'Alternatyva 2'!AF$7-'Alternatyva 2'!AF$112</f>
        <v>0</v>
      </c>
      <c r="AG15" s="20">
        <f>'Alternatyva 2'!AG$7-'Alternatyva 2'!AG$112</f>
        <v>0</v>
      </c>
      <c r="AH15" s="20">
        <f>'Alternatyva 2'!AH$7-'Alternatyva 2'!AH$112</f>
        <v>0</v>
      </c>
      <c r="AI15" s="20">
        <f>'Alternatyva 2'!AI$7-'Alternatyva 2'!AI$112</f>
        <v>0</v>
      </c>
      <c r="AJ15" s="20">
        <f>'Alternatyva 2'!AJ$7-'Alternatyva 2'!AJ$112</f>
        <v>0</v>
      </c>
      <c r="AK15" s="20">
        <f>'Alternatyva 2'!AK$7-'Alternatyva 2'!AK$112</f>
        <v>0</v>
      </c>
      <c r="AL15" s="20">
        <f>'Alternatyva 2'!AL$7-'Alternatyva 2'!AL$112</f>
        <v>0</v>
      </c>
      <c r="AM15" s="20">
        <f>'Alternatyva 2'!AM$7-'Alternatyva 2'!AM$112</f>
        <v>0</v>
      </c>
      <c r="AN15" s="20">
        <f>'Alternatyva 2'!AN$7-'Alternatyva 2'!AN$112</f>
        <v>0</v>
      </c>
      <c r="AO15" s="20">
        <f>'Alternatyva 2'!AO$7-'Alternatyva 2'!AO$112</f>
        <v>0</v>
      </c>
      <c r="AP15" s="20">
        <f>'Alternatyva 2'!AP$7-'Alternatyva 2'!AP$112</f>
        <v>0</v>
      </c>
      <c r="AQ15" s="20">
        <f>'Alternatyva 2'!AQ$7-'Alternatyva 2'!AQ$112</f>
        <v>0</v>
      </c>
      <c r="AR15" s="20">
        <f>'Alternatyva 2'!AR$7-'Alternatyva 2'!AR$112</f>
        <v>0</v>
      </c>
      <c r="AS15" s="20">
        <f>'Alternatyva 2'!AS$7-'Alternatyva 2'!AS$112</f>
        <v>0</v>
      </c>
      <c r="AT15" s="20">
        <f>'Alternatyva 2'!AT$7-'Alternatyva 2'!AT$112</f>
        <v>0</v>
      </c>
      <c r="AU15" s="20">
        <f>'Alternatyva 2'!AU$7-'Alternatyva 2'!AU$112</f>
        <v>0</v>
      </c>
      <c r="AV15" s="20">
        <f>'Alternatyva 2'!AV$7-'Alternatyva 2'!AV$112</f>
        <v>0</v>
      </c>
      <c r="AW15" s="20">
        <f>'Alternatyva 2'!AW$7-'Alternatyva 2'!AW$112</f>
        <v>0</v>
      </c>
      <c r="AX15" s="20">
        <f>'Alternatyva 2'!AX$7-'Alternatyva 2'!AX$112</f>
        <v>0</v>
      </c>
      <c r="AY15" s="20">
        <f>'Alternatyva 2'!AY$7-'Alternatyva 2'!AY$112</f>
        <v>0</v>
      </c>
      <c r="AZ15" s="20">
        <f>'Alternatyva 2'!AZ$7-'Alternatyva 2'!AZ$112</f>
        <v>0</v>
      </c>
      <c r="BA15" s="20">
        <f>'Alternatyva 2'!BA$7-'Alternatyva 2'!BA$112</f>
        <v>0</v>
      </c>
      <c r="BB15" s="20">
        <f>'Alternatyva 2'!BB$7-'Alternatyva 2'!BB$112</f>
        <v>0</v>
      </c>
      <c r="BC15" s="20">
        <f>'Alternatyva 2'!BC$7-'Alternatyva 2'!BC$112</f>
        <v>0</v>
      </c>
      <c r="BD15" s="20">
        <f>'Alternatyva 2'!BD$7-'Alternatyva 2'!BD$112</f>
        <v>0</v>
      </c>
      <c r="BE15" s="20">
        <f>'Alternatyva 2'!BE$7-'Alternatyva 2'!BE$112</f>
        <v>0</v>
      </c>
      <c r="BF15" s="20">
        <f>'Alternatyva 2'!BF$7-'Alternatyva 2'!BF$112</f>
        <v>0</v>
      </c>
      <c r="BG15" s="20">
        <f>'Alternatyva 2'!BG$7-'Alternatyva 2'!BG$112</f>
        <v>0</v>
      </c>
      <c r="BH15" s="20">
        <f>'Alternatyva 2'!BH$7-'Alternatyva 2'!BH$112</f>
        <v>0</v>
      </c>
      <c r="BI15" s="20">
        <f>'Alternatyva 2'!BI$7-'Alternatyva 2'!BI$112</f>
        <v>0</v>
      </c>
      <c r="BJ15" s="20">
        <f>'Alternatyva 2'!BJ$7-'Alternatyva 2'!BJ$112</f>
        <v>0</v>
      </c>
      <c r="BK15" s="20">
        <f>'Alternatyva 2'!BK$7-'Alternatyva 2'!BK$112</f>
        <v>0</v>
      </c>
      <c r="BL15" s="20">
        <f>'Alternatyva 2'!BL$7-'Alternatyva 2'!BL$112</f>
        <v>0</v>
      </c>
      <c r="BM15" s="20">
        <f>'Alternatyva 2'!BM$7-'Alternatyva 2'!BM$112</f>
        <v>0</v>
      </c>
      <c r="BN15" s="20">
        <f>'Alternatyva 2'!BN$7-'Alternatyva 2'!BN$112</f>
        <v>0</v>
      </c>
      <c r="BO15" s="20">
        <f>'Alternatyva 2'!BO$7-'Alternatyva 2'!BO$112</f>
        <v>0</v>
      </c>
      <c r="BP15" s="20">
        <f>'Alternatyva 2'!BP$7-'Alternatyva 2'!BP$112</f>
        <v>0</v>
      </c>
      <c r="BQ15" s="20">
        <f>'Alternatyva 2'!BQ$7-'Alternatyva 2'!BQ$112</f>
        <v>0</v>
      </c>
      <c r="BR15" s="20">
        <f>'Alternatyva 2'!BR$7-'Alternatyva 2'!BR$112</f>
        <v>0</v>
      </c>
      <c r="BS15" s="20">
        <f>'Alternatyva 2'!BS$7-'Alternatyva 2'!BS$112</f>
        <v>0</v>
      </c>
      <c r="BT15" s="20">
        <f>'Alternatyva 2'!BT$7-'Alternatyva 2'!BT$112</f>
        <v>0</v>
      </c>
      <c r="BU15" s="20">
        <f>'Alternatyva 2'!BU$7-'Alternatyva 2'!BU$112</f>
        <v>0</v>
      </c>
      <c r="BV15" s="20">
        <f>'Alternatyva 2'!BV$7-'Alternatyva 2'!BV$112</f>
        <v>0</v>
      </c>
      <c r="BW15" s="20">
        <f>'Alternatyva 2'!BW$7-'Alternatyva 2'!BW$112</f>
        <v>0</v>
      </c>
      <c r="BX15" s="20">
        <f>'Alternatyva 2'!BX$7-'Alternatyva 2'!BX$112</f>
        <v>0</v>
      </c>
      <c r="BY15" s="20">
        <f>'Alternatyva 2'!BY$7-'Alternatyva 2'!BY$112</f>
        <v>0</v>
      </c>
      <c r="BZ15" s="20">
        <f>'Alternatyva 2'!BZ$7-'Alternatyva 2'!BZ$112</f>
        <v>0</v>
      </c>
      <c r="CA15" s="20">
        <f>'Alternatyva 2'!CA$7-'Alternatyva 2'!CA$112</f>
        <v>0</v>
      </c>
      <c r="CB15" s="20">
        <f>'Alternatyva 2'!CB$7-'Alternatyva 2'!CB$112</f>
        <v>0</v>
      </c>
      <c r="CC15" s="20">
        <f>'Alternatyva 2'!CC$7-'Alternatyva 2'!CC$112</f>
        <v>0</v>
      </c>
      <c r="CD15" s="20">
        <f>'Alternatyva 2'!CD$7-'Alternatyva 2'!CD$112</f>
        <v>0</v>
      </c>
      <c r="CE15" s="20">
        <f>'Alternatyva 2'!CE$7-'Alternatyva 2'!CE$112</f>
        <v>0</v>
      </c>
      <c r="CF15" s="20">
        <f>'Alternatyva 2'!CF$7-'Alternatyva 2'!CF$112</f>
        <v>0</v>
      </c>
      <c r="CG15" s="20">
        <f>'Alternatyva 2'!CG$7-'Alternatyva 2'!CG$112</f>
        <v>0</v>
      </c>
      <c r="CH15" s="20">
        <f>'Alternatyva 2'!CH$7-'Alternatyva 2'!CH$112</f>
        <v>0</v>
      </c>
      <c r="CI15" s="20">
        <f>'Alternatyva 2'!CI$7-'Alternatyva 2'!CI$112</f>
        <v>0</v>
      </c>
      <c r="CJ15" s="20">
        <f>'Alternatyva 2'!CJ$7-'Alternatyva 2'!CJ$112</f>
        <v>0</v>
      </c>
      <c r="CK15" s="20">
        <f>'Alternatyva 2'!CK$7-'Alternatyva 2'!CK$112</f>
        <v>0</v>
      </c>
      <c r="CL15" s="20">
        <f>'Alternatyva 2'!CL$7-'Alternatyva 2'!CL$112</f>
        <v>0</v>
      </c>
      <c r="CM15" s="20">
        <f>'Alternatyva 2'!CM$7-'Alternatyva 2'!CM$112</f>
        <v>0</v>
      </c>
      <c r="CN15" s="20">
        <f>'Alternatyva 2'!CN$7-'Alternatyva 2'!CN$112</f>
        <v>0</v>
      </c>
      <c r="CO15" s="20">
        <f>'Alternatyva 2'!CO$7-'Alternatyva 2'!CO$112</f>
        <v>0</v>
      </c>
      <c r="CP15" s="20">
        <f>'Alternatyva 2'!CP$7-'Alternatyva 2'!CP$112</f>
        <v>0</v>
      </c>
      <c r="CQ15" s="20">
        <f>'Alternatyva 2'!CQ$7-'Alternatyva 2'!CQ$112</f>
        <v>0</v>
      </c>
      <c r="CR15" s="20">
        <f>'Alternatyva 2'!CR$7-'Alternatyva 2'!CR$112</f>
        <v>0</v>
      </c>
      <c r="CS15" s="20">
        <f>'Alternatyva 2'!CS$7-'Alternatyva 2'!CS$112</f>
        <v>0</v>
      </c>
      <c r="CT15" s="20">
        <f>'Alternatyva 2'!CT$7-'Alternatyva 2'!CT$112</f>
        <v>0</v>
      </c>
      <c r="CU15" s="20">
        <f>'Alternatyva 2'!CU$7-'Alternatyva 2'!CU$112</f>
        <v>0</v>
      </c>
      <c r="CV15" s="20">
        <f>'Alternatyva 2'!CV$7-'Alternatyva 2'!CV$112</f>
        <v>0</v>
      </c>
      <c r="CW15" s="20">
        <f>'Alternatyva 2'!CW$7-'Alternatyva 2'!CW$112</f>
        <v>0</v>
      </c>
      <c r="CX15" s="20">
        <f>'Alternatyva 2'!CX$7-'Alternatyva 2'!CX$112</f>
        <v>0</v>
      </c>
      <c r="CY15" s="20">
        <f>'Alternatyva 2'!CY$7-'Alternatyva 2'!CY$112</f>
        <v>0</v>
      </c>
      <c r="CZ15" s="20">
        <f>'Alternatyva 2'!CZ$7-'Alternatyva 2'!CZ$112</f>
        <v>0</v>
      </c>
      <c r="DA15" s="20">
        <f>'Alternatyva 2'!DA$7-'Alternatyva 2'!DA$112</f>
        <v>0</v>
      </c>
      <c r="DB15" s="20">
        <f>'Alternatyva 2'!DB$7-'Alternatyva 2'!DB$112</f>
        <v>0</v>
      </c>
      <c r="DC15" s="20">
        <f>'Alternatyva 2'!DC$7-'Alternatyva 2'!DC$112</f>
        <v>0</v>
      </c>
    </row>
    <row r="16" spans="2:107" hidden="1">
      <c r="B16" s="262" t="s">
        <v>243</v>
      </c>
      <c r="C16" s="680" t="s">
        <v>266</v>
      </c>
      <c r="D16" s="680"/>
      <c r="E16" s="680"/>
      <c r="F16" s="66">
        <f>H16+NPV(FD,I16:INDEX(I16:DC16,PAL))</f>
        <v>0</v>
      </c>
      <c r="G16" s="76">
        <f>SUMIF($H$6:$DC$6,"&lt;="&amp;PAL,$H16:$DC16)</f>
        <v>0</v>
      </c>
      <c r="H16" s="264">
        <f>SUMPRODUCT('Alternatyva 2'!H$95:H$99,100/('Alternatyva 2'!$DG$95:$DG$99+100))-SUMPRODUCT('Alternatyva 2'!H$106:H$110,100/('Alternatyva 2'!$DG$106:$DG$110+100))</f>
        <v>0</v>
      </c>
      <c r="I16" s="264">
        <f>SUMPRODUCT('Alternatyva 2'!I$95:I$99,100/('Alternatyva 2'!$DG$95:$DG$99+100))-SUMPRODUCT('Alternatyva 2'!I$106:I$110,100/('Alternatyva 2'!$DG$106:$DG$110+100))</f>
        <v>0</v>
      </c>
      <c r="J16" s="264">
        <f>SUMPRODUCT('Alternatyva 2'!J$95:J$99,100/('Alternatyva 2'!$DG$95:$DG$99+100))-SUMPRODUCT('Alternatyva 2'!J$106:J$110,100/('Alternatyva 2'!$DG$106:$DG$110+100))</f>
        <v>0</v>
      </c>
      <c r="K16" s="264">
        <f>SUMPRODUCT('Alternatyva 2'!K$95:K$99,100/('Alternatyva 2'!$DG$95:$DG$99+100))-SUMPRODUCT('Alternatyva 2'!K$106:K$110,100/('Alternatyva 2'!$DG$106:$DG$110+100))</f>
        <v>0</v>
      </c>
      <c r="L16" s="264">
        <f>SUMPRODUCT('Alternatyva 2'!L$95:L$99,100/('Alternatyva 2'!$DG$95:$DG$99+100))-SUMPRODUCT('Alternatyva 2'!L$106:L$110,100/('Alternatyva 2'!$DG$106:$DG$110+100))</f>
        <v>0</v>
      </c>
      <c r="M16" s="264">
        <f>SUMPRODUCT('Alternatyva 2'!M$95:M$99,100/('Alternatyva 2'!$DG$95:$DG$99+100))-SUMPRODUCT('Alternatyva 2'!M$106:M$110,100/('Alternatyva 2'!$DG$106:$DG$110+100))</f>
        <v>0</v>
      </c>
      <c r="N16" s="264">
        <f>SUMPRODUCT('Alternatyva 2'!N$95:N$99,100/('Alternatyva 2'!$DG$95:$DG$99+100))-SUMPRODUCT('Alternatyva 2'!N$106:N$110,100/('Alternatyva 2'!$DG$106:$DG$110+100))</f>
        <v>0</v>
      </c>
      <c r="O16" s="264">
        <f>SUMPRODUCT('Alternatyva 2'!O$95:O$99,100/('Alternatyva 2'!$DG$95:$DG$99+100))-SUMPRODUCT('Alternatyva 2'!O$106:O$110,100/('Alternatyva 2'!$DG$106:$DG$110+100))</f>
        <v>0</v>
      </c>
      <c r="P16" s="264">
        <f>SUMPRODUCT('Alternatyva 2'!P$95:P$99,100/('Alternatyva 2'!$DG$95:$DG$99+100))-SUMPRODUCT('Alternatyva 2'!P$106:P$110,100/('Alternatyva 2'!$DG$106:$DG$110+100))</f>
        <v>0</v>
      </c>
      <c r="Q16" s="264">
        <f>SUMPRODUCT('Alternatyva 2'!Q$95:Q$99,100/('Alternatyva 2'!$DG$95:$DG$99+100))-SUMPRODUCT('Alternatyva 2'!Q$106:Q$110,100/('Alternatyva 2'!$DG$106:$DG$110+100))</f>
        <v>0</v>
      </c>
      <c r="R16" s="264">
        <f>SUMPRODUCT('Alternatyva 2'!R$95:R$99,100/('Alternatyva 2'!$DG$95:$DG$99+100))-SUMPRODUCT('Alternatyva 2'!R$106:R$110,100/('Alternatyva 2'!$DG$106:$DG$110+100))</f>
        <v>0</v>
      </c>
      <c r="S16" s="264">
        <f>SUMPRODUCT('Alternatyva 2'!S$95:S$99,100/('Alternatyva 2'!$DG$95:$DG$99+100))-SUMPRODUCT('Alternatyva 2'!S$106:S$110,100/('Alternatyva 2'!$DG$106:$DG$110+100))</f>
        <v>0</v>
      </c>
      <c r="T16" s="264">
        <f>SUMPRODUCT('Alternatyva 2'!T$95:T$99,100/('Alternatyva 2'!$DG$95:$DG$99+100))-SUMPRODUCT('Alternatyva 2'!T$106:T$110,100/('Alternatyva 2'!$DG$106:$DG$110+100))</f>
        <v>0</v>
      </c>
      <c r="U16" s="264">
        <f>SUMPRODUCT('Alternatyva 2'!U$95:U$99,100/('Alternatyva 2'!$DG$95:$DG$99+100))-SUMPRODUCT('Alternatyva 2'!U$106:U$110,100/('Alternatyva 2'!$DG$106:$DG$110+100))</f>
        <v>0</v>
      </c>
      <c r="V16" s="264">
        <f>SUMPRODUCT('Alternatyva 2'!V$95:V$99,100/('Alternatyva 2'!$DG$95:$DG$99+100))-SUMPRODUCT('Alternatyva 2'!V$106:V$110,100/('Alternatyva 2'!$DG$106:$DG$110+100))</f>
        <v>0</v>
      </c>
      <c r="W16" s="264">
        <f>SUMPRODUCT('Alternatyva 2'!W$95:W$99,100/('Alternatyva 2'!$DG$95:$DG$99+100))-SUMPRODUCT('Alternatyva 2'!W$106:W$110,100/('Alternatyva 2'!$DG$106:$DG$110+100))</f>
        <v>0</v>
      </c>
      <c r="X16" s="264">
        <f>SUMPRODUCT('Alternatyva 2'!X$95:X$99,100/('Alternatyva 2'!$DG$95:$DG$99+100))-SUMPRODUCT('Alternatyva 2'!X$106:X$110,100/('Alternatyva 2'!$DG$106:$DG$110+100))</f>
        <v>0</v>
      </c>
      <c r="Y16" s="264">
        <f>SUMPRODUCT('Alternatyva 2'!Y$95:Y$99,100/('Alternatyva 2'!$DG$95:$DG$99+100))-SUMPRODUCT('Alternatyva 2'!Y$106:Y$110,100/('Alternatyva 2'!$DG$106:$DG$110+100))</f>
        <v>0</v>
      </c>
      <c r="Z16" s="264">
        <f>SUMPRODUCT('Alternatyva 2'!Z$95:Z$99,100/('Alternatyva 2'!$DG$95:$DG$99+100))-SUMPRODUCT('Alternatyva 2'!Z$106:Z$110,100/('Alternatyva 2'!$DG$106:$DG$110+100))</f>
        <v>0</v>
      </c>
      <c r="AA16" s="264">
        <f>SUMPRODUCT('Alternatyva 2'!AA$95:AA$99,100/('Alternatyva 2'!$DG$95:$DG$99+100))-SUMPRODUCT('Alternatyva 2'!AA$106:AA$110,100/('Alternatyva 2'!$DG$106:$DG$110+100))</f>
        <v>0</v>
      </c>
      <c r="AB16" s="264">
        <f>SUMPRODUCT('Alternatyva 2'!AB$95:AB$99,100/('Alternatyva 2'!$DG$95:$DG$99+100))-SUMPRODUCT('Alternatyva 2'!AB$106:AB$110,100/('Alternatyva 2'!$DG$106:$DG$110+100))</f>
        <v>0</v>
      </c>
      <c r="AC16" s="264">
        <f>SUMPRODUCT('Alternatyva 2'!AC$95:AC$99,100/('Alternatyva 2'!$DG$95:$DG$99+100))-SUMPRODUCT('Alternatyva 2'!AC$106:AC$110,100/('Alternatyva 2'!$DG$106:$DG$110+100))</f>
        <v>0</v>
      </c>
      <c r="AD16" s="264">
        <f>SUMPRODUCT('Alternatyva 2'!AD$95:AD$99,100/('Alternatyva 2'!$DG$95:$DG$99+100))-SUMPRODUCT('Alternatyva 2'!AD$106:AD$110,100/('Alternatyva 2'!$DG$106:$DG$110+100))</f>
        <v>0</v>
      </c>
      <c r="AE16" s="264">
        <f>SUMPRODUCT('Alternatyva 2'!AE$95:AE$99,100/('Alternatyva 2'!$DG$95:$DG$99+100))-SUMPRODUCT('Alternatyva 2'!AE$106:AE$110,100/('Alternatyva 2'!$DG$106:$DG$110+100))</f>
        <v>0</v>
      </c>
      <c r="AF16" s="264">
        <f>SUMPRODUCT('Alternatyva 2'!AF$95:AF$99,100/('Alternatyva 2'!$DG$95:$DG$99+100))-SUMPRODUCT('Alternatyva 2'!AF$106:AF$110,100/('Alternatyva 2'!$DG$106:$DG$110+100))</f>
        <v>0</v>
      </c>
      <c r="AG16" s="264">
        <f>SUMPRODUCT('Alternatyva 2'!AG$95:AG$99,100/('Alternatyva 2'!$DG$95:$DG$99+100))-SUMPRODUCT('Alternatyva 2'!AG$106:AG$110,100/('Alternatyva 2'!$DG$106:$DG$110+100))</f>
        <v>0</v>
      </c>
      <c r="AH16" s="264">
        <f>SUMPRODUCT('Alternatyva 2'!AH$95:AH$99,100/('Alternatyva 2'!$DG$95:$DG$99+100))-SUMPRODUCT('Alternatyva 2'!AH$106:AH$110,100/('Alternatyva 2'!$DG$106:$DG$110+100))</f>
        <v>0</v>
      </c>
      <c r="AI16" s="264">
        <f>SUMPRODUCT('Alternatyva 2'!AI$95:AI$99,100/('Alternatyva 2'!$DG$95:$DG$99+100))-SUMPRODUCT('Alternatyva 2'!AI$106:AI$110,100/('Alternatyva 2'!$DG$106:$DG$110+100))</f>
        <v>0</v>
      </c>
      <c r="AJ16" s="264">
        <f>SUMPRODUCT('Alternatyva 2'!AJ$95:AJ$99,100/('Alternatyva 2'!$DG$95:$DG$99+100))-SUMPRODUCT('Alternatyva 2'!AJ$106:AJ$110,100/('Alternatyva 2'!$DG$106:$DG$110+100))</f>
        <v>0</v>
      </c>
      <c r="AK16" s="264">
        <f>SUMPRODUCT('Alternatyva 2'!AK$95:AK$99,100/('Alternatyva 2'!$DG$95:$DG$99+100))-SUMPRODUCT('Alternatyva 2'!AK$106:AK$110,100/('Alternatyva 2'!$DG$106:$DG$110+100))</f>
        <v>0</v>
      </c>
      <c r="AL16" s="264">
        <f>SUMPRODUCT('Alternatyva 2'!AL$95:AL$99,100/('Alternatyva 2'!$DG$95:$DG$99+100))-SUMPRODUCT('Alternatyva 2'!AL$106:AL$110,100/('Alternatyva 2'!$DG$106:$DG$110+100))</f>
        <v>0</v>
      </c>
      <c r="AM16" s="264">
        <f>SUMPRODUCT('Alternatyva 2'!AM$95:AM$99,100/('Alternatyva 2'!$DG$95:$DG$99+100))-SUMPRODUCT('Alternatyva 2'!AM$106:AM$110,100/('Alternatyva 2'!$DG$106:$DG$110+100))</f>
        <v>0</v>
      </c>
      <c r="AN16" s="264">
        <f>SUMPRODUCT('Alternatyva 2'!AN$95:AN$99,100/('Alternatyva 2'!$DG$95:$DG$99+100))-SUMPRODUCT('Alternatyva 2'!AN$106:AN$110,100/('Alternatyva 2'!$DG$106:$DG$110+100))</f>
        <v>0</v>
      </c>
      <c r="AO16" s="264">
        <f>SUMPRODUCT('Alternatyva 2'!AO$95:AO$99,100/('Alternatyva 2'!$DG$95:$DG$99+100))-SUMPRODUCT('Alternatyva 2'!AO$106:AO$110,100/('Alternatyva 2'!$DG$106:$DG$110+100))</f>
        <v>0</v>
      </c>
      <c r="AP16" s="264">
        <f>SUMPRODUCT('Alternatyva 2'!AP$95:AP$99,100/('Alternatyva 2'!$DG$95:$DG$99+100))-SUMPRODUCT('Alternatyva 2'!AP$106:AP$110,100/('Alternatyva 2'!$DG$106:$DG$110+100))</f>
        <v>0</v>
      </c>
      <c r="AQ16" s="264">
        <f>SUMPRODUCT('Alternatyva 2'!AQ$95:AQ$99,100/('Alternatyva 2'!$DG$95:$DG$99+100))-SUMPRODUCT('Alternatyva 2'!AQ$106:AQ$110,100/('Alternatyva 2'!$DG$106:$DG$110+100))</f>
        <v>0</v>
      </c>
      <c r="AR16" s="264">
        <f>SUMPRODUCT('Alternatyva 2'!AR$95:AR$99,100/('Alternatyva 2'!$DG$95:$DG$99+100))-SUMPRODUCT('Alternatyva 2'!AR$106:AR$110,100/('Alternatyva 2'!$DG$106:$DG$110+100))</f>
        <v>0</v>
      </c>
      <c r="AS16" s="264">
        <f>SUMPRODUCT('Alternatyva 2'!AS$95:AS$99,100/('Alternatyva 2'!$DG$95:$DG$99+100))-SUMPRODUCT('Alternatyva 2'!AS$106:AS$110,100/('Alternatyva 2'!$DG$106:$DG$110+100))</f>
        <v>0</v>
      </c>
      <c r="AT16" s="264">
        <f>SUMPRODUCT('Alternatyva 2'!AT$95:AT$99,100/('Alternatyva 2'!$DG$95:$DG$99+100))-SUMPRODUCT('Alternatyva 2'!AT$106:AT$110,100/('Alternatyva 2'!$DG$106:$DG$110+100))</f>
        <v>0</v>
      </c>
      <c r="AU16" s="264">
        <f>SUMPRODUCT('Alternatyva 2'!AU$95:AU$99,100/('Alternatyva 2'!$DG$95:$DG$99+100))-SUMPRODUCT('Alternatyva 2'!AU$106:AU$110,100/('Alternatyva 2'!$DG$106:$DG$110+100))</f>
        <v>0</v>
      </c>
      <c r="AV16" s="264">
        <f>SUMPRODUCT('Alternatyva 2'!AV$95:AV$99,100/('Alternatyva 2'!$DG$95:$DG$99+100))-SUMPRODUCT('Alternatyva 2'!AV$106:AV$110,100/('Alternatyva 2'!$DG$106:$DG$110+100))</f>
        <v>0</v>
      </c>
      <c r="AW16" s="264">
        <f>SUMPRODUCT('Alternatyva 2'!AW$95:AW$99,100/('Alternatyva 2'!$DG$95:$DG$99+100))-SUMPRODUCT('Alternatyva 2'!AW$106:AW$110,100/('Alternatyva 2'!$DG$106:$DG$110+100))</f>
        <v>0</v>
      </c>
      <c r="AX16" s="264">
        <f>SUMPRODUCT('Alternatyva 2'!AX$95:AX$99,100/('Alternatyva 2'!$DG$95:$DG$99+100))-SUMPRODUCT('Alternatyva 2'!AX$106:AX$110,100/('Alternatyva 2'!$DG$106:$DG$110+100))</f>
        <v>0</v>
      </c>
      <c r="AY16" s="264">
        <f>SUMPRODUCT('Alternatyva 2'!AY$95:AY$99,100/('Alternatyva 2'!$DG$95:$DG$99+100))-SUMPRODUCT('Alternatyva 2'!AY$106:AY$110,100/('Alternatyva 2'!$DG$106:$DG$110+100))</f>
        <v>0</v>
      </c>
      <c r="AZ16" s="264">
        <f>SUMPRODUCT('Alternatyva 2'!AZ$95:AZ$99,100/('Alternatyva 2'!$DG$95:$DG$99+100))-SUMPRODUCT('Alternatyva 2'!AZ$106:AZ$110,100/('Alternatyva 2'!$DG$106:$DG$110+100))</f>
        <v>0</v>
      </c>
      <c r="BA16" s="264">
        <f>SUMPRODUCT('Alternatyva 2'!BA$95:BA$99,100/('Alternatyva 2'!$DG$95:$DG$99+100))-SUMPRODUCT('Alternatyva 2'!BA$106:BA$110,100/('Alternatyva 2'!$DG$106:$DG$110+100))</f>
        <v>0</v>
      </c>
      <c r="BB16" s="264">
        <f>SUMPRODUCT('Alternatyva 2'!BB$95:BB$99,100/('Alternatyva 2'!$DG$95:$DG$99+100))-SUMPRODUCT('Alternatyva 2'!BB$106:BB$110,100/('Alternatyva 2'!$DG$106:$DG$110+100))</f>
        <v>0</v>
      </c>
      <c r="BC16" s="264">
        <f>SUMPRODUCT('Alternatyva 2'!BC$95:BC$99,100/('Alternatyva 2'!$DG$95:$DG$99+100))-SUMPRODUCT('Alternatyva 2'!BC$106:BC$110,100/('Alternatyva 2'!$DG$106:$DG$110+100))</f>
        <v>0</v>
      </c>
      <c r="BD16" s="264">
        <f>SUMPRODUCT('Alternatyva 2'!BD$95:BD$99,100/('Alternatyva 2'!$DG$95:$DG$99+100))-SUMPRODUCT('Alternatyva 2'!BD$106:BD$110,100/('Alternatyva 2'!$DG$106:$DG$110+100))</f>
        <v>0</v>
      </c>
      <c r="BE16" s="264">
        <f>SUMPRODUCT('Alternatyva 2'!BE$95:BE$99,100/('Alternatyva 2'!$DG$95:$DG$99+100))-SUMPRODUCT('Alternatyva 2'!BE$106:BE$110,100/('Alternatyva 2'!$DG$106:$DG$110+100))</f>
        <v>0</v>
      </c>
      <c r="BF16" s="264">
        <f>SUMPRODUCT('Alternatyva 2'!BF$95:BF$99,100/('Alternatyva 2'!$DG$95:$DG$99+100))-SUMPRODUCT('Alternatyva 2'!BF$106:BF$110,100/('Alternatyva 2'!$DG$106:$DG$110+100))</f>
        <v>0</v>
      </c>
      <c r="BG16" s="264">
        <f>SUMPRODUCT('Alternatyva 2'!BG$95:BG$99,100/('Alternatyva 2'!$DG$95:$DG$99+100))-SUMPRODUCT('Alternatyva 2'!BG$106:BG$110,100/('Alternatyva 2'!$DG$106:$DG$110+100))</f>
        <v>0</v>
      </c>
      <c r="BH16" s="264">
        <f>SUMPRODUCT('Alternatyva 2'!BH$95:BH$99,100/('Alternatyva 2'!$DG$95:$DG$99+100))-SUMPRODUCT('Alternatyva 2'!BH$106:BH$110,100/('Alternatyva 2'!$DG$106:$DG$110+100))</f>
        <v>0</v>
      </c>
      <c r="BI16" s="264">
        <f>SUMPRODUCT('Alternatyva 2'!BI$95:BI$99,100/('Alternatyva 2'!$DG$95:$DG$99+100))-SUMPRODUCT('Alternatyva 2'!BI$106:BI$110,100/('Alternatyva 2'!$DG$106:$DG$110+100))</f>
        <v>0</v>
      </c>
      <c r="BJ16" s="264">
        <f>SUMPRODUCT('Alternatyva 2'!BJ$95:BJ$99,100/('Alternatyva 2'!$DG$95:$DG$99+100))-SUMPRODUCT('Alternatyva 2'!BJ$106:BJ$110,100/('Alternatyva 2'!$DG$106:$DG$110+100))</f>
        <v>0</v>
      </c>
      <c r="BK16" s="264">
        <f>SUMPRODUCT('Alternatyva 2'!BK$95:BK$99,100/('Alternatyva 2'!$DG$95:$DG$99+100))-SUMPRODUCT('Alternatyva 2'!BK$106:BK$110,100/('Alternatyva 2'!$DG$106:$DG$110+100))</f>
        <v>0</v>
      </c>
      <c r="BL16" s="264">
        <f>SUMPRODUCT('Alternatyva 2'!BL$95:BL$99,100/('Alternatyva 2'!$DG$95:$DG$99+100))-SUMPRODUCT('Alternatyva 2'!BL$106:BL$110,100/('Alternatyva 2'!$DG$106:$DG$110+100))</f>
        <v>0</v>
      </c>
      <c r="BM16" s="264">
        <f>SUMPRODUCT('Alternatyva 2'!BM$95:BM$99,100/('Alternatyva 2'!$DG$95:$DG$99+100))-SUMPRODUCT('Alternatyva 2'!BM$106:BM$110,100/('Alternatyva 2'!$DG$106:$DG$110+100))</f>
        <v>0</v>
      </c>
      <c r="BN16" s="264">
        <f>SUMPRODUCT('Alternatyva 2'!BN$95:BN$99,100/('Alternatyva 2'!$DG$95:$DG$99+100))-SUMPRODUCT('Alternatyva 2'!BN$106:BN$110,100/('Alternatyva 2'!$DG$106:$DG$110+100))</f>
        <v>0</v>
      </c>
      <c r="BO16" s="264">
        <f>SUMPRODUCT('Alternatyva 2'!BO$95:BO$99,100/('Alternatyva 2'!$DG$95:$DG$99+100))-SUMPRODUCT('Alternatyva 2'!BO$106:BO$110,100/('Alternatyva 2'!$DG$106:$DG$110+100))</f>
        <v>0</v>
      </c>
      <c r="BP16" s="264">
        <f>SUMPRODUCT('Alternatyva 2'!BP$95:BP$99,100/('Alternatyva 2'!$DG$95:$DG$99+100))-SUMPRODUCT('Alternatyva 2'!BP$106:BP$110,100/('Alternatyva 2'!$DG$106:$DG$110+100))</f>
        <v>0</v>
      </c>
      <c r="BQ16" s="264">
        <f>SUMPRODUCT('Alternatyva 2'!BQ$95:BQ$99,100/('Alternatyva 2'!$DG$95:$DG$99+100))-SUMPRODUCT('Alternatyva 2'!BQ$106:BQ$110,100/('Alternatyva 2'!$DG$106:$DG$110+100))</f>
        <v>0</v>
      </c>
      <c r="BR16" s="264">
        <f>SUMPRODUCT('Alternatyva 2'!BR$95:BR$99,100/('Alternatyva 2'!$DG$95:$DG$99+100))-SUMPRODUCT('Alternatyva 2'!BR$106:BR$110,100/('Alternatyva 2'!$DG$106:$DG$110+100))</f>
        <v>0</v>
      </c>
      <c r="BS16" s="264">
        <f>SUMPRODUCT('Alternatyva 2'!BS$95:BS$99,100/('Alternatyva 2'!$DG$95:$DG$99+100))-SUMPRODUCT('Alternatyva 2'!BS$106:BS$110,100/('Alternatyva 2'!$DG$106:$DG$110+100))</f>
        <v>0</v>
      </c>
      <c r="BT16" s="264">
        <f>SUMPRODUCT('Alternatyva 2'!BT$95:BT$99,100/('Alternatyva 2'!$DG$95:$DG$99+100))-SUMPRODUCT('Alternatyva 2'!BT$106:BT$110,100/('Alternatyva 2'!$DG$106:$DG$110+100))</f>
        <v>0</v>
      </c>
      <c r="BU16" s="264">
        <f>SUMPRODUCT('Alternatyva 2'!BU$95:BU$99,100/('Alternatyva 2'!$DG$95:$DG$99+100))-SUMPRODUCT('Alternatyva 2'!BU$106:BU$110,100/('Alternatyva 2'!$DG$106:$DG$110+100))</f>
        <v>0</v>
      </c>
      <c r="BV16" s="264">
        <f>SUMPRODUCT('Alternatyva 2'!BV$95:BV$99,100/('Alternatyva 2'!$DG$95:$DG$99+100))-SUMPRODUCT('Alternatyva 2'!BV$106:BV$110,100/('Alternatyva 2'!$DG$106:$DG$110+100))</f>
        <v>0</v>
      </c>
      <c r="BW16" s="264">
        <f>SUMPRODUCT('Alternatyva 2'!BW$95:BW$99,100/('Alternatyva 2'!$DG$95:$DG$99+100))-SUMPRODUCT('Alternatyva 2'!BW$106:BW$110,100/('Alternatyva 2'!$DG$106:$DG$110+100))</f>
        <v>0</v>
      </c>
      <c r="BX16" s="264">
        <f>SUMPRODUCT('Alternatyva 2'!BX$95:BX$99,100/('Alternatyva 2'!$DG$95:$DG$99+100))-SUMPRODUCT('Alternatyva 2'!BX$106:BX$110,100/('Alternatyva 2'!$DG$106:$DG$110+100))</f>
        <v>0</v>
      </c>
      <c r="BY16" s="264">
        <f>SUMPRODUCT('Alternatyva 2'!BY$95:BY$99,100/('Alternatyva 2'!$DG$95:$DG$99+100))-SUMPRODUCT('Alternatyva 2'!BY$106:BY$110,100/('Alternatyva 2'!$DG$106:$DG$110+100))</f>
        <v>0</v>
      </c>
      <c r="BZ16" s="264">
        <f>SUMPRODUCT('Alternatyva 2'!BZ$95:BZ$99,100/('Alternatyva 2'!$DG$95:$DG$99+100))-SUMPRODUCT('Alternatyva 2'!BZ$106:BZ$110,100/('Alternatyva 2'!$DG$106:$DG$110+100))</f>
        <v>0</v>
      </c>
      <c r="CA16" s="264">
        <f>SUMPRODUCT('Alternatyva 2'!CA$95:CA$99,100/('Alternatyva 2'!$DG$95:$DG$99+100))-SUMPRODUCT('Alternatyva 2'!CA$106:CA$110,100/('Alternatyva 2'!$DG$106:$DG$110+100))</f>
        <v>0</v>
      </c>
      <c r="CB16" s="264">
        <f>SUMPRODUCT('Alternatyva 2'!CB$95:CB$99,100/('Alternatyva 2'!$DG$95:$DG$99+100))-SUMPRODUCT('Alternatyva 2'!CB$106:CB$110,100/('Alternatyva 2'!$DG$106:$DG$110+100))</f>
        <v>0</v>
      </c>
      <c r="CC16" s="264">
        <f>SUMPRODUCT('Alternatyva 2'!CC$95:CC$99,100/('Alternatyva 2'!$DG$95:$DG$99+100))-SUMPRODUCT('Alternatyva 2'!CC$106:CC$110,100/('Alternatyva 2'!$DG$106:$DG$110+100))</f>
        <v>0</v>
      </c>
      <c r="CD16" s="264">
        <f>SUMPRODUCT('Alternatyva 2'!CD$95:CD$99,100/('Alternatyva 2'!$DG$95:$DG$99+100))-SUMPRODUCT('Alternatyva 2'!CD$106:CD$110,100/('Alternatyva 2'!$DG$106:$DG$110+100))</f>
        <v>0</v>
      </c>
      <c r="CE16" s="264">
        <f>SUMPRODUCT('Alternatyva 2'!CE$95:CE$99,100/('Alternatyva 2'!$DG$95:$DG$99+100))-SUMPRODUCT('Alternatyva 2'!CE$106:CE$110,100/('Alternatyva 2'!$DG$106:$DG$110+100))</f>
        <v>0</v>
      </c>
      <c r="CF16" s="264">
        <f>SUMPRODUCT('Alternatyva 2'!CF$95:CF$99,100/('Alternatyva 2'!$DG$95:$DG$99+100))-SUMPRODUCT('Alternatyva 2'!CF$106:CF$110,100/('Alternatyva 2'!$DG$106:$DG$110+100))</f>
        <v>0</v>
      </c>
      <c r="CG16" s="264">
        <f>SUMPRODUCT('Alternatyva 2'!CG$95:CG$99,100/('Alternatyva 2'!$DG$95:$DG$99+100))-SUMPRODUCT('Alternatyva 2'!CG$106:CG$110,100/('Alternatyva 2'!$DG$106:$DG$110+100))</f>
        <v>0</v>
      </c>
      <c r="CH16" s="264">
        <f>SUMPRODUCT('Alternatyva 2'!CH$95:CH$99,100/('Alternatyva 2'!$DG$95:$DG$99+100))-SUMPRODUCT('Alternatyva 2'!CH$106:CH$110,100/('Alternatyva 2'!$DG$106:$DG$110+100))</f>
        <v>0</v>
      </c>
      <c r="CI16" s="264">
        <f>SUMPRODUCT('Alternatyva 2'!CI$95:CI$99,100/('Alternatyva 2'!$DG$95:$DG$99+100))-SUMPRODUCT('Alternatyva 2'!CI$106:CI$110,100/('Alternatyva 2'!$DG$106:$DG$110+100))</f>
        <v>0</v>
      </c>
      <c r="CJ16" s="264">
        <f>SUMPRODUCT('Alternatyva 2'!CJ$95:CJ$99,100/('Alternatyva 2'!$DG$95:$DG$99+100))-SUMPRODUCT('Alternatyva 2'!CJ$106:CJ$110,100/('Alternatyva 2'!$DG$106:$DG$110+100))</f>
        <v>0</v>
      </c>
      <c r="CK16" s="264">
        <f>SUMPRODUCT('Alternatyva 2'!CK$95:CK$99,100/('Alternatyva 2'!$DG$95:$DG$99+100))-SUMPRODUCT('Alternatyva 2'!CK$106:CK$110,100/('Alternatyva 2'!$DG$106:$DG$110+100))</f>
        <v>0</v>
      </c>
      <c r="CL16" s="264">
        <f>SUMPRODUCT('Alternatyva 2'!CL$95:CL$99,100/('Alternatyva 2'!$DG$95:$DG$99+100))-SUMPRODUCT('Alternatyva 2'!CL$106:CL$110,100/('Alternatyva 2'!$DG$106:$DG$110+100))</f>
        <v>0</v>
      </c>
      <c r="CM16" s="264">
        <f>SUMPRODUCT('Alternatyva 2'!CM$95:CM$99,100/('Alternatyva 2'!$DG$95:$DG$99+100))-SUMPRODUCT('Alternatyva 2'!CM$106:CM$110,100/('Alternatyva 2'!$DG$106:$DG$110+100))</f>
        <v>0</v>
      </c>
      <c r="CN16" s="264">
        <f>SUMPRODUCT('Alternatyva 2'!CN$95:CN$99,100/('Alternatyva 2'!$DG$95:$DG$99+100))-SUMPRODUCT('Alternatyva 2'!CN$106:CN$110,100/('Alternatyva 2'!$DG$106:$DG$110+100))</f>
        <v>0</v>
      </c>
      <c r="CO16" s="264">
        <f>SUMPRODUCT('Alternatyva 2'!CO$95:CO$99,100/('Alternatyva 2'!$DG$95:$DG$99+100))-SUMPRODUCT('Alternatyva 2'!CO$106:CO$110,100/('Alternatyva 2'!$DG$106:$DG$110+100))</f>
        <v>0</v>
      </c>
      <c r="CP16" s="264">
        <f>SUMPRODUCT('Alternatyva 2'!CP$95:CP$99,100/('Alternatyva 2'!$DG$95:$DG$99+100))-SUMPRODUCT('Alternatyva 2'!CP$106:CP$110,100/('Alternatyva 2'!$DG$106:$DG$110+100))</f>
        <v>0</v>
      </c>
      <c r="CQ16" s="264">
        <f>SUMPRODUCT('Alternatyva 2'!CQ$95:CQ$99,100/('Alternatyva 2'!$DG$95:$DG$99+100))-SUMPRODUCT('Alternatyva 2'!CQ$106:CQ$110,100/('Alternatyva 2'!$DG$106:$DG$110+100))</f>
        <v>0</v>
      </c>
      <c r="CR16" s="264">
        <f>SUMPRODUCT('Alternatyva 2'!CR$95:CR$99,100/('Alternatyva 2'!$DG$95:$DG$99+100))-SUMPRODUCT('Alternatyva 2'!CR$106:CR$110,100/('Alternatyva 2'!$DG$106:$DG$110+100))</f>
        <v>0</v>
      </c>
      <c r="CS16" s="264">
        <f>SUMPRODUCT('Alternatyva 2'!CS$95:CS$99,100/('Alternatyva 2'!$DG$95:$DG$99+100))-SUMPRODUCT('Alternatyva 2'!CS$106:CS$110,100/('Alternatyva 2'!$DG$106:$DG$110+100))</f>
        <v>0</v>
      </c>
      <c r="CT16" s="264">
        <f>SUMPRODUCT('Alternatyva 2'!CT$95:CT$99,100/('Alternatyva 2'!$DG$95:$DG$99+100))-SUMPRODUCT('Alternatyva 2'!CT$106:CT$110,100/('Alternatyva 2'!$DG$106:$DG$110+100))</f>
        <v>0</v>
      </c>
      <c r="CU16" s="264">
        <f>SUMPRODUCT('Alternatyva 2'!CU$95:CU$99,100/('Alternatyva 2'!$DG$95:$DG$99+100))-SUMPRODUCT('Alternatyva 2'!CU$106:CU$110,100/('Alternatyva 2'!$DG$106:$DG$110+100))</f>
        <v>0</v>
      </c>
      <c r="CV16" s="264">
        <f>SUMPRODUCT('Alternatyva 2'!CV$95:CV$99,100/('Alternatyva 2'!$DG$95:$DG$99+100))-SUMPRODUCT('Alternatyva 2'!CV$106:CV$110,100/('Alternatyva 2'!$DG$106:$DG$110+100))</f>
        <v>0</v>
      </c>
      <c r="CW16" s="264">
        <f>SUMPRODUCT('Alternatyva 2'!CW$95:CW$99,100/('Alternatyva 2'!$DG$95:$DG$99+100))-SUMPRODUCT('Alternatyva 2'!CW$106:CW$110,100/('Alternatyva 2'!$DG$106:$DG$110+100))</f>
        <v>0</v>
      </c>
      <c r="CX16" s="264">
        <f>SUMPRODUCT('Alternatyva 2'!CX$95:CX$99,100/('Alternatyva 2'!$DG$95:$DG$99+100))-SUMPRODUCT('Alternatyva 2'!CX$106:CX$110,100/('Alternatyva 2'!$DG$106:$DG$110+100))</f>
        <v>0</v>
      </c>
      <c r="CY16" s="264">
        <f>SUMPRODUCT('Alternatyva 2'!CY$95:CY$99,100/('Alternatyva 2'!$DG$95:$DG$99+100))-SUMPRODUCT('Alternatyva 2'!CY$106:CY$110,100/('Alternatyva 2'!$DG$106:$DG$110+100))</f>
        <v>0</v>
      </c>
      <c r="CZ16" s="264">
        <f>SUMPRODUCT('Alternatyva 2'!CZ$95:CZ$99,100/('Alternatyva 2'!$DG$95:$DG$99+100))-SUMPRODUCT('Alternatyva 2'!CZ$106:CZ$110,100/('Alternatyva 2'!$DG$106:$DG$110+100))</f>
        <v>0</v>
      </c>
      <c r="DA16" s="264">
        <f>SUMPRODUCT('Alternatyva 2'!DA$95:DA$99,100/('Alternatyva 2'!$DG$95:$DG$99+100))-SUMPRODUCT('Alternatyva 2'!DA$106:DA$110,100/('Alternatyva 2'!$DG$106:$DG$110+100))</f>
        <v>0</v>
      </c>
      <c r="DB16" s="264">
        <f>SUMPRODUCT('Alternatyva 2'!DB$95:DB$99,100/('Alternatyva 2'!$DG$95:$DG$99+100))-SUMPRODUCT('Alternatyva 2'!DB$106:DB$110,100/('Alternatyva 2'!$DG$106:$DG$110+100))</f>
        <v>0</v>
      </c>
      <c r="DC16" s="264">
        <f>SUMPRODUCT('Alternatyva 2'!DC$95:DC$99,100/('Alternatyva 2'!$DG$95:$DG$99+100))-SUMPRODUCT('Alternatyva 2'!DC$106:DC$110,100/('Alternatyva 2'!$DG$106:$DG$110+100))</f>
        <v>0</v>
      </c>
    </row>
    <row r="17" spans="2:107" s="278" customFormat="1" hidden="1">
      <c r="B17" s="262" t="s">
        <v>281</v>
      </c>
      <c r="C17" s="680" t="s">
        <v>413</v>
      </c>
      <c r="D17" s="680"/>
      <c r="E17" s="680"/>
      <c r="F17" s="284">
        <f>H17+NPV(FD,I17:INDEX(I17:DC17,PAL))</f>
        <v>0</v>
      </c>
      <c r="G17" s="287">
        <f>SUMIF($H$6:$DC$6,"&lt;="&amp;PAL,$H17:$DC17)</f>
        <v>0</v>
      </c>
      <c r="H17" s="62">
        <f>SUMPRODUCT('Alternatyva 2'!H$106:H$110,100*'Alternatyva 2'!$D$106:$D$110,1/('Alternatyva 2'!$DG$106:$DG$110+100),'Alternatyva 2'!$DH$106:$DH$110)</f>
        <v>0</v>
      </c>
      <c r="I17" s="62">
        <f>SUMPRODUCT('Alternatyva 2'!I$106:I$110,100*'Alternatyva 2'!$D$106:$D$110,1/('Alternatyva 2'!$DG$106:$DG$110+100),'Alternatyva 2'!$DH$106:$DH$110)</f>
        <v>0</v>
      </c>
      <c r="J17" s="62">
        <f>SUMPRODUCT('Alternatyva 2'!J$106:J$110,100*'Alternatyva 2'!$D$106:$D$110,1/('Alternatyva 2'!$DG$106:$DG$110+100),'Alternatyva 2'!$DH$106:$DH$110)</f>
        <v>0</v>
      </c>
      <c r="K17" s="62">
        <f>SUMPRODUCT('Alternatyva 2'!K$106:K$110,100*'Alternatyva 2'!$D$106:$D$110,1/('Alternatyva 2'!$DG$106:$DG$110+100),'Alternatyva 2'!$DH$106:$DH$110)</f>
        <v>0</v>
      </c>
      <c r="L17" s="62">
        <f>SUMPRODUCT('Alternatyva 2'!L$106:L$110,100*'Alternatyva 2'!$D$106:$D$110,1/('Alternatyva 2'!$DG$106:$DG$110+100),'Alternatyva 2'!$DH$106:$DH$110)</f>
        <v>0</v>
      </c>
      <c r="M17" s="62">
        <f>SUMPRODUCT('Alternatyva 2'!M$106:M$110,100*'Alternatyva 2'!$D$106:$D$110,1/('Alternatyva 2'!$DG$106:$DG$110+100),'Alternatyva 2'!$DH$106:$DH$110)</f>
        <v>0</v>
      </c>
      <c r="N17" s="62">
        <f>SUMPRODUCT('Alternatyva 2'!N$106:N$110,100*'Alternatyva 2'!$D$106:$D$110,1/('Alternatyva 2'!$DG$106:$DG$110+100),'Alternatyva 2'!$DH$106:$DH$110)</f>
        <v>0</v>
      </c>
      <c r="O17" s="62">
        <f>SUMPRODUCT('Alternatyva 2'!O$106:O$110,100*'Alternatyva 2'!$D$106:$D$110,1/('Alternatyva 2'!$DG$106:$DG$110+100),'Alternatyva 2'!$DH$106:$DH$110)</f>
        <v>0</v>
      </c>
      <c r="P17" s="62">
        <f>SUMPRODUCT('Alternatyva 2'!P$106:P$110,100*'Alternatyva 2'!$D$106:$D$110,1/('Alternatyva 2'!$DG$106:$DG$110+100),'Alternatyva 2'!$DH$106:$DH$110)</f>
        <v>0</v>
      </c>
      <c r="Q17" s="62">
        <f>SUMPRODUCT('Alternatyva 2'!Q$106:Q$110,100*'Alternatyva 2'!$D$106:$D$110,1/('Alternatyva 2'!$DG$106:$DG$110+100),'Alternatyva 2'!$DH$106:$DH$110)</f>
        <v>0</v>
      </c>
      <c r="R17" s="62">
        <f>SUMPRODUCT('Alternatyva 2'!R$106:R$110,100*'Alternatyva 2'!$D$106:$D$110,1/('Alternatyva 2'!$DG$106:$DG$110+100),'Alternatyva 2'!$DH$106:$DH$110)</f>
        <v>0</v>
      </c>
      <c r="S17" s="62">
        <f>SUMPRODUCT('Alternatyva 2'!S$106:S$110,100*'Alternatyva 2'!$D$106:$D$110,1/('Alternatyva 2'!$DG$106:$DG$110+100),'Alternatyva 2'!$DH$106:$DH$110)</f>
        <v>0</v>
      </c>
      <c r="T17" s="62">
        <f>SUMPRODUCT('Alternatyva 2'!T$106:T$110,100*'Alternatyva 2'!$D$106:$D$110,1/('Alternatyva 2'!$DG$106:$DG$110+100),'Alternatyva 2'!$DH$106:$DH$110)</f>
        <v>0</v>
      </c>
      <c r="U17" s="62">
        <f>SUMPRODUCT('Alternatyva 2'!U$106:U$110,100*'Alternatyva 2'!$D$106:$D$110,1/('Alternatyva 2'!$DG$106:$DG$110+100),'Alternatyva 2'!$DH$106:$DH$110)</f>
        <v>0</v>
      </c>
      <c r="V17" s="62">
        <f>SUMPRODUCT('Alternatyva 2'!V$106:V$110,100*'Alternatyva 2'!$D$106:$D$110,1/('Alternatyva 2'!$DG$106:$DG$110+100),'Alternatyva 2'!$DH$106:$DH$110)</f>
        <v>0</v>
      </c>
      <c r="W17" s="62">
        <f>SUMPRODUCT('Alternatyva 2'!W$106:W$110,100*'Alternatyva 2'!$D$106:$D$110,1/('Alternatyva 2'!$DG$106:$DG$110+100),'Alternatyva 2'!$DH$106:$DH$110)</f>
        <v>0</v>
      </c>
      <c r="X17" s="62">
        <f>SUMPRODUCT('Alternatyva 2'!X$106:X$110,100*'Alternatyva 2'!$D$106:$D$110,1/('Alternatyva 2'!$DG$106:$DG$110+100),'Alternatyva 2'!$DH$106:$DH$110)</f>
        <v>0</v>
      </c>
      <c r="Y17" s="62">
        <f>SUMPRODUCT('Alternatyva 2'!Y$106:Y$110,100*'Alternatyva 2'!$D$106:$D$110,1/('Alternatyva 2'!$DG$106:$DG$110+100),'Alternatyva 2'!$DH$106:$DH$110)</f>
        <v>0</v>
      </c>
      <c r="Z17" s="62">
        <f>SUMPRODUCT('Alternatyva 2'!Z$106:Z$110,100*'Alternatyva 2'!$D$106:$D$110,1/('Alternatyva 2'!$DG$106:$DG$110+100),'Alternatyva 2'!$DH$106:$DH$110)</f>
        <v>0</v>
      </c>
      <c r="AA17" s="62">
        <f>SUMPRODUCT('Alternatyva 2'!AA$106:AA$110,100*'Alternatyva 2'!$D$106:$D$110,1/('Alternatyva 2'!$DG$106:$DG$110+100),'Alternatyva 2'!$DH$106:$DH$110)</f>
        <v>0</v>
      </c>
      <c r="AB17" s="62">
        <f>SUMPRODUCT('Alternatyva 2'!AB$106:AB$110,100*'Alternatyva 2'!$D$106:$D$110,1/('Alternatyva 2'!$DG$106:$DG$110+100),'Alternatyva 2'!$DH$106:$DH$110)</f>
        <v>0</v>
      </c>
      <c r="AC17" s="62">
        <f>SUMPRODUCT('Alternatyva 2'!AC$106:AC$110,100*'Alternatyva 2'!$D$106:$D$110,1/('Alternatyva 2'!$DG$106:$DG$110+100),'Alternatyva 2'!$DH$106:$DH$110)</f>
        <v>0</v>
      </c>
      <c r="AD17" s="62">
        <f>SUMPRODUCT('Alternatyva 2'!AD$106:AD$110,100*'Alternatyva 2'!$D$106:$D$110,1/('Alternatyva 2'!$DG$106:$DG$110+100),'Alternatyva 2'!$DH$106:$DH$110)</f>
        <v>0</v>
      </c>
      <c r="AE17" s="62">
        <f>SUMPRODUCT('Alternatyva 2'!AE$106:AE$110,100*'Alternatyva 2'!$D$106:$D$110,1/('Alternatyva 2'!$DG$106:$DG$110+100),'Alternatyva 2'!$DH$106:$DH$110)</f>
        <v>0</v>
      </c>
      <c r="AF17" s="62">
        <f>SUMPRODUCT('Alternatyva 2'!AF$106:AF$110,100*'Alternatyva 2'!$D$106:$D$110,1/('Alternatyva 2'!$DG$106:$DG$110+100),'Alternatyva 2'!$DH$106:$DH$110)</f>
        <v>0</v>
      </c>
      <c r="AG17" s="62">
        <f>SUMPRODUCT('Alternatyva 2'!AG$106:AG$110,100*'Alternatyva 2'!$D$106:$D$110,1/('Alternatyva 2'!$DG$106:$DG$110+100),'Alternatyva 2'!$DH$106:$DH$110)</f>
        <v>0</v>
      </c>
      <c r="AH17" s="62">
        <f>SUMPRODUCT('Alternatyva 2'!AH$106:AH$110,100*'Alternatyva 2'!$D$106:$D$110,1/('Alternatyva 2'!$DG$106:$DG$110+100),'Alternatyva 2'!$DH$106:$DH$110)</f>
        <v>0</v>
      </c>
      <c r="AI17" s="62">
        <f>SUMPRODUCT('Alternatyva 2'!AI$106:AI$110,100*'Alternatyva 2'!$D$106:$D$110,1/('Alternatyva 2'!$DG$106:$DG$110+100),'Alternatyva 2'!$DH$106:$DH$110)</f>
        <v>0</v>
      </c>
      <c r="AJ17" s="62">
        <f>SUMPRODUCT('Alternatyva 2'!AJ$106:AJ$110,100*'Alternatyva 2'!$D$106:$D$110,1/('Alternatyva 2'!$DG$106:$DG$110+100),'Alternatyva 2'!$DH$106:$DH$110)</f>
        <v>0</v>
      </c>
      <c r="AK17" s="62">
        <f>SUMPRODUCT('Alternatyva 2'!AK$106:AK$110,100*'Alternatyva 2'!$D$106:$D$110,1/('Alternatyva 2'!$DG$106:$DG$110+100),'Alternatyva 2'!$DH$106:$DH$110)</f>
        <v>0</v>
      </c>
      <c r="AL17" s="62">
        <f>SUMPRODUCT('Alternatyva 2'!AL$106:AL$110,100*'Alternatyva 2'!$D$106:$D$110,1/('Alternatyva 2'!$DG$106:$DG$110+100),'Alternatyva 2'!$DH$106:$DH$110)</f>
        <v>0</v>
      </c>
      <c r="AM17" s="62">
        <f>SUMPRODUCT('Alternatyva 2'!AM$106:AM$110,100*'Alternatyva 2'!$D$106:$D$110,1/('Alternatyva 2'!$DG$106:$DG$110+100),'Alternatyva 2'!$DH$106:$DH$110)</f>
        <v>0</v>
      </c>
      <c r="AN17" s="62">
        <f>SUMPRODUCT('Alternatyva 2'!AN$106:AN$110,100*'Alternatyva 2'!$D$106:$D$110,1/('Alternatyva 2'!$DG$106:$DG$110+100),'Alternatyva 2'!$DH$106:$DH$110)</f>
        <v>0</v>
      </c>
      <c r="AO17" s="62">
        <f>SUMPRODUCT('Alternatyva 2'!AO$106:AO$110,100*'Alternatyva 2'!$D$106:$D$110,1/('Alternatyva 2'!$DG$106:$DG$110+100),'Alternatyva 2'!$DH$106:$DH$110)</f>
        <v>0</v>
      </c>
      <c r="AP17" s="62">
        <f>SUMPRODUCT('Alternatyva 2'!AP$106:AP$110,100*'Alternatyva 2'!$D$106:$D$110,1/('Alternatyva 2'!$DG$106:$DG$110+100),'Alternatyva 2'!$DH$106:$DH$110)</f>
        <v>0</v>
      </c>
      <c r="AQ17" s="62">
        <f>SUMPRODUCT('Alternatyva 2'!AQ$106:AQ$110,100*'Alternatyva 2'!$D$106:$D$110,1/('Alternatyva 2'!$DG$106:$DG$110+100),'Alternatyva 2'!$DH$106:$DH$110)</f>
        <v>0</v>
      </c>
      <c r="AR17" s="62">
        <f>SUMPRODUCT('Alternatyva 2'!AR$106:AR$110,100*'Alternatyva 2'!$D$106:$D$110,1/('Alternatyva 2'!$DG$106:$DG$110+100),'Alternatyva 2'!$DH$106:$DH$110)</f>
        <v>0</v>
      </c>
      <c r="AS17" s="62">
        <f>SUMPRODUCT('Alternatyva 2'!AS$106:AS$110,100*'Alternatyva 2'!$D$106:$D$110,1/('Alternatyva 2'!$DG$106:$DG$110+100),'Alternatyva 2'!$DH$106:$DH$110)</f>
        <v>0</v>
      </c>
      <c r="AT17" s="62">
        <f>SUMPRODUCT('Alternatyva 2'!AT$106:AT$110,100*'Alternatyva 2'!$D$106:$D$110,1/('Alternatyva 2'!$DG$106:$DG$110+100),'Alternatyva 2'!$DH$106:$DH$110)</f>
        <v>0</v>
      </c>
      <c r="AU17" s="62">
        <f>SUMPRODUCT('Alternatyva 2'!AU$106:AU$110,100*'Alternatyva 2'!$D$106:$D$110,1/('Alternatyva 2'!$DG$106:$DG$110+100),'Alternatyva 2'!$DH$106:$DH$110)</f>
        <v>0</v>
      </c>
      <c r="AV17" s="62">
        <f>SUMPRODUCT('Alternatyva 2'!AV$106:AV$110,100*'Alternatyva 2'!$D$106:$D$110,1/('Alternatyva 2'!$DG$106:$DG$110+100),'Alternatyva 2'!$DH$106:$DH$110)</f>
        <v>0</v>
      </c>
      <c r="AW17" s="62">
        <f>SUMPRODUCT('Alternatyva 2'!AW$106:AW$110,100*'Alternatyva 2'!$D$106:$D$110,1/('Alternatyva 2'!$DG$106:$DG$110+100),'Alternatyva 2'!$DH$106:$DH$110)</f>
        <v>0</v>
      </c>
      <c r="AX17" s="62">
        <f>SUMPRODUCT('Alternatyva 2'!AX$106:AX$110,100*'Alternatyva 2'!$D$106:$D$110,1/('Alternatyva 2'!$DG$106:$DG$110+100),'Alternatyva 2'!$DH$106:$DH$110)</f>
        <v>0</v>
      </c>
      <c r="AY17" s="62">
        <f>SUMPRODUCT('Alternatyva 2'!AY$106:AY$110,100*'Alternatyva 2'!$D$106:$D$110,1/('Alternatyva 2'!$DG$106:$DG$110+100),'Alternatyva 2'!$DH$106:$DH$110)</f>
        <v>0</v>
      </c>
      <c r="AZ17" s="62">
        <f>SUMPRODUCT('Alternatyva 2'!AZ$106:AZ$110,100*'Alternatyva 2'!$D$106:$D$110,1/('Alternatyva 2'!$DG$106:$DG$110+100),'Alternatyva 2'!$DH$106:$DH$110)</f>
        <v>0</v>
      </c>
      <c r="BA17" s="62">
        <f>SUMPRODUCT('Alternatyva 2'!BA$106:BA$110,100*'Alternatyva 2'!$D$106:$D$110,1/('Alternatyva 2'!$DG$106:$DG$110+100),'Alternatyva 2'!$DH$106:$DH$110)</f>
        <v>0</v>
      </c>
      <c r="BB17" s="62">
        <f>SUMPRODUCT('Alternatyva 2'!BB$106:BB$110,100*'Alternatyva 2'!$D$106:$D$110,1/('Alternatyva 2'!$DG$106:$DG$110+100),'Alternatyva 2'!$DH$106:$DH$110)</f>
        <v>0</v>
      </c>
      <c r="BC17" s="62">
        <f>SUMPRODUCT('Alternatyva 2'!BC$106:BC$110,100*'Alternatyva 2'!$D$106:$D$110,1/('Alternatyva 2'!$DG$106:$DG$110+100),'Alternatyva 2'!$DH$106:$DH$110)</f>
        <v>0</v>
      </c>
      <c r="BD17" s="62">
        <f>SUMPRODUCT('Alternatyva 2'!BD$106:BD$110,100*'Alternatyva 2'!$D$106:$D$110,1/('Alternatyva 2'!$DG$106:$DG$110+100),'Alternatyva 2'!$DH$106:$DH$110)</f>
        <v>0</v>
      </c>
      <c r="BE17" s="62">
        <f>SUMPRODUCT('Alternatyva 2'!BE$106:BE$110,100*'Alternatyva 2'!$D$106:$D$110,1/('Alternatyva 2'!$DG$106:$DG$110+100),'Alternatyva 2'!$DH$106:$DH$110)</f>
        <v>0</v>
      </c>
      <c r="BF17" s="62">
        <f>SUMPRODUCT('Alternatyva 2'!BF$106:BF$110,100*'Alternatyva 2'!$D$106:$D$110,1/('Alternatyva 2'!$DG$106:$DG$110+100),'Alternatyva 2'!$DH$106:$DH$110)</f>
        <v>0</v>
      </c>
      <c r="BG17" s="62">
        <f>SUMPRODUCT('Alternatyva 2'!BG$106:BG$110,100*'Alternatyva 2'!$D$106:$D$110,1/('Alternatyva 2'!$DG$106:$DG$110+100),'Alternatyva 2'!$DH$106:$DH$110)</f>
        <v>0</v>
      </c>
      <c r="BH17" s="62">
        <f>SUMPRODUCT('Alternatyva 2'!BH$106:BH$110,100*'Alternatyva 2'!$D$106:$D$110,1/('Alternatyva 2'!$DG$106:$DG$110+100),'Alternatyva 2'!$DH$106:$DH$110)</f>
        <v>0</v>
      </c>
      <c r="BI17" s="62">
        <f>SUMPRODUCT('Alternatyva 2'!BI$106:BI$110,100*'Alternatyva 2'!$D$106:$D$110,1/('Alternatyva 2'!$DG$106:$DG$110+100),'Alternatyva 2'!$DH$106:$DH$110)</f>
        <v>0</v>
      </c>
      <c r="BJ17" s="62">
        <f>SUMPRODUCT('Alternatyva 2'!BJ$106:BJ$110,100*'Alternatyva 2'!$D$106:$D$110,1/('Alternatyva 2'!$DG$106:$DG$110+100),'Alternatyva 2'!$DH$106:$DH$110)</f>
        <v>0</v>
      </c>
      <c r="BK17" s="62">
        <f>SUMPRODUCT('Alternatyva 2'!BK$106:BK$110,100*'Alternatyva 2'!$D$106:$D$110,1/('Alternatyva 2'!$DG$106:$DG$110+100),'Alternatyva 2'!$DH$106:$DH$110)</f>
        <v>0</v>
      </c>
      <c r="BL17" s="62">
        <f>SUMPRODUCT('Alternatyva 2'!BL$106:BL$110,100*'Alternatyva 2'!$D$106:$D$110,1/('Alternatyva 2'!$DG$106:$DG$110+100),'Alternatyva 2'!$DH$106:$DH$110)</f>
        <v>0</v>
      </c>
      <c r="BM17" s="62">
        <f>SUMPRODUCT('Alternatyva 2'!BM$106:BM$110,100*'Alternatyva 2'!$D$106:$D$110,1/('Alternatyva 2'!$DG$106:$DG$110+100),'Alternatyva 2'!$DH$106:$DH$110)</f>
        <v>0</v>
      </c>
      <c r="BN17" s="62">
        <f>SUMPRODUCT('Alternatyva 2'!BN$106:BN$110,100*'Alternatyva 2'!$D$106:$D$110,1/('Alternatyva 2'!$DG$106:$DG$110+100),'Alternatyva 2'!$DH$106:$DH$110)</f>
        <v>0</v>
      </c>
      <c r="BO17" s="62">
        <f>SUMPRODUCT('Alternatyva 2'!BO$106:BO$110,100*'Alternatyva 2'!$D$106:$D$110,1/('Alternatyva 2'!$DG$106:$DG$110+100),'Alternatyva 2'!$DH$106:$DH$110)</f>
        <v>0</v>
      </c>
      <c r="BP17" s="62">
        <f>SUMPRODUCT('Alternatyva 2'!BP$106:BP$110,100*'Alternatyva 2'!$D$106:$D$110,1/('Alternatyva 2'!$DG$106:$DG$110+100),'Alternatyva 2'!$DH$106:$DH$110)</f>
        <v>0</v>
      </c>
      <c r="BQ17" s="62">
        <f>SUMPRODUCT('Alternatyva 2'!BQ$106:BQ$110,100*'Alternatyva 2'!$D$106:$D$110,1/('Alternatyva 2'!$DG$106:$DG$110+100),'Alternatyva 2'!$DH$106:$DH$110)</f>
        <v>0</v>
      </c>
      <c r="BR17" s="62">
        <f>SUMPRODUCT('Alternatyva 2'!BR$106:BR$110,100*'Alternatyva 2'!$D$106:$D$110,1/('Alternatyva 2'!$DG$106:$DG$110+100),'Alternatyva 2'!$DH$106:$DH$110)</f>
        <v>0</v>
      </c>
      <c r="BS17" s="62">
        <f>SUMPRODUCT('Alternatyva 2'!BS$106:BS$110,100*'Alternatyva 2'!$D$106:$D$110,1/('Alternatyva 2'!$DG$106:$DG$110+100),'Alternatyva 2'!$DH$106:$DH$110)</f>
        <v>0</v>
      </c>
      <c r="BT17" s="62">
        <f>SUMPRODUCT('Alternatyva 2'!BT$106:BT$110,100*'Alternatyva 2'!$D$106:$D$110,1/('Alternatyva 2'!$DG$106:$DG$110+100),'Alternatyva 2'!$DH$106:$DH$110)</f>
        <v>0</v>
      </c>
      <c r="BU17" s="62">
        <f>SUMPRODUCT('Alternatyva 2'!BU$106:BU$110,100*'Alternatyva 2'!$D$106:$D$110,1/('Alternatyva 2'!$DG$106:$DG$110+100),'Alternatyva 2'!$DH$106:$DH$110)</f>
        <v>0</v>
      </c>
      <c r="BV17" s="62">
        <f>SUMPRODUCT('Alternatyva 2'!BV$106:BV$110,100*'Alternatyva 2'!$D$106:$D$110,1/('Alternatyva 2'!$DG$106:$DG$110+100),'Alternatyva 2'!$DH$106:$DH$110)</f>
        <v>0</v>
      </c>
      <c r="BW17" s="62">
        <f>SUMPRODUCT('Alternatyva 2'!BW$106:BW$110,100*'Alternatyva 2'!$D$106:$D$110,1/('Alternatyva 2'!$DG$106:$DG$110+100),'Alternatyva 2'!$DH$106:$DH$110)</f>
        <v>0</v>
      </c>
      <c r="BX17" s="62">
        <f>SUMPRODUCT('Alternatyva 2'!BX$106:BX$110,100*'Alternatyva 2'!$D$106:$D$110,1/('Alternatyva 2'!$DG$106:$DG$110+100),'Alternatyva 2'!$DH$106:$DH$110)</f>
        <v>0</v>
      </c>
      <c r="BY17" s="62">
        <f>SUMPRODUCT('Alternatyva 2'!BY$106:BY$110,100*'Alternatyva 2'!$D$106:$D$110,1/('Alternatyva 2'!$DG$106:$DG$110+100),'Alternatyva 2'!$DH$106:$DH$110)</f>
        <v>0</v>
      </c>
      <c r="BZ17" s="62">
        <f>SUMPRODUCT('Alternatyva 2'!BZ$106:BZ$110,100*'Alternatyva 2'!$D$106:$D$110,1/('Alternatyva 2'!$DG$106:$DG$110+100),'Alternatyva 2'!$DH$106:$DH$110)</f>
        <v>0</v>
      </c>
      <c r="CA17" s="62">
        <f>SUMPRODUCT('Alternatyva 2'!CA$106:CA$110,100*'Alternatyva 2'!$D$106:$D$110,1/('Alternatyva 2'!$DG$106:$DG$110+100),'Alternatyva 2'!$DH$106:$DH$110)</f>
        <v>0</v>
      </c>
      <c r="CB17" s="62">
        <f>SUMPRODUCT('Alternatyva 2'!CB$106:CB$110,100*'Alternatyva 2'!$D$106:$D$110,1/('Alternatyva 2'!$DG$106:$DG$110+100),'Alternatyva 2'!$DH$106:$DH$110)</f>
        <v>0</v>
      </c>
      <c r="CC17" s="62">
        <f>SUMPRODUCT('Alternatyva 2'!CC$106:CC$110,100*'Alternatyva 2'!$D$106:$D$110,1/('Alternatyva 2'!$DG$106:$DG$110+100),'Alternatyva 2'!$DH$106:$DH$110)</f>
        <v>0</v>
      </c>
      <c r="CD17" s="62">
        <f>SUMPRODUCT('Alternatyva 2'!CD$106:CD$110,100*'Alternatyva 2'!$D$106:$D$110,1/('Alternatyva 2'!$DG$106:$DG$110+100),'Alternatyva 2'!$DH$106:$DH$110)</f>
        <v>0</v>
      </c>
      <c r="CE17" s="62">
        <f>SUMPRODUCT('Alternatyva 2'!CE$106:CE$110,100*'Alternatyva 2'!$D$106:$D$110,1/('Alternatyva 2'!$DG$106:$DG$110+100),'Alternatyva 2'!$DH$106:$DH$110)</f>
        <v>0</v>
      </c>
      <c r="CF17" s="62">
        <f>SUMPRODUCT('Alternatyva 2'!CF$106:CF$110,100*'Alternatyva 2'!$D$106:$D$110,1/('Alternatyva 2'!$DG$106:$DG$110+100),'Alternatyva 2'!$DH$106:$DH$110)</f>
        <v>0</v>
      </c>
      <c r="CG17" s="62">
        <f>SUMPRODUCT('Alternatyva 2'!CG$106:CG$110,100*'Alternatyva 2'!$D$106:$D$110,1/('Alternatyva 2'!$DG$106:$DG$110+100),'Alternatyva 2'!$DH$106:$DH$110)</f>
        <v>0</v>
      </c>
      <c r="CH17" s="62">
        <f>SUMPRODUCT('Alternatyva 2'!CH$106:CH$110,100*'Alternatyva 2'!$D$106:$D$110,1/('Alternatyva 2'!$DG$106:$DG$110+100),'Alternatyva 2'!$DH$106:$DH$110)</f>
        <v>0</v>
      </c>
      <c r="CI17" s="62">
        <f>SUMPRODUCT('Alternatyva 2'!CI$106:CI$110,100*'Alternatyva 2'!$D$106:$D$110,1/('Alternatyva 2'!$DG$106:$DG$110+100),'Alternatyva 2'!$DH$106:$DH$110)</f>
        <v>0</v>
      </c>
      <c r="CJ17" s="62">
        <f>SUMPRODUCT('Alternatyva 2'!CJ$106:CJ$110,100*'Alternatyva 2'!$D$106:$D$110,1/('Alternatyva 2'!$DG$106:$DG$110+100),'Alternatyva 2'!$DH$106:$DH$110)</f>
        <v>0</v>
      </c>
      <c r="CK17" s="62">
        <f>SUMPRODUCT('Alternatyva 2'!CK$106:CK$110,100*'Alternatyva 2'!$D$106:$D$110,1/('Alternatyva 2'!$DG$106:$DG$110+100),'Alternatyva 2'!$DH$106:$DH$110)</f>
        <v>0</v>
      </c>
      <c r="CL17" s="62">
        <f>SUMPRODUCT('Alternatyva 2'!CL$106:CL$110,100*'Alternatyva 2'!$D$106:$D$110,1/('Alternatyva 2'!$DG$106:$DG$110+100),'Alternatyva 2'!$DH$106:$DH$110)</f>
        <v>0</v>
      </c>
      <c r="CM17" s="62">
        <f>SUMPRODUCT('Alternatyva 2'!CM$106:CM$110,100*'Alternatyva 2'!$D$106:$D$110,1/('Alternatyva 2'!$DG$106:$DG$110+100),'Alternatyva 2'!$DH$106:$DH$110)</f>
        <v>0</v>
      </c>
      <c r="CN17" s="62">
        <f>SUMPRODUCT('Alternatyva 2'!CN$106:CN$110,100*'Alternatyva 2'!$D$106:$D$110,1/('Alternatyva 2'!$DG$106:$DG$110+100),'Alternatyva 2'!$DH$106:$DH$110)</f>
        <v>0</v>
      </c>
      <c r="CO17" s="62">
        <f>SUMPRODUCT('Alternatyva 2'!CO$106:CO$110,100*'Alternatyva 2'!$D$106:$D$110,1/('Alternatyva 2'!$DG$106:$DG$110+100),'Alternatyva 2'!$DH$106:$DH$110)</f>
        <v>0</v>
      </c>
      <c r="CP17" s="62">
        <f>SUMPRODUCT('Alternatyva 2'!CP$106:CP$110,100*'Alternatyva 2'!$D$106:$D$110,1/('Alternatyva 2'!$DG$106:$DG$110+100),'Alternatyva 2'!$DH$106:$DH$110)</f>
        <v>0</v>
      </c>
      <c r="CQ17" s="62">
        <f>SUMPRODUCT('Alternatyva 2'!CQ$106:CQ$110,100*'Alternatyva 2'!$D$106:$D$110,1/('Alternatyva 2'!$DG$106:$DG$110+100),'Alternatyva 2'!$DH$106:$DH$110)</f>
        <v>0</v>
      </c>
      <c r="CR17" s="62">
        <f>SUMPRODUCT('Alternatyva 2'!CR$106:CR$110,100*'Alternatyva 2'!$D$106:$D$110,1/('Alternatyva 2'!$DG$106:$DG$110+100),'Alternatyva 2'!$DH$106:$DH$110)</f>
        <v>0</v>
      </c>
      <c r="CS17" s="62">
        <f>SUMPRODUCT('Alternatyva 2'!CS$106:CS$110,100*'Alternatyva 2'!$D$106:$D$110,1/('Alternatyva 2'!$DG$106:$DG$110+100),'Alternatyva 2'!$DH$106:$DH$110)</f>
        <v>0</v>
      </c>
      <c r="CT17" s="62">
        <f>SUMPRODUCT('Alternatyva 2'!CT$106:CT$110,100*'Alternatyva 2'!$D$106:$D$110,1/('Alternatyva 2'!$DG$106:$DG$110+100),'Alternatyva 2'!$DH$106:$DH$110)</f>
        <v>0</v>
      </c>
      <c r="CU17" s="62">
        <f>SUMPRODUCT('Alternatyva 2'!CU$106:CU$110,100*'Alternatyva 2'!$D$106:$D$110,1/('Alternatyva 2'!$DG$106:$DG$110+100),'Alternatyva 2'!$DH$106:$DH$110)</f>
        <v>0</v>
      </c>
      <c r="CV17" s="62">
        <f>SUMPRODUCT('Alternatyva 2'!CV$106:CV$110,100*'Alternatyva 2'!$D$106:$D$110,1/('Alternatyva 2'!$DG$106:$DG$110+100),'Alternatyva 2'!$DH$106:$DH$110)</f>
        <v>0</v>
      </c>
      <c r="CW17" s="62">
        <f>SUMPRODUCT('Alternatyva 2'!CW$106:CW$110,100*'Alternatyva 2'!$D$106:$D$110,1/('Alternatyva 2'!$DG$106:$DG$110+100),'Alternatyva 2'!$DH$106:$DH$110)</f>
        <v>0</v>
      </c>
      <c r="CX17" s="62">
        <f>SUMPRODUCT('Alternatyva 2'!CX$106:CX$110,100*'Alternatyva 2'!$D$106:$D$110,1/('Alternatyva 2'!$DG$106:$DG$110+100),'Alternatyva 2'!$DH$106:$DH$110)</f>
        <v>0</v>
      </c>
      <c r="CY17" s="62">
        <f>SUMPRODUCT('Alternatyva 2'!CY$106:CY$110,100*'Alternatyva 2'!$D$106:$D$110,1/('Alternatyva 2'!$DG$106:$DG$110+100),'Alternatyva 2'!$DH$106:$DH$110)</f>
        <v>0</v>
      </c>
      <c r="CZ17" s="62">
        <f>SUMPRODUCT('Alternatyva 2'!CZ$106:CZ$110,100*'Alternatyva 2'!$D$106:$D$110,1/('Alternatyva 2'!$DG$106:$DG$110+100),'Alternatyva 2'!$DH$106:$DH$110)</f>
        <v>0</v>
      </c>
      <c r="DA17" s="62">
        <f>SUMPRODUCT('Alternatyva 2'!DA$106:DA$110,100*'Alternatyva 2'!$D$106:$D$110,1/('Alternatyva 2'!$DG$106:$DG$110+100),'Alternatyva 2'!$DH$106:$DH$110)</f>
        <v>0</v>
      </c>
      <c r="DB17" s="62">
        <f>SUMPRODUCT('Alternatyva 2'!DB$106:DB$110,100*'Alternatyva 2'!$D$106:$D$110,1/('Alternatyva 2'!$DG$106:$DG$110+100),'Alternatyva 2'!$DH$106:$DH$110)</f>
        <v>0</v>
      </c>
      <c r="DC17" s="62">
        <f>SUMPRODUCT('Alternatyva 2'!DC$106:DC$110,100*'Alternatyva 2'!$D$106:$D$110,1/('Alternatyva 2'!$DG$106:$DG$110+100),'Alternatyva 2'!$DH$106:$DH$110)</f>
        <v>0</v>
      </c>
    </row>
    <row r="18" spans="2:107" hidden="1">
      <c r="C18" s="681" t="s">
        <v>14</v>
      </c>
      <c r="D18" s="681"/>
      <c r="E18" s="681"/>
      <c r="F18" s="66">
        <f>H18+NPV(FD,I18:INDEX(I18:DC18,PAL))</f>
        <v>0</v>
      </c>
      <c r="G18" s="76">
        <f>SUMIF($H$6:$DC$6,"&lt;="&amp;PAL,$H18:$DC18)</f>
        <v>0</v>
      </c>
      <c r="H18" s="62">
        <f>-H15+H16+H17</f>
        <v>0</v>
      </c>
      <c r="I18" s="62">
        <f t="shared" ref="I18:BT18" si="8">-I15+I16+I17</f>
        <v>0</v>
      </c>
      <c r="J18" s="62">
        <f t="shared" si="8"/>
        <v>0</v>
      </c>
      <c r="K18" s="62">
        <f t="shared" si="8"/>
        <v>0</v>
      </c>
      <c r="L18" s="62">
        <f t="shared" si="8"/>
        <v>0</v>
      </c>
      <c r="M18" s="62">
        <f t="shared" si="8"/>
        <v>0</v>
      </c>
      <c r="N18" s="62">
        <f t="shared" si="8"/>
        <v>0</v>
      </c>
      <c r="O18" s="62">
        <f t="shared" si="8"/>
        <v>0</v>
      </c>
      <c r="P18" s="62">
        <f t="shared" si="8"/>
        <v>0</v>
      </c>
      <c r="Q18" s="62">
        <f t="shared" si="8"/>
        <v>0</v>
      </c>
      <c r="R18" s="62">
        <f t="shared" si="8"/>
        <v>0</v>
      </c>
      <c r="S18" s="62">
        <f t="shared" si="8"/>
        <v>0</v>
      </c>
      <c r="T18" s="62">
        <f t="shared" si="8"/>
        <v>0</v>
      </c>
      <c r="U18" s="62">
        <f t="shared" si="8"/>
        <v>0</v>
      </c>
      <c r="V18" s="62">
        <f t="shared" si="8"/>
        <v>0</v>
      </c>
      <c r="W18" s="62">
        <f t="shared" si="8"/>
        <v>0</v>
      </c>
      <c r="X18" s="62">
        <f t="shared" si="8"/>
        <v>0</v>
      </c>
      <c r="Y18" s="62">
        <f t="shared" si="8"/>
        <v>0</v>
      </c>
      <c r="Z18" s="62">
        <f t="shared" si="8"/>
        <v>0</v>
      </c>
      <c r="AA18" s="62">
        <f t="shared" si="8"/>
        <v>0</v>
      </c>
      <c r="AB18" s="62">
        <f t="shared" si="8"/>
        <v>0</v>
      </c>
      <c r="AC18" s="62">
        <f t="shared" si="8"/>
        <v>0</v>
      </c>
      <c r="AD18" s="62">
        <f t="shared" si="8"/>
        <v>0</v>
      </c>
      <c r="AE18" s="62">
        <f t="shared" si="8"/>
        <v>0</v>
      </c>
      <c r="AF18" s="62">
        <f t="shared" si="8"/>
        <v>0</v>
      </c>
      <c r="AG18" s="62">
        <f t="shared" si="8"/>
        <v>0</v>
      </c>
      <c r="AH18" s="62">
        <f t="shared" si="8"/>
        <v>0</v>
      </c>
      <c r="AI18" s="62">
        <f t="shared" si="8"/>
        <v>0</v>
      </c>
      <c r="AJ18" s="62">
        <f t="shared" si="8"/>
        <v>0</v>
      </c>
      <c r="AK18" s="62">
        <f t="shared" si="8"/>
        <v>0</v>
      </c>
      <c r="AL18" s="62">
        <f t="shared" si="8"/>
        <v>0</v>
      </c>
      <c r="AM18" s="62">
        <f t="shared" si="8"/>
        <v>0</v>
      </c>
      <c r="AN18" s="62">
        <f t="shared" si="8"/>
        <v>0</v>
      </c>
      <c r="AO18" s="62">
        <f t="shared" si="8"/>
        <v>0</v>
      </c>
      <c r="AP18" s="62">
        <f t="shared" si="8"/>
        <v>0</v>
      </c>
      <c r="AQ18" s="62">
        <f t="shared" si="8"/>
        <v>0</v>
      </c>
      <c r="AR18" s="62">
        <f t="shared" si="8"/>
        <v>0</v>
      </c>
      <c r="AS18" s="62">
        <f t="shared" si="8"/>
        <v>0</v>
      </c>
      <c r="AT18" s="62">
        <f t="shared" si="8"/>
        <v>0</v>
      </c>
      <c r="AU18" s="62">
        <f t="shared" si="8"/>
        <v>0</v>
      </c>
      <c r="AV18" s="62">
        <f t="shared" si="8"/>
        <v>0</v>
      </c>
      <c r="AW18" s="62">
        <f t="shared" si="8"/>
        <v>0</v>
      </c>
      <c r="AX18" s="62">
        <f t="shared" si="8"/>
        <v>0</v>
      </c>
      <c r="AY18" s="62">
        <f t="shared" si="8"/>
        <v>0</v>
      </c>
      <c r="AZ18" s="62">
        <f t="shared" si="8"/>
        <v>0</v>
      </c>
      <c r="BA18" s="62">
        <f t="shared" si="8"/>
        <v>0</v>
      </c>
      <c r="BB18" s="62">
        <f t="shared" si="8"/>
        <v>0</v>
      </c>
      <c r="BC18" s="62">
        <f t="shared" si="8"/>
        <v>0</v>
      </c>
      <c r="BD18" s="62">
        <f t="shared" si="8"/>
        <v>0</v>
      </c>
      <c r="BE18" s="62">
        <f t="shared" si="8"/>
        <v>0</v>
      </c>
      <c r="BF18" s="62">
        <f t="shared" si="8"/>
        <v>0</v>
      </c>
      <c r="BG18" s="62">
        <f t="shared" si="8"/>
        <v>0</v>
      </c>
      <c r="BH18" s="62">
        <f t="shared" si="8"/>
        <v>0</v>
      </c>
      <c r="BI18" s="62">
        <f t="shared" si="8"/>
        <v>0</v>
      </c>
      <c r="BJ18" s="62">
        <f t="shared" si="8"/>
        <v>0</v>
      </c>
      <c r="BK18" s="62">
        <f t="shared" si="8"/>
        <v>0</v>
      </c>
      <c r="BL18" s="62">
        <f t="shared" si="8"/>
        <v>0</v>
      </c>
      <c r="BM18" s="62">
        <f t="shared" si="8"/>
        <v>0</v>
      </c>
      <c r="BN18" s="62">
        <f t="shared" si="8"/>
        <v>0</v>
      </c>
      <c r="BO18" s="62">
        <f t="shared" si="8"/>
        <v>0</v>
      </c>
      <c r="BP18" s="62">
        <f t="shared" si="8"/>
        <v>0</v>
      </c>
      <c r="BQ18" s="62">
        <f t="shared" si="8"/>
        <v>0</v>
      </c>
      <c r="BR18" s="62">
        <f t="shared" si="8"/>
        <v>0</v>
      </c>
      <c r="BS18" s="62">
        <f t="shared" si="8"/>
        <v>0</v>
      </c>
      <c r="BT18" s="62">
        <f t="shared" si="8"/>
        <v>0</v>
      </c>
      <c r="BU18" s="62">
        <f t="shared" ref="BU18:DC18" si="9">-BU15+BU16+BU17</f>
        <v>0</v>
      </c>
      <c r="BV18" s="62">
        <f t="shared" si="9"/>
        <v>0</v>
      </c>
      <c r="BW18" s="62">
        <f t="shared" si="9"/>
        <v>0</v>
      </c>
      <c r="BX18" s="62">
        <f t="shared" si="9"/>
        <v>0</v>
      </c>
      <c r="BY18" s="62">
        <f t="shared" si="9"/>
        <v>0</v>
      </c>
      <c r="BZ18" s="62">
        <f t="shared" si="9"/>
        <v>0</v>
      </c>
      <c r="CA18" s="62">
        <f t="shared" si="9"/>
        <v>0</v>
      </c>
      <c r="CB18" s="62">
        <f t="shared" si="9"/>
        <v>0</v>
      </c>
      <c r="CC18" s="62">
        <f t="shared" si="9"/>
        <v>0</v>
      </c>
      <c r="CD18" s="62">
        <f t="shared" si="9"/>
        <v>0</v>
      </c>
      <c r="CE18" s="62">
        <f t="shared" si="9"/>
        <v>0</v>
      </c>
      <c r="CF18" s="62">
        <f t="shared" si="9"/>
        <v>0</v>
      </c>
      <c r="CG18" s="62">
        <f t="shared" si="9"/>
        <v>0</v>
      </c>
      <c r="CH18" s="62">
        <f t="shared" si="9"/>
        <v>0</v>
      </c>
      <c r="CI18" s="62">
        <f t="shared" si="9"/>
        <v>0</v>
      </c>
      <c r="CJ18" s="62">
        <f t="shared" si="9"/>
        <v>0</v>
      </c>
      <c r="CK18" s="62">
        <f t="shared" si="9"/>
        <v>0</v>
      </c>
      <c r="CL18" s="62">
        <f t="shared" si="9"/>
        <v>0</v>
      </c>
      <c r="CM18" s="62">
        <f t="shared" si="9"/>
        <v>0</v>
      </c>
      <c r="CN18" s="62">
        <f t="shared" si="9"/>
        <v>0</v>
      </c>
      <c r="CO18" s="62">
        <f t="shared" si="9"/>
        <v>0</v>
      </c>
      <c r="CP18" s="62">
        <f t="shared" si="9"/>
        <v>0</v>
      </c>
      <c r="CQ18" s="62">
        <f t="shared" si="9"/>
        <v>0</v>
      </c>
      <c r="CR18" s="62">
        <f t="shared" si="9"/>
        <v>0</v>
      </c>
      <c r="CS18" s="62">
        <f t="shared" si="9"/>
        <v>0</v>
      </c>
      <c r="CT18" s="62">
        <f t="shared" si="9"/>
        <v>0</v>
      </c>
      <c r="CU18" s="62">
        <f t="shared" si="9"/>
        <v>0</v>
      </c>
      <c r="CV18" s="62">
        <f t="shared" si="9"/>
        <v>0</v>
      </c>
      <c r="CW18" s="62">
        <f t="shared" si="9"/>
        <v>0</v>
      </c>
      <c r="CX18" s="62">
        <f t="shared" si="9"/>
        <v>0</v>
      </c>
      <c r="CY18" s="62">
        <f t="shared" si="9"/>
        <v>0</v>
      </c>
      <c r="CZ18" s="62">
        <f t="shared" si="9"/>
        <v>0</v>
      </c>
      <c r="DA18" s="62">
        <f t="shared" si="9"/>
        <v>0</v>
      </c>
      <c r="DB18" s="62">
        <f t="shared" si="9"/>
        <v>0</v>
      </c>
      <c r="DC18" s="62">
        <f t="shared" si="9"/>
        <v>0</v>
      </c>
    </row>
    <row r="19" spans="2:107" hidden="1"/>
    <row r="20" spans="2:107" hidden="1">
      <c r="B20" s="59" t="s">
        <v>8</v>
      </c>
      <c r="C20" s="64"/>
      <c r="D20" s="64"/>
      <c r="E20" s="64"/>
      <c r="F20" s="645" t="s">
        <v>32</v>
      </c>
      <c r="G20" s="657"/>
      <c r="H20" s="18">
        <v>0</v>
      </c>
      <c r="I20" s="18">
        <v>1</v>
      </c>
      <c r="J20" s="18">
        <v>2</v>
      </c>
      <c r="K20" s="18">
        <v>3</v>
      </c>
      <c r="L20" s="18">
        <v>4</v>
      </c>
      <c r="M20" s="18">
        <v>5</v>
      </c>
      <c r="N20" s="18">
        <v>6</v>
      </c>
      <c r="O20" s="18">
        <v>7</v>
      </c>
      <c r="P20" s="18">
        <v>8</v>
      </c>
      <c r="Q20" s="18">
        <v>9</v>
      </c>
      <c r="R20" s="18">
        <v>10</v>
      </c>
      <c r="S20" s="18">
        <v>11</v>
      </c>
      <c r="T20" s="18">
        <v>12</v>
      </c>
      <c r="U20" s="18">
        <v>13</v>
      </c>
      <c r="V20" s="18">
        <v>14</v>
      </c>
      <c r="W20" s="18">
        <v>15</v>
      </c>
      <c r="X20" s="18">
        <v>16</v>
      </c>
      <c r="Y20" s="18">
        <v>17</v>
      </c>
      <c r="Z20" s="18">
        <v>18</v>
      </c>
      <c r="AA20" s="18">
        <v>19</v>
      </c>
      <c r="AB20" s="18">
        <v>20</v>
      </c>
      <c r="AC20" s="18">
        <v>21</v>
      </c>
      <c r="AD20" s="18">
        <v>22</v>
      </c>
      <c r="AE20" s="18">
        <v>23</v>
      </c>
      <c r="AF20" s="18">
        <v>24</v>
      </c>
      <c r="AG20" s="18">
        <v>25</v>
      </c>
      <c r="AH20" s="18">
        <v>26</v>
      </c>
      <c r="AI20" s="18">
        <v>27</v>
      </c>
      <c r="AJ20" s="18">
        <v>28</v>
      </c>
      <c r="AK20" s="18">
        <v>29</v>
      </c>
      <c r="AL20" s="18">
        <v>30</v>
      </c>
      <c r="AM20" s="18">
        <v>31</v>
      </c>
      <c r="AN20" s="18">
        <v>32</v>
      </c>
      <c r="AO20" s="18">
        <v>33</v>
      </c>
      <c r="AP20" s="18">
        <v>34</v>
      </c>
      <c r="AQ20" s="18">
        <v>35</v>
      </c>
      <c r="AR20" s="18">
        <v>36</v>
      </c>
      <c r="AS20" s="18">
        <v>37</v>
      </c>
      <c r="AT20" s="18">
        <v>38</v>
      </c>
      <c r="AU20" s="18">
        <v>39</v>
      </c>
      <c r="AV20" s="18">
        <v>40</v>
      </c>
      <c r="AW20" s="18">
        <v>41</v>
      </c>
      <c r="AX20" s="18">
        <v>42</v>
      </c>
      <c r="AY20" s="18">
        <v>43</v>
      </c>
      <c r="AZ20" s="18">
        <v>44</v>
      </c>
      <c r="BA20" s="18">
        <v>45</v>
      </c>
      <c r="BB20" s="18">
        <v>46</v>
      </c>
      <c r="BC20" s="18">
        <v>47</v>
      </c>
      <c r="BD20" s="18">
        <v>48</v>
      </c>
      <c r="BE20" s="18">
        <v>49</v>
      </c>
      <c r="BF20" s="18">
        <v>50</v>
      </c>
      <c r="BG20" s="18">
        <v>51</v>
      </c>
      <c r="BH20" s="18">
        <v>52</v>
      </c>
      <c r="BI20" s="18">
        <v>53</v>
      </c>
      <c r="BJ20" s="18">
        <v>54</v>
      </c>
      <c r="BK20" s="18">
        <v>55</v>
      </c>
      <c r="BL20" s="18">
        <v>56</v>
      </c>
      <c r="BM20" s="18">
        <v>57</v>
      </c>
      <c r="BN20" s="18">
        <v>58</v>
      </c>
      <c r="BO20" s="18">
        <v>59</v>
      </c>
      <c r="BP20" s="18">
        <v>60</v>
      </c>
      <c r="BQ20" s="18">
        <v>61</v>
      </c>
      <c r="BR20" s="18">
        <v>62</v>
      </c>
      <c r="BS20" s="18">
        <v>63</v>
      </c>
      <c r="BT20" s="18">
        <v>64</v>
      </c>
      <c r="BU20" s="18">
        <v>65</v>
      </c>
      <c r="BV20" s="18">
        <v>66</v>
      </c>
      <c r="BW20" s="18">
        <v>67</v>
      </c>
      <c r="BX20" s="18">
        <v>68</v>
      </c>
      <c r="BY20" s="18">
        <v>69</v>
      </c>
      <c r="BZ20" s="18">
        <v>70</v>
      </c>
      <c r="CA20" s="18">
        <v>71</v>
      </c>
      <c r="CB20" s="18">
        <v>72</v>
      </c>
      <c r="CC20" s="18">
        <v>73</v>
      </c>
      <c r="CD20" s="18">
        <v>74</v>
      </c>
      <c r="CE20" s="18">
        <v>75</v>
      </c>
      <c r="CF20" s="18">
        <v>76</v>
      </c>
      <c r="CG20" s="18">
        <v>77</v>
      </c>
      <c r="CH20" s="18">
        <v>78</v>
      </c>
      <c r="CI20" s="18">
        <v>79</v>
      </c>
      <c r="CJ20" s="18">
        <v>80</v>
      </c>
      <c r="CK20" s="18">
        <v>81</v>
      </c>
      <c r="CL20" s="18">
        <v>82</v>
      </c>
      <c r="CM20" s="18">
        <v>83</v>
      </c>
      <c r="CN20" s="18">
        <v>84</v>
      </c>
      <c r="CO20" s="18">
        <v>85</v>
      </c>
      <c r="CP20" s="18">
        <v>86</v>
      </c>
      <c r="CQ20" s="18">
        <v>87</v>
      </c>
      <c r="CR20" s="18">
        <v>88</v>
      </c>
      <c r="CS20" s="18">
        <v>89</v>
      </c>
      <c r="CT20" s="18">
        <v>90</v>
      </c>
      <c r="CU20" s="18">
        <v>91</v>
      </c>
      <c r="CV20" s="18">
        <v>92</v>
      </c>
      <c r="CW20" s="18">
        <v>93</v>
      </c>
      <c r="CX20" s="18">
        <v>94</v>
      </c>
      <c r="CY20" s="18">
        <v>95</v>
      </c>
      <c r="CZ20" s="18">
        <v>96</v>
      </c>
      <c r="DA20" s="18">
        <v>97</v>
      </c>
      <c r="DB20" s="18">
        <v>98</v>
      </c>
      <c r="DC20" s="18">
        <v>99</v>
      </c>
    </row>
    <row r="21" spans="2:107" ht="28.5" hidden="1" customHeight="1">
      <c r="B21" s="4" t="s">
        <v>5</v>
      </c>
      <c r="C21" s="667" t="s">
        <v>15</v>
      </c>
      <c r="D21" s="667"/>
      <c r="E21" s="667"/>
      <c r="F21" s="19" t="s">
        <v>34</v>
      </c>
      <c r="G21" s="18" t="s">
        <v>33</v>
      </c>
      <c r="H21" s="18" t="str">
        <f ca="1">IF(PVP="",TEXT(TODAY(),"yyyy"),TEXT(PVP,"yyyy"))</f>
        <v>2023</v>
      </c>
      <c r="I21" s="18">
        <f t="shared" ref="I21:AN21" ca="1" si="10">$H$7+I20</f>
        <v>2024</v>
      </c>
      <c r="J21" s="18">
        <f t="shared" ca="1" si="10"/>
        <v>2025</v>
      </c>
      <c r="K21" s="18">
        <f t="shared" ca="1" si="10"/>
        <v>2026</v>
      </c>
      <c r="L21" s="18">
        <f t="shared" ca="1" si="10"/>
        <v>2027</v>
      </c>
      <c r="M21" s="18">
        <f t="shared" ca="1" si="10"/>
        <v>2028</v>
      </c>
      <c r="N21" s="18">
        <f t="shared" ca="1" si="10"/>
        <v>2029</v>
      </c>
      <c r="O21" s="18">
        <f t="shared" ca="1" si="10"/>
        <v>2030</v>
      </c>
      <c r="P21" s="18">
        <f t="shared" ca="1" si="10"/>
        <v>2031</v>
      </c>
      <c r="Q21" s="18">
        <f t="shared" ca="1" si="10"/>
        <v>2032</v>
      </c>
      <c r="R21" s="18">
        <f t="shared" ca="1" si="10"/>
        <v>2033</v>
      </c>
      <c r="S21" s="18">
        <f t="shared" ca="1" si="10"/>
        <v>2034</v>
      </c>
      <c r="T21" s="18">
        <f t="shared" ca="1" si="10"/>
        <v>2035</v>
      </c>
      <c r="U21" s="18">
        <f t="shared" ca="1" si="10"/>
        <v>2036</v>
      </c>
      <c r="V21" s="18">
        <f t="shared" ca="1" si="10"/>
        <v>2037</v>
      </c>
      <c r="W21" s="18">
        <f t="shared" ca="1" si="10"/>
        <v>2038</v>
      </c>
      <c r="X21" s="18">
        <f t="shared" ca="1" si="10"/>
        <v>2039</v>
      </c>
      <c r="Y21" s="18">
        <f t="shared" ca="1" si="10"/>
        <v>2040</v>
      </c>
      <c r="Z21" s="18">
        <f t="shared" ca="1" si="10"/>
        <v>2041</v>
      </c>
      <c r="AA21" s="18">
        <f t="shared" ca="1" si="10"/>
        <v>2042</v>
      </c>
      <c r="AB21" s="18">
        <f t="shared" ca="1" si="10"/>
        <v>2043</v>
      </c>
      <c r="AC21" s="18">
        <f t="shared" ca="1" si="10"/>
        <v>2044</v>
      </c>
      <c r="AD21" s="18">
        <f t="shared" ca="1" si="10"/>
        <v>2045</v>
      </c>
      <c r="AE21" s="18">
        <f t="shared" ca="1" si="10"/>
        <v>2046</v>
      </c>
      <c r="AF21" s="18">
        <f t="shared" ca="1" si="10"/>
        <v>2047</v>
      </c>
      <c r="AG21" s="18">
        <f t="shared" ca="1" si="10"/>
        <v>2048</v>
      </c>
      <c r="AH21" s="18">
        <f t="shared" ca="1" si="10"/>
        <v>2049</v>
      </c>
      <c r="AI21" s="18">
        <f t="shared" ca="1" si="10"/>
        <v>2050</v>
      </c>
      <c r="AJ21" s="18">
        <f t="shared" ca="1" si="10"/>
        <v>2051</v>
      </c>
      <c r="AK21" s="18">
        <f t="shared" ca="1" si="10"/>
        <v>2052</v>
      </c>
      <c r="AL21" s="18">
        <f t="shared" ca="1" si="10"/>
        <v>2053</v>
      </c>
      <c r="AM21" s="18">
        <f t="shared" ca="1" si="10"/>
        <v>2054</v>
      </c>
      <c r="AN21" s="18">
        <f t="shared" ca="1" si="10"/>
        <v>2055</v>
      </c>
      <c r="AO21" s="18">
        <f t="shared" ref="AO21:BT21" ca="1" si="11">$H$7+AO20</f>
        <v>2056</v>
      </c>
      <c r="AP21" s="18">
        <f t="shared" ca="1" si="11"/>
        <v>2057</v>
      </c>
      <c r="AQ21" s="18">
        <f t="shared" ca="1" si="11"/>
        <v>2058</v>
      </c>
      <c r="AR21" s="18">
        <f t="shared" ca="1" si="11"/>
        <v>2059</v>
      </c>
      <c r="AS21" s="18">
        <f t="shared" ca="1" si="11"/>
        <v>2060</v>
      </c>
      <c r="AT21" s="18">
        <f t="shared" ca="1" si="11"/>
        <v>2061</v>
      </c>
      <c r="AU21" s="18">
        <f t="shared" ca="1" si="11"/>
        <v>2062</v>
      </c>
      <c r="AV21" s="18">
        <f t="shared" ca="1" si="11"/>
        <v>2063</v>
      </c>
      <c r="AW21" s="18">
        <f t="shared" ca="1" si="11"/>
        <v>2064</v>
      </c>
      <c r="AX21" s="18">
        <f t="shared" ca="1" si="11"/>
        <v>2065</v>
      </c>
      <c r="AY21" s="18">
        <f t="shared" ca="1" si="11"/>
        <v>2066</v>
      </c>
      <c r="AZ21" s="18">
        <f t="shared" ca="1" si="11"/>
        <v>2067</v>
      </c>
      <c r="BA21" s="18">
        <f t="shared" ca="1" si="11"/>
        <v>2068</v>
      </c>
      <c r="BB21" s="18">
        <f t="shared" ca="1" si="11"/>
        <v>2069</v>
      </c>
      <c r="BC21" s="18">
        <f t="shared" ca="1" si="11"/>
        <v>2070</v>
      </c>
      <c r="BD21" s="18">
        <f t="shared" ca="1" si="11"/>
        <v>2071</v>
      </c>
      <c r="BE21" s="18">
        <f t="shared" ca="1" si="11"/>
        <v>2072</v>
      </c>
      <c r="BF21" s="18">
        <f t="shared" ca="1" si="11"/>
        <v>2073</v>
      </c>
      <c r="BG21" s="18">
        <f t="shared" ca="1" si="11"/>
        <v>2074</v>
      </c>
      <c r="BH21" s="18">
        <f t="shared" ca="1" si="11"/>
        <v>2075</v>
      </c>
      <c r="BI21" s="18">
        <f t="shared" ca="1" si="11"/>
        <v>2076</v>
      </c>
      <c r="BJ21" s="18">
        <f t="shared" ca="1" si="11"/>
        <v>2077</v>
      </c>
      <c r="BK21" s="18">
        <f t="shared" ca="1" si="11"/>
        <v>2078</v>
      </c>
      <c r="BL21" s="18">
        <f t="shared" ca="1" si="11"/>
        <v>2079</v>
      </c>
      <c r="BM21" s="18">
        <f t="shared" ca="1" si="11"/>
        <v>2080</v>
      </c>
      <c r="BN21" s="18">
        <f t="shared" ca="1" si="11"/>
        <v>2081</v>
      </c>
      <c r="BO21" s="18">
        <f t="shared" ca="1" si="11"/>
        <v>2082</v>
      </c>
      <c r="BP21" s="18">
        <f t="shared" ca="1" si="11"/>
        <v>2083</v>
      </c>
      <c r="BQ21" s="18">
        <f t="shared" ca="1" si="11"/>
        <v>2084</v>
      </c>
      <c r="BR21" s="18">
        <f t="shared" ca="1" si="11"/>
        <v>2085</v>
      </c>
      <c r="BS21" s="18">
        <f t="shared" ca="1" si="11"/>
        <v>2086</v>
      </c>
      <c r="BT21" s="18">
        <f t="shared" ca="1" si="11"/>
        <v>2087</v>
      </c>
      <c r="BU21" s="18">
        <f t="shared" ref="BU21:CZ21" ca="1" si="12">$H$7+BU20</f>
        <v>2088</v>
      </c>
      <c r="BV21" s="18">
        <f t="shared" ca="1" si="12"/>
        <v>2089</v>
      </c>
      <c r="BW21" s="18">
        <f t="shared" ca="1" si="12"/>
        <v>2090</v>
      </c>
      <c r="BX21" s="18">
        <f t="shared" ca="1" si="12"/>
        <v>2091</v>
      </c>
      <c r="BY21" s="18">
        <f t="shared" ca="1" si="12"/>
        <v>2092</v>
      </c>
      <c r="BZ21" s="18">
        <f t="shared" ca="1" si="12"/>
        <v>2093</v>
      </c>
      <c r="CA21" s="18">
        <f t="shared" ca="1" si="12"/>
        <v>2094</v>
      </c>
      <c r="CB21" s="18">
        <f t="shared" ca="1" si="12"/>
        <v>2095</v>
      </c>
      <c r="CC21" s="18">
        <f t="shared" ca="1" si="12"/>
        <v>2096</v>
      </c>
      <c r="CD21" s="18">
        <f t="shared" ca="1" si="12"/>
        <v>2097</v>
      </c>
      <c r="CE21" s="18">
        <f t="shared" ca="1" si="12"/>
        <v>2098</v>
      </c>
      <c r="CF21" s="18">
        <f t="shared" ca="1" si="12"/>
        <v>2099</v>
      </c>
      <c r="CG21" s="18">
        <f t="shared" ca="1" si="12"/>
        <v>2100</v>
      </c>
      <c r="CH21" s="18">
        <f t="shared" ca="1" si="12"/>
        <v>2101</v>
      </c>
      <c r="CI21" s="18">
        <f t="shared" ca="1" si="12"/>
        <v>2102</v>
      </c>
      <c r="CJ21" s="18">
        <f t="shared" ca="1" si="12"/>
        <v>2103</v>
      </c>
      <c r="CK21" s="18">
        <f t="shared" ca="1" si="12"/>
        <v>2104</v>
      </c>
      <c r="CL21" s="18">
        <f t="shared" ca="1" si="12"/>
        <v>2105</v>
      </c>
      <c r="CM21" s="18">
        <f t="shared" ca="1" si="12"/>
        <v>2106</v>
      </c>
      <c r="CN21" s="18">
        <f t="shared" ca="1" si="12"/>
        <v>2107</v>
      </c>
      <c r="CO21" s="18">
        <f t="shared" ca="1" si="12"/>
        <v>2108</v>
      </c>
      <c r="CP21" s="18">
        <f t="shared" ca="1" si="12"/>
        <v>2109</v>
      </c>
      <c r="CQ21" s="18">
        <f t="shared" ca="1" si="12"/>
        <v>2110</v>
      </c>
      <c r="CR21" s="18">
        <f t="shared" ca="1" si="12"/>
        <v>2111</v>
      </c>
      <c r="CS21" s="18">
        <f t="shared" ca="1" si="12"/>
        <v>2112</v>
      </c>
      <c r="CT21" s="18">
        <f t="shared" ca="1" si="12"/>
        <v>2113</v>
      </c>
      <c r="CU21" s="18">
        <f t="shared" ca="1" si="12"/>
        <v>2114</v>
      </c>
      <c r="CV21" s="18">
        <f t="shared" ca="1" si="12"/>
        <v>2115</v>
      </c>
      <c r="CW21" s="18">
        <f t="shared" ca="1" si="12"/>
        <v>2116</v>
      </c>
      <c r="CX21" s="18">
        <f t="shared" ca="1" si="12"/>
        <v>2117</v>
      </c>
      <c r="CY21" s="18">
        <f t="shared" ca="1" si="12"/>
        <v>2118</v>
      </c>
      <c r="CZ21" s="18">
        <f t="shared" ca="1" si="12"/>
        <v>2119</v>
      </c>
      <c r="DA21" s="18">
        <f t="shared" ref="DA21:DC21" ca="1" si="13">$H$7+DA20</f>
        <v>2120</v>
      </c>
      <c r="DB21" s="18">
        <f t="shared" ca="1" si="13"/>
        <v>2121</v>
      </c>
      <c r="DC21" s="18">
        <f t="shared" ca="1" si="13"/>
        <v>2122</v>
      </c>
    </row>
    <row r="22" spans="2:107" ht="15" hidden="1" customHeight="1">
      <c r="B22" s="262" t="s">
        <v>242</v>
      </c>
      <c r="C22" s="679" t="s">
        <v>265</v>
      </c>
      <c r="D22" s="679"/>
      <c r="E22" s="679"/>
      <c r="F22" s="66">
        <f>H22+NPV(FD,I22:INDEX(I22:DC22,PAL))</f>
        <v>0</v>
      </c>
      <c r="G22" s="76">
        <f>SUMIF($H$6:$DC$6,"&lt;="&amp;PAL,$H22:$DC22)</f>
        <v>0</v>
      </c>
      <c r="H22" s="20">
        <f>'Alternatyva 3'!H$7-'Alternatyva 3'!H$112</f>
        <v>0</v>
      </c>
      <c r="I22" s="20">
        <f>'Alternatyva 3'!I$7-'Alternatyva 3'!I$112</f>
        <v>0</v>
      </c>
      <c r="J22" s="20">
        <f>'Alternatyva 3'!J$7-'Alternatyva 3'!J$112</f>
        <v>0</v>
      </c>
      <c r="K22" s="20">
        <f>'Alternatyva 3'!K$7-'Alternatyva 3'!K$112</f>
        <v>0</v>
      </c>
      <c r="L22" s="20">
        <f>'Alternatyva 3'!L$7-'Alternatyva 3'!L$112</f>
        <v>0</v>
      </c>
      <c r="M22" s="20">
        <f>'Alternatyva 3'!M$7-'Alternatyva 3'!M$112</f>
        <v>0</v>
      </c>
      <c r="N22" s="20">
        <f>'Alternatyva 3'!N$7-'Alternatyva 3'!N$112</f>
        <v>0</v>
      </c>
      <c r="O22" s="20">
        <f>'Alternatyva 3'!O$7-'Alternatyva 3'!O$112</f>
        <v>0</v>
      </c>
      <c r="P22" s="20">
        <f>'Alternatyva 3'!P$7-'Alternatyva 3'!P$112</f>
        <v>0</v>
      </c>
      <c r="Q22" s="20">
        <f>'Alternatyva 3'!Q$7-'Alternatyva 3'!Q$112</f>
        <v>0</v>
      </c>
      <c r="R22" s="20">
        <f>'Alternatyva 3'!R$7-'Alternatyva 3'!R$112</f>
        <v>0</v>
      </c>
      <c r="S22" s="20">
        <f>'Alternatyva 3'!S$7-'Alternatyva 3'!S$112</f>
        <v>0</v>
      </c>
      <c r="T22" s="20">
        <f>'Alternatyva 3'!T$7-'Alternatyva 3'!T$112</f>
        <v>0</v>
      </c>
      <c r="U22" s="20">
        <f>'Alternatyva 3'!U$7-'Alternatyva 3'!U$112</f>
        <v>0</v>
      </c>
      <c r="V22" s="20">
        <f>'Alternatyva 3'!V$7-'Alternatyva 3'!V$112</f>
        <v>0</v>
      </c>
      <c r="W22" s="20">
        <f>'Alternatyva 3'!W$7-'Alternatyva 3'!W$112</f>
        <v>0</v>
      </c>
      <c r="X22" s="20">
        <f>'Alternatyva 3'!X$7-'Alternatyva 3'!X$112</f>
        <v>0</v>
      </c>
      <c r="Y22" s="20">
        <f>'Alternatyva 3'!Y$7-'Alternatyva 3'!Y$112</f>
        <v>0</v>
      </c>
      <c r="Z22" s="20">
        <f>'Alternatyva 3'!Z$7-'Alternatyva 3'!Z$112</f>
        <v>0</v>
      </c>
      <c r="AA22" s="20">
        <f>'Alternatyva 3'!AA$7-'Alternatyva 3'!AA$112</f>
        <v>0</v>
      </c>
      <c r="AB22" s="20">
        <f>'Alternatyva 3'!AB$7-'Alternatyva 3'!AB$112</f>
        <v>0</v>
      </c>
      <c r="AC22" s="20">
        <f>'Alternatyva 3'!AC$7-'Alternatyva 3'!AC$112</f>
        <v>0</v>
      </c>
      <c r="AD22" s="20">
        <f>'Alternatyva 3'!AD$7-'Alternatyva 3'!AD$112</f>
        <v>0</v>
      </c>
      <c r="AE22" s="20">
        <f>'Alternatyva 3'!AE$7-'Alternatyva 3'!AE$112</f>
        <v>0</v>
      </c>
      <c r="AF22" s="20">
        <f>'Alternatyva 3'!AF$7-'Alternatyva 3'!AF$112</f>
        <v>0</v>
      </c>
      <c r="AG22" s="20">
        <f>'Alternatyva 3'!AG$7-'Alternatyva 3'!AG$112</f>
        <v>0</v>
      </c>
      <c r="AH22" s="20">
        <f>'Alternatyva 3'!AH$7-'Alternatyva 3'!AH$112</f>
        <v>0</v>
      </c>
      <c r="AI22" s="20">
        <f>'Alternatyva 3'!AI$7-'Alternatyva 3'!AI$112</f>
        <v>0</v>
      </c>
      <c r="AJ22" s="20">
        <f>'Alternatyva 3'!AJ$7-'Alternatyva 3'!AJ$112</f>
        <v>0</v>
      </c>
      <c r="AK22" s="20">
        <f>'Alternatyva 3'!AK$7-'Alternatyva 3'!AK$112</f>
        <v>0</v>
      </c>
      <c r="AL22" s="20">
        <f>'Alternatyva 3'!AL$7-'Alternatyva 3'!AL$112</f>
        <v>0</v>
      </c>
      <c r="AM22" s="20">
        <f>'Alternatyva 3'!AM$7-'Alternatyva 3'!AM$112</f>
        <v>0</v>
      </c>
      <c r="AN22" s="20">
        <f>'Alternatyva 3'!AN$7-'Alternatyva 3'!AN$112</f>
        <v>0</v>
      </c>
      <c r="AO22" s="20">
        <f>'Alternatyva 3'!AO$7-'Alternatyva 3'!AO$112</f>
        <v>0</v>
      </c>
      <c r="AP22" s="20">
        <f>'Alternatyva 3'!AP$7-'Alternatyva 3'!AP$112</f>
        <v>0</v>
      </c>
      <c r="AQ22" s="20">
        <f>'Alternatyva 3'!AQ$7-'Alternatyva 3'!AQ$112</f>
        <v>0</v>
      </c>
      <c r="AR22" s="20">
        <f>'Alternatyva 3'!AR$7-'Alternatyva 3'!AR$112</f>
        <v>0</v>
      </c>
      <c r="AS22" s="20">
        <f>'Alternatyva 3'!AS$7-'Alternatyva 3'!AS$112</f>
        <v>0</v>
      </c>
      <c r="AT22" s="20">
        <f>'Alternatyva 3'!AT$7-'Alternatyva 3'!AT$112</f>
        <v>0</v>
      </c>
      <c r="AU22" s="20">
        <f>'Alternatyva 3'!AU$7-'Alternatyva 3'!AU$112</f>
        <v>0</v>
      </c>
      <c r="AV22" s="20">
        <f>'Alternatyva 3'!AV$7-'Alternatyva 3'!AV$112</f>
        <v>0</v>
      </c>
      <c r="AW22" s="20">
        <f>'Alternatyva 3'!AW$7-'Alternatyva 3'!AW$112</f>
        <v>0</v>
      </c>
      <c r="AX22" s="20">
        <f>'Alternatyva 3'!AX$7-'Alternatyva 3'!AX$112</f>
        <v>0</v>
      </c>
      <c r="AY22" s="20">
        <f>'Alternatyva 3'!AY$7-'Alternatyva 3'!AY$112</f>
        <v>0</v>
      </c>
      <c r="AZ22" s="20">
        <f>'Alternatyva 3'!AZ$7-'Alternatyva 3'!AZ$112</f>
        <v>0</v>
      </c>
      <c r="BA22" s="20">
        <f>'Alternatyva 3'!BA$7-'Alternatyva 3'!BA$112</f>
        <v>0</v>
      </c>
      <c r="BB22" s="20">
        <f>'Alternatyva 3'!BB$7-'Alternatyva 3'!BB$112</f>
        <v>0</v>
      </c>
      <c r="BC22" s="20">
        <f>'Alternatyva 3'!BC$7-'Alternatyva 3'!BC$112</f>
        <v>0</v>
      </c>
      <c r="BD22" s="20">
        <f>'Alternatyva 3'!BD$7-'Alternatyva 3'!BD$112</f>
        <v>0</v>
      </c>
      <c r="BE22" s="20">
        <f>'Alternatyva 3'!BE$7-'Alternatyva 3'!BE$112</f>
        <v>0</v>
      </c>
      <c r="BF22" s="20">
        <f>'Alternatyva 3'!BF$7-'Alternatyva 3'!BF$112</f>
        <v>0</v>
      </c>
      <c r="BG22" s="20">
        <f>'Alternatyva 3'!BG$7-'Alternatyva 3'!BG$112</f>
        <v>0</v>
      </c>
      <c r="BH22" s="20">
        <f>'Alternatyva 3'!BH$7-'Alternatyva 3'!BH$112</f>
        <v>0</v>
      </c>
      <c r="BI22" s="20">
        <f>'Alternatyva 3'!BI$7-'Alternatyva 3'!BI$112</f>
        <v>0</v>
      </c>
      <c r="BJ22" s="20">
        <f>'Alternatyva 3'!BJ$7-'Alternatyva 3'!BJ$112</f>
        <v>0</v>
      </c>
      <c r="BK22" s="20">
        <f>'Alternatyva 3'!BK$7-'Alternatyva 3'!BK$112</f>
        <v>0</v>
      </c>
      <c r="BL22" s="20">
        <f>'Alternatyva 3'!BL$7-'Alternatyva 3'!BL$112</f>
        <v>0</v>
      </c>
      <c r="BM22" s="20">
        <f>'Alternatyva 3'!BM$7-'Alternatyva 3'!BM$112</f>
        <v>0</v>
      </c>
      <c r="BN22" s="20">
        <f>'Alternatyva 3'!BN$7-'Alternatyva 3'!BN$112</f>
        <v>0</v>
      </c>
      <c r="BO22" s="20">
        <f>'Alternatyva 3'!BO$7-'Alternatyva 3'!BO$112</f>
        <v>0</v>
      </c>
      <c r="BP22" s="20">
        <f>'Alternatyva 3'!BP$7-'Alternatyva 3'!BP$112</f>
        <v>0</v>
      </c>
      <c r="BQ22" s="20">
        <f>'Alternatyva 3'!BQ$7-'Alternatyva 3'!BQ$112</f>
        <v>0</v>
      </c>
      <c r="BR22" s="20">
        <f>'Alternatyva 3'!BR$7-'Alternatyva 3'!BR$112</f>
        <v>0</v>
      </c>
      <c r="BS22" s="20">
        <f>'Alternatyva 3'!BS$7-'Alternatyva 3'!BS$112</f>
        <v>0</v>
      </c>
      <c r="BT22" s="20">
        <f>'Alternatyva 3'!BT$7-'Alternatyva 3'!BT$112</f>
        <v>0</v>
      </c>
      <c r="BU22" s="20">
        <f>'Alternatyva 3'!BU$7-'Alternatyva 3'!BU$112</f>
        <v>0</v>
      </c>
      <c r="BV22" s="20">
        <f>'Alternatyva 3'!BV$7-'Alternatyva 3'!BV$112</f>
        <v>0</v>
      </c>
      <c r="BW22" s="20">
        <f>'Alternatyva 3'!BW$7-'Alternatyva 3'!BW$112</f>
        <v>0</v>
      </c>
      <c r="BX22" s="20">
        <f>'Alternatyva 3'!BX$7-'Alternatyva 3'!BX$112</f>
        <v>0</v>
      </c>
      <c r="BY22" s="20">
        <f>'Alternatyva 3'!BY$7-'Alternatyva 3'!BY$112</f>
        <v>0</v>
      </c>
      <c r="BZ22" s="20">
        <f>'Alternatyva 3'!BZ$7-'Alternatyva 3'!BZ$112</f>
        <v>0</v>
      </c>
      <c r="CA22" s="20">
        <f>'Alternatyva 3'!CA$7-'Alternatyva 3'!CA$112</f>
        <v>0</v>
      </c>
      <c r="CB22" s="20">
        <f>'Alternatyva 3'!CB$7-'Alternatyva 3'!CB$112</f>
        <v>0</v>
      </c>
      <c r="CC22" s="20">
        <f>'Alternatyva 3'!CC$7-'Alternatyva 3'!CC$112</f>
        <v>0</v>
      </c>
      <c r="CD22" s="20">
        <f>'Alternatyva 3'!CD$7-'Alternatyva 3'!CD$112</f>
        <v>0</v>
      </c>
      <c r="CE22" s="20">
        <f>'Alternatyva 3'!CE$7-'Alternatyva 3'!CE$112</f>
        <v>0</v>
      </c>
      <c r="CF22" s="20">
        <f>'Alternatyva 3'!CF$7-'Alternatyva 3'!CF$112</f>
        <v>0</v>
      </c>
      <c r="CG22" s="20">
        <f>'Alternatyva 3'!CG$7-'Alternatyva 3'!CG$112</f>
        <v>0</v>
      </c>
      <c r="CH22" s="20">
        <f>'Alternatyva 3'!CH$7-'Alternatyva 3'!CH$112</f>
        <v>0</v>
      </c>
      <c r="CI22" s="20">
        <f>'Alternatyva 3'!CI$7-'Alternatyva 3'!CI$112</f>
        <v>0</v>
      </c>
      <c r="CJ22" s="20">
        <f>'Alternatyva 3'!CJ$7-'Alternatyva 3'!CJ$112</f>
        <v>0</v>
      </c>
      <c r="CK22" s="20">
        <f>'Alternatyva 3'!CK$7-'Alternatyva 3'!CK$112</f>
        <v>0</v>
      </c>
      <c r="CL22" s="20">
        <f>'Alternatyva 3'!CL$7-'Alternatyva 3'!CL$112</f>
        <v>0</v>
      </c>
      <c r="CM22" s="20">
        <f>'Alternatyva 3'!CM$7-'Alternatyva 3'!CM$112</f>
        <v>0</v>
      </c>
      <c r="CN22" s="20">
        <f>'Alternatyva 3'!CN$7-'Alternatyva 3'!CN$112</f>
        <v>0</v>
      </c>
      <c r="CO22" s="20">
        <f>'Alternatyva 3'!CO$7-'Alternatyva 3'!CO$112</f>
        <v>0</v>
      </c>
      <c r="CP22" s="20">
        <f>'Alternatyva 3'!CP$7-'Alternatyva 3'!CP$112</f>
        <v>0</v>
      </c>
      <c r="CQ22" s="20">
        <f>'Alternatyva 3'!CQ$7-'Alternatyva 3'!CQ$112</f>
        <v>0</v>
      </c>
      <c r="CR22" s="20">
        <f>'Alternatyva 3'!CR$7-'Alternatyva 3'!CR$112</f>
        <v>0</v>
      </c>
      <c r="CS22" s="20">
        <f>'Alternatyva 3'!CS$7-'Alternatyva 3'!CS$112</f>
        <v>0</v>
      </c>
      <c r="CT22" s="20">
        <f>'Alternatyva 3'!CT$7-'Alternatyva 3'!CT$112</f>
        <v>0</v>
      </c>
      <c r="CU22" s="20">
        <f>'Alternatyva 3'!CU$7-'Alternatyva 3'!CU$112</f>
        <v>0</v>
      </c>
      <c r="CV22" s="20">
        <f>'Alternatyva 3'!CV$7-'Alternatyva 3'!CV$112</f>
        <v>0</v>
      </c>
      <c r="CW22" s="20">
        <f>'Alternatyva 3'!CW$7-'Alternatyva 3'!CW$112</f>
        <v>0</v>
      </c>
      <c r="CX22" s="20">
        <f>'Alternatyva 3'!CX$7-'Alternatyva 3'!CX$112</f>
        <v>0</v>
      </c>
      <c r="CY22" s="20">
        <f>'Alternatyva 3'!CY$7-'Alternatyva 3'!CY$112</f>
        <v>0</v>
      </c>
      <c r="CZ22" s="20">
        <f>'Alternatyva 3'!CZ$7-'Alternatyva 3'!CZ$112</f>
        <v>0</v>
      </c>
      <c r="DA22" s="20">
        <f>'Alternatyva 3'!DA$7-'Alternatyva 3'!DA$112</f>
        <v>0</v>
      </c>
      <c r="DB22" s="20">
        <f>'Alternatyva 3'!DB$7-'Alternatyva 3'!DB$112</f>
        <v>0</v>
      </c>
      <c r="DC22" s="20">
        <f>'Alternatyva 3'!DC$7-'Alternatyva 3'!DC$112</f>
        <v>0</v>
      </c>
    </row>
    <row r="23" spans="2:107" hidden="1">
      <c r="B23" s="262" t="s">
        <v>243</v>
      </c>
      <c r="C23" s="680" t="s">
        <v>266</v>
      </c>
      <c r="D23" s="680"/>
      <c r="E23" s="680"/>
      <c r="F23" s="66">
        <f>H23+NPV(FD,I23:INDEX(I23:DC23,PAL))</f>
        <v>0</v>
      </c>
      <c r="G23" s="76">
        <f>SUMIF($H$6:$DC$6,"&lt;="&amp;PAL,$H23:$DC23)</f>
        <v>0</v>
      </c>
      <c r="H23" s="264">
        <f>SUMPRODUCT('Alternatyva 3'!H$95:H$99,100/('Alternatyva 3'!$DG$95:$DG$99+100))-SUMPRODUCT('Alternatyva 3'!H$106:H$110,100/('Alternatyva 3'!$DG$106:$DG$110+100))</f>
        <v>0</v>
      </c>
      <c r="I23" s="264">
        <f>SUMPRODUCT('Alternatyva 3'!I$95:I$99,100/('Alternatyva 3'!$DG$95:$DG$99+100))-SUMPRODUCT('Alternatyva 3'!I$106:I$110,100/('Alternatyva 3'!$DG$106:$DG$110+100))</f>
        <v>0</v>
      </c>
      <c r="J23" s="264">
        <f>SUMPRODUCT('Alternatyva 3'!J$95:J$99,100/('Alternatyva 3'!$DG$95:$DG$99+100))-SUMPRODUCT('Alternatyva 3'!J$106:J$110,100/('Alternatyva 3'!$DG$106:$DG$110+100))</f>
        <v>0</v>
      </c>
      <c r="K23" s="264">
        <f>SUMPRODUCT('Alternatyva 3'!K$95:K$99,100/('Alternatyva 3'!$DG$95:$DG$99+100))-SUMPRODUCT('Alternatyva 3'!K$106:K$110,100/('Alternatyva 3'!$DG$106:$DG$110+100))</f>
        <v>0</v>
      </c>
      <c r="L23" s="264">
        <f>SUMPRODUCT('Alternatyva 3'!L$95:L$99,100/('Alternatyva 3'!$DG$95:$DG$99+100))-SUMPRODUCT('Alternatyva 3'!L$106:L$110,100/('Alternatyva 3'!$DG$106:$DG$110+100))</f>
        <v>0</v>
      </c>
      <c r="M23" s="264">
        <f>SUMPRODUCT('Alternatyva 3'!M$95:M$99,100/('Alternatyva 3'!$DG$95:$DG$99+100))-SUMPRODUCT('Alternatyva 3'!M$106:M$110,100/('Alternatyva 3'!$DG$106:$DG$110+100))</f>
        <v>0</v>
      </c>
      <c r="N23" s="264">
        <f>SUMPRODUCT('Alternatyva 3'!N$95:N$99,100/('Alternatyva 3'!$DG$95:$DG$99+100))-SUMPRODUCT('Alternatyva 3'!N$106:N$110,100/('Alternatyva 3'!$DG$106:$DG$110+100))</f>
        <v>0</v>
      </c>
      <c r="O23" s="264">
        <f>SUMPRODUCT('Alternatyva 3'!O$95:O$99,100/('Alternatyva 3'!$DG$95:$DG$99+100))-SUMPRODUCT('Alternatyva 3'!O$106:O$110,100/('Alternatyva 3'!$DG$106:$DG$110+100))</f>
        <v>0</v>
      </c>
      <c r="P23" s="264">
        <f>SUMPRODUCT('Alternatyva 3'!P$95:P$99,100/('Alternatyva 3'!$DG$95:$DG$99+100))-SUMPRODUCT('Alternatyva 3'!P$106:P$110,100/('Alternatyva 3'!$DG$106:$DG$110+100))</f>
        <v>0</v>
      </c>
      <c r="Q23" s="264">
        <f>SUMPRODUCT('Alternatyva 3'!Q$95:Q$99,100/('Alternatyva 3'!$DG$95:$DG$99+100))-SUMPRODUCT('Alternatyva 3'!Q$106:Q$110,100/('Alternatyva 3'!$DG$106:$DG$110+100))</f>
        <v>0</v>
      </c>
      <c r="R23" s="264">
        <f>SUMPRODUCT('Alternatyva 3'!R$95:R$99,100/('Alternatyva 3'!$DG$95:$DG$99+100))-SUMPRODUCT('Alternatyva 3'!R$106:R$110,100/('Alternatyva 3'!$DG$106:$DG$110+100))</f>
        <v>0</v>
      </c>
      <c r="S23" s="264">
        <f>SUMPRODUCT('Alternatyva 3'!S$95:S$99,100/('Alternatyva 3'!$DG$95:$DG$99+100))-SUMPRODUCT('Alternatyva 3'!S$106:S$110,100/('Alternatyva 3'!$DG$106:$DG$110+100))</f>
        <v>0</v>
      </c>
      <c r="T23" s="264">
        <f>SUMPRODUCT('Alternatyva 3'!T$95:T$99,100/('Alternatyva 3'!$DG$95:$DG$99+100))-SUMPRODUCT('Alternatyva 3'!T$106:T$110,100/('Alternatyva 3'!$DG$106:$DG$110+100))</f>
        <v>0</v>
      </c>
      <c r="U23" s="264">
        <f>SUMPRODUCT('Alternatyva 3'!U$95:U$99,100/('Alternatyva 3'!$DG$95:$DG$99+100))-SUMPRODUCT('Alternatyva 3'!U$106:U$110,100/('Alternatyva 3'!$DG$106:$DG$110+100))</f>
        <v>0</v>
      </c>
      <c r="V23" s="264">
        <f>SUMPRODUCT('Alternatyva 3'!V$95:V$99,100/('Alternatyva 3'!$DG$95:$DG$99+100))-SUMPRODUCT('Alternatyva 3'!V$106:V$110,100/('Alternatyva 3'!$DG$106:$DG$110+100))</f>
        <v>0</v>
      </c>
      <c r="W23" s="264">
        <f>SUMPRODUCT('Alternatyva 3'!W$95:W$99,100/('Alternatyva 3'!$DG$95:$DG$99+100))-SUMPRODUCT('Alternatyva 3'!W$106:W$110,100/('Alternatyva 3'!$DG$106:$DG$110+100))</f>
        <v>0</v>
      </c>
      <c r="X23" s="264">
        <f>SUMPRODUCT('Alternatyva 3'!X$95:X$99,100/('Alternatyva 3'!$DG$95:$DG$99+100))-SUMPRODUCT('Alternatyva 3'!X$106:X$110,100/('Alternatyva 3'!$DG$106:$DG$110+100))</f>
        <v>0</v>
      </c>
      <c r="Y23" s="264">
        <f>SUMPRODUCT('Alternatyva 3'!Y$95:Y$99,100/('Alternatyva 3'!$DG$95:$DG$99+100))-SUMPRODUCT('Alternatyva 3'!Y$106:Y$110,100/('Alternatyva 3'!$DG$106:$DG$110+100))</f>
        <v>0</v>
      </c>
      <c r="Z23" s="264">
        <f>SUMPRODUCT('Alternatyva 3'!Z$95:Z$99,100/('Alternatyva 3'!$DG$95:$DG$99+100))-SUMPRODUCT('Alternatyva 3'!Z$106:Z$110,100/('Alternatyva 3'!$DG$106:$DG$110+100))</f>
        <v>0</v>
      </c>
      <c r="AA23" s="264">
        <f>SUMPRODUCT('Alternatyva 3'!AA$95:AA$99,100/('Alternatyva 3'!$DG$95:$DG$99+100))-SUMPRODUCT('Alternatyva 3'!AA$106:AA$110,100/('Alternatyva 3'!$DG$106:$DG$110+100))</f>
        <v>0</v>
      </c>
      <c r="AB23" s="264">
        <f>SUMPRODUCT('Alternatyva 3'!AB$95:AB$99,100/('Alternatyva 3'!$DG$95:$DG$99+100))-SUMPRODUCT('Alternatyva 3'!AB$106:AB$110,100/('Alternatyva 3'!$DG$106:$DG$110+100))</f>
        <v>0</v>
      </c>
      <c r="AC23" s="264">
        <f>SUMPRODUCT('Alternatyva 3'!AC$95:AC$99,100/('Alternatyva 3'!$DG$95:$DG$99+100))-SUMPRODUCT('Alternatyva 3'!AC$106:AC$110,100/('Alternatyva 3'!$DG$106:$DG$110+100))</f>
        <v>0</v>
      </c>
      <c r="AD23" s="264">
        <f>SUMPRODUCT('Alternatyva 3'!AD$95:AD$99,100/('Alternatyva 3'!$DG$95:$DG$99+100))-SUMPRODUCT('Alternatyva 3'!AD$106:AD$110,100/('Alternatyva 3'!$DG$106:$DG$110+100))</f>
        <v>0</v>
      </c>
      <c r="AE23" s="264">
        <f>SUMPRODUCT('Alternatyva 3'!AE$95:AE$99,100/('Alternatyva 3'!$DG$95:$DG$99+100))-SUMPRODUCT('Alternatyva 3'!AE$106:AE$110,100/('Alternatyva 3'!$DG$106:$DG$110+100))</f>
        <v>0</v>
      </c>
      <c r="AF23" s="264">
        <f>SUMPRODUCT('Alternatyva 3'!AF$95:AF$99,100/('Alternatyva 3'!$DG$95:$DG$99+100))-SUMPRODUCT('Alternatyva 3'!AF$106:AF$110,100/('Alternatyva 3'!$DG$106:$DG$110+100))</f>
        <v>0</v>
      </c>
      <c r="AG23" s="264">
        <f>SUMPRODUCT('Alternatyva 3'!AG$95:AG$99,100/('Alternatyva 3'!$DG$95:$DG$99+100))-SUMPRODUCT('Alternatyva 3'!AG$106:AG$110,100/('Alternatyva 3'!$DG$106:$DG$110+100))</f>
        <v>0</v>
      </c>
      <c r="AH23" s="264">
        <f>SUMPRODUCT('Alternatyva 3'!AH$95:AH$99,100/('Alternatyva 3'!$DG$95:$DG$99+100))-SUMPRODUCT('Alternatyva 3'!AH$106:AH$110,100/('Alternatyva 3'!$DG$106:$DG$110+100))</f>
        <v>0</v>
      </c>
      <c r="AI23" s="264">
        <f>SUMPRODUCT('Alternatyva 3'!AI$95:AI$99,100/('Alternatyva 3'!$DG$95:$DG$99+100))-SUMPRODUCT('Alternatyva 3'!AI$106:AI$110,100/('Alternatyva 3'!$DG$106:$DG$110+100))</f>
        <v>0</v>
      </c>
      <c r="AJ23" s="264">
        <f>SUMPRODUCT('Alternatyva 3'!AJ$95:AJ$99,100/('Alternatyva 3'!$DG$95:$DG$99+100))-SUMPRODUCT('Alternatyva 3'!AJ$106:AJ$110,100/('Alternatyva 3'!$DG$106:$DG$110+100))</f>
        <v>0</v>
      </c>
      <c r="AK23" s="264">
        <f>SUMPRODUCT('Alternatyva 3'!AK$95:AK$99,100/('Alternatyva 3'!$DG$95:$DG$99+100))-SUMPRODUCT('Alternatyva 3'!AK$106:AK$110,100/('Alternatyva 3'!$DG$106:$DG$110+100))</f>
        <v>0</v>
      </c>
      <c r="AL23" s="264">
        <f>SUMPRODUCT('Alternatyva 3'!AL$95:AL$99,100/('Alternatyva 3'!$DG$95:$DG$99+100))-SUMPRODUCT('Alternatyva 3'!AL$106:AL$110,100/('Alternatyva 3'!$DG$106:$DG$110+100))</f>
        <v>0</v>
      </c>
      <c r="AM23" s="264">
        <f>SUMPRODUCT('Alternatyva 3'!AM$95:AM$99,100/('Alternatyva 3'!$DG$95:$DG$99+100))-SUMPRODUCT('Alternatyva 3'!AM$106:AM$110,100/('Alternatyva 3'!$DG$106:$DG$110+100))</f>
        <v>0</v>
      </c>
      <c r="AN23" s="264">
        <f>SUMPRODUCT('Alternatyva 3'!AN$95:AN$99,100/('Alternatyva 3'!$DG$95:$DG$99+100))-SUMPRODUCT('Alternatyva 3'!AN$106:AN$110,100/('Alternatyva 3'!$DG$106:$DG$110+100))</f>
        <v>0</v>
      </c>
      <c r="AO23" s="264">
        <f>SUMPRODUCT('Alternatyva 3'!AO$95:AO$99,100/('Alternatyva 3'!$DG$95:$DG$99+100))-SUMPRODUCT('Alternatyva 3'!AO$106:AO$110,100/('Alternatyva 3'!$DG$106:$DG$110+100))</f>
        <v>0</v>
      </c>
      <c r="AP23" s="264">
        <f>SUMPRODUCT('Alternatyva 3'!AP$95:AP$99,100/('Alternatyva 3'!$DG$95:$DG$99+100))-SUMPRODUCT('Alternatyva 3'!AP$106:AP$110,100/('Alternatyva 3'!$DG$106:$DG$110+100))</f>
        <v>0</v>
      </c>
      <c r="AQ23" s="264">
        <f>SUMPRODUCT('Alternatyva 3'!AQ$95:AQ$99,100/('Alternatyva 3'!$DG$95:$DG$99+100))-SUMPRODUCT('Alternatyva 3'!AQ$106:AQ$110,100/('Alternatyva 3'!$DG$106:$DG$110+100))</f>
        <v>0</v>
      </c>
      <c r="AR23" s="264">
        <f>SUMPRODUCT('Alternatyva 3'!AR$95:AR$99,100/('Alternatyva 3'!$DG$95:$DG$99+100))-SUMPRODUCT('Alternatyva 3'!AR$106:AR$110,100/('Alternatyva 3'!$DG$106:$DG$110+100))</f>
        <v>0</v>
      </c>
      <c r="AS23" s="264">
        <f>SUMPRODUCT('Alternatyva 3'!AS$95:AS$99,100/('Alternatyva 3'!$DG$95:$DG$99+100))-SUMPRODUCT('Alternatyva 3'!AS$106:AS$110,100/('Alternatyva 3'!$DG$106:$DG$110+100))</f>
        <v>0</v>
      </c>
      <c r="AT23" s="264">
        <f>SUMPRODUCT('Alternatyva 3'!AT$95:AT$99,100/('Alternatyva 3'!$DG$95:$DG$99+100))-SUMPRODUCT('Alternatyva 3'!AT$106:AT$110,100/('Alternatyva 3'!$DG$106:$DG$110+100))</f>
        <v>0</v>
      </c>
      <c r="AU23" s="264">
        <f>SUMPRODUCT('Alternatyva 3'!AU$95:AU$99,100/('Alternatyva 3'!$DG$95:$DG$99+100))-SUMPRODUCT('Alternatyva 3'!AU$106:AU$110,100/('Alternatyva 3'!$DG$106:$DG$110+100))</f>
        <v>0</v>
      </c>
      <c r="AV23" s="264">
        <f>SUMPRODUCT('Alternatyva 3'!AV$95:AV$99,100/('Alternatyva 3'!$DG$95:$DG$99+100))-SUMPRODUCT('Alternatyva 3'!AV$106:AV$110,100/('Alternatyva 3'!$DG$106:$DG$110+100))</f>
        <v>0</v>
      </c>
      <c r="AW23" s="264">
        <f>SUMPRODUCT('Alternatyva 3'!AW$95:AW$99,100/('Alternatyva 3'!$DG$95:$DG$99+100))-SUMPRODUCT('Alternatyva 3'!AW$106:AW$110,100/('Alternatyva 3'!$DG$106:$DG$110+100))</f>
        <v>0</v>
      </c>
      <c r="AX23" s="264">
        <f>SUMPRODUCT('Alternatyva 3'!AX$95:AX$99,100/('Alternatyva 3'!$DG$95:$DG$99+100))-SUMPRODUCT('Alternatyva 3'!AX$106:AX$110,100/('Alternatyva 3'!$DG$106:$DG$110+100))</f>
        <v>0</v>
      </c>
      <c r="AY23" s="264">
        <f>SUMPRODUCT('Alternatyva 3'!AY$95:AY$99,100/('Alternatyva 3'!$DG$95:$DG$99+100))-SUMPRODUCT('Alternatyva 3'!AY$106:AY$110,100/('Alternatyva 3'!$DG$106:$DG$110+100))</f>
        <v>0</v>
      </c>
      <c r="AZ23" s="264">
        <f>SUMPRODUCT('Alternatyva 3'!AZ$95:AZ$99,100/('Alternatyva 3'!$DG$95:$DG$99+100))-SUMPRODUCT('Alternatyva 3'!AZ$106:AZ$110,100/('Alternatyva 3'!$DG$106:$DG$110+100))</f>
        <v>0</v>
      </c>
      <c r="BA23" s="264">
        <f>SUMPRODUCT('Alternatyva 3'!BA$95:BA$99,100/('Alternatyva 3'!$DG$95:$DG$99+100))-SUMPRODUCT('Alternatyva 3'!BA$106:BA$110,100/('Alternatyva 3'!$DG$106:$DG$110+100))</f>
        <v>0</v>
      </c>
      <c r="BB23" s="264">
        <f>SUMPRODUCT('Alternatyva 3'!BB$95:BB$99,100/('Alternatyva 3'!$DG$95:$DG$99+100))-SUMPRODUCT('Alternatyva 3'!BB$106:BB$110,100/('Alternatyva 3'!$DG$106:$DG$110+100))</f>
        <v>0</v>
      </c>
      <c r="BC23" s="264">
        <f>SUMPRODUCT('Alternatyva 3'!BC$95:BC$99,100/('Alternatyva 3'!$DG$95:$DG$99+100))-SUMPRODUCT('Alternatyva 3'!BC$106:BC$110,100/('Alternatyva 3'!$DG$106:$DG$110+100))</f>
        <v>0</v>
      </c>
      <c r="BD23" s="264">
        <f>SUMPRODUCT('Alternatyva 3'!BD$95:BD$99,100/('Alternatyva 3'!$DG$95:$DG$99+100))-SUMPRODUCT('Alternatyva 3'!BD$106:BD$110,100/('Alternatyva 3'!$DG$106:$DG$110+100))</f>
        <v>0</v>
      </c>
      <c r="BE23" s="264">
        <f>SUMPRODUCT('Alternatyva 3'!BE$95:BE$99,100/('Alternatyva 3'!$DG$95:$DG$99+100))-SUMPRODUCT('Alternatyva 3'!BE$106:BE$110,100/('Alternatyva 3'!$DG$106:$DG$110+100))</f>
        <v>0</v>
      </c>
      <c r="BF23" s="264">
        <f>SUMPRODUCT('Alternatyva 3'!BF$95:BF$99,100/('Alternatyva 3'!$DG$95:$DG$99+100))-SUMPRODUCT('Alternatyva 3'!BF$106:BF$110,100/('Alternatyva 3'!$DG$106:$DG$110+100))</f>
        <v>0</v>
      </c>
      <c r="BG23" s="264">
        <f>SUMPRODUCT('Alternatyva 3'!BG$95:BG$99,100/('Alternatyva 3'!$DG$95:$DG$99+100))-SUMPRODUCT('Alternatyva 3'!BG$106:BG$110,100/('Alternatyva 3'!$DG$106:$DG$110+100))</f>
        <v>0</v>
      </c>
      <c r="BH23" s="264">
        <f>SUMPRODUCT('Alternatyva 3'!BH$95:BH$99,100/('Alternatyva 3'!$DG$95:$DG$99+100))-SUMPRODUCT('Alternatyva 3'!BH$106:BH$110,100/('Alternatyva 3'!$DG$106:$DG$110+100))</f>
        <v>0</v>
      </c>
      <c r="BI23" s="264">
        <f>SUMPRODUCT('Alternatyva 3'!BI$95:BI$99,100/('Alternatyva 3'!$DG$95:$DG$99+100))-SUMPRODUCT('Alternatyva 3'!BI$106:BI$110,100/('Alternatyva 3'!$DG$106:$DG$110+100))</f>
        <v>0</v>
      </c>
      <c r="BJ23" s="264">
        <f>SUMPRODUCT('Alternatyva 3'!BJ$95:BJ$99,100/('Alternatyva 3'!$DG$95:$DG$99+100))-SUMPRODUCT('Alternatyva 3'!BJ$106:BJ$110,100/('Alternatyva 3'!$DG$106:$DG$110+100))</f>
        <v>0</v>
      </c>
      <c r="BK23" s="264">
        <f>SUMPRODUCT('Alternatyva 3'!BK$95:BK$99,100/('Alternatyva 3'!$DG$95:$DG$99+100))-SUMPRODUCT('Alternatyva 3'!BK$106:BK$110,100/('Alternatyva 3'!$DG$106:$DG$110+100))</f>
        <v>0</v>
      </c>
      <c r="BL23" s="264">
        <f>SUMPRODUCT('Alternatyva 3'!BL$95:BL$99,100/('Alternatyva 3'!$DG$95:$DG$99+100))-SUMPRODUCT('Alternatyva 3'!BL$106:BL$110,100/('Alternatyva 3'!$DG$106:$DG$110+100))</f>
        <v>0</v>
      </c>
      <c r="BM23" s="264">
        <f>SUMPRODUCT('Alternatyva 3'!BM$95:BM$99,100/('Alternatyva 3'!$DG$95:$DG$99+100))-SUMPRODUCT('Alternatyva 3'!BM$106:BM$110,100/('Alternatyva 3'!$DG$106:$DG$110+100))</f>
        <v>0</v>
      </c>
      <c r="BN23" s="264">
        <f>SUMPRODUCT('Alternatyva 3'!BN$95:BN$99,100/('Alternatyva 3'!$DG$95:$DG$99+100))-SUMPRODUCT('Alternatyva 3'!BN$106:BN$110,100/('Alternatyva 3'!$DG$106:$DG$110+100))</f>
        <v>0</v>
      </c>
      <c r="BO23" s="264">
        <f>SUMPRODUCT('Alternatyva 3'!BO$95:BO$99,100/('Alternatyva 3'!$DG$95:$DG$99+100))-SUMPRODUCT('Alternatyva 3'!BO$106:BO$110,100/('Alternatyva 3'!$DG$106:$DG$110+100))</f>
        <v>0</v>
      </c>
      <c r="BP23" s="264">
        <f>SUMPRODUCT('Alternatyva 3'!BP$95:BP$99,100/('Alternatyva 3'!$DG$95:$DG$99+100))-SUMPRODUCT('Alternatyva 3'!BP$106:BP$110,100/('Alternatyva 3'!$DG$106:$DG$110+100))</f>
        <v>0</v>
      </c>
      <c r="BQ23" s="264">
        <f>SUMPRODUCT('Alternatyva 3'!BQ$95:BQ$99,100/('Alternatyva 3'!$DG$95:$DG$99+100))-SUMPRODUCT('Alternatyva 3'!BQ$106:BQ$110,100/('Alternatyva 3'!$DG$106:$DG$110+100))</f>
        <v>0</v>
      </c>
      <c r="BR23" s="264">
        <f>SUMPRODUCT('Alternatyva 3'!BR$95:BR$99,100/('Alternatyva 3'!$DG$95:$DG$99+100))-SUMPRODUCT('Alternatyva 3'!BR$106:BR$110,100/('Alternatyva 3'!$DG$106:$DG$110+100))</f>
        <v>0</v>
      </c>
      <c r="BS23" s="264">
        <f>SUMPRODUCT('Alternatyva 3'!BS$95:BS$99,100/('Alternatyva 3'!$DG$95:$DG$99+100))-SUMPRODUCT('Alternatyva 3'!BS$106:BS$110,100/('Alternatyva 3'!$DG$106:$DG$110+100))</f>
        <v>0</v>
      </c>
      <c r="BT23" s="264">
        <f>SUMPRODUCT('Alternatyva 3'!BT$95:BT$99,100/('Alternatyva 3'!$DG$95:$DG$99+100))-SUMPRODUCT('Alternatyva 3'!BT$106:BT$110,100/('Alternatyva 3'!$DG$106:$DG$110+100))</f>
        <v>0</v>
      </c>
      <c r="BU23" s="264">
        <f>SUMPRODUCT('Alternatyva 3'!BU$95:BU$99,100/('Alternatyva 3'!$DG$95:$DG$99+100))-SUMPRODUCT('Alternatyva 3'!BU$106:BU$110,100/('Alternatyva 3'!$DG$106:$DG$110+100))</f>
        <v>0</v>
      </c>
      <c r="BV23" s="264">
        <f>SUMPRODUCT('Alternatyva 3'!BV$95:BV$99,100/('Alternatyva 3'!$DG$95:$DG$99+100))-SUMPRODUCT('Alternatyva 3'!BV$106:BV$110,100/('Alternatyva 3'!$DG$106:$DG$110+100))</f>
        <v>0</v>
      </c>
      <c r="BW23" s="264">
        <f>SUMPRODUCT('Alternatyva 3'!BW$95:BW$99,100/('Alternatyva 3'!$DG$95:$DG$99+100))-SUMPRODUCT('Alternatyva 3'!BW$106:BW$110,100/('Alternatyva 3'!$DG$106:$DG$110+100))</f>
        <v>0</v>
      </c>
      <c r="BX23" s="264">
        <f>SUMPRODUCT('Alternatyva 3'!BX$95:BX$99,100/('Alternatyva 3'!$DG$95:$DG$99+100))-SUMPRODUCT('Alternatyva 3'!BX$106:BX$110,100/('Alternatyva 3'!$DG$106:$DG$110+100))</f>
        <v>0</v>
      </c>
      <c r="BY23" s="264">
        <f>SUMPRODUCT('Alternatyva 3'!BY$95:BY$99,100/('Alternatyva 3'!$DG$95:$DG$99+100))-SUMPRODUCT('Alternatyva 3'!BY$106:BY$110,100/('Alternatyva 3'!$DG$106:$DG$110+100))</f>
        <v>0</v>
      </c>
      <c r="BZ23" s="264">
        <f>SUMPRODUCT('Alternatyva 3'!BZ$95:BZ$99,100/('Alternatyva 3'!$DG$95:$DG$99+100))-SUMPRODUCT('Alternatyva 3'!BZ$106:BZ$110,100/('Alternatyva 3'!$DG$106:$DG$110+100))</f>
        <v>0</v>
      </c>
      <c r="CA23" s="264">
        <f>SUMPRODUCT('Alternatyva 3'!CA$95:CA$99,100/('Alternatyva 3'!$DG$95:$DG$99+100))-SUMPRODUCT('Alternatyva 3'!CA$106:CA$110,100/('Alternatyva 3'!$DG$106:$DG$110+100))</f>
        <v>0</v>
      </c>
      <c r="CB23" s="264">
        <f>SUMPRODUCT('Alternatyva 3'!CB$95:CB$99,100/('Alternatyva 3'!$DG$95:$DG$99+100))-SUMPRODUCT('Alternatyva 3'!CB$106:CB$110,100/('Alternatyva 3'!$DG$106:$DG$110+100))</f>
        <v>0</v>
      </c>
      <c r="CC23" s="264">
        <f>SUMPRODUCT('Alternatyva 3'!CC$95:CC$99,100/('Alternatyva 3'!$DG$95:$DG$99+100))-SUMPRODUCT('Alternatyva 3'!CC$106:CC$110,100/('Alternatyva 3'!$DG$106:$DG$110+100))</f>
        <v>0</v>
      </c>
      <c r="CD23" s="264">
        <f>SUMPRODUCT('Alternatyva 3'!CD$95:CD$99,100/('Alternatyva 3'!$DG$95:$DG$99+100))-SUMPRODUCT('Alternatyva 3'!CD$106:CD$110,100/('Alternatyva 3'!$DG$106:$DG$110+100))</f>
        <v>0</v>
      </c>
      <c r="CE23" s="264">
        <f>SUMPRODUCT('Alternatyva 3'!CE$95:CE$99,100/('Alternatyva 3'!$DG$95:$DG$99+100))-SUMPRODUCT('Alternatyva 3'!CE$106:CE$110,100/('Alternatyva 3'!$DG$106:$DG$110+100))</f>
        <v>0</v>
      </c>
      <c r="CF23" s="264">
        <f>SUMPRODUCT('Alternatyva 3'!CF$95:CF$99,100/('Alternatyva 3'!$DG$95:$DG$99+100))-SUMPRODUCT('Alternatyva 3'!CF$106:CF$110,100/('Alternatyva 3'!$DG$106:$DG$110+100))</f>
        <v>0</v>
      </c>
      <c r="CG23" s="264">
        <f>SUMPRODUCT('Alternatyva 3'!CG$95:CG$99,100/('Alternatyva 3'!$DG$95:$DG$99+100))-SUMPRODUCT('Alternatyva 3'!CG$106:CG$110,100/('Alternatyva 3'!$DG$106:$DG$110+100))</f>
        <v>0</v>
      </c>
      <c r="CH23" s="264">
        <f>SUMPRODUCT('Alternatyva 3'!CH$95:CH$99,100/('Alternatyva 3'!$DG$95:$DG$99+100))-SUMPRODUCT('Alternatyva 3'!CH$106:CH$110,100/('Alternatyva 3'!$DG$106:$DG$110+100))</f>
        <v>0</v>
      </c>
      <c r="CI23" s="264">
        <f>SUMPRODUCT('Alternatyva 3'!CI$95:CI$99,100/('Alternatyva 3'!$DG$95:$DG$99+100))-SUMPRODUCT('Alternatyva 3'!CI$106:CI$110,100/('Alternatyva 3'!$DG$106:$DG$110+100))</f>
        <v>0</v>
      </c>
      <c r="CJ23" s="264">
        <f>SUMPRODUCT('Alternatyva 3'!CJ$95:CJ$99,100/('Alternatyva 3'!$DG$95:$DG$99+100))-SUMPRODUCT('Alternatyva 3'!CJ$106:CJ$110,100/('Alternatyva 3'!$DG$106:$DG$110+100))</f>
        <v>0</v>
      </c>
      <c r="CK23" s="264">
        <f>SUMPRODUCT('Alternatyva 3'!CK$95:CK$99,100/('Alternatyva 3'!$DG$95:$DG$99+100))-SUMPRODUCT('Alternatyva 3'!CK$106:CK$110,100/('Alternatyva 3'!$DG$106:$DG$110+100))</f>
        <v>0</v>
      </c>
      <c r="CL23" s="264">
        <f>SUMPRODUCT('Alternatyva 3'!CL$95:CL$99,100/('Alternatyva 3'!$DG$95:$DG$99+100))-SUMPRODUCT('Alternatyva 3'!CL$106:CL$110,100/('Alternatyva 3'!$DG$106:$DG$110+100))</f>
        <v>0</v>
      </c>
      <c r="CM23" s="264">
        <f>SUMPRODUCT('Alternatyva 3'!CM$95:CM$99,100/('Alternatyva 3'!$DG$95:$DG$99+100))-SUMPRODUCT('Alternatyva 3'!CM$106:CM$110,100/('Alternatyva 3'!$DG$106:$DG$110+100))</f>
        <v>0</v>
      </c>
      <c r="CN23" s="264">
        <f>SUMPRODUCT('Alternatyva 3'!CN$95:CN$99,100/('Alternatyva 3'!$DG$95:$DG$99+100))-SUMPRODUCT('Alternatyva 3'!CN$106:CN$110,100/('Alternatyva 3'!$DG$106:$DG$110+100))</f>
        <v>0</v>
      </c>
      <c r="CO23" s="264">
        <f>SUMPRODUCT('Alternatyva 3'!CO$95:CO$99,100/('Alternatyva 3'!$DG$95:$DG$99+100))-SUMPRODUCT('Alternatyva 3'!CO$106:CO$110,100/('Alternatyva 3'!$DG$106:$DG$110+100))</f>
        <v>0</v>
      </c>
      <c r="CP23" s="264">
        <f>SUMPRODUCT('Alternatyva 3'!CP$95:CP$99,100/('Alternatyva 3'!$DG$95:$DG$99+100))-SUMPRODUCT('Alternatyva 3'!CP$106:CP$110,100/('Alternatyva 3'!$DG$106:$DG$110+100))</f>
        <v>0</v>
      </c>
      <c r="CQ23" s="264">
        <f>SUMPRODUCT('Alternatyva 3'!CQ$95:CQ$99,100/('Alternatyva 3'!$DG$95:$DG$99+100))-SUMPRODUCT('Alternatyva 3'!CQ$106:CQ$110,100/('Alternatyva 3'!$DG$106:$DG$110+100))</f>
        <v>0</v>
      </c>
      <c r="CR23" s="264">
        <f>SUMPRODUCT('Alternatyva 3'!CR$95:CR$99,100/('Alternatyva 3'!$DG$95:$DG$99+100))-SUMPRODUCT('Alternatyva 3'!CR$106:CR$110,100/('Alternatyva 3'!$DG$106:$DG$110+100))</f>
        <v>0</v>
      </c>
      <c r="CS23" s="264">
        <f>SUMPRODUCT('Alternatyva 3'!CS$95:CS$99,100/('Alternatyva 3'!$DG$95:$DG$99+100))-SUMPRODUCT('Alternatyva 3'!CS$106:CS$110,100/('Alternatyva 3'!$DG$106:$DG$110+100))</f>
        <v>0</v>
      </c>
      <c r="CT23" s="264">
        <f>SUMPRODUCT('Alternatyva 3'!CT$95:CT$99,100/('Alternatyva 3'!$DG$95:$DG$99+100))-SUMPRODUCT('Alternatyva 3'!CT$106:CT$110,100/('Alternatyva 3'!$DG$106:$DG$110+100))</f>
        <v>0</v>
      </c>
      <c r="CU23" s="264">
        <f>SUMPRODUCT('Alternatyva 3'!CU$95:CU$99,100/('Alternatyva 3'!$DG$95:$DG$99+100))-SUMPRODUCT('Alternatyva 3'!CU$106:CU$110,100/('Alternatyva 3'!$DG$106:$DG$110+100))</f>
        <v>0</v>
      </c>
      <c r="CV23" s="264">
        <f>SUMPRODUCT('Alternatyva 3'!CV$95:CV$99,100/('Alternatyva 3'!$DG$95:$DG$99+100))-SUMPRODUCT('Alternatyva 3'!CV$106:CV$110,100/('Alternatyva 3'!$DG$106:$DG$110+100))</f>
        <v>0</v>
      </c>
      <c r="CW23" s="264">
        <f>SUMPRODUCT('Alternatyva 3'!CW$95:CW$99,100/('Alternatyva 3'!$DG$95:$DG$99+100))-SUMPRODUCT('Alternatyva 3'!CW$106:CW$110,100/('Alternatyva 3'!$DG$106:$DG$110+100))</f>
        <v>0</v>
      </c>
      <c r="CX23" s="264">
        <f>SUMPRODUCT('Alternatyva 3'!CX$95:CX$99,100/('Alternatyva 3'!$DG$95:$DG$99+100))-SUMPRODUCT('Alternatyva 3'!CX$106:CX$110,100/('Alternatyva 3'!$DG$106:$DG$110+100))</f>
        <v>0</v>
      </c>
      <c r="CY23" s="264">
        <f>SUMPRODUCT('Alternatyva 3'!CY$95:CY$99,100/('Alternatyva 3'!$DG$95:$DG$99+100))-SUMPRODUCT('Alternatyva 3'!CY$106:CY$110,100/('Alternatyva 3'!$DG$106:$DG$110+100))</f>
        <v>0</v>
      </c>
      <c r="CZ23" s="264">
        <f>SUMPRODUCT('Alternatyva 3'!CZ$95:CZ$99,100/('Alternatyva 3'!$DG$95:$DG$99+100))-SUMPRODUCT('Alternatyva 3'!CZ$106:CZ$110,100/('Alternatyva 3'!$DG$106:$DG$110+100))</f>
        <v>0</v>
      </c>
      <c r="DA23" s="264">
        <f>SUMPRODUCT('Alternatyva 3'!DA$95:DA$99,100/('Alternatyva 3'!$DG$95:$DG$99+100))-SUMPRODUCT('Alternatyva 3'!DA$106:DA$110,100/('Alternatyva 3'!$DG$106:$DG$110+100))</f>
        <v>0</v>
      </c>
      <c r="DB23" s="264">
        <f>SUMPRODUCT('Alternatyva 3'!DB$95:DB$99,100/('Alternatyva 3'!$DG$95:$DG$99+100))-SUMPRODUCT('Alternatyva 3'!DB$106:DB$110,100/('Alternatyva 3'!$DG$106:$DG$110+100))</f>
        <v>0</v>
      </c>
      <c r="DC23" s="264">
        <f>SUMPRODUCT('Alternatyva 3'!DC$95:DC$99,100/('Alternatyva 3'!$DG$95:$DG$99+100))-SUMPRODUCT('Alternatyva 3'!DC$106:DC$110,100/('Alternatyva 3'!$DG$106:$DG$110+100))</f>
        <v>0</v>
      </c>
    </row>
    <row r="24" spans="2:107" s="278" customFormat="1" hidden="1">
      <c r="B24" s="262" t="s">
        <v>281</v>
      </c>
      <c r="C24" s="680" t="s">
        <v>413</v>
      </c>
      <c r="D24" s="680"/>
      <c r="E24" s="680"/>
      <c r="F24" s="284">
        <f>H24+NPV(FD,I24:INDEX(I24:DC24,PAL))</f>
        <v>0</v>
      </c>
      <c r="G24" s="287">
        <f>SUMIF($H$6:$DC$6,"&lt;="&amp;PAL,$H24:$DC24)</f>
        <v>0</v>
      </c>
      <c r="H24" s="62">
        <f>SUMPRODUCT('Alternatyva 3'!H$106:H$110,100*'Alternatyva 3'!$D$106:$D$110,1/('Alternatyva 3'!$DG$106:$DG$110+100),'Alternatyva 3'!$DH$106:$DH$110)</f>
        <v>0</v>
      </c>
      <c r="I24" s="62">
        <f>SUMPRODUCT('Alternatyva 3'!I$106:I$110,100*'Alternatyva 3'!$D$106:$D$110,1/('Alternatyva 3'!$DG$106:$DG$110+100),'Alternatyva 3'!$DH$106:$DH$110)</f>
        <v>0</v>
      </c>
      <c r="J24" s="62">
        <f>SUMPRODUCT('Alternatyva 3'!J$106:J$110,100*'Alternatyva 3'!$D$106:$D$110,1/('Alternatyva 3'!$DG$106:$DG$110+100),'Alternatyva 3'!$DH$106:$DH$110)</f>
        <v>0</v>
      </c>
      <c r="K24" s="62">
        <f>SUMPRODUCT('Alternatyva 3'!K$106:K$110,100*'Alternatyva 3'!$D$106:$D$110,1/('Alternatyva 3'!$DG$106:$DG$110+100),'Alternatyva 3'!$DH$106:$DH$110)</f>
        <v>0</v>
      </c>
      <c r="L24" s="62">
        <f>SUMPRODUCT('Alternatyva 3'!L$106:L$110,100*'Alternatyva 3'!$D$106:$D$110,1/('Alternatyva 3'!$DG$106:$DG$110+100),'Alternatyva 3'!$DH$106:$DH$110)</f>
        <v>0</v>
      </c>
      <c r="M24" s="62">
        <f>SUMPRODUCT('Alternatyva 3'!M$106:M$110,100*'Alternatyva 3'!$D$106:$D$110,1/('Alternatyva 3'!$DG$106:$DG$110+100),'Alternatyva 3'!$DH$106:$DH$110)</f>
        <v>0</v>
      </c>
      <c r="N24" s="62">
        <f>SUMPRODUCT('Alternatyva 3'!N$106:N$110,100*'Alternatyva 3'!$D$106:$D$110,1/('Alternatyva 3'!$DG$106:$DG$110+100),'Alternatyva 3'!$DH$106:$DH$110)</f>
        <v>0</v>
      </c>
      <c r="O24" s="62">
        <f>SUMPRODUCT('Alternatyva 3'!O$106:O$110,100*'Alternatyva 3'!$D$106:$D$110,1/('Alternatyva 3'!$DG$106:$DG$110+100),'Alternatyva 3'!$DH$106:$DH$110)</f>
        <v>0</v>
      </c>
      <c r="P24" s="62">
        <f>SUMPRODUCT('Alternatyva 3'!P$106:P$110,100*'Alternatyva 3'!$D$106:$D$110,1/('Alternatyva 3'!$DG$106:$DG$110+100),'Alternatyva 3'!$DH$106:$DH$110)</f>
        <v>0</v>
      </c>
      <c r="Q24" s="62">
        <f>SUMPRODUCT('Alternatyva 3'!Q$106:Q$110,100*'Alternatyva 3'!$D$106:$D$110,1/('Alternatyva 3'!$DG$106:$DG$110+100),'Alternatyva 3'!$DH$106:$DH$110)</f>
        <v>0</v>
      </c>
      <c r="R24" s="62">
        <f>SUMPRODUCT('Alternatyva 3'!R$106:R$110,100*'Alternatyva 3'!$D$106:$D$110,1/('Alternatyva 3'!$DG$106:$DG$110+100),'Alternatyva 3'!$DH$106:$DH$110)</f>
        <v>0</v>
      </c>
      <c r="S24" s="62">
        <f>SUMPRODUCT('Alternatyva 3'!S$106:S$110,100*'Alternatyva 3'!$D$106:$D$110,1/('Alternatyva 3'!$DG$106:$DG$110+100),'Alternatyva 3'!$DH$106:$DH$110)</f>
        <v>0</v>
      </c>
      <c r="T24" s="62">
        <f>SUMPRODUCT('Alternatyva 3'!T$106:T$110,100*'Alternatyva 3'!$D$106:$D$110,1/('Alternatyva 3'!$DG$106:$DG$110+100),'Alternatyva 3'!$DH$106:$DH$110)</f>
        <v>0</v>
      </c>
      <c r="U24" s="62">
        <f>SUMPRODUCT('Alternatyva 3'!U$106:U$110,100*'Alternatyva 3'!$D$106:$D$110,1/('Alternatyva 3'!$DG$106:$DG$110+100),'Alternatyva 3'!$DH$106:$DH$110)</f>
        <v>0</v>
      </c>
      <c r="V24" s="62">
        <f>SUMPRODUCT('Alternatyva 3'!V$106:V$110,100*'Alternatyva 3'!$D$106:$D$110,1/('Alternatyva 3'!$DG$106:$DG$110+100),'Alternatyva 3'!$DH$106:$DH$110)</f>
        <v>0</v>
      </c>
      <c r="W24" s="62">
        <f>SUMPRODUCT('Alternatyva 3'!W$106:W$110,100*'Alternatyva 3'!$D$106:$D$110,1/('Alternatyva 3'!$DG$106:$DG$110+100),'Alternatyva 3'!$DH$106:$DH$110)</f>
        <v>0</v>
      </c>
      <c r="X24" s="62">
        <f>SUMPRODUCT('Alternatyva 3'!X$106:X$110,100*'Alternatyva 3'!$D$106:$D$110,1/('Alternatyva 3'!$DG$106:$DG$110+100),'Alternatyva 3'!$DH$106:$DH$110)</f>
        <v>0</v>
      </c>
      <c r="Y24" s="62">
        <f>SUMPRODUCT('Alternatyva 3'!Y$106:Y$110,100*'Alternatyva 3'!$D$106:$D$110,1/('Alternatyva 3'!$DG$106:$DG$110+100),'Alternatyva 3'!$DH$106:$DH$110)</f>
        <v>0</v>
      </c>
      <c r="Z24" s="62">
        <f>SUMPRODUCT('Alternatyva 3'!Z$106:Z$110,100*'Alternatyva 3'!$D$106:$D$110,1/('Alternatyva 3'!$DG$106:$DG$110+100),'Alternatyva 3'!$DH$106:$DH$110)</f>
        <v>0</v>
      </c>
      <c r="AA24" s="62">
        <f>SUMPRODUCT('Alternatyva 3'!AA$106:AA$110,100*'Alternatyva 3'!$D$106:$D$110,1/('Alternatyva 3'!$DG$106:$DG$110+100),'Alternatyva 3'!$DH$106:$DH$110)</f>
        <v>0</v>
      </c>
      <c r="AB24" s="62">
        <f>SUMPRODUCT('Alternatyva 3'!AB$106:AB$110,100*'Alternatyva 3'!$D$106:$D$110,1/('Alternatyva 3'!$DG$106:$DG$110+100),'Alternatyva 3'!$DH$106:$DH$110)</f>
        <v>0</v>
      </c>
      <c r="AC24" s="62">
        <f>SUMPRODUCT('Alternatyva 3'!AC$106:AC$110,100*'Alternatyva 3'!$D$106:$D$110,1/('Alternatyva 3'!$DG$106:$DG$110+100),'Alternatyva 3'!$DH$106:$DH$110)</f>
        <v>0</v>
      </c>
      <c r="AD24" s="62">
        <f>SUMPRODUCT('Alternatyva 3'!AD$106:AD$110,100*'Alternatyva 3'!$D$106:$D$110,1/('Alternatyva 3'!$DG$106:$DG$110+100),'Alternatyva 3'!$DH$106:$DH$110)</f>
        <v>0</v>
      </c>
      <c r="AE24" s="62">
        <f>SUMPRODUCT('Alternatyva 3'!AE$106:AE$110,100*'Alternatyva 3'!$D$106:$D$110,1/('Alternatyva 3'!$DG$106:$DG$110+100),'Alternatyva 3'!$DH$106:$DH$110)</f>
        <v>0</v>
      </c>
      <c r="AF24" s="62">
        <f>SUMPRODUCT('Alternatyva 3'!AF$106:AF$110,100*'Alternatyva 3'!$D$106:$D$110,1/('Alternatyva 3'!$DG$106:$DG$110+100),'Alternatyva 3'!$DH$106:$DH$110)</f>
        <v>0</v>
      </c>
      <c r="AG24" s="62">
        <f>SUMPRODUCT('Alternatyva 3'!AG$106:AG$110,100*'Alternatyva 3'!$D$106:$D$110,1/('Alternatyva 3'!$DG$106:$DG$110+100),'Alternatyva 3'!$DH$106:$DH$110)</f>
        <v>0</v>
      </c>
      <c r="AH24" s="62">
        <f>SUMPRODUCT('Alternatyva 3'!AH$106:AH$110,100*'Alternatyva 3'!$D$106:$D$110,1/('Alternatyva 3'!$DG$106:$DG$110+100),'Alternatyva 3'!$DH$106:$DH$110)</f>
        <v>0</v>
      </c>
      <c r="AI24" s="62">
        <f>SUMPRODUCT('Alternatyva 3'!AI$106:AI$110,100*'Alternatyva 3'!$D$106:$D$110,1/('Alternatyva 3'!$DG$106:$DG$110+100),'Alternatyva 3'!$DH$106:$DH$110)</f>
        <v>0</v>
      </c>
      <c r="AJ24" s="62">
        <f>SUMPRODUCT('Alternatyva 3'!AJ$106:AJ$110,100*'Alternatyva 3'!$D$106:$D$110,1/('Alternatyva 3'!$DG$106:$DG$110+100),'Alternatyva 3'!$DH$106:$DH$110)</f>
        <v>0</v>
      </c>
      <c r="AK24" s="62">
        <f>SUMPRODUCT('Alternatyva 3'!AK$106:AK$110,100*'Alternatyva 3'!$D$106:$D$110,1/('Alternatyva 3'!$DG$106:$DG$110+100),'Alternatyva 3'!$DH$106:$DH$110)</f>
        <v>0</v>
      </c>
      <c r="AL24" s="62">
        <f>SUMPRODUCT('Alternatyva 3'!AL$106:AL$110,100*'Alternatyva 3'!$D$106:$D$110,1/('Alternatyva 3'!$DG$106:$DG$110+100),'Alternatyva 3'!$DH$106:$DH$110)</f>
        <v>0</v>
      </c>
      <c r="AM24" s="62">
        <f>SUMPRODUCT('Alternatyva 3'!AM$106:AM$110,100*'Alternatyva 3'!$D$106:$D$110,1/('Alternatyva 3'!$DG$106:$DG$110+100),'Alternatyva 3'!$DH$106:$DH$110)</f>
        <v>0</v>
      </c>
      <c r="AN24" s="62">
        <f>SUMPRODUCT('Alternatyva 3'!AN$106:AN$110,100*'Alternatyva 3'!$D$106:$D$110,1/('Alternatyva 3'!$DG$106:$DG$110+100),'Alternatyva 3'!$DH$106:$DH$110)</f>
        <v>0</v>
      </c>
      <c r="AO24" s="62">
        <f>SUMPRODUCT('Alternatyva 3'!AO$106:AO$110,100*'Alternatyva 3'!$D$106:$D$110,1/('Alternatyva 3'!$DG$106:$DG$110+100),'Alternatyva 3'!$DH$106:$DH$110)</f>
        <v>0</v>
      </c>
      <c r="AP24" s="62">
        <f>SUMPRODUCT('Alternatyva 3'!AP$106:AP$110,100*'Alternatyva 3'!$D$106:$D$110,1/('Alternatyva 3'!$DG$106:$DG$110+100),'Alternatyva 3'!$DH$106:$DH$110)</f>
        <v>0</v>
      </c>
      <c r="AQ24" s="62">
        <f>SUMPRODUCT('Alternatyva 3'!AQ$106:AQ$110,100*'Alternatyva 3'!$D$106:$D$110,1/('Alternatyva 3'!$DG$106:$DG$110+100),'Alternatyva 3'!$DH$106:$DH$110)</f>
        <v>0</v>
      </c>
      <c r="AR24" s="62">
        <f>SUMPRODUCT('Alternatyva 3'!AR$106:AR$110,100*'Alternatyva 3'!$D$106:$D$110,1/('Alternatyva 3'!$DG$106:$DG$110+100),'Alternatyva 3'!$DH$106:$DH$110)</f>
        <v>0</v>
      </c>
      <c r="AS24" s="62">
        <f>SUMPRODUCT('Alternatyva 3'!AS$106:AS$110,100*'Alternatyva 3'!$D$106:$D$110,1/('Alternatyva 3'!$DG$106:$DG$110+100),'Alternatyva 3'!$DH$106:$DH$110)</f>
        <v>0</v>
      </c>
      <c r="AT24" s="62">
        <f>SUMPRODUCT('Alternatyva 3'!AT$106:AT$110,100*'Alternatyva 3'!$D$106:$D$110,1/('Alternatyva 3'!$DG$106:$DG$110+100),'Alternatyva 3'!$DH$106:$DH$110)</f>
        <v>0</v>
      </c>
      <c r="AU24" s="62">
        <f>SUMPRODUCT('Alternatyva 3'!AU$106:AU$110,100*'Alternatyva 3'!$D$106:$D$110,1/('Alternatyva 3'!$DG$106:$DG$110+100),'Alternatyva 3'!$DH$106:$DH$110)</f>
        <v>0</v>
      </c>
      <c r="AV24" s="62">
        <f>SUMPRODUCT('Alternatyva 3'!AV$106:AV$110,100*'Alternatyva 3'!$D$106:$D$110,1/('Alternatyva 3'!$DG$106:$DG$110+100),'Alternatyva 3'!$DH$106:$DH$110)</f>
        <v>0</v>
      </c>
      <c r="AW24" s="62">
        <f>SUMPRODUCT('Alternatyva 3'!AW$106:AW$110,100*'Alternatyva 3'!$D$106:$D$110,1/('Alternatyva 3'!$DG$106:$DG$110+100),'Alternatyva 3'!$DH$106:$DH$110)</f>
        <v>0</v>
      </c>
      <c r="AX24" s="62">
        <f>SUMPRODUCT('Alternatyva 3'!AX$106:AX$110,100*'Alternatyva 3'!$D$106:$D$110,1/('Alternatyva 3'!$DG$106:$DG$110+100),'Alternatyva 3'!$DH$106:$DH$110)</f>
        <v>0</v>
      </c>
      <c r="AY24" s="62">
        <f>SUMPRODUCT('Alternatyva 3'!AY$106:AY$110,100*'Alternatyva 3'!$D$106:$D$110,1/('Alternatyva 3'!$DG$106:$DG$110+100),'Alternatyva 3'!$DH$106:$DH$110)</f>
        <v>0</v>
      </c>
      <c r="AZ24" s="62">
        <f>SUMPRODUCT('Alternatyva 3'!AZ$106:AZ$110,100*'Alternatyva 3'!$D$106:$D$110,1/('Alternatyva 3'!$DG$106:$DG$110+100),'Alternatyva 3'!$DH$106:$DH$110)</f>
        <v>0</v>
      </c>
      <c r="BA24" s="62">
        <f>SUMPRODUCT('Alternatyva 3'!BA$106:BA$110,100*'Alternatyva 3'!$D$106:$D$110,1/('Alternatyva 3'!$DG$106:$DG$110+100),'Alternatyva 3'!$DH$106:$DH$110)</f>
        <v>0</v>
      </c>
      <c r="BB24" s="62">
        <f>SUMPRODUCT('Alternatyva 3'!BB$106:BB$110,100*'Alternatyva 3'!$D$106:$D$110,1/('Alternatyva 3'!$DG$106:$DG$110+100),'Alternatyva 3'!$DH$106:$DH$110)</f>
        <v>0</v>
      </c>
      <c r="BC24" s="62">
        <f>SUMPRODUCT('Alternatyva 3'!BC$106:BC$110,100*'Alternatyva 3'!$D$106:$D$110,1/('Alternatyva 3'!$DG$106:$DG$110+100),'Alternatyva 3'!$DH$106:$DH$110)</f>
        <v>0</v>
      </c>
      <c r="BD24" s="62">
        <f>SUMPRODUCT('Alternatyva 3'!BD$106:BD$110,100*'Alternatyva 3'!$D$106:$D$110,1/('Alternatyva 3'!$DG$106:$DG$110+100),'Alternatyva 3'!$DH$106:$DH$110)</f>
        <v>0</v>
      </c>
      <c r="BE24" s="62">
        <f>SUMPRODUCT('Alternatyva 3'!BE$106:BE$110,100*'Alternatyva 3'!$D$106:$D$110,1/('Alternatyva 3'!$DG$106:$DG$110+100),'Alternatyva 3'!$DH$106:$DH$110)</f>
        <v>0</v>
      </c>
      <c r="BF24" s="62">
        <f>SUMPRODUCT('Alternatyva 3'!BF$106:BF$110,100*'Alternatyva 3'!$D$106:$D$110,1/('Alternatyva 3'!$DG$106:$DG$110+100),'Alternatyva 3'!$DH$106:$DH$110)</f>
        <v>0</v>
      </c>
      <c r="BG24" s="62">
        <f>SUMPRODUCT('Alternatyva 3'!BG$106:BG$110,100*'Alternatyva 3'!$D$106:$D$110,1/('Alternatyva 3'!$DG$106:$DG$110+100),'Alternatyva 3'!$DH$106:$DH$110)</f>
        <v>0</v>
      </c>
      <c r="BH24" s="62">
        <f>SUMPRODUCT('Alternatyva 3'!BH$106:BH$110,100*'Alternatyva 3'!$D$106:$D$110,1/('Alternatyva 3'!$DG$106:$DG$110+100),'Alternatyva 3'!$DH$106:$DH$110)</f>
        <v>0</v>
      </c>
      <c r="BI24" s="62">
        <f>SUMPRODUCT('Alternatyva 3'!BI$106:BI$110,100*'Alternatyva 3'!$D$106:$D$110,1/('Alternatyva 3'!$DG$106:$DG$110+100),'Alternatyva 3'!$DH$106:$DH$110)</f>
        <v>0</v>
      </c>
      <c r="BJ24" s="62">
        <f>SUMPRODUCT('Alternatyva 3'!BJ$106:BJ$110,100*'Alternatyva 3'!$D$106:$D$110,1/('Alternatyva 3'!$DG$106:$DG$110+100),'Alternatyva 3'!$DH$106:$DH$110)</f>
        <v>0</v>
      </c>
      <c r="BK24" s="62">
        <f>SUMPRODUCT('Alternatyva 3'!BK$106:BK$110,100*'Alternatyva 3'!$D$106:$D$110,1/('Alternatyva 3'!$DG$106:$DG$110+100),'Alternatyva 3'!$DH$106:$DH$110)</f>
        <v>0</v>
      </c>
      <c r="BL24" s="62">
        <f>SUMPRODUCT('Alternatyva 3'!BL$106:BL$110,100*'Alternatyva 3'!$D$106:$D$110,1/('Alternatyva 3'!$DG$106:$DG$110+100),'Alternatyva 3'!$DH$106:$DH$110)</f>
        <v>0</v>
      </c>
      <c r="BM24" s="62">
        <f>SUMPRODUCT('Alternatyva 3'!BM$106:BM$110,100*'Alternatyva 3'!$D$106:$D$110,1/('Alternatyva 3'!$DG$106:$DG$110+100),'Alternatyva 3'!$DH$106:$DH$110)</f>
        <v>0</v>
      </c>
      <c r="BN24" s="62">
        <f>SUMPRODUCT('Alternatyva 3'!BN$106:BN$110,100*'Alternatyva 3'!$D$106:$D$110,1/('Alternatyva 3'!$DG$106:$DG$110+100),'Alternatyva 3'!$DH$106:$DH$110)</f>
        <v>0</v>
      </c>
      <c r="BO24" s="62">
        <f>SUMPRODUCT('Alternatyva 3'!BO$106:BO$110,100*'Alternatyva 3'!$D$106:$D$110,1/('Alternatyva 3'!$DG$106:$DG$110+100),'Alternatyva 3'!$DH$106:$DH$110)</f>
        <v>0</v>
      </c>
      <c r="BP24" s="62">
        <f>SUMPRODUCT('Alternatyva 3'!BP$106:BP$110,100*'Alternatyva 3'!$D$106:$D$110,1/('Alternatyva 3'!$DG$106:$DG$110+100),'Alternatyva 3'!$DH$106:$DH$110)</f>
        <v>0</v>
      </c>
      <c r="BQ24" s="62">
        <f>SUMPRODUCT('Alternatyva 3'!BQ$106:BQ$110,100*'Alternatyva 3'!$D$106:$D$110,1/('Alternatyva 3'!$DG$106:$DG$110+100),'Alternatyva 3'!$DH$106:$DH$110)</f>
        <v>0</v>
      </c>
      <c r="BR24" s="62">
        <f>SUMPRODUCT('Alternatyva 3'!BR$106:BR$110,100*'Alternatyva 3'!$D$106:$D$110,1/('Alternatyva 3'!$DG$106:$DG$110+100),'Alternatyva 3'!$DH$106:$DH$110)</f>
        <v>0</v>
      </c>
      <c r="BS24" s="62">
        <f>SUMPRODUCT('Alternatyva 3'!BS$106:BS$110,100*'Alternatyva 3'!$D$106:$D$110,1/('Alternatyva 3'!$DG$106:$DG$110+100),'Alternatyva 3'!$DH$106:$DH$110)</f>
        <v>0</v>
      </c>
      <c r="BT24" s="62">
        <f>SUMPRODUCT('Alternatyva 3'!BT$106:BT$110,100*'Alternatyva 3'!$D$106:$D$110,1/('Alternatyva 3'!$DG$106:$DG$110+100),'Alternatyva 3'!$DH$106:$DH$110)</f>
        <v>0</v>
      </c>
      <c r="BU24" s="62">
        <f>SUMPRODUCT('Alternatyva 3'!BU$106:BU$110,100*'Alternatyva 3'!$D$106:$D$110,1/('Alternatyva 3'!$DG$106:$DG$110+100),'Alternatyva 3'!$DH$106:$DH$110)</f>
        <v>0</v>
      </c>
      <c r="BV24" s="62">
        <f>SUMPRODUCT('Alternatyva 3'!BV$106:BV$110,100*'Alternatyva 3'!$D$106:$D$110,1/('Alternatyva 3'!$DG$106:$DG$110+100),'Alternatyva 3'!$DH$106:$DH$110)</f>
        <v>0</v>
      </c>
      <c r="BW24" s="62">
        <f>SUMPRODUCT('Alternatyva 3'!BW$106:BW$110,100*'Alternatyva 3'!$D$106:$D$110,1/('Alternatyva 3'!$DG$106:$DG$110+100),'Alternatyva 3'!$DH$106:$DH$110)</f>
        <v>0</v>
      </c>
      <c r="BX24" s="62">
        <f>SUMPRODUCT('Alternatyva 3'!BX$106:BX$110,100*'Alternatyva 3'!$D$106:$D$110,1/('Alternatyva 3'!$DG$106:$DG$110+100),'Alternatyva 3'!$DH$106:$DH$110)</f>
        <v>0</v>
      </c>
      <c r="BY24" s="62">
        <f>SUMPRODUCT('Alternatyva 3'!BY$106:BY$110,100*'Alternatyva 3'!$D$106:$D$110,1/('Alternatyva 3'!$DG$106:$DG$110+100),'Alternatyva 3'!$DH$106:$DH$110)</f>
        <v>0</v>
      </c>
      <c r="BZ24" s="62">
        <f>SUMPRODUCT('Alternatyva 3'!BZ$106:BZ$110,100*'Alternatyva 3'!$D$106:$D$110,1/('Alternatyva 3'!$DG$106:$DG$110+100),'Alternatyva 3'!$DH$106:$DH$110)</f>
        <v>0</v>
      </c>
      <c r="CA24" s="62">
        <f>SUMPRODUCT('Alternatyva 3'!CA$106:CA$110,100*'Alternatyva 3'!$D$106:$D$110,1/('Alternatyva 3'!$DG$106:$DG$110+100),'Alternatyva 3'!$DH$106:$DH$110)</f>
        <v>0</v>
      </c>
      <c r="CB24" s="62">
        <f>SUMPRODUCT('Alternatyva 3'!CB$106:CB$110,100*'Alternatyva 3'!$D$106:$D$110,1/('Alternatyva 3'!$DG$106:$DG$110+100),'Alternatyva 3'!$DH$106:$DH$110)</f>
        <v>0</v>
      </c>
      <c r="CC24" s="62">
        <f>SUMPRODUCT('Alternatyva 3'!CC$106:CC$110,100*'Alternatyva 3'!$D$106:$D$110,1/('Alternatyva 3'!$DG$106:$DG$110+100),'Alternatyva 3'!$DH$106:$DH$110)</f>
        <v>0</v>
      </c>
      <c r="CD24" s="62">
        <f>SUMPRODUCT('Alternatyva 3'!CD$106:CD$110,100*'Alternatyva 3'!$D$106:$D$110,1/('Alternatyva 3'!$DG$106:$DG$110+100),'Alternatyva 3'!$DH$106:$DH$110)</f>
        <v>0</v>
      </c>
      <c r="CE24" s="62">
        <f>SUMPRODUCT('Alternatyva 3'!CE$106:CE$110,100*'Alternatyva 3'!$D$106:$D$110,1/('Alternatyva 3'!$DG$106:$DG$110+100),'Alternatyva 3'!$DH$106:$DH$110)</f>
        <v>0</v>
      </c>
      <c r="CF24" s="62">
        <f>SUMPRODUCT('Alternatyva 3'!CF$106:CF$110,100*'Alternatyva 3'!$D$106:$D$110,1/('Alternatyva 3'!$DG$106:$DG$110+100),'Alternatyva 3'!$DH$106:$DH$110)</f>
        <v>0</v>
      </c>
      <c r="CG24" s="62">
        <f>SUMPRODUCT('Alternatyva 3'!CG$106:CG$110,100*'Alternatyva 3'!$D$106:$D$110,1/('Alternatyva 3'!$DG$106:$DG$110+100),'Alternatyva 3'!$DH$106:$DH$110)</f>
        <v>0</v>
      </c>
      <c r="CH24" s="62">
        <f>SUMPRODUCT('Alternatyva 3'!CH$106:CH$110,100*'Alternatyva 3'!$D$106:$D$110,1/('Alternatyva 3'!$DG$106:$DG$110+100),'Alternatyva 3'!$DH$106:$DH$110)</f>
        <v>0</v>
      </c>
      <c r="CI24" s="62">
        <f>SUMPRODUCT('Alternatyva 3'!CI$106:CI$110,100*'Alternatyva 3'!$D$106:$D$110,1/('Alternatyva 3'!$DG$106:$DG$110+100),'Alternatyva 3'!$DH$106:$DH$110)</f>
        <v>0</v>
      </c>
      <c r="CJ24" s="62">
        <f>SUMPRODUCT('Alternatyva 3'!CJ$106:CJ$110,100*'Alternatyva 3'!$D$106:$D$110,1/('Alternatyva 3'!$DG$106:$DG$110+100),'Alternatyva 3'!$DH$106:$DH$110)</f>
        <v>0</v>
      </c>
      <c r="CK24" s="62">
        <f>SUMPRODUCT('Alternatyva 3'!CK$106:CK$110,100*'Alternatyva 3'!$D$106:$D$110,1/('Alternatyva 3'!$DG$106:$DG$110+100),'Alternatyva 3'!$DH$106:$DH$110)</f>
        <v>0</v>
      </c>
      <c r="CL24" s="62">
        <f>SUMPRODUCT('Alternatyva 3'!CL$106:CL$110,100*'Alternatyva 3'!$D$106:$D$110,1/('Alternatyva 3'!$DG$106:$DG$110+100),'Alternatyva 3'!$DH$106:$DH$110)</f>
        <v>0</v>
      </c>
      <c r="CM24" s="62">
        <f>SUMPRODUCT('Alternatyva 3'!CM$106:CM$110,100*'Alternatyva 3'!$D$106:$D$110,1/('Alternatyva 3'!$DG$106:$DG$110+100),'Alternatyva 3'!$DH$106:$DH$110)</f>
        <v>0</v>
      </c>
      <c r="CN24" s="62">
        <f>SUMPRODUCT('Alternatyva 3'!CN$106:CN$110,100*'Alternatyva 3'!$D$106:$D$110,1/('Alternatyva 3'!$DG$106:$DG$110+100),'Alternatyva 3'!$DH$106:$DH$110)</f>
        <v>0</v>
      </c>
      <c r="CO24" s="62">
        <f>SUMPRODUCT('Alternatyva 3'!CO$106:CO$110,100*'Alternatyva 3'!$D$106:$D$110,1/('Alternatyva 3'!$DG$106:$DG$110+100),'Alternatyva 3'!$DH$106:$DH$110)</f>
        <v>0</v>
      </c>
      <c r="CP24" s="62">
        <f>SUMPRODUCT('Alternatyva 3'!CP$106:CP$110,100*'Alternatyva 3'!$D$106:$D$110,1/('Alternatyva 3'!$DG$106:$DG$110+100),'Alternatyva 3'!$DH$106:$DH$110)</f>
        <v>0</v>
      </c>
      <c r="CQ24" s="62">
        <f>SUMPRODUCT('Alternatyva 3'!CQ$106:CQ$110,100*'Alternatyva 3'!$D$106:$D$110,1/('Alternatyva 3'!$DG$106:$DG$110+100),'Alternatyva 3'!$DH$106:$DH$110)</f>
        <v>0</v>
      </c>
      <c r="CR24" s="62">
        <f>SUMPRODUCT('Alternatyva 3'!CR$106:CR$110,100*'Alternatyva 3'!$D$106:$D$110,1/('Alternatyva 3'!$DG$106:$DG$110+100),'Alternatyva 3'!$DH$106:$DH$110)</f>
        <v>0</v>
      </c>
      <c r="CS24" s="62">
        <f>SUMPRODUCT('Alternatyva 3'!CS$106:CS$110,100*'Alternatyva 3'!$D$106:$D$110,1/('Alternatyva 3'!$DG$106:$DG$110+100),'Alternatyva 3'!$DH$106:$DH$110)</f>
        <v>0</v>
      </c>
      <c r="CT24" s="62">
        <f>SUMPRODUCT('Alternatyva 3'!CT$106:CT$110,100*'Alternatyva 3'!$D$106:$D$110,1/('Alternatyva 3'!$DG$106:$DG$110+100),'Alternatyva 3'!$DH$106:$DH$110)</f>
        <v>0</v>
      </c>
      <c r="CU24" s="62">
        <f>SUMPRODUCT('Alternatyva 3'!CU$106:CU$110,100*'Alternatyva 3'!$D$106:$D$110,1/('Alternatyva 3'!$DG$106:$DG$110+100),'Alternatyva 3'!$DH$106:$DH$110)</f>
        <v>0</v>
      </c>
      <c r="CV24" s="62">
        <f>SUMPRODUCT('Alternatyva 3'!CV$106:CV$110,100*'Alternatyva 3'!$D$106:$D$110,1/('Alternatyva 3'!$DG$106:$DG$110+100),'Alternatyva 3'!$DH$106:$DH$110)</f>
        <v>0</v>
      </c>
      <c r="CW24" s="62">
        <f>SUMPRODUCT('Alternatyva 3'!CW$106:CW$110,100*'Alternatyva 3'!$D$106:$D$110,1/('Alternatyva 3'!$DG$106:$DG$110+100),'Alternatyva 3'!$DH$106:$DH$110)</f>
        <v>0</v>
      </c>
      <c r="CX24" s="62">
        <f>SUMPRODUCT('Alternatyva 3'!CX$106:CX$110,100*'Alternatyva 3'!$D$106:$D$110,1/('Alternatyva 3'!$DG$106:$DG$110+100),'Alternatyva 3'!$DH$106:$DH$110)</f>
        <v>0</v>
      </c>
      <c r="CY24" s="62">
        <f>SUMPRODUCT('Alternatyva 3'!CY$106:CY$110,100*'Alternatyva 3'!$D$106:$D$110,1/('Alternatyva 3'!$DG$106:$DG$110+100),'Alternatyva 3'!$DH$106:$DH$110)</f>
        <v>0</v>
      </c>
      <c r="CZ24" s="62">
        <f>SUMPRODUCT('Alternatyva 3'!CZ$106:CZ$110,100*'Alternatyva 3'!$D$106:$D$110,1/('Alternatyva 3'!$DG$106:$DG$110+100),'Alternatyva 3'!$DH$106:$DH$110)</f>
        <v>0</v>
      </c>
      <c r="DA24" s="62">
        <f>SUMPRODUCT('Alternatyva 3'!DA$106:DA$110,100*'Alternatyva 3'!$D$106:$D$110,1/('Alternatyva 3'!$DG$106:$DG$110+100),'Alternatyva 3'!$DH$106:$DH$110)</f>
        <v>0</v>
      </c>
      <c r="DB24" s="62">
        <f>SUMPRODUCT('Alternatyva 3'!DB$106:DB$110,100*'Alternatyva 3'!$D$106:$D$110,1/('Alternatyva 3'!$DG$106:$DG$110+100),'Alternatyva 3'!$DH$106:$DH$110)</f>
        <v>0</v>
      </c>
      <c r="DC24" s="62">
        <f>SUMPRODUCT('Alternatyva 3'!DC$106:DC$110,100*'Alternatyva 3'!$D$106:$D$110,1/('Alternatyva 3'!$DG$106:$DG$110+100),'Alternatyva 3'!$DH$106:$DH$110)</f>
        <v>0</v>
      </c>
    </row>
    <row r="25" spans="2:107" hidden="1">
      <c r="C25" s="681" t="s">
        <v>14</v>
      </c>
      <c r="D25" s="681"/>
      <c r="E25" s="681"/>
      <c r="F25" s="66">
        <f>H25+NPV(FD,I25:INDEX(I25:DC25,PAL))</f>
        <v>0</v>
      </c>
      <c r="G25" s="76">
        <f>SUMIF($H$6:$DC$6,"&lt;="&amp;PAL,$H25:$DC25)</f>
        <v>0</v>
      </c>
      <c r="H25" s="62">
        <f>-H22+H23+H24</f>
        <v>0</v>
      </c>
      <c r="I25" s="62">
        <f t="shared" ref="I25:BT25" si="14">-I22+I23+I24</f>
        <v>0</v>
      </c>
      <c r="J25" s="62">
        <f t="shared" si="14"/>
        <v>0</v>
      </c>
      <c r="K25" s="62">
        <f t="shared" si="14"/>
        <v>0</v>
      </c>
      <c r="L25" s="62">
        <f t="shared" si="14"/>
        <v>0</v>
      </c>
      <c r="M25" s="62">
        <f t="shared" si="14"/>
        <v>0</v>
      </c>
      <c r="N25" s="62">
        <f t="shared" si="14"/>
        <v>0</v>
      </c>
      <c r="O25" s="62">
        <f t="shared" si="14"/>
        <v>0</v>
      </c>
      <c r="P25" s="62">
        <f t="shared" si="14"/>
        <v>0</v>
      </c>
      <c r="Q25" s="62">
        <f t="shared" si="14"/>
        <v>0</v>
      </c>
      <c r="R25" s="62">
        <f t="shared" si="14"/>
        <v>0</v>
      </c>
      <c r="S25" s="62">
        <f t="shared" si="14"/>
        <v>0</v>
      </c>
      <c r="T25" s="62">
        <f t="shared" si="14"/>
        <v>0</v>
      </c>
      <c r="U25" s="62">
        <f t="shared" si="14"/>
        <v>0</v>
      </c>
      <c r="V25" s="62">
        <f t="shared" si="14"/>
        <v>0</v>
      </c>
      <c r="W25" s="62">
        <f t="shared" si="14"/>
        <v>0</v>
      </c>
      <c r="X25" s="62">
        <f t="shared" si="14"/>
        <v>0</v>
      </c>
      <c r="Y25" s="62">
        <f t="shared" si="14"/>
        <v>0</v>
      </c>
      <c r="Z25" s="62">
        <f t="shared" si="14"/>
        <v>0</v>
      </c>
      <c r="AA25" s="62">
        <f t="shared" si="14"/>
        <v>0</v>
      </c>
      <c r="AB25" s="62">
        <f t="shared" si="14"/>
        <v>0</v>
      </c>
      <c r="AC25" s="62">
        <f t="shared" si="14"/>
        <v>0</v>
      </c>
      <c r="AD25" s="62">
        <f t="shared" si="14"/>
        <v>0</v>
      </c>
      <c r="AE25" s="62">
        <f t="shared" si="14"/>
        <v>0</v>
      </c>
      <c r="AF25" s="62">
        <f t="shared" si="14"/>
        <v>0</v>
      </c>
      <c r="AG25" s="62">
        <f t="shared" si="14"/>
        <v>0</v>
      </c>
      <c r="AH25" s="62">
        <f t="shared" si="14"/>
        <v>0</v>
      </c>
      <c r="AI25" s="62">
        <f t="shared" si="14"/>
        <v>0</v>
      </c>
      <c r="AJ25" s="62">
        <f t="shared" si="14"/>
        <v>0</v>
      </c>
      <c r="AK25" s="62">
        <f t="shared" si="14"/>
        <v>0</v>
      </c>
      <c r="AL25" s="62">
        <f t="shared" si="14"/>
        <v>0</v>
      </c>
      <c r="AM25" s="62">
        <f t="shared" si="14"/>
        <v>0</v>
      </c>
      <c r="AN25" s="62">
        <f t="shared" si="14"/>
        <v>0</v>
      </c>
      <c r="AO25" s="62">
        <f t="shared" si="14"/>
        <v>0</v>
      </c>
      <c r="AP25" s="62">
        <f t="shared" si="14"/>
        <v>0</v>
      </c>
      <c r="AQ25" s="62">
        <f t="shared" si="14"/>
        <v>0</v>
      </c>
      <c r="AR25" s="62">
        <f t="shared" si="14"/>
        <v>0</v>
      </c>
      <c r="AS25" s="62">
        <f t="shared" si="14"/>
        <v>0</v>
      </c>
      <c r="AT25" s="62">
        <f t="shared" si="14"/>
        <v>0</v>
      </c>
      <c r="AU25" s="62">
        <f t="shared" si="14"/>
        <v>0</v>
      </c>
      <c r="AV25" s="62">
        <f t="shared" si="14"/>
        <v>0</v>
      </c>
      <c r="AW25" s="62">
        <f t="shared" si="14"/>
        <v>0</v>
      </c>
      <c r="AX25" s="62">
        <f t="shared" si="14"/>
        <v>0</v>
      </c>
      <c r="AY25" s="62">
        <f t="shared" si="14"/>
        <v>0</v>
      </c>
      <c r="AZ25" s="62">
        <f t="shared" si="14"/>
        <v>0</v>
      </c>
      <c r="BA25" s="62">
        <f t="shared" si="14"/>
        <v>0</v>
      </c>
      <c r="BB25" s="62">
        <f t="shared" si="14"/>
        <v>0</v>
      </c>
      <c r="BC25" s="62">
        <f t="shared" si="14"/>
        <v>0</v>
      </c>
      <c r="BD25" s="62">
        <f t="shared" si="14"/>
        <v>0</v>
      </c>
      <c r="BE25" s="62">
        <f t="shared" si="14"/>
        <v>0</v>
      </c>
      <c r="BF25" s="62">
        <f t="shared" si="14"/>
        <v>0</v>
      </c>
      <c r="BG25" s="62">
        <f t="shared" si="14"/>
        <v>0</v>
      </c>
      <c r="BH25" s="62">
        <f t="shared" si="14"/>
        <v>0</v>
      </c>
      <c r="BI25" s="62">
        <f t="shared" si="14"/>
        <v>0</v>
      </c>
      <c r="BJ25" s="62">
        <f t="shared" si="14"/>
        <v>0</v>
      </c>
      <c r="BK25" s="62">
        <f t="shared" si="14"/>
        <v>0</v>
      </c>
      <c r="BL25" s="62">
        <f t="shared" si="14"/>
        <v>0</v>
      </c>
      <c r="BM25" s="62">
        <f t="shared" si="14"/>
        <v>0</v>
      </c>
      <c r="BN25" s="62">
        <f t="shared" si="14"/>
        <v>0</v>
      </c>
      <c r="BO25" s="62">
        <f t="shared" si="14"/>
        <v>0</v>
      </c>
      <c r="BP25" s="62">
        <f t="shared" si="14"/>
        <v>0</v>
      </c>
      <c r="BQ25" s="62">
        <f t="shared" si="14"/>
        <v>0</v>
      </c>
      <c r="BR25" s="62">
        <f t="shared" si="14"/>
        <v>0</v>
      </c>
      <c r="BS25" s="62">
        <f t="shared" si="14"/>
        <v>0</v>
      </c>
      <c r="BT25" s="62">
        <f t="shared" si="14"/>
        <v>0</v>
      </c>
      <c r="BU25" s="62">
        <f t="shared" ref="BU25:DC25" si="15">-BU22+BU23+BU24</f>
        <v>0</v>
      </c>
      <c r="BV25" s="62">
        <f t="shared" si="15"/>
        <v>0</v>
      </c>
      <c r="BW25" s="62">
        <f t="shared" si="15"/>
        <v>0</v>
      </c>
      <c r="BX25" s="62">
        <f t="shared" si="15"/>
        <v>0</v>
      </c>
      <c r="BY25" s="62">
        <f t="shared" si="15"/>
        <v>0</v>
      </c>
      <c r="BZ25" s="62">
        <f t="shared" si="15"/>
        <v>0</v>
      </c>
      <c r="CA25" s="62">
        <f t="shared" si="15"/>
        <v>0</v>
      </c>
      <c r="CB25" s="62">
        <f t="shared" si="15"/>
        <v>0</v>
      </c>
      <c r="CC25" s="62">
        <f t="shared" si="15"/>
        <v>0</v>
      </c>
      <c r="CD25" s="62">
        <f t="shared" si="15"/>
        <v>0</v>
      </c>
      <c r="CE25" s="62">
        <f t="shared" si="15"/>
        <v>0</v>
      </c>
      <c r="CF25" s="62">
        <f t="shared" si="15"/>
        <v>0</v>
      </c>
      <c r="CG25" s="62">
        <f t="shared" si="15"/>
        <v>0</v>
      </c>
      <c r="CH25" s="62">
        <f t="shared" si="15"/>
        <v>0</v>
      </c>
      <c r="CI25" s="62">
        <f t="shared" si="15"/>
        <v>0</v>
      </c>
      <c r="CJ25" s="62">
        <f t="shared" si="15"/>
        <v>0</v>
      </c>
      <c r="CK25" s="62">
        <f t="shared" si="15"/>
        <v>0</v>
      </c>
      <c r="CL25" s="62">
        <f t="shared" si="15"/>
        <v>0</v>
      </c>
      <c r="CM25" s="62">
        <f t="shared" si="15"/>
        <v>0</v>
      </c>
      <c r="CN25" s="62">
        <f t="shared" si="15"/>
        <v>0</v>
      </c>
      <c r="CO25" s="62">
        <f t="shared" si="15"/>
        <v>0</v>
      </c>
      <c r="CP25" s="62">
        <f t="shared" si="15"/>
        <v>0</v>
      </c>
      <c r="CQ25" s="62">
        <f t="shared" si="15"/>
        <v>0</v>
      </c>
      <c r="CR25" s="62">
        <f t="shared" si="15"/>
        <v>0</v>
      </c>
      <c r="CS25" s="62">
        <f t="shared" si="15"/>
        <v>0</v>
      </c>
      <c r="CT25" s="62">
        <f t="shared" si="15"/>
        <v>0</v>
      </c>
      <c r="CU25" s="62">
        <f t="shared" si="15"/>
        <v>0</v>
      </c>
      <c r="CV25" s="62">
        <f t="shared" si="15"/>
        <v>0</v>
      </c>
      <c r="CW25" s="62">
        <f t="shared" si="15"/>
        <v>0</v>
      </c>
      <c r="CX25" s="62">
        <f t="shared" si="15"/>
        <v>0</v>
      </c>
      <c r="CY25" s="62">
        <f t="shared" si="15"/>
        <v>0</v>
      </c>
      <c r="CZ25" s="62">
        <f t="shared" si="15"/>
        <v>0</v>
      </c>
      <c r="DA25" s="62">
        <f t="shared" si="15"/>
        <v>0</v>
      </c>
      <c r="DB25" s="62">
        <f t="shared" si="15"/>
        <v>0</v>
      </c>
      <c r="DC25" s="62">
        <f t="shared" si="15"/>
        <v>0</v>
      </c>
    </row>
    <row r="26" spans="2:107" hidden="1"/>
    <row r="27" spans="2:107" hidden="1">
      <c r="B27" s="59" t="s">
        <v>10</v>
      </c>
      <c r="C27" s="64"/>
      <c r="D27" s="64"/>
      <c r="E27" s="64"/>
      <c r="F27" s="645" t="s">
        <v>32</v>
      </c>
      <c r="G27" s="657"/>
      <c r="H27" s="18">
        <v>0</v>
      </c>
      <c r="I27" s="18">
        <v>1</v>
      </c>
      <c r="J27" s="18">
        <v>2</v>
      </c>
      <c r="K27" s="18">
        <v>3</v>
      </c>
      <c r="L27" s="18">
        <v>4</v>
      </c>
      <c r="M27" s="18">
        <v>5</v>
      </c>
      <c r="N27" s="18">
        <v>6</v>
      </c>
      <c r="O27" s="18">
        <v>7</v>
      </c>
      <c r="P27" s="18">
        <v>8</v>
      </c>
      <c r="Q27" s="18">
        <v>9</v>
      </c>
      <c r="R27" s="18">
        <v>10</v>
      </c>
      <c r="S27" s="18">
        <v>11</v>
      </c>
      <c r="T27" s="18">
        <v>12</v>
      </c>
      <c r="U27" s="18">
        <v>13</v>
      </c>
      <c r="V27" s="18">
        <v>14</v>
      </c>
      <c r="W27" s="18">
        <v>15</v>
      </c>
      <c r="X27" s="18">
        <v>16</v>
      </c>
      <c r="Y27" s="18">
        <v>17</v>
      </c>
      <c r="Z27" s="18">
        <v>18</v>
      </c>
      <c r="AA27" s="18">
        <v>19</v>
      </c>
      <c r="AB27" s="18">
        <v>20</v>
      </c>
      <c r="AC27" s="18">
        <v>21</v>
      </c>
      <c r="AD27" s="18">
        <v>22</v>
      </c>
      <c r="AE27" s="18">
        <v>23</v>
      </c>
      <c r="AF27" s="18">
        <v>24</v>
      </c>
      <c r="AG27" s="18">
        <v>25</v>
      </c>
      <c r="AH27" s="18">
        <v>26</v>
      </c>
      <c r="AI27" s="18">
        <v>27</v>
      </c>
      <c r="AJ27" s="18">
        <v>28</v>
      </c>
      <c r="AK27" s="18">
        <v>29</v>
      </c>
      <c r="AL27" s="18">
        <v>30</v>
      </c>
      <c r="AM27" s="18">
        <v>31</v>
      </c>
      <c r="AN27" s="18">
        <v>32</v>
      </c>
      <c r="AO27" s="18">
        <v>33</v>
      </c>
      <c r="AP27" s="18">
        <v>34</v>
      </c>
      <c r="AQ27" s="18">
        <v>35</v>
      </c>
      <c r="AR27" s="18">
        <v>36</v>
      </c>
      <c r="AS27" s="18">
        <v>37</v>
      </c>
      <c r="AT27" s="18">
        <v>38</v>
      </c>
      <c r="AU27" s="18">
        <v>39</v>
      </c>
      <c r="AV27" s="18">
        <v>40</v>
      </c>
      <c r="AW27" s="18">
        <v>41</v>
      </c>
      <c r="AX27" s="18">
        <v>42</v>
      </c>
      <c r="AY27" s="18">
        <v>43</v>
      </c>
      <c r="AZ27" s="18">
        <v>44</v>
      </c>
      <c r="BA27" s="18">
        <v>45</v>
      </c>
      <c r="BB27" s="18">
        <v>46</v>
      </c>
      <c r="BC27" s="18">
        <v>47</v>
      </c>
      <c r="BD27" s="18">
        <v>48</v>
      </c>
      <c r="BE27" s="18">
        <v>49</v>
      </c>
      <c r="BF27" s="18">
        <v>50</v>
      </c>
      <c r="BG27" s="18">
        <v>51</v>
      </c>
      <c r="BH27" s="18">
        <v>52</v>
      </c>
      <c r="BI27" s="18">
        <v>53</v>
      </c>
      <c r="BJ27" s="18">
        <v>54</v>
      </c>
      <c r="BK27" s="18">
        <v>55</v>
      </c>
      <c r="BL27" s="18">
        <v>56</v>
      </c>
      <c r="BM27" s="18">
        <v>57</v>
      </c>
      <c r="BN27" s="18">
        <v>58</v>
      </c>
      <c r="BO27" s="18">
        <v>59</v>
      </c>
      <c r="BP27" s="18">
        <v>60</v>
      </c>
      <c r="BQ27" s="18">
        <v>61</v>
      </c>
      <c r="BR27" s="18">
        <v>62</v>
      </c>
      <c r="BS27" s="18">
        <v>63</v>
      </c>
      <c r="BT27" s="18">
        <v>64</v>
      </c>
      <c r="BU27" s="18">
        <v>65</v>
      </c>
      <c r="BV27" s="18">
        <v>66</v>
      </c>
      <c r="BW27" s="18">
        <v>67</v>
      </c>
      <c r="BX27" s="18">
        <v>68</v>
      </c>
      <c r="BY27" s="18">
        <v>69</v>
      </c>
      <c r="BZ27" s="18">
        <v>70</v>
      </c>
      <c r="CA27" s="18">
        <v>71</v>
      </c>
      <c r="CB27" s="18">
        <v>72</v>
      </c>
      <c r="CC27" s="18">
        <v>73</v>
      </c>
      <c r="CD27" s="18">
        <v>74</v>
      </c>
      <c r="CE27" s="18">
        <v>75</v>
      </c>
      <c r="CF27" s="18">
        <v>76</v>
      </c>
      <c r="CG27" s="18">
        <v>77</v>
      </c>
      <c r="CH27" s="18">
        <v>78</v>
      </c>
      <c r="CI27" s="18">
        <v>79</v>
      </c>
      <c r="CJ27" s="18">
        <v>80</v>
      </c>
      <c r="CK27" s="18">
        <v>81</v>
      </c>
      <c r="CL27" s="18">
        <v>82</v>
      </c>
      <c r="CM27" s="18">
        <v>83</v>
      </c>
      <c r="CN27" s="18">
        <v>84</v>
      </c>
      <c r="CO27" s="18">
        <v>85</v>
      </c>
      <c r="CP27" s="18">
        <v>86</v>
      </c>
      <c r="CQ27" s="18">
        <v>87</v>
      </c>
      <c r="CR27" s="18">
        <v>88</v>
      </c>
      <c r="CS27" s="18">
        <v>89</v>
      </c>
      <c r="CT27" s="18">
        <v>90</v>
      </c>
      <c r="CU27" s="18">
        <v>91</v>
      </c>
      <c r="CV27" s="18">
        <v>92</v>
      </c>
      <c r="CW27" s="18">
        <v>93</v>
      </c>
      <c r="CX27" s="18">
        <v>94</v>
      </c>
      <c r="CY27" s="18">
        <v>95</v>
      </c>
      <c r="CZ27" s="18">
        <v>96</v>
      </c>
      <c r="DA27" s="18">
        <v>97</v>
      </c>
      <c r="DB27" s="18">
        <v>98</v>
      </c>
      <c r="DC27" s="18">
        <v>99</v>
      </c>
    </row>
    <row r="28" spans="2:107" ht="28.8" hidden="1">
      <c r="B28" s="4" t="s">
        <v>5</v>
      </c>
      <c r="C28" s="667" t="s">
        <v>15</v>
      </c>
      <c r="D28" s="667"/>
      <c r="E28" s="667"/>
      <c r="F28" s="19" t="s">
        <v>34</v>
      </c>
      <c r="G28" s="18" t="s">
        <v>33</v>
      </c>
      <c r="H28" s="18" t="str">
        <f ca="1">IF(PVP="",TEXT(TODAY(),"yyyy"),TEXT(PVP,"yyyy"))</f>
        <v>2023</v>
      </c>
      <c r="I28" s="18">
        <f t="shared" ref="I28:AN28" ca="1" si="16">$H$7+I27</f>
        <v>2024</v>
      </c>
      <c r="J28" s="18">
        <f t="shared" ca="1" si="16"/>
        <v>2025</v>
      </c>
      <c r="K28" s="18">
        <f t="shared" ca="1" si="16"/>
        <v>2026</v>
      </c>
      <c r="L28" s="18">
        <f t="shared" ca="1" si="16"/>
        <v>2027</v>
      </c>
      <c r="M28" s="18">
        <f t="shared" ca="1" si="16"/>
        <v>2028</v>
      </c>
      <c r="N28" s="18">
        <f t="shared" ca="1" si="16"/>
        <v>2029</v>
      </c>
      <c r="O28" s="18">
        <f t="shared" ca="1" si="16"/>
        <v>2030</v>
      </c>
      <c r="P28" s="18">
        <f t="shared" ca="1" si="16"/>
        <v>2031</v>
      </c>
      <c r="Q28" s="18">
        <f t="shared" ca="1" si="16"/>
        <v>2032</v>
      </c>
      <c r="R28" s="18">
        <f t="shared" ca="1" si="16"/>
        <v>2033</v>
      </c>
      <c r="S28" s="18">
        <f t="shared" ca="1" si="16"/>
        <v>2034</v>
      </c>
      <c r="T28" s="18">
        <f t="shared" ca="1" si="16"/>
        <v>2035</v>
      </c>
      <c r="U28" s="18">
        <f t="shared" ca="1" si="16"/>
        <v>2036</v>
      </c>
      <c r="V28" s="18">
        <f t="shared" ca="1" si="16"/>
        <v>2037</v>
      </c>
      <c r="W28" s="18">
        <f t="shared" ca="1" si="16"/>
        <v>2038</v>
      </c>
      <c r="X28" s="18">
        <f t="shared" ca="1" si="16"/>
        <v>2039</v>
      </c>
      <c r="Y28" s="18">
        <f t="shared" ca="1" si="16"/>
        <v>2040</v>
      </c>
      <c r="Z28" s="18">
        <f t="shared" ca="1" si="16"/>
        <v>2041</v>
      </c>
      <c r="AA28" s="18">
        <f t="shared" ca="1" si="16"/>
        <v>2042</v>
      </c>
      <c r="AB28" s="18">
        <f t="shared" ca="1" si="16"/>
        <v>2043</v>
      </c>
      <c r="AC28" s="18">
        <f t="shared" ca="1" si="16"/>
        <v>2044</v>
      </c>
      <c r="AD28" s="18">
        <f t="shared" ca="1" si="16"/>
        <v>2045</v>
      </c>
      <c r="AE28" s="18">
        <f t="shared" ca="1" si="16"/>
        <v>2046</v>
      </c>
      <c r="AF28" s="18">
        <f t="shared" ca="1" si="16"/>
        <v>2047</v>
      </c>
      <c r="AG28" s="18">
        <f t="shared" ca="1" si="16"/>
        <v>2048</v>
      </c>
      <c r="AH28" s="18">
        <f t="shared" ca="1" si="16"/>
        <v>2049</v>
      </c>
      <c r="AI28" s="18">
        <f t="shared" ca="1" si="16"/>
        <v>2050</v>
      </c>
      <c r="AJ28" s="18">
        <f t="shared" ca="1" si="16"/>
        <v>2051</v>
      </c>
      <c r="AK28" s="18">
        <f t="shared" ca="1" si="16"/>
        <v>2052</v>
      </c>
      <c r="AL28" s="18">
        <f t="shared" ca="1" si="16"/>
        <v>2053</v>
      </c>
      <c r="AM28" s="18">
        <f t="shared" ca="1" si="16"/>
        <v>2054</v>
      </c>
      <c r="AN28" s="18">
        <f t="shared" ca="1" si="16"/>
        <v>2055</v>
      </c>
      <c r="AO28" s="18">
        <f t="shared" ref="AO28:BT28" ca="1" si="17">$H$7+AO27</f>
        <v>2056</v>
      </c>
      <c r="AP28" s="18">
        <f t="shared" ca="1" si="17"/>
        <v>2057</v>
      </c>
      <c r="AQ28" s="18">
        <f t="shared" ca="1" si="17"/>
        <v>2058</v>
      </c>
      <c r="AR28" s="18">
        <f t="shared" ca="1" si="17"/>
        <v>2059</v>
      </c>
      <c r="AS28" s="18">
        <f t="shared" ca="1" si="17"/>
        <v>2060</v>
      </c>
      <c r="AT28" s="18">
        <f t="shared" ca="1" si="17"/>
        <v>2061</v>
      </c>
      <c r="AU28" s="18">
        <f t="shared" ca="1" si="17"/>
        <v>2062</v>
      </c>
      <c r="AV28" s="18">
        <f t="shared" ca="1" si="17"/>
        <v>2063</v>
      </c>
      <c r="AW28" s="18">
        <f t="shared" ca="1" si="17"/>
        <v>2064</v>
      </c>
      <c r="AX28" s="18">
        <f t="shared" ca="1" si="17"/>
        <v>2065</v>
      </c>
      <c r="AY28" s="18">
        <f t="shared" ca="1" si="17"/>
        <v>2066</v>
      </c>
      <c r="AZ28" s="18">
        <f t="shared" ca="1" si="17"/>
        <v>2067</v>
      </c>
      <c r="BA28" s="18">
        <f t="shared" ca="1" si="17"/>
        <v>2068</v>
      </c>
      <c r="BB28" s="18">
        <f t="shared" ca="1" si="17"/>
        <v>2069</v>
      </c>
      <c r="BC28" s="18">
        <f t="shared" ca="1" si="17"/>
        <v>2070</v>
      </c>
      <c r="BD28" s="18">
        <f t="shared" ca="1" si="17"/>
        <v>2071</v>
      </c>
      <c r="BE28" s="18">
        <f t="shared" ca="1" si="17"/>
        <v>2072</v>
      </c>
      <c r="BF28" s="18">
        <f t="shared" ca="1" si="17"/>
        <v>2073</v>
      </c>
      <c r="BG28" s="18">
        <f t="shared" ca="1" si="17"/>
        <v>2074</v>
      </c>
      <c r="BH28" s="18">
        <f t="shared" ca="1" si="17"/>
        <v>2075</v>
      </c>
      <c r="BI28" s="18">
        <f t="shared" ca="1" si="17"/>
        <v>2076</v>
      </c>
      <c r="BJ28" s="18">
        <f t="shared" ca="1" si="17"/>
        <v>2077</v>
      </c>
      <c r="BK28" s="18">
        <f t="shared" ca="1" si="17"/>
        <v>2078</v>
      </c>
      <c r="BL28" s="18">
        <f t="shared" ca="1" si="17"/>
        <v>2079</v>
      </c>
      <c r="BM28" s="18">
        <f t="shared" ca="1" si="17"/>
        <v>2080</v>
      </c>
      <c r="BN28" s="18">
        <f t="shared" ca="1" si="17"/>
        <v>2081</v>
      </c>
      <c r="BO28" s="18">
        <f t="shared" ca="1" si="17"/>
        <v>2082</v>
      </c>
      <c r="BP28" s="18">
        <f t="shared" ca="1" si="17"/>
        <v>2083</v>
      </c>
      <c r="BQ28" s="18">
        <f t="shared" ca="1" si="17"/>
        <v>2084</v>
      </c>
      <c r="BR28" s="18">
        <f t="shared" ca="1" si="17"/>
        <v>2085</v>
      </c>
      <c r="BS28" s="18">
        <f t="shared" ca="1" si="17"/>
        <v>2086</v>
      </c>
      <c r="BT28" s="18">
        <f t="shared" ca="1" si="17"/>
        <v>2087</v>
      </c>
      <c r="BU28" s="18">
        <f t="shared" ref="BU28:CZ28" ca="1" si="18">$H$7+BU27</f>
        <v>2088</v>
      </c>
      <c r="BV28" s="18">
        <f t="shared" ca="1" si="18"/>
        <v>2089</v>
      </c>
      <c r="BW28" s="18">
        <f t="shared" ca="1" si="18"/>
        <v>2090</v>
      </c>
      <c r="BX28" s="18">
        <f t="shared" ca="1" si="18"/>
        <v>2091</v>
      </c>
      <c r="BY28" s="18">
        <f t="shared" ca="1" si="18"/>
        <v>2092</v>
      </c>
      <c r="BZ28" s="18">
        <f t="shared" ca="1" si="18"/>
        <v>2093</v>
      </c>
      <c r="CA28" s="18">
        <f t="shared" ca="1" si="18"/>
        <v>2094</v>
      </c>
      <c r="CB28" s="18">
        <f t="shared" ca="1" si="18"/>
        <v>2095</v>
      </c>
      <c r="CC28" s="18">
        <f t="shared" ca="1" si="18"/>
        <v>2096</v>
      </c>
      <c r="CD28" s="18">
        <f t="shared" ca="1" si="18"/>
        <v>2097</v>
      </c>
      <c r="CE28" s="18">
        <f t="shared" ca="1" si="18"/>
        <v>2098</v>
      </c>
      <c r="CF28" s="18">
        <f t="shared" ca="1" si="18"/>
        <v>2099</v>
      </c>
      <c r="CG28" s="18">
        <f t="shared" ca="1" si="18"/>
        <v>2100</v>
      </c>
      <c r="CH28" s="18">
        <f t="shared" ca="1" si="18"/>
        <v>2101</v>
      </c>
      <c r="CI28" s="18">
        <f t="shared" ca="1" si="18"/>
        <v>2102</v>
      </c>
      <c r="CJ28" s="18">
        <f t="shared" ca="1" si="18"/>
        <v>2103</v>
      </c>
      <c r="CK28" s="18">
        <f t="shared" ca="1" si="18"/>
        <v>2104</v>
      </c>
      <c r="CL28" s="18">
        <f t="shared" ca="1" si="18"/>
        <v>2105</v>
      </c>
      <c r="CM28" s="18">
        <f t="shared" ca="1" si="18"/>
        <v>2106</v>
      </c>
      <c r="CN28" s="18">
        <f t="shared" ca="1" si="18"/>
        <v>2107</v>
      </c>
      <c r="CO28" s="18">
        <f t="shared" ca="1" si="18"/>
        <v>2108</v>
      </c>
      <c r="CP28" s="18">
        <f t="shared" ca="1" si="18"/>
        <v>2109</v>
      </c>
      <c r="CQ28" s="18">
        <f t="shared" ca="1" si="18"/>
        <v>2110</v>
      </c>
      <c r="CR28" s="18">
        <f t="shared" ca="1" si="18"/>
        <v>2111</v>
      </c>
      <c r="CS28" s="18">
        <f t="shared" ca="1" si="18"/>
        <v>2112</v>
      </c>
      <c r="CT28" s="18">
        <f t="shared" ca="1" si="18"/>
        <v>2113</v>
      </c>
      <c r="CU28" s="18">
        <f t="shared" ca="1" si="18"/>
        <v>2114</v>
      </c>
      <c r="CV28" s="18">
        <f t="shared" ca="1" si="18"/>
        <v>2115</v>
      </c>
      <c r="CW28" s="18">
        <f t="shared" ca="1" si="18"/>
        <v>2116</v>
      </c>
      <c r="CX28" s="18">
        <f t="shared" ca="1" si="18"/>
        <v>2117</v>
      </c>
      <c r="CY28" s="18">
        <f t="shared" ca="1" si="18"/>
        <v>2118</v>
      </c>
      <c r="CZ28" s="18">
        <f t="shared" ca="1" si="18"/>
        <v>2119</v>
      </c>
      <c r="DA28" s="18">
        <f t="shared" ref="DA28:DC28" ca="1" si="19">$H$7+DA27</f>
        <v>2120</v>
      </c>
      <c r="DB28" s="18">
        <f t="shared" ca="1" si="19"/>
        <v>2121</v>
      </c>
      <c r="DC28" s="18">
        <f t="shared" ca="1" si="19"/>
        <v>2122</v>
      </c>
    </row>
    <row r="29" spans="2:107" ht="15" hidden="1" customHeight="1">
      <c r="B29" s="262" t="s">
        <v>242</v>
      </c>
      <c r="C29" s="679" t="s">
        <v>265</v>
      </c>
      <c r="D29" s="679"/>
      <c r="E29" s="679"/>
      <c r="F29" s="66">
        <f>H29+NPV(FD,I29:INDEX(I29:DC29,PAL))</f>
        <v>0</v>
      </c>
      <c r="G29" s="76">
        <f>SUMIF($H$6:$DC$6,"&lt;="&amp;PAL,$H29:$DC29)</f>
        <v>0</v>
      </c>
      <c r="H29" s="20">
        <f>'Alternatyva 4'!H$7-'Alternatyva 4'!H$112</f>
        <v>0</v>
      </c>
      <c r="I29" s="20">
        <f>'Alternatyva 4'!I$7-'Alternatyva 4'!I$112</f>
        <v>0</v>
      </c>
      <c r="J29" s="20">
        <f>'Alternatyva 4'!J$7-'Alternatyva 4'!J$112</f>
        <v>0</v>
      </c>
      <c r="K29" s="20">
        <f>'Alternatyva 4'!K$7-'Alternatyva 4'!K$112</f>
        <v>0</v>
      </c>
      <c r="L29" s="20">
        <f>'Alternatyva 4'!L$7-'Alternatyva 4'!L$112</f>
        <v>0</v>
      </c>
      <c r="M29" s="20">
        <f>'Alternatyva 4'!M$7-'Alternatyva 4'!M$112</f>
        <v>0</v>
      </c>
      <c r="N29" s="20">
        <f>'Alternatyva 4'!N$7-'Alternatyva 4'!N$112</f>
        <v>0</v>
      </c>
      <c r="O29" s="20">
        <f>'Alternatyva 4'!O$7-'Alternatyva 4'!O$112</f>
        <v>0</v>
      </c>
      <c r="P29" s="20">
        <f>'Alternatyva 4'!P$7-'Alternatyva 4'!P$112</f>
        <v>0</v>
      </c>
      <c r="Q29" s="20">
        <f>'Alternatyva 4'!Q$7-'Alternatyva 4'!Q$112</f>
        <v>0</v>
      </c>
      <c r="R29" s="20">
        <f>'Alternatyva 4'!R$7-'Alternatyva 4'!R$112</f>
        <v>0</v>
      </c>
      <c r="S29" s="20">
        <f>'Alternatyva 4'!S$7-'Alternatyva 4'!S$112</f>
        <v>0</v>
      </c>
      <c r="T29" s="20">
        <f>'Alternatyva 4'!T$7-'Alternatyva 4'!T$112</f>
        <v>0</v>
      </c>
      <c r="U29" s="20">
        <f>'Alternatyva 4'!U$7-'Alternatyva 4'!U$112</f>
        <v>0</v>
      </c>
      <c r="V29" s="20">
        <f>'Alternatyva 4'!V$7-'Alternatyva 4'!V$112</f>
        <v>0</v>
      </c>
      <c r="W29" s="20">
        <f>'Alternatyva 4'!W$7-'Alternatyva 4'!W$112</f>
        <v>0</v>
      </c>
      <c r="X29" s="20">
        <f>'Alternatyva 4'!X$7-'Alternatyva 4'!X$112</f>
        <v>0</v>
      </c>
      <c r="Y29" s="20">
        <f>'Alternatyva 4'!Y$7-'Alternatyva 4'!Y$112</f>
        <v>0</v>
      </c>
      <c r="Z29" s="20">
        <f>'Alternatyva 4'!Z$7-'Alternatyva 4'!Z$112</f>
        <v>0</v>
      </c>
      <c r="AA29" s="20">
        <f>'Alternatyva 4'!AA$7-'Alternatyva 4'!AA$112</f>
        <v>0</v>
      </c>
      <c r="AB29" s="20">
        <f>'Alternatyva 4'!AB$7-'Alternatyva 4'!AB$112</f>
        <v>0</v>
      </c>
      <c r="AC29" s="20">
        <f>'Alternatyva 4'!AC$7-'Alternatyva 4'!AC$112</f>
        <v>0</v>
      </c>
      <c r="AD29" s="20">
        <f>'Alternatyva 4'!AD$7-'Alternatyva 4'!AD$112</f>
        <v>0</v>
      </c>
      <c r="AE29" s="20">
        <f>'Alternatyva 4'!AE$7-'Alternatyva 4'!AE$112</f>
        <v>0</v>
      </c>
      <c r="AF29" s="20">
        <f>'Alternatyva 4'!AF$7-'Alternatyva 4'!AF$112</f>
        <v>0</v>
      </c>
      <c r="AG29" s="20">
        <f>'Alternatyva 4'!AG$7-'Alternatyva 4'!AG$112</f>
        <v>0</v>
      </c>
      <c r="AH29" s="20">
        <f>'Alternatyva 4'!AH$7-'Alternatyva 4'!AH$112</f>
        <v>0</v>
      </c>
      <c r="AI29" s="20">
        <f>'Alternatyva 4'!AI$7-'Alternatyva 4'!AI$112</f>
        <v>0</v>
      </c>
      <c r="AJ29" s="20">
        <f>'Alternatyva 4'!AJ$7-'Alternatyva 4'!AJ$112</f>
        <v>0</v>
      </c>
      <c r="AK29" s="20">
        <f>'Alternatyva 4'!AK$7-'Alternatyva 4'!AK$112</f>
        <v>0</v>
      </c>
      <c r="AL29" s="20">
        <f>'Alternatyva 4'!AL$7-'Alternatyva 4'!AL$112</f>
        <v>0</v>
      </c>
      <c r="AM29" s="20">
        <f>'Alternatyva 4'!AM$7-'Alternatyva 4'!AM$112</f>
        <v>0</v>
      </c>
      <c r="AN29" s="20">
        <f>'Alternatyva 4'!AN$7-'Alternatyva 4'!AN$112</f>
        <v>0</v>
      </c>
      <c r="AO29" s="20">
        <f>'Alternatyva 4'!AO$7-'Alternatyva 4'!AO$112</f>
        <v>0</v>
      </c>
      <c r="AP29" s="20">
        <f>'Alternatyva 4'!AP$7-'Alternatyva 4'!AP$112</f>
        <v>0</v>
      </c>
      <c r="AQ29" s="20">
        <f>'Alternatyva 4'!AQ$7-'Alternatyva 4'!AQ$112</f>
        <v>0</v>
      </c>
      <c r="AR29" s="20">
        <f>'Alternatyva 4'!AR$7-'Alternatyva 4'!AR$112</f>
        <v>0</v>
      </c>
      <c r="AS29" s="20">
        <f>'Alternatyva 4'!AS$7-'Alternatyva 4'!AS$112</f>
        <v>0</v>
      </c>
      <c r="AT29" s="20">
        <f>'Alternatyva 4'!AT$7-'Alternatyva 4'!AT$112</f>
        <v>0</v>
      </c>
      <c r="AU29" s="20">
        <f>'Alternatyva 4'!AU$7-'Alternatyva 4'!AU$112</f>
        <v>0</v>
      </c>
      <c r="AV29" s="20">
        <f>'Alternatyva 4'!AV$7-'Alternatyva 4'!AV$112</f>
        <v>0</v>
      </c>
      <c r="AW29" s="20">
        <f>'Alternatyva 4'!AW$7-'Alternatyva 4'!AW$112</f>
        <v>0</v>
      </c>
      <c r="AX29" s="20">
        <f>'Alternatyva 4'!AX$7-'Alternatyva 4'!AX$112</f>
        <v>0</v>
      </c>
      <c r="AY29" s="20">
        <f>'Alternatyva 4'!AY$7-'Alternatyva 4'!AY$112</f>
        <v>0</v>
      </c>
      <c r="AZ29" s="20">
        <f>'Alternatyva 4'!AZ$7-'Alternatyva 4'!AZ$112</f>
        <v>0</v>
      </c>
      <c r="BA29" s="20">
        <f>'Alternatyva 4'!BA$7-'Alternatyva 4'!BA$112</f>
        <v>0</v>
      </c>
      <c r="BB29" s="20">
        <f>'Alternatyva 4'!BB$7-'Alternatyva 4'!BB$112</f>
        <v>0</v>
      </c>
      <c r="BC29" s="20">
        <f>'Alternatyva 4'!BC$7-'Alternatyva 4'!BC$112</f>
        <v>0</v>
      </c>
      <c r="BD29" s="20">
        <f>'Alternatyva 4'!BD$7-'Alternatyva 4'!BD$112</f>
        <v>0</v>
      </c>
      <c r="BE29" s="20">
        <f>'Alternatyva 4'!BE$7-'Alternatyva 4'!BE$112</f>
        <v>0</v>
      </c>
      <c r="BF29" s="20">
        <f>'Alternatyva 4'!BF$7-'Alternatyva 4'!BF$112</f>
        <v>0</v>
      </c>
      <c r="BG29" s="20">
        <f>'Alternatyva 4'!BG$7-'Alternatyva 4'!BG$112</f>
        <v>0</v>
      </c>
      <c r="BH29" s="20">
        <f>'Alternatyva 4'!BH$7-'Alternatyva 4'!BH$112</f>
        <v>0</v>
      </c>
      <c r="BI29" s="20">
        <f>'Alternatyva 4'!BI$7-'Alternatyva 4'!BI$112</f>
        <v>0</v>
      </c>
      <c r="BJ29" s="20">
        <f>'Alternatyva 4'!BJ$7-'Alternatyva 4'!BJ$112</f>
        <v>0</v>
      </c>
      <c r="BK29" s="20">
        <f>'Alternatyva 4'!BK$7-'Alternatyva 4'!BK$112</f>
        <v>0</v>
      </c>
      <c r="BL29" s="20">
        <f>'Alternatyva 4'!BL$7-'Alternatyva 4'!BL$112</f>
        <v>0</v>
      </c>
      <c r="BM29" s="20">
        <f>'Alternatyva 4'!BM$7-'Alternatyva 4'!BM$112</f>
        <v>0</v>
      </c>
      <c r="BN29" s="20">
        <f>'Alternatyva 4'!BN$7-'Alternatyva 4'!BN$112</f>
        <v>0</v>
      </c>
      <c r="BO29" s="20">
        <f>'Alternatyva 4'!BO$7-'Alternatyva 4'!BO$112</f>
        <v>0</v>
      </c>
      <c r="BP29" s="20">
        <f>'Alternatyva 4'!BP$7-'Alternatyva 4'!BP$112</f>
        <v>0</v>
      </c>
      <c r="BQ29" s="20">
        <f>'Alternatyva 4'!BQ$7-'Alternatyva 4'!BQ$112</f>
        <v>0</v>
      </c>
      <c r="BR29" s="20">
        <f>'Alternatyva 4'!BR$7-'Alternatyva 4'!BR$112</f>
        <v>0</v>
      </c>
      <c r="BS29" s="20">
        <f>'Alternatyva 4'!BS$7-'Alternatyva 4'!BS$112</f>
        <v>0</v>
      </c>
      <c r="BT29" s="20">
        <f>'Alternatyva 4'!BT$7-'Alternatyva 4'!BT$112</f>
        <v>0</v>
      </c>
      <c r="BU29" s="20">
        <f>'Alternatyva 4'!BU$7-'Alternatyva 4'!BU$112</f>
        <v>0</v>
      </c>
      <c r="BV29" s="20">
        <f>'Alternatyva 4'!BV$7-'Alternatyva 4'!BV$112</f>
        <v>0</v>
      </c>
      <c r="BW29" s="20">
        <f>'Alternatyva 4'!BW$7-'Alternatyva 4'!BW$112</f>
        <v>0</v>
      </c>
      <c r="BX29" s="20">
        <f>'Alternatyva 4'!BX$7-'Alternatyva 4'!BX$112</f>
        <v>0</v>
      </c>
      <c r="BY29" s="20">
        <f>'Alternatyva 4'!BY$7-'Alternatyva 4'!BY$112</f>
        <v>0</v>
      </c>
      <c r="BZ29" s="20">
        <f>'Alternatyva 4'!BZ$7-'Alternatyva 4'!BZ$112</f>
        <v>0</v>
      </c>
      <c r="CA29" s="20">
        <f>'Alternatyva 4'!CA$7-'Alternatyva 4'!CA$112</f>
        <v>0</v>
      </c>
      <c r="CB29" s="20">
        <f>'Alternatyva 4'!CB$7-'Alternatyva 4'!CB$112</f>
        <v>0</v>
      </c>
      <c r="CC29" s="20">
        <f>'Alternatyva 4'!CC$7-'Alternatyva 4'!CC$112</f>
        <v>0</v>
      </c>
      <c r="CD29" s="20">
        <f>'Alternatyva 4'!CD$7-'Alternatyva 4'!CD$112</f>
        <v>0</v>
      </c>
      <c r="CE29" s="20">
        <f>'Alternatyva 4'!CE$7-'Alternatyva 4'!CE$112</f>
        <v>0</v>
      </c>
      <c r="CF29" s="20">
        <f>'Alternatyva 4'!CF$7-'Alternatyva 4'!CF$112</f>
        <v>0</v>
      </c>
      <c r="CG29" s="20">
        <f>'Alternatyva 4'!CG$7-'Alternatyva 4'!CG$112</f>
        <v>0</v>
      </c>
      <c r="CH29" s="20">
        <f>'Alternatyva 4'!CH$7-'Alternatyva 4'!CH$112</f>
        <v>0</v>
      </c>
      <c r="CI29" s="20">
        <f>'Alternatyva 4'!CI$7-'Alternatyva 4'!CI$112</f>
        <v>0</v>
      </c>
      <c r="CJ29" s="20">
        <f>'Alternatyva 4'!CJ$7-'Alternatyva 4'!CJ$112</f>
        <v>0</v>
      </c>
      <c r="CK29" s="20">
        <f>'Alternatyva 4'!CK$7-'Alternatyva 4'!CK$112</f>
        <v>0</v>
      </c>
      <c r="CL29" s="20">
        <f>'Alternatyva 4'!CL$7-'Alternatyva 4'!CL$112</f>
        <v>0</v>
      </c>
      <c r="CM29" s="20">
        <f>'Alternatyva 4'!CM$7-'Alternatyva 4'!CM$112</f>
        <v>0</v>
      </c>
      <c r="CN29" s="20">
        <f>'Alternatyva 4'!CN$7-'Alternatyva 4'!CN$112</f>
        <v>0</v>
      </c>
      <c r="CO29" s="20">
        <f>'Alternatyva 4'!CO$7-'Alternatyva 4'!CO$112</f>
        <v>0</v>
      </c>
      <c r="CP29" s="20">
        <f>'Alternatyva 4'!CP$7-'Alternatyva 4'!CP$112</f>
        <v>0</v>
      </c>
      <c r="CQ29" s="20">
        <f>'Alternatyva 4'!CQ$7-'Alternatyva 4'!CQ$112</f>
        <v>0</v>
      </c>
      <c r="CR29" s="20">
        <f>'Alternatyva 4'!CR$7-'Alternatyva 4'!CR$112</f>
        <v>0</v>
      </c>
      <c r="CS29" s="20">
        <f>'Alternatyva 4'!CS$7-'Alternatyva 4'!CS$112</f>
        <v>0</v>
      </c>
      <c r="CT29" s="20">
        <f>'Alternatyva 4'!CT$7-'Alternatyva 4'!CT$112</f>
        <v>0</v>
      </c>
      <c r="CU29" s="20">
        <f>'Alternatyva 4'!CU$7-'Alternatyva 4'!CU$112</f>
        <v>0</v>
      </c>
      <c r="CV29" s="20">
        <f>'Alternatyva 4'!CV$7-'Alternatyva 4'!CV$112</f>
        <v>0</v>
      </c>
      <c r="CW29" s="20">
        <f>'Alternatyva 4'!CW$7-'Alternatyva 4'!CW$112</f>
        <v>0</v>
      </c>
      <c r="CX29" s="20">
        <f>'Alternatyva 4'!CX$7-'Alternatyva 4'!CX$112</f>
        <v>0</v>
      </c>
      <c r="CY29" s="20">
        <f>'Alternatyva 4'!CY$7-'Alternatyva 4'!CY$112</f>
        <v>0</v>
      </c>
      <c r="CZ29" s="20">
        <f>'Alternatyva 4'!CZ$7-'Alternatyva 4'!CZ$112</f>
        <v>0</v>
      </c>
      <c r="DA29" s="20">
        <f>'Alternatyva 4'!DA$7-'Alternatyva 4'!DA$112</f>
        <v>0</v>
      </c>
      <c r="DB29" s="20">
        <f>'Alternatyva 4'!DB$7-'Alternatyva 4'!DB$112</f>
        <v>0</v>
      </c>
      <c r="DC29" s="20">
        <f>'Alternatyva 4'!DC$7-'Alternatyva 4'!DC$112</f>
        <v>0</v>
      </c>
    </row>
    <row r="30" spans="2:107" hidden="1">
      <c r="B30" s="262" t="s">
        <v>243</v>
      </c>
      <c r="C30" s="680" t="s">
        <v>266</v>
      </c>
      <c r="D30" s="680"/>
      <c r="E30" s="680"/>
      <c r="F30" s="66">
        <f>H30+NPV(FD,I30:INDEX(I30:DC30,PAL))</f>
        <v>0</v>
      </c>
      <c r="G30" s="76">
        <f>SUMIF($H$6:$DC$6,"&lt;="&amp;PAL,$H30:$DC30)</f>
        <v>0</v>
      </c>
      <c r="H30" s="264">
        <f>SUMPRODUCT('Alternatyva 4'!H$95:H$99,100/('Alternatyva 4'!$DG$95:$DG$99+100))-SUMPRODUCT('Alternatyva 4'!H$106:H$110,100/('Alternatyva 4'!$DG$106:$DG$110+100))</f>
        <v>0</v>
      </c>
      <c r="I30" s="264">
        <f>SUMPRODUCT('Alternatyva 4'!I$95:I$99,100/('Alternatyva 4'!$DG$95:$DG$99+100))-SUMPRODUCT('Alternatyva 4'!I$106:I$110,100/('Alternatyva 4'!$DG$106:$DG$110+100))</f>
        <v>0</v>
      </c>
      <c r="J30" s="264">
        <f>SUMPRODUCT('Alternatyva 4'!J$95:J$99,100/('Alternatyva 4'!$DG$95:$DG$99+100))-SUMPRODUCT('Alternatyva 4'!J$106:J$110,100/('Alternatyva 4'!$DG$106:$DG$110+100))</f>
        <v>0</v>
      </c>
      <c r="K30" s="264">
        <f>SUMPRODUCT('Alternatyva 4'!K$95:K$99,100/('Alternatyva 4'!$DG$95:$DG$99+100))-SUMPRODUCT('Alternatyva 4'!K$106:K$110,100/('Alternatyva 4'!$DG$106:$DG$110+100))</f>
        <v>0</v>
      </c>
      <c r="L30" s="264">
        <f>SUMPRODUCT('Alternatyva 4'!L$95:L$99,100/('Alternatyva 4'!$DG$95:$DG$99+100))-SUMPRODUCT('Alternatyva 4'!L$106:L$110,100/('Alternatyva 4'!$DG$106:$DG$110+100))</f>
        <v>0</v>
      </c>
      <c r="M30" s="264">
        <f>SUMPRODUCT('Alternatyva 4'!M$95:M$99,100/('Alternatyva 4'!$DG$95:$DG$99+100))-SUMPRODUCT('Alternatyva 4'!M$106:M$110,100/('Alternatyva 4'!$DG$106:$DG$110+100))</f>
        <v>0</v>
      </c>
      <c r="N30" s="264">
        <f>SUMPRODUCT('Alternatyva 4'!N$95:N$99,100/('Alternatyva 4'!$DG$95:$DG$99+100))-SUMPRODUCT('Alternatyva 4'!N$106:N$110,100/('Alternatyva 4'!$DG$106:$DG$110+100))</f>
        <v>0</v>
      </c>
      <c r="O30" s="264">
        <f>SUMPRODUCT('Alternatyva 4'!O$95:O$99,100/('Alternatyva 4'!$DG$95:$DG$99+100))-SUMPRODUCT('Alternatyva 4'!O$106:O$110,100/('Alternatyva 4'!$DG$106:$DG$110+100))</f>
        <v>0</v>
      </c>
      <c r="P30" s="264">
        <f>SUMPRODUCT('Alternatyva 4'!P$95:P$99,100/('Alternatyva 4'!$DG$95:$DG$99+100))-SUMPRODUCT('Alternatyva 4'!P$106:P$110,100/('Alternatyva 4'!$DG$106:$DG$110+100))</f>
        <v>0</v>
      </c>
      <c r="Q30" s="264">
        <f>SUMPRODUCT('Alternatyva 4'!Q$95:Q$99,100/('Alternatyva 4'!$DG$95:$DG$99+100))-SUMPRODUCT('Alternatyva 4'!Q$106:Q$110,100/('Alternatyva 4'!$DG$106:$DG$110+100))</f>
        <v>0</v>
      </c>
      <c r="R30" s="264">
        <f>SUMPRODUCT('Alternatyva 4'!R$95:R$99,100/('Alternatyva 4'!$DG$95:$DG$99+100))-SUMPRODUCT('Alternatyva 4'!R$106:R$110,100/('Alternatyva 4'!$DG$106:$DG$110+100))</f>
        <v>0</v>
      </c>
      <c r="S30" s="264">
        <f>SUMPRODUCT('Alternatyva 4'!S$95:S$99,100/('Alternatyva 4'!$DG$95:$DG$99+100))-SUMPRODUCT('Alternatyva 4'!S$106:S$110,100/('Alternatyva 4'!$DG$106:$DG$110+100))</f>
        <v>0</v>
      </c>
      <c r="T30" s="264">
        <f>SUMPRODUCT('Alternatyva 4'!T$95:T$99,100/('Alternatyva 4'!$DG$95:$DG$99+100))-SUMPRODUCT('Alternatyva 4'!T$106:T$110,100/('Alternatyva 4'!$DG$106:$DG$110+100))</f>
        <v>0</v>
      </c>
      <c r="U30" s="264">
        <f>SUMPRODUCT('Alternatyva 4'!U$95:U$99,100/('Alternatyva 4'!$DG$95:$DG$99+100))-SUMPRODUCT('Alternatyva 4'!U$106:U$110,100/('Alternatyva 4'!$DG$106:$DG$110+100))</f>
        <v>0</v>
      </c>
      <c r="V30" s="264">
        <f>SUMPRODUCT('Alternatyva 4'!V$95:V$99,100/('Alternatyva 4'!$DG$95:$DG$99+100))-SUMPRODUCT('Alternatyva 4'!V$106:V$110,100/('Alternatyva 4'!$DG$106:$DG$110+100))</f>
        <v>0</v>
      </c>
      <c r="W30" s="264">
        <f>SUMPRODUCT('Alternatyva 4'!W$95:W$99,100/('Alternatyva 4'!$DG$95:$DG$99+100))-SUMPRODUCT('Alternatyva 4'!W$106:W$110,100/('Alternatyva 4'!$DG$106:$DG$110+100))</f>
        <v>0</v>
      </c>
      <c r="X30" s="264">
        <f>SUMPRODUCT('Alternatyva 4'!X$95:X$99,100/('Alternatyva 4'!$DG$95:$DG$99+100))-SUMPRODUCT('Alternatyva 4'!X$106:X$110,100/('Alternatyva 4'!$DG$106:$DG$110+100))</f>
        <v>0</v>
      </c>
      <c r="Y30" s="264">
        <f>SUMPRODUCT('Alternatyva 4'!Y$95:Y$99,100/('Alternatyva 4'!$DG$95:$DG$99+100))-SUMPRODUCT('Alternatyva 4'!Y$106:Y$110,100/('Alternatyva 4'!$DG$106:$DG$110+100))</f>
        <v>0</v>
      </c>
      <c r="Z30" s="264">
        <f>SUMPRODUCT('Alternatyva 4'!Z$95:Z$99,100/('Alternatyva 4'!$DG$95:$DG$99+100))-SUMPRODUCT('Alternatyva 4'!Z$106:Z$110,100/('Alternatyva 4'!$DG$106:$DG$110+100))</f>
        <v>0</v>
      </c>
      <c r="AA30" s="264">
        <f>SUMPRODUCT('Alternatyva 4'!AA$95:AA$99,100/('Alternatyva 4'!$DG$95:$DG$99+100))-SUMPRODUCT('Alternatyva 4'!AA$106:AA$110,100/('Alternatyva 4'!$DG$106:$DG$110+100))</f>
        <v>0</v>
      </c>
      <c r="AB30" s="264">
        <f>SUMPRODUCT('Alternatyva 4'!AB$95:AB$99,100/('Alternatyva 4'!$DG$95:$DG$99+100))-SUMPRODUCT('Alternatyva 4'!AB$106:AB$110,100/('Alternatyva 4'!$DG$106:$DG$110+100))</f>
        <v>0</v>
      </c>
      <c r="AC30" s="264">
        <f>SUMPRODUCT('Alternatyva 4'!AC$95:AC$99,100/('Alternatyva 4'!$DG$95:$DG$99+100))-SUMPRODUCT('Alternatyva 4'!AC$106:AC$110,100/('Alternatyva 4'!$DG$106:$DG$110+100))</f>
        <v>0</v>
      </c>
      <c r="AD30" s="264">
        <f>SUMPRODUCT('Alternatyva 4'!AD$95:AD$99,100/('Alternatyva 4'!$DG$95:$DG$99+100))-SUMPRODUCT('Alternatyva 4'!AD$106:AD$110,100/('Alternatyva 4'!$DG$106:$DG$110+100))</f>
        <v>0</v>
      </c>
      <c r="AE30" s="264">
        <f>SUMPRODUCT('Alternatyva 4'!AE$95:AE$99,100/('Alternatyva 4'!$DG$95:$DG$99+100))-SUMPRODUCT('Alternatyva 4'!AE$106:AE$110,100/('Alternatyva 4'!$DG$106:$DG$110+100))</f>
        <v>0</v>
      </c>
      <c r="AF30" s="264">
        <f>SUMPRODUCT('Alternatyva 4'!AF$95:AF$99,100/('Alternatyva 4'!$DG$95:$DG$99+100))-SUMPRODUCT('Alternatyva 4'!AF$106:AF$110,100/('Alternatyva 4'!$DG$106:$DG$110+100))</f>
        <v>0</v>
      </c>
      <c r="AG30" s="264">
        <f>SUMPRODUCT('Alternatyva 4'!AG$95:AG$99,100/('Alternatyva 4'!$DG$95:$DG$99+100))-SUMPRODUCT('Alternatyva 4'!AG$106:AG$110,100/('Alternatyva 4'!$DG$106:$DG$110+100))</f>
        <v>0</v>
      </c>
      <c r="AH30" s="264">
        <f>SUMPRODUCT('Alternatyva 4'!AH$95:AH$99,100/('Alternatyva 4'!$DG$95:$DG$99+100))-SUMPRODUCT('Alternatyva 4'!AH$106:AH$110,100/('Alternatyva 4'!$DG$106:$DG$110+100))</f>
        <v>0</v>
      </c>
      <c r="AI30" s="264">
        <f>SUMPRODUCT('Alternatyva 4'!AI$95:AI$99,100/('Alternatyva 4'!$DG$95:$DG$99+100))-SUMPRODUCT('Alternatyva 4'!AI$106:AI$110,100/('Alternatyva 4'!$DG$106:$DG$110+100))</f>
        <v>0</v>
      </c>
      <c r="AJ30" s="264">
        <f>SUMPRODUCT('Alternatyva 4'!AJ$95:AJ$99,100/('Alternatyva 4'!$DG$95:$DG$99+100))-SUMPRODUCT('Alternatyva 4'!AJ$106:AJ$110,100/('Alternatyva 4'!$DG$106:$DG$110+100))</f>
        <v>0</v>
      </c>
      <c r="AK30" s="264">
        <f>SUMPRODUCT('Alternatyva 4'!AK$95:AK$99,100/('Alternatyva 4'!$DG$95:$DG$99+100))-SUMPRODUCT('Alternatyva 4'!AK$106:AK$110,100/('Alternatyva 4'!$DG$106:$DG$110+100))</f>
        <v>0</v>
      </c>
      <c r="AL30" s="264">
        <f>SUMPRODUCT('Alternatyva 4'!AL$95:AL$99,100/('Alternatyva 4'!$DG$95:$DG$99+100))-SUMPRODUCT('Alternatyva 4'!AL$106:AL$110,100/('Alternatyva 4'!$DG$106:$DG$110+100))</f>
        <v>0</v>
      </c>
      <c r="AM30" s="264">
        <f>SUMPRODUCT('Alternatyva 4'!AM$95:AM$99,100/('Alternatyva 4'!$DG$95:$DG$99+100))-SUMPRODUCT('Alternatyva 4'!AM$106:AM$110,100/('Alternatyva 4'!$DG$106:$DG$110+100))</f>
        <v>0</v>
      </c>
      <c r="AN30" s="264">
        <f>SUMPRODUCT('Alternatyva 4'!AN$95:AN$99,100/('Alternatyva 4'!$DG$95:$DG$99+100))-SUMPRODUCT('Alternatyva 4'!AN$106:AN$110,100/('Alternatyva 4'!$DG$106:$DG$110+100))</f>
        <v>0</v>
      </c>
      <c r="AO30" s="264">
        <f>SUMPRODUCT('Alternatyva 4'!AO$95:AO$99,100/('Alternatyva 4'!$DG$95:$DG$99+100))-SUMPRODUCT('Alternatyva 4'!AO$106:AO$110,100/('Alternatyva 4'!$DG$106:$DG$110+100))</f>
        <v>0</v>
      </c>
      <c r="AP30" s="264">
        <f>SUMPRODUCT('Alternatyva 4'!AP$95:AP$99,100/('Alternatyva 4'!$DG$95:$DG$99+100))-SUMPRODUCT('Alternatyva 4'!AP$106:AP$110,100/('Alternatyva 4'!$DG$106:$DG$110+100))</f>
        <v>0</v>
      </c>
      <c r="AQ30" s="264">
        <f>SUMPRODUCT('Alternatyva 4'!AQ$95:AQ$99,100/('Alternatyva 4'!$DG$95:$DG$99+100))-SUMPRODUCT('Alternatyva 4'!AQ$106:AQ$110,100/('Alternatyva 4'!$DG$106:$DG$110+100))</f>
        <v>0</v>
      </c>
      <c r="AR30" s="264">
        <f>SUMPRODUCT('Alternatyva 4'!AR$95:AR$99,100/('Alternatyva 4'!$DG$95:$DG$99+100))-SUMPRODUCT('Alternatyva 4'!AR$106:AR$110,100/('Alternatyva 4'!$DG$106:$DG$110+100))</f>
        <v>0</v>
      </c>
      <c r="AS30" s="264">
        <f>SUMPRODUCT('Alternatyva 4'!AS$95:AS$99,100/('Alternatyva 4'!$DG$95:$DG$99+100))-SUMPRODUCT('Alternatyva 4'!AS$106:AS$110,100/('Alternatyva 4'!$DG$106:$DG$110+100))</f>
        <v>0</v>
      </c>
      <c r="AT30" s="264">
        <f>SUMPRODUCT('Alternatyva 4'!AT$95:AT$99,100/('Alternatyva 4'!$DG$95:$DG$99+100))-SUMPRODUCT('Alternatyva 4'!AT$106:AT$110,100/('Alternatyva 4'!$DG$106:$DG$110+100))</f>
        <v>0</v>
      </c>
      <c r="AU30" s="264">
        <f>SUMPRODUCT('Alternatyva 4'!AU$95:AU$99,100/('Alternatyva 4'!$DG$95:$DG$99+100))-SUMPRODUCT('Alternatyva 4'!AU$106:AU$110,100/('Alternatyva 4'!$DG$106:$DG$110+100))</f>
        <v>0</v>
      </c>
      <c r="AV30" s="264">
        <f>SUMPRODUCT('Alternatyva 4'!AV$95:AV$99,100/('Alternatyva 4'!$DG$95:$DG$99+100))-SUMPRODUCT('Alternatyva 4'!AV$106:AV$110,100/('Alternatyva 4'!$DG$106:$DG$110+100))</f>
        <v>0</v>
      </c>
      <c r="AW30" s="264">
        <f>SUMPRODUCT('Alternatyva 4'!AW$95:AW$99,100/('Alternatyva 4'!$DG$95:$DG$99+100))-SUMPRODUCT('Alternatyva 4'!AW$106:AW$110,100/('Alternatyva 4'!$DG$106:$DG$110+100))</f>
        <v>0</v>
      </c>
      <c r="AX30" s="264">
        <f>SUMPRODUCT('Alternatyva 4'!AX$95:AX$99,100/('Alternatyva 4'!$DG$95:$DG$99+100))-SUMPRODUCT('Alternatyva 4'!AX$106:AX$110,100/('Alternatyva 4'!$DG$106:$DG$110+100))</f>
        <v>0</v>
      </c>
      <c r="AY30" s="264">
        <f>SUMPRODUCT('Alternatyva 4'!AY$95:AY$99,100/('Alternatyva 4'!$DG$95:$DG$99+100))-SUMPRODUCT('Alternatyva 4'!AY$106:AY$110,100/('Alternatyva 4'!$DG$106:$DG$110+100))</f>
        <v>0</v>
      </c>
      <c r="AZ30" s="264">
        <f>SUMPRODUCT('Alternatyva 4'!AZ$95:AZ$99,100/('Alternatyva 4'!$DG$95:$DG$99+100))-SUMPRODUCT('Alternatyva 4'!AZ$106:AZ$110,100/('Alternatyva 4'!$DG$106:$DG$110+100))</f>
        <v>0</v>
      </c>
      <c r="BA30" s="264">
        <f>SUMPRODUCT('Alternatyva 4'!BA$95:BA$99,100/('Alternatyva 4'!$DG$95:$DG$99+100))-SUMPRODUCT('Alternatyva 4'!BA$106:BA$110,100/('Alternatyva 4'!$DG$106:$DG$110+100))</f>
        <v>0</v>
      </c>
      <c r="BB30" s="264">
        <f>SUMPRODUCT('Alternatyva 4'!BB$95:BB$99,100/('Alternatyva 4'!$DG$95:$DG$99+100))-SUMPRODUCT('Alternatyva 4'!BB$106:BB$110,100/('Alternatyva 4'!$DG$106:$DG$110+100))</f>
        <v>0</v>
      </c>
      <c r="BC30" s="264">
        <f>SUMPRODUCT('Alternatyva 4'!BC$95:BC$99,100/('Alternatyva 4'!$DG$95:$DG$99+100))-SUMPRODUCT('Alternatyva 4'!BC$106:BC$110,100/('Alternatyva 4'!$DG$106:$DG$110+100))</f>
        <v>0</v>
      </c>
      <c r="BD30" s="264">
        <f>SUMPRODUCT('Alternatyva 4'!BD$95:BD$99,100/('Alternatyva 4'!$DG$95:$DG$99+100))-SUMPRODUCT('Alternatyva 4'!BD$106:BD$110,100/('Alternatyva 4'!$DG$106:$DG$110+100))</f>
        <v>0</v>
      </c>
      <c r="BE30" s="264">
        <f>SUMPRODUCT('Alternatyva 4'!BE$95:BE$99,100/('Alternatyva 4'!$DG$95:$DG$99+100))-SUMPRODUCT('Alternatyva 4'!BE$106:BE$110,100/('Alternatyva 4'!$DG$106:$DG$110+100))</f>
        <v>0</v>
      </c>
      <c r="BF30" s="264">
        <f>SUMPRODUCT('Alternatyva 4'!BF$95:BF$99,100/('Alternatyva 4'!$DG$95:$DG$99+100))-SUMPRODUCT('Alternatyva 4'!BF$106:BF$110,100/('Alternatyva 4'!$DG$106:$DG$110+100))</f>
        <v>0</v>
      </c>
      <c r="BG30" s="264">
        <f>SUMPRODUCT('Alternatyva 4'!BG$95:BG$99,100/('Alternatyva 4'!$DG$95:$DG$99+100))-SUMPRODUCT('Alternatyva 4'!BG$106:BG$110,100/('Alternatyva 4'!$DG$106:$DG$110+100))</f>
        <v>0</v>
      </c>
      <c r="BH30" s="264">
        <f>SUMPRODUCT('Alternatyva 4'!BH$95:BH$99,100/('Alternatyva 4'!$DG$95:$DG$99+100))-SUMPRODUCT('Alternatyva 4'!BH$106:BH$110,100/('Alternatyva 4'!$DG$106:$DG$110+100))</f>
        <v>0</v>
      </c>
      <c r="BI30" s="264">
        <f>SUMPRODUCT('Alternatyva 4'!BI$95:BI$99,100/('Alternatyva 4'!$DG$95:$DG$99+100))-SUMPRODUCT('Alternatyva 4'!BI$106:BI$110,100/('Alternatyva 4'!$DG$106:$DG$110+100))</f>
        <v>0</v>
      </c>
      <c r="BJ30" s="264">
        <f>SUMPRODUCT('Alternatyva 4'!BJ$95:BJ$99,100/('Alternatyva 4'!$DG$95:$DG$99+100))-SUMPRODUCT('Alternatyva 4'!BJ$106:BJ$110,100/('Alternatyva 4'!$DG$106:$DG$110+100))</f>
        <v>0</v>
      </c>
      <c r="BK30" s="264">
        <f>SUMPRODUCT('Alternatyva 4'!BK$95:BK$99,100/('Alternatyva 4'!$DG$95:$DG$99+100))-SUMPRODUCT('Alternatyva 4'!BK$106:BK$110,100/('Alternatyva 4'!$DG$106:$DG$110+100))</f>
        <v>0</v>
      </c>
      <c r="BL30" s="264">
        <f>SUMPRODUCT('Alternatyva 4'!BL$95:BL$99,100/('Alternatyva 4'!$DG$95:$DG$99+100))-SUMPRODUCT('Alternatyva 4'!BL$106:BL$110,100/('Alternatyva 4'!$DG$106:$DG$110+100))</f>
        <v>0</v>
      </c>
      <c r="BM30" s="264">
        <f>SUMPRODUCT('Alternatyva 4'!BM$95:BM$99,100/('Alternatyva 4'!$DG$95:$DG$99+100))-SUMPRODUCT('Alternatyva 4'!BM$106:BM$110,100/('Alternatyva 4'!$DG$106:$DG$110+100))</f>
        <v>0</v>
      </c>
      <c r="BN30" s="264">
        <f>SUMPRODUCT('Alternatyva 4'!BN$95:BN$99,100/('Alternatyva 4'!$DG$95:$DG$99+100))-SUMPRODUCT('Alternatyva 4'!BN$106:BN$110,100/('Alternatyva 4'!$DG$106:$DG$110+100))</f>
        <v>0</v>
      </c>
      <c r="BO30" s="264">
        <f>SUMPRODUCT('Alternatyva 4'!BO$95:BO$99,100/('Alternatyva 4'!$DG$95:$DG$99+100))-SUMPRODUCT('Alternatyva 4'!BO$106:BO$110,100/('Alternatyva 4'!$DG$106:$DG$110+100))</f>
        <v>0</v>
      </c>
      <c r="BP30" s="264">
        <f>SUMPRODUCT('Alternatyva 4'!BP$95:BP$99,100/('Alternatyva 4'!$DG$95:$DG$99+100))-SUMPRODUCT('Alternatyva 4'!BP$106:BP$110,100/('Alternatyva 4'!$DG$106:$DG$110+100))</f>
        <v>0</v>
      </c>
      <c r="BQ30" s="264">
        <f>SUMPRODUCT('Alternatyva 4'!BQ$95:BQ$99,100/('Alternatyva 4'!$DG$95:$DG$99+100))-SUMPRODUCT('Alternatyva 4'!BQ$106:BQ$110,100/('Alternatyva 4'!$DG$106:$DG$110+100))</f>
        <v>0</v>
      </c>
      <c r="BR30" s="264">
        <f>SUMPRODUCT('Alternatyva 4'!BR$95:BR$99,100/('Alternatyva 4'!$DG$95:$DG$99+100))-SUMPRODUCT('Alternatyva 4'!BR$106:BR$110,100/('Alternatyva 4'!$DG$106:$DG$110+100))</f>
        <v>0</v>
      </c>
      <c r="BS30" s="264">
        <f>SUMPRODUCT('Alternatyva 4'!BS$95:BS$99,100/('Alternatyva 4'!$DG$95:$DG$99+100))-SUMPRODUCT('Alternatyva 4'!BS$106:BS$110,100/('Alternatyva 4'!$DG$106:$DG$110+100))</f>
        <v>0</v>
      </c>
      <c r="BT30" s="264">
        <f>SUMPRODUCT('Alternatyva 4'!BT$95:BT$99,100/('Alternatyva 4'!$DG$95:$DG$99+100))-SUMPRODUCT('Alternatyva 4'!BT$106:BT$110,100/('Alternatyva 4'!$DG$106:$DG$110+100))</f>
        <v>0</v>
      </c>
      <c r="BU30" s="264">
        <f>SUMPRODUCT('Alternatyva 4'!BU$95:BU$99,100/('Alternatyva 4'!$DG$95:$DG$99+100))-SUMPRODUCT('Alternatyva 4'!BU$106:BU$110,100/('Alternatyva 4'!$DG$106:$DG$110+100))</f>
        <v>0</v>
      </c>
      <c r="BV30" s="264">
        <f>SUMPRODUCT('Alternatyva 4'!BV$95:BV$99,100/('Alternatyva 4'!$DG$95:$DG$99+100))-SUMPRODUCT('Alternatyva 4'!BV$106:BV$110,100/('Alternatyva 4'!$DG$106:$DG$110+100))</f>
        <v>0</v>
      </c>
      <c r="BW30" s="264">
        <f>SUMPRODUCT('Alternatyva 4'!BW$95:BW$99,100/('Alternatyva 4'!$DG$95:$DG$99+100))-SUMPRODUCT('Alternatyva 4'!BW$106:BW$110,100/('Alternatyva 4'!$DG$106:$DG$110+100))</f>
        <v>0</v>
      </c>
      <c r="BX30" s="264">
        <f>SUMPRODUCT('Alternatyva 4'!BX$95:BX$99,100/('Alternatyva 4'!$DG$95:$DG$99+100))-SUMPRODUCT('Alternatyva 4'!BX$106:BX$110,100/('Alternatyva 4'!$DG$106:$DG$110+100))</f>
        <v>0</v>
      </c>
      <c r="BY30" s="264">
        <f>SUMPRODUCT('Alternatyva 4'!BY$95:BY$99,100/('Alternatyva 4'!$DG$95:$DG$99+100))-SUMPRODUCT('Alternatyva 4'!BY$106:BY$110,100/('Alternatyva 4'!$DG$106:$DG$110+100))</f>
        <v>0</v>
      </c>
      <c r="BZ30" s="264">
        <f>SUMPRODUCT('Alternatyva 4'!BZ$95:BZ$99,100/('Alternatyva 4'!$DG$95:$DG$99+100))-SUMPRODUCT('Alternatyva 4'!BZ$106:BZ$110,100/('Alternatyva 4'!$DG$106:$DG$110+100))</f>
        <v>0</v>
      </c>
      <c r="CA30" s="264">
        <f>SUMPRODUCT('Alternatyva 4'!CA$95:CA$99,100/('Alternatyva 4'!$DG$95:$DG$99+100))-SUMPRODUCT('Alternatyva 4'!CA$106:CA$110,100/('Alternatyva 4'!$DG$106:$DG$110+100))</f>
        <v>0</v>
      </c>
      <c r="CB30" s="264">
        <f>SUMPRODUCT('Alternatyva 4'!CB$95:CB$99,100/('Alternatyva 4'!$DG$95:$DG$99+100))-SUMPRODUCT('Alternatyva 4'!CB$106:CB$110,100/('Alternatyva 4'!$DG$106:$DG$110+100))</f>
        <v>0</v>
      </c>
      <c r="CC30" s="264">
        <f>SUMPRODUCT('Alternatyva 4'!CC$95:CC$99,100/('Alternatyva 4'!$DG$95:$DG$99+100))-SUMPRODUCT('Alternatyva 4'!CC$106:CC$110,100/('Alternatyva 4'!$DG$106:$DG$110+100))</f>
        <v>0</v>
      </c>
      <c r="CD30" s="264">
        <f>SUMPRODUCT('Alternatyva 4'!CD$95:CD$99,100/('Alternatyva 4'!$DG$95:$DG$99+100))-SUMPRODUCT('Alternatyva 4'!CD$106:CD$110,100/('Alternatyva 4'!$DG$106:$DG$110+100))</f>
        <v>0</v>
      </c>
      <c r="CE30" s="264">
        <f>SUMPRODUCT('Alternatyva 4'!CE$95:CE$99,100/('Alternatyva 4'!$DG$95:$DG$99+100))-SUMPRODUCT('Alternatyva 4'!CE$106:CE$110,100/('Alternatyva 4'!$DG$106:$DG$110+100))</f>
        <v>0</v>
      </c>
      <c r="CF30" s="264">
        <f>SUMPRODUCT('Alternatyva 4'!CF$95:CF$99,100/('Alternatyva 4'!$DG$95:$DG$99+100))-SUMPRODUCT('Alternatyva 4'!CF$106:CF$110,100/('Alternatyva 4'!$DG$106:$DG$110+100))</f>
        <v>0</v>
      </c>
      <c r="CG30" s="264">
        <f>SUMPRODUCT('Alternatyva 4'!CG$95:CG$99,100/('Alternatyva 4'!$DG$95:$DG$99+100))-SUMPRODUCT('Alternatyva 4'!CG$106:CG$110,100/('Alternatyva 4'!$DG$106:$DG$110+100))</f>
        <v>0</v>
      </c>
      <c r="CH30" s="264">
        <f>SUMPRODUCT('Alternatyva 4'!CH$95:CH$99,100/('Alternatyva 4'!$DG$95:$DG$99+100))-SUMPRODUCT('Alternatyva 4'!CH$106:CH$110,100/('Alternatyva 4'!$DG$106:$DG$110+100))</f>
        <v>0</v>
      </c>
      <c r="CI30" s="264">
        <f>SUMPRODUCT('Alternatyva 4'!CI$95:CI$99,100/('Alternatyva 4'!$DG$95:$DG$99+100))-SUMPRODUCT('Alternatyva 4'!CI$106:CI$110,100/('Alternatyva 4'!$DG$106:$DG$110+100))</f>
        <v>0</v>
      </c>
      <c r="CJ30" s="264">
        <f>SUMPRODUCT('Alternatyva 4'!CJ$95:CJ$99,100/('Alternatyva 4'!$DG$95:$DG$99+100))-SUMPRODUCT('Alternatyva 4'!CJ$106:CJ$110,100/('Alternatyva 4'!$DG$106:$DG$110+100))</f>
        <v>0</v>
      </c>
      <c r="CK30" s="264">
        <f>SUMPRODUCT('Alternatyva 4'!CK$95:CK$99,100/('Alternatyva 4'!$DG$95:$DG$99+100))-SUMPRODUCT('Alternatyva 4'!CK$106:CK$110,100/('Alternatyva 4'!$DG$106:$DG$110+100))</f>
        <v>0</v>
      </c>
      <c r="CL30" s="264">
        <f>SUMPRODUCT('Alternatyva 4'!CL$95:CL$99,100/('Alternatyva 4'!$DG$95:$DG$99+100))-SUMPRODUCT('Alternatyva 4'!CL$106:CL$110,100/('Alternatyva 4'!$DG$106:$DG$110+100))</f>
        <v>0</v>
      </c>
      <c r="CM30" s="264">
        <f>SUMPRODUCT('Alternatyva 4'!CM$95:CM$99,100/('Alternatyva 4'!$DG$95:$DG$99+100))-SUMPRODUCT('Alternatyva 4'!CM$106:CM$110,100/('Alternatyva 4'!$DG$106:$DG$110+100))</f>
        <v>0</v>
      </c>
      <c r="CN30" s="264">
        <f>SUMPRODUCT('Alternatyva 4'!CN$95:CN$99,100/('Alternatyva 4'!$DG$95:$DG$99+100))-SUMPRODUCT('Alternatyva 4'!CN$106:CN$110,100/('Alternatyva 4'!$DG$106:$DG$110+100))</f>
        <v>0</v>
      </c>
      <c r="CO30" s="264">
        <f>SUMPRODUCT('Alternatyva 4'!CO$95:CO$99,100/('Alternatyva 4'!$DG$95:$DG$99+100))-SUMPRODUCT('Alternatyva 4'!CO$106:CO$110,100/('Alternatyva 4'!$DG$106:$DG$110+100))</f>
        <v>0</v>
      </c>
      <c r="CP30" s="264">
        <f>SUMPRODUCT('Alternatyva 4'!CP$95:CP$99,100/('Alternatyva 4'!$DG$95:$DG$99+100))-SUMPRODUCT('Alternatyva 4'!CP$106:CP$110,100/('Alternatyva 4'!$DG$106:$DG$110+100))</f>
        <v>0</v>
      </c>
      <c r="CQ30" s="264">
        <f>SUMPRODUCT('Alternatyva 4'!CQ$95:CQ$99,100/('Alternatyva 4'!$DG$95:$DG$99+100))-SUMPRODUCT('Alternatyva 4'!CQ$106:CQ$110,100/('Alternatyva 4'!$DG$106:$DG$110+100))</f>
        <v>0</v>
      </c>
      <c r="CR30" s="264">
        <f>SUMPRODUCT('Alternatyva 4'!CR$95:CR$99,100/('Alternatyva 4'!$DG$95:$DG$99+100))-SUMPRODUCT('Alternatyva 4'!CR$106:CR$110,100/('Alternatyva 4'!$DG$106:$DG$110+100))</f>
        <v>0</v>
      </c>
      <c r="CS30" s="264">
        <f>SUMPRODUCT('Alternatyva 4'!CS$95:CS$99,100/('Alternatyva 4'!$DG$95:$DG$99+100))-SUMPRODUCT('Alternatyva 4'!CS$106:CS$110,100/('Alternatyva 4'!$DG$106:$DG$110+100))</f>
        <v>0</v>
      </c>
      <c r="CT30" s="264">
        <f>SUMPRODUCT('Alternatyva 4'!CT$95:CT$99,100/('Alternatyva 4'!$DG$95:$DG$99+100))-SUMPRODUCT('Alternatyva 4'!CT$106:CT$110,100/('Alternatyva 4'!$DG$106:$DG$110+100))</f>
        <v>0</v>
      </c>
      <c r="CU30" s="264">
        <f>SUMPRODUCT('Alternatyva 4'!CU$95:CU$99,100/('Alternatyva 4'!$DG$95:$DG$99+100))-SUMPRODUCT('Alternatyva 4'!CU$106:CU$110,100/('Alternatyva 4'!$DG$106:$DG$110+100))</f>
        <v>0</v>
      </c>
      <c r="CV30" s="264">
        <f>SUMPRODUCT('Alternatyva 4'!CV$95:CV$99,100/('Alternatyva 4'!$DG$95:$DG$99+100))-SUMPRODUCT('Alternatyva 4'!CV$106:CV$110,100/('Alternatyva 4'!$DG$106:$DG$110+100))</f>
        <v>0</v>
      </c>
      <c r="CW30" s="264">
        <f>SUMPRODUCT('Alternatyva 4'!CW$95:CW$99,100/('Alternatyva 4'!$DG$95:$DG$99+100))-SUMPRODUCT('Alternatyva 4'!CW$106:CW$110,100/('Alternatyva 4'!$DG$106:$DG$110+100))</f>
        <v>0</v>
      </c>
      <c r="CX30" s="264">
        <f>SUMPRODUCT('Alternatyva 4'!CX$95:CX$99,100/('Alternatyva 4'!$DG$95:$DG$99+100))-SUMPRODUCT('Alternatyva 4'!CX$106:CX$110,100/('Alternatyva 4'!$DG$106:$DG$110+100))</f>
        <v>0</v>
      </c>
      <c r="CY30" s="264">
        <f>SUMPRODUCT('Alternatyva 4'!CY$95:CY$99,100/('Alternatyva 4'!$DG$95:$DG$99+100))-SUMPRODUCT('Alternatyva 4'!CY$106:CY$110,100/('Alternatyva 4'!$DG$106:$DG$110+100))</f>
        <v>0</v>
      </c>
      <c r="CZ30" s="264">
        <f>SUMPRODUCT('Alternatyva 4'!CZ$95:CZ$99,100/('Alternatyva 4'!$DG$95:$DG$99+100))-SUMPRODUCT('Alternatyva 4'!CZ$106:CZ$110,100/('Alternatyva 4'!$DG$106:$DG$110+100))</f>
        <v>0</v>
      </c>
      <c r="DA30" s="264">
        <f>SUMPRODUCT('Alternatyva 4'!DA$95:DA$99,100/('Alternatyva 4'!$DG$95:$DG$99+100))-SUMPRODUCT('Alternatyva 4'!DA$106:DA$110,100/('Alternatyva 4'!$DG$106:$DG$110+100))</f>
        <v>0</v>
      </c>
      <c r="DB30" s="264">
        <f>SUMPRODUCT('Alternatyva 4'!DB$95:DB$99,100/('Alternatyva 4'!$DG$95:$DG$99+100))-SUMPRODUCT('Alternatyva 4'!DB$106:DB$110,100/('Alternatyva 4'!$DG$106:$DG$110+100))</f>
        <v>0</v>
      </c>
      <c r="DC30" s="264">
        <f>SUMPRODUCT('Alternatyva 4'!DC$95:DC$99,100/('Alternatyva 4'!$DG$95:$DG$99+100))-SUMPRODUCT('Alternatyva 4'!DC$106:DC$110,100/('Alternatyva 4'!$DG$106:$DG$110+100))</f>
        <v>0</v>
      </c>
    </row>
    <row r="31" spans="2:107" s="278" customFormat="1" hidden="1">
      <c r="B31" s="262" t="s">
        <v>281</v>
      </c>
      <c r="C31" s="680" t="s">
        <v>413</v>
      </c>
      <c r="D31" s="680"/>
      <c r="E31" s="680"/>
      <c r="F31" s="284">
        <f>H31+NPV(FD,I31:INDEX(I31:DC31,PAL))</f>
        <v>0</v>
      </c>
      <c r="G31" s="287">
        <f>SUMIF($H$6:$DC$6,"&lt;="&amp;PAL,$H31:$DC31)</f>
        <v>0</v>
      </c>
      <c r="H31" s="62">
        <f>SUMPRODUCT('Alternatyva 4'!H$106:H$110,100*'Alternatyva 4'!$D$106:$D$110,1/('Alternatyva 4'!$DG$106:$DG$110+100),'Alternatyva 4'!$DH$106:$DH$110)</f>
        <v>0</v>
      </c>
      <c r="I31" s="62">
        <f>SUMPRODUCT('Alternatyva 4'!I$106:I$110,100*'Alternatyva 4'!$D$106:$D$110,1/('Alternatyva 4'!$DG$106:$DG$110+100),'Alternatyva 4'!$DH$106:$DH$110)</f>
        <v>0</v>
      </c>
      <c r="J31" s="62">
        <f>SUMPRODUCT('Alternatyva 4'!J$106:J$110,100*'Alternatyva 4'!$D$106:$D$110,1/('Alternatyva 4'!$DG$106:$DG$110+100),'Alternatyva 4'!$DH$106:$DH$110)</f>
        <v>0</v>
      </c>
      <c r="K31" s="62">
        <f>SUMPRODUCT('Alternatyva 4'!K$106:K$110,100*'Alternatyva 4'!$D$106:$D$110,1/('Alternatyva 4'!$DG$106:$DG$110+100),'Alternatyva 4'!$DH$106:$DH$110)</f>
        <v>0</v>
      </c>
      <c r="L31" s="62">
        <f>SUMPRODUCT('Alternatyva 4'!L$106:L$110,100*'Alternatyva 4'!$D$106:$D$110,1/('Alternatyva 4'!$DG$106:$DG$110+100),'Alternatyva 4'!$DH$106:$DH$110)</f>
        <v>0</v>
      </c>
      <c r="M31" s="62">
        <f>SUMPRODUCT('Alternatyva 4'!M$106:M$110,100*'Alternatyva 4'!$D$106:$D$110,1/('Alternatyva 4'!$DG$106:$DG$110+100),'Alternatyva 4'!$DH$106:$DH$110)</f>
        <v>0</v>
      </c>
      <c r="N31" s="62">
        <f>SUMPRODUCT('Alternatyva 4'!N$106:N$110,100*'Alternatyva 4'!$D$106:$D$110,1/('Alternatyva 4'!$DG$106:$DG$110+100),'Alternatyva 4'!$DH$106:$DH$110)</f>
        <v>0</v>
      </c>
      <c r="O31" s="62">
        <f>SUMPRODUCT('Alternatyva 4'!O$106:O$110,100*'Alternatyva 4'!$D$106:$D$110,1/('Alternatyva 4'!$DG$106:$DG$110+100),'Alternatyva 4'!$DH$106:$DH$110)</f>
        <v>0</v>
      </c>
      <c r="P31" s="62">
        <f>SUMPRODUCT('Alternatyva 4'!P$106:P$110,100*'Alternatyva 4'!$D$106:$D$110,1/('Alternatyva 4'!$DG$106:$DG$110+100),'Alternatyva 4'!$DH$106:$DH$110)</f>
        <v>0</v>
      </c>
      <c r="Q31" s="62">
        <f>SUMPRODUCT('Alternatyva 4'!Q$106:Q$110,100*'Alternatyva 4'!$D$106:$D$110,1/('Alternatyva 4'!$DG$106:$DG$110+100),'Alternatyva 4'!$DH$106:$DH$110)</f>
        <v>0</v>
      </c>
      <c r="R31" s="62">
        <f>SUMPRODUCT('Alternatyva 4'!R$106:R$110,100*'Alternatyva 4'!$D$106:$D$110,1/('Alternatyva 4'!$DG$106:$DG$110+100),'Alternatyva 4'!$DH$106:$DH$110)</f>
        <v>0</v>
      </c>
      <c r="S31" s="62">
        <f>SUMPRODUCT('Alternatyva 4'!S$106:S$110,100*'Alternatyva 4'!$D$106:$D$110,1/('Alternatyva 4'!$DG$106:$DG$110+100),'Alternatyva 4'!$DH$106:$DH$110)</f>
        <v>0</v>
      </c>
      <c r="T31" s="62">
        <f>SUMPRODUCT('Alternatyva 4'!T$106:T$110,100*'Alternatyva 4'!$D$106:$D$110,1/('Alternatyva 4'!$DG$106:$DG$110+100),'Alternatyva 4'!$DH$106:$DH$110)</f>
        <v>0</v>
      </c>
      <c r="U31" s="62">
        <f>SUMPRODUCT('Alternatyva 4'!U$106:U$110,100*'Alternatyva 4'!$D$106:$D$110,1/('Alternatyva 4'!$DG$106:$DG$110+100),'Alternatyva 4'!$DH$106:$DH$110)</f>
        <v>0</v>
      </c>
      <c r="V31" s="62">
        <f>SUMPRODUCT('Alternatyva 4'!V$106:V$110,100*'Alternatyva 4'!$D$106:$D$110,1/('Alternatyva 4'!$DG$106:$DG$110+100),'Alternatyva 4'!$DH$106:$DH$110)</f>
        <v>0</v>
      </c>
      <c r="W31" s="62">
        <f>SUMPRODUCT('Alternatyva 4'!W$106:W$110,100*'Alternatyva 4'!$D$106:$D$110,1/('Alternatyva 4'!$DG$106:$DG$110+100),'Alternatyva 4'!$DH$106:$DH$110)</f>
        <v>0</v>
      </c>
      <c r="X31" s="62">
        <f>SUMPRODUCT('Alternatyva 4'!X$106:X$110,100*'Alternatyva 4'!$D$106:$D$110,1/('Alternatyva 4'!$DG$106:$DG$110+100),'Alternatyva 4'!$DH$106:$DH$110)</f>
        <v>0</v>
      </c>
      <c r="Y31" s="62">
        <f>SUMPRODUCT('Alternatyva 4'!Y$106:Y$110,100*'Alternatyva 4'!$D$106:$D$110,1/('Alternatyva 4'!$DG$106:$DG$110+100),'Alternatyva 4'!$DH$106:$DH$110)</f>
        <v>0</v>
      </c>
      <c r="Z31" s="62">
        <f>SUMPRODUCT('Alternatyva 4'!Z$106:Z$110,100*'Alternatyva 4'!$D$106:$D$110,1/('Alternatyva 4'!$DG$106:$DG$110+100),'Alternatyva 4'!$DH$106:$DH$110)</f>
        <v>0</v>
      </c>
      <c r="AA31" s="62">
        <f>SUMPRODUCT('Alternatyva 4'!AA$106:AA$110,100*'Alternatyva 4'!$D$106:$D$110,1/('Alternatyva 4'!$DG$106:$DG$110+100),'Alternatyva 4'!$DH$106:$DH$110)</f>
        <v>0</v>
      </c>
      <c r="AB31" s="62">
        <f>SUMPRODUCT('Alternatyva 4'!AB$106:AB$110,100*'Alternatyva 4'!$D$106:$D$110,1/('Alternatyva 4'!$DG$106:$DG$110+100),'Alternatyva 4'!$DH$106:$DH$110)</f>
        <v>0</v>
      </c>
      <c r="AC31" s="62">
        <f>SUMPRODUCT('Alternatyva 4'!AC$106:AC$110,100*'Alternatyva 4'!$D$106:$D$110,1/('Alternatyva 4'!$DG$106:$DG$110+100),'Alternatyva 4'!$DH$106:$DH$110)</f>
        <v>0</v>
      </c>
      <c r="AD31" s="62">
        <f>SUMPRODUCT('Alternatyva 4'!AD$106:AD$110,100*'Alternatyva 4'!$D$106:$D$110,1/('Alternatyva 4'!$DG$106:$DG$110+100),'Alternatyva 4'!$DH$106:$DH$110)</f>
        <v>0</v>
      </c>
      <c r="AE31" s="62">
        <f>SUMPRODUCT('Alternatyva 4'!AE$106:AE$110,100*'Alternatyva 4'!$D$106:$D$110,1/('Alternatyva 4'!$DG$106:$DG$110+100),'Alternatyva 4'!$DH$106:$DH$110)</f>
        <v>0</v>
      </c>
      <c r="AF31" s="62">
        <f>SUMPRODUCT('Alternatyva 4'!AF$106:AF$110,100*'Alternatyva 4'!$D$106:$D$110,1/('Alternatyva 4'!$DG$106:$DG$110+100),'Alternatyva 4'!$DH$106:$DH$110)</f>
        <v>0</v>
      </c>
      <c r="AG31" s="62">
        <f>SUMPRODUCT('Alternatyva 4'!AG$106:AG$110,100*'Alternatyva 4'!$D$106:$D$110,1/('Alternatyva 4'!$DG$106:$DG$110+100),'Alternatyva 4'!$DH$106:$DH$110)</f>
        <v>0</v>
      </c>
      <c r="AH31" s="62">
        <f>SUMPRODUCT('Alternatyva 4'!AH$106:AH$110,100*'Alternatyva 4'!$D$106:$D$110,1/('Alternatyva 4'!$DG$106:$DG$110+100),'Alternatyva 4'!$DH$106:$DH$110)</f>
        <v>0</v>
      </c>
      <c r="AI31" s="62">
        <f>SUMPRODUCT('Alternatyva 4'!AI$106:AI$110,100*'Alternatyva 4'!$D$106:$D$110,1/('Alternatyva 4'!$DG$106:$DG$110+100),'Alternatyva 4'!$DH$106:$DH$110)</f>
        <v>0</v>
      </c>
      <c r="AJ31" s="62">
        <f>SUMPRODUCT('Alternatyva 4'!AJ$106:AJ$110,100*'Alternatyva 4'!$D$106:$D$110,1/('Alternatyva 4'!$DG$106:$DG$110+100),'Alternatyva 4'!$DH$106:$DH$110)</f>
        <v>0</v>
      </c>
      <c r="AK31" s="62">
        <f>SUMPRODUCT('Alternatyva 4'!AK$106:AK$110,100*'Alternatyva 4'!$D$106:$D$110,1/('Alternatyva 4'!$DG$106:$DG$110+100),'Alternatyva 4'!$DH$106:$DH$110)</f>
        <v>0</v>
      </c>
      <c r="AL31" s="62">
        <f>SUMPRODUCT('Alternatyva 4'!AL$106:AL$110,100*'Alternatyva 4'!$D$106:$D$110,1/('Alternatyva 4'!$DG$106:$DG$110+100),'Alternatyva 4'!$DH$106:$DH$110)</f>
        <v>0</v>
      </c>
      <c r="AM31" s="62">
        <f>SUMPRODUCT('Alternatyva 4'!AM$106:AM$110,100*'Alternatyva 4'!$D$106:$D$110,1/('Alternatyva 4'!$DG$106:$DG$110+100),'Alternatyva 4'!$DH$106:$DH$110)</f>
        <v>0</v>
      </c>
      <c r="AN31" s="62">
        <f>SUMPRODUCT('Alternatyva 4'!AN$106:AN$110,100*'Alternatyva 4'!$D$106:$D$110,1/('Alternatyva 4'!$DG$106:$DG$110+100),'Alternatyva 4'!$DH$106:$DH$110)</f>
        <v>0</v>
      </c>
      <c r="AO31" s="62">
        <f>SUMPRODUCT('Alternatyva 4'!AO$106:AO$110,100*'Alternatyva 4'!$D$106:$D$110,1/('Alternatyva 4'!$DG$106:$DG$110+100),'Alternatyva 4'!$DH$106:$DH$110)</f>
        <v>0</v>
      </c>
      <c r="AP31" s="62">
        <f>SUMPRODUCT('Alternatyva 4'!AP$106:AP$110,100*'Alternatyva 4'!$D$106:$D$110,1/('Alternatyva 4'!$DG$106:$DG$110+100),'Alternatyva 4'!$DH$106:$DH$110)</f>
        <v>0</v>
      </c>
      <c r="AQ31" s="62">
        <f>SUMPRODUCT('Alternatyva 4'!AQ$106:AQ$110,100*'Alternatyva 4'!$D$106:$D$110,1/('Alternatyva 4'!$DG$106:$DG$110+100),'Alternatyva 4'!$DH$106:$DH$110)</f>
        <v>0</v>
      </c>
      <c r="AR31" s="62">
        <f>SUMPRODUCT('Alternatyva 4'!AR$106:AR$110,100*'Alternatyva 4'!$D$106:$D$110,1/('Alternatyva 4'!$DG$106:$DG$110+100),'Alternatyva 4'!$DH$106:$DH$110)</f>
        <v>0</v>
      </c>
      <c r="AS31" s="62">
        <f>SUMPRODUCT('Alternatyva 4'!AS$106:AS$110,100*'Alternatyva 4'!$D$106:$D$110,1/('Alternatyva 4'!$DG$106:$DG$110+100),'Alternatyva 4'!$DH$106:$DH$110)</f>
        <v>0</v>
      </c>
      <c r="AT31" s="62">
        <f>SUMPRODUCT('Alternatyva 4'!AT$106:AT$110,100*'Alternatyva 4'!$D$106:$D$110,1/('Alternatyva 4'!$DG$106:$DG$110+100),'Alternatyva 4'!$DH$106:$DH$110)</f>
        <v>0</v>
      </c>
      <c r="AU31" s="62">
        <f>SUMPRODUCT('Alternatyva 4'!AU$106:AU$110,100*'Alternatyva 4'!$D$106:$D$110,1/('Alternatyva 4'!$DG$106:$DG$110+100),'Alternatyva 4'!$DH$106:$DH$110)</f>
        <v>0</v>
      </c>
      <c r="AV31" s="62">
        <f>SUMPRODUCT('Alternatyva 4'!AV$106:AV$110,100*'Alternatyva 4'!$D$106:$D$110,1/('Alternatyva 4'!$DG$106:$DG$110+100),'Alternatyva 4'!$DH$106:$DH$110)</f>
        <v>0</v>
      </c>
      <c r="AW31" s="62">
        <f>SUMPRODUCT('Alternatyva 4'!AW$106:AW$110,100*'Alternatyva 4'!$D$106:$D$110,1/('Alternatyva 4'!$DG$106:$DG$110+100),'Alternatyva 4'!$DH$106:$DH$110)</f>
        <v>0</v>
      </c>
      <c r="AX31" s="62">
        <f>SUMPRODUCT('Alternatyva 4'!AX$106:AX$110,100*'Alternatyva 4'!$D$106:$D$110,1/('Alternatyva 4'!$DG$106:$DG$110+100),'Alternatyva 4'!$DH$106:$DH$110)</f>
        <v>0</v>
      </c>
      <c r="AY31" s="62">
        <f>SUMPRODUCT('Alternatyva 4'!AY$106:AY$110,100*'Alternatyva 4'!$D$106:$D$110,1/('Alternatyva 4'!$DG$106:$DG$110+100),'Alternatyva 4'!$DH$106:$DH$110)</f>
        <v>0</v>
      </c>
      <c r="AZ31" s="62">
        <f>SUMPRODUCT('Alternatyva 4'!AZ$106:AZ$110,100*'Alternatyva 4'!$D$106:$D$110,1/('Alternatyva 4'!$DG$106:$DG$110+100),'Alternatyva 4'!$DH$106:$DH$110)</f>
        <v>0</v>
      </c>
      <c r="BA31" s="62">
        <f>SUMPRODUCT('Alternatyva 4'!BA$106:BA$110,100*'Alternatyva 4'!$D$106:$D$110,1/('Alternatyva 4'!$DG$106:$DG$110+100),'Alternatyva 4'!$DH$106:$DH$110)</f>
        <v>0</v>
      </c>
      <c r="BB31" s="62">
        <f>SUMPRODUCT('Alternatyva 4'!BB$106:BB$110,100*'Alternatyva 4'!$D$106:$D$110,1/('Alternatyva 4'!$DG$106:$DG$110+100),'Alternatyva 4'!$DH$106:$DH$110)</f>
        <v>0</v>
      </c>
      <c r="BC31" s="62">
        <f>SUMPRODUCT('Alternatyva 4'!BC$106:BC$110,100*'Alternatyva 4'!$D$106:$D$110,1/('Alternatyva 4'!$DG$106:$DG$110+100),'Alternatyva 4'!$DH$106:$DH$110)</f>
        <v>0</v>
      </c>
      <c r="BD31" s="62">
        <f>SUMPRODUCT('Alternatyva 4'!BD$106:BD$110,100*'Alternatyva 4'!$D$106:$D$110,1/('Alternatyva 4'!$DG$106:$DG$110+100),'Alternatyva 4'!$DH$106:$DH$110)</f>
        <v>0</v>
      </c>
      <c r="BE31" s="62">
        <f>SUMPRODUCT('Alternatyva 4'!BE$106:BE$110,100*'Alternatyva 4'!$D$106:$D$110,1/('Alternatyva 4'!$DG$106:$DG$110+100),'Alternatyva 4'!$DH$106:$DH$110)</f>
        <v>0</v>
      </c>
      <c r="BF31" s="62">
        <f>SUMPRODUCT('Alternatyva 4'!BF$106:BF$110,100*'Alternatyva 4'!$D$106:$D$110,1/('Alternatyva 4'!$DG$106:$DG$110+100),'Alternatyva 4'!$DH$106:$DH$110)</f>
        <v>0</v>
      </c>
      <c r="BG31" s="62">
        <f>SUMPRODUCT('Alternatyva 4'!BG$106:BG$110,100*'Alternatyva 4'!$D$106:$D$110,1/('Alternatyva 4'!$DG$106:$DG$110+100),'Alternatyva 4'!$DH$106:$DH$110)</f>
        <v>0</v>
      </c>
      <c r="BH31" s="62">
        <f>SUMPRODUCT('Alternatyva 4'!BH$106:BH$110,100*'Alternatyva 4'!$D$106:$D$110,1/('Alternatyva 4'!$DG$106:$DG$110+100),'Alternatyva 4'!$DH$106:$DH$110)</f>
        <v>0</v>
      </c>
      <c r="BI31" s="62">
        <f>SUMPRODUCT('Alternatyva 4'!BI$106:BI$110,100*'Alternatyva 4'!$D$106:$D$110,1/('Alternatyva 4'!$DG$106:$DG$110+100),'Alternatyva 4'!$DH$106:$DH$110)</f>
        <v>0</v>
      </c>
      <c r="BJ31" s="62">
        <f>SUMPRODUCT('Alternatyva 4'!BJ$106:BJ$110,100*'Alternatyva 4'!$D$106:$D$110,1/('Alternatyva 4'!$DG$106:$DG$110+100),'Alternatyva 4'!$DH$106:$DH$110)</f>
        <v>0</v>
      </c>
      <c r="BK31" s="62">
        <f>SUMPRODUCT('Alternatyva 4'!BK$106:BK$110,100*'Alternatyva 4'!$D$106:$D$110,1/('Alternatyva 4'!$DG$106:$DG$110+100),'Alternatyva 4'!$DH$106:$DH$110)</f>
        <v>0</v>
      </c>
      <c r="BL31" s="62">
        <f>SUMPRODUCT('Alternatyva 4'!BL$106:BL$110,100*'Alternatyva 4'!$D$106:$D$110,1/('Alternatyva 4'!$DG$106:$DG$110+100),'Alternatyva 4'!$DH$106:$DH$110)</f>
        <v>0</v>
      </c>
      <c r="BM31" s="62">
        <f>SUMPRODUCT('Alternatyva 4'!BM$106:BM$110,100*'Alternatyva 4'!$D$106:$D$110,1/('Alternatyva 4'!$DG$106:$DG$110+100),'Alternatyva 4'!$DH$106:$DH$110)</f>
        <v>0</v>
      </c>
      <c r="BN31" s="62">
        <f>SUMPRODUCT('Alternatyva 4'!BN$106:BN$110,100*'Alternatyva 4'!$D$106:$D$110,1/('Alternatyva 4'!$DG$106:$DG$110+100),'Alternatyva 4'!$DH$106:$DH$110)</f>
        <v>0</v>
      </c>
      <c r="BO31" s="62">
        <f>SUMPRODUCT('Alternatyva 4'!BO$106:BO$110,100*'Alternatyva 4'!$D$106:$D$110,1/('Alternatyva 4'!$DG$106:$DG$110+100),'Alternatyva 4'!$DH$106:$DH$110)</f>
        <v>0</v>
      </c>
      <c r="BP31" s="62">
        <f>SUMPRODUCT('Alternatyva 4'!BP$106:BP$110,100*'Alternatyva 4'!$D$106:$D$110,1/('Alternatyva 4'!$DG$106:$DG$110+100),'Alternatyva 4'!$DH$106:$DH$110)</f>
        <v>0</v>
      </c>
      <c r="BQ31" s="62">
        <f>SUMPRODUCT('Alternatyva 4'!BQ$106:BQ$110,100*'Alternatyva 4'!$D$106:$D$110,1/('Alternatyva 4'!$DG$106:$DG$110+100),'Alternatyva 4'!$DH$106:$DH$110)</f>
        <v>0</v>
      </c>
      <c r="BR31" s="62">
        <f>SUMPRODUCT('Alternatyva 4'!BR$106:BR$110,100*'Alternatyva 4'!$D$106:$D$110,1/('Alternatyva 4'!$DG$106:$DG$110+100),'Alternatyva 4'!$DH$106:$DH$110)</f>
        <v>0</v>
      </c>
      <c r="BS31" s="62">
        <f>SUMPRODUCT('Alternatyva 4'!BS$106:BS$110,100*'Alternatyva 4'!$D$106:$D$110,1/('Alternatyva 4'!$DG$106:$DG$110+100),'Alternatyva 4'!$DH$106:$DH$110)</f>
        <v>0</v>
      </c>
      <c r="BT31" s="62">
        <f>SUMPRODUCT('Alternatyva 4'!BT$106:BT$110,100*'Alternatyva 4'!$D$106:$D$110,1/('Alternatyva 4'!$DG$106:$DG$110+100),'Alternatyva 4'!$DH$106:$DH$110)</f>
        <v>0</v>
      </c>
      <c r="BU31" s="62">
        <f>SUMPRODUCT('Alternatyva 4'!BU$106:BU$110,100*'Alternatyva 4'!$D$106:$D$110,1/('Alternatyva 4'!$DG$106:$DG$110+100),'Alternatyva 4'!$DH$106:$DH$110)</f>
        <v>0</v>
      </c>
      <c r="BV31" s="62">
        <f>SUMPRODUCT('Alternatyva 4'!BV$106:BV$110,100*'Alternatyva 4'!$D$106:$D$110,1/('Alternatyva 4'!$DG$106:$DG$110+100),'Alternatyva 4'!$DH$106:$DH$110)</f>
        <v>0</v>
      </c>
      <c r="BW31" s="62">
        <f>SUMPRODUCT('Alternatyva 4'!BW$106:BW$110,100*'Alternatyva 4'!$D$106:$D$110,1/('Alternatyva 4'!$DG$106:$DG$110+100),'Alternatyva 4'!$DH$106:$DH$110)</f>
        <v>0</v>
      </c>
      <c r="BX31" s="62">
        <f>SUMPRODUCT('Alternatyva 4'!BX$106:BX$110,100*'Alternatyva 4'!$D$106:$D$110,1/('Alternatyva 4'!$DG$106:$DG$110+100),'Alternatyva 4'!$DH$106:$DH$110)</f>
        <v>0</v>
      </c>
      <c r="BY31" s="62">
        <f>SUMPRODUCT('Alternatyva 4'!BY$106:BY$110,100*'Alternatyva 4'!$D$106:$D$110,1/('Alternatyva 4'!$DG$106:$DG$110+100),'Alternatyva 4'!$DH$106:$DH$110)</f>
        <v>0</v>
      </c>
      <c r="BZ31" s="62">
        <f>SUMPRODUCT('Alternatyva 4'!BZ$106:BZ$110,100*'Alternatyva 4'!$D$106:$D$110,1/('Alternatyva 4'!$DG$106:$DG$110+100),'Alternatyva 4'!$DH$106:$DH$110)</f>
        <v>0</v>
      </c>
      <c r="CA31" s="62">
        <f>SUMPRODUCT('Alternatyva 4'!CA$106:CA$110,100*'Alternatyva 4'!$D$106:$D$110,1/('Alternatyva 4'!$DG$106:$DG$110+100),'Alternatyva 4'!$DH$106:$DH$110)</f>
        <v>0</v>
      </c>
      <c r="CB31" s="62">
        <f>SUMPRODUCT('Alternatyva 4'!CB$106:CB$110,100*'Alternatyva 4'!$D$106:$D$110,1/('Alternatyva 4'!$DG$106:$DG$110+100),'Alternatyva 4'!$DH$106:$DH$110)</f>
        <v>0</v>
      </c>
      <c r="CC31" s="62">
        <f>SUMPRODUCT('Alternatyva 4'!CC$106:CC$110,100*'Alternatyva 4'!$D$106:$D$110,1/('Alternatyva 4'!$DG$106:$DG$110+100),'Alternatyva 4'!$DH$106:$DH$110)</f>
        <v>0</v>
      </c>
      <c r="CD31" s="62">
        <f>SUMPRODUCT('Alternatyva 4'!CD$106:CD$110,100*'Alternatyva 4'!$D$106:$D$110,1/('Alternatyva 4'!$DG$106:$DG$110+100),'Alternatyva 4'!$DH$106:$DH$110)</f>
        <v>0</v>
      </c>
      <c r="CE31" s="62">
        <f>SUMPRODUCT('Alternatyva 4'!CE$106:CE$110,100*'Alternatyva 4'!$D$106:$D$110,1/('Alternatyva 4'!$DG$106:$DG$110+100),'Alternatyva 4'!$DH$106:$DH$110)</f>
        <v>0</v>
      </c>
      <c r="CF31" s="62">
        <f>SUMPRODUCT('Alternatyva 4'!CF$106:CF$110,100*'Alternatyva 4'!$D$106:$D$110,1/('Alternatyva 4'!$DG$106:$DG$110+100),'Alternatyva 4'!$DH$106:$DH$110)</f>
        <v>0</v>
      </c>
      <c r="CG31" s="62">
        <f>SUMPRODUCT('Alternatyva 4'!CG$106:CG$110,100*'Alternatyva 4'!$D$106:$D$110,1/('Alternatyva 4'!$DG$106:$DG$110+100),'Alternatyva 4'!$DH$106:$DH$110)</f>
        <v>0</v>
      </c>
      <c r="CH31" s="62">
        <f>SUMPRODUCT('Alternatyva 4'!CH$106:CH$110,100*'Alternatyva 4'!$D$106:$D$110,1/('Alternatyva 4'!$DG$106:$DG$110+100),'Alternatyva 4'!$DH$106:$DH$110)</f>
        <v>0</v>
      </c>
      <c r="CI31" s="62">
        <f>SUMPRODUCT('Alternatyva 4'!CI$106:CI$110,100*'Alternatyva 4'!$D$106:$D$110,1/('Alternatyva 4'!$DG$106:$DG$110+100),'Alternatyva 4'!$DH$106:$DH$110)</f>
        <v>0</v>
      </c>
      <c r="CJ31" s="62">
        <f>SUMPRODUCT('Alternatyva 4'!CJ$106:CJ$110,100*'Alternatyva 4'!$D$106:$D$110,1/('Alternatyva 4'!$DG$106:$DG$110+100),'Alternatyva 4'!$DH$106:$DH$110)</f>
        <v>0</v>
      </c>
      <c r="CK31" s="62">
        <f>SUMPRODUCT('Alternatyva 4'!CK$106:CK$110,100*'Alternatyva 4'!$D$106:$D$110,1/('Alternatyva 4'!$DG$106:$DG$110+100),'Alternatyva 4'!$DH$106:$DH$110)</f>
        <v>0</v>
      </c>
      <c r="CL31" s="62">
        <f>SUMPRODUCT('Alternatyva 4'!CL$106:CL$110,100*'Alternatyva 4'!$D$106:$D$110,1/('Alternatyva 4'!$DG$106:$DG$110+100),'Alternatyva 4'!$DH$106:$DH$110)</f>
        <v>0</v>
      </c>
      <c r="CM31" s="62">
        <f>SUMPRODUCT('Alternatyva 4'!CM$106:CM$110,100*'Alternatyva 4'!$D$106:$D$110,1/('Alternatyva 4'!$DG$106:$DG$110+100),'Alternatyva 4'!$DH$106:$DH$110)</f>
        <v>0</v>
      </c>
      <c r="CN31" s="62">
        <f>SUMPRODUCT('Alternatyva 4'!CN$106:CN$110,100*'Alternatyva 4'!$D$106:$D$110,1/('Alternatyva 4'!$DG$106:$DG$110+100),'Alternatyva 4'!$DH$106:$DH$110)</f>
        <v>0</v>
      </c>
      <c r="CO31" s="62">
        <f>SUMPRODUCT('Alternatyva 4'!CO$106:CO$110,100*'Alternatyva 4'!$D$106:$D$110,1/('Alternatyva 4'!$DG$106:$DG$110+100),'Alternatyva 4'!$DH$106:$DH$110)</f>
        <v>0</v>
      </c>
      <c r="CP31" s="62">
        <f>SUMPRODUCT('Alternatyva 4'!CP$106:CP$110,100*'Alternatyva 4'!$D$106:$D$110,1/('Alternatyva 4'!$DG$106:$DG$110+100),'Alternatyva 4'!$DH$106:$DH$110)</f>
        <v>0</v>
      </c>
      <c r="CQ31" s="62">
        <f>SUMPRODUCT('Alternatyva 4'!CQ$106:CQ$110,100*'Alternatyva 4'!$D$106:$D$110,1/('Alternatyva 4'!$DG$106:$DG$110+100),'Alternatyva 4'!$DH$106:$DH$110)</f>
        <v>0</v>
      </c>
      <c r="CR31" s="62">
        <f>SUMPRODUCT('Alternatyva 4'!CR$106:CR$110,100*'Alternatyva 4'!$D$106:$D$110,1/('Alternatyva 4'!$DG$106:$DG$110+100),'Alternatyva 4'!$DH$106:$DH$110)</f>
        <v>0</v>
      </c>
      <c r="CS31" s="62">
        <f>SUMPRODUCT('Alternatyva 4'!CS$106:CS$110,100*'Alternatyva 4'!$D$106:$D$110,1/('Alternatyva 4'!$DG$106:$DG$110+100),'Alternatyva 4'!$DH$106:$DH$110)</f>
        <v>0</v>
      </c>
      <c r="CT31" s="62">
        <f>SUMPRODUCT('Alternatyva 4'!CT$106:CT$110,100*'Alternatyva 4'!$D$106:$D$110,1/('Alternatyva 4'!$DG$106:$DG$110+100),'Alternatyva 4'!$DH$106:$DH$110)</f>
        <v>0</v>
      </c>
      <c r="CU31" s="62">
        <f>SUMPRODUCT('Alternatyva 4'!CU$106:CU$110,100*'Alternatyva 4'!$D$106:$D$110,1/('Alternatyva 4'!$DG$106:$DG$110+100),'Alternatyva 4'!$DH$106:$DH$110)</f>
        <v>0</v>
      </c>
      <c r="CV31" s="62">
        <f>SUMPRODUCT('Alternatyva 4'!CV$106:CV$110,100*'Alternatyva 4'!$D$106:$D$110,1/('Alternatyva 4'!$DG$106:$DG$110+100),'Alternatyva 4'!$DH$106:$DH$110)</f>
        <v>0</v>
      </c>
      <c r="CW31" s="62">
        <f>SUMPRODUCT('Alternatyva 4'!CW$106:CW$110,100*'Alternatyva 4'!$D$106:$D$110,1/('Alternatyva 4'!$DG$106:$DG$110+100),'Alternatyva 4'!$DH$106:$DH$110)</f>
        <v>0</v>
      </c>
      <c r="CX31" s="62">
        <f>SUMPRODUCT('Alternatyva 4'!CX$106:CX$110,100*'Alternatyva 4'!$D$106:$D$110,1/('Alternatyva 4'!$DG$106:$DG$110+100),'Alternatyva 4'!$DH$106:$DH$110)</f>
        <v>0</v>
      </c>
      <c r="CY31" s="62">
        <f>SUMPRODUCT('Alternatyva 4'!CY$106:CY$110,100*'Alternatyva 4'!$D$106:$D$110,1/('Alternatyva 4'!$DG$106:$DG$110+100),'Alternatyva 4'!$DH$106:$DH$110)</f>
        <v>0</v>
      </c>
      <c r="CZ31" s="62">
        <f>SUMPRODUCT('Alternatyva 4'!CZ$106:CZ$110,100*'Alternatyva 4'!$D$106:$D$110,1/('Alternatyva 4'!$DG$106:$DG$110+100),'Alternatyva 4'!$DH$106:$DH$110)</f>
        <v>0</v>
      </c>
      <c r="DA31" s="62">
        <f>SUMPRODUCT('Alternatyva 4'!DA$106:DA$110,100*'Alternatyva 4'!$D$106:$D$110,1/('Alternatyva 4'!$DG$106:$DG$110+100),'Alternatyva 4'!$DH$106:$DH$110)</f>
        <v>0</v>
      </c>
      <c r="DB31" s="62">
        <f>SUMPRODUCT('Alternatyva 4'!DB$106:DB$110,100*'Alternatyva 4'!$D$106:$D$110,1/('Alternatyva 4'!$DG$106:$DG$110+100),'Alternatyva 4'!$DH$106:$DH$110)</f>
        <v>0</v>
      </c>
      <c r="DC31" s="62">
        <f>SUMPRODUCT('Alternatyva 4'!DC$106:DC$110,100*'Alternatyva 4'!$D$106:$D$110,1/('Alternatyva 4'!$DG$106:$DG$110+100),'Alternatyva 4'!$DH$106:$DH$110)</f>
        <v>0</v>
      </c>
    </row>
    <row r="32" spans="2:107" hidden="1">
      <c r="C32" s="681" t="s">
        <v>14</v>
      </c>
      <c r="D32" s="681"/>
      <c r="E32" s="681"/>
      <c r="F32" s="66">
        <f>H32+NPV(FD,I32:INDEX(I32:DC32,PAL))</f>
        <v>0</v>
      </c>
      <c r="G32" s="76">
        <f>SUMIF($H$6:$DC$6,"&lt;="&amp;PAL,$H32:$DC32)</f>
        <v>0</v>
      </c>
      <c r="H32" s="62">
        <f>-H29+H30+H31</f>
        <v>0</v>
      </c>
      <c r="I32" s="62">
        <f t="shared" ref="I32:BT32" si="20">-I29+I30+I31</f>
        <v>0</v>
      </c>
      <c r="J32" s="62">
        <f t="shared" si="20"/>
        <v>0</v>
      </c>
      <c r="K32" s="62">
        <f t="shared" si="20"/>
        <v>0</v>
      </c>
      <c r="L32" s="62">
        <f t="shared" si="20"/>
        <v>0</v>
      </c>
      <c r="M32" s="62">
        <f t="shared" si="20"/>
        <v>0</v>
      </c>
      <c r="N32" s="62">
        <f t="shared" si="20"/>
        <v>0</v>
      </c>
      <c r="O32" s="62">
        <f t="shared" si="20"/>
        <v>0</v>
      </c>
      <c r="P32" s="62">
        <f t="shared" si="20"/>
        <v>0</v>
      </c>
      <c r="Q32" s="62">
        <f t="shared" si="20"/>
        <v>0</v>
      </c>
      <c r="R32" s="62">
        <f t="shared" si="20"/>
        <v>0</v>
      </c>
      <c r="S32" s="62">
        <f t="shared" si="20"/>
        <v>0</v>
      </c>
      <c r="T32" s="62">
        <f t="shared" si="20"/>
        <v>0</v>
      </c>
      <c r="U32" s="62">
        <f t="shared" si="20"/>
        <v>0</v>
      </c>
      <c r="V32" s="62">
        <f t="shared" si="20"/>
        <v>0</v>
      </c>
      <c r="W32" s="62">
        <f t="shared" si="20"/>
        <v>0</v>
      </c>
      <c r="X32" s="62">
        <f t="shared" si="20"/>
        <v>0</v>
      </c>
      <c r="Y32" s="62">
        <f t="shared" si="20"/>
        <v>0</v>
      </c>
      <c r="Z32" s="62">
        <f t="shared" si="20"/>
        <v>0</v>
      </c>
      <c r="AA32" s="62">
        <f t="shared" si="20"/>
        <v>0</v>
      </c>
      <c r="AB32" s="62">
        <f t="shared" si="20"/>
        <v>0</v>
      </c>
      <c r="AC32" s="62">
        <f t="shared" si="20"/>
        <v>0</v>
      </c>
      <c r="AD32" s="62">
        <f t="shared" si="20"/>
        <v>0</v>
      </c>
      <c r="AE32" s="62">
        <f t="shared" si="20"/>
        <v>0</v>
      </c>
      <c r="AF32" s="62">
        <f t="shared" si="20"/>
        <v>0</v>
      </c>
      <c r="AG32" s="62">
        <f t="shared" si="20"/>
        <v>0</v>
      </c>
      <c r="AH32" s="62">
        <f t="shared" si="20"/>
        <v>0</v>
      </c>
      <c r="AI32" s="62">
        <f t="shared" si="20"/>
        <v>0</v>
      </c>
      <c r="AJ32" s="62">
        <f t="shared" si="20"/>
        <v>0</v>
      </c>
      <c r="AK32" s="62">
        <f t="shared" si="20"/>
        <v>0</v>
      </c>
      <c r="AL32" s="62">
        <f t="shared" si="20"/>
        <v>0</v>
      </c>
      <c r="AM32" s="62">
        <f t="shared" si="20"/>
        <v>0</v>
      </c>
      <c r="AN32" s="62">
        <f t="shared" si="20"/>
        <v>0</v>
      </c>
      <c r="AO32" s="62">
        <f t="shared" si="20"/>
        <v>0</v>
      </c>
      <c r="AP32" s="62">
        <f t="shared" si="20"/>
        <v>0</v>
      </c>
      <c r="AQ32" s="62">
        <f t="shared" si="20"/>
        <v>0</v>
      </c>
      <c r="AR32" s="62">
        <f t="shared" si="20"/>
        <v>0</v>
      </c>
      <c r="AS32" s="62">
        <f t="shared" si="20"/>
        <v>0</v>
      </c>
      <c r="AT32" s="62">
        <f t="shared" si="20"/>
        <v>0</v>
      </c>
      <c r="AU32" s="62">
        <f t="shared" si="20"/>
        <v>0</v>
      </c>
      <c r="AV32" s="62">
        <f t="shared" si="20"/>
        <v>0</v>
      </c>
      <c r="AW32" s="62">
        <f t="shared" si="20"/>
        <v>0</v>
      </c>
      <c r="AX32" s="62">
        <f t="shared" si="20"/>
        <v>0</v>
      </c>
      <c r="AY32" s="62">
        <f t="shared" si="20"/>
        <v>0</v>
      </c>
      <c r="AZ32" s="62">
        <f t="shared" si="20"/>
        <v>0</v>
      </c>
      <c r="BA32" s="62">
        <f t="shared" si="20"/>
        <v>0</v>
      </c>
      <c r="BB32" s="62">
        <f t="shared" si="20"/>
        <v>0</v>
      </c>
      <c r="BC32" s="62">
        <f t="shared" si="20"/>
        <v>0</v>
      </c>
      <c r="BD32" s="62">
        <f t="shared" si="20"/>
        <v>0</v>
      </c>
      <c r="BE32" s="62">
        <f t="shared" si="20"/>
        <v>0</v>
      </c>
      <c r="BF32" s="62">
        <f t="shared" si="20"/>
        <v>0</v>
      </c>
      <c r="BG32" s="62">
        <f t="shared" si="20"/>
        <v>0</v>
      </c>
      <c r="BH32" s="62">
        <f t="shared" si="20"/>
        <v>0</v>
      </c>
      <c r="BI32" s="62">
        <f t="shared" si="20"/>
        <v>0</v>
      </c>
      <c r="BJ32" s="62">
        <f t="shared" si="20"/>
        <v>0</v>
      </c>
      <c r="BK32" s="62">
        <f t="shared" si="20"/>
        <v>0</v>
      </c>
      <c r="BL32" s="62">
        <f t="shared" si="20"/>
        <v>0</v>
      </c>
      <c r="BM32" s="62">
        <f t="shared" si="20"/>
        <v>0</v>
      </c>
      <c r="BN32" s="62">
        <f t="shared" si="20"/>
        <v>0</v>
      </c>
      <c r="BO32" s="62">
        <f t="shared" si="20"/>
        <v>0</v>
      </c>
      <c r="BP32" s="62">
        <f t="shared" si="20"/>
        <v>0</v>
      </c>
      <c r="BQ32" s="62">
        <f t="shared" si="20"/>
        <v>0</v>
      </c>
      <c r="BR32" s="62">
        <f t="shared" si="20"/>
        <v>0</v>
      </c>
      <c r="BS32" s="62">
        <f t="shared" si="20"/>
        <v>0</v>
      </c>
      <c r="BT32" s="62">
        <f t="shared" si="20"/>
        <v>0</v>
      </c>
      <c r="BU32" s="62">
        <f t="shared" ref="BU32:DC32" si="21">-BU29+BU30+BU31</f>
        <v>0</v>
      </c>
      <c r="BV32" s="62">
        <f t="shared" si="21"/>
        <v>0</v>
      </c>
      <c r="BW32" s="62">
        <f t="shared" si="21"/>
        <v>0</v>
      </c>
      <c r="BX32" s="62">
        <f t="shared" si="21"/>
        <v>0</v>
      </c>
      <c r="BY32" s="62">
        <f t="shared" si="21"/>
        <v>0</v>
      </c>
      <c r="BZ32" s="62">
        <f t="shared" si="21"/>
        <v>0</v>
      </c>
      <c r="CA32" s="62">
        <f t="shared" si="21"/>
        <v>0</v>
      </c>
      <c r="CB32" s="62">
        <f t="shared" si="21"/>
        <v>0</v>
      </c>
      <c r="CC32" s="62">
        <f t="shared" si="21"/>
        <v>0</v>
      </c>
      <c r="CD32" s="62">
        <f t="shared" si="21"/>
        <v>0</v>
      </c>
      <c r="CE32" s="62">
        <f t="shared" si="21"/>
        <v>0</v>
      </c>
      <c r="CF32" s="62">
        <f t="shared" si="21"/>
        <v>0</v>
      </c>
      <c r="CG32" s="62">
        <f t="shared" si="21"/>
        <v>0</v>
      </c>
      <c r="CH32" s="62">
        <f t="shared" si="21"/>
        <v>0</v>
      </c>
      <c r="CI32" s="62">
        <f t="shared" si="21"/>
        <v>0</v>
      </c>
      <c r="CJ32" s="62">
        <f t="shared" si="21"/>
        <v>0</v>
      </c>
      <c r="CK32" s="62">
        <f t="shared" si="21"/>
        <v>0</v>
      </c>
      <c r="CL32" s="62">
        <f t="shared" si="21"/>
        <v>0</v>
      </c>
      <c r="CM32" s="62">
        <f t="shared" si="21"/>
        <v>0</v>
      </c>
      <c r="CN32" s="62">
        <f t="shared" si="21"/>
        <v>0</v>
      </c>
      <c r="CO32" s="62">
        <f t="shared" si="21"/>
        <v>0</v>
      </c>
      <c r="CP32" s="62">
        <f t="shared" si="21"/>
        <v>0</v>
      </c>
      <c r="CQ32" s="62">
        <f t="shared" si="21"/>
        <v>0</v>
      </c>
      <c r="CR32" s="62">
        <f t="shared" si="21"/>
        <v>0</v>
      </c>
      <c r="CS32" s="62">
        <f t="shared" si="21"/>
        <v>0</v>
      </c>
      <c r="CT32" s="62">
        <f t="shared" si="21"/>
        <v>0</v>
      </c>
      <c r="CU32" s="62">
        <f t="shared" si="21"/>
        <v>0</v>
      </c>
      <c r="CV32" s="62">
        <f t="shared" si="21"/>
        <v>0</v>
      </c>
      <c r="CW32" s="62">
        <f t="shared" si="21"/>
        <v>0</v>
      </c>
      <c r="CX32" s="62">
        <f t="shared" si="21"/>
        <v>0</v>
      </c>
      <c r="CY32" s="62">
        <f t="shared" si="21"/>
        <v>0</v>
      </c>
      <c r="CZ32" s="62">
        <f t="shared" si="21"/>
        <v>0</v>
      </c>
      <c r="DA32" s="62">
        <f t="shared" si="21"/>
        <v>0</v>
      </c>
      <c r="DB32" s="62">
        <f t="shared" si="21"/>
        <v>0</v>
      </c>
      <c r="DC32" s="62">
        <f t="shared" si="21"/>
        <v>0</v>
      </c>
    </row>
    <row r="33" spans="2:107" hidden="1"/>
    <row r="34" spans="2:107" hidden="1">
      <c r="B34" s="59" t="s">
        <v>13</v>
      </c>
      <c r="C34" s="64"/>
      <c r="D34" s="64"/>
      <c r="E34" s="64"/>
      <c r="F34" s="645" t="s">
        <v>32</v>
      </c>
      <c r="G34" s="657"/>
      <c r="H34" s="18">
        <v>0</v>
      </c>
      <c r="I34" s="18">
        <v>1</v>
      </c>
      <c r="J34" s="18">
        <v>2</v>
      </c>
      <c r="K34" s="18">
        <v>3</v>
      </c>
      <c r="L34" s="18">
        <v>4</v>
      </c>
      <c r="M34" s="18">
        <v>5</v>
      </c>
      <c r="N34" s="18">
        <v>6</v>
      </c>
      <c r="O34" s="18">
        <v>7</v>
      </c>
      <c r="P34" s="18">
        <v>8</v>
      </c>
      <c r="Q34" s="18">
        <v>9</v>
      </c>
      <c r="R34" s="18">
        <v>10</v>
      </c>
      <c r="S34" s="18">
        <v>11</v>
      </c>
      <c r="T34" s="18">
        <v>12</v>
      </c>
      <c r="U34" s="18">
        <v>13</v>
      </c>
      <c r="V34" s="18">
        <v>14</v>
      </c>
      <c r="W34" s="18">
        <v>15</v>
      </c>
      <c r="X34" s="18">
        <v>16</v>
      </c>
      <c r="Y34" s="18">
        <v>17</v>
      </c>
      <c r="Z34" s="18">
        <v>18</v>
      </c>
      <c r="AA34" s="18">
        <v>19</v>
      </c>
      <c r="AB34" s="18">
        <v>20</v>
      </c>
      <c r="AC34" s="18">
        <v>21</v>
      </c>
      <c r="AD34" s="18">
        <v>22</v>
      </c>
      <c r="AE34" s="18">
        <v>23</v>
      </c>
      <c r="AF34" s="18">
        <v>24</v>
      </c>
      <c r="AG34" s="18">
        <v>25</v>
      </c>
      <c r="AH34" s="18">
        <v>26</v>
      </c>
      <c r="AI34" s="18">
        <v>27</v>
      </c>
      <c r="AJ34" s="18">
        <v>28</v>
      </c>
      <c r="AK34" s="18">
        <v>29</v>
      </c>
      <c r="AL34" s="18">
        <v>30</v>
      </c>
      <c r="AM34" s="18">
        <v>31</v>
      </c>
      <c r="AN34" s="18">
        <v>32</v>
      </c>
      <c r="AO34" s="18">
        <v>33</v>
      </c>
      <c r="AP34" s="18">
        <v>34</v>
      </c>
      <c r="AQ34" s="18">
        <v>35</v>
      </c>
      <c r="AR34" s="18">
        <v>36</v>
      </c>
      <c r="AS34" s="18">
        <v>37</v>
      </c>
      <c r="AT34" s="18">
        <v>38</v>
      </c>
      <c r="AU34" s="18">
        <v>39</v>
      </c>
      <c r="AV34" s="18">
        <v>40</v>
      </c>
      <c r="AW34" s="18">
        <v>41</v>
      </c>
      <c r="AX34" s="18">
        <v>42</v>
      </c>
      <c r="AY34" s="18">
        <v>43</v>
      </c>
      <c r="AZ34" s="18">
        <v>44</v>
      </c>
      <c r="BA34" s="18">
        <v>45</v>
      </c>
      <c r="BB34" s="18">
        <v>46</v>
      </c>
      <c r="BC34" s="18">
        <v>47</v>
      </c>
      <c r="BD34" s="18">
        <v>48</v>
      </c>
      <c r="BE34" s="18">
        <v>49</v>
      </c>
      <c r="BF34" s="18">
        <v>50</v>
      </c>
      <c r="BG34" s="18">
        <v>51</v>
      </c>
      <c r="BH34" s="18">
        <v>52</v>
      </c>
      <c r="BI34" s="18">
        <v>53</v>
      </c>
      <c r="BJ34" s="18">
        <v>54</v>
      </c>
      <c r="BK34" s="18">
        <v>55</v>
      </c>
      <c r="BL34" s="18">
        <v>56</v>
      </c>
      <c r="BM34" s="18">
        <v>57</v>
      </c>
      <c r="BN34" s="18">
        <v>58</v>
      </c>
      <c r="BO34" s="18">
        <v>59</v>
      </c>
      <c r="BP34" s="18">
        <v>60</v>
      </c>
      <c r="BQ34" s="18">
        <v>61</v>
      </c>
      <c r="BR34" s="18">
        <v>62</v>
      </c>
      <c r="BS34" s="18">
        <v>63</v>
      </c>
      <c r="BT34" s="18">
        <v>64</v>
      </c>
      <c r="BU34" s="18">
        <v>65</v>
      </c>
      <c r="BV34" s="18">
        <v>66</v>
      </c>
      <c r="BW34" s="18">
        <v>67</v>
      </c>
      <c r="BX34" s="18">
        <v>68</v>
      </c>
      <c r="BY34" s="18">
        <v>69</v>
      </c>
      <c r="BZ34" s="18">
        <v>70</v>
      </c>
      <c r="CA34" s="18">
        <v>71</v>
      </c>
      <c r="CB34" s="18">
        <v>72</v>
      </c>
      <c r="CC34" s="18">
        <v>73</v>
      </c>
      <c r="CD34" s="18">
        <v>74</v>
      </c>
      <c r="CE34" s="18">
        <v>75</v>
      </c>
      <c r="CF34" s="18">
        <v>76</v>
      </c>
      <c r="CG34" s="18">
        <v>77</v>
      </c>
      <c r="CH34" s="18">
        <v>78</v>
      </c>
      <c r="CI34" s="18">
        <v>79</v>
      </c>
      <c r="CJ34" s="18">
        <v>80</v>
      </c>
      <c r="CK34" s="18">
        <v>81</v>
      </c>
      <c r="CL34" s="18">
        <v>82</v>
      </c>
      <c r="CM34" s="18">
        <v>83</v>
      </c>
      <c r="CN34" s="18">
        <v>84</v>
      </c>
      <c r="CO34" s="18">
        <v>85</v>
      </c>
      <c r="CP34" s="18">
        <v>86</v>
      </c>
      <c r="CQ34" s="18">
        <v>87</v>
      </c>
      <c r="CR34" s="18">
        <v>88</v>
      </c>
      <c r="CS34" s="18">
        <v>89</v>
      </c>
      <c r="CT34" s="18">
        <v>90</v>
      </c>
      <c r="CU34" s="18">
        <v>91</v>
      </c>
      <c r="CV34" s="18">
        <v>92</v>
      </c>
      <c r="CW34" s="18">
        <v>93</v>
      </c>
      <c r="CX34" s="18">
        <v>94</v>
      </c>
      <c r="CY34" s="18">
        <v>95</v>
      </c>
      <c r="CZ34" s="18">
        <v>96</v>
      </c>
      <c r="DA34" s="18">
        <v>97</v>
      </c>
      <c r="DB34" s="18">
        <v>98</v>
      </c>
      <c r="DC34" s="18">
        <v>99</v>
      </c>
    </row>
    <row r="35" spans="2:107" ht="28.8" hidden="1">
      <c r="B35" s="4" t="s">
        <v>5</v>
      </c>
      <c r="C35" s="667" t="s">
        <v>15</v>
      </c>
      <c r="D35" s="667"/>
      <c r="E35" s="667"/>
      <c r="F35" s="19" t="s">
        <v>34</v>
      </c>
      <c r="G35" s="18" t="s">
        <v>33</v>
      </c>
      <c r="H35" s="18" t="str">
        <f ca="1">IF(PVP="",TEXT(TODAY(),"yyyy"),TEXT(PVP,"yyyy"))</f>
        <v>2023</v>
      </c>
      <c r="I35" s="18">
        <f t="shared" ref="I35:AN35" ca="1" si="22">$H$7+I34</f>
        <v>2024</v>
      </c>
      <c r="J35" s="18">
        <f t="shared" ca="1" si="22"/>
        <v>2025</v>
      </c>
      <c r="K35" s="18">
        <f t="shared" ca="1" si="22"/>
        <v>2026</v>
      </c>
      <c r="L35" s="18">
        <f t="shared" ca="1" si="22"/>
        <v>2027</v>
      </c>
      <c r="M35" s="18">
        <f t="shared" ca="1" si="22"/>
        <v>2028</v>
      </c>
      <c r="N35" s="18">
        <f t="shared" ca="1" si="22"/>
        <v>2029</v>
      </c>
      <c r="O35" s="18">
        <f t="shared" ca="1" si="22"/>
        <v>2030</v>
      </c>
      <c r="P35" s="18">
        <f t="shared" ca="1" si="22"/>
        <v>2031</v>
      </c>
      <c r="Q35" s="18">
        <f t="shared" ca="1" si="22"/>
        <v>2032</v>
      </c>
      <c r="R35" s="18">
        <f t="shared" ca="1" si="22"/>
        <v>2033</v>
      </c>
      <c r="S35" s="18">
        <f t="shared" ca="1" si="22"/>
        <v>2034</v>
      </c>
      <c r="T35" s="18">
        <f t="shared" ca="1" si="22"/>
        <v>2035</v>
      </c>
      <c r="U35" s="18">
        <f t="shared" ca="1" si="22"/>
        <v>2036</v>
      </c>
      <c r="V35" s="18">
        <f t="shared" ca="1" si="22"/>
        <v>2037</v>
      </c>
      <c r="W35" s="18">
        <f t="shared" ca="1" si="22"/>
        <v>2038</v>
      </c>
      <c r="X35" s="18">
        <f t="shared" ca="1" si="22"/>
        <v>2039</v>
      </c>
      <c r="Y35" s="18">
        <f t="shared" ca="1" si="22"/>
        <v>2040</v>
      </c>
      <c r="Z35" s="18">
        <f t="shared" ca="1" si="22"/>
        <v>2041</v>
      </c>
      <c r="AA35" s="18">
        <f t="shared" ca="1" si="22"/>
        <v>2042</v>
      </c>
      <c r="AB35" s="18">
        <f t="shared" ca="1" si="22"/>
        <v>2043</v>
      </c>
      <c r="AC35" s="18">
        <f t="shared" ca="1" si="22"/>
        <v>2044</v>
      </c>
      <c r="AD35" s="18">
        <f t="shared" ca="1" si="22"/>
        <v>2045</v>
      </c>
      <c r="AE35" s="18">
        <f t="shared" ca="1" si="22"/>
        <v>2046</v>
      </c>
      <c r="AF35" s="18">
        <f t="shared" ca="1" si="22"/>
        <v>2047</v>
      </c>
      <c r="AG35" s="18">
        <f t="shared" ca="1" si="22"/>
        <v>2048</v>
      </c>
      <c r="AH35" s="18">
        <f t="shared" ca="1" si="22"/>
        <v>2049</v>
      </c>
      <c r="AI35" s="18">
        <f t="shared" ca="1" si="22"/>
        <v>2050</v>
      </c>
      <c r="AJ35" s="18">
        <f t="shared" ca="1" si="22"/>
        <v>2051</v>
      </c>
      <c r="AK35" s="18">
        <f t="shared" ca="1" si="22"/>
        <v>2052</v>
      </c>
      <c r="AL35" s="18">
        <f t="shared" ca="1" si="22"/>
        <v>2053</v>
      </c>
      <c r="AM35" s="18">
        <f t="shared" ca="1" si="22"/>
        <v>2054</v>
      </c>
      <c r="AN35" s="18">
        <f t="shared" ca="1" si="22"/>
        <v>2055</v>
      </c>
      <c r="AO35" s="18">
        <f t="shared" ref="AO35:BT35" ca="1" si="23">$H$7+AO34</f>
        <v>2056</v>
      </c>
      <c r="AP35" s="18">
        <f t="shared" ca="1" si="23"/>
        <v>2057</v>
      </c>
      <c r="AQ35" s="18">
        <f t="shared" ca="1" si="23"/>
        <v>2058</v>
      </c>
      <c r="AR35" s="18">
        <f t="shared" ca="1" si="23"/>
        <v>2059</v>
      </c>
      <c r="AS35" s="18">
        <f t="shared" ca="1" si="23"/>
        <v>2060</v>
      </c>
      <c r="AT35" s="18">
        <f t="shared" ca="1" si="23"/>
        <v>2061</v>
      </c>
      <c r="AU35" s="18">
        <f t="shared" ca="1" si="23"/>
        <v>2062</v>
      </c>
      <c r="AV35" s="18">
        <f t="shared" ca="1" si="23"/>
        <v>2063</v>
      </c>
      <c r="AW35" s="18">
        <f t="shared" ca="1" si="23"/>
        <v>2064</v>
      </c>
      <c r="AX35" s="18">
        <f t="shared" ca="1" si="23"/>
        <v>2065</v>
      </c>
      <c r="AY35" s="18">
        <f t="shared" ca="1" si="23"/>
        <v>2066</v>
      </c>
      <c r="AZ35" s="18">
        <f t="shared" ca="1" si="23"/>
        <v>2067</v>
      </c>
      <c r="BA35" s="18">
        <f t="shared" ca="1" si="23"/>
        <v>2068</v>
      </c>
      <c r="BB35" s="18">
        <f t="shared" ca="1" si="23"/>
        <v>2069</v>
      </c>
      <c r="BC35" s="18">
        <f t="shared" ca="1" si="23"/>
        <v>2070</v>
      </c>
      <c r="BD35" s="18">
        <f t="shared" ca="1" si="23"/>
        <v>2071</v>
      </c>
      <c r="BE35" s="18">
        <f t="shared" ca="1" si="23"/>
        <v>2072</v>
      </c>
      <c r="BF35" s="18">
        <f t="shared" ca="1" si="23"/>
        <v>2073</v>
      </c>
      <c r="BG35" s="18">
        <f t="shared" ca="1" si="23"/>
        <v>2074</v>
      </c>
      <c r="BH35" s="18">
        <f t="shared" ca="1" si="23"/>
        <v>2075</v>
      </c>
      <c r="BI35" s="18">
        <f t="shared" ca="1" si="23"/>
        <v>2076</v>
      </c>
      <c r="BJ35" s="18">
        <f t="shared" ca="1" si="23"/>
        <v>2077</v>
      </c>
      <c r="BK35" s="18">
        <f t="shared" ca="1" si="23"/>
        <v>2078</v>
      </c>
      <c r="BL35" s="18">
        <f t="shared" ca="1" si="23"/>
        <v>2079</v>
      </c>
      <c r="BM35" s="18">
        <f t="shared" ca="1" si="23"/>
        <v>2080</v>
      </c>
      <c r="BN35" s="18">
        <f t="shared" ca="1" si="23"/>
        <v>2081</v>
      </c>
      <c r="BO35" s="18">
        <f t="shared" ca="1" si="23"/>
        <v>2082</v>
      </c>
      <c r="BP35" s="18">
        <f t="shared" ca="1" si="23"/>
        <v>2083</v>
      </c>
      <c r="BQ35" s="18">
        <f t="shared" ca="1" si="23"/>
        <v>2084</v>
      </c>
      <c r="BR35" s="18">
        <f t="shared" ca="1" si="23"/>
        <v>2085</v>
      </c>
      <c r="BS35" s="18">
        <f t="shared" ca="1" si="23"/>
        <v>2086</v>
      </c>
      <c r="BT35" s="18">
        <f t="shared" ca="1" si="23"/>
        <v>2087</v>
      </c>
      <c r="BU35" s="18">
        <f t="shared" ref="BU35:CZ35" ca="1" si="24">$H$7+BU34</f>
        <v>2088</v>
      </c>
      <c r="BV35" s="18">
        <f t="shared" ca="1" si="24"/>
        <v>2089</v>
      </c>
      <c r="BW35" s="18">
        <f t="shared" ca="1" si="24"/>
        <v>2090</v>
      </c>
      <c r="BX35" s="18">
        <f t="shared" ca="1" si="24"/>
        <v>2091</v>
      </c>
      <c r="BY35" s="18">
        <f t="shared" ca="1" si="24"/>
        <v>2092</v>
      </c>
      <c r="BZ35" s="18">
        <f t="shared" ca="1" si="24"/>
        <v>2093</v>
      </c>
      <c r="CA35" s="18">
        <f t="shared" ca="1" si="24"/>
        <v>2094</v>
      </c>
      <c r="CB35" s="18">
        <f t="shared" ca="1" si="24"/>
        <v>2095</v>
      </c>
      <c r="CC35" s="18">
        <f t="shared" ca="1" si="24"/>
        <v>2096</v>
      </c>
      <c r="CD35" s="18">
        <f t="shared" ca="1" si="24"/>
        <v>2097</v>
      </c>
      <c r="CE35" s="18">
        <f t="shared" ca="1" si="24"/>
        <v>2098</v>
      </c>
      <c r="CF35" s="18">
        <f t="shared" ca="1" si="24"/>
        <v>2099</v>
      </c>
      <c r="CG35" s="18">
        <f t="shared" ca="1" si="24"/>
        <v>2100</v>
      </c>
      <c r="CH35" s="18">
        <f t="shared" ca="1" si="24"/>
        <v>2101</v>
      </c>
      <c r="CI35" s="18">
        <f t="shared" ca="1" si="24"/>
        <v>2102</v>
      </c>
      <c r="CJ35" s="18">
        <f t="shared" ca="1" si="24"/>
        <v>2103</v>
      </c>
      <c r="CK35" s="18">
        <f t="shared" ca="1" si="24"/>
        <v>2104</v>
      </c>
      <c r="CL35" s="18">
        <f t="shared" ca="1" si="24"/>
        <v>2105</v>
      </c>
      <c r="CM35" s="18">
        <f t="shared" ca="1" si="24"/>
        <v>2106</v>
      </c>
      <c r="CN35" s="18">
        <f t="shared" ca="1" si="24"/>
        <v>2107</v>
      </c>
      <c r="CO35" s="18">
        <f t="shared" ca="1" si="24"/>
        <v>2108</v>
      </c>
      <c r="CP35" s="18">
        <f t="shared" ca="1" si="24"/>
        <v>2109</v>
      </c>
      <c r="CQ35" s="18">
        <f t="shared" ca="1" si="24"/>
        <v>2110</v>
      </c>
      <c r="CR35" s="18">
        <f t="shared" ca="1" si="24"/>
        <v>2111</v>
      </c>
      <c r="CS35" s="18">
        <f t="shared" ca="1" si="24"/>
        <v>2112</v>
      </c>
      <c r="CT35" s="18">
        <f t="shared" ca="1" si="24"/>
        <v>2113</v>
      </c>
      <c r="CU35" s="18">
        <f t="shared" ca="1" si="24"/>
        <v>2114</v>
      </c>
      <c r="CV35" s="18">
        <f t="shared" ca="1" si="24"/>
        <v>2115</v>
      </c>
      <c r="CW35" s="18">
        <f t="shared" ca="1" si="24"/>
        <v>2116</v>
      </c>
      <c r="CX35" s="18">
        <f t="shared" ca="1" si="24"/>
        <v>2117</v>
      </c>
      <c r="CY35" s="18">
        <f t="shared" ca="1" si="24"/>
        <v>2118</v>
      </c>
      <c r="CZ35" s="18">
        <f t="shared" ca="1" si="24"/>
        <v>2119</v>
      </c>
      <c r="DA35" s="18">
        <f t="shared" ref="DA35:DC35" ca="1" si="25">$H$7+DA34</f>
        <v>2120</v>
      </c>
      <c r="DB35" s="18">
        <f t="shared" ca="1" si="25"/>
        <v>2121</v>
      </c>
      <c r="DC35" s="18">
        <f t="shared" ca="1" si="25"/>
        <v>2122</v>
      </c>
    </row>
    <row r="36" spans="2:107" ht="15" hidden="1" customHeight="1">
      <c r="B36" s="262" t="s">
        <v>242</v>
      </c>
      <c r="C36" s="679" t="s">
        <v>265</v>
      </c>
      <c r="D36" s="679"/>
      <c r="E36" s="679"/>
      <c r="F36" s="66">
        <f>H36+NPV(FD,I36:INDEX(I36:DC36,PAL))</f>
        <v>0</v>
      </c>
      <c r="G36" s="76">
        <f>SUMIF($H$6:$DC$6,"&lt;="&amp;PAL,$H36:$DC36)</f>
        <v>0</v>
      </c>
      <c r="H36" s="20">
        <f>'Alternatyva 5'!H$7-'Alternatyva 5'!H$112</f>
        <v>0</v>
      </c>
      <c r="I36" s="20">
        <f>'Alternatyva 5'!I$7-'Alternatyva 5'!I$112</f>
        <v>0</v>
      </c>
      <c r="J36" s="20">
        <f>'Alternatyva 5'!J$7-'Alternatyva 5'!J$112</f>
        <v>0</v>
      </c>
      <c r="K36" s="20">
        <f>'Alternatyva 5'!K$7-'Alternatyva 5'!K$112</f>
        <v>0</v>
      </c>
      <c r="L36" s="20">
        <f>'Alternatyva 5'!L$7-'Alternatyva 5'!L$112</f>
        <v>0</v>
      </c>
      <c r="M36" s="20">
        <f>'Alternatyva 5'!M$7-'Alternatyva 5'!M$112</f>
        <v>0</v>
      </c>
      <c r="N36" s="20">
        <f>'Alternatyva 5'!N$7-'Alternatyva 5'!N$112</f>
        <v>0</v>
      </c>
      <c r="O36" s="20">
        <f>'Alternatyva 5'!O$7-'Alternatyva 5'!O$112</f>
        <v>0</v>
      </c>
      <c r="P36" s="20">
        <f>'Alternatyva 5'!P$7-'Alternatyva 5'!P$112</f>
        <v>0</v>
      </c>
      <c r="Q36" s="20">
        <f>'Alternatyva 5'!Q$7-'Alternatyva 5'!Q$112</f>
        <v>0</v>
      </c>
      <c r="R36" s="20">
        <f>'Alternatyva 5'!R$7-'Alternatyva 5'!R$112</f>
        <v>0</v>
      </c>
      <c r="S36" s="20">
        <f>'Alternatyva 5'!S$7-'Alternatyva 5'!S$112</f>
        <v>0</v>
      </c>
      <c r="T36" s="20">
        <f>'Alternatyva 5'!T$7-'Alternatyva 5'!T$112</f>
        <v>0</v>
      </c>
      <c r="U36" s="20">
        <f>'Alternatyva 5'!U$7-'Alternatyva 5'!U$112</f>
        <v>0</v>
      </c>
      <c r="V36" s="20">
        <f>'Alternatyva 5'!V$7-'Alternatyva 5'!V$112</f>
        <v>0</v>
      </c>
      <c r="W36" s="20">
        <f>'Alternatyva 5'!W$7-'Alternatyva 5'!W$112</f>
        <v>0</v>
      </c>
      <c r="X36" s="20">
        <f>'Alternatyva 5'!X$7-'Alternatyva 5'!X$112</f>
        <v>0</v>
      </c>
      <c r="Y36" s="20">
        <f>'Alternatyva 5'!Y$7-'Alternatyva 5'!Y$112</f>
        <v>0</v>
      </c>
      <c r="Z36" s="20">
        <f>'Alternatyva 5'!Z$7-'Alternatyva 5'!Z$112</f>
        <v>0</v>
      </c>
      <c r="AA36" s="20">
        <f>'Alternatyva 5'!AA$7-'Alternatyva 5'!AA$112</f>
        <v>0</v>
      </c>
      <c r="AB36" s="20">
        <f>'Alternatyva 5'!AB$7-'Alternatyva 5'!AB$112</f>
        <v>0</v>
      </c>
      <c r="AC36" s="20">
        <f>'Alternatyva 5'!AC$7-'Alternatyva 5'!AC$112</f>
        <v>0</v>
      </c>
      <c r="AD36" s="20">
        <f>'Alternatyva 5'!AD$7-'Alternatyva 5'!AD$112</f>
        <v>0</v>
      </c>
      <c r="AE36" s="20">
        <f>'Alternatyva 5'!AE$7-'Alternatyva 5'!AE$112</f>
        <v>0</v>
      </c>
      <c r="AF36" s="20">
        <f>'Alternatyva 5'!AF$7-'Alternatyva 5'!AF$112</f>
        <v>0</v>
      </c>
      <c r="AG36" s="20">
        <f>'Alternatyva 5'!AG$7-'Alternatyva 5'!AG$112</f>
        <v>0</v>
      </c>
      <c r="AH36" s="20">
        <f>'Alternatyva 5'!AH$7-'Alternatyva 5'!AH$112</f>
        <v>0</v>
      </c>
      <c r="AI36" s="20">
        <f>'Alternatyva 5'!AI$7-'Alternatyva 5'!AI$112</f>
        <v>0</v>
      </c>
      <c r="AJ36" s="20">
        <f>'Alternatyva 5'!AJ$7-'Alternatyva 5'!AJ$112</f>
        <v>0</v>
      </c>
      <c r="AK36" s="20">
        <f>'Alternatyva 5'!AK$7-'Alternatyva 5'!AK$112</f>
        <v>0</v>
      </c>
      <c r="AL36" s="20">
        <f>'Alternatyva 5'!AL$7-'Alternatyva 5'!AL$112</f>
        <v>0</v>
      </c>
      <c r="AM36" s="20">
        <f>'Alternatyva 5'!AM$7-'Alternatyva 5'!AM$112</f>
        <v>0</v>
      </c>
      <c r="AN36" s="20">
        <f>'Alternatyva 5'!AN$7-'Alternatyva 5'!AN$112</f>
        <v>0</v>
      </c>
      <c r="AO36" s="20">
        <f>'Alternatyva 5'!AO$7-'Alternatyva 5'!AO$112</f>
        <v>0</v>
      </c>
      <c r="AP36" s="20">
        <f>'Alternatyva 5'!AP$7-'Alternatyva 5'!AP$112</f>
        <v>0</v>
      </c>
      <c r="AQ36" s="20">
        <f>'Alternatyva 5'!AQ$7-'Alternatyva 5'!AQ$112</f>
        <v>0</v>
      </c>
      <c r="AR36" s="20">
        <f>'Alternatyva 5'!AR$7-'Alternatyva 5'!AR$112</f>
        <v>0</v>
      </c>
      <c r="AS36" s="20">
        <f>'Alternatyva 5'!AS$7-'Alternatyva 5'!AS$112</f>
        <v>0</v>
      </c>
      <c r="AT36" s="20">
        <f>'Alternatyva 5'!AT$7-'Alternatyva 5'!AT$112</f>
        <v>0</v>
      </c>
      <c r="AU36" s="20">
        <f>'Alternatyva 5'!AU$7-'Alternatyva 5'!AU$112</f>
        <v>0</v>
      </c>
      <c r="AV36" s="20">
        <f>'Alternatyva 5'!AV$7-'Alternatyva 5'!AV$112</f>
        <v>0</v>
      </c>
      <c r="AW36" s="20">
        <f>'Alternatyva 5'!AW$7-'Alternatyva 5'!AW$112</f>
        <v>0</v>
      </c>
      <c r="AX36" s="20">
        <f>'Alternatyva 5'!AX$7-'Alternatyva 5'!AX$112</f>
        <v>0</v>
      </c>
      <c r="AY36" s="20">
        <f>'Alternatyva 5'!AY$7-'Alternatyva 5'!AY$112</f>
        <v>0</v>
      </c>
      <c r="AZ36" s="20">
        <f>'Alternatyva 5'!AZ$7-'Alternatyva 5'!AZ$112</f>
        <v>0</v>
      </c>
      <c r="BA36" s="20">
        <f>'Alternatyva 5'!BA$7-'Alternatyva 5'!BA$112</f>
        <v>0</v>
      </c>
      <c r="BB36" s="20">
        <f>'Alternatyva 5'!BB$7-'Alternatyva 5'!BB$112</f>
        <v>0</v>
      </c>
      <c r="BC36" s="20">
        <f>'Alternatyva 5'!BC$7-'Alternatyva 5'!BC$112</f>
        <v>0</v>
      </c>
      <c r="BD36" s="20">
        <f>'Alternatyva 5'!BD$7-'Alternatyva 5'!BD$112</f>
        <v>0</v>
      </c>
      <c r="BE36" s="20">
        <f>'Alternatyva 5'!BE$7-'Alternatyva 5'!BE$112</f>
        <v>0</v>
      </c>
      <c r="BF36" s="20">
        <f>'Alternatyva 5'!BF$7-'Alternatyva 5'!BF$112</f>
        <v>0</v>
      </c>
      <c r="BG36" s="20">
        <f>'Alternatyva 5'!BG$7-'Alternatyva 5'!BG$112</f>
        <v>0</v>
      </c>
      <c r="BH36" s="20">
        <f>'Alternatyva 5'!BH$7-'Alternatyva 5'!BH$112</f>
        <v>0</v>
      </c>
      <c r="BI36" s="20">
        <f>'Alternatyva 5'!BI$7-'Alternatyva 5'!BI$112</f>
        <v>0</v>
      </c>
      <c r="BJ36" s="20">
        <f>'Alternatyva 5'!BJ$7-'Alternatyva 5'!BJ$112</f>
        <v>0</v>
      </c>
      <c r="BK36" s="20">
        <f>'Alternatyva 5'!BK$7-'Alternatyva 5'!BK$112</f>
        <v>0</v>
      </c>
      <c r="BL36" s="20">
        <f>'Alternatyva 5'!BL$7-'Alternatyva 5'!BL$112</f>
        <v>0</v>
      </c>
      <c r="BM36" s="20">
        <f>'Alternatyva 5'!BM$7-'Alternatyva 5'!BM$112</f>
        <v>0</v>
      </c>
      <c r="BN36" s="20">
        <f>'Alternatyva 5'!BN$7-'Alternatyva 5'!BN$112</f>
        <v>0</v>
      </c>
      <c r="BO36" s="20">
        <f>'Alternatyva 5'!BO$7-'Alternatyva 5'!BO$112</f>
        <v>0</v>
      </c>
      <c r="BP36" s="20">
        <f>'Alternatyva 5'!BP$7-'Alternatyva 5'!BP$112</f>
        <v>0</v>
      </c>
      <c r="BQ36" s="20">
        <f>'Alternatyva 5'!BQ$7-'Alternatyva 5'!BQ$112</f>
        <v>0</v>
      </c>
      <c r="BR36" s="20">
        <f>'Alternatyva 5'!BR$7-'Alternatyva 5'!BR$112</f>
        <v>0</v>
      </c>
      <c r="BS36" s="20">
        <f>'Alternatyva 5'!BS$7-'Alternatyva 5'!BS$112</f>
        <v>0</v>
      </c>
      <c r="BT36" s="20">
        <f>'Alternatyva 5'!BT$7-'Alternatyva 5'!BT$112</f>
        <v>0</v>
      </c>
      <c r="BU36" s="20">
        <f>'Alternatyva 5'!BU$7-'Alternatyva 5'!BU$112</f>
        <v>0</v>
      </c>
      <c r="BV36" s="20">
        <f>'Alternatyva 5'!BV$7-'Alternatyva 5'!BV$112</f>
        <v>0</v>
      </c>
      <c r="BW36" s="20">
        <f>'Alternatyva 5'!BW$7-'Alternatyva 5'!BW$112</f>
        <v>0</v>
      </c>
      <c r="BX36" s="20">
        <f>'Alternatyva 5'!BX$7-'Alternatyva 5'!BX$112</f>
        <v>0</v>
      </c>
      <c r="BY36" s="20">
        <f>'Alternatyva 5'!BY$7-'Alternatyva 5'!BY$112</f>
        <v>0</v>
      </c>
      <c r="BZ36" s="20">
        <f>'Alternatyva 5'!BZ$7-'Alternatyva 5'!BZ$112</f>
        <v>0</v>
      </c>
      <c r="CA36" s="20">
        <f>'Alternatyva 5'!CA$7-'Alternatyva 5'!CA$112</f>
        <v>0</v>
      </c>
      <c r="CB36" s="20">
        <f>'Alternatyva 5'!CB$7-'Alternatyva 5'!CB$112</f>
        <v>0</v>
      </c>
      <c r="CC36" s="20">
        <f>'Alternatyva 5'!CC$7-'Alternatyva 5'!CC$112</f>
        <v>0</v>
      </c>
      <c r="CD36" s="20">
        <f>'Alternatyva 5'!CD$7-'Alternatyva 5'!CD$112</f>
        <v>0</v>
      </c>
      <c r="CE36" s="20">
        <f>'Alternatyva 5'!CE$7-'Alternatyva 5'!CE$112</f>
        <v>0</v>
      </c>
      <c r="CF36" s="20">
        <f>'Alternatyva 5'!CF$7-'Alternatyva 5'!CF$112</f>
        <v>0</v>
      </c>
      <c r="CG36" s="20">
        <f>'Alternatyva 5'!CG$7-'Alternatyva 5'!CG$112</f>
        <v>0</v>
      </c>
      <c r="CH36" s="20">
        <f>'Alternatyva 5'!CH$7-'Alternatyva 5'!CH$112</f>
        <v>0</v>
      </c>
      <c r="CI36" s="20">
        <f>'Alternatyva 5'!CI$7-'Alternatyva 5'!CI$112</f>
        <v>0</v>
      </c>
      <c r="CJ36" s="20">
        <f>'Alternatyva 5'!CJ$7-'Alternatyva 5'!CJ$112</f>
        <v>0</v>
      </c>
      <c r="CK36" s="20">
        <f>'Alternatyva 5'!CK$7-'Alternatyva 5'!CK$112</f>
        <v>0</v>
      </c>
      <c r="CL36" s="20">
        <f>'Alternatyva 5'!CL$7-'Alternatyva 5'!CL$112</f>
        <v>0</v>
      </c>
      <c r="CM36" s="20">
        <f>'Alternatyva 5'!CM$7-'Alternatyva 5'!CM$112</f>
        <v>0</v>
      </c>
      <c r="CN36" s="20">
        <f>'Alternatyva 5'!CN$7-'Alternatyva 5'!CN$112</f>
        <v>0</v>
      </c>
      <c r="CO36" s="20">
        <f>'Alternatyva 5'!CO$7-'Alternatyva 5'!CO$112</f>
        <v>0</v>
      </c>
      <c r="CP36" s="20">
        <f>'Alternatyva 5'!CP$7-'Alternatyva 5'!CP$112</f>
        <v>0</v>
      </c>
      <c r="CQ36" s="20">
        <f>'Alternatyva 5'!CQ$7-'Alternatyva 5'!CQ$112</f>
        <v>0</v>
      </c>
      <c r="CR36" s="20">
        <f>'Alternatyva 5'!CR$7-'Alternatyva 5'!CR$112</f>
        <v>0</v>
      </c>
      <c r="CS36" s="20">
        <f>'Alternatyva 5'!CS$7-'Alternatyva 5'!CS$112</f>
        <v>0</v>
      </c>
      <c r="CT36" s="20">
        <f>'Alternatyva 5'!CT$7-'Alternatyva 5'!CT$112</f>
        <v>0</v>
      </c>
      <c r="CU36" s="20">
        <f>'Alternatyva 5'!CU$7-'Alternatyva 5'!CU$112</f>
        <v>0</v>
      </c>
      <c r="CV36" s="20">
        <f>'Alternatyva 5'!CV$7-'Alternatyva 5'!CV$112</f>
        <v>0</v>
      </c>
      <c r="CW36" s="20">
        <f>'Alternatyva 5'!CW$7-'Alternatyva 5'!CW$112</f>
        <v>0</v>
      </c>
      <c r="CX36" s="20">
        <f>'Alternatyva 5'!CX$7-'Alternatyva 5'!CX$112</f>
        <v>0</v>
      </c>
      <c r="CY36" s="20">
        <f>'Alternatyva 5'!CY$7-'Alternatyva 5'!CY$112</f>
        <v>0</v>
      </c>
      <c r="CZ36" s="20">
        <f>'Alternatyva 5'!CZ$7-'Alternatyva 5'!CZ$112</f>
        <v>0</v>
      </c>
      <c r="DA36" s="20">
        <f>'Alternatyva 5'!DA$7-'Alternatyva 5'!DA$112</f>
        <v>0</v>
      </c>
      <c r="DB36" s="20">
        <f>'Alternatyva 5'!DB$7-'Alternatyva 5'!DB$112</f>
        <v>0</v>
      </c>
      <c r="DC36" s="20">
        <f>'Alternatyva 5'!DC$7-'Alternatyva 5'!DC$112</f>
        <v>0</v>
      </c>
    </row>
    <row r="37" spans="2:107" hidden="1">
      <c r="B37" s="262" t="s">
        <v>243</v>
      </c>
      <c r="C37" s="680" t="s">
        <v>266</v>
      </c>
      <c r="D37" s="680"/>
      <c r="E37" s="680"/>
      <c r="F37" s="66">
        <f>H37+NPV(FD,I37:INDEX(I37:DC37,PAL))</f>
        <v>0</v>
      </c>
      <c r="G37" s="76">
        <f>SUMIF($H$6:$DC$6,"&lt;="&amp;PAL,$H37:$DC37)</f>
        <v>0</v>
      </c>
      <c r="H37" s="264">
        <f>SUMPRODUCT('Alternatyva 5'!H$95:H$99,100/('Alternatyva 5'!$DG$95:$DG$99+100))-SUMPRODUCT('Alternatyva 5'!H$106:H$110,100/('Alternatyva 5'!$DG$106:$DG$110+100))</f>
        <v>0</v>
      </c>
      <c r="I37" s="264">
        <f>SUMPRODUCT('Alternatyva 5'!I$95:I$99,100/('Alternatyva 5'!$DG$95:$DG$99+100))-SUMPRODUCT('Alternatyva 5'!I$106:I$110,100/('Alternatyva 5'!$DG$106:$DG$110+100))</f>
        <v>0</v>
      </c>
      <c r="J37" s="264">
        <f>SUMPRODUCT('Alternatyva 5'!J$95:J$99,100/('Alternatyva 5'!$DG$95:$DG$99+100))-SUMPRODUCT('Alternatyva 5'!J$106:J$110,100/('Alternatyva 5'!$DG$106:$DG$110+100))</f>
        <v>0</v>
      </c>
      <c r="K37" s="264">
        <f>SUMPRODUCT('Alternatyva 5'!K$95:K$99,100/('Alternatyva 5'!$DG$95:$DG$99+100))-SUMPRODUCT('Alternatyva 5'!K$106:K$110,100/('Alternatyva 5'!$DG$106:$DG$110+100))</f>
        <v>0</v>
      </c>
      <c r="L37" s="264">
        <f>SUMPRODUCT('Alternatyva 5'!L$95:L$99,100/('Alternatyva 5'!$DG$95:$DG$99+100))-SUMPRODUCT('Alternatyva 5'!L$106:L$110,100/('Alternatyva 5'!$DG$106:$DG$110+100))</f>
        <v>0</v>
      </c>
      <c r="M37" s="264">
        <f>SUMPRODUCT('Alternatyva 5'!M$95:M$99,100/('Alternatyva 5'!$DG$95:$DG$99+100))-SUMPRODUCT('Alternatyva 5'!M$106:M$110,100/('Alternatyva 5'!$DG$106:$DG$110+100))</f>
        <v>0</v>
      </c>
      <c r="N37" s="264">
        <f>SUMPRODUCT('Alternatyva 5'!N$95:N$99,100/('Alternatyva 5'!$DG$95:$DG$99+100))-SUMPRODUCT('Alternatyva 5'!N$106:N$110,100/('Alternatyva 5'!$DG$106:$DG$110+100))</f>
        <v>0</v>
      </c>
      <c r="O37" s="264">
        <f>SUMPRODUCT('Alternatyva 5'!O$95:O$99,100/('Alternatyva 5'!$DG$95:$DG$99+100))-SUMPRODUCT('Alternatyva 5'!O$106:O$110,100/('Alternatyva 5'!$DG$106:$DG$110+100))</f>
        <v>0</v>
      </c>
      <c r="P37" s="264">
        <f>SUMPRODUCT('Alternatyva 5'!P$95:P$99,100/('Alternatyva 5'!$DG$95:$DG$99+100))-SUMPRODUCT('Alternatyva 5'!P$106:P$110,100/('Alternatyva 5'!$DG$106:$DG$110+100))</f>
        <v>0</v>
      </c>
      <c r="Q37" s="264">
        <f>SUMPRODUCT('Alternatyva 5'!Q$95:Q$99,100/('Alternatyva 5'!$DG$95:$DG$99+100))-SUMPRODUCT('Alternatyva 5'!Q$106:Q$110,100/('Alternatyva 5'!$DG$106:$DG$110+100))</f>
        <v>0</v>
      </c>
      <c r="R37" s="264">
        <f>SUMPRODUCT('Alternatyva 5'!R$95:R$99,100/('Alternatyva 5'!$DG$95:$DG$99+100))-SUMPRODUCT('Alternatyva 5'!R$106:R$110,100/('Alternatyva 5'!$DG$106:$DG$110+100))</f>
        <v>0</v>
      </c>
      <c r="S37" s="264">
        <f>SUMPRODUCT('Alternatyva 5'!S$95:S$99,100/('Alternatyva 5'!$DG$95:$DG$99+100))-SUMPRODUCT('Alternatyva 5'!S$106:S$110,100/('Alternatyva 5'!$DG$106:$DG$110+100))</f>
        <v>0</v>
      </c>
      <c r="T37" s="264">
        <f>SUMPRODUCT('Alternatyva 5'!T$95:T$99,100/('Alternatyva 5'!$DG$95:$DG$99+100))-SUMPRODUCT('Alternatyva 5'!T$106:T$110,100/('Alternatyva 5'!$DG$106:$DG$110+100))</f>
        <v>0</v>
      </c>
      <c r="U37" s="264">
        <f>SUMPRODUCT('Alternatyva 5'!U$95:U$99,100/('Alternatyva 5'!$DG$95:$DG$99+100))-SUMPRODUCT('Alternatyva 5'!U$106:U$110,100/('Alternatyva 5'!$DG$106:$DG$110+100))</f>
        <v>0</v>
      </c>
      <c r="V37" s="264">
        <f>SUMPRODUCT('Alternatyva 5'!V$95:V$99,100/('Alternatyva 5'!$DG$95:$DG$99+100))-SUMPRODUCT('Alternatyva 5'!V$106:V$110,100/('Alternatyva 5'!$DG$106:$DG$110+100))</f>
        <v>0</v>
      </c>
      <c r="W37" s="264">
        <f>SUMPRODUCT('Alternatyva 5'!W$95:W$99,100/('Alternatyva 5'!$DG$95:$DG$99+100))-SUMPRODUCT('Alternatyva 5'!W$106:W$110,100/('Alternatyva 5'!$DG$106:$DG$110+100))</f>
        <v>0</v>
      </c>
      <c r="X37" s="264">
        <f>SUMPRODUCT('Alternatyva 5'!X$95:X$99,100/('Alternatyva 5'!$DG$95:$DG$99+100))-SUMPRODUCT('Alternatyva 5'!X$106:X$110,100/('Alternatyva 5'!$DG$106:$DG$110+100))</f>
        <v>0</v>
      </c>
      <c r="Y37" s="264">
        <f>SUMPRODUCT('Alternatyva 5'!Y$95:Y$99,100/('Alternatyva 5'!$DG$95:$DG$99+100))-SUMPRODUCT('Alternatyva 5'!Y$106:Y$110,100/('Alternatyva 5'!$DG$106:$DG$110+100))</f>
        <v>0</v>
      </c>
      <c r="Z37" s="264">
        <f>SUMPRODUCT('Alternatyva 5'!Z$95:Z$99,100/('Alternatyva 5'!$DG$95:$DG$99+100))-SUMPRODUCT('Alternatyva 5'!Z$106:Z$110,100/('Alternatyva 5'!$DG$106:$DG$110+100))</f>
        <v>0</v>
      </c>
      <c r="AA37" s="264">
        <f>SUMPRODUCT('Alternatyva 5'!AA$95:AA$99,100/('Alternatyva 5'!$DG$95:$DG$99+100))-SUMPRODUCT('Alternatyva 5'!AA$106:AA$110,100/('Alternatyva 5'!$DG$106:$DG$110+100))</f>
        <v>0</v>
      </c>
      <c r="AB37" s="264">
        <f>SUMPRODUCT('Alternatyva 5'!AB$95:AB$99,100/('Alternatyva 5'!$DG$95:$DG$99+100))-SUMPRODUCT('Alternatyva 5'!AB$106:AB$110,100/('Alternatyva 5'!$DG$106:$DG$110+100))</f>
        <v>0</v>
      </c>
      <c r="AC37" s="264">
        <f>SUMPRODUCT('Alternatyva 5'!AC$95:AC$99,100/('Alternatyva 5'!$DG$95:$DG$99+100))-SUMPRODUCT('Alternatyva 5'!AC$106:AC$110,100/('Alternatyva 5'!$DG$106:$DG$110+100))</f>
        <v>0</v>
      </c>
      <c r="AD37" s="264">
        <f>SUMPRODUCT('Alternatyva 5'!AD$95:AD$99,100/('Alternatyva 5'!$DG$95:$DG$99+100))-SUMPRODUCT('Alternatyva 5'!AD$106:AD$110,100/('Alternatyva 5'!$DG$106:$DG$110+100))</f>
        <v>0</v>
      </c>
      <c r="AE37" s="264">
        <f>SUMPRODUCT('Alternatyva 5'!AE$95:AE$99,100/('Alternatyva 5'!$DG$95:$DG$99+100))-SUMPRODUCT('Alternatyva 5'!AE$106:AE$110,100/('Alternatyva 5'!$DG$106:$DG$110+100))</f>
        <v>0</v>
      </c>
      <c r="AF37" s="264">
        <f>SUMPRODUCT('Alternatyva 5'!AF$95:AF$99,100/('Alternatyva 5'!$DG$95:$DG$99+100))-SUMPRODUCT('Alternatyva 5'!AF$106:AF$110,100/('Alternatyva 5'!$DG$106:$DG$110+100))</f>
        <v>0</v>
      </c>
      <c r="AG37" s="264">
        <f>SUMPRODUCT('Alternatyva 5'!AG$95:AG$99,100/('Alternatyva 5'!$DG$95:$DG$99+100))-SUMPRODUCT('Alternatyva 5'!AG$106:AG$110,100/('Alternatyva 5'!$DG$106:$DG$110+100))</f>
        <v>0</v>
      </c>
      <c r="AH37" s="264">
        <f>SUMPRODUCT('Alternatyva 5'!AH$95:AH$99,100/('Alternatyva 5'!$DG$95:$DG$99+100))-SUMPRODUCT('Alternatyva 5'!AH$106:AH$110,100/('Alternatyva 5'!$DG$106:$DG$110+100))</f>
        <v>0</v>
      </c>
      <c r="AI37" s="264">
        <f>SUMPRODUCT('Alternatyva 5'!AI$95:AI$99,100/('Alternatyva 5'!$DG$95:$DG$99+100))-SUMPRODUCT('Alternatyva 5'!AI$106:AI$110,100/('Alternatyva 5'!$DG$106:$DG$110+100))</f>
        <v>0</v>
      </c>
      <c r="AJ37" s="264">
        <f>SUMPRODUCT('Alternatyva 5'!AJ$95:AJ$99,100/('Alternatyva 5'!$DG$95:$DG$99+100))-SUMPRODUCT('Alternatyva 5'!AJ$106:AJ$110,100/('Alternatyva 5'!$DG$106:$DG$110+100))</f>
        <v>0</v>
      </c>
      <c r="AK37" s="264">
        <f>SUMPRODUCT('Alternatyva 5'!AK$95:AK$99,100/('Alternatyva 5'!$DG$95:$DG$99+100))-SUMPRODUCT('Alternatyva 5'!AK$106:AK$110,100/('Alternatyva 5'!$DG$106:$DG$110+100))</f>
        <v>0</v>
      </c>
      <c r="AL37" s="264">
        <f>SUMPRODUCT('Alternatyva 5'!AL$95:AL$99,100/('Alternatyva 5'!$DG$95:$DG$99+100))-SUMPRODUCT('Alternatyva 5'!AL$106:AL$110,100/('Alternatyva 5'!$DG$106:$DG$110+100))</f>
        <v>0</v>
      </c>
      <c r="AM37" s="264">
        <f>SUMPRODUCT('Alternatyva 5'!AM$95:AM$99,100/('Alternatyva 5'!$DG$95:$DG$99+100))-SUMPRODUCT('Alternatyva 5'!AM$106:AM$110,100/('Alternatyva 5'!$DG$106:$DG$110+100))</f>
        <v>0</v>
      </c>
      <c r="AN37" s="264">
        <f>SUMPRODUCT('Alternatyva 5'!AN$95:AN$99,100/('Alternatyva 5'!$DG$95:$DG$99+100))-SUMPRODUCT('Alternatyva 5'!AN$106:AN$110,100/('Alternatyva 5'!$DG$106:$DG$110+100))</f>
        <v>0</v>
      </c>
      <c r="AO37" s="264">
        <f>SUMPRODUCT('Alternatyva 5'!AO$95:AO$99,100/('Alternatyva 5'!$DG$95:$DG$99+100))-SUMPRODUCT('Alternatyva 5'!AO$106:AO$110,100/('Alternatyva 5'!$DG$106:$DG$110+100))</f>
        <v>0</v>
      </c>
      <c r="AP37" s="264">
        <f>SUMPRODUCT('Alternatyva 5'!AP$95:AP$99,100/('Alternatyva 5'!$DG$95:$DG$99+100))-SUMPRODUCT('Alternatyva 5'!AP$106:AP$110,100/('Alternatyva 5'!$DG$106:$DG$110+100))</f>
        <v>0</v>
      </c>
      <c r="AQ37" s="264">
        <f>SUMPRODUCT('Alternatyva 5'!AQ$95:AQ$99,100/('Alternatyva 5'!$DG$95:$DG$99+100))-SUMPRODUCT('Alternatyva 5'!AQ$106:AQ$110,100/('Alternatyva 5'!$DG$106:$DG$110+100))</f>
        <v>0</v>
      </c>
      <c r="AR37" s="264">
        <f>SUMPRODUCT('Alternatyva 5'!AR$95:AR$99,100/('Alternatyva 5'!$DG$95:$DG$99+100))-SUMPRODUCT('Alternatyva 5'!AR$106:AR$110,100/('Alternatyva 5'!$DG$106:$DG$110+100))</f>
        <v>0</v>
      </c>
      <c r="AS37" s="264">
        <f>SUMPRODUCT('Alternatyva 5'!AS$95:AS$99,100/('Alternatyva 5'!$DG$95:$DG$99+100))-SUMPRODUCT('Alternatyva 5'!AS$106:AS$110,100/('Alternatyva 5'!$DG$106:$DG$110+100))</f>
        <v>0</v>
      </c>
      <c r="AT37" s="264">
        <f>SUMPRODUCT('Alternatyva 5'!AT$95:AT$99,100/('Alternatyva 5'!$DG$95:$DG$99+100))-SUMPRODUCT('Alternatyva 5'!AT$106:AT$110,100/('Alternatyva 5'!$DG$106:$DG$110+100))</f>
        <v>0</v>
      </c>
      <c r="AU37" s="264">
        <f>SUMPRODUCT('Alternatyva 5'!AU$95:AU$99,100/('Alternatyva 5'!$DG$95:$DG$99+100))-SUMPRODUCT('Alternatyva 5'!AU$106:AU$110,100/('Alternatyva 5'!$DG$106:$DG$110+100))</f>
        <v>0</v>
      </c>
      <c r="AV37" s="264">
        <f>SUMPRODUCT('Alternatyva 5'!AV$95:AV$99,100/('Alternatyva 5'!$DG$95:$DG$99+100))-SUMPRODUCT('Alternatyva 5'!AV$106:AV$110,100/('Alternatyva 5'!$DG$106:$DG$110+100))</f>
        <v>0</v>
      </c>
      <c r="AW37" s="264">
        <f>SUMPRODUCT('Alternatyva 5'!AW$95:AW$99,100/('Alternatyva 5'!$DG$95:$DG$99+100))-SUMPRODUCT('Alternatyva 5'!AW$106:AW$110,100/('Alternatyva 5'!$DG$106:$DG$110+100))</f>
        <v>0</v>
      </c>
      <c r="AX37" s="264">
        <f>SUMPRODUCT('Alternatyva 5'!AX$95:AX$99,100/('Alternatyva 5'!$DG$95:$DG$99+100))-SUMPRODUCT('Alternatyva 5'!AX$106:AX$110,100/('Alternatyva 5'!$DG$106:$DG$110+100))</f>
        <v>0</v>
      </c>
      <c r="AY37" s="264">
        <f>SUMPRODUCT('Alternatyva 5'!AY$95:AY$99,100/('Alternatyva 5'!$DG$95:$DG$99+100))-SUMPRODUCT('Alternatyva 5'!AY$106:AY$110,100/('Alternatyva 5'!$DG$106:$DG$110+100))</f>
        <v>0</v>
      </c>
      <c r="AZ37" s="264">
        <f>SUMPRODUCT('Alternatyva 5'!AZ$95:AZ$99,100/('Alternatyva 5'!$DG$95:$DG$99+100))-SUMPRODUCT('Alternatyva 5'!AZ$106:AZ$110,100/('Alternatyva 5'!$DG$106:$DG$110+100))</f>
        <v>0</v>
      </c>
      <c r="BA37" s="264">
        <f>SUMPRODUCT('Alternatyva 5'!BA$95:BA$99,100/('Alternatyva 5'!$DG$95:$DG$99+100))-SUMPRODUCT('Alternatyva 5'!BA$106:BA$110,100/('Alternatyva 5'!$DG$106:$DG$110+100))</f>
        <v>0</v>
      </c>
      <c r="BB37" s="264">
        <f>SUMPRODUCT('Alternatyva 5'!BB$95:BB$99,100/('Alternatyva 5'!$DG$95:$DG$99+100))-SUMPRODUCT('Alternatyva 5'!BB$106:BB$110,100/('Alternatyva 5'!$DG$106:$DG$110+100))</f>
        <v>0</v>
      </c>
      <c r="BC37" s="264">
        <f>SUMPRODUCT('Alternatyva 5'!BC$95:BC$99,100/('Alternatyva 5'!$DG$95:$DG$99+100))-SUMPRODUCT('Alternatyva 5'!BC$106:BC$110,100/('Alternatyva 5'!$DG$106:$DG$110+100))</f>
        <v>0</v>
      </c>
      <c r="BD37" s="264">
        <f>SUMPRODUCT('Alternatyva 5'!BD$95:BD$99,100/('Alternatyva 5'!$DG$95:$DG$99+100))-SUMPRODUCT('Alternatyva 5'!BD$106:BD$110,100/('Alternatyva 5'!$DG$106:$DG$110+100))</f>
        <v>0</v>
      </c>
      <c r="BE37" s="264">
        <f>SUMPRODUCT('Alternatyva 5'!BE$95:BE$99,100/('Alternatyva 5'!$DG$95:$DG$99+100))-SUMPRODUCT('Alternatyva 5'!BE$106:BE$110,100/('Alternatyva 5'!$DG$106:$DG$110+100))</f>
        <v>0</v>
      </c>
      <c r="BF37" s="264">
        <f>SUMPRODUCT('Alternatyva 5'!BF$95:BF$99,100/('Alternatyva 5'!$DG$95:$DG$99+100))-SUMPRODUCT('Alternatyva 5'!BF$106:BF$110,100/('Alternatyva 5'!$DG$106:$DG$110+100))</f>
        <v>0</v>
      </c>
      <c r="BG37" s="264">
        <f>SUMPRODUCT('Alternatyva 5'!BG$95:BG$99,100/('Alternatyva 5'!$DG$95:$DG$99+100))-SUMPRODUCT('Alternatyva 5'!BG$106:BG$110,100/('Alternatyva 5'!$DG$106:$DG$110+100))</f>
        <v>0</v>
      </c>
      <c r="BH37" s="264">
        <f>SUMPRODUCT('Alternatyva 5'!BH$95:BH$99,100/('Alternatyva 5'!$DG$95:$DG$99+100))-SUMPRODUCT('Alternatyva 5'!BH$106:BH$110,100/('Alternatyva 5'!$DG$106:$DG$110+100))</f>
        <v>0</v>
      </c>
      <c r="BI37" s="264">
        <f>SUMPRODUCT('Alternatyva 5'!BI$95:BI$99,100/('Alternatyva 5'!$DG$95:$DG$99+100))-SUMPRODUCT('Alternatyva 5'!BI$106:BI$110,100/('Alternatyva 5'!$DG$106:$DG$110+100))</f>
        <v>0</v>
      </c>
      <c r="BJ37" s="264">
        <f>SUMPRODUCT('Alternatyva 5'!BJ$95:BJ$99,100/('Alternatyva 5'!$DG$95:$DG$99+100))-SUMPRODUCT('Alternatyva 5'!BJ$106:BJ$110,100/('Alternatyva 5'!$DG$106:$DG$110+100))</f>
        <v>0</v>
      </c>
      <c r="BK37" s="264">
        <f>SUMPRODUCT('Alternatyva 5'!BK$95:BK$99,100/('Alternatyva 5'!$DG$95:$DG$99+100))-SUMPRODUCT('Alternatyva 5'!BK$106:BK$110,100/('Alternatyva 5'!$DG$106:$DG$110+100))</f>
        <v>0</v>
      </c>
      <c r="BL37" s="264">
        <f>SUMPRODUCT('Alternatyva 5'!BL$95:BL$99,100/('Alternatyva 5'!$DG$95:$DG$99+100))-SUMPRODUCT('Alternatyva 5'!BL$106:BL$110,100/('Alternatyva 5'!$DG$106:$DG$110+100))</f>
        <v>0</v>
      </c>
      <c r="BM37" s="264">
        <f>SUMPRODUCT('Alternatyva 5'!BM$95:BM$99,100/('Alternatyva 5'!$DG$95:$DG$99+100))-SUMPRODUCT('Alternatyva 5'!BM$106:BM$110,100/('Alternatyva 5'!$DG$106:$DG$110+100))</f>
        <v>0</v>
      </c>
      <c r="BN37" s="264">
        <f>SUMPRODUCT('Alternatyva 5'!BN$95:BN$99,100/('Alternatyva 5'!$DG$95:$DG$99+100))-SUMPRODUCT('Alternatyva 5'!BN$106:BN$110,100/('Alternatyva 5'!$DG$106:$DG$110+100))</f>
        <v>0</v>
      </c>
      <c r="BO37" s="264">
        <f>SUMPRODUCT('Alternatyva 5'!BO$95:BO$99,100/('Alternatyva 5'!$DG$95:$DG$99+100))-SUMPRODUCT('Alternatyva 5'!BO$106:BO$110,100/('Alternatyva 5'!$DG$106:$DG$110+100))</f>
        <v>0</v>
      </c>
      <c r="BP37" s="264">
        <f>SUMPRODUCT('Alternatyva 5'!BP$95:BP$99,100/('Alternatyva 5'!$DG$95:$DG$99+100))-SUMPRODUCT('Alternatyva 5'!BP$106:BP$110,100/('Alternatyva 5'!$DG$106:$DG$110+100))</f>
        <v>0</v>
      </c>
      <c r="BQ37" s="264">
        <f>SUMPRODUCT('Alternatyva 5'!BQ$95:BQ$99,100/('Alternatyva 5'!$DG$95:$DG$99+100))-SUMPRODUCT('Alternatyva 5'!BQ$106:BQ$110,100/('Alternatyva 5'!$DG$106:$DG$110+100))</f>
        <v>0</v>
      </c>
      <c r="BR37" s="264">
        <f>SUMPRODUCT('Alternatyva 5'!BR$95:BR$99,100/('Alternatyva 5'!$DG$95:$DG$99+100))-SUMPRODUCT('Alternatyva 5'!BR$106:BR$110,100/('Alternatyva 5'!$DG$106:$DG$110+100))</f>
        <v>0</v>
      </c>
      <c r="BS37" s="264">
        <f>SUMPRODUCT('Alternatyva 5'!BS$95:BS$99,100/('Alternatyva 5'!$DG$95:$DG$99+100))-SUMPRODUCT('Alternatyva 5'!BS$106:BS$110,100/('Alternatyva 5'!$DG$106:$DG$110+100))</f>
        <v>0</v>
      </c>
      <c r="BT37" s="264">
        <f>SUMPRODUCT('Alternatyva 5'!BT$95:BT$99,100/('Alternatyva 5'!$DG$95:$DG$99+100))-SUMPRODUCT('Alternatyva 5'!BT$106:BT$110,100/('Alternatyva 5'!$DG$106:$DG$110+100))</f>
        <v>0</v>
      </c>
      <c r="BU37" s="264">
        <f>SUMPRODUCT('Alternatyva 5'!BU$95:BU$99,100/('Alternatyva 5'!$DG$95:$DG$99+100))-SUMPRODUCT('Alternatyva 5'!BU$106:BU$110,100/('Alternatyva 5'!$DG$106:$DG$110+100))</f>
        <v>0</v>
      </c>
      <c r="BV37" s="264">
        <f>SUMPRODUCT('Alternatyva 5'!BV$95:BV$99,100/('Alternatyva 5'!$DG$95:$DG$99+100))-SUMPRODUCT('Alternatyva 5'!BV$106:BV$110,100/('Alternatyva 5'!$DG$106:$DG$110+100))</f>
        <v>0</v>
      </c>
      <c r="BW37" s="264">
        <f>SUMPRODUCT('Alternatyva 5'!BW$95:BW$99,100/('Alternatyva 5'!$DG$95:$DG$99+100))-SUMPRODUCT('Alternatyva 5'!BW$106:BW$110,100/('Alternatyva 5'!$DG$106:$DG$110+100))</f>
        <v>0</v>
      </c>
      <c r="BX37" s="264">
        <f>SUMPRODUCT('Alternatyva 5'!BX$95:BX$99,100/('Alternatyva 5'!$DG$95:$DG$99+100))-SUMPRODUCT('Alternatyva 5'!BX$106:BX$110,100/('Alternatyva 5'!$DG$106:$DG$110+100))</f>
        <v>0</v>
      </c>
      <c r="BY37" s="264">
        <f>SUMPRODUCT('Alternatyva 5'!BY$95:BY$99,100/('Alternatyva 5'!$DG$95:$DG$99+100))-SUMPRODUCT('Alternatyva 5'!BY$106:BY$110,100/('Alternatyva 5'!$DG$106:$DG$110+100))</f>
        <v>0</v>
      </c>
      <c r="BZ37" s="264">
        <f>SUMPRODUCT('Alternatyva 5'!BZ$95:BZ$99,100/('Alternatyva 5'!$DG$95:$DG$99+100))-SUMPRODUCT('Alternatyva 5'!BZ$106:BZ$110,100/('Alternatyva 5'!$DG$106:$DG$110+100))</f>
        <v>0</v>
      </c>
      <c r="CA37" s="264">
        <f>SUMPRODUCT('Alternatyva 5'!CA$95:CA$99,100/('Alternatyva 5'!$DG$95:$DG$99+100))-SUMPRODUCT('Alternatyva 5'!CA$106:CA$110,100/('Alternatyva 5'!$DG$106:$DG$110+100))</f>
        <v>0</v>
      </c>
      <c r="CB37" s="264">
        <f>SUMPRODUCT('Alternatyva 5'!CB$95:CB$99,100/('Alternatyva 5'!$DG$95:$DG$99+100))-SUMPRODUCT('Alternatyva 5'!CB$106:CB$110,100/('Alternatyva 5'!$DG$106:$DG$110+100))</f>
        <v>0</v>
      </c>
      <c r="CC37" s="264">
        <f>SUMPRODUCT('Alternatyva 5'!CC$95:CC$99,100/('Alternatyva 5'!$DG$95:$DG$99+100))-SUMPRODUCT('Alternatyva 5'!CC$106:CC$110,100/('Alternatyva 5'!$DG$106:$DG$110+100))</f>
        <v>0</v>
      </c>
      <c r="CD37" s="264">
        <f>SUMPRODUCT('Alternatyva 5'!CD$95:CD$99,100/('Alternatyva 5'!$DG$95:$DG$99+100))-SUMPRODUCT('Alternatyva 5'!CD$106:CD$110,100/('Alternatyva 5'!$DG$106:$DG$110+100))</f>
        <v>0</v>
      </c>
      <c r="CE37" s="264">
        <f>SUMPRODUCT('Alternatyva 5'!CE$95:CE$99,100/('Alternatyva 5'!$DG$95:$DG$99+100))-SUMPRODUCT('Alternatyva 5'!CE$106:CE$110,100/('Alternatyva 5'!$DG$106:$DG$110+100))</f>
        <v>0</v>
      </c>
      <c r="CF37" s="264">
        <f>SUMPRODUCT('Alternatyva 5'!CF$95:CF$99,100/('Alternatyva 5'!$DG$95:$DG$99+100))-SUMPRODUCT('Alternatyva 5'!CF$106:CF$110,100/('Alternatyva 5'!$DG$106:$DG$110+100))</f>
        <v>0</v>
      </c>
      <c r="CG37" s="264">
        <f>SUMPRODUCT('Alternatyva 5'!CG$95:CG$99,100/('Alternatyva 5'!$DG$95:$DG$99+100))-SUMPRODUCT('Alternatyva 5'!CG$106:CG$110,100/('Alternatyva 5'!$DG$106:$DG$110+100))</f>
        <v>0</v>
      </c>
      <c r="CH37" s="264">
        <f>SUMPRODUCT('Alternatyva 5'!CH$95:CH$99,100/('Alternatyva 5'!$DG$95:$DG$99+100))-SUMPRODUCT('Alternatyva 5'!CH$106:CH$110,100/('Alternatyva 5'!$DG$106:$DG$110+100))</f>
        <v>0</v>
      </c>
      <c r="CI37" s="264">
        <f>SUMPRODUCT('Alternatyva 5'!CI$95:CI$99,100/('Alternatyva 5'!$DG$95:$DG$99+100))-SUMPRODUCT('Alternatyva 5'!CI$106:CI$110,100/('Alternatyva 5'!$DG$106:$DG$110+100))</f>
        <v>0</v>
      </c>
      <c r="CJ37" s="264">
        <f>SUMPRODUCT('Alternatyva 5'!CJ$95:CJ$99,100/('Alternatyva 5'!$DG$95:$DG$99+100))-SUMPRODUCT('Alternatyva 5'!CJ$106:CJ$110,100/('Alternatyva 5'!$DG$106:$DG$110+100))</f>
        <v>0</v>
      </c>
      <c r="CK37" s="264">
        <f>SUMPRODUCT('Alternatyva 5'!CK$95:CK$99,100/('Alternatyva 5'!$DG$95:$DG$99+100))-SUMPRODUCT('Alternatyva 5'!CK$106:CK$110,100/('Alternatyva 5'!$DG$106:$DG$110+100))</f>
        <v>0</v>
      </c>
      <c r="CL37" s="264">
        <f>SUMPRODUCT('Alternatyva 5'!CL$95:CL$99,100/('Alternatyva 5'!$DG$95:$DG$99+100))-SUMPRODUCT('Alternatyva 5'!CL$106:CL$110,100/('Alternatyva 5'!$DG$106:$DG$110+100))</f>
        <v>0</v>
      </c>
      <c r="CM37" s="264">
        <f>SUMPRODUCT('Alternatyva 5'!CM$95:CM$99,100/('Alternatyva 5'!$DG$95:$DG$99+100))-SUMPRODUCT('Alternatyva 5'!CM$106:CM$110,100/('Alternatyva 5'!$DG$106:$DG$110+100))</f>
        <v>0</v>
      </c>
      <c r="CN37" s="264">
        <f>SUMPRODUCT('Alternatyva 5'!CN$95:CN$99,100/('Alternatyva 5'!$DG$95:$DG$99+100))-SUMPRODUCT('Alternatyva 5'!CN$106:CN$110,100/('Alternatyva 5'!$DG$106:$DG$110+100))</f>
        <v>0</v>
      </c>
      <c r="CO37" s="264">
        <f>SUMPRODUCT('Alternatyva 5'!CO$95:CO$99,100/('Alternatyva 5'!$DG$95:$DG$99+100))-SUMPRODUCT('Alternatyva 5'!CO$106:CO$110,100/('Alternatyva 5'!$DG$106:$DG$110+100))</f>
        <v>0</v>
      </c>
      <c r="CP37" s="264">
        <f>SUMPRODUCT('Alternatyva 5'!CP$95:CP$99,100/('Alternatyva 5'!$DG$95:$DG$99+100))-SUMPRODUCT('Alternatyva 5'!CP$106:CP$110,100/('Alternatyva 5'!$DG$106:$DG$110+100))</f>
        <v>0</v>
      </c>
      <c r="CQ37" s="264">
        <f>SUMPRODUCT('Alternatyva 5'!CQ$95:CQ$99,100/('Alternatyva 5'!$DG$95:$DG$99+100))-SUMPRODUCT('Alternatyva 5'!CQ$106:CQ$110,100/('Alternatyva 5'!$DG$106:$DG$110+100))</f>
        <v>0</v>
      </c>
      <c r="CR37" s="264">
        <f>SUMPRODUCT('Alternatyva 5'!CR$95:CR$99,100/('Alternatyva 5'!$DG$95:$DG$99+100))-SUMPRODUCT('Alternatyva 5'!CR$106:CR$110,100/('Alternatyva 5'!$DG$106:$DG$110+100))</f>
        <v>0</v>
      </c>
      <c r="CS37" s="264">
        <f>SUMPRODUCT('Alternatyva 5'!CS$95:CS$99,100/('Alternatyva 5'!$DG$95:$DG$99+100))-SUMPRODUCT('Alternatyva 5'!CS$106:CS$110,100/('Alternatyva 5'!$DG$106:$DG$110+100))</f>
        <v>0</v>
      </c>
      <c r="CT37" s="264">
        <f>SUMPRODUCT('Alternatyva 5'!CT$95:CT$99,100/('Alternatyva 5'!$DG$95:$DG$99+100))-SUMPRODUCT('Alternatyva 5'!CT$106:CT$110,100/('Alternatyva 5'!$DG$106:$DG$110+100))</f>
        <v>0</v>
      </c>
      <c r="CU37" s="264">
        <f>SUMPRODUCT('Alternatyva 5'!CU$95:CU$99,100/('Alternatyva 5'!$DG$95:$DG$99+100))-SUMPRODUCT('Alternatyva 5'!CU$106:CU$110,100/('Alternatyva 5'!$DG$106:$DG$110+100))</f>
        <v>0</v>
      </c>
      <c r="CV37" s="264">
        <f>SUMPRODUCT('Alternatyva 5'!CV$95:CV$99,100/('Alternatyva 5'!$DG$95:$DG$99+100))-SUMPRODUCT('Alternatyva 5'!CV$106:CV$110,100/('Alternatyva 5'!$DG$106:$DG$110+100))</f>
        <v>0</v>
      </c>
      <c r="CW37" s="264">
        <f>SUMPRODUCT('Alternatyva 5'!CW$95:CW$99,100/('Alternatyva 5'!$DG$95:$DG$99+100))-SUMPRODUCT('Alternatyva 5'!CW$106:CW$110,100/('Alternatyva 5'!$DG$106:$DG$110+100))</f>
        <v>0</v>
      </c>
      <c r="CX37" s="264">
        <f>SUMPRODUCT('Alternatyva 5'!CX$95:CX$99,100/('Alternatyva 5'!$DG$95:$DG$99+100))-SUMPRODUCT('Alternatyva 5'!CX$106:CX$110,100/('Alternatyva 5'!$DG$106:$DG$110+100))</f>
        <v>0</v>
      </c>
      <c r="CY37" s="264">
        <f>SUMPRODUCT('Alternatyva 5'!CY$95:CY$99,100/('Alternatyva 5'!$DG$95:$DG$99+100))-SUMPRODUCT('Alternatyva 5'!CY$106:CY$110,100/('Alternatyva 5'!$DG$106:$DG$110+100))</f>
        <v>0</v>
      </c>
      <c r="CZ37" s="264">
        <f>SUMPRODUCT('Alternatyva 5'!CZ$95:CZ$99,100/('Alternatyva 5'!$DG$95:$DG$99+100))-SUMPRODUCT('Alternatyva 5'!CZ$106:CZ$110,100/('Alternatyva 5'!$DG$106:$DG$110+100))</f>
        <v>0</v>
      </c>
      <c r="DA37" s="264">
        <f>SUMPRODUCT('Alternatyva 5'!DA$95:DA$99,100/('Alternatyva 5'!$DG$95:$DG$99+100))-SUMPRODUCT('Alternatyva 5'!DA$106:DA$110,100/('Alternatyva 5'!$DG$106:$DG$110+100))</f>
        <v>0</v>
      </c>
      <c r="DB37" s="264">
        <f>SUMPRODUCT('Alternatyva 5'!DB$95:DB$99,100/('Alternatyva 5'!$DG$95:$DG$99+100))-SUMPRODUCT('Alternatyva 5'!DB$106:DB$110,100/('Alternatyva 5'!$DG$106:$DG$110+100))</f>
        <v>0</v>
      </c>
      <c r="DC37" s="264">
        <f>SUMPRODUCT('Alternatyva 5'!DC$95:DC$99,100/('Alternatyva 5'!$DG$95:$DG$99+100))-SUMPRODUCT('Alternatyva 5'!DC$106:DC$110,100/('Alternatyva 5'!$DG$106:$DG$110+100))</f>
        <v>0</v>
      </c>
    </row>
    <row r="38" spans="2:107" s="278" customFormat="1" hidden="1">
      <c r="B38" s="262" t="s">
        <v>281</v>
      </c>
      <c r="C38" s="680" t="s">
        <v>413</v>
      </c>
      <c r="D38" s="680"/>
      <c r="E38" s="680"/>
      <c r="F38" s="284">
        <f>H38+NPV(FD,I38:INDEX(I38:DC38,PAL))</f>
        <v>0</v>
      </c>
      <c r="G38" s="287">
        <f>SUMIF($H$6:$DC$6,"&lt;="&amp;PAL,$H38:$DC38)</f>
        <v>0</v>
      </c>
      <c r="H38" s="62">
        <f>SUMPRODUCT('Alternatyva 5'!H$106:H$110,100*'Alternatyva 5'!$D$106:$D$110,1/('Alternatyva 5'!$DG$106:$DG$110+100),'Alternatyva 5'!$DH$106:$DH$110)</f>
        <v>0</v>
      </c>
      <c r="I38" s="62">
        <f>SUMPRODUCT('Alternatyva 5'!I$106:I$110,100*'Alternatyva 5'!$D$106:$D$110,1/('Alternatyva 5'!$DG$106:$DG$110+100),'Alternatyva 5'!$DH$106:$DH$110)</f>
        <v>0</v>
      </c>
      <c r="J38" s="62">
        <f>SUMPRODUCT('Alternatyva 5'!J$106:J$110,100*'Alternatyva 5'!$D$106:$D$110,1/('Alternatyva 5'!$DG$106:$DG$110+100),'Alternatyva 5'!$DH$106:$DH$110)</f>
        <v>0</v>
      </c>
      <c r="K38" s="62">
        <f>SUMPRODUCT('Alternatyva 5'!K$106:K$110,100*'Alternatyva 5'!$D$106:$D$110,1/('Alternatyva 5'!$DG$106:$DG$110+100),'Alternatyva 5'!$DH$106:$DH$110)</f>
        <v>0</v>
      </c>
      <c r="L38" s="62">
        <f>SUMPRODUCT('Alternatyva 5'!L$106:L$110,100*'Alternatyva 5'!$D$106:$D$110,1/('Alternatyva 5'!$DG$106:$DG$110+100),'Alternatyva 5'!$DH$106:$DH$110)</f>
        <v>0</v>
      </c>
      <c r="M38" s="62">
        <f>SUMPRODUCT('Alternatyva 5'!M$106:M$110,100*'Alternatyva 5'!$D$106:$D$110,1/('Alternatyva 5'!$DG$106:$DG$110+100),'Alternatyva 5'!$DH$106:$DH$110)</f>
        <v>0</v>
      </c>
      <c r="N38" s="62">
        <f>SUMPRODUCT('Alternatyva 5'!N$106:N$110,100*'Alternatyva 5'!$D$106:$D$110,1/('Alternatyva 5'!$DG$106:$DG$110+100),'Alternatyva 5'!$DH$106:$DH$110)</f>
        <v>0</v>
      </c>
      <c r="O38" s="62">
        <f>SUMPRODUCT('Alternatyva 5'!O$106:O$110,100*'Alternatyva 5'!$D$106:$D$110,1/('Alternatyva 5'!$DG$106:$DG$110+100),'Alternatyva 5'!$DH$106:$DH$110)</f>
        <v>0</v>
      </c>
      <c r="P38" s="62">
        <f>SUMPRODUCT('Alternatyva 5'!P$106:P$110,100*'Alternatyva 5'!$D$106:$D$110,1/('Alternatyva 5'!$DG$106:$DG$110+100),'Alternatyva 5'!$DH$106:$DH$110)</f>
        <v>0</v>
      </c>
      <c r="Q38" s="62">
        <f>SUMPRODUCT('Alternatyva 5'!Q$106:Q$110,100*'Alternatyva 5'!$D$106:$D$110,1/('Alternatyva 5'!$DG$106:$DG$110+100),'Alternatyva 5'!$DH$106:$DH$110)</f>
        <v>0</v>
      </c>
      <c r="R38" s="62">
        <f>SUMPRODUCT('Alternatyva 5'!R$106:R$110,100*'Alternatyva 5'!$D$106:$D$110,1/('Alternatyva 5'!$DG$106:$DG$110+100),'Alternatyva 5'!$DH$106:$DH$110)</f>
        <v>0</v>
      </c>
      <c r="S38" s="62">
        <f>SUMPRODUCT('Alternatyva 5'!S$106:S$110,100*'Alternatyva 5'!$D$106:$D$110,1/('Alternatyva 5'!$DG$106:$DG$110+100),'Alternatyva 5'!$DH$106:$DH$110)</f>
        <v>0</v>
      </c>
      <c r="T38" s="62">
        <f>SUMPRODUCT('Alternatyva 5'!T$106:T$110,100*'Alternatyva 5'!$D$106:$D$110,1/('Alternatyva 5'!$DG$106:$DG$110+100),'Alternatyva 5'!$DH$106:$DH$110)</f>
        <v>0</v>
      </c>
      <c r="U38" s="62">
        <f>SUMPRODUCT('Alternatyva 5'!U$106:U$110,100*'Alternatyva 5'!$D$106:$D$110,1/('Alternatyva 5'!$DG$106:$DG$110+100),'Alternatyva 5'!$DH$106:$DH$110)</f>
        <v>0</v>
      </c>
      <c r="V38" s="62">
        <f>SUMPRODUCT('Alternatyva 5'!V$106:V$110,100*'Alternatyva 5'!$D$106:$D$110,1/('Alternatyva 5'!$DG$106:$DG$110+100),'Alternatyva 5'!$DH$106:$DH$110)</f>
        <v>0</v>
      </c>
      <c r="W38" s="62">
        <f>SUMPRODUCT('Alternatyva 5'!W$106:W$110,100*'Alternatyva 5'!$D$106:$D$110,1/('Alternatyva 5'!$DG$106:$DG$110+100),'Alternatyva 5'!$DH$106:$DH$110)</f>
        <v>0</v>
      </c>
      <c r="X38" s="62">
        <f>SUMPRODUCT('Alternatyva 5'!X$106:X$110,100*'Alternatyva 5'!$D$106:$D$110,1/('Alternatyva 5'!$DG$106:$DG$110+100),'Alternatyva 5'!$DH$106:$DH$110)</f>
        <v>0</v>
      </c>
      <c r="Y38" s="62">
        <f>SUMPRODUCT('Alternatyva 5'!Y$106:Y$110,100*'Alternatyva 5'!$D$106:$D$110,1/('Alternatyva 5'!$DG$106:$DG$110+100),'Alternatyva 5'!$DH$106:$DH$110)</f>
        <v>0</v>
      </c>
      <c r="Z38" s="62">
        <f>SUMPRODUCT('Alternatyva 5'!Z$106:Z$110,100*'Alternatyva 5'!$D$106:$D$110,1/('Alternatyva 5'!$DG$106:$DG$110+100),'Alternatyva 5'!$DH$106:$DH$110)</f>
        <v>0</v>
      </c>
      <c r="AA38" s="62">
        <f>SUMPRODUCT('Alternatyva 5'!AA$106:AA$110,100*'Alternatyva 5'!$D$106:$D$110,1/('Alternatyva 5'!$DG$106:$DG$110+100),'Alternatyva 5'!$DH$106:$DH$110)</f>
        <v>0</v>
      </c>
      <c r="AB38" s="62">
        <f>SUMPRODUCT('Alternatyva 5'!AB$106:AB$110,100*'Alternatyva 5'!$D$106:$D$110,1/('Alternatyva 5'!$DG$106:$DG$110+100),'Alternatyva 5'!$DH$106:$DH$110)</f>
        <v>0</v>
      </c>
      <c r="AC38" s="62">
        <f>SUMPRODUCT('Alternatyva 5'!AC$106:AC$110,100*'Alternatyva 5'!$D$106:$D$110,1/('Alternatyva 5'!$DG$106:$DG$110+100),'Alternatyva 5'!$DH$106:$DH$110)</f>
        <v>0</v>
      </c>
      <c r="AD38" s="62">
        <f>SUMPRODUCT('Alternatyva 5'!AD$106:AD$110,100*'Alternatyva 5'!$D$106:$D$110,1/('Alternatyva 5'!$DG$106:$DG$110+100),'Alternatyva 5'!$DH$106:$DH$110)</f>
        <v>0</v>
      </c>
      <c r="AE38" s="62">
        <f>SUMPRODUCT('Alternatyva 5'!AE$106:AE$110,100*'Alternatyva 5'!$D$106:$D$110,1/('Alternatyva 5'!$DG$106:$DG$110+100),'Alternatyva 5'!$DH$106:$DH$110)</f>
        <v>0</v>
      </c>
      <c r="AF38" s="62">
        <f>SUMPRODUCT('Alternatyva 5'!AF$106:AF$110,100*'Alternatyva 5'!$D$106:$D$110,1/('Alternatyva 5'!$DG$106:$DG$110+100),'Alternatyva 5'!$DH$106:$DH$110)</f>
        <v>0</v>
      </c>
      <c r="AG38" s="62">
        <f>SUMPRODUCT('Alternatyva 5'!AG$106:AG$110,100*'Alternatyva 5'!$D$106:$D$110,1/('Alternatyva 5'!$DG$106:$DG$110+100),'Alternatyva 5'!$DH$106:$DH$110)</f>
        <v>0</v>
      </c>
      <c r="AH38" s="62">
        <f>SUMPRODUCT('Alternatyva 5'!AH$106:AH$110,100*'Alternatyva 5'!$D$106:$D$110,1/('Alternatyva 5'!$DG$106:$DG$110+100),'Alternatyva 5'!$DH$106:$DH$110)</f>
        <v>0</v>
      </c>
      <c r="AI38" s="62">
        <f>SUMPRODUCT('Alternatyva 5'!AI$106:AI$110,100*'Alternatyva 5'!$D$106:$D$110,1/('Alternatyva 5'!$DG$106:$DG$110+100),'Alternatyva 5'!$DH$106:$DH$110)</f>
        <v>0</v>
      </c>
      <c r="AJ38" s="62">
        <f>SUMPRODUCT('Alternatyva 5'!AJ$106:AJ$110,100*'Alternatyva 5'!$D$106:$D$110,1/('Alternatyva 5'!$DG$106:$DG$110+100),'Alternatyva 5'!$DH$106:$DH$110)</f>
        <v>0</v>
      </c>
      <c r="AK38" s="62">
        <f>SUMPRODUCT('Alternatyva 5'!AK$106:AK$110,100*'Alternatyva 5'!$D$106:$D$110,1/('Alternatyva 5'!$DG$106:$DG$110+100),'Alternatyva 5'!$DH$106:$DH$110)</f>
        <v>0</v>
      </c>
      <c r="AL38" s="62">
        <f>SUMPRODUCT('Alternatyva 5'!AL$106:AL$110,100*'Alternatyva 5'!$D$106:$D$110,1/('Alternatyva 5'!$DG$106:$DG$110+100),'Alternatyva 5'!$DH$106:$DH$110)</f>
        <v>0</v>
      </c>
      <c r="AM38" s="62">
        <f>SUMPRODUCT('Alternatyva 5'!AM$106:AM$110,100*'Alternatyva 5'!$D$106:$D$110,1/('Alternatyva 5'!$DG$106:$DG$110+100),'Alternatyva 5'!$DH$106:$DH$110)</f>
        <v>0</v>
      </c>
      <c r="AN38" s="62">
        <f>SUMPRODUCT('Alternatyva 5'!AN$106:AN$110,100*'Alternatyva 5'!$D$106:$D$110,1/('Alternatyva 5'!$DG$106:$DG$110+100),'Alternatyva 5'!$DH$106:$DH$110)</f>
        <v>0</v>
      </c>
      <c r="AO38" s="62">
        <f>SUMPRODUCT('Alternatyva 5'!AO$106:AO$110,100*'Alternatyva 5'!$D$106:$D$110,1/('Alternatyva 5'!$DG$106:$DG$110+100),'Alternatyva 5'!$DH$106:$DH$110)</f>
        <v>0</v>
      </c>
      <c r="AP38" s="62">
        <f>SUMPRODUCT('Alternatyva 5'!AP$106:AP$110,100*'Alternatyva 5'!$D$106:$D$110,1/('Alternatyva 5'!$DG$106:$DG$110+100),'Alternatyva 5'!$DH$106:$DH$110)</f>
        <v>0</v>
      </c>
      <c r="AQ38" s="62">
        <f>SUMPRODUCT('Alternatyva 5'!AQ$106:AQ$110,100*'Alternatyva 5'!$D$106:$D$110,1/('Alternatyva 5'!$DG$106:$DG$110+100),'Alternatyva 5'!$DH$106:$DH$110)</f>
        <v>0</v>
      </c>
      <c r="AR38" s="62">
        <f>SUMPRODUCT('Alternatyva 5'!AR$106:AR$110,100*'Alternatyva 5'!$D$106:$D$110,1/('Alternatyva 5'!$DG$106:$DG$110+100),'Alternatyva 5'!$DH$106:$DH$110)</f>
        <v>0</v>
      </c>
      <c r="AS38" s="62">
        <f>SUMPRODUCT('Alternatyva 5'!AS$106:AS$110,100*'Alternatyva 5'!$D$106:$D$110,1/('Alternatyva 5'!$DG$106:$DG$110+100),'Alternatyva 5'!$DH$106:$DH$110)</f>
        <v>0</v>
      </c>
      <c r="AT38" s="62">
        <f>SUMPRODUCT('Alternatyva 5'!AT$106:AT$110,100*'Alternatyva 5'!$D$106:$D$110,1/('Alternatyva 5'!$DG$106:$DG$110+100),'Alternatyva 5'!$DH$106:$DH$110)</f>
        <v>0</v>
      </c>
      <c r="AU38" s="62">
        <f>SUMPRODUCT('Alternatyva 5'!AU$106:AU$110,100*'Alternatyva 5'!$D$106:$D$110,1/('Alternatyva 5'!$DG$106:$DG$110+100),'Alternatyva 5'!$DH$106:$DH$110)</f>
        <v>0</v>
      </c>
      <c r="AV38" s="62">
        <f>SUMPRODUCT('Alternatyva 5'!AV$106:AV$110,100*'Alternatyva 5'!$D$106:$D$110,1/('Alternatyva 5'!$DG$106:$DG$110+100),'Alternatyva 5'!$DH$106:$DH$110)</f>
        <v>0</v>
      </c>
      <c r="AW38" s="62">
        <f>SUMPRODUCT('Alternatyva 5'!AW$106:AW$110,100*'Alternatyva 5'!$D$106:$D$110,1/('Alternatyva 5'!$DG$106:$DG$110+100),'Alternatyva 5'!$DH$106:$DH$110)</f>
        <v>0</v>
      </c>
      <c r="AX38" s="62">
        <f>SUMPRODUCT('Alternatyva 5'!AX$106:AX$110,100*'Alternatyva 5'!$D$106:$D$110,1/('Alternatyva 5'!$DG$106:$DG$110+100),'Alternatyva 5'!$DH$106:$DH$110)</f>
        <v>0</v>
      </c>
      <c r="AY38" s="62">
        <f>SUMPRODUCT('Alternatyva 5'!AY$106:AY$110,100*'Alternatyva 5'!$D$106:$D$110,1/('Alternatyva 5'!$DG$106:$DG$110+100),'Alternatyva 5'!$DH$106:$DH$110)</f>
        <v>0</v>
      </c>
      <c r="AZ38" s="62">
        <f>SUMPRODUCT('Alternatyva 5'!AZ$106:AZ$110,100*'Alternatyva 5'!$D$106:$D$110,1/('Alternatyva 5'!$DG$106:$DG$110+100),'Alternatyva 5'!$DH$106:$DH$110)</f>
        <v>0</v>
      </c>
      <c r="BA38" s="62">
        <f>SUMPRODUCT('Alternatyva 5'!BA$106:BA$110,100*'Alternatyva 5'!$D$106:$D$110,1/('Alternatyva 5'!$DG$106:$DG$110+100),'Alternatyva 5'!$DH$106:$DH$110)</f>
        <v>0</v>
      </c>
      <c r="BB38" s="62">
        <f>SUMPRODUCT('Alternatyva 5'!BB$106:BB$110,100*'Alternatyva 5'!$D$106:$D$110,1/('Alternatyva 5'!$DG$106:$DG$110+100),'Alternatyva 5'!$DH$106:$DH$110)</f>
        <v>0</v>
      </c>
      <c r="BC38" s="62">
        <f>SUMPRODUCT('Alternatyva 5'!BC$106:BC$110,100*'Alternatyva 5'!$D$106:$D$110,1/('Alternatyva 5'!$DG$106:$DG$110+100),'Alternatyva 5'!$DH$106:$DH$110)</f>
        <v>0</v>
      </c>
      <c r="BD38" s="62">
        <f>SUMPRODUCT('Alternatyva 5'!BD$106:BD$110,100*'Alternatyva 5'!$D$106:$D$110,1/('Alternatyva 5'!$DG$106:$DG$110+100),'Alternatyva 5'!$DH$106:$DH$110)</f>
        <v>0</v>
      </c>
      <c r="BE38" s="62">
        <f>SUMPRODUCT('Alternatyva 5'!BE$106:BE$110,100*'Alternatyva 5'!$D$106:$D$110,1/('Alternatyva 5'!$DG$106:$DG$110+100),'Alternatyva 5'!$DH$106:$DH$110)</f>
        <v>0</v>
      </c>
      <c r="BF38" s="62">
        <f>SUMPRODUCT('Alternatyva 5'!BF$106:BF$110,100*'Alternatyva 5'!$D$106:$D$110,1/('Alternatyva 5'!$DG$106:$DG$110+100),'Alternatyva 5'!$DH$106:$DH$110)</f>
        <v>0</v>
      </c>
      <c r="BG38" s="62">
        <f>SUMPRODUCT('Alternatyva 5'!BG$106:BG$110,100*'Alternatyva 5'!$D$106:$D$110,1/('Alternatyva 5'!$DG$106:$DG$110+100),'Alternatyva 5'!$DH$106:$DH$110)</f>
        <v>0</v>
      </c>
      <c r="BH38" s="62">
        <f>SUMPRODUCT('Alternatyva 5'!BH$106:BH$110,100*'Alternatyva 5'!$D$106:$D$110,1/('Alternatyva 5'!$DG$106:$DG$110+100),'Alternatyva 5'!$DH$106:$DH$110)</f>
        <v>0</v>
      </c>
      <c r="BI38" s="62">
        <f>SUMPRODUCT('Alternatyva 5'!BI$106:BI$110,100*'Alternatyva 5'!$D$106:$D$110,1/('Alternatyva 5'!$DG$106:$DG$110+100),'Alternatyva 5'!$DH$106:$DH$110)</f>
        <v>0</v>
      </c>
      <c r="BJ38" s="62">
        <f>SUMPRODUCT('Alternatyva 5'!BJ$106:BJ$110,100*'Alternatyva 5'!$D$106:$D$110,1/('Alternatyva 5'!$DG$106:$DG$110+100),'Alternatyva 5'!$DH$106:$DH$110)</f>
        <v>0</v>
      </c>
      <c r="BK38" s="62">
        <f>SUMPRODUCT('Alternatyva 5'!BK$106:BK$110,100*'Alternatyva 5'!$D$106:$D$110,1/('Alternatyva 5'!$DG$106:$DG$110+100),'Alternatyva 5'!$DH$106:$DH$110)</f>
        <v>0</v>
      </c>
      <c r="BL38" s="62">
        <f>SUMPRODUCT('Alternatyva 5'!BL$106:BL$110,100*'Alternatyva 5'!$D$106:$D$110,1/('Alternatyva 5'!$DG$106:$DG$110+100),'Alternatyva 5'!$DH$106:$DH$110)</f>
        <v>0</v>
      </c>
      <c r="BM38" s="62">
        <f>SUMPRODUCT('Alternatyva 5'!BM$106:BM$110,100*'Alternatyva 5'!$D$106:$D$110,1/('Alternatyva 5'!$DG$106:$DG$110+100),'Alternatyva 5'!$DH$106:$DH$110)</f>
        <v>0</v>
      </c>
      <c r="BN38" s="62">
        <f>SUMPRODUCT('Alternatyva 5'!BN$106:BN$110,100*'Alternatyva 5'!$D$106:$D$110,1/('Alternatyva 5'!$DG$106:$DG$110+100),'Alternatyva 5'!$DH$106:$DH$110)</f>
        <v>0</v>
      </c>
      <c r="BO38" s="62">
        <f>SUMPRODUCT('Alternatyva 5'!BO$106:BO$110,100*'Alternatyva 5'!$D$106:$D$110,1/('Alternatyva 5'!$DG$106:$DG$110+100),'Alternatyva 5'!$DH$106:$DH$110)</f>
        <v>0</v>
      </c>
      <c r="BP38" s="62">
        <f>SUMPRODUCT('Alternatyva 5'!BP$106:BP$110,100*'Alternatyva 5'!$D$106:$D$110,1/('Alternatyva 5'!$DG$106:$DG$110+100),'Alternatyva 5'!$DH$106:$DH$110)</f>
        <v>0</v>
      </c>
      <c r="BQ38" s="62">
        <f>SUMPRODUCT('Alternatyva 5'!BQ$106:BQ$110,100*'Alternatyva 5'!$D$106:$D$110,1/('Alternatyva 5'!$DG$106:$DG$110+100),'Alternatyva 5'!$DH$106:$DH$110)</f>
        <v>0</v>
      </c>
      <c r="BR38" s="62">
        <f>SUMPRODUCT('Alternatyva 5'!BR$106:BR$110,100*'Alternatyva 5'!$D$106:$D$110,1/('Alternatyva 5'!$DG$106:$DG$110+100),'Alternatyva 5'!$DH$106:$DH$110)</f>
        <v>0</v>
      </c>
      <c r="BS38" s="62">
        <f>SUMPRODUCT('Alternatyva 5'!BS$106:BS$110,100*'Alternatyva 5'!$D$106:$D$110,1/('Alternatyva 5'!$DG$106:$DG$110+100),'Alternatyva 5'!$DH$106:$DH$110)</f>
        <v>0</v>
      </c>
      <c r="BT38" s="62">
        <f>SUMPRODUCT('Alternatyva 5'!BT$106:BT$110,100*'Alternatyva 5'!$D$106:$D$110,1/('Alternatyva 5'!$DG$106:$DG$110+100),'Alternatyva 5'!$DH$106:$DH$110)</f>
        <v>0</v>
      </c>
      <c r="BU38" s="62">
        <f>SUMPRODUCT('Alternatyva 5'!BU$106:BU$110,100*'Alternatyva 5'!$D$106:$D$110,1/('Alternatyva 5'!$DG$106:$DG$110+100),'Alternatyva 5'!$DH$106:$DH$110)</f>
        <v>0</v>
      </c>
      <c r="BV38" s="62">
        <f>SUMPRODUCT('Alternatyva 5'!BV$106:BV$110,100*'Alternatyva 5'!$D$106:$D$110,1/('Alternatyva 5'!$DG$106:$DG$110+100),'Alternatyva 5'!$DH$106:$DH$110)</f>
        <v>0</v>
      </c>
      <c r="BW38" s="62">
        <f>SUMPRODUCT('Alternatyva 5'!BW$106:BW$110,100*'Alternatyva 5'!$D$106:$D$110,1/('Alternatyva 5'!$DG$106:$DG$110+100),'Alternatyva 5'!$DH$106:$DH$110)</f>
        <v>0</v>
      </c>
      <c r="BX38" s="62">
        <f>SUMPRODUCT('Alternatyva 5'!BX$106:BX$110,100*'Alternatyva 5'!$D$106:$D$110,1/('Alternatyva 5'!$DG$106:$DG$110+100),'Alternatyva 5'!$DH$106:$DH$110)</f>
        <v>0</v>
      </c>
      <c r="BY38" s="62">
        <f>SUMPRODUCT('Alternatyva 5'!BY$106:BY$110,100*'Alternatyva 5'!$D$106:$D$110,1/('Alternatyva 5'!$DG$106:$DG$110+100),'Alternatyva 5'!$DH$106:$DH$110)</f>
        <v>0</v>
      </c>
      <c r="BZ38" s="62">
        <f>SUMPRODUCT('Alternatyva 5'!BZ$106:BZ$110,100*'Alternatyva 5'!$D$106:$D$110,1/('Alternatyva 5'!$DG$106:$DG$110+100),'Alternatyva 5'!$DH$106:$DH$110)</f>
        <v>0</v>
      </c>
      <c r="CA38" s="62">
        <f>SUMPRODUCT('Alternatyva 5'!CA$106:CA$110,100*'Alternatyva 5'!$D$106:$D$110,1/('Alternatyva 5'!$DG$106:$DG$110+100),'Alternatyva 5'!$DH$106:$DH$110)</f>
        <v>0</v>
      </c>
      <c r="CB38" s="62">
        <f>SUMPRODUCT('Alternatyva 5'!CB$106:CB$110,100*'Alternatyva 5'!$D$106:$D$110,1/('Alternatyva 5'!$DG$106:$DG$110+100),'Alternatyva 5'!$DH$106:$DH$110)</f>
        <v>0</v>
      </c>
      <c r="CC38" s="62">
        <f>SUMPRODUCT('Alternatyva 5'!CC$106:CC$110,100*'Alternatyva 5'!$D$106:$D$110,1/('Alternatyva 5'!$DG$106:$DG$110+100),'Alternatyva 5'!$DH$106:$DH$110)</f>
        <v>0</v>
      </c>
      <c r="CD38" s="62">
        <f>SUMPRODUCT('Alternatyva 5'!CD$106:CD$110,100*'Alternatyva 5'!$D$106:$D$110,1/('Alternatyva 5'!$DG$106:$DG$110+100),'Alternatyva 5'!$DH$106:$DH$110)</f>
        <v>0</v>
      </c>
      <c r="CE38" s="62">
        <f>SUMPRODUCT('Alternatyva 5'!CE$106:CE$110,100*'Alternatyva 5'!$D$106:$D$110,1/('Alternatyva 5'!$DG$106:$DG$110+100),'Alternatyva 5'!$DH$106:$DH$110)</f>
        <v>0</v>
      </c>
      <c r="CF38" s="62">
        <f>SUMPRODUCT('Alternatyva 5'!CF$106:CF$110,100*'Alternatyva 5'!$D$106:$D$110,1/('Alternatyva 5'!$DG$106:$DG$110+100),'Alternatyva 5'!$DH$106:$DH$110)</f>
        <v>0</v>
      </c>
      <c r="CG38" s="62">
        <f>SUMPRODUCT('Alternatyva 5'!CG$106:CG$110,100*'Alternatyva 5'!$D$106:$D$110,1/('Alternatyva 5'!$DG$106:$DG$110+100),'Alternatyva 5'!$DH$106:$DH$110)</f>
        <v>0</v>
      </c>
      <c r="CH38" s="62">
        <f>SUMPRODUCT('Alternatyva 5'!CH$106:CH$110,100*'Alternatyva 5'!$D$106:$D$110,1/('Alternatyva 5'!$DG$106:$DG$110+100),'Alternatyva 5'!$DH$106:$DH$110)</f>
        <v>0</v>
      </c>
      <c r="CI38" s="62">
        <f>SUMPRODUCT('Alternatyva 5'!CI$106:CI$110,100*'Alternatyva 5'!$D$106:$D$110,1/('Alternatyva 5'!$DG$106:$DG$110+100),'Alternatyva 5'!$DH$106:$DH$110)</f>
        <v>0</v>
      </c>
      <c r="CJ38" s="62">
        <f>SUMPRODUCT('Alternatyva 5'!CJ$106:CJ$110,100*'Alternatyva 5'!$D$106:$D$110,1/('Alternatyva 5'!$DG$106:$DG$110+100),'Alternatyva 5'!$DH$106:$DH$110)</f>
        <v>0</v>
      </c>
      <c r="CK38" s="62">
        <f>SUMPRODUCT('Alternatyva 5'!CK$106:CK$110,100*'Alternatyva 5'!$D$106:$D$110,1/('Alternatyva 5'!$DG$106:$DG$110+100),'Alternatyva 5'!$DH$106:$DH$110)</f>
        <v>0</v>
      </c>
      <c r="CL38" s="62">
        <f>SUMPRODUCT('Alternatyva 5'!CL$106:CL$110,100*'Alternatyva 5'!$D$106:$D$110,1/('Alternatyva 5'!$DG$106:$DG$110+100),'Alternatyva 5'!$DH$106:$DH$110)</f>
        <v>0</v>
      </c>
      <c r="CM38" s="62">
        <f>SUMPRODUCT('Alternatyva 5'!CM$106:CM$110,100*'Alternatyva 5'!$D$106:$D$110,1/('Alternatyva 5'!$DG$106:$DG$110+100),'Alternatyva 5'!$DH$106:$DH$110)</f>
        <v>0</v>
      </c>
      <c r="CN38" s="62">
        <f>SUMPRODUCT('Alternatyva 5'!CN$106:CN$110,100*'Alternatyva 5'!$D$106:$D$110,1/('Alternatyva 5'!$DG$106:$DG$110+100),'Alternatyva 5'!$DH$106:$DH$110)</f>
        <v>0</v>
      </c>
      <c r="CO38" s="62">
        <f>SUMPRODUCT('Alternatyva 5'!CO$106:CO$110,100*'Alternatyva 5'!$D$106:$D$110,1/('Alternatyva 5'!$DG$106:$DG$110+100),'Alternatyva 5'!$DH$106:$DH$110)</f>
        <v>0</v>
      </c>
      <c r="CP38" s="62">
        <f>SUMPRODUCT('Alternatyva 5'!CP$106:CP$110,100*'Alternatyva 5'!$D$106:$D$110,1/('Alternatyva 5'!$DG$106:$DG$110+100),'Alternatyva 5'!$DH$106:$DH$110)</f>
        <v>0</v>
      </c>
      <c r="CQ38" s="62">
        <f>SUMPRODUCT('Alternatyva 5'!CQ$106:CQ$110,100*'Alternatyva 5'!$D$106:$D$110,1/('Alternatyva 5'!$DG$106:$DG$110+100),'Alternatyva 5'!$DH$106:$DH$110)</f>
        <v>0</v>
      </c>
      <c r="CR38" s="62">
        <f>SUMPRODUCT('Alternatyva 5'!CR$106:CR$110,100*'Alternatyva 5'!$D$106:$D$110,1/('Alternatyva 5'!$DG$106:$DG$110+100),'Alternatyva 5'!$DH$106:$DH$110)</f>
        <v>0</v>
      </c>
      <c r="CS38" s="62">
        <f>SUMPRODUCT('Alternatyva 5'!CS$106:CS$110,100*'Alternatyva 5'!$D$106:$D$110,1/('Alternatyva 5'!$DG$106:$DG$110+100),'Alternatyva 5'!$DH$106:$DH$110)</f>
        <v>0</v>
      </c>
      <c r="CT38" s="62">
        <f>SUMPRODUCT('Alternatyva 5'!CT$106:CT$110,100*'Alternatyva 5'!$D$106:$D$110,1/('Alternatyva 5'!$DG$106:$DG$110+100),'Alternatyva 5'!$DH$106:$DH$110)</f>
        <v>0</v>
      </c>
      <c r="CU38" s="62">
        <f>SUMPRODUCT('Alternatyva 5'!CU$106:CU$110,100*'Alternatyva 5'!$D$106:$D$110,1/('Alternatyva 5'!$DG$106:$DG$110+100),'Alternatyva 5'!$DH$106:$DH$110)</f>
        <v>0</v>
      </c>
      <c r="CV38" s="62">
        <f>SUMPRODUCT('Alternatyva 5'!CV$106:CV$110,100*'Alternatyva 5'!$D$106:$D$110,1/('Alternatyva 5'!$DG$106:$DG$110+100),'Alternatyva 5'!$DH$106:$DH$110)</f>
        <v>0</v>
      </c>
      <c r="CW38" s="62">
        <f>SUMPRODUCT('Alternatyva 5'!CW$106:CW$110,100*'Alternatyva 5'!$D$106:$D$110,1/('Alternatyva 5'!$DG$106:$DG$110+100),'Alternatyva 5'!$DH$106:$DH$110)</f>
        <v>0</v>
      </c>
      <c r="CX38" s="62">
        <f>SUMPRODUCT('Alternatyva 5'!CX$106:CX$110,100*'Alternatyva 5'!$D$106:$D$110,1/('Alternatyva 5'!$DG$106:$DG$110+100),'Alternatyva 5'!$DH$106:$DH$110)</f>
        <v>0</v>
      </c>
      <c r="CY38" s="62">
        <f>SUMPRODUCT('Alternatyva 5'!CY$106:CY$110,100*'Alternatyva 5'!$D$106:$D$110,1/('Alternatyva 5'!$DG$106:$DG$110+100),'Alternatyva 5'!$DH$106:$DH$110)</f>
        <v>0</v>
      </c>
      <c r="CZ38" s="62">
        <f>SUMPRODUCT('Alternatyva 5'!CZ$106:CZ$110,100*'Alternatyva 5'!$D$106:$D$110,1/('Alternatyva 5'!$DG$106:$DG$110+100),'Alternatyva 5'!$DH$106:$DH$110)</f>
        <v>0</v>
      </c>
      <c r="DA38" s="62">
        <f>SUMPRODUCT('Alternatyva 5'!DA$106:DA$110,100*'Alternatyva 5'!$D$106:$D$110,1/('Alternatyva 5'!$DG$106:$DG$110+100),'Alternatyva 5'!$DH$106:$DH$110)</f>
        <v>0</v>
      </c>
      <c r="DB38" s="62">
        <f>SUMPRODUCT('Alternatyva 5'!DB$106:DB$110,100*'Alternatyva 5'!$D$106:$D$110,1/('Alternatyva 5'!$DG$106:$DG$110+100),'Alternatyva 5'!$DH$106:$DH$110)</f>
        <v>0</v>
      </c>
      <c r="DC38" s="62">
        <f>SUMPRODUCT('Alternatyva 5'!DC$106:DC$110,100*'Alternatyva 5'!$D$106:$D$110,1/('Alternatyva 5'!$DG$106:$DG$110+100),'Alternatyva 5'!$DH$106:$DH$110)</f>
        <v>0</v>
      </c>
    </row>
    <row r="39" spans="2:107" hidden="1">
      <c r="C39" s="681" t="s">
        <v>14</v>
      </c>
      <c r="D39" s="681"/>
      <c r="E39" s="681"/>
      <c r="F39" s="66">
        <f>H39+NPV(FD,I39:INDEX(I39:DC39,PAL))</f>
        <v>0</v>
      </c>
      <c r="G39" s="76">
        <f>SUMIF($H$6:$DC$6,"&lt;="&amp;PAL,$H39:$DC39)</f>
        <v>0</v>
      </c>
      <c r="H39" s="62">
        <f>-H36+H37+H38</f>
        <v>0</v>
      </c>
      <c r="I39" s="62">
        <f t="shared" ref="I39:BT39" si="26">-I36+I37+I38</f>
        <v>0</v>
      </c>
      <c r="J39" s="62">
        <f t="shared" si="26"/>
        <v>0</v>
      </c>
      <c r="K39" s="62">
        <f t="shared" si="26"/>
        <v>0</v>
      </c>
      <c r="L39" s="62">
        <f t="shared" si="26"/>
        <v>0</v>
      </c>
      <c r="M39" s="62">
        <f t="shared" si="26"/>
        <v>0</v>
      </c>
      <c r="N39" s="62">
        <f t="shared" si="26"/>
        <v>0</v>
      </c>
      <c r="O39" s="62">
        <f t="shared" si="26"/>
        <v>0</v>
      </c>
      <c r="P39" s="62">
        <f t="shared" si="26"/>
        <v>0</v>
      </c>
      <c r="Q39" s="62">
        <f t="shared" si="26"/>
        <v>0</v>
      </c>
      <c r="R39" s="62">
        <f t="shared" si="26"/>
        <v>0</v>
      </c>
      <c r="S39" s="62">
        <f t="shared" si="26"/>
        <v>0</v>
      </c>
      <c r="T39" s="62">
        <f t="shared" si="26"/>
        <v>0</v>
      </c>
      <c r="U39" s="62">
        <f t="shared" si="26"/>
        <v>0</v>
      </c>
      <c r="V39" s="62">
        <f t="shared" si="26"/>
        <v>0</v>
      </c>
      <c r="W39" s="62">
        <f t="shared" si="26"/>
        <v>0</v>
      </c>
      <c r="X39" s="62">
        <f t="shared" si="26"/>
        <v>0</v>
      </c>
      <c r="Y39" s="62">
        <f t="shared" si="26"/>
        <v>0</v>
      </c>
      <c r="Z39" s="62">
        <f t="shared" si="26"/>
        <v>0</v>
      </c>
      <c r="AA39" s="62">
        <f t="shared" si="26"/>
        <v>0</v>
      </c>
      <c r="AB39" s="62">
        <f t="shared" si="26"/>
        <v>0</v>
      </c>
      <c r="AC39" s="62">
        <f t="shared" si="26"/>
        <v>0</v>
      </c>
      <c r="AD39" s="62">
        <f t="shared" si="26"/>
        <v>0</v>
      </c>
      <c r="AE39" s="62">
        <f t="shared" si="26"/>
        <v>0</v>
      </c>
      <c r="AF39" s="62">
        <f t="shared" si="26"/>
        <v>0</v>
      </c>
      <c r="AG39" s="62">
        <f t="shared" si="26"/>
        <v>0</v>
      </c>
      <c r="AH39" s="62">
        <f t="shared" si="26"/>
        <v>0</v>
      </c>
      <c r="AI39" s="62">
        <f t="shared" si="26"/>
        <v>0</v>
      </c>
      <c r="AJ39" s="62">
        <f t="shared" si="26"/>
        <v>0</v>
      </c>
      <c r="AK39" s="62">
        <f t="shared" si="26"/>
        <v>0</v>
      </c>
      <c r="AL39" s="62">
        <f t="shared" si="26"/>
        <v>0</v>
      </c>
      <c r="AM39" s="62">
        <f t="shared" si="26"/>
        <v>0</v>
      </c>
      <c r="AN39" s="62">
        <f t="shared" si="26"/>
        <v>0</v>
      </c>
      <c r="AO39" s="62">
        <f t="shared" si="26"/>
        <v>0</v>
      </c>
      <c r="AP39" s="62">
        <f t="shared" si="26"/>
        <v>0</v>
      </c>
      <c r="AQ39" s="62">
        <f t="shared" si="26"/>
        <v>0</v>
      </c>
      <c r="AR39" s="62">
        <f t="shared" si="26"/>
        <v>0</v>
      </c>
      <c r="AS39" s="62">
        <f t="shared" si="26"/>
        <v>0</v>
      </c>
      <c r="AT39" s="62">
        <f t="shared" si="26"/>
        <v>0</v>
      </c>
      <c r="AU39" s="62">
        <f t="shared" si="26"/>
        <v>0</v>
      </c>
      <c r="AV39" s="62">
        <f t="shared" si="26"/>
        <v>0</v>
      </c>
      <c r="AW39" s="62">
        <f t="shared" si="26"/>
        <v>0</v>
      </c>
      <c r="AX39" s="62">
        <f t="shared" si="26"/>
        <v>0</v>
      </c>
      <c r="AY39" s="62">
        <f t="shared" si="26"/>
        <v>0</v>
      </c>
      <c r="AZ39" s="62">
        <f t="shared" si="26"/>
        <v>0</v>
      </c>
      <c r="BA39" s="62">
        <f t="shared" si="26"/>
        <v>0</v>
      </c>
      <c r="BB39" s="62">
        <f t="shared" si="26"/>
        <v>0</v>
      </c>
      <c r="BC39" s="62">
        <f t="shared" si="26"/>
        <v>0</v>
      </c>
      <c r="BD39" s="62">
        <f t="shared" si="26"/>
        <v>0</v>
      </c>
      <c r="BE39" s="62">
        <f t="shared" si="26"/>
        <v>0</v>
      </c>
      <c r="BF39" s="62">
        <f t="shared" si="26"/>
        <v>0</v>
      </c>
      <c r="BG39" s="62">
        <f t="shared" si="26"/>
        <v>0</v>
      </c>
      <c r="BH39" s="62">
        <f t="shared" si="26"/>
        <v>0</v>
      </c>
      <c r="BI39" s="62">
        <f t="shared" si="26"/>
        <v>0</v>
      </c>
      <c r="BJ39" s="62">
        <f t="shared" si="26"/>
        <v>0</v>
      </c>
      <c r="BK39" s="62">
        <f t="shared" si="26"/>
        <v>0</v>
      </c>
      <c r="BL39" s="62">
        <f t="shared" si="26"/>
        <v>0</v>
      </c>
      <c r="BM39" s="62">
        <f t="shared" si="26"/>
        <v>0</v>
      </c>
      <c r="BN39" s="62">
        <f t="shared" si="26"/>
        <v>0</v>
      </c>
      <c r="BO39" s="62">
        <f t="shared" si="26"/>
        <v>0</v>
      </c>
      <c r="BP39" s="62">
        <f t="shared" si="26"/>
        <v>0</v>
      </c>
      <c r="BQ39" s="62">
        <f t="shared" si="26"/>
        <v>0</v>
      </c>
      <c r="BR39" s="62">
        <f t="shared" si="26"/>
        <v>0</v>
      </c>
      <c r="BS39" s="62">
        <f t="shared" si="26"/>
        <v>0</v>
      </c>
      <c r="BT39" s="62">
        <f t="shared" si="26"/>
        <v>0</v>
      </c>
      <c r="BU39" s="62">
        <f t="shared" ref="BU39:DB39" si="27">-BU36+BU37+BU38</f>
        <v>0</v>
      </c>
      <c r="BV39" s="62">
        <f t="shared" si="27"/>
        <v>0</v>
      </c>
      <c r="BW39" s="62">
        <f t="shared" si="27"/>
        <v>0</v>
      </c>
      <c r="BX39" s="62">
        <f t="shared" si="27"/>
        <v>0</v>
      </c>
      <c r="BY39" s="62">
        <f t="shared" si="27"/>
        <v>0</v>
      </c>
      <c r="BZ39" s="62">
        <f t="shared" si="27"/>
        <v>0</v>
      </c>
      <c r="CA39" s="62">
        <f t="shared" si="27"/>
        <v>0</v>
      </c>
      <c r="CB39" s="62">
        <f t="shared" si="27"/>
        <v>0</v>
      </c>
      <c r="CC39" s="62">
        <f t="shared" si="27"/>
        <v>0</v>
      </c>
      <c r="CD39" s="62">
        <f t="shared" si="27"/>
        <v>0</v>
      </c>
      <c r="CE39" s="62">
        <f t="shared" si="27"/>
        <v>0</v>
      </c>
      <c r="CF39" s="62">
        <f t="shared" si="27"/>
        <v>0</v>
      </c>
      <c r="CG39" s="62">
        <f t="shared" si="27"/>
        <v>0</v>
      </c>
      <c r="CH39" s="62">
        <f t="shared" si="27"/>
        <v>0</v>
      </c>
      <c r="CI39" s="62">
        <f t="shared" si="27"/>
        <v>0</v>
      </c>
      <c r="CJ39" s="62">
        <f t="shared" si="27"/>
        <v>0</v>
      </c>
      <c r="CK39" s="62">
        <f t="shared" si="27"/>
        <v>0</v>
      </c>
      <c r="CL39" s="62">
        <f t="shared" si="27"/>
        <v>0</v>
      </c>
      <c r="CM39" s="62">
        <f t="shared" si="27"/>
        <v>0</v>
      </c>
      <c r="CN39" s="62">
        <f t="shared" si="27"/>
        <v>0</v>
      </c>
      <c r="CO39" s="62">
        <f t="shared" si="27"/>
        <v>0</v>
      </c>
      <c r="CP39" s="62">
        <f t="shared" si="27"/>
        <v>0</v>
      </c>
      <c r="CQ39" s="62">
        <f t="shared" si="27"/>
        <v>0</v>
      </c>
      <c r="CR39" s="62">
        <f t="shared" si="27"/>
        <v>0</v>
      </c>
      <c r="CS39" s="62">
        <f t="shared" si="27"/>
        <v>0</v>
      </c>
      <c r="CT39" s="62">
        <f t="shared" si="27"/>
        <v>0</v>
      </c>
      <c r="CU39" s="62">
        <f t="shared" si="27"/>
        <v>0</v>
      </c>
      <c r="CV39" s="62">
        <f t="shared" si="27"/>
        <v>0</v>
      </c>
      <c r="CW39" s="62">
        <f t="shared" si="27"/>
        <v>0</v>
      </c>
      <c r="CX39" s="62">
        <f t="shared" si="27"/>
        <v>0</v>
      </c>
      <c r="CY39" s="62">
        <f t="shared" si="27"/>
        <v>0</v>
      </c>
      <c r="CZ39" s="62">
        <f t="shared" si="27"/>
        <v>0</v>
      </c>
      <c r="DA39" s="62">
        <f t="shared" si="27"/>
        <v>0</v>
      </c>
      <c r="DB39" s="62">
        <f t="shared" si="27"/>
        <v>0</v>
      </c>
      <c r="DC39" s="62">
        <f>-DC36+DC37+DC38</f>
        <v>0</v>
      </c>
    </row>
    <row r="40" spans="2:107" hidden="1"/>
  </sheetData>
  <sheetProtection algorithmName="SHA-512" hashValue="aI+W+iv4s9Ae5V3Zz8CbJ8RNzfC5PGQuxPbLP1JG6fchjzZL8079dVDVYIV+UEEh3QfyTX0uDtvlBz3UuPkKyA==" saltValue="m6Q4IpTsK75vo/W7hy2j1w=="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DF140"/>
  <sheetViews>
    <sheetView showGridLines="0" showRowColHeaders="0" zoomScaleNormal="100" workbookViewId="0">
      <pane ySplit="8" topLeftCell="A9" activePane="bottomLeft" state="frozenSplit"/>
      <selection activeCell="C20" sqref="C20"/>
      <selection pane="bottomLeft" activeCell="F6" sqref="F6:F7"/>
    </sheetView>
  </sheetViews>
  <sheetFormatPr defaultColWidth="0" defaultRowHeight="14.4" zeroHeight="1"/>
  <cols>
    <col min="1" max="1" width="3.6640625" style="46" customWidth="1"/>
    <col min="2" max="2" width="12.6640625" style="46" bestFit="1" customWidth="1"/>
    <col min="3" max="3" width="12.6640625" style="46" customWidth="1"/>
    <col min="4" max="4" width="36.44140625" style="46" customWidth="1"/>
    <col min="5" max="5" width="16.6640625" style="46" customWidth="1"/>
    <col min="6" max="6" width="17" style="46" customWidth="1"/>
    <col min="7" max="10" width="16.6640625" style="46" customWidth="1"/>
    <col min="11" max="11" width="15.33203125" style="46" customWidth="1"/>
    <col min="12" max="14" width="16.6640625" style="46" customWidth="1"/>
    <col min="15" max="15" width="18.88671875" style="46" customWidth="1"/>
    <col min="16" max="28" width="16.6640625" style="46" customWidth="1"/>
    <col min="29" max="107" width="16.6640625" style="46" hidden="1" customWidth="1"/>
    <col min="108" max="108" width="9.109375" style="46" hidden="1" customWidth="1"/>
    <col min="109" max="109" width="9.109375" style="43" customWidth="1"/>
    <col min="110" max="110" width="9.109375" style="46" customWidth="1"/>
    <col min="111" max="16384" width="9.109375" style="46" hidden="1"/>
  </cols>
  <sheetData>
    <row r="1" spans="2:17" ht="9" customHeight="1"/>
    <row r="2" spans="2:17" ht="15" thickBot="1">
      <c r="B2" s="139" t="s">
        <v>181</v>
      </c>
      <c r="C2" s="139"/>
      <c r="E2" s="45" t="s">
        <v>234</v>
      </c>
      <c r="F2" s="45"/>
      <c r="G2" s="45"/>
    </row>
    <row r="3" spans="2:17" ht="15" thickBot="1">
      <c r="B3" s="46" t="s">
        <v>593</v>
      </c>
      <c r="F3" s="335" t="s">
        <v>142</v>
      </c>
      <c r="G3" s="683" t="s">
        <v>182</v>
      </c>
      <c r="H3" s="683"/>
      <c r="I3" s="683"/>
      <c r="J3" s="683"/>
      <c r="K3" s="684"/>
      <c r="L3" s="140"/>
      <c r="M3" s="140"/>
    </row>
    <row r="4" spans="2:17">
      <c r="E4" s="704" t="s">
        <v>252</v>
      </c>
      <c r="F4" s="706" t="str">
        <f>IFERROR(Q10,"")</f>
        <v/>
      </c>
      <c r="G4" s="687" t="str">
        <f ca="1">IFERROR(IF(COUNTBLANK($G$11:$G$15)&lt;5,"Patikslinkite alternatyvų siekiamą rezultatą arba investicijas, kad skirtumas tarp alternatyvų būtų &lt; 1%",INDIRECT("'" &amp; $F4 &amp;"'!B3")),"")</f>
        <v/>
      </c>
      <c r="H4" s="687"/>
      <c r="I4" s="687"/>
      <c r="J4" s="687"/>
      <c r="K4" s="688"/>
      <c r="L4" s="141"/>
      <c r="M4" s="141"/>
    </row>
    <row r="5" spans="2:17">
      <c r="E5" s="705"/>
      <c r="F5" s="707"/>
      <c r="G5" s="689"/>
      <c r="H5" s="689"/>
      <c r="I5" s="689"/>
      <c r="J5" s="689"/>
      <c r="K5" s="690"/>
      <c r="L5" s="141"/>
      <c r="M5" s="141"/>
    </row>
    <row r="6" spans="2:17" ht="15" customHeight="1">
      <c r="E6" s="705" t="s">
        <v>191</v>
      </c>
      <c r="F6" s="709" t="s">
        <v>6</v>
      </c>
      <c r="G6" s="691" t="str">
        <f ca="1">IF(Opt_alt="","",INDIRECT("'" &amp; Opt_alt &amp;"'!B3"))</f>
        <v>Vystomojo bendradarbiavimo ir humanitarinės pagalbos fondo finansavimas</v>
      </c>
      <c r="H6" s="691"/>
      <c r="I6" s="691"/>
      <c r="J6" s="691"/>
      <c r="K6" s="692"/>
      <c r="L6" s="141"/>
      <c r="M6" s="141"/>
    </row>
    <row r="7" spans="2:17" ht="15" thickBot="1">
      <c r="E7" s="708"/>
      <c r="F7" s="710"/>
      <c r="G7" s="693"/>
      <c r="H7" s="693"/>
      <c r="I7" s="693"/>
      <c r="J7" s="693"/>
      <c r="K7" s="694"/>
      <c r="L7" s="141"/>
      <c r="M7" s="141"/>
    </row>
    <row r="8" spans="2:17">
      <c r="E8" s="142"/>
      <c r="F8" s="143"/>
      <c r="G8" s="143"/>
      <c r="H8" s="144"/>
      <c r="I8" s="144"/>
      <c r="J8" s="144"/>
      <c r="K8" s="144"/>
      <c r="L8" s="144"/>
      <c r="M8" s="144"/>
    </row>
    <row r="9" spans="2:17">
      <c r="B9" s="45" t="s">
        <v>187</v>
      </c>
      <c r="C9" s="45"/>
      <c r="D9" s="45"/>
      <c r="E9" s="123" t="str">
        <f>IF(B5="",IF(B4=Data1!G2,"","eur/" &amp; Result_mat),"")</f>
        <v>eur/Procentai</v>
      </c>
      <c r="F9" s="120"/>
      <c r="G9" s="120"/>
      <c r="H9" s="120"/>
      <c r="I9" s="120"/>
      <c r="J9" s="120"/>
      <c r="L9" s="294" t="s">
        <v>267</v>
      </c>
      <c r="M9" s="294" t="s">
        <v>268</v>
      </c>
      <c r="N9" s="294" t="s">
        <v>269</v>
      </c>
      <c r="O9" s="294" t="s">
        <v>271</v>
      </c>
      <c r="P9" s="294" t="s">
        <v>270</v>
      </c>
      <c r="Q9" s="294"/>
    </row>
    <row r="10" spans="2:17" ht="62.25" customHeight="1">
      <c r="B10" s="145" t="s">
        <v>142</v>
      </c>
      <c r="C10" s="711" t="s">
        <v>182</v>
      </c>
      <c r="D10" s="712"/>
      <c r="E10" s="98" t="str">
        <f>IF(B5="",IF(B4=Data1!G2,SNA!C16,SVA!F17),DA!C32)</f>
        <v>SVA rodiklis</v>
      </c>
      <c r="F10" s="98" t="s">
        <v>190</v>
      </c>
      <c r="G10" s="685" t="s">
        <v>235</v>
      </c>
      <c r="H10" s="695"/>
      <c r="I10" s="695"/>
      <c r="J10" s="695"/>
      <c r="K10" s="686"/>
      <c r="L10" s="447">
        <f>IF(B4="Sąnaudų ir naudos analizė",COUNTIF(L11:L15,"&lt;0,1"),COUNTIF(L11:L15,"&lt;0,05"))</f>
        <v>0</v>
      </c>
      <c r="M10" s="447" t="e">
        <f>INDEX(B11:B15,MATCH(MAX(M11:M15),M11:M15,0),0)</f>
        <v>#N/A</v>
      </c>
      <c r="N10" s="447">
        <f>COUNTIF(N11:N15,"&lt;&gt;0")</f>
        <v>5</v>
      </c>
      <c r="O10" s="448"/>
      <c r="P10" s="448">
        <f>COUNTIF(P11:P15,"&gt;0,1")</f>
        <v>0</v>
      </c>
      <c r="Q10" s="448" t="e">
        <f>INDEX(B11:B15,MATCH(MAX(Q11:Q15),Q11:Q15,0),0)</f>
        <v>#N/A</v>
      </c>
    </row>
    <row r="11" spans="2:17" ht="32.25" customHeight="1">
      <c r="B11" s="147" t="s">
        <v>6</v>
      </c>
      <c r="C11" s="702" t="str">
        <f>IF(Pradžia!$I$29=TRUE,IF(A1_pav="","",A1_pav),"")</f>
        <v>Vystomojo bendradarbiavimo ir humanitarinės pagalbos fondo finansavimas</v>
      </c>
      <c r="D11" s="703"/>
      <c r="E11" s="148" t="str">
        <f>IF(Pradžia!$I$29=TRUE,IF($B$5="",IF($B$4=Data1!$G$2,ENIS1,INDEX(SVA_rodiklis,1)),DA1_rodiklis),"")</f>
        <v>-</v>
      </c>
      <c r="F11" s="149" t="str">
        <f>IF(AND(Pradžia!$I$29=TRUE,$P$10&gt;0),M19,"")</f>
        <v/>
      </c>
      <c r="G11" s="699"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700"/>
      <c r="I11" s="700"/>
      <c r="J11" s="700"/>
      <c r="K11" s="701"/>
      <c r="L11" s="318" t="str">
        <f>IFERROR(IF(OR($B$4=Data1!$G$2,$B$5="Daugiakriterinė analizė"),(MAX(Rezultatai!$E$11:$E$15)-E11)/MAX(Rezultatai!$E$11:$E$15),(E11-MIN(Rezultatai!$E$11:$E$15))/MIN(Rezultatai!$E$11:$E$15)),"")</f>
        <v/>
      </c>
      <c r="M11" s="319" t="str">
        <f>IFERROR(IF(MATCH(0,$L11:$L11,0)=1,M19,"N"),"N")</f>
        <v>N</v>
      </c>
      <c r="N11" s="196" t="e">
        <f>IF(IF($B$4="Sąnaudų ir naudos analizė",ABS(L11)&lt;0.1,ABS(L11)&lt;0.05),1,0)</f>
        <v>#VALUE!</v>
      </c>
      <c r="O11" s="294">
        <f>IFERROR(IF(AND(N11=1,M19&gt;INDEX($M$19:$M$23,MATCH($M$10,$B$11:$B$15,0),1)),M19-INDEX($M$19:$M$23,MATCH($M$10,$B$11:$B$15,0),1),0),0)</f>
        <v>0</v>
      </c>
      <c r="P11" s="294">
        <f>IFERROR(O11/INDEX($M$19:$M$23,MATCH($M$10,$B$11:$B$15,0),1),0)</f>
        <v>0</v>
      </c>
      <c r="Q11" s="294" t="str">
        <f>IFERROR(IF(OR(ABS(P11)&gt;0.1,M11&lt;&gt;"N"),M19,"Nera"),"Nera")</f>
        <v>Nera</v>
      </c>
    </row>
    <row r="12" spans="2:17" ht="32.25" hidden="1" customHeight="1">
      <c r="B12" s="147" t="s">
        <v>7</v>
      </c>
      <c r="C12" s="702" t="str">
        <f>IF(Pradžia!$I$31=TRUE,IF(A2_pav="","",A2_pav),"")</f>
        <v/>
      </c>
      <c r="D12" s="703"/>
      <c r="E12" s="148" t="str">
        <f>IF(Pradžia!$I$31=TRUE,IF($B$5="",IF($B$4=Data1!$G$2,ENIS2,INDEX(SVA_rodiklis,2)),DA2_rodiklis),"")</f>
        <v/>
      </c>
      <c r="F12" s="149" t="str">
        <f>IF(AND(Pradžia!$I$31=TRUE,$P$10&gt;0),M20,"")</f>
        <v/>
      </c>
      <c r="G12" s="699"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700"/>
      <c r="I12" s="700"/>
      <c r="J12" s="700"/>
      <c r="K12" s="701"/>
      <c r="L12" s="318" t="str">
        <f>IFERROR(IF(OR($B$4=Data1!$G$2,$B$5="Daugiakriterinė analizė"),(MAX(Rezultatai!$E$11:$E$15)-E12)/MAX(Rezultatai!$E$11:$E$15),(E12-MIN(Rezultatai!$E$11:$E$15))/MIN(Rezultatai!$E$11:$E$15)),"")</f>
        <v/>
      </c>
      <c r="M12" s="319" t="str">
        <f>IFERROR(IF(MATCH(0,$L12:$L12,0)=1,M20,"N"),"N")</f>
        <v>N</v>
      </c>
      <c r="N12" s="196" t="e">
        <f>IF(IF($B$4="Sąnaudų ir naudos analizė",ABS(L12)&lt;0.1,ABS(L12)&lt;0.05),1,0)</f>
        <v>#VALUE!</v>
      </c>
      <c r="O12" s="320">
        <f>IFERROR(IF(AND(N12=1,M20&gt;INDEX($M$19:$M$23,MATCH($M$10,$B$11:$B$15,0),1)),M20-INDEX($M$19:$M$23,MATCH($M$10,$B$11:$B$15,0),1),0),0)</f>
        <v>0</v>
      </c>
      <c r="P12" s="294">
        <f>IFERROR(O12/INDEX($M$19:$M$23,MATCH($M$10,$B$11:$B$15,0),1),0)</f>
        <v>0</v>
      </c>
      <c r="Q12" s="294" t="str">
        <f>IFERROR(IF(OR(ABS(P12)&gt;0.1,M12&lt;&gt;"N"),M20,"Nera"),"Nera")</f>
        <v>Nera</v>
      </c>
    </row>
    <row r="13" spans="2:17" ht="32.25" hidden="1" customHeight="1">
      <c r="B13" s="147" t="s">
        <v>8</v>
      </c>
      <c r="C13" s="702" t="str">
        <f>IF(Pradžia!$I$33=TRUE,IF(A3_pav="","",A3_pav),"")</f>
        <v/>
      </c>
      <c r="D13" s="703"/>
      <c r="E13" s="148" t="str">
        <f>IF(Pradžia!$I$33=TRUE,IF($B$5="",IF($B$4=Data1!$G$2,ENIS3,INDEX(SVA_rodiklis,3)),DA3_rodiklis),"")</f>
        <v/>
      </c>
      <c r="F13" s="149" t="str">
        <f>IF(AND(Pradžia!$I$33=TRUE,$P$10&gt;0),M21,"")</f>
        <v/>
      </c>
      <c r="G13" s="699"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700"/>
      <c r="I13" s="700"/>
      <c r="J13" s="700"/>
      <c r="K13" s="701"/>
      <c r="L13" s="318" t="str">
        <f>IFERROR(IF(OR($B$4=Data1!$G$2,$B$5="Daugiakriterinė analizė"),(MAX(Rezultatai!$E$11:$E$15)-E13)/MAX(Rezultatai!$E$11:$E$15),(E13-MIN(Rezultatai!$E$11:$E$15))/MIN(Rezultatai!$E$11:$E$15)),"")</f>
        <v/>
      </c>
      <c r="M13" s="319" t="str">
        <f>IFERROR(IF(MATCH(0,$L13:$L13,0)=1,M21,"N"),"N")</f>
        <v>N</v>
      </c>
      <c r="N13" s="196" t="e">
        <f>IF(IF($B$4="Sąnaudų ir naudos analizė",ABS(L13)&lt;0.1,ABS(L13)&lt;0.05),1,0)</f>
        <v>#VALUE!</v>
      </c>
      <c r="O13" s="320">
        <f>IFERROR(IF(AND(N13=1,M21&gt;INDEX($M$19:$M$23,MATCH($M$10,$B$11:$B$15,0),1)),M21-INDEX($M$19:$M$23,MATCH($M$10,$B$11:$B$15,0),1),0),0)</f>
        <v>0</v>
      </c>
      <c r="P13" s="294">
        <f>IFERROR(O13/INDEX($M$19:$M$23,MATCH($M$10,$B$11:$B$15,0),1),0)</f>
        <v>0</v>
      </c>
      <c r="Q13" s="320" t="str">
        <f>IFERROR(IF(OR(ABS(P13)&gt;0.1,M13&lt;&gt;"N"),M21,"Nera"),"Nera")</f>
        <v>Nera</v>
      </c>
    </row>
    <row r="14" spans="2:17" ht="32.25" hidden="1" customHeight="1">
      <c r="B14" s="147" t="s">
        <v>10</v>
      </c>
      <c r="C14" s="702" t="str">
        <f>IF(Pradžia!$I$35=TRUE,IF(A4_pav="","",A4_pav),"")</f>
        <v/>
      </c>
      <c r="D14" s="703"/>
      <c r="E14" s="148" t="str">
        <f>IF(Pradžia!$I$35=TRUE,IF($B$5="",IF($B$4=Data1!$G$2,ENIS4,INDEX(SVA_rodiklis,4)),DA4_rodiklis),"")</f>
        <v/>
      </c>
      <c r="F14" s="149" t="str">
        <f>IF(AND(Pradžia!$I$35=TRUE,$P$10&gt;0),M22,"")</f>
        <v/>
      </c>
      <c r="G14" s="699"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700"/>
      <c r="I14" s="700"/>
      <c r="J14" s="700"/>
      <c r="K14" s="701"/>
      <c r="L14" s="318" t="str">
        <f>IFERROR(IF(OR($B$4=Data1!$G$2,$B$5="Daugiakriterinė analizė"),(MAX(Rezultatai!$E$11:$E$15)-E14)/MAX(Rezultatai!$E$11:$E$15),(E14-MIN(Rezultatai!$E$11:$E$15))/MIN(Rezultatai!$E$11:$E$15)),"")</f>
        <v/>
      </c>
      <c r="M14" s="319" t="str">
        <f>IFERROR(IF(MATCH(0,$L14:$L14,0)=1,M22,"N"),"N")</f>
        <v>N</v>
      </c>
      <c r="N14" s="196" t="e">
        <f>IF(IF($B$4="Sąnaudų ir naudos analizė",ABS(L14)&lt;0.1,ABS(L14)&lt;0.05),1,0)</f>
        <v>#VALUE!</v>
      </c>
      <c r="O14" s="320">
        <f>IFERROR(IF(AND(N14=1,M22&gt;INDEX($M$19:$M$23,MATCH($M$10,$B$11:$B$15,0),1)),M22-INDEX($M$19:$M$23,MATCH($M$10,$B$11:$B$15,0),1),0),0)</f>
        <v>0</v>
      </c>
      <c r="P14" s="294">
        <f>IFERROR(O14/INDEX($M$19:$M$23,MATCH($M$10,$B$11:$B$15,0),1),0)</f>
        <v>0</v>
      </c>
      <c r="Q14" s="294" t="str">
        <f>IFERROR(IF(OR(ABS(P14)&gt;0.1,M14&lt;&gt;"N"),M22,"Nera"),"Nera")</f>
        <v>Nera</v>
      </c>
    </row>
    <row r="15" spans="2:17" ht="32.25" hidden="1" customHeight="1">
      <c r="B15" s="147" t="s">
        <v>13</v>
      </c>
      <c r="C15" s="702" t="str">
        <f>IF(Pradžia!$I$37=TRUE,IF(A5_pav="","",A5_pav),"")</f>
        <v/>
      </c>
      <c r="D15" s="703"/>
      <c r="E15" s="148" t="str">
        <f>IF(Pradžia!$I$37=TRUE,IF($B$5="",IF($B$4=Data1!$G$2,ENIS5,INDEX(SVA_rodiklis,5)),DA5_rodiklis),"")</f>
        <v/>
      </c>
      <c r="F15" s="149" t="str">
        <f>IF(AND(Pradžia!$I$37=TRUE,$P$10&gt;0),M23,"")</f>
        <v/>
      </c>
      <c r="G15" s="699"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700"/>
      <c r="I15" s="700"/>
      <c r="J15" s="700"/>
      <c r="K15" s="701"/>
      <c r="L15" s="318" t="str">
        <f>IFERROR(IF(OR($B$4=Data1!$G$2,$B$5="Daugiakriterinė analizė"),(MAX(Rezultatai!$E$11:$E$15)-E15)/MAX(Rezultatai!$E$11:$E$15),(E15-MIN(Rezultatai!$E$11:$E$15))/MIN(Rezultatai!$E$11:$E$15)),"")</f>
        <v/>
      </c>
      <c r="M15" s="319" t="str">
        <f>IFERROR(IF(MATCH(0,$L15:$L15,0)=1,M23,"N"),"N")</f>
        <v>N</v>
      </c>
      <c r="N15" s="196" t="e">
        <f>IF(IF($B$4="Sąnaudų ir naudos analizė",ABS(L15)&lt;0.1,ABS(L15)&lt;0.05),1,0)</f>
        <v>#VALUE!</v>
      </c>
      <c r="O15" s="320">
        <f>IFERROR(IF(AND(N15=1,M23&gt;INDEX($M$19:$M$23,MATCH($M$10,$B$11:$B$15,0),1)),M23-INDEX($M$19:$M$23,MATCH($M$10,$B$11:$B$15,0),1),0),0)</f>
        <v>0</v>
      </c>
      <c r="P15" s="294">
        <f>IFERROR(O15/INDEX($M$19:$M$23,MATCH($M$10,$B$11:$B$15,0),1),0)</f>
        <v>0</v>
      </c>
      <c r="Q15" s="294" t="str">
        <f>IFERROR(IF(OR(ABS(P15)&gt;0.1,M15&lt;&gt;"N"),M23,"Nera"),"Nera")</f>
        <v>Nera</v>
      </c>
    </row>
    <row r="16" spans="2:17">
      <c r="B16" s="142"/>
      <c r="C16" s="142"/>
      <c r="D16" s="142"/>
      <c r="E16" s="151"/>
      <c r="F16" s="151"/>
      <c r="G16" s="151"/>
      <c r="H16" s="151"/>
      <c r="I16" s="150"/>
      <c r="J16" s="150"/>
      <c r="K16" s="176"/>
      <c r="L16" s="150"/>
      <c r="M16" s="150"/>
      <c r="N16" s="150"/>
    </row>
    <row r="17" spans="2:15" ht="29.25" customHeight="1">
      <c r="B17" s="45" t="s">
        <v>188</v>
      </c>
      <c r="C17" s="45"/>
      <c r="D17" s="45"/>
      <c r="E17" s="698" t="s">
        <v>184</v>
      </c>
      <c r="F17" s="672"/>
      <c r="G17" s="685" t="s">
        <v>155</v>
      </c>
      <c r="H17" s="686"/>
      <c r="I17" s="685" t="s">
        <v>189</v>
      </c>
      <c r="J17" s="686"/>
      <c r="K17" s="685" t="s">
        <v>183</v>
      </c>
      <c r="L17" s="686"/>
      <c r="M17" s="685" t="s">
        <v>185</v>
      </c>
      <c r="N17" s="686"/>
      <c r="O17" s="696" t="str">
        <f>IF(B4=Data1!G2,"Ekonominė grynoji dabartinė vertė (EGDV)",CONCATENATE('Alternatyva 1'!C116," (reali vertė)"))</f>
        <v>SIEKIAMAS REZULTATAS: Oficialiosios paramos vystymuisi kriterijus atitinkančių vystomojo bendradarbiavimo veiklų finansavimo apimtis, dalis nuo bendrųjų nacionalinių pajamų , matavimo vienetas: Procentai (reali vertė)</v>
      </c>
    </row>
    <row r="18" spans="2:15" ht="93.75" customHeight="1">
      <c r="B18" s="145" t="s">
        <v>142</v>
      </c>
      <c r="C18" s="711" t="s">
        <v>182</v>
      </c>
      <c r="D18" s="712"/>
      <c r="E18" s="98" t="s">
        <v>34</v>
      </c>
      <c r="F18" s="137" t="s">
        <v>33</v>
      </c>
      <c r="G18" s="98" t="s">
        <v>34</v>
      </c>
      <c r="H18" s="137" t="s">
        <v>33</v>
      </c>
      <c r="I18" s="98" t="s">
        <v>34</v>
      </c>
      <c r="J18" s="137" t="s">
        <v>33</v>
      </c>
      <c r="K18" s="98" t="s">
        <v>34</v>
      </c>
      <c r="L18" s="137" t="s">
        <v>33</v>
      </c>
      <c r="M18" s="98" t="s">
        <v>34</v>
      </c>
      <c r="N18" s="137" t="s">
        <v>33</v>
      </c>
      <c r="O18" s="697"/>
    </row>
    <row r="19" spans="2:15" ht="29.25" customHeight="1">
      <c r="B19" s="147" t="s">
        <v>6</v>
      </c>
      <c r="C19" s="702" t="str">
        <f>IF(Pradžia!$I$29=TRUE,IF(A1_pav="","",A1_pav),"")</f>
        <v>Vystomojo bendradarbiavimo ir humanitarinės pagalbos fondo finansavimas</v>
      </c>
      <c r="D19" s="703"/>
      <c r="E19" s="152">
        <f ca="1">IF(Pradžia!$I$29=TRUE,IF(INDIRECT("'" &amp; $B19 &amp;"'!F9")="","",INDIRECT("'" &amp; $B19 &amp;"'!F9")),"")</f>
        <v>100622347.94697168</v>
      </c>
      <c r="F19" s="152">
        <f ca="1">IF(Pradžia!$I$29=TRUE,IF(INDIRECT("'" &amp; $B19 &amp;"'!G9")="","",INDIRECT("'" &amp; $B19 &amp;"'!G9")),"")</f>
        <v>116700000</v>
      </c>
      <c r="G19" s="152">
        <f ca="1">IF(Pradžia!$I$29=TRUE,IF(INDIRECT("'" &amp; $B19 &amp;"'!F8")="","",INDIRECT("'" &amp; $B19 &amp;"'!F8")),"")</f>
        <v>0</v>
      </c>
      <c r="H19" s="152">
        <f ca="1">IF(Pradžia!$I$29=TRUE,IF(INDIRECT("'" &amp; $B19 &amp;"'!G8")="","",INDIRECT("'" &amp; $B19 &amp;"'!G8")),"")</f>
        <v>0</v>
      </c>
      <c r="I19" s="152">
        <f ca="1">IF(Pradžia!$I$29=TRUE,IF(INDIRECT("'" &amp; $B19 &amp;"'!F89")="","",INDIRECT("'" &amp; $B19 &amp;"'!F89")-INDIRECT("'" &amp; $B19 &amp;"'!F100")),"")</f>
        <v>298498478.65727246</v>
      </c>
      <c r="J19" s="152">
        <f ca="1">IF(Pradžia!$I$29=TRUE,IF(INDIRECT("'" &amp; $B19 &amp;"'!G89")="","",INDIRECT("'" &amp; $B19 &amp;"'!G89")-INDIRECT("'" &amp; $B19 &amp;"'!G100")),"")</f>
        <v>364000000</v>
      </c>
      <c r="K19" s="152">
        <f ca="1">IF(Pradžia!$I$29=TRUE,IF(INDIRECT("'" &amp; $B19 &amp;"'!F7")="","",INDIRECT("'" &amp; $B19 &amp;"'!F7")),"")</f>
        <v>399120826.60424411</v>
      </c>
      <c r="L19" s="152">
        <f ca="1">IF(Pradžia!$I$29=TRUE,IF(INDIRECT("'" &amp; $B19 &amp;"'!G7")="","",INDIRECT("'" &amp; $B19 &amp;"'!G7")),"")</f>
        <v>480700000</v>
      </c>
      <c r="M19" s="149">
        <f>IF(Pradžia!$I$29=TRUE,'Poveikis VF'!F11,"")</f>
        <v>-399120826.60424411</v>
      </c>
      <c r="N19" s="149">
        <f>IF(Pradžia!$I$29=TRUE,'Poveikis VF'!G11,"")</f>
        <v>-480700000</v>
      </c>
      <c r="O19" s="149">
        <f>IF(Pradžia!$I$29=TRUE,IF($B$4=Data1!$G$2,SNA!F15,SVA!G10),"")</f>
        <v>0</v>
      </c>
    </row>
    <row r="20" spans="2:15" ht="29.25" hidden="1" customHeight="1">
      <c r="B20" s="147" t="s">
        <v>7</v>
      </c>
      <c r="C20" s="702" t="str">
        <f>IF(Pradžia!$I$31=TRUE,IF(A2_pav="","",A2_pav),"")</f>
        <v/>
      </c>
      <c r="D20" s="703"/>
      <c r="E20" s="152" t="str">
        <f ca="1">IF(Pradžia!$I$31=TRUE,IF(INDIRECT("'" &amp; $B20 &amp;"'!F9")="","",INDIRECT("'" &amp; $B20 &amp;"'!F9")),"")</f>
        <v/>
      </c>
      <c r="F20" s="152" t="str">
        <f ca="1">IF(Pradžia!$I$31=TRUE,IF(INDIRECT("'" &amp; $B20 &amp;"'!G9")="","",INDIRECT("'" &amp; $B20 &amp;"'!G9")),"")</f>
        <v/>
      </c>
      <c r="G20" s="152" t="str">
        <f ca="1">IF(Pradžia!$I$31=TRUE,IF(INDIRECT("'" &amp; $B20 &amp;"'!F8")="","",INDIRECT("'" &amp; $B20 &amp;"'!F8")),"")</f>
        <v/>
      </c>
      <c r="H20" s="152" t="str">
        <f ca="1">IF(Pradžia!$I$31=TRUE,IF(INDIRECT("'" &amp; $B20 &amp;"'!G8")="","",INDIRECT("'" &amp; $B20 &amp;"'!G8")),"")</f>
        <v/>
      </c>
      <c r="I20" s="152" t="str">
        <f ca="1">IF(Pradžia!$I$31=TRUE,IF(INDIRECT("'" &amp; $B20 &amp;"'!F89")="","",INDIRECT("'" &amp; $B20 &amp;"'!F89")-INDIRECT("'" &amp; $B20 &amp;"'!F100")),"")</f>
        <v/>
      </c>
      <c r="J20" s="152" t="str">
        <f ca="1">IF(Pradžia!$I$31=TRUE,IF(INDIRECT("'" &amp; $B20 &amp;"'!G89")="","",INDIRECT("'" &amp; $B20 &amp;"'!G89")-INDIRECT("'" &amp; $B20 &amp;"'!G100")),"")</f>
        <v/>
      </c>
      <c r="K20" s="152" t="str">
        <f ca="1">IF(Pradžia!$I$31=TRUE,IF(INDIRECT("'" &amp; $B20 &amp;"'!F7")="","",INDIRECT("'" &amp; $B20 &amp;"'!F7")),"")</f>
        <v/>
      </c>
      <c r="L20" s="152" t="str">
        <f ca="1">IF(Pradžia!$I$31=TRUE,IF(INDIRECT("'" &amp; $B20 &amp;"'!G7")="","",INDIRECT("'" &amp; $B20 &amp;"'!G7")),"")</f>
        <v/>
      </c>
      <c r="M20" s="149" t="str">
        <f>IF(Pradžia!$I$31=TRUE,'Poveikis VF'!F18,"")</f>
        <v/>
      </c>
      <c r="N20" s="149" t="str">
        <f>IF(Pradžia!$I$31=TRUE,'Poveikis VF'!G18,"")</f>
        <v/>
      </c>
      <c r="O20" s="149" t="str">
        <f>IF(Pradžia!$I$31=TRUE,IF($B$4=Data1!$G$2,SNA!F33,SVA!G11),"")</f>
        <v/>
      </c>
    </row>
    <row r="21" spans="2:15" ht="29.25" hidden="1" customHeight="1">
      <c r="B21" s="147" t="s">
        <v>8</v>
      </c>
      <c r="C21" s="702" t="str">
        <f>IF(Pradžia!$I$33=TRUE,IF(A3_pav="","",A3_pav),"")</f>
        <v/>
      </c>
      <c r="D21" s="703"/>
      <c r="E21" s="152" t="str">
        <f ca="1">IF(Pradžia!$I$33=TRUE,IF(INDIRECT("'" &amp; $B21 &amp;"'!F9")="","",INDIRECT("'" &amp; $B21 &amp;"'!F9")),"")</f>
        <v/>
      </c>
      <c r="F21" s="152" t="str">
        <f ca="1">IF(Pradžia!$I$33=TRUE,IF(INDIRECT("'" &amp; $B21 &amp;"'!G9")="","",INDIRECT("'" &amp; $B21 &amp;"'!G9")),"")</f>
        <v/>
      </c>
      <c r="G21" s="152" t="str">
        <f ca="1">IF(Pradžia!$I$33=TRUE,IF(INDIRECT("'" &amp; $B21 &amp;"'!F8")="","",INDIRECT("'" &amp; $B21 &amp;"'!F8")),"")</f>
        <v/>
      </c>
      <c r="H21" s="152" t="str">
        <f ca="1">IF(Pradžia!$I$33=TRUE,IF(INDIRECT("'" &amp; $B21 &amp;"'!G8")="","",INDIRECT("'" &amp; $B21 &amp;"'!G8")),"")</f>
        <v/>
      </c>
      <c r="I21" s="152" t="str">
        <f ca="1">IF(Pradžia!$I$33=TRUE,IF(INDIRECT("'" &amp; $B21 &amp;"'!F89")="","",INDIRECT("'" &amp; $B21 &amp;"'!F89")-INDIRECT("'" &amp; $B21 &amp;"'!F100")),"")</f>
        <v/>
      </c>
      <c r="J21" s="152" t="str">
        <f ca="1">IF(Pradžia!$I$33=TRUE,IF(INDIRECT("'" &amp; $B21 &amp;"'!G89")="","",INDIRECT("'" &amp; $B21 &amp;"'!G89")-INDIRECT("'" &amp; $B21 &amp;"'!G100")),"")</f>
        <v/>
      </c>
      <c r="K21" s="152" t="str">
        <f ca="1">IF(Pradžia!$I$33=TRUE,IF(INDIRECT("'" &amp; $B21 &amp;"'!F7")="","",INDIRECT("'" &amp; $B21 &amp;"'!F7")),"")</f>
        <v/>
      </c>
      <c r="L21" s="152" t="str">
        <f ca="1">IF(Pradžia!$I$33=TRUE,IF(INDIRECT("'" &amp; $B21 &amp;"'!G7")="","",INDIRECT("'" &amp; $B21 &amp;"'!G7")),"")</f>
        <v/>
      </c>
      <c r="M21" s="149" t="str">
        <f>IF(Pradžia!$I$33=TRUE,'Poveikis VF'!F25,"")</f>
        <v/>
      </c>
      <c r="N21" s="149" t="str">
        <f>IF(Pradžia!$I$33=TRUE,'Poveikis VF'!G25,"")</f>
        <v/>
      </c>
      <c r="O21" s="149" t="str">
        <f>IF(Pradžia!$I$33=TRUE,IF($B$4=Data1!$G$2,SNA!F51,SVA!G12),"")</f>
        <v/>
      </c>
    </row>
    <row r="22" spans="2:15" ht="29.25" hidden="1" customHeight="1">
      <c r="B22" s="147" t="s">
        <v>10</v>
      </c>
      <c r="C22" s="702" t="str">
        <f>IF(Pradžia!$I$35=TRUE,IF(A4_pav="","",A4_pav),"")</f>
        <v/>
      </c>
      <c r="D22" s="703"/>
      <c r="E22" s="152" t="str">
        <f ca="1">IF(Pradžia!$I$35=TRUE,IF(INDIRECT("'" &amp; $B22 &amp;"'!F9")="","",INDIRECT("'" &amp; $B22 &amp;"'!F9")),"")</f>
        <v/>
      </c>
      <c r="F22" s="152" t="str">
        <f ca="1">IF(Pradžia!$I$35=TRUE,IF(INDIRECT("'" &amp; $B22 &amp;"'!G9")="","",INDIRECT("'" &amp; $B22 &amp;"'!G9")),"")</f>
        <v/>
      </c>
      <c r="G22" s="152" t="str">
        <f ca="1">IF(Pradžia!$I$35=TRUE,IF(INDIRECT("'" &amp; $B22 &amp;"'!F8")="","",INDIRECT("'" &amp; $B22 &amp;"'!F8")),"")</f>
        <v/>
      </c>
      <c r="H22" s="152" t="str">
        <f ca="1">IF(Pradžia!$I$35=TRUE,IF(INDIRECT("'" &amp; $B22 &amp;"'!G8")="","",INDIRECT("'" &amp; $B22 &amp;"'!G8")),"")</f>
        <v/>
      </c>
      <c r="I22" s="152" t="str">
        <f ca="1">IF(Pradžia!$I$35=TRUE,IF(INDIRECT("'" &amp; $B22 &amp;"'!F89")="","",INDIRECT("'" &amp; $B22 &amp;"'!F89")-INDIRECT("'" &amp; $B22 &amp;"'!F100")),"")</f>
        <v/>
      </c>
      <c r="J22" s="152" t="str">
        <f ca="1">IF(Pradžia!$I$35=TRUE,IF(INDIRECT("'" &amp; $B22 &amp;"'!G89")="","",INDIRECT("'" &amp; $B22 &amp;"'!G89")-INDIRECT("'" &amp; $B22 &amp;"'!G100")),"")</f>
        <v/>
      </c>
      <c r="K22" s="152" t="str">
        <f ca="1">IF(Pradžia!$I$35=TRUE,IF(INDIRECT("'" &amp; $B22 &amp;"'!F7")="","",INDIRECT("'" &amp; $B22 &amp;"'!F7")),"")</f>
        <v/>
      </c>
      <c r="L22" s="152" t="str">
        <f ca="1">IF(Pradžia!$I$35=TRUE,IF(INDIRECT("'" &amp; $B22 &amp;"'!G7")="","",INDIRECT("'" &amp; $B22 &amp;"'!G7")),"")</f>
        <v/>
      </c>
      <c r="M22" s="149" t="str">
        <f>IF(Pradžia!$I$35=TRUE,'Poveikis VF'!F32,"")</f>
        <v/>
      </c>
      <c r="N22" s="149" t="str">
        <f>IF(Pradžia!$I$35=TRUE,'Poveikis VF'!G32,"")</f>
        <v/>
      </c>
      <c r="O22" s="149" t="str">
        <f>IF(Pradžia!$I$35=TRUE,IF($B$4=Data1!$G$2,SNA!F69,SVA!G13),"")</f>
        <v/>
      </c>
    </row>
    <row r="23" spans="2:15" ht="29.25" hidden="1" customHeight="1">
      <c r="B23" s="147" t="s">
        <v>13</v>
      </c>
      <c r="C23" s="702" t="str">
        <f>IF(Pradžia!$I$37=TRUE,IF(A5_pav="","",A5_pav),"")</f>
        <v/>
      </c>
      <c r="D23" s="703"/>
      <c r="E23" s="152" t="str">
        <f ca="1">IF(Pradžia!$I$37=TRUE,IF(INDIRECT("'" &amp; $B23 &amp;"'!F9")="","",INDIRECT("'" &amp; $B23 &amp;"'!F9")),"")</f>
        <v/>
      </c>
      <c r="F23" s="152" t="str">
        <f ca="1">IF(Pradžia!$I$37=TRUE,IF(INDIRECT("'" &amp; $B23 &amp;"'!G9")="","",INDIRECT("'" &amp; $B23 &amp;"'!G9")),"")</f>
        <v/>
      </c>
      <c r="G23" s="152" t="str">
        <f ca="1">IF(Pradžia!$I$37=TRUE,IF(INDIRECT("'" &amp; $B23 &amp;"'!F8")="","",INDIRECT("'" &amp; $B23 &amp;"'!F8")),"")</f>
        <v/>
      </c>
      <c r="H23" s="152" t="str">
        <f ca="1">IF(Pradžia!$I$37=TRUE,IF(INDIRECT("'" &amp; $B23 &amp;"'!G8")="","",INDIRECT("'" &amp; $B23 &amp;"'!G8")),"")</f>
        <v/>
      </c>
      <c r="I23" s="152" t="str">
        <f ca="1">IF(Pradžia!$I$37=TRUE,IF(INDIRECT("'" &amp; $B23 &amp;"'!F89")="","",INDIRECT("'" &amp; $B23 &amp;"'!F89")-INDIRECT("'" &amp; $B23 &amp;"'!F100")),"")</f>
        <v/>
      </c>
      <c r="J23" s="152" t="str">
        <f ca="1">IF(Pradžia!$I$37=TRUE,IF(INDIRECT("'" &amp; $B23 &amp;"'!G89")="","",INDIRECT("'" &amp; $B23 &amp;"'!G89")-INDIRECT("'" &amp; $B23 &amp;"'!G100")),"")</f>
        <v/>
      </c>
      <c r="K23" s="152" t="str">
        <f ca="1">IF(Pradžia!$I$37=TRUE,IF(INDIRECT("'" &amp; $B23 &amp;"'!F7")="","",INDIRECT("'" &amp; $B23 &amp;"'!F7")),"")</f>
        <v/>
      </c>
      <c r="L23" s="152" t="str">
        <f ca="1">IF(Pradžia!$I$37=TRUE,IF(INDIRECT("'" &amp; $B23 &amp;"'!G7")="","",INDIRECT("'" &amp; $B23 &amp;"'!G7")),"")</f>
        <v/>
      </c>
      <c r="M23" s="149" t="str">
        <f>IF(Pradžia!$I$37=TRUE,'Poveikis VF'!F39,"")</f>
        <v/>
      </c>
      <c r="N23" s="149" t="str">
        <f>IF(Pradžia!$I$37=TRUE,'Poveikis VF'!G39,"")</f>
        <v/>
      </c>
      <c r="O23" s="149" t="str">
        <f>IF(Pradžia!$I$37=TRUE,IF($B$4=Data1!$G$2,SNA!F87,SVA!G14),"")</f>
        <v/>
      </c>
    </row>
    <row r="24" spans="2:15">
      <c r="B24" s="142"/>
      <c r="C24" s="142"/>
      <c r="D24" s="142"/>
      <c r="E24" s="151"/>
      <c r="F24" s="151"/>
      <c r="G24" s="151"/>
      <c r="H24" s="151"/>
      <c r="I24" s="150"/>
      <c r="J24" s="150"/>
      <c r="K24" s="150"/>
      <c r="L24" s="150"/>
      <c r="M24" s="150"/>
      <c r="N24" s="150"/>
    </row>
    <row r="25" spans="2:15">
      <c r="B25" s="45" t="s">
        <v>197</v>
      </c>
      <c r="C25" s="45"/>
      <c r="D25" s="45"/>
      <c r="E25" s="74"/>
      <c r="F25" s="120"/>
      <c r="G25" s="120"/>
      <c r="H25" s="120"/>
      <c r="I25" s="120"/>
      <c r="J25" s="120"/>
    </row>
    <row r="26" spans="2:15" ht="62.25" customHeight="1">
      <c r="B26" s="145" t="s">
        <v>142</v>
      </c>
      <c r="C26" s="711" t="s">
        <v>182</v>
      </c>
      <c r="D26" s="712"/>
      <c r="E26" s="98" t="s">
        <v>198</v>
      </c>
      <c r="F26" s="98" t="s">
        <v>199</v>
      </c>
      <c r="G26" s="98" t="s">
        <v>200</v>
      </c>
      <c r="I26" s="153"/>
      <c r="J26" s="153"/>
      <c r="K26" s="154"/>
      <c r="L26" s="146"/>
      <c r="M26" s="146"/>
      <c r="N26" s="146"/>
    </row>
    <row r="27" spans="2:15" ht="32.25" customHeight="1">
      <c r="B27" s="147" t="s">
        <v>6</v>
      </c>
      <c r="C27" s="702" t="str">
        <f>IF(Pradžia!$I$29=TRUE,IF(A1_pav="","",A1_pav),"")</f>
        <v>Vystomojo bendradarbiavimo ir humanitarinės pagalbos fondo finansavimas</v>
      </c>
      <c r="D27" s="703"/>
      <c r="E27" s="155">
        <f>IF(Pradžia!$I$29=TRUE,SNA!$F20,"")</f>
        <v>-399120826.60424411</v>
      </c>
      <c r="F27" s="428" t="str">
        <f>IF(Pradžia!$I$29=TRUE,SNA!$F21,"")</f>
        <v>-</v>
      </c>
      <c r="G27" s="211">
        <f>IF(Pradžia!$I$29=TRUE,SNA!$F22,"")</f>
        <v>0</v>
      </c>
      <c r="I27" s="44"/>
      <c r="J27" s="44"/>
      <c r="K27" s="150"/>
      <c r="L27" s="150"/>
      <c r="M27" s="150"/>
      <c r="N27" s="150"/>
    </row>
    <row r="28" spans="2:15" ht="32.25" hidden="1" customHeight="1">
      <c r="B28" s="147" t="s">
        <v>7</v>
      </c>
      <c r="C28" s="702" t="str">
        <f>IF(Pradžia!$I$31=TRUE,IF(A2_pav="","",A2_pav),"")</f>
        <v/>
      </c>
      <c r="D28" s="703"/>
      <c r="E28" s="155" t="str">
        <f>IF(Pradžia!$I$31=TRUE,SNA!$F38,"")</f>
        <v/>
      </c>
      <c r="F28" s="428" t="str">
        <f>IF(Pradžia!$I$31=TRUE,SNA!$F39,"")</f>
        <v/>
      </c>
      <c r="G28" s="211" t="str">
        <f>IF(Pradžia!$I$31=TRUE,SNA!$F40,"")</f>
        <v/>
      </c>
      <c r="I28" s="44"/>
      <c r="J28" s="44"/>
      <c r="K28" s="150"/>
      <c r="L28" s="150"/>
      <c r="M28" s="150"/>
      <c r="N28" s="150"/>
    </row>
    <row r="29" spans="2:15" ht="32.25" hidden="1" customHeight="1">
      <c r="B29" s="147" t="s">
        <v>8</v>
      </c>
      <c r="C29" s="702" t="str">
        <f>IF(Pradžia!$I$33=TRUE,IF(A3_pav="","",A3_pav),"")</f>
        <v/>
      </c>
      <c r="D29" s="703"/>
      <c r="E29" s="155" t="str">
        <f>IF(Pradžia!$I$33=TRUE,SNA!$F56,"")</f>
        <v/>
      </c>
      <c r="F29" s="428" t="str">
        <f>IF(Pradžia!$I$33=TRUE,SNA!$F57,"")</f>
        <v/>
      </c>
      <c r="G29" s="211" t="str">
        <f>IF(Pradžia!$I$33=TRUE,SNA!$F58,"")</f>
        <v/>
      </c>
      <c r="I29" s="44"/>
      <c r="J29" s="44"/>
      <c r="K29" s="150"/>
      <c r="L29" s="150"/>
      <c r="M29" s="150"/>
      <c r="N29" s="150"/>
    </row>
    <row r="30" spans="2:15" ht="32.25" hidden="1" customHeight="1">
      <c r="B30" s="147" t="s">
        <v>10</v>
      </c>
      <c r="C30" s="702" t="str">
        <f>IF(Pradžia!$I$35=TRUE,IF(A4_pav="","",A4_pav),"")</f>
        <v/>
      </c>
      <c r="D30" s="703"/>
      <c r="E30" s="155" t="str">
        <f>IF(Pradžia!$I$35=TRUE,SNA!$F74,"")</f>
        <v/>
      </c>
      <c r="F30" s="428" t="str">
        <f>IF(Pradžia!$I$35=TRUE,SNA!$F75,"")</f>
        <v/>
      </c>
      <c r="G30" s="211" t="str">
        <f>IF(Pradžia!$I$35=TRUE,SNA!$F76,"")</f>
        <v/>
      </c>
      <c r="I30" s="44"/>
      <c r="J30" s="44"/>
      <c r="K30" s="150"/>
      <c r="L30" s="150"/>
      <c r="M30" s="150"/>
      <c r="N30" s="150"/>
    </row>
    <row r="31" spans="2:15" ht="32.25" hidden="1" customHeight="1">
      <c r="B31" s="147" t="s">
        <v>13</v>
      </c>
      <c r="C31" s="702" t="str">
        <f>IF(Pradžia!$I$37=TRUE,IF(A5_pav="","",A5_pav),"")</f>
        <v/>
      </c>
      <c r="D31" s="703"/>
      <c r="E31" s="155" t="str">
        <f>IF(Pradžia!$I$37=TRUE,SNA!$F92,"")</f>
        <v/>
      </c>
      <c r="F31" s="428" t="str">
        <f>IF(Pradžia!$I$37=TRUE,SNA!$F93,"")</f>
        <v/>
      </c>
      <c r="G31" s="211" t="str">
        <f>IF(Pradžia!$I$37=TRUE,SNA!$F94,"")</f>
        <v/>
      </c>
      <c r="I31" s="44"/>
      <c r="J31" s="44"/>
      <c r="K31" s="150"/>
      <c r="L31" s="150"/>
      <c r="M31" s="150"/>
      <c r="N31" s="150"/>
    </row>
    <row r="32" spans="2:15">
      <c r="B32" s="142"/>
      <c r="C32" s="142"/>
      <c r="D32" s="142"/>
      <c r="E32" s="151"/>
      <c r="F32" s="151"/>
      <c r="G32" s="151"/>
      <c r="H32" s="151"/>
      <c r="I32" s="150"/>
      <c r="J32" s="150"/>
      <c r="K32" s="150"/>
      <c r="L32" s="150"/>
      <c r="M32" s="150"/>
      <c r="N32" s="150"/>
    </row>
    <row r="33" spans="1:109">
      <c r="B33" s="45" t="s">
        <v>251</v>
      </c>
      <c r="C33" s="45"/>
      <c r="D33" s="45"/>
      <c r="E33" s="45"/>
      <c r="F33" s="45"/>
      <c r="G33" s="156" t="s">
        <v>32</v>
      </c>
      <c r="H33" s="113">
        <f ca="1">H40</f>
        <v>2023</v>
      </c>
      <c r="I33" s="113">
        <f t="shared" ref="I33:BT33" ca="1" si="0">I40</f>
        <v>2024</v>
      </c>
      <c r="J33" s="113">
        <f t="shared" ca="1" si="0"/>
        <v>2025</v>
      </c>
      <c r="K33" s="113">
        <f t="shared" ca="1" si="0"/>
        <v>2026</v>
      </c>
      <c r="L33" s="113">
        <f t="shared" ca="1" si="0"/>
        <v>2027</v>
      </c>
      <c r="M33" s="113">
        <f t="shared" ca="1" si="0"/>
        <v>2028</v>
      </c>
      <c r="N33" s="113">
        <f t="shared" ca="1" si="0"/>
        <v>2029</v>
      </c>
      <c r="O33" s="113">
        <f t="shared" ca="1" si="0"/>
        <v>2030</v>
      </c>
      <c r="P33" s="113">
        <f t="shared" ca="1" si="0"/>
        <v>2031</v>
      </c>
      <c r="Q33" s="113">
        <f t="shared" ca="1" si="0"/>
        <v>2032</v>
      </c>
      <c r="R33" s="113">
        <f t="shared" ca="1" si="0"/>
        <v>2033</v>
      </c>
      <c r="S33" s="113">
        <f t="shared" ca="1" si="0"/>
        <v>2034</v>
      </c>
      <c r="T33" s="113">
        <f t="shared" ca="1" si="0"/>
        <v>2035</v>
      </c>
      <c r="U33" s="113">
        <f t="shared" ca="1" si="0"/>
        <v>2036</v>
      </c>
      <c r="V33" s="113">
        <f t="shared" ca="1" si="0"/>
        <v>2037</v>
      </c>
      <c r="W33" s="113">
        <f t="shared" ca="1" si="0"/>
        <v>2038</v>
      </c>
      <c r="X33" s="113">
        <f t="shared" ca="1" si="0"/>
        <v>2039</v>
      </c>
      <c r="Y33" s="113">
        <f t="shared" ca="1" si="0"/>
        <v>2040</v>
      </c>
      <c r="Z33" s="113">
        <f t="shared" ca="1" si="0"/>
        <v>2041</v>
      </c>
      <c r="AA33" s="113">
        <f t="shared" ca="1" si="0"/>
        <v>2042</v>
      </c>
      <c r="AB33" s="113">
        <f t="shared" ca="1" si="0"/>
        <v>2043</v>
      </c>
      <c r="AC33" s="113">
        <f t="shared" ca="1" si="0"/>
        <v>2044</v>
      </c>
      <c r="AD33" s="113">
        <f t="shared" ca="1" si="0"/>
        <v>2045</v>
      </c>
      <c r="AE33" s="113">
        <f t="shared" ca="1" si="0"/>
        <v>2046</v>
      </c>
      <c r="AF33" s="113">
        <f t="shared" ca="1" si="0"/>
        <v>2047</v>
      </c>
      <c r="AG33" s="113">
        <f t="shared" ca="1" si="0"/>
        <v>2048</v>
      </c>
      <c r="AH33" s="113">
        <f t="shared" ca="1" si="0"/>
        <v>2049</v>
      </c>
      <c r="AI33" s="113">
        <f t="shared" ca="1" si="0"/>
        <v>2050</v>
      </c>
      <c r="AJ33" s="113">
        <f t="shared" ca="1" si="0"/>
        <v>2051</v>
      </c>
      <c r="AK33" s="113">
        <f t="shared" ca="1" si="0"/>
        <v>2052</v>
      </c>
      <c r="AL33" s="113">
        <f t="shared" ca="1" si="0"/>
        <v>2053</v>
      </c>
      <c r="AM33" s="113">
        <f t="shared" ca="1" si="0"/>
        <v>2054</v>
      </c>
      <c r="AN33" s="113">
        <f t="shared" ca="1" si="0"/>
        <v>2055</v>
      </c>
      <c r="AO33" s="113">
        <f t="shared" ca="1" si="0"/>
        <v>2056</v>
      </c>
      <c r="AP33" s="113">
        <f t="shared" ca="1" si="0"/>
        <v>2057</v>
      </c>
      <c r="AQ33" s="113">
        <f t="shared" ca="1" si="0"/>
        <v>2058</v>
      </c>
      <c r="AR33" s="113">
        <f t="shared" ca="1" si="0"/>
        <v>2059</v>
      </c>
      <c r="AS33" s="113">
        <f t="shared" ca="1" si="0"/>
        <v>2060</v>
      </c>
      <c r="AT33" s="113">
        <f t="shared" ca="1" si="0"/>
        <v>2061</v>
      </c>
      <c r="AU33" s="113">
        <f t="shared" ca="1" si="0"/>
        <v>2062</v>
      </c>
      <c r="AV33" s="113">
        <f t="shared" ca="1" si="0"/>
        <v>2063</v>
      </c>
      <c r="AW33" s="113">
        <f t="shared" ca="1" si="0"/>
        <v>2064</v>
      </c>
      <c r="AX33" s="113">
        <f t="shared" ca="1" si="0"/>
        <v>2065</v>
      </c>
      <c r="AY33" s="113">
        <f t="shared" ca="1" si="0"/>
        <v>2066</v>
      </c>
      <c r="AZ33" s="113">
        <f t="shared" ca="1" si="0"/>
        <v>2067</v>
      </c>
      <c r="BA33" s="113">
        <f t="shared" ca="1" si="0"/>
        <v>2068</v>
      </c>
      <c r="BB33" s="113">
        <f t="shared" ca="1" si="0"/>
        <v>2069</v>
      </c>
      <c r="BC33" s="113">
        <f t="shared" ca="1" si="0"/>
        <v>2070</v>
      </c>
      <c r="BD33" s="113">
        <f t="shared" ca="1" si="0"/>
        <v>2071</v>
      </c>
      <c r="BE33" s="113">
        <f t="shared" ca="1" si="0"/>
        <v>2072</v>
      </c>
      <c r="BF33" s="113">
        <f t="shared" ca="1" si="0"/>
        <v>2073</v>
      </c>
      <c r="BG33" s="113">
        <f t="shared" ca="1" si="0"/>
        <v>2074</v>
      </c>
      <c r="BH33" s="113">
        <f t="shared" ca="1" si="0"/>
        <v>2075</v>
      </c>
      <c r="BI33" s="113">
        <f t="shared" ca="1" si="0"/>
        <v>2076</v>
      </c>
      <c r="BJ33" s="113">
        <f t="shared" ca="1" si="0"/>
        <v>2077</v>
      </c>
      <c r="BK33" s="113">
        <f t="shared" ca="1" si="0"/>
        <v>2078</v>
      </c>
      <c r="BL33" s="113">
        <f t="shared" ca="1" si="0"/>
        <v>2079</v>
      </c>
      <c r="BM33" s="113">
        <f t="shared" ca="1" si="0"/>
        <v>2080</v>
      </c>
      <c r="BN33" s="113">
        <f t="shared" ca="1" si="0"/>
        <v>2081</v>
      </c>
      <c r="BO33" s="113">
        <f t="shared" ca="1" si="0"/>
        <v>2082</v>
      </c>
      <c r="BP33" s="113">
        <f t="shared" ca="1" si="0"/>
        <v>2083</v>
      </c>
      <c r="BQ33" s="113">
        <f t="shared" ca="1" si="0"/>
        <v>2084</v>
      </c>
      <c r="BR33" s="113">
        <f t="shared" ca="1" si="0"/>
        <v>2085</v>
      </c>
      <c r="BS33" s="113">
        <f t="shared" ca="1" si="0"/>
        <v>2086</v>
      </c>
      <c r="BT33" s="113">
        <f t="shared" ca="1" si="0"/>
        <v>2087</v>
      </c>
      <c r="BU33" s="113">
        <f t="shared" ref="BU33:DC33" ca="1" si="1">BU40</f>
        <v>2088</v>
      </c>
      <c r="BV33" s="113">
        <f t="shared" ca="1" si="1"/>
        <v>2089</v>
      </c>
      <c r="BW33" s="113">
        <f t="shared" ca="1" si="1"/>
        <v>2090</v>
      </c>
      <c r="BX33" s="113">
        <f t="shared" ca="1" si="1"/>
        <v>2091</v>
      </c>
      <c r="BY33" s="113">
        <f t="shared" ca="1" si="1"/>
        <v>2092</v>
      </c>
      <c r="BZ33" s="113">
        <f t="shared" ca="1" si="1"/>
        <v>2093</v>
      </c>
      <c r="CA33" s="113">
        <f t="shared" ca="1" si="1"/>
        <v>2094</v>
      </c>
      <c r="CB33" s="113">
        <f t="shared" ca="1" si="1"/>
        <v>2095</v>
      </c>
      <c r="CC33" s="113">
        <f t="shared" ca="1" si="1"/>
        <v>2096</v>
      </c>
      <c r="CD33" s="113">
        <f t="shared" ca="1" si="1"/>
        <v>2097</v>
      </c>
      <c r="CE33" s="113">
        <f t="shared" ca="1" si="1"/>
        <v>2098</v>
      </c>
      <c r="CF33" s="113">
        <f t="shared" ca="1" si="1"/>
        <v>2099</v>
      </c>
      <c r="CG33" s="113">
        <f t="shared" ca="1" si="1"/>
        <v>2100</v>
      </c>
      <c r="CH33" s="113">
        <f t="shared" ca="1" si="1"/>
        <v>2101</v>
      </c>
      <c r="CI33" s="113">
        <f t="shared" ca="1" si="1"/>
        <v>2102</v>
      </c>
      <c r="CJ33" s="113">
        <f t="shared" ca="1" si="1"/>
        <v>2103</v>
      </c>
      <c r="CK33" s="113">
        <f t="shared" ca="1" si="1"/>
        <v>2104</v>
      </c>
      <c r="CL33" s="113">
        <f t="shared" ca="1" si="1"/>
        <v>2105</v>
      </c>
      <c r="CM33" s="113">
        <f t="shared" ca="1" si="1"/>
        <v>2106</v>
      </c>
      <c r="CN33" s="113">
        <f t="shared" ca="1" si="1"/>
        <v>2107</v>
      </c>
      <c r="CO33" s="113">
        <f t="shared" ca="1" si="1"/>
        <v>2108</v>
      </c>
      <c r="CP33" s="113">
        <f t="shared" ca="1" si="1"/>
        <v>2109</v>
      </c>
      <c r="CQ33" s="113">
        <f t="shared" ca="1" si="1"/>
        <v>2110</v>
      </c>
      <c r="CR33" s="113">
        <f t="shared" ca="1" si="1"/>
        <v>2111</v>
      </c>
      <c r="CS33" s="113">
        <f t="shared" ca="1" si="1"/>
        <v>2112</v>
      </c>
      <c r="CT33" s="113">
        <f t="shared" ca="1" si="1"/>
        <v>2113</v>
      </c>
      <c r="CU33" s="113">
        <f t="shared" ca="1" si="1"/>
        <v>2114</v>
      </c>
      <c r="CV33" s="113">
        <f t="shared" ca="1" si="1"/>
        <v>2115</v>
      </c>
      <c r="CW33" s="113">
        <f t="shared" ca="1" si="1"/>
        <v>2116</v>
      </c>
      <c r="CX33" s="113">
        <f t="shared" ca="1" si="1"/>
        <v>2117</v>
      </c>
      <c r="CY33" s="113">
        <f t="shared" ca="1" si="1"/>
        <v>2118</v>
      </c>
      <c r="CZ33" s="113">
        <f t="shared" ca="1" si="1"/>
        <v>2119</v>
      </c>
      <c r="DA33" s="113">
        <f t="shared" ca="1" si="1"/>
        <v>2120</v>
      </c>
      <c r="DB33" s="113">
        <f t="shared" ca="1" si="1"/>
        <v>2121</v>
      </c>
      <c r="DC33" s="113">
        <f t="shared" ca="1" si="1"/>
        <v>2122</v>
      </c>
    </row>
    <row r="34" spans="1:109" ht="30" customHeight="1">
      <c r="A34" s="294">
        <v>104</v>
      </c>
      <c r="B34" s="147" t="s">
        <v>27</v>
      </c>
      <c r="C34" s="716" t="str">
        <f>CONCATENATE("SIEKIAMAS REZULTATAS: ",IF(Result=0,"",Result),", matavimo vnt. ",IF(Result_mat=0,"",Result_mat) )</f>
        <v>SIEKIAMAS REZULTATAS: Oficialiosios paramos vystymuisi kriterijus atitinkančių vystomojo bendradarbiavimo veiklų finansavimo apimtis, dalis nuo bendrųjų nacionalinių pajamų , matavimo vnt. Procentai</v>
      </c>
      <c r="D34" s="716"/>
      <c r="E34" s="716"/>
      <c r="F34" s="716"/>
      <c r="G34" s="157">
        <f ca="1">SUMIF($H$39:$DC$39,"&lt;="&amp;PAL,$H34:$DC34)</f>
        <v>0</v>
      </c>
      <c r="H34" s="317">
        <f t="shared" ref="H34:AM34" ca="1" si="2">IFERROR(OFFSET(INDIRECT("'"&amp;Opt_alt&amp;"'!H12"),$A34,H$39),"")</f>
        <v>0</v>
      </c>
      <c r="I34" s="317">
        <f t="shared" ca="1" si="2"/>
        <v>0</v>
      </c>
      <c r="J34" s="317">
        <f t="shared" ca="1" si="2"/>
        <v>0</v>
      </c>
      <c r="K34" s="317">
        <f t="shared" ca="1" si="2"/>
        <v>0</v>
      </c>
      <c r="L34" s="317">
        <f t="shared" ca="1" si="2"/>
        <v>0</v>
      </c>
      <c r="M34" s="317">
        <f t="shared" ca="1" si="2"/>
        <v>0</v>
      </c>
      <c r="N34" s="317">
        <f t="shared" ca="1" si="2"/>
        <v>0</v>
      </c>
      <c r="O34" s="317">
        <f t="shared" ca="1" si="2"/>
        <v>0</v>
      </c>
      <c r="P34" s="317">
        <f t="shared" ca="1" si="2"/>
        <v>0</v>
      </c>
      <c r="Q34" s="317">
        <f t="shared" ca="1" si="2"/>
        <v>0</v>
      </c>
      <c r="R34" s="317">
        <f t="shared" ca="1" si="2"/>
        <v>0</v>
      </c>
      <c r="S34" s="317">
        <f t="shared" ca="1" si="2"/>
        <v>0</v>
      </c>
      <c r="T34" s="317">
        <f t="shared" ca="1" si="2"/>
        <v>0</v>
      </c>
      <c r="U34" s="317">
        <f t="shared" ca="1" si="2"/>
        <v>0</v>
      </c>
      <c r="V34" s="317">
        <f t="shared" ca="1" si="2"/>
        <v>0</v>
      </c>
      <c r="W34" s="317">
        <f t="shared" ca="1" si="2"/>
        <v>0</v>
      </c>
      <c r="X34" s="317">
        <f t="shared" ca="1" si="2"/>
        <v>0</v>
      </c>
      <c r="Y34" s="317">
        <f t="shared" ca="1" si="2"/>
        <v>0</v>
      </c>
      <c r="Z34" s="317">
        <f t="shared" ca="1" si="2"/>
        <v>0</v>
      </c>
      <c r="AA34" s="317">
        <f t="shared" ca="1" si="2"/>
        <v>0</v>
      </c>
      <c r="AB34" s="317">
        <f t="shared" ca="1" si="2"/>
        <v>0</v>
      </c>
      <c r="AC34" s="317">
        <f t="shared" ca="1" si="2"/>
        <v>0</v>
      </c>
      <c r="AD34" s="317">
        <f t="shared" ca="1" si="2"/>
        <v>0</v>
      </c>
      <c r="AE34" s="317">
        <f t="shared" ca="1" si="2"/>
        <v>0</v>
      </c>
      <c r="AF34" s="317">
        <f t="shared" ca="1" si="2"/>
        <v>0</v>
      </c>
      <c r="AG34" s="317">
        <f t="shared" ca="1" si="2"/>
        <v>0</v>
      </c>
      <c r="AH34" s="317">
        <f t="shared" ca="1" si="2"/>
        <v>0</v>
      </c>
      <c r="AI34" s="317">
        <f t="shared" ca="1" si="2"/>
        <v>0</v>
      </c>
      <c r="AJ34" s="317">
        <f t="shared" ca="1" si="2"/>
        <v>0</v>
      </c>
      <c r="AK34" s="317">
        <f t="shared" ca="1" si="2"/>
        <v>0</v>
      </c>
      <c r="AL34" s="317">
        <f t="shared" ca="1" si="2"/>
        <v>0</v>
      </c>
      <c r="AM34" s="317">
        <f t="shared" ca="1" si="2"/>
        <v>0</v>
      </c>
      <c r="AN34" s="317">
        <f t="shared" ref="AN34:BS34" ca="1" si="3">IFERROR(OFFSET(INDIRECT("'"&amp;Opt_alt&amp;"'!H12"),$A34,AN$39),"")</f>
        <v>0</v>
      </c>
      <c r="AO34" s="317">
        <f t="shared" ca="1" si="3"/>
        <v>0</v>
      </c>
      <c r="AP34" s="317">
        <f t="shared" ca="1" si="3"/>
        <v>0</v>
      </c>
      <c r="AQ34" s="317">
        <f t="shared" ca="1" si="3"/>
        <v>0</v>
      </c>
      <c r="AR34" s="317">
        <f t="shared" ca="1" si="3"/>
        <v>0</v>
      </c>
      <c r="AS34" s="317">
        <f t="shared" ca="1" si="3"/>
        <v>0</v>
      </c>
      <c r="AT34" s="317">
        <f t="shared" ca="1" si="3"/>
        <v>0</v>
      </c>
      <c r="AU34" s="317">
        <f t="shared" ca="1" si="3"/>
        <v>0</v>
      </c>
      <c r="AV34" s="317">
        <f t="shared" ca="1" si="3"/>
        <v>0</v>
      </c>
      <c r="AW34" s="317">
        <f t="shared" ca="1" si="3"/>
        <v>0</v>
      </c>
      <c r="AX34" s="317">
        <f t="shared" ca="1" si="3"/>
        <v>0</v>
      </c>
      <c r="AY34" s="317">
        <f t="shared" ca="1" si="3"/>
        <v>0</v>
      </c>
      <c r="AZ34" s="317">
        <f t="shared" ca="1" si="3"/>
        <v>0</v>
      </c>
      <c r="BA34" s="317">
        <f t="shared" ca="1" si="3"/>
        <v>0</v>
      </c>
      <c r="BB34" s="317">
        <f t="shared" ca="1" si="3"/>
        <v>0</v>
      </c>
      <c r="BC34" s="317">
        <f t="shared" ca="1" si="3"/>
        <v>0</v>
      </c>
      <c r="BD34" s="317">
        <f t="shared" ca="1" si="3"/>
        <v>0</v>
      </c>
      <c r="BE34" s="317">
        <f t="shared" ca="1" si="3"/>
        <v>0</v>
      </c>
      <c r="BF34" s="317">
        <f t="shared" ca="1" si="3"/>
        <v>0</v>
      </c>
      <c r="BG34" s="317">
        <f t="shared" ca="1" si="3"/>
        <v>0</v>
      </c>
      <c r="BH34" s="317">
        <f t="shared" ca="1" si="3"/>
        <v>0</v>
      </c>
      <c r="BI34" s="317">
        <f t="shared" ca="1" si="3"/>
        <v>0</v>
      </c>
      <c r="BJ34" s="317">
        <f t="shared" ca="1" si="3"/>
        <v>0</v>
      </c>
      <c r="BK34" s="317">
        <f t="shared" ca="1" si="3"/>
        <v>0</v>
      </c>
      <c r="BL34" s="317">
        <f t="shared" ca="1" si="3"/>
        <v>0</v>
      </c>
      <c r="BM34" s="317">
        <f t="shared" ca="1" si="3"/>
        <v>0</v>
      </c>
      <c r="BN34" s="317">
        <f t="shared" ca="1" si="3"/>
        <v>0</v>
      </c>
      <c r="BO34" s="317">
        <f t="shared" ca="1" si="3"/>
        <v>0</v>
      </c>
      <c r="BP34" s="317">
        <f t="shared" ca="1" si="3"/>
        <v>0</v>
      </c>
      <c r="BQ34" s="317">
        <f t="shared" ca="1" si="3"/>
        <v>0</v>
      </c>
      <c r="BR34" s="317">
        <f t="shared" ca="1" si="3"/>
        <v>0</v>
      </c>
      <c r="BS34" s="317">
        <f t="shared" ca="1" si="3"/>
        <v>0</v>
      </c>
      <c r="BT34" s="317">
        <f t="shared" ref="BT34:DC34" ca="1" si="4">IFERROR(OFFSET(INDIRECT("'"&amp;Opt_alt&amp;"'!H12"),$A34,BT$39),"")</f>
        <v>0</v>
      </c>
      <c r="BU34" s="317">
        <f t="shared" ca="1" si="4"/>
        <v>0</v>
      </c>
      <c r="BV34" s="317">
        <f t="shared" ca="1" si="4"/>
        <v>0</v>
      </c>
      <c r="BW34" s="317">
        <f t="shared" ca="1" si="4"/>
        <v>0</v>
      </c>
      <c r="BX34" s="317">
        <f t="shared" ca="1" si="4"/>
        <v>0</v>
      </c>
      <c r="BY34" s="317">
        <f t="shared" ca="1" si="4"/>
        <v>0</v>
      </c>
      <c r="BZ34" s="317">
        <f t="shared" ca="1" si="4"/>
        <v>0</v>
      </c>
      <c r="CA34" s="317">
        <f t="shared" ca="1" si="4"/>
        <v>0</v>
      </c>
      <c r="CB34" s="317">
        <f t="shared" ca="1" si="4"/>
        <v>0</v>
      </c>
      <c r="CC34" s="317">
        <f t="shared" ca="1" si="4"/>
        <v>0</v>
      </c>
      <c r="CD34" s="317">
        <f t="shared" ca="1" si="4"/>
        <v>0</v>
      </c>
      <c r="CE34" s="317">
        <f t="shared" ca="1" si="4"/>
        <v>0</v>
      </c>
      <c r="CF34" s="317">
        <f t="shared" ca="1" si="4"/>
        <v>0</v>
      </c>
      <c r="CG34" s="317">
        <f t="shared" ca="1" si="4"/>
        <v>0</v>
      </c>
      <c r="CH34" s="317">
        <f t="shared" ca="1" si="4"/>
        <v>0</v>
      </c>
      <c r="CI34" s="317">
        <f t="shared" ca="1" si="4"/>
        <v>0</v>
      </c>
      <c r="CJ34" s="317">
        <f t="shared" ca="1" si="4"/>
        <v>0</v>
      </c>
      <c r="CK34" s="317">
        <f t="shared" ca="1" si="4"/>
        <v>0</v>
      </c>
      <c r="CL34" s="317">
        <f t="shared" ca="1" si="4"/>
        <v>0</v>
      </c>
      <c r="CM34" s="317">
        <f t="shared" ca="1" si="4"/>
        <v>0</v>
      </c>
      <c r="CN34" s="317">
        <f t="shared" ca="1" si="4"/>
        <v>0</v>
      </c>
      <c r="CO34" s="317">
        <f t="shared" ca="1" si="4"/>
        <v>0</v>
      </c>
      <c r="CP34" s="317">
        <f t="shared" ca="1" si="4"/>
        <v>0</v>
      </c>
      <c r="CQ34" s="317">
        <f t="shared" ca="1" si="4"/>
        <v>0</v>
      </c>
      <c r="CR34" s="317">
        <f t="shared" ca="1" si="4"/>
        <v>0</v>
      </c>
      <c r="CS34" s="317">
        <f t="shared" ca="1" si="4"/>
        <v>0</v>
      </c>
      <c r="CT34" s="317">
        <f t="shared" ca="1" si="4"/>
        <v>0</v>
      </c>
      <c r="CU34" s="317">
        <f t="shared" ca="1" si="4"/>
        <v>0</v>
      </c>
      <c r="CV34" s="317">
        <f t="shared" ca="1" si="4"/>
        <v>0</v>
      </c>
      <c r="CW34" s="317">
        <f t="shared" ca="1" si="4"/>
        <v>0</v>
      </c>
      <c r="CX34" s="317">
        <f t="shared" ca="1" si="4"/>
        <v>0</v>
      </c>
      <c r="CY34" s="317">
        <f t="shared" ca="1" si="4"/>
        <v>0</v>
      </c>
      <c r="CZ34" s="317">
        <f t="shared" ca="1" si="4"/>
        <v>0</v>
      </c>
      <c r="DA34" s="317">
        <f t="shared" ca="1" si="4"/>
        <v>0</v>
      </c>
      <c r="DB34" s="317">
        <f t="shared" ca="1" si="4"/>
        <v>0</v>
      </c>
      <c r="DC34" s="317">
        <f t="shared" ca="1" si="4"/>
        <v>0</v>
      </c>
    </row>
    <row r="35" spans="1:109">
      <c r="B35" s="142"/>
      <c r="C35" s="142"/>
      <c r="D35" s="142"/>
      <c r="E35" s="151"/>
      <c r="F35" s="151"/>
      <c r="G35" s="151"/>
      <c r="H35" s="151"/>
      <c r="I35" s="150"/>
      <c r="J35" s="150"/>
      <c r="K35" s="150"/>
      <c r="L35" s="150"/>
      <c r="M35" s="150"/>
      <c r="N35" s="150"/>
    </row>
    <row r="36" spans="1:109" hidden="1">
      <c r="B36" s="142"/>
      <c r="C36" s="142"/>
      <c r="D36" s="142"/>
      <c r="E36" s="151"/>
      <c r="F36" s="151"/>
      <c r="G36" s="151"/>
      <c r="H36" s="151"/>
      <c r="I36" s="150"/>
      <c r="J36" s="150"/>
      <c r="K36" s="150"/>
      <c r="L36" s="150"/>
      <c r="M36" s="150"/>
      <c r="N36" s="150"/>
    </row>
    <row r="37" spans="1:109" hidden="1">
      <c r="B37" s="142"/>
      <c r="C37" s="142"/>
      <c r="D37" s="142"/>
      <c r="E37" s="151"/>
      <c r="F37" s="151"/>
      <c r="G37" s="151"/>
      <c r="H37" s="151"/>
      <c r="I37" s="150"/>
      <c r="J37" s="150"/>
      <c r="K37" s="150"/>
      <c r="L37" s="150"/>
      <c r="M37" s="150"/>
      <c r="N37" s="150"/>
    </row>
    <row r="38" spans="1:109" s="158" customFormat="1" hidden="1">
      <c r="B38" s="110" t="s">
        <v>40</v>
      </c>
      <c r="C38" s="110"/>
      <c r="D38" s="111"/>
      <c r="DE38" s="111"/>
    </row>
    <row r="39" spans="1:109" s="158" customFormat="1" hidden="1">
      <c r="B39" s="139" t="s">
        <v>206</v>
      </c>
      <c r="C39" s="139"/>
      <c r="D39" s="111"/>
      <c r="H39" s="137">
        <v>0</v>
      </c>
      <c r="I39" s="137">
        <v>1</v>
      </c>
      <c r="J39" s="137">
        <v>2</v>
      </c>
      <c r="K39" s="137">
        <v>3</v>
      </c>
      <c r="L39" s="137">
        <v>4</v>
      </c>
      <c r="M39" s="137">
        <v>5</v>
      </c>
      <c r="N39" s="137">
        <v>6</v>
      </c>
      <c r="O39" s="137">
        <v>7</v>
      </c>
      <c r="P39" s="137">
        <v>8</v>
      </c>
      <c r="Q39" s="137">
        <v>9</v>
      </c>
      <c r="R39" s="137">
        <v>10</v>
      </c>
      <c r="S39" s="137">
        <v>11</v>
      </c>
      <c r="T39" s="137">
        <v>12</v>
      </c>
      <c r="U39" s="137">
        <v>13</v>
      </c>
      <c r="V39" s="137">
        <v>14</v>
      </c>
      <c r="W39" s="137">
        <v>15</v>
      </c>
      <c r="X39" s="137">
        <v>16</v>
      </c>
      <c r="Y39" s="137">
        <v>17</v>
      </c>
      <c r="Z39" s="137">
        <v>18</v>
      </c>
      <c r="AA39" s="137">
        <v>19</v>
      </c>
      <c r="AB39" s="137">
        <v>20</v>
      </c>
      <c r="AC39" s="137">
        <v>21</v>
      </c>
      <c r="AD39" s="137">
        <v>22</v>
      </c>
      <c r="AE39" s="137">
        <v>23</v>
      </c>
      <c r="AF39" s="137">
        <v>24</v>
      </c>
      <c r="AG39" s="137">
        <v>25</v>
      </c>
      <c r="AH39" s="137">
        <v>26</v>
      </c>
      <c r="AI39" s="137">
        <v>27</v>
      </c>
      <c r="AJ39" s="137">
        <v>28</v>
      </c>
      <c r="AK39" s="137">
        <v>29</v>
      </c>
      <c r="AL39" s="137">
        <v>30</v>
      </c>
      <c r="AM39" s="137">
        <v>31</v>
      </c>
      <c r="AN39" s="137">
        <v>32</v>
      </c>
      <c r="AO39" s="137">
        <v>33</v>
      </c>
      <c r="AP39" s="137">
        <v>34</v>
      </c>
      <c r="AQ39" s="137">
        <v>35</v>
      </c>
      <c r="AR39" s="137">
        <v>36</v>
      </c>
      <c r="AS39" s="137">
        <v>37</v>
      </c>
      <c r="AT39" s="137">
        <v>38</v>
      </c>
      <c r="AU39" s="137">
        <v>39</v>
      </c>
      <c r="AV39" s="137">
        <v>40</v>
      </c>
      <c r="AW39" s="137">
        <v>41</v>
      </c>
      <c r="AX39" s="137">
        <v>42</v>
      </c>
      <c r="AY39" s="137">
        <v>43</v>
      </c>
      <c r="AZ39" s="137">
        <v>44</v>
      </c>
      <c r="BA39" s="137">
        <v>45</v>
      </c>
      <c r="BB39" s="137">
        <v>46</v>
      </c>
      <c r="BC39" s="137">
        <v>47</v>
      </c>
      <c r="BD39" s="137">
        <v>48</v>
      </c>
      <c r="BE39" s="137">
        <v>49</v>
      </c>
      <c r="BF39" s="137">
        <v>50</v>
      </c>
      <c r="BG39" s="137">
        <v>51</v>
      </c>
      <c r="BH39" s="137">
        <v>52</v>
      </c>
      <c r="BI39" s="137">
        <v>53</v>
      </c>
      <c r="BJ39" s="137">
        <v>54</v>
      </c>
      <c r="BK39" s="137">
        <v>55</v>
      </c>
      <c r="BL39" s="137">
        <v>56</v>
      </c>
      <c r="BM39" s="137">
        <v>57</v>
      </c>
      <c r="BN39" s="137">
        <v>58</v>
      </c>
      <c r="BO39" s="137">
        <v>59</v>
      </c>
      <c r="BP39" s="137">
        <v>60</v>
      </c>
      <c r="BQ39" s="137">
        <v>61</v>
      </c>
      <c r="BR39" s="137">
        <v>62</v>
      </c>
      <c r="BS39" s="137">
        <v>63</v>
      </c>
      <c r="BT39" s="137">
        <v>64</v>
      </c>
      <c r="BU39" s="137">
        <v>65</v>
      </c>
      <c r="BV39" s="137">
        <v>66</v>
      </c>
      <c r="BW39" s="137">
        <v>67</v>
      </c>
      <c r="BX39" s="137">
        <v>68</v>
      </c>
      <c r="BY39" s="137">
        <v>69</v>
      </c>
      <c r="BZ39" s="137">
        <v>70</v>
      </c>
      <c r="CA39" s="137">
        <v>71</v>
      </c>
      <c r="CB39" s="137">
        <v>72</v>
      </c>
      <c r="CC39" s="137">
        <v>73</v>
      </c>
      <c r="CD39" s="137">
        <v>74</v>
      </c>
      <c r="CE39" s="137">
        <v>75</v>
      </c>
      <c r="CF39" s="137">
        <v>76</v>
      </c>
      <c r="CG39" s="137">
        <v>77</v>
      </c>
      <c r="CH39" s="137">
        <v>78</v>
      </c>
      <c r="CI39" s="137">
        <v>79</v>
      </c>
      <c r="CJ39" s="137">
        <v>80</v>
      </c>
      <c r="CK39" s="137">
        <v>81</v>
      </c>
      <c r="CL39" s="137">
        <v>82</v>
      </c>
      <c r="CM39" s="137">
        <v>83</v>
      </c>
      <c r="CN39" s="137">
        <v>84</v>
      </c>
      <c r="CO39" s="137">
        <v>85</v>
      </c>
      <c r="CP39" s="137">
        <v>86</v>
      </c>
      <c r="CQ39" s="137">
        <v>87</v>
      </c>
      <c r="CR39" s="137">
        <v>88</v>
      </c>
      <c r="CS39" s="137">
        <v>89</v>
      </c>
      <c r="CT39" s="137">
        <v>90</v>
      </c>
      <c r="CU39" s="137">
        <v>91</v>
      </c>
      <c r="CV39" s="137">
        <v>92</v>
      </c>
      <c r="CW39" s="137">
        <v>93</v>
      </c>
      <c r="CX39" s="137">
        <v>94</v>
      </c>
      <c r="CY39" s="137">
        <v>95</v>
      </c>
      <c r="CZ39" s="137">
        <v>96</v>
      </c>
      <c r="DA39" s="137">
        <v>97</v>
      </c>
      <c r="DB39" s="137">
        <v>98</v>
      </c>
      <c r="DC39" s="137">
        <v>99</v>
      </c>
      <c r="DE39" s="111"/>
    </row>
    <row r="40" spans="1:109" s="158" customFormat="1" ht="30" hidden="1" customHeight="1">
      <c r="B40" s="461" t="s">
        <v>3</v>
      </c>
      <c r="C40" s="472" t="s">
        <v>525</v>
      </c>
      <c r="D40" s="469" t="s">
        <v>161</v>
      </c>
      <c r="E40" s="471" t="s">
        <v>526</v>
      </c>
      <c r="F40" s="470" t="s">
        <v>527</v>
      </c>
      <c r="G40" s="462" t="s">
        <v>32</v>
      </c>
      <c r="H40" s="478">
        <f ca="1">I40-1</f>
        <v>2023</v>
      </c>
      <c r="I40" s="137">
        <f ca="1">'Alternatyva 1'!I6</f>
        <v>2024</v>
      </c>
      <c r="J40" s="137">
        <f ca="1">'Alternatyva 1'!J6</f>
        <v>2025</v>
      </c>
      <c r="K40" s="137">
        <f ca="1">'Alternatyva 1'!K6</f>
        <v>2026</v>
      </c>
      <c r="L40" s="137">
        <f ca="1">'Alternatyva 1'!L6</f>
        <v>2027</v>
      </c>
      <c r="M40" s="137">
        <f ca="1">'Alternatyva 1'!M6</f>
        <v>2028</v>
      </c>
      <c r="N40" s="137">
        <f ca="1">'Alternatyva 1'!N6</f>
        <v>2029</v>
      </c>
      <c r="O40" s="137">
        <f ca="1">'Alternatyva 1'!O6</f>
        <v>2030</v>
      </c>
      <c r="P40" s="137">
        <f ca="1">'Alternatyva 1'!P6</f>
        <v>2031</v>
      </c>
      <c r="Q40" s="137">
        <f ca="1">'Alternatyva 1'!Q6</f>
        <v>2032</v>
      </c>
      <c r="R40" s="137">
        <f ca="1">'Alternatyva 1'!R6</f>
        <v>2033</v>
      </c>
      <c r="S40" s="137">
        <f ca="1">'Alternatyva 1'!S6</f>
        <v>2034</v>
      </c>
      <c r="T40" s="137">
        <f ca="1">'Alternatyva 1'!T6</f>
        <v>2035</v>
      </c>
      <c r="U40" s="137">
        <f ca="1">'Alternatyva 1'!U6</f>
        <v>2036</v>
      </c>
      <c r="V40" s="137">
        <f ca="1">'Alternatyva 1'!V6</f>
        <v>2037</v>
      </c>
      <c r="W40" s="137">
        <f ca="1">'Alternatyva 1'!W6</f>
        <v>2038</v>
      </c>
      <c r="X40" s="137">
        <f ca="1">'Alternatyva 1'!X6</f>
        <v>2039</v>
      </c>
      <c r="Y40" s="137">
        <f ca="1">'Alternatyva 1'!Y6</f>
        <v>2040</v>
      </c>
      <c r="Z40" s="137">
        <f ca="1">'Alternatyva 1'!Z6</f>
        <v>2041</v>
      </c>
      <c r="AA40" s="137">
        <f ca="1">'Alternatyva 1'!AA6</f>
        <v>2042</v>
      </c>
      <c r="AB40" s="137">
        <f ca="1">'Alternatyva 1'!AB6</f>
        <v>2043</v>
      </c>
      <c r="AC40" s="137">
        <f ca="1">'Alternatyva 1'!AC6</f>
        <v>2044</v>
      </c>
      <c r="AD40" s="137">
        <f ca="1">'Alternatyva 1'!AD6</f>
        <v>2045</v>
      </c>
      <c r="AE40" s="137">
        <f ca="1">'Alternatyva 1'!AE6</f>
        <v>2046</v>
      </c>
      <c r="AF40" s="137">
        <f ca="1">'Alternatyva 1'!AF6</f>
        <v>2047</v>
      </c>
      <c r="AG40" s="137">
        <f ca="1">'Alternatyva 1'!AG6</f>
        <v>2048</v>
      </c>
      <c r="AH40" s="137">
        <f ca="1">'Alternatyva 1'!AH6</f>
        <v>2049</v>
      </c>
      <c r="AI40" s="137">
        <f ca="1">'Alternatyva 1'!AI6</f>
        <v>2050</v>
      </c>
      <c r="AJ40" s="137">
        <f ca="1">'Alternatyva 1'!AJ6</f>
        <v>2051</v>
      </c>
      <c r="AK40" s="137">
        <f ca="1">'Alternatyva 1'!AK6</f>
        <v>2052</v>
      </c>
      <c r="AL40" s="137">
        <f ca="1">'Alternatyva 1'!AL6</f>
        <v>2053</v>
      </c>
      <c r="AM40" s="137">
        <f ca="1">'Alternatyva 1'!AM6</f>
        <v>2054</v>
      </c>
      <c r="AN40" s="137">
        <f ca="1">'Alternatyva 1'!AN6</f>
        <v>2055</v>
      </c>
      <c r="AO40" s="137">
        <f ca="1">'Alternatyva 1'!AO6</f>
        <v>2056</v>
      </c>
      <c r="AP40" s="137">
        <f ca="1">'Alternatyva 1'!AP6</f>
        <v>2057</v>
      </c>
      <c r="AQ40" s="137">
        <f ca="1">'Alternatyva 1'!AQ6</f>
        <v>2058</v>
      </c>
      <c r="AR40" s="137">
        <f ca="1">'Alternatyva 1'!AR6</f>
        <v>2059</v>
      </c>
      <c r="AS40" s="137">
        <f ca="1">'Alternatyva 1'!AS6</f>
        <v>2060</v>
      </c>
      <c r="AT40" s="137">
        <f ca="1">'Alternatyva 1'!AT6</f>
        <v>2061</v>
      </c>
      <c r="AU40" s="137">
        <f ca="1">'Alternatyva 1'!AU6</f>
        <v>2062</v>
      </c>
      <c r="AV40" s="137">
        <f ca="1">'Alternatyva 1'!AV6</f>
        <v>2063</v>
      </c>
      <c r="AW40" s="137">
        <f ca="1">'Alternatyva 1'!AW6</f>
        <v>2064</v>
      </c>
      <c r="AX40" s="137">
        <f ca="1">'Alternatyva 1'!AX6</f>
        <v>2065</v>
      </c>
      <c r="AY40" s="137">
        <f ca="1">'Alternatyva 1'!AY6</f>
        <v>2066</v>
      </c>
      <c r="AZ40" s="137">
        <f ca="1">'Alternatyva 1'!AZ6</f>
        <v>2067</v>
      </c>
      <c r="BA40" s="137">
        <f ca="1">'Alternatyva 1'!BA6</f>
        <v>2068</v>
      </c>
      <c r="BB40" s="137">
        <f ca="1">'Alternatyva 1'!BB6</f>
        <v>2069</v>
      </c>
      <c r="BC40" s="137">
        <f ca="1">'Alternatyva 1'!BC6</f>
        <v>2070</v>
      </c>
      <c r="BD40" s="137">
        <f ca="1">'Alternatyva 1'!BD6</f>
        <v>2071</v>
      </c>
      <c r="BE40" s="137">
        <f ca="1">'Alternatyva 1'!BE6</f>
        <v>2072</v>
      </c>
      <c r="BF40" s="137">
        <f ca="1">'Alternatyva 1'!BF6</f>
        <v>2073</v>
      </c>
      <c r="BG40" s="137">
        <f ca="1">'Alternatyva 1'!BG6</f>
        <v>2074</v>
      </c>
      <c r="BH40" s="137">
        <f ca="1">'Alternatyva 1'!BH6</f>
        <v>2075</v>
      </c>
      <c r="BI40" s="137">
        <f ca="1">'Alternatyva 1'!BI6</f>
        <v>2076</v>
      </c>
      <c r="BJ40" s="137">
        <f ca="1">'Alternatyva 1'!BJ6</f>
        <v>2077</v>
      </c>
      <c r="BK40" s="137">
        <f ca="1">'Alternatyva 1'!BK6</f>
        <v>2078</v>
      </c>
      <c r="BL40" s="137">
        <f ca="1">'Alternatyva 1'!BL6</f>
        <v>2079</v>
      </c>
      <c r="BM40" s="137">
        <f ca="1">'Alternatyva 1'!BM6</f>
        <v>2080</v>
      </c>
      <c r="BN40" s="137">
        <f ca="1">'Alternatyva 1'!BN6</f>
        <v>2081</v>
      </c>
      <c r="BO40" s="137">
        <f ca="1">'Alternatyva 1'!BO6</f>
        <v>2082</v>
      </c>
      <c r="BP40" s="137">
        <f ca="1">'Alternatyva 1'!BP6</f>
        <v>2083</v>
      </c>
      <c r="BQ40" s="137">
        <f ca="1">'Alternatyva 1'!BQ6</f>
        <v>2084</v>
      </c>
      <c r="BR40" s="137">
        <f ca="1">'Alternatyva 1'!BR6</f>
        <v>2085</v>
      </c>
      <c r="BS40" s="137">
        <f ca="1">'Alternatyva 1'!BS6</f>
        <v>2086</v>
      </c>
      <c r="BT40" s="137">
        <f ca="1">'Alternatyva 1'!BT6</f>
        <v>2087</v>
      </c>
      <c r="BU40" s="137">
        <f ca="1">'Alternatyva 1'!BU6</f>
        <v>2088</v>
      </c>
      <c r="BV40" s="137">
        <f ca="1">'Alternatyva 1'!BV6</f>
        <v>2089</v>
      </c>
      <c r="BW40" s="137">
        <f ca="1">'Alternatyva 1'!BW6</f>
        <v>2090</v>
      </c>
      <c r="BX40" s="137">
        <f ca="1">'Alternatyva 1'!BX6</f>
        <v>2091</v>
      </c>
      <c r="BY40" s="137">
        <f ca="1">'Alternatyva 1'!BY6</f>
        <v>2092</v>
      </c>
      <c r="BZ40" s="137">
        <f ca="1">'Alternatyva 1'!BZ6</f>
        <v>2093</v>
      </c>
      <c r="CA40" s="137">
        <f ca="1">'Alternatyva 1'!CA6</f>
        <v>2094</v>
      </c>
      <c r="CB40" s="137">
        <f ca="1">'Alternatyva 1'!CB6</f>
        <v>2095</v>
      </c>
      <c r="CC40" s="137">
        <f ca="1">'Alternatyva 1'!CC6</f>
        <v>2096</v>
      </c>
      <c r="CD40" s="137">
        <f ca="1">'Alternatyva 1'!CD6</f>
        <v>2097</v>
      </c>
      <c r="CE40" s="137">
        <f ca="1">'Alternatyva 1'!CE6</f>
        <v>2098</v>
      </c>
      <c r="CF40" s="137">
        <f ca="1">'Alternatyva 1'!CF6</f>
        <v>2099</v>
      </c>
      <c r="CG40" s="137">
        <f ca="1">'Alternatyva 1'!CG6</f>
        <v>2100</v>
      </c>
      <c r="CH40" s="137">
        <f ca="1">'Alternatyva 1'!CH6</f>
        <v>2101</v>
      </c>
      <c r="CI40" s="137">
        <f ca="1">'Alternatyva 1'!CI6</f>
        <v>2102</v>
      </c>
      <c r="CJ40" s="137">
        <f ca="1">'Alternatyva 1'!CJ6</f>
        <v>2103</v>
      </c>
      <c r="CK40" s="137">
        <f ca="1">'Alternatyva 1'!CK6</f>
        <v>2104</v>
      </c>
      <c r="CL40" s="137">
        <f ca="1">'Alternatyva 1'!CL6</f>
        <v>2105</v>
      </c>
      <c r="CM40" s="137">
        <f ca="1">'Alternatyva 1'!CM6</f>
        <v>2106</v>
      </c>
      <c r="CN40" s="137">
        <f ca="1">'Alternatyva 1'!CN6</f>
        <v>2107</v>
      </c>
      <c r="CO40" s="137">
        <f ca="1">'Alternatyva 1'!CO6</f>
        <v>2108</v>
      </c>
      <c r="CP40" s="137">
        <f ca="1">'Alternatyva 1'!CP6</f>
        <v>2109</v>
      </c>
      <c r="CQ40" s="137">
        <f ca="1">'Alternatyva 1'!CQ6</f>
        <v>2110</v>
      </c>
      <c r="CR40" s="137">
        <f ca="1">'Alternatyva 1'!CR6</f>
        <v>2111</v>
      </c>
      <c r="CS40" s="137">
        <f ca="1">'Alternatyva 1'!CS6</f>
        <v>2112</v>
      </c>
      <c r="CT40" s="137">
        <f ca="1">'Alternatyva 1'!CT6</f>
        <v>2113</v>
      </c>
      <c r="CU40" s="137">
        <f ca="1">'Alternatyva 1'!CU6</f>
        <v>2114</v>
      </c>
      <c r="CV40" s="137">
        <f ca="1">'Alternatyva 1'!CV6</f>
        <v>2115</v>
      </c>
      <c r="CW40" s="137">
        <f ca="1">'Alternatyva 1'!CW6</f>
        <v>2116</v>
      </c>
      <c r="CX40" s="137">
        <f ca="1">'Alternatyva 1'!CX6</f>
        <v>2117</v>
      </c>
      <c r="CY40" s="137">
        <f ca="1">'Alternatyva 1'!CY6</f>
        <v>2118</v>
      </c>
      <c r="CZ40" s="137">
        <f ca="1">'Alternatyva 1'!CZ6</f>
        <v>2119</v>
      </c>
      <c r="DA40" s="137">
        <f ca="1">'Alternatyva 1'!DA6</f>
        <v>2120</v>
      </c>
      <c r="DB40" s="137">
        <f ca="1">'Alternatyva 1'!DB6</f>
        <v>2121</v>
      </c>
      <c r="DC40" s="137">
        <f ca="1">'Alternatyva 1'!DC6</f>
        <v>2122</v>
      </c>
      <c r="DE40" s="111"/>
    </row>
    <row r="41" spans="1:109" s="158" customFormat="1" hidden="1">
      <c r="A41" s="162"/>
      <c r="B41" s="322" t="str">
        <f ca="1">IFERROR(OFFSET(INDIRECT("'"&amp;Opt_alt&amp;"'!B9"),0,0),"")</f>
        <v>C.</v>
      </c>
      <c r="C41" s="463" t="str">
        <f ca="1">IFERROR(OFFSET(INDIRECT("'"&amp;Opt_alt&amp;"'!C9"),0,0),"")</f>
        <v>PRIEMONĖS INVESTICIJOS</v>
      </c>
      <c r="D41" s="464"/>
      <c r="E41" s="464"/>
      <c r="F41" s="465"/>
      <c r="G41" s="157">
        <f ca="1">SUMIF($H$39:$DC$39,"&lt;="&amp;PAL,$H41:$DC41)</f>
        <v>131178425.66323805</v>
      </c>
      <c r="H41" s="159">
        <f ca="1">H42+H70+H98</f>
        <v>11000000</v>
      </c>
      <c r="I41" s="159">
        <f t="shared" ref="I41:BT41" ca="1" si="5">I42+I70+I98</f>
        <v>12360000</v>
      </c>
      <c r="J41" s="159">
        <f t="shared" ca="1" si="5"/>
        <v>13791700</v>
      </c>
      <c r="K41" s="159">
        <f t="shared" ca="1" si="5"/>
        <v>15298178</v>
      </c>
      <c r="L41" s="159">
        <f t="shared" ca="1" si="5"/>
        <v>16882632.149999999</v>
      </c>
      <c r="M41" s="159">
        <f t="shared" ca="1" si="5"/>
        <v>18548385.188799996</v>
      </c>
      <c r="N41" s="159">
        <f t="shared" ca="1" si="5"/>
        <v>20298889.040992998</v>
      </c>
      <c r="O41" s="159">
        <f t="shared" ca="1" si="5"/>
        <v>22998641.283445068</v>
      </c>
      <c r="P41" s="159">
        <f t="shared" ca="1" si="5"/>
        <v>0</v>
      </c>
      <c r="Q41" s="159">
        <f t="shared" ca="1" si="5"/>
        <v>0</v>
      </c>
      <c r="R41" s="159">
        <f t="shared" ca="1" si="5"/>
        <v>0</v>
      </c>
      <c r="S41" s="159">
        <f t="shared" ca="1" si="5"/>
        <v>0</v>
      </c>
      <c r="T41" s="159">
        <f t="shared" ca="1" si="5"/>
        <v>0</v>
      </c>
      <c r="U41" s="159">
        <f t="shared" ca="1" si="5"/>
        <v>0</v>
      </c>
      <c r="V41" s="159">
        <f t="shared" ca="1" si="5"/>
        <v>0</v>
      </c>
      <c r="W41" s="159">
        <f t="shared" ca="1" si="5"/>
        <v>0</v>
      </c>
      <c r="X41" s="159">
        <f t="shared" ca="1" si="5"/>
        <v>0</v>
      </c>
      <c r="Y41" s="159">
        <f t="shared" ca="1" si="5"/>
        <v>0</v>
      </c>
      <c r="Z41" s="159">
        <f t="shared" ca="1" si="5"/>
        <v>0</v>
      </c>
      <c r="AA41" s="159">
        <f t="shared" ca="1" si="5"/>
        <v>0</v>
      </c>
      <c r="AB41" s="159">
        <f t="shared" ca="1" si="5"/>
        <v>0</v>
      </c>
      <c r="AC41" s="159">
        <f t="shared" ca="1" si="5"/>
        <v>0</v>
      </c>
      <c r="AD41" s="159">
        <f t="shared" ca="1" si="5"/>
        <v>0</v>
      </c>
      <c r="AE41" s="159">
        <f t="shared" ca="1" si="5"/>
        <v>0</v>
      </c>
      <c r="AF41" s="159">
        <f t="shared" ca="1" si="5"/>
        <v>0</v>
      </c>
      <c r="AG41" s="159">
        <f t="shared" ca="1" si="5"/>
        <v>0</v>
      </c>
      <c r="AH41" s="159">
        <f t="shared" ca="1" si="5"/>
        <v>0</v>
      </c>
      <c r="AI41" s="159">
        <f t="shared" ca="1" si="5"/>
        <v>0</v>
      </c>
      <c r="AJ41" s="159">
        <f t="shared" ca="1" si="5"/>
        <v>0</v>
      </c>
      <c r="AK41" s="159">
        <f t="shared" ca="1" si="5"/>
        <v>0</v>
      </c>
      <c r="AL41" s="159">
        <f t="shared" ca="1" si="5"/>
        <v>0</v>
      </c>
      <c r="AM41" s="159">
        <f t="shared" ca="1" si="5"/>
        <v>0</v>
      </c>
      <c r="AN41" s="159">
        <f t="shared" ca="1" si="5"/>
        <v>0</v>
      </c>
      <c r="AO41" s="159">
        <f t="shared" ca="1" si="5"/>
        <v>0</v>
      </c>
      <c r="AP41" s="159">
        <f t="shared" ca="1" si="5"/>
        <v>0</v>
      </c>
      <c r="AQ41" s="159">
        <f t="shared" ca="1" si="5"/>
        <v>0</v>
      </c>
      <c r="AR41" s="159">
        <f t="shared" ca="1" si="5"/>
        <v>0</v>
      </c>
      <c r="AS41" s="159">
        <f t="shared" ca="1" si="5"/>
        <v>0</v>
      </c>
      <c r="AT41" s="159">
        <f t="shared" ca="1" si="5"/>
        <v>0</v>
      </c>
      <c r="AU41" s="159">
        <f t="shared" ca="1" si="5"/>
        <v>0</v>
      </c>
      <c r="AV41" s="159">
        <f t="shared" ca="1" si="5"/>
        <v>0</v>
      </c>
      <c r="AW41" s="159">
        <f t="shared" ca="1" si="5"/>
        <v>0</v>
      </c>
      <c r="AX41" s="159">
        <f t="shared" ca="1" si="5"/>
        <v>0</v>
      </c>
      <c r="AY41" s="159">
        <f t="shared" ca="1" si="5"/>
        <v>0</v>
      </c>
      <c r="AZ41" s="159">
        <f t="shared" ca="1" si="5"/>
        <v>0</v>
      </c>
      <c r="BA41" s="159">
        <f t="shared" ca="1" si="5"/>
        <v>0</v>
      </c>
      <c r="BB41" s="159">
        <f t="shared" ca="1" si="5"/>
        <v>0</v>
      </c>
      <c r="BC41" s="159">
        <f t="shared" ca="1" si="5"/>
        <v>0</v>
      </c>
      <c r="BD41" s="159">
        <f t="shared" ca="1" si="5"/>
        <v>0</v>
      </c>
      <c r="BE41" s="159">
        <f t="shared" ca="1" si="5"/>
        <v>0</v>
      </c>
      <c r="BF41" s="159">
        <f t="shared" ca="1" si="5"/>
        <v>0</v>
      </c>
      <c r="BG41" s="159">
        <f t="shared" ca="1" si="5"/>
        <v>0</v>
      </c>
      <c r="BH41" s="159">
        <f t="shared" ca="1" si="5"/>
        <v>0</v>
      </c>
      <c r="BI41" s="159">
        <f t="shared" ca="1" si="5"/>
        <v>0</v>
      </c>
      <c r="BJ41" s="159">
        <f t="shared" ca="1" si="5"/>
        <v>0</v>
      </c>
      <c r="BK41" s="159">
        <f t="shared" ca="1" si="5"/>
        <v>0</v>
      </c>
      <c r="BL41" s="159">
        <f t="shared" ca="1" si="5"/>
        <v>0</v>
      </c>
      <c r="BM41" s="159">
        <f t="shared" ca="1" si="5"/>
        <v>0</v>
      </c>
      <c r="BN41" s="159">
        <f t="shared" ca="1" si="5"/>
        <v>0</v>
      </c>
      <c r="BO41" s="159">
        <f t="shared" ca="1" si="5"/>
        <v>0</v>
      </c>
      <c r="BP41" s="159">
        <f t="shared" ca="1" si="5"/>
        <v>0</v>
      </c>
      <c r="BQ41" s="159">
        <f t="shared" ca="1" si="5"/>
        <v>0</v>
      </c>
      <c r="BR41" s="159">
        <f t="shared" ca="1" si="5"/>
        <v>0</v>
      </c>
      <c r="BS41" s="159">
        <f t="shared" ca="1" si="5"/>
        <v>0</v>
      </c>
      <c r="BT41" s="159">
        <f t="shared" ca="1" si="5"/>
        <v>0</v>
      </c>
      <c r="BU41" s="159">
        <f t="shared" ref="BU41:DC41" ca="1" si="6">BU42+BU70+BU98</f>
        <v>0</v>
      </c>
      <c r="BV41" s="159">
        <f t="shared" ca="1" si="6"/>
        <v>0</v>
      </c>
      <c r="BW41" s="159">
        <f t="shared" ca="1" si="6"/>
        <v>0</v>
      </c>
      <c r="BX41" s="159">
        <f t="shared" ca="1" si="6"/>
        <v>0</v>
      </c>
      <c r="BY41" s="159">
        <f t="shared" ca="1" si="6"/>
        <v>0</v>
      </c>
      <c r="BZ41" s="159">
        <f t="shared" ca="1" si="6"/>
        <v>0</v>
      </c>
      <c r="CA41" s="159">
        <f t="shared" ca="1" si="6"/>
        <v>0</v>
      </c>
      <c r="CB41" s="159">
        <f t="shared" ca="1" si="6"/>
        <v>0</v>
      </c>
      <c r="CC41" s="159">
        <f t="shared" ca="1" si="6"/>
        <v>0</v>
      </c>
      <c r="CD41" s="159">
        <f t="shared" ca="1" si="6"/>
        <v>0</v>
      </c>
      <c r="CE41" s="159">
        <f t="shared" ca="1" si="6"/>
        <v>0</v>
      </c>
      <c r="CF41" s="159">
        <f t="shared" ca="1" si="6"/>
        <v>0</v>
      </c>
      <c r="CG41" s="159">
        <f t="shared" ca="1" si="6"/>
        <v>0</v>
      </c>
      <c r="CH41" s="159">
        <f t="shared" ca="1" si="6"/>
        <v>0</v>
      </c>
      <c r="CI41" s="159">
        <f t="shared" ca="1" si="6"/>
        <v>0</v>
      </c>
      <c r="CJ41" s="159">
        <f t="shared" ca="1" si="6"/>
        <v>0</v>
      </c>
      <c r="CK41" s="159">
        <f t="shared" ca="1" si="6"/>
        <v>0</v>
      </c>
      <c r="CL41" s="159">
        <f t="shared" ca="1" si="6"/>
        <v>0</v>
      </c>
      <c r="CM41" s="159">
        <f t="shared" ca="1" si="6"/>
        <v>0</v>
      </c>
      <c r="CN41" s="159">
        <f t="shared" ca="1" si="6"/>
        <v>0</v>
      </c>
      <c r="CO41" s="159">
        <f t="shared" ca="1" si="6"/>
        <v>0</v>
      </c>
      <c r="CP41" s="159">
        <f t="shared" ca="1" si="6"/>
        <v>0</v>
      </c>
      <c r="CQ41" s="159">
        <f t="shared" ca="1" si="6"/>
        <v>0</v>
      </c>
      <c r="CR41" s="159">
        <f t="shared" ca="1" si="6"/>
        <v>0</v>
      </c>
      <c r="CS41" s="159">
        <f t="shared" ca="1" si="6"/>
        <v>0</v>
      </c>
      <c r="CT41" s="159">
        <f t="shared" ca="1" si="6"/>
        <v>0</v>
      </c>
      <c r="CU41" s="159">
        <f t="shared" ca="1" si="6"/>
        <v>0</v>
      </c>
      <c r="CV41" s="159">
        <f t="shared" ca="1" si="6"/>
        <v>0</v>
      </c>
      <c r="CW41" s="159">
        <f t="shared" ca="1" si="6"/>
        <v>0</v>
      </c>
      <c r="CX41" s="159">
        <f t="shared" ca="1" si="6"/>
        <v>0</v>
      </c>
      <c r="CY41" s="159">
        <f t="shared" ca="1" si="6"/>
        <v>0</v>
      </c>
      <c r="CZ41" s="159">
        <f t="shared" ca="1" si="6"/>
        <v>0</v>
      </c>
      <c r="DA41" s="159">
        <f t="shared" ca="1" si="6"/>
        <v>0</v>
      </c>
      <c r="DB41" s="159">
        <f t="shared" ca="1" si="6"/>
        <v>0</v>
      </c>
      <c r="DC41" s="159">
        <f t="shared" ca="1" si="6"/>
        <v>0</v>
      </c>
      <c r="DE41" s="111"/>
    </row>
    <row r="42" spans="1:109" s="158" customFormat="1" hidden="1">
      <c r="A42" s="162"/>
      <c r="B42" s="322" t="str">
        <f ca="1">IFERROR(OFFSET(INDIRECT("'"&amp;Opt_alt&amp;"'!B10"),0,0),"")</f>
        <v>D.</v>
      </c>
      <c r="C42" s="456" t="str">
        <f ca="1">IFERROR(OFFSET(INDIRECT("'"&amp;Opt_alt&amp;"'!C10"),0,0),"")</f>
        <v>REGULIACINĖS VEIKLOS</v>
      </c>
      <c r="D42" s="457"/>
      <c r="E42" s="457"/>
      <c r="F42" s="458"/>
      <c r="G42" s="157">
        <f ca="1">SUMIF($H$39:$DC$39,"&lt;="&amp;PAL,$H42:$DC42)</f>
        <v>0</v>
      </c>
      <c r="H42" s="160">
        <f t="shared" ref="H42:BS42" ca="1" si="7">H43+H52+H61</f>
        <v>0</v>
      </c>
      <c r="I42" s="160">
        <f t="shared" ca="1" si="7"/>
        <v>0</v>
      </c>
      <c r="J42" s="160">
        <f t="shared" ca="1" si="7"/>
        <v>0</v>
      </c>
      <c r="K42" s="160">
        <f t="shared" ca="1" si="7"/>
        <v>0</v>
      </c>
      <c r="L42" s="160">
        <f t="shared" ca="1" si="7"/>
        <v>0</v>
      </c>
      <c r="M42" s="160">
        <f t="shared" ca="1" si="7"/>
        <v>0</v>
      </c>
      <c r="N42" s="160">
        <f t="shared" ca="1" si="7"/>
        <v>0</v>
      </c>
      <c r="O42" s="160">
        <f t="shared" ca="1" si="7"/>
        <v>0</v>
      </c>
      <c r="P42" s="160">
        <f t="shared" ca="1" si="7"/>
        <v>0</v>
      </c>
      <c r="Q42" s="160">
        <f t="shared" ca="1" si="7"/>
        <v>0</v>
      </c>
      <c r="R42" s="160">
        <f t="shared" ca="1" si="7"/>
        <v>0</v>
      </c>
      <c r="S42" s="160">
        <f t="shared" ca="1" si="7"/>
        <v>0</v>
      </c>
      <c r="T42" s="160">
        <f t="shared" ca="1" si="7"/>
        <v>0</v>
      </c>
      <c r="U42" s="160">
        <f t="shared" ca="1" si="7"/>
        <v>0</v>
      </c>
      <c r="V42" s="160">
        <f t="shared" ca="1" si="7"/>
        <v>0</v>
      </c>
      <c r="W42" s="160">
        <f t="shared" ca="1" si="7"/>
        <v>0</v>
      </c>
      <c r="X42" s="160">
        <f t="shared" ca="1" si="7"/>
        <v>0</v>
      </c>
      <c r="Y42" s="160">
        <f t="shared" ca="1" si="7"/>
        <v>0</v>
      </c>
      <c r="Z42" s="160">
        <f t="shared" ca="1" si="7"/>
        <v>0</v>
      </c>
      <c r="AA42" s="160">
        <f t="shared" ca="1" si="7"/>
        <v>0</v>
      </c>
      <c r="AB42" s="160">
        <f t="shared" ca="1" si="7"/>
        <v>0</v>
      </c>
      <c r="AC42" s="160">
        <f t="shared" ca="1" si="7"/>
        <v>0</v>
      </c>
      <c r="AD42" s="160">
        <f t="shared" ca="1" si="7"/>
        <v>0</v>
      </c>
      <c r="AE42" s="160">
        <f t="shared" ca="1" si="7"/>
        <v>0</v>
      </c>
      <c r="AF42" s="160">
        <f t="shared" ca="1" si="7"/>
        <v>0</v>
      </c>
      <c r="AG42" s="160">
        <f t="shared" ca="1" si="7"/>
        <v>0</v>
      </c>
      <c r="AH42" s="160">
        <f t="shared" ca="1" si="7"/>
        <v>0</v>
      </c>
      <c r="AI42" s="160">
        <f t="shared" ca="1" si="7"/>
        <v>0</v>
      </c>
      <c r="AJ42" s="160">
        <f t="shared" ca="1" si="7"/>
        <v>0</v>
      </c>
      <c r="AK42" s="160">
        <f t="shared" ca="1" si="7"/>
        <v>0</v>
      </c>
      <c r="AL42" s="160">
        <f t="shared" ca="1" si="7"/>
        <v>0</v>
      </c>
      <c r="AM42" s="160">
        <f t="shared" ca="1" si="7"/>
        <v>0</v>
      </c>
      <c r="AN42" s="160">
        <f t="shared" ca="1" si="7"/>
        <v>0</v>
      </c>
      <c r="AO42" s="160">
        <f t="shared" ca="1" si="7"/>
        <v>0</v>
      </c>
      <c r="AP42" s="160">
        <f t="shared" ca="1" si="7"/>
        <v>0</v>
      </c>
      <c r="AQ42" s="160">
        <f t="shared" ca="1" si="7"/>
        <v>0</v>
      </c>
      <c r="AR42" s="160">
        <f t="shared" ca="1" si="7"/>
        <v>0</v>
      </c>
      <c r="AS42" s="160">
        <f t="shared" ca="1" si="7"/>
        <v>0</v>
      </c>
      <c r="AT42" s="160">
        <f t="shared" ca="1" si="7"/>
        <v>0</v>
      </c>
      <c r="AU42" s="160">
        <f t="shared" ca="1" si="7"/>
        <v>0</v>
      </c>
      <c r="AV42" s="160">
        <f t="shared" ca="1" si="7"/>
        <v>0</v>
      </c>
      <c r="AW42" s="160">
        <f t="shared" ca="1" si="7"/>
        <v>0</v>
      </c>
      <c r="AX42" s="160">
        <f t="shared" ca="1" si="7"/>
        <v>0</v>
      </c>
      <c r="AY42" s="160">
        <f t="shared" ca="1" si="7"/>
        <v>0</v>
      </c>
      <c r="AZ42" s="160">
        <f t="shared" ca="1" si="7"/>
        <v>0</v>
      </c>
      <c r="BA42" s="160">
        <f t="shared" ca="1" si="7"/>
        <v>0</v>
      </c>
      <c r="BB42" s="160">
        <f t="shared" ca="1" si="7"/>
        <v>0</v>
      </c>
      <c r="BC42" s="160">
        <f t="shared" ca="1" si="7"/>
        <v>0</v>
      </c>
      <c r="BD42" s="160">
        <f t="shared" ca="1" si="7"/>
        <v>0</v>
      </c>
      <c r="BE42" s="160">
        <f t="shared" ca="1" si="7"/>
        <v>0</v>
      </c>
      <c r="BF42" s="160">
        <f t="shared" ca="1" si="7"/>
        <v>0</v>
      </c>
      <c r="BG42" s="160">
        <f t="shared" ca="1" si="7"/>
        <v>0</v>
      </c>
      <c r="BH42" s="160">
        <f t="shared" ca="1" si="7"/>
        <v>0</v>
      </c>
      <c r="BI42" s="160">
        <f t="shared" ca="1" si="7"/>
        <v>0</v>
      </c>
      <c r="BJ42" s="160">
        <f t="shared" ca="1" si="7"/>
        <v>0</v>
      </c>
      <c r="BK42" s="160">
        <f t="shared" ca="1" si="7"/>
        <v>0</v>
      </c>
      <c r="BL42" s="160">
        <f t="shared" ca="1" si="7"/>
        <v>0</v>
      </c>
      <c r="BM42" s="160">
        <f t="shared" ca="1" si="7"/>
        <v>0</v>
      </c>
      <c r="BN42" s="160">
        <f t="shared" ca="1" si="7"/>
        <v>0</v>
      </c>
      <c r="BO42" s="160">
        <f t="shared" ca="1" si="7"/>
        <v>0</v>
      </c>
      <c r="BP42" s="160">
        <f t="shared" ca="1" si="7"/>
        <v>0</v>
      </c>
      <c r="BQ42" s="160">
        <f t="shared" ca="1" si="7"/>
        <v>0</v>
      </c>
      <c r="BR42" s="160">
        <f t="shared" ca="1" si="7"/>
        <v>0</v>
      </c>
      <c r="BS42" s="160">
        <f t="shared" ca="1" si="7"/>
        <v>0</v>
      </c>
      <c r="BT42" s="160">
        <f t="shared" ref="BT42:DC42" ca="1" si="8">BT43+BT52+BT61</f>
        <v>0</v>
      </c>
      <c r="BU42" s="160">
        <f t="shared" ca="1" si="8"/>
        <v>0</v>
      </c>
      <c r="BV42" s="160">
        <f t="shared" ca="1" si="8"/>
        <v>0</v>
      </c>
      <c r="BW42" s="160">
        <f t="shared" ca="1" si="8"/>
        <v>0</v>
      </c>
      <c r="BX42" s="160">
        <f t="shared" ca="1" si="8"/>
        <v>0</v>
      </c>
      <c r="BY42" s="160">
        <f t="shared" ca="1" si="8"/>
        <v>0</v>
      </c>
      <c r="BZ42" s="160">
        <f t="shared" ca="1" si="8"/>
        <v>0</v>
      </c>
      <c r="CA42" s="160">
        <f t="shared" ca="1" si="8"/>
        <v>0</v>
      </c>
      <c r="CB42" s="160">
        <f t="shared" ca="1" si="8"/>
        <v>0</v>
      </c>
      <c r="CC42" s="160">
        <f t="shared" ca="1" si="8"/>
        <v>0</v>
      </c>
      <c r="CD42" s="160">
        <f t="shared" ca="1" si="8"/>
        <v>0</v>
      </c>
      <c r="CE42" s="160">
        <f t="shared" ca="1" si="8"/>
        <v>0</v>
      </c>
      <c r="CF42" s="160">
        <f t="shared" ca="1" si="8"/>
        <v>0</v>
      </c>
      <c r="CG42" s="160">
        <f t="shared" ca="1" si="8"/>
        <v>0</v>
      </c>
      <c r="CH42" s="160">
        <f t="shared" ca="1" si="8"/>
        <v>0</v>
      </c>
      <c r="CI42" s="160">
        <f t="shared" ca="1" si="8"/>
        <v>0</v>
      </c>
      <c r="CJ42" s="160">
        <f t="shared" ca="1" si="8"/>
        <v>0</v>
      </c>
      <c r="CK42" s="160">
        <f t="shared" ca="1" si="8"/>
        <v>0</v>
      </c>
      <c r="CL42" s="160">
        <f t="shared" ca="1" si="8"/>
        <v>0</v>
      </c>
      <c r="CM42" s="160">
        <f t="shared" ca="1" si="8"/>
        <v>0</v>
      </c>
      <c r="CN42" s="160">
        <f t="shared" ca="1" si="8"/>
        <v>0</v>
      </c>
      <c r="CO42" s="160">
        <f t="shared" ca="1" si="8"/>
        <v>0</v>
      </c>
      <c r="CP42" s="160">
        <f t="shared" ca="1" si="8"/>
        <v>0</v>
      </c>
      <c r="CQ42" s="160">
        <f t="shared" ca="1" si="8"/>
        <v>0</v>
      </c>
      <c r="CR42" s="160">
        <f t="shared" ca="1" si="8"/>
        <v>0</v>
      </c>
      <c r="CS42" s="160">
        <f t="shared" ca="1" si="8"/>
        <v>0</v>
      </c>
      <c r="CT42" s="160">
        <f t="shared" ca="1" si="8"/>
        <v>0</v>
      </c>
      <c r="CU42" s="160">
        <f t="shared" ca="1" si="8"/>
        <v>0</v>
      </c>
      <c r="CV42" s="160">
        <f t="shared" ca="1" si="8"/>
        <v>0</v>
      </c>
      <c r="CW42" s="160">
        <f t="shared" ca="1" si="8"/>
        <v>0</v>
      </c>
      <c r="CX42" s="160">
        <f t="shared" ca="1" si="8"/>
        <v>0</v>
      </c>
      <c r="CY42" s="160">
        <f t="shared" ca="1" si="8"/>
        <v>0</v>
      </c>
      <c r="CZ42" s="160">
        <f t="shared" ca="1" si="8"/>
        <v>0</v>
      </c>
      <c r="DA42" s="160">
        <f t="shared" ca="1" si="8"/>
        <v>0</v>
      </c>
      <c r="DB42" s="160">
        <f t="shared" ca="1" si="8"/>
        <v>0</v>
      </c>
      <c r="DC42" s="160">
        <f t="shared" ca="1" si="8"/>
        <v>0</v>
      </c>
      <c r="DE42" s="111"/>
    </row>
    <row r="43" spans="1:109" s="158" customFormat="1" hidden="1">
      <c r="B43" s="322" t="str">
        <f ca="1">IFERROR(OFFSET(INDIRECT("'"&amp;Opt_alt&amp;"'!B11"),0,0),"")</f>
        <v>D.1.</v>
      </c>
      <c r="C43" s="456" t="str">
        <f ca="1">IFERROR(OFFSET(INDIRECT("'"&amp;Opt_alt&amp;"'!C11"),0,0),"")</f>
        <v>Norminės</v>
      </c>
      <c r="D43" s="457"/>
      <c r="E43" s="457"/>
      <c r="F43" s="458"/>
      <c r="G43" s="157">
        <f ca="1">SUMIF($H$39:$DC$39,"&lt;="&amp;PAL,$H43:$DC43)</f>
        <v>0</v>
      </c>
      <c r="H43" s="160">
        <f ca="1">SUM(H44:H51)</f>
        <v>0</v>
      </c>
      <c r="I43" s="160">
        <f t="shared" ref="I43:BI43" ca="1" si="9">SUM(I44:I51)</f>
        <v>0</v>
      </c>
      <c r="J43" s="160">
        <f t="shared" ca="1" si="9"/>
        <v>0</v>
      </c>
      <c r="K43" s="160">
        <f t="shared" ca="1" si="9"/>
        <v>0</v>
      </c>
      <c r="L43" s="160">
        <f t="shared" ca="1" si="9"/>
        <v>0</v>
      </c>
      <c r="M43" s="160">
        <f t="shared" ca="1" si="9"/>
        <v>0</v>
      </c>
      <c r="N43" s="160">
        <f t="shared" ca="1" si="9"/>
        <v>0</v>
      </c>
      <c r="O43" s="160">
        <f t="shared" ca="1" si="9"/>
        <v>0</v>
      </c>
      <c r="P43" s="160">
        <f t="shared" ca="1" si="9"/>
        <v>0</v>
      </c>
      <c r="Q43" s="160">
        <f t="shared" ca="1" si="9"/>
        <v>0</v>
      </c>
      <c r="R43" s="160">
        <f t="shared" ca="1" si="9"/>
        <v>0</v>
      </c>
      <c r="S43" s="160">
        <f t="shared" ca="1" si="9"/>
        <v>0</v>
      </c>
      <c r="T43" s="160">
        <f t="shared" ca="1" si="9"/>
        <v>0</v>
      </c>
      <c r="U43" s="160">
        <f t="shared" ca="1" si="9"/>
        <v>0</v>
      </c>
      <c r="V43" s="160">
        <f t="shared" ca="1" si="9"/>
        <v>0</v>
      </c>
      <c r="W43" s="160">
        <f t="shared" ca="1" si="9"/>
        <v>0</v>
      </c>
      <c r="X43" s="160">
        <f t="shared" ca="1" si="9"/>
        <v>0</v>
      </c>
      <c r="Y43" s="160">
        <f t="shared" ca="1" si="9"/>
        <v>0</v>
      </c>
      <c r="Z43" s="160">
        <f t="shared" ca="1" si="9"/>
        <v>0</v>
      </c>
      <c r="AA43" s="160">
        <f t="shared" ca="1" si="9"/>
        <v>0</v>
      </c>
      <c r="AB43" s="160">
        <f t="shared" ca="1" si="9"/>
        <v>0</v>
      </c>
      <c r="AC43" s="160">
        <f t="shared" ca="1" si="9"/>
        <v>0</v>
      </c>
      <c r="AD43" s="160">
        <f t="shared" ca="1" si="9"/>
        <v>0</v>
      </c>
      <c r="AE43" s="160">
        <f t="shared" ca="1" si="9"/>
        <v>0</v>
      </c>
      <c r="AF43" s="160">
        <f t="shared" ca="1" si="9"/>
        <v>0</v>
      </c>
      <c r="AG43" s="160">
        <f t="shared" ca="1" si="9"/>
        <v>0</v>
      </c>
      <c r="AH43" s="160">
        <f t="shared" ca="1" si="9"/>
        <v>0</v>
      </c>
      <c r="AI43" s="160">
        <f t="shared" ca="1" si="9"/>
        <v>0</v>
      </c>
      <c r="AJ43" s="160">
        <f t="shared" ca="1" si="9"/>
        <v>0</v>
      </c>
      <c r="AK43" s="160">
        <f t="shared" ca="1" si="9"/>
        <v>0</v>
      </c>
      <c r="AL43" s="160">
        <f t="shared" ca="1" si="9"/>
        <v>0</v>
      </c>
      <c r="AM43" s="160">
        <f t="shared" ca="1" si="9"/>
        <v>0</v>
      </c>
      <c r="AN43" s="160">
        <f t="shared" ca="1" si="9"/>
        <v>0</v>
      </c>
      <c r="AO43" s="160">
        <f t="shared" ca="1" si="9"/>
        <v>0</v>
      </c>
      <c r="AP43" s="160">
        <f t="shared" ca="1" si="9"/>
        <v>0</v>
      </c>
      <c r="AQ43" s="160">
        <f t="shared" ca="1" si="9"/>
        <v>0</v>
      </c>
      <c r="AR43" s="160">
        <f t="shared" ca="1" si="9"/>
        <v>0</v>
      </c>
      <c r="AS43" s="160">
        <f t="shared" ca="1" si="9"/>
        <v>0</v>
      </c>
      <c r="AT43" s="160">
        <f t="shared" ca="1" si="9"/>
        <v>0</v>
      </c>
      <c r="AU43" s="160">
        <f t="shared" ca="1" si="9"/>
        <v>0</v>
      </c>
      <c r="AV43" s="160">
        <f t="shared" ca="1" si="9"/>
        <v>0</v>
      </c>
      <c r="AW43" s="160">
        <f t="shared" ca="1" si="9"/>
        <v>0</v>
      </c>
      <c r="AX43" s="160">
        <f t="shared" ca="1" si="9"/>
        <v>0</v>
      </c>
      <c r="AY43" s="160">
        <f t="shared" ca="1" si="9"/>
        <v>0</v>
      </c>
      <c r="AZ43" s="160">
        <f t="shared" ca="1" si="9"/>
        <v>0</v>
      </c>
      <c r="BA43" s="160">
        <f t="shared" ca="1" si="9"/>
        <v>0</v>
      </c>
      <c r="BB43" s="160">
        <f t="shared" ca="1" si="9"/>
        <v>0</v>
      </c>
      <c r="BC43" s="160">
        <f t="shared" ca="1" si="9"/>
        <v>0</v>
      </c>
      <c r="BD43" s="160">
        <f t="shared" ca="1" si="9"/>
        <v>0</v>
      </c>
      <c r="BE43" s="160">
        <f t="shared" ca="1" si="9"/>
        <v>0</v>
      </c>
      <c r="BF43" s="160">
        <f t="shared" ca="1" si="9"/>
        <v>0</v>
      </c>
      <c r="BG43" s="160">
        <f t="shared" ca="1" si="9"/>
        <v>0</v>
      </c>
      <c r="BH43" s="160">
        <f t="shared" ca="1" si="9"/>
        <v>0</v>
      </c>
      <c r="BI43" s="160">
        <f t="shared" ca="1" si="9"/>
        <v>0</v>
      </c>
      <c r="BJ43" s="160">
        <f ca="1">SUM(BJ44:BJ51)</f>
        <v>0</v>
      </c>
      <c r="BK43" s="160">
        <f t="shared" ref="BK43:DC43" ca="1" si="10">SUM(BK44:BK51)</f>
        <v>0</v>
      </c>
      <c r="BL43" s="160">
        <f t="shared" ca="1" si="10"/>
        <v>0</v>
      </c>
      <c r="BM43" s="160">
        <f t="shared" ca="1" si="10"/>
        <v>0</v>
      </c>
      <c r="BN43" s="160">
        <f t="shared" ca="1" si="10"/>
        <v>0</v>
      </c>
      <c r="BO43" s="160">
        <f t="shared" ca="1" si="10"/>
        <v>0</v>
      </c>
      <c r="BP43" s="160">
        <f t="shared" ca="1" si="10"/>
        <v>0</v>
      </c>
      <c r="BQ43" s="160">
        <f t="shared" ca="1" si="10"/>
        <v>0</v>
      </c>
      <c r="BR43" s="160">
        <f t="shared" ca="1" si="10"/>
        <v>0</v>
      </c>
      <c r="BS43" s="160">
        <f t="shared" ca="1" si="10"/>
        <v>0</v>
      </c>
      <c r="BT43" s="160">
        <f t="shared" ca="1" si="10"/>
        <v>0</v>
      </c>
      <c r="BU43" s="160">
        <f t="shared" ca="1" si="10"/>
        <v>0</v>
      </c>
      <c r="BV43" s="160">
        <f t="shared" ca="1" si="10"/>
        <v>0</v>
      </c>
      <c r="BW43" s="160">
        <f t="shared" ca="1" si="10"/>
        <v>0</v>
      </c>
      <c r="BX43" s="160">
        <f t="shared" ca="1" si="10"/>
        <v>0</v>
      </c>
      <c r="BY43" s="160">
        <f t="shared" ca="1" si="10"/>
        <v>0</v>
      </c>
      <c r="BZ43" s="160">
        <f t="shared" ca="1" si="10"/>
        <v>0</v>
      </c>
      <c r="CA43" s="160">
        <f t="shared" ca="1" si="10"/>
        <v>0</v>
      </c>
      <c r="CB43" s="160">
        <f t="shared" ca="1" si="10"/>
        <v>0</v>
      </c>
      <c r="CC43" s="160">
        <f t="shared" ca="1" si="10"/>
        <v>0</v>
      </c>
      <c r="CD43" s="160">
        <f t="shared" ca="1" si="10"/>
        <v>0</v>
      </c>
      <c r="CE43" s="160">
        <f t="shared" ca="1" si="10"/>
        <v>0</v>
      </c>
      <c r="CF43" s="160">
        <f t="shared" ca="1" si="10"/>
        <v>0</v>
      </c>
      <c r="CG43" s="160">
        <f t="shared" ca="1" si="10"/>
        <v>0</v>
      </c>
      <c r="CH43" s="160">
        <f t="shared" ca="1" si="10"/>
        <v>0</v>
      </c>
      <c r="CI43" s="160">
        <f t="shared" ca="1" si="10"/>
        <v>0</v>
      </c>
      <c r="CJ43" s="160">
        <f t="shared" ca="1" si="10"/>
        <v>0</v>
      </c>
      <c r="CK43" s="160">
        <f t="shared" ca="1" si="10"/>
        <v>0</v>
      </c>
      <c r="CL43" s="160">
        <f t="shared" ca="1" si="10"/>
        <v>0</v>
      </c>
      <c r="CM43" s="160">
        <f t="shared" ca="1" si="10"/>
        <v>0</v>
      </c>
      <c r="CN43" s="160">
        <f t="shared" ca="1" si="10"/>
        <v>0</v>
      </c>
      <c r="CO43" s="160">
        <f t="shared" ca="1" si="10"/>
        <v>0</v>
      </c>
      <c r="CP43" s="160">
        <f t="shared" ca="1" si="10"/>
        <v>0</v>
      </c>
      <c r="CQ43" s="160">
        <f t="shared" ca="1" si="10"/>
        <v>0</v>
      </c>
      <c r="CR43" s="160">
        <f t="shared" ca="1" si="10"/>
        <v>0</v>
      </c>
      <c r="CS43" s="160">
        <f t="shared" ca="1" si="10"/>
        <v>0</v>
      </c>
      <c r="CT43" s="160">
        <f t="shared" ca="1" si="10"/>
        <v>0</v>
      </c>
      <c r="CU43" s="160">
        <f t="shared" ca="1" si="10"/>
        <v>0</v>
      </c>
      <c r="CV43" s="160">
        <f t="shared" ca="1" si="10"/>
        <v>0</v>
      </c>
      <c r="CW43" s="160">
        <f t="shared" ca="1" si="10"/>
        <v>0</v>
      </c>
      <c r="CX43" s="160">
        <f t="shared" ca="1" si="10"/>
        <v>0</v>
      </c>
      <c r="CY43" s="160">
        <f t="shared" ca="1" si="10"/>
        <v>0</v>
      </c>
      <c r="CZ43" s="160">
        <f t="shared" ca="1" si="10"/>
        <v>0</v>
      </c>
      <c r="DA43" s="160">
        <f t="shared" ca="1" si="10"/>
        <v>0</v>
      </c>
      <c r="DB43" s="160">
        <f t="shared" ca="1" si="10"/>
        <v>0</v>
      </c>
      <c r="DC43" s="160">
        <f t="shared" ca="1" si="10"/>
        <v>0</v>
      </c>
      <c r="DE43" s="111"/>
    </row>
    <row r="44" spans="1:109" s="158" customFormat="1" hidden="1">
      <c r="A44" s="162">
        <v>0</v>
      </c>
      <c r="B44" s="161" t="str">
        <f t="shared" ref="B44:B75" ca="1" si="11">IFERROR(OFFSET(INDIRECT("'"&amp;Opt_alt&amp;"'!B12"),$A44,H$39),"")</f>
        <v>D.1.1.</v>
      </c>
      <c r="C44" s="466" t="str">
        <f t="shared" ref="C44:C75" ca="1" si="12">IFERROR(OFFSET(INDIRECT("'"&amp;Opt_alt&amp;"'!C12"),$A44,H$39),"")</f>
        <v>Veikla (nurodykite pavadinimą; suplanuotas investicijas pagrįskite prielaidų lape)</v>
      </c>
      <c r="D44" s="467"/>
      <c r="E44" s="467"/>
      <c r="F44" s="468"/>
      <c r="G44" s="157">
        <f ca="1">SUMIF($H$39:$DC$39,"&lt;="&amp;PAL,$H44:$DC44)</f>
        <v>0</v>
      </c>
      <c r="H44" s="163">
        <f t="shared" ref="H44:Q51" ca="1" si="13">IFERROR(OFFSET(INDIRECT("'"&amp;Opt_alt&amp;"'!H12"),$A44,H$39)*(1+VMI)^H$39,"")</f>
        <v>0</v>
      </c>
      <c r="I44" s="163">
        <f t="shared" ca="1" si="13"/>
        <v>0</v>
      </c>
      <c r="J44" s="163">
        <f t="shared" ca="1" si="13"/>
        <v>0</v>
      </c>
      <c r="K44" s="163">
        <f t="shared" ca="1" si="13"/>
        <v>0</v>
      </c>
      <c r="L44" s="163">
        <f t="shared" ca="1" si="13"/>
        <v>0</v>
      </c>
      <c r="M44" s="163">
        <f t="shared" ca="1" si="13"/>
        <v>0</v>
      </c>
      <c r="N44" s="163">
        <f t="shared" ca="1" si="13"/>
        <v>0</v>
      </c>
      <c r="O44" s="163">
        <f t="shared" ca="1" si="13"/>
        <v>0</v>
      </c>
      <c r="P44" s="163">
        <f t="shared" ca="1" si="13"/>
        <v>0</v>
      </c>
      <c r="Q44" s="163">
        <f t="shared" ca="1" si="13"/>
        <v>0</v>
      </c>
      <c r="R44" s="163">
        <f t="shared" ref="R44:AA51" ca="1" si="14">IFERROR(OFFSET(INDIRECT("'"&amp;Opt_alt&amp;"'!H12"),$A44,R$39)*(1+VMI)^R$39,"")</f>
        <v>0</v>
      </c>
      <c r="S44" s="163">
        <f t="shared" ca="1" si="14"/>
        <v>0</v>
      </c>
      <c r="T44" s="163">
        <f t="shared" ca="1" si="14"/>
        <v>0</v>
      </c>
      <c r="U44" s="163">
        <f t="shared" ca="1" si="14"/>
        <v>0</v>
      </c>
      <c r="V44" s="163">
        <f t="shared" ca="1" si="14"/>
        <v>0</v>
      </c>
      <c r="W44" s="163">
        <f t="shared" ca="1" si="14"/>
        <v>0</v>
      </c>
      <c r="X44" s="163">
        <f t="shared" ca="1" si="14"/>
        <v>0</v>
      </c>
      <c r="Y44" s="163">
        <f t="shared" ca="1" si="14"/>
        <v>0</v>
      </c>
      <c r="Z44" s="163">
        <f t="shared" ca="1" si="14"/>
        <v>0</v>
      </c>
      <c r="AA44" s="163">
        <f t="shared" ca="1" si="14"/>
        <v>0</v>
      </c>
      <c r="AB44" s="163">
        <f t="shared" ref="AB44:AK51" ca="1" si="15">IFERROR(OFFSET(INDIRECT("'"&amp;Opt_alt&amp;"'!H12"),$A44,AB$39)*(1+VMI)^AB$39,"")</f>
        <v>0</v>
      </c>
      <c r="AC44" s="163">
        <f t="shared" ca="1" si="15"/>
        <v>0</v>
      </c>
      <c r="AD44" s="163">
        <f t="shared" ca="1" si="15"/>
        <v>0</v>
      </c>
      <c r="AE44" s="163">
        <f t="shared" ca="1" si="15"/>
        <v>0</v>
      </c>
      <c r="AF44" s="163">
        <f t="shared" ca="1" si="15"/>
        <v>0</v>
      </c>
      <c r="AG44" s="163">
        <f t="shared" ca="1" si="15"/>
        <v>0</v>
      </c>
      <c r="AH44" s="163">
        <f t="shared" ca="1" si="15"/>
        <v>0</v>
      </c>
      <c r="AI44" s="163">
        <f t="shared" ca="1" si="15"/>
        <v>0</v>
      </c>
      <c r="AJ44" s="163">
        <f t="shared" ca="1" si="15"/>
        <v>0</v>
      </c>
      <c r="AK44" s="163">
        <f t="shared" ca="1" si="15"/>
        <v>0</v>
      </c>
      <c r="AL44" s="163">
        <f t="shared" ref="AL44:AU51" ca="1" si="16">IFERROR(OFFSET(INDIRECT("'"&amp;Opt_alt&amp;"'!H12"),$A44,AL$39)*(1+VMI)^AL$39,"")</f>
        <v>0</v>
      </c>
      <c r="AM44" s="163">
        <f t="shared" ca="1" si="16"/>
        <v>0</v>
      </c>
      <c r="AN44" s="163">
        <f t="shared" ca="1" si="16"/>
        <v>0</v>
      </c>
      <c r="AO44" s="163">
        <f t="shared" ca="1" si="16"/>
        <v>0</v>
      </c>
      <c r="AP44" s="163">
        <f t="shared" ca="1" si="16"/>
        <v>0</v>
      </c>
      <c r="AQ44" s="163">
        <f t="shared" ca="1" si="16"/>
        <v>0</v>
      </c>
      <c r="AR44" s="163">
        <f t="shared" ca="1" si="16"/>
        <v>0</v>
      </c>
      <c r="AS44" s="163">
        <f t="shared" ca="1" si="16"/>
        <v>0</v>
      </c>
      <c r="AT44" s="163">
        <f t="shared" ca="1" si="16"/>
        <v>0</v>
      </c>
      <c r="AU44" s="163">
        <f t="shared" ca="1" si="16"/>
        <v>0</v>
      </c>
      <c r="AV44" s="163">
        <f t="shared" ref="AV44:BE51" ca="1" si="17">IFERROR(OFFSET(INDIRECT("'"&amp;Opt_alt&amp;"'!H12"),$A44,AV$39)*(1+VMI)^AV$39,"")</f>
        <v>0</v>
      </c>
      <c r="AW44" s="163">
        <f t="shared" ca="1" si="17"/>
        <v>0</v>
      </c>
      <c r="AX44" s="163">
        <f t="shared" ca="1" si="17"/>
        <v>0</v>
      </c>
      <c r="AY44" s="163">
        <f t="shared" ca="1" si="17"/>
        <v>0</v>
      </c>
      <c r="AZ44" s="163">
        <f t="shared" ca="1" si="17"/>
        <v>0</v>
      </c>
      <c r="BA44" s="163">
        <f t="shared" ca="1" si="17"/>
        <v>0</v>
      </c>
      <c r="BB44" s="163">
        <f t="shared" ca="1" si="17"/>
        <v>0</v>
      </c>
      <c r="BC44" s="163">
        <f t="shared" ca="1" si="17"/>
        <v>0</v>
      </c>
      <c r="BD44" s="163">
        <f t="shared" ca="1" si="17"/>
        <v>0</v>
      </c>
      <c r="BE44" s="163">
        <f t="shared" ca="1" si="17"/>
        <v>0</v>
      </c>
      <c r="BF44" s="163">
        <f t="shared" ref="BF44:BO51" ca="1" si="18">IFERROR(OFFSET(INDIRECT("'"&amp;Opt_alt&amp;"'!H12"),$A44,BF$39)*(1+VMI)^BF$39,"")</f>
        <v>0</v>
      </c>
      <c r="BG44" s="163">
        <f t="shared" ca="1" si="18"/>
        <v>0</v>
      </c>
      <c r="BH44" s="163">
        <f t="shared" ca="1" si="18"/>
        <v>0</v>
      </c>
      <c r="BI44" s="163">
        <f t="shared" ca="1" si="18"/>
        <v>0</v>
      </c>
      <c r="BJ44" s="163">
        <f t="shared" ca="1" si="18"/>
        <v>0</v>
      </c>
      <c r="BK44" s="163">
        <f t="shared" ca="1" si="18"/>
        <v>0</v>
      </c>
      <c r="BL44" s="163">
        <f t="shared" ca="1" si="18"/>
        <v>0</v>
      </c>
      <c r="BM44" s="163">
        <f t="shared" ca="1" si="18"/>
        <v>0</v>
      </c>
      <c r="BN44" s="163">
        <f t="shared" ca="1" si="18"/>
        <v>0</v>
      </c>
      <c r="BO44" s="163">
        <f t="shared" ca="1" si="18"/>
        <v>0</v>
      </c>
      <c r="BP44" s="163">
        <f t="shared" ref="BP44:BY51" ca="1" si="19">IFERROR(OFFSET(INDIRECT("'"&amp;Opt_alt&amp;"'!H12"),$A44,BP$39)*(1+VMI)^BP$39,"")</f>
        <v>0</v>
      </c>
      <c r="BQ44" s="163">
        <f t="shared" ca="1" si="19"/>
        <v>0</v>
      </c>
      <c r="BR44" s="163">
        <f t="shared" ca="1" si="19"/>
        <v>0</v>
      </c>
      <c r="BS44" s="163">
        <f t="shared" ca="1" si="19"/>
        <v>0</v>
      </c>
      <c r="BT44" s="163">
        <f t="shared" ca="1" si="19"/>
        <v>0</v>
      </c>
      <c r="BU44" s="163">
        <f t="shared" ca="1" si="19"/>
        <v>0</v>
      </c>
      <c r="BV44" s="163">
        <f t="shared" ca="1" si="19"/>
        <v>0</v>
      </c>
      <c r="BW44" s="163">
        <f t="shared" ca="1" si="19"/>
        <v>0</v>
      </c>
      <c r="BX44" s="163">
        <f t="shared" ca="1" si="19"/>
        <v>0</v>
      </c>
      <c r="BY44" s="163">
        <f t="shared" ca="1" si="19"/>
        <v>0</v>
      </c>
      <c r="BZ44" s="163">
        <f t="shared" ref="BZ44:CI51" ca="1" si="20">IFERROR(OFFSET(INDIRECT("'"&amp;Opt_alt&amp;"'!H12"),$A44,BZ$39)*(1+VMI)^BZ$39,"")</f>
        <v>0</v>
      </c>
      <c r="CA44" s="163">
        <f t="shared" ca="1" si="20"/>
        <v>0</v>
      </c>
      <c r="CB44" s="163">
        <f t="shared" ca="1" si="20"/>
        <v>0</v>
      </c>
      <c r="CC44" s="163">
        <f t="shared" ca="1" si="20"/>
        <v>0</v>
      </c>
      <c r="CD44" s="163">
        <f t="shared" ca="1" si="20"/>
        <v>0</v>
      </c>
      <c r="CE44" s="163">
        <f t="shared" ca="1" si="20"/>
        <v>0</v>
      </c>
      <c r="CF44" s="163">
        <f t="shared" ca="1" si="20"/>
        <v>0</v>
      </c>
      <c r="CG44" s="163">
        <f t="shared" ca="1" si="20"/>
        <v>0</v>
      </c>
      <c r="CH44" s="163">
        <f t="shared" ca="1" si="20"/>
        <v>0</v>
      </c>
      <c r="CI44" s="163">
        <f t="shared" ca="1" si="20"/>
        <v>0</v>
      </c>
      <c r="CJ44" s="163">
        <f t="shared" ref="CJ44:CS51" ca="1" si="21">IFERROR(OFFSET(INDIRECT("'"&amp;Opt_alt&amp;"'!H12"),$A44,CJ$39)*(1+VMI)^CJ$39,"")</f>
        <v>0</v>
      </c>
      <c r="CK44" s="163">
        <f t="shared" ca="1" si="21"/>
        <v>0</v>
      </c>
      <c r="CL44" s="163">
        <f t="shared" ca="1" si="21"/>
        <v>0</v>
      </c>
      <c r="CM44" s="163">
        <f t="shared" ca="1" si="21"/>
        <v>0</v>
      </c>
      <c r="CN44" s="163">
        <f t="shared" ca="1" si="21"/>
        <v>0</v>
      </c>
      <c r="CO44" s="163">
        <f t="shared" ca="1" si="21"/>
        <v>0</v>
      </c>
      <c r="CP44" s="163">
        <f t="shared" ca="1" si="21"/>
        <v>0</v>
      </c>
      <c r="CQ44" s="163">
        <f t="shared" ca="1" si="21"/>
        <v>0</v>
      </c>
      <c r="CR44" s="163">
        <f t="shared" ca="1" si="21"/>
        <v>0</v>
      </c>
      <c r="CS44" s="163">
        <f t="shared" ca="1" si="21"/>
        <v>0</v>
      </c>
      <c r="CT44" s="163">
        <f t="shared" ref="CT44:DC51" ca="1" si="22">IFERROR(OFFSET(INDIRECT("'"&amp;Opt_alt&amp;"'!H12"),$A44,CT$39)*(1+VMI)^CT$39,"")</f>
        <v>0</v>
      </c>
      <c r="CU44" s="163">
        <f t="shared" ca="1" si="22"/>
        <v>0</v>
      </c>
      <c r="CV44" s="163">
        <f t="shared" ca="1" si="22"/>
        <v>0</v>
      </c>
      <c r="CW44" s="163">
        <f t="shared" ca="1" si="22"/>
        <v>0</v>
      </c>
      <c r="CX44" s="163">
        <f t="shared" ca="1" si="22"/>
        <v>0</v>
      </c>
      <c r="CY44" s="163">
        <f t="shared" ca="1" si="22"/>
        <v>0</v>
      </c>
      <c r="CZ44" s="163">
        <f t="shared" ca="1" si="22"/>
        <v>0</v>
      </c>
      <c r="DA44" s="163">
        <f t="shared" ca="1" si="22"/>
        <v>0</v>
      </c>
      <c r="DB44" s="163">
        <f t="shared" ca="1" si="22"/>
        <v>0</v>
      </c>
      <c r="DC44" s="163">
        <f t="shared" ca="1" si="22"/>
        <v>0</v>
      </c>
      <c r="DE44" s="111"/>
    </row>
    <row r="45" spans="1:109" s="158" customFormat="1" hidden="1">
      <c r="A45" s="162">
        <v>1</v>
      </c>
      <c r="B45" s="161" t="str">
        <f t="shared" ca="1" si="11"/>
        <v>D.1.2.</v>
      </c>
      <c r="C45" s="466" t="str">
        <f t="shared" ca="1" si="12"/>
        <v>Veikla</v>
      </c>
      <c r="D45" s="467"/>
      <c r="E45" s="467"/>
      <c r="F45" s="468"/>
      <c r="G45" s="157">
        <f ca="1">SUMIF($H$39:$DC$39,"&lt;="&amp;PAL,$H45:$DC45)</f>
        <v>0</v>
      </c>
      <c r="H45" s="163">
        <f t="shared" ca="1" si="13"/>
        <v>0</v>
      </c>
      <c r="I45" s="163">
        <f t="shared" ca="1" si="13"/>
        <v>0</v>
      </c>
      <c r="J45" s="163">
        <f t="shared" ca="1" si="13"/>
        <v>0</v>
      </c>
      <c r="K45" s="163">
        <f t="shared" ca="1" si="13"/>
        <v>0</v>
      </c>
      <c r="L45" s="163">
        <f t="shared" ca="1" si="13"/>
        <v>0</v>
      </c>
      <c r="M45" s="163">
        <f t="shared" ca="1" si="13"/>
        <v>0</v>
      </c>
      <c r="N45" s="163">
        <f t="shared" ca="1" si="13"/>
        <v>0</v>
      </c>
      <c r="O45" s="163">
        <f t="shared" ca="1" si="13"/>
        <v>0</v>
      </c>
      <c r="P45" s="163">
        <f t="shared" ca="1" si="13"/>
        <v>0</v>
      </c>
      <c r="Q45" s="163">
        <f t="shared" ca="1" si="13"/>
        <v>0</v>
      </c>
      <c r="R45" s="163">
        <f t="shared" ca="1" si="14"/>
        <v>0</v>
      </c>
      <c r="S45" s="163">
        <f t="shared" ca="1" si="14"/>
        <v>0</v>
      </c>
      <c r="T45" s="163">
        <f t="shared" ca="1" si="14"/>
        <v>0</v>
      </c>
      <c r="U45" s="163">
        <f t="shared" ca="1" si="14"/>
        <v>0</v>
      </c>
      <c r="V45" s="163">
        <f t="shared" ca="1" si="14"/>
        <v>0</v>
      </c>
      <c r="W45" s="163">
        <f t="shared" ca="1" si="14"/>
        <v>0</v>
      </c>
      <c r="X45" s="163">
        <f t="shared" ca="1" si="14"/>
        <v>0</v>
      </c>
      <c r="Y45" s="163">
        <f t="shared" ca="1" si="14"/>
        <v>0</v>
      </c>
      <c r="Z45" s="163">
        <f t="shared" ca="1" si="14"/>
        <v>0</v>
      </c>
      <c r="AA45" s="163">
        <f t="shared" ca="1" si="14"/>
        <v>0</v>
      </c>
      <c r="AB45" s="163">
        <f t="shared" ca="1" si="15"/>
        <v>0</v>
      </c>
      <c r="AC45" s="163">
        <f t="shared" ca="1" si="15"/>
        <v>0</v>
      </c>
      <c r="AD45" s="163">
        <f t="shared" ca="1" si="15"/>
        <v>0</v>
      </c>
      <c r="AE45" s="163">
        <f t="shared" ca="1" si="15"/>
        <v>0</v>
      </c>
      <c r="AF45" s="163">
        <f t="shared" ca="1" si="15"/>
        <v>0</v>
      </c>
      <c r="AG45" s="163">
        <f t="shared" ca="1" si="15"/>
        <v>0</v>
      </c>
      <c r="AH45" s="163">
        <f t="shared" ca="1" si="15"/>
        <v>0</v>
      </c>
      <c r="AI45" s="163">
        <f t="shared" ca="1" si="15"/>
        <v>0</v>
      </c>
      <c r="AJ45" s="163">
        <f t="shared" ca="1" si="15"/>
        <v>0</v>
      </c>
      <c r="AK45" s="163">
        <f t="shared" ca="1" si="15"/>
        <v>0</v>
      </c>
      <c r="AL45" s="163">
        <f t="shared" ca="1" si="16"/>
        <v>0</v>
      </c>
      <c r="AM45" s="163">
        <f t="shared" ca="1" si="16"/>
        <v>0</v>
      </c>
      <c r="AN45" s="163">
        <f t="shared" ca="1" si="16"/>
        <v>0</v>
      </c>
      <c r="AO45" s="163">
        <f t="shared" ca="1" si="16"/>
        <v>0</v>
      </c>
      <c r="AP45" s="163">
        <f t="shared" ca="1" si="16"/>
        <v>0</v>
      </c>
      <c r="AQ45" s="163">
        <f t="shared" ca="1" si="16"/>
        <v>0</v>
      </c>
      <c r="AR45" s="163">
        <f t="shared" ca="1" si="16"/>
        <v>0</v>
      </c>
      <c r="AS45" s="163">
        <f t="shared" ca="1" si="16"/>
        <v>0</v>
      </c>
      <c r="AT45" s="163">
        <f t="shared" ca="1" si="16"/>
        <v>0</v>
      </c>
      <c r="AU45" s="163">
        <f t="shared" ca="1" si="16"/>
        <v>0</v>
      </c>
      <c r="AV45" s="163">
        <f t="shared" ca="1" si="17"/>
        <v>0</v>
      </c>
      <c r="AW45" s="163">
        <f t="shared" ca="1" si="17"/>
        <v>0</v>
      </c>
      <c r="AX45" s="163">
        <f t="shared" ca="1" si="17"/>
        <v>0</v>
      </c>
      <c r="AY45" s="163">
        <f t="shared" ca="1" si="17"/>
        <v>0</v>
      </c>
      <c r="AZ45" s="163">
        <f t="shared" ca="1" si="17"/>
        <v>0</v>
      </c>
      <c r="BA45" s="163">
        <f t="shared" ca="1" si="17"/>
        <v>0</v>
      </c>
      <c r="BB45" s="163">
        <f t="shared" ca="1" si="17"/>
        <v>0</v>
      </c>
      <c r="BC45" s="163">
        <f t="shared" ca="1" si="17"/>
        <v>0</v>
      </c>
      <c r="BD45" s="163">
        <f t="shared" ca="1" si="17"/>
        <v>0</v>
      </c>
      <c r="BE45" s="163">
        <f t="shared" ca="1" si="17"/>
        <v>0</v>
      </c>
      <c r="BF45" s="163">
        <f t="shared" ca="1" si="18"/>
        <v>0</v>
      </c>
      <c r="BG45" s="163">
        <f t="shared" ca="1" si="18"/>
        <v>0</v>
      </c>
      <c r="BH45" s="163">
        <f t="shared" ca="1" si="18"/>
        <v>0</v>
      </c>
      <c r="BI45" s="163">
        <f t="shared" ca="1" si="18"/>
        <v>0</v>
      </c>
      <c r="BJ45" s="163">
        <f t="shared" ca="1" si="18"/>
        <v>0</v>
      </c>
      <c r="BK45" s="163">
        <f t="shared" ca="1" si="18"/>
        <v>0</v>
      </c>
      <c r="BL45" s="163">
        <f t="shared" ca="1" si="18"/>
        <v>0</v>
      </c>
      <c r="BM45" s="163">
        <f t="shared" ca="1" si="18"/>
        <v>0</v>
      </c>
      <c r="BN45" s="163">
        <f t="shared" ca="1" si="18"/>
        <v>0</v>
      </c>
      <c r="BO45" s="163">
        <f t="shared" ca="1" si="18"/>
        <v>0</v>
      </c>
      <c r="BP45" s="163">
        <f t="shared" ca="1" si="19"/>
        <v>0</v>
      </c>
      <c r="BQ45" s="163">
        <f t="shared" ca="1" si="19"/>
        <v>0</v>
      </c>
      <c r="BR45" s="163">
        <f t="shared" ca="1" si="19"/>
        <v>0</v>
      </c>
      <c r="BS45" s="163">
        <f t="shared" ca="1" si="19"/>
        <v>0</v>
      </c>
      <c r="BT45" s="163">
        <f t="shared" ca="1" si="19"/>
        <v>0</v>
      </c>
      <c r="BU45" s="163">
        <f t="shared" ca="1" si="19"/>
        <v>0</v>
      </c>
      <c r="BV45" s="163">
        <f t="shared" ca="1" si="19"/>
        <v>0</v>
      </c>
      <c r="BW45" s="163">
        <f t="shared" ca="1" si="19"/>
        <v>0</v>
      </c>
      <c r="BX45" s="163">
        <f t="shared" ca="1" si="19"/>
        <v>0</v>
      </c>
      <c r="BY45" s="163">
        <f t="shared" ca="1" si="19"/>
        <v>0</v>
      </c>
      <c r="BZ45" s="163">
        <f t="shared" ca="1" si="20"/>
        <v>0</v>
      </c>
      <c r="CA45" s="163">
        <f t="shared" ca="1" si="20"/>
        <v>0</v>
      </c>
      <c r="CB45" s="163">
        <f t="shared" ca="1" si="20"/>
        <v>0</v>
      </c>
      <c r="CC45" s="163">
        <f t="shared" ca="1" si="20"/>
        <v>0</v>
      </c>
      <c r="CD45" s="163">
        <f t="shared" ca="1" si="20"/>
        <v>0</v>
      </c>
      <c r="CE45" s="163">
        <f t="shared" ca="1" si="20"/>
        <v>0</v>
      </c>
      <c r="CF45" s="163">
        <f t="shared" ca="1" si="20"/>
        <v>0</v>
      </c>
      <c r="CG45" s="163">
        <f t="shared" ca="1" si="20"/>
        <v>0</v>
      </c>
      <c r="CH45" s="163">
        <f t="shared" ca="1" si="20"/>
        <v>0</v>
      </c>
      <c r="CI45" s="163">
        <f t="shared" ca="1" si="20"/>
        <v>0</v>
      </c>
      <c r="CJ45" s="163">
        <f t="shared" ca="1" si="21"/>
        <v>0</v>
      </c>
      <c r="CK45" s="163">
        <f t="shared" ca="1" si="21"/>
        <v>0</v>
      </c>
      <c r="CL45" s="163">
        <f t="shared" ca="1" si="21"/>
        <v>0</v>
      </c>
      <c r="CM45" s="163">
        <f t="shared" ca="1" si="21"/>
        <v>0</v>
      </c>
      <c r="CN45" s="163">
        <f t="shared" ca="1" si="21"/>
        <v>0</v>
      </c>
      <c r="CO45" s="163">
        <f t="shared" ca="1" si="21"/>
        <v>0</v>
      </c>
      <c r="CP45" s="163">
        <f t="shared" ca="1" si="21"/>
        <v>0</v>
      </c>
      <c r="CQ45" s="163">
        <f t="shared" ca="1" si="21"/>
        <v>0</v>
      </c>
      <c r="CR45" s="163">
        <f t="shared" ca="1" si="21"/>
        <v>0</v>
      </c>
      <c r="CS45" s="163">
        <f t="shared" ca="1" si="21"/>
        <v>0</v>
      </c>
      <c r="CT45" s="163">
        <f t="shared" ca="1" si="22"/>
        <v>0</v>
      </c>
      <c r="CU45" s="163">
        <f t="shared" ca="1" si="22"/>
        <v>0</v>
      </c>
      <c r="CV45" s="163">
        <f t="shared" ca="1" si="22"/>
        <v>0</v>
      </c>
      <c r="CW45" s="163">
        <f t="shared" ca="1" si="22"/>
        <v>0</v>
      </c>
      <c r="CX45" s="163">
        <f t="shared" ca="1" si="22"/>
        <v>0</v>
      </c>
      <c r="CY45" s="163">
        <f t="shared" ca="1" si="22"/>
        <v>0</v>
      </c>
      <c r="CZ45" s="163">
        <f t="shared" ca="1" si="22"/>
        <v>0</v>
      </c>
      <c r="DA45" s="163">
        <f t="shared" ca="1" si="22"/>
        <v>0</v>
      </c>
      <c r="DB45" s="163">
        <f t="shared" ca="1" si="22"/>
        <v>0</v>
      </c>
      <c r="DC45" s="163">
        <f t="shared" ca="1" si="22"/>
        <v>0</v>
      </c>
      <c r="DE45" s="111"/>
    </row>
    <row r="46" spans="1:109" s="158" customFormat="1" hidden="1">
      <c r="A46" s="162">
        <v>2</v>
      </c>
      <c r="B46" s="161" t="str">
        <f t="shared" ca="1" si="11"/>
        <v>D.1.3.</v>
      </c>
      <c r="C46" s="466" t="str">
        <f t="shared" ca="1" si="12"/>
        <v>Veikla</v>
      </c>
      <c r="D46" s="467"/>
      <c r="E46" s="467"/>
      <c r="F46" s="468"/>
      <c r="G46" s="157">
        <f ca="1">SUMIF($H$39:$DC$39,"&lt;="&amp;PAL,$H46:$DC46)</f>
        <v>0</v>
      </c>
      <c r="H46" s="163">
        <f t="shared" ca="1" si="13"/>
        <v>0</v>
      </c>
      <c r="I46" s="163">
        <f t="shared" ca="1" si="13"/>
        <v>0</v>
      </c>
      <c r="J46" s="163">
        <f t="shared" ca="1" si="13"/>
        <v>0</v>
      </c>
      <c r="K46" s="163">
        <f t="shared" ca="1" si="13"/>
        <v>0</v>
      </c>
      <c r="L46" s="163">
        <f t="shared" ca="1" si="13"/>
        <v>0</v>
      </c>
      <c r="M46" s="163">
        <f t="shared" ca="1" si="13"/>
        <v>0</v>
      </c>
      <c r="N46" s="163">
        <f t="shared" ca="1" si="13"/>
        <v>0</v>
      </c>
      <c r="O46" s="163">
        <f t="shared" ca="1" si="13"/>
        <v>0</v>
      </c>
      <c r="P46" s="163">
        <f t="shared" ca="1" si="13"/>
        <v>0</v>
      </c>
      <c r="Q46" s="163">
        <f t="shared" ca="1" si="13"/>
        <v>0</v>
      </c>
      <c r="R46" s="163">
        <f t="shared" ca="1" si="14"/>
        <v>0</v>
      </c>
      <c r="S46" s="163">
        <f t="shared" ca="1" si="14"/>
        <v>0</v>
      </c>
      <c r="T46" s="163">
        <f t="shared" ca="1" si="14"/>
        <v>0</v>
      </c>
      <c r="U46" s="163">
        <f t="shared" ca="1" si="14"/>
        <v>0</v>
      </c>
      <c r="V46" s="163">
        <f t="shared" ca="1" si="14"/>
        <v>0</v>
      </c>
      <c r="W46" s="163">
        <f t="shared" ca="1" si="14"/>
        <v>0</v>
      </c>
      <c r="X46" s="163">
        <f t="shared" ca="1" si="14"/>
        <v>0</v>
      </c>
      <c r="Y46" s="163">
        <f t="shared" ca="1" si="14"/>
        <v>0</v>
      </c>
      <c r="Z46" s="163">
        <f t="shared" ca="1" si="14"/>
        <v>0</v>
      </c>
      <c r="AA46" s="163">
        <f t="shared" ca="1" si="14"/>
        <v>0</v>
      </c>
      <c r="AB46" s="163">
        <f t="shared" ca="1" si="15"/>
        <v>0</v>
      </c>
      <c r="AC46" s="163">
        <f t="shared" ca="1" si="15"/>
        <v>0</v>
      </c>
      <c r="AD46" s="163">
        <f t="shared" ca="1" si="15"/>
        <v>0</v>
      </c>
      <c r="AE46" s="163">
        <f t="shared" ca="1" si="15"/>
        <v>0</v>
      </c>
      <c r="AF46" s="163">
        <f t="shared" ca="1" si="15"/>
        <v>0</v>
      </c>
      <c r="AG46" s="163">
        <f t="shared" ca="1" si="15"/>
        <v>0</v>
      </c>
      <c r="AH46" s="163">
        <f t="shared" ca="1" si="15"/>
        <v>0</v>
      </c>
      <c r="AI46" s="163">
        <f t="shared" ca="1" si="15"/>
        <v>0</v>
      </c>
      <c r="AJ46" s="163">
        <f t="shared" ca="1" si="15"/>
        <v>0</v>
      </c>
      <c r="AK46" s="163">
        <f t="shared" ca="1" si="15"/>
        <v>0</v>
      </c>
      <c r="AL46" s="163">
        <f t="shared" ca="1" si="16"/>
        <v>0</v>
      </c>
      <c r="AM46" s="163">
        <f t="shared" ca="1" si="16"/>
        <v>0</v>
      </c>
      <c r="AN46" s="163">
        <f t="shared" ca="1" si="16"/>
        <v>0</v>
      </c>
      <c r="AO46" s="163">
        <f t="shared" ca="1" si="16"/>
        <v>0</v>
      </c>
      <c r="AP46" s="163">
        <f t="shared" ca="1" si="16"/>
        <v>0</v>
      </c>
      <c r="AQ46" s="163">
        <f t="shared" ca="1" si="16"/>
        <v>0</v>
      </c>
      <c r="AR46" s="163">
        <f t="shared" ca="1" si="16"/>
        <v>0</v>
      </c>
      <c r="AS46" s="163">
        <f t="shared" ca="1" si="16"/>
        <v>0</v>
      </c>
      <c r="AT46" s="163">
        <f t="shared" ca="1" si="16"/>
        <v>0</v>
      </c>
      <c r="AU46" s="163">
        <f t="shared" ca="1" si="16"/>
        <v>0</v>
      </c>
      <c r="AV46" s="163">
        <f t="shared" ca="1" si="17"/>
        <v>0</v>
      </c>
      <c r="AW46" s="163">
        <f t="shared" ca="1" si="17"/>
        <v>0</v>
      </c>
      <c r="AX46" s="163">
        <f t="shared" ca="1" si="17"/>
        <v>0</v>
      </c>
      <c r="AY46" s="163">
        <f t="shared" ca="1" si="17"/>
        <v>0</v>
      </c>
      <c r="AZ46" s="163">
        <f t="shared" ca="1" si="17"/>
        <v>0</v>
      </c>
      <c r="BA46" s="163">
        <f t="shared" ca="1" si="17"/>
        <v>0</v>
      </c>
      <c r="BB46" s="163">
        <f t="shared" ca="1" si="17"/>
        <v>0</v>
      </c>
      <c r="BC46" s="163">
        <f t="shared" ca="1" si="17"/>
        <v>0</v>
      </c>
      <c r="BD46" s="163">
        <f t="shared" ca="1" si="17"/>
        <v>0</v>
      </c>
      <c r="BE46" s="163">
        <f t="shared" ca="1" si="17"/>
        <v>0</v>
      </c>
      <c r="BF46" s="163">
        <f t="shared" ca="1" si="18"/>
        <v>0</v>
      </c>
      <c r="BG46" s="163">
        <f t="shared" ca="1" si="18"/>
        <v>0</v>
      </c>
      <c r="BH46" s="163">
        <f t="shared" ca="1" si="18"/>
        <v>0</v>
      </c>
      <c r="BI46" s="163">
        <f t="shared" ca="1" si="18"/>
        <v>0</v>
      </c>
      <c r="BJ46" s="163">
        <f t="shared" ca="1" si="18"/>
        <v>0</v>
      </c>
      <c r="BK46" s="163">
        <f t="shared" ca="1" si="18"/>
        <v>0</v>
      </c>
      <c r="BL46" s="163">
        <f t="shared" ca="1" si="18"/>
        <v>0</v>
      </c>
      <c r="BM46" s="163">
        <f t="shared" ca="1" si="18"/>
        <v>0</v>
      </c>
      <c r="BN46" s="163">
        <f t="shared" ca="1" si="18"/>
        <v>0</v>
      </c>
      <c r="BO46" s="163">
        <f t="shared" ca="1" si="18"/>
        <v>0</v>
      </c>
      <c r="BP46" s="163">
        <f t="shared" ca="1" si="19"/>
        <v>0</v>
      </c>
      <c r="BQ46" s="163">
        <f t="shared" ca="1" si="19"/>
        <v>0</v>
      </c>
      <c r="BR46" s="163">
        <f t="shared" ca="1" si="19"/>
        <v>0</v>
      </c>
      <c r="BS46" s="163">
        <f t="shared" ca="1" si="19"/>
        <v>0</v>
      </c>
      <c r="BT46" s="163">
        <f t="shared" ca="1" si="19"/>
        <v>0</v>
      </c>
      <c r="BU46" s="163">
        <f t="shared" ca="1" si="19"/>
        <v>0</v>
      </c>
      <c r="BV46" s="163">
        <f t="shared" ca="1" si="19"/>
        <v>0</v>
      </c>
      <c r="BW46" s="163">
        <f t="shared" ca="1" si="19"/>
        <v>0</v>
      </c>
      <c r="BX46" s="163">
        <f t="shared" ca="1" si="19"/>
        <v>0</v>
      </c>
      <c r="BY46" s="163">
        <f t="shared" ca="1" si="19"/>
        <v>0</v>
      </c>
      <c r="BZ46" s="163">
        <f t="shared" ca="1" si="20"/>
        <v>0</v>
      </c>
      <c r="CA46" s="163">
        <f t="shared" ca="1" si="20"/>
        <v>0</v>
      </c>
      <c r="CB46" s="163">
        <f t="shared" ca="1" si="20"/>
        <v>0</v>
      </c>
      <c r="CC46" s="163">
        <f t="shared" ca="1" si="20"/>
        <v>0</v>
      </c>
      <c r="CD46" s="163">
        <f t="shared" ca="1" si="20"/>
        <v>0</v>
      </c>
      <c r="CE46" s="163">
        <f t="shared" ca="1" si="20"/>
        <v>0</v>
      </c>
      <c r="CF46" s="163">
        <f t="shared" ca="1" si="20"/>
        <v>0</v>
      </c>
      <c r="CG46" s="163">
        <f t="shared" ca="1" si="20"/>
        <v>0</v>
      </c>
      <c r="CH46" s="163">
        <f t="shared" ca="1" si="20"/>
        <v>0</v>
      </c>
      <c r="CI46" s="163">
        <f t="shared" ca="1" si="20"/>
        <v>0</v>
      </c>
      <c r="CJ46" s="163">
        <f t="shared" ca="1" si="21"/>
        <v>0</v>
      </c>
      <c r="CK46" s="163">
        <f t="shared" ca="1" si="21"/>
        <v>0</v>
      </c>
      <c r="CL46" s="163">
        <f t="shared" ca="1" si="21"/>
        <v>0</v>
      </c>
      <c r="CM46" s="163">
        <f t="shared" ca="1" si="21"/>
        <v>0</v>
      </c>
      <c r="CN46" s="163">
        <f t="shared" ca="1" si="21"/>
        <v>0</v>
      </c>
      <c r="CO46" s="163">
        <f t="shared" ca="1" si="21"/>
        <v>0</v>
      </c>
      <c r="CP46" s="163">
        <f t="shared" ca="1" si="21"/>
        <v>0</v>
      </c>
      <c r="CQ46" s="163">
        <f t="shared" ca="1" si="21"/>
        <v>0</v>
      </c>
      <c r="CR46" s="163">
        <f t="shared" ca="1" si="21"/>
        <v>0</v>
      </c>
      <c r="CS46" s="163">
        <f t="shared" ca="1" si="21"/>
        <v>0</v>
      </c>
      <c r="CT46" s="163">
        <f t="shared" ca="1" si="22"/>
        <v>0</v>
      </c>
      <c r="CU46" s="163">
        <f t="shared" ca="1" si="22"/>
        <v>0</v>
      </c>
      <c r="CV46" s="163">
        <f t="shared" ca="1" si="22"/>
        <v>0</v>
      </c>
      <c r="CW46" s="163">
        <f t="shared" ca="1" si="22"/>
        <v>0</v>
      </c>
      <c r="CX46" s="163">
        <f t="shared" ca="1" si="22"/>
        <v>0</v>
      </c>
      <c r="CY46" s="163">
        <f t="shared" ca="1" si="22"/>
        <v>0</v>
      </c>
      <c r="CZ46" s="163">
        <f t="shared" ca="1" si="22"/>
        <v>0</v>
      </c>
      <c r="DA46" s="163">
        <f t="shared" ca="1" si="22"/>
        <v>0</v>
      </c>
      <c r="DB46" s="163">
        <f t="shared" ca="1" si="22"/>
        <v>0</v>
      </c>
      <c r="DC46" s="163">
        <f t="shared" ca="1" si="22"/>
        <v>0</v>
      </c>
      <c r="DE46" s="111"/>
    </row>
    <row r="47" spans="1:109" s="158" customFormat="1" hidden="1">
      <c r="A47" s="162">
        <v>3</v>
      </c>
      <c r="B47" s="161" t="str">
        <f t="shared" ca="1" si="11"/>
        <v>D.1.4.</v>
      </c>
      <c r="C47" s="466" t="str">
        <f t="shared" ca="1" si="12"/>
        <v>Veikla</v>
      </c>
      <c r="D47" s="467"/>
      <c r="E47" s="467"/>
      <c r="F47" s="468"/>
      <c r="G47" s="157">
        <f ca="1">SUMIF($H$39:$DC$39,"&lt;="&amp;PAL,$H47:$DC47)</f>
        <v>0</v>
      </c>
      <c r="H47" s="163">
        <f t="shared" ca="1" si="13"/>
        <v>0</v>
      </c>
      <c r="I47" s="163">
        <f t="shared" ca="1" si="13"/>
        <v>0</v>
      </c>
      <c r="J47" s="163">
        <f t="shared" ca="1" si="13"/>
        <v>0</v>
      </c>
      <c r="K47" s="163">
        <f t="shared" ca="1" si="13"/>
        <v>0</v>
      </c>
      <c r="L47" s="163">
        <f t="shared" ca="1" si="13"/>
        <v>0</v>
      </c>
      <c r="M47" s="163">
        <f t="shared" ca="1" si="13"/>
        <v>0</v>
      </c>
      <c r="N47" s="163">
        <f t="shared" ca="1" si="13"/>
        <v>0</v>
      </c>
      <c r="O47" s="163">
        <f t="shared" ca="1" si="13"/>
        <v>0</v>
      </c>
      <c r="P47" s="163">
        <f t="shared" ca="1" si="13"/>
        <v>0</v>
      </c>
      <c r="Q47" s="163">
        <f t="shared" ca="1" si="13"/>
        <v>0</v>
      </c>
      <c r="R47" s="163">
        <f t="shared" ca="1" si="14"/>
        <v>0</v>
      </c>
      <c r="S47" s="163">
        <f t="shared" ca="1" si="14"/>
        <v>0</v>
      </c>
      <c r="T47" s="163">
        <f t="shared" ca="1" si="14"/>
        <v>0</v>
      </c>
      <c r="U47" s="163">
        <f t="shared" ca="1" si="14"/>
        <v>0</v>
      </c>
      <c r="V47" s="163">
        <f t="shared" ca="1" si="14"/>
        <v>0</v>
      </c>
      <c r="W47" s="163">
        <f t="shared" ca="1" si="14"/>
        <v>0</v>
      </c>
      <c r="X47" s="163">
        <f t="shared" ca="1" si="14"/>
        <v>0</v>
      </c>
      <c r="Y47" s="163">
        <f t="shared" ca="1" si="14"/>
        <v>0</v>
      </c>
      <c r="Z47" s="163">
        <f t="shared" ca="1" si="14"/>
        <v>0</v>
      </c>
      <c r="AA47" s="163">
        <f t="shared" ca="1" si="14"/>
        <v>0</v>
      </c>
      <c r="AB47" s="163">
        <f t="shared" ca="1" si="15"/>
        <v>0</v>
      </c>
      <c r="AC47" s="163">
        <f t="shared" ca="1" si="15"/>
        <v>0</v>
      </c>
      <c r="AD47" s="163">
        <f t="shared" ca="1" si="15"/>
        <v>0</v>
      </c>
      <c r="AE47" s="163">
        <f t="shared" ca="1" si="15"/>
        <v>0</v>
      </c>
      <c r="AF47" s="163">
        <f t="shared" ca="1" si="15"/>
        <v>0</v>
      </c>
      <c r="AG47" s="163">
        <f t="shared" ca="1" si="15"/>
        <v>0</v>
      </c>
      <c r="AH47" s="163">
        <f t="shared" ca="1" si="15"/>
        <v>0</v>
      </c>
      <c r="AI47" s="163">
        <f t="shared" ca="1" si="15"/>
        <v>0</v>
      </c>
      <c r="AJ47" s="163">
        <f t="shared" ca="1" si="15"/>
        <v>0</v>
      </c>
      <c r="AK47" s="163">
        <f t="shared" ca="1" si="15"/>
        <v>0</v>
      </c>
      <c r="AL47" s="163">
        <f t="shared" ca="1" si="16"/>
        <v>0</v>
      </c>
      <c r="AM47" s="163">
        <f t="shared" ca="1" si="16"/>
        <v>0</v>
      </c>
      <c r="AN47" s="163">
        <f t="shared" ca="1" si="16"/>
        <v>0</v>
      </c>
      <c r="AO47" s="163">
        <f t="shared" ca="1" si="16"/>
        <v>0</v>
      </c>
      <c r="AP47" s="163">
        <f t="shared" ca="1" si="16"/>
        <v>0</v>
      </c>
      <c r="AQ47" s="163">
        <f t="shared" ca="1" si="16"/>
        <v>0</v>
      </c>
      <c r="AR47" s="163">
        <f t="shared" ca="1" si="16"/>
        <v>0</v>
      </c>
      <c r="AS47" s="163">
        <f t="shared" ca="1" si="16"/>
        <v>0</v>
      </c>
      <c r="AT47" s="163">
        <f t="shared" ca="1" si="16"/>
        <v>0</v>
      </c>
      <c r="AU47" s="163">
        <f t="shared" ca="1" si="16"/>
        <v>0</v>
      </c>
      <c r="AV47" s="163">
        <f t="shared" ca="1" si="17"/>
        <v>0</v>
      </c>
      <c r="AW47" s="163">
        <f t="shared" ca="1" si="17"/>
        <v>0</v>
      </c>
      <c r="AX47" s="163">
        <f t="shared" ca="1" si="17"/>
        <v>0</v>
      </c>
      <c r="AY47" s="163">
        <f t="shared" ca="1" si="17"/>
        <v>0</v>
      </c>
      <c r="AZ47" s="163">
        <f t="shared" ca="1" si="17"/>
        <v>0</v>
      </c>
      <c r="BA47" s="163">
        <f t="shared" ca="1" si="17"/>
        <v>0</v>
      </c>
      <c r="BB47" s="163">
        <f t="shared" ca="1" si="17"/>
        <v>0</v>
      </c>
      <c r="BC47" s="163">
        <f t="shared" ca="1" si="17"/>
        <v>0</v>
      </c>
      <c r="BD47" s="163">
        <f t="shared" ca="1" si="17"/>
        <v>0</v>
      </c>
      <c r="BE47" s="163">
        <f t="shared" ca="1" si="17"/>
        <v>0</v>
      </c>
      <c r="BF47" s="163">
        <f t="shared" ca="1" si="18"/>
        <v>0</v>
      </c>
      <c r="BG47" s="163">
        <f t="shared" ca="1" si="18"/>
        <v>0</v>
      </c>
      <c r="BH47" s="163">
        <f t="shared" ca="1" si="18"/>
        <v>0</v>
      </c>
      <c r="BI47" s="163">
        <f t="shared" ca="1" si="18"/>
        <v>0</v>
      </c>
      <c r="BJ47" s="163">
        <f t="shared" ca="1" si="18"/>
        <v>0</v>
      </c>
      <c r="BK47" s="163">
        <f t="shared" ca="1" si="18"/>
        <v>0</v>
      </c>
      <c r="BL47" s="163">
        <f t="shared" ca="1" si="18"/>
        <v>0</v>
      </c>
      <c r="BM47" s="163">
        <f t="shared" ca="1" si="18"/>
        <v>0</v>
      </c>
      <c r="BN47" s="163">
        <f t="shared" ca="1" si="18"/>
        <v>0</v>
      </c>
      <c r="BO47" s="163">
        <f t="shared" ca="1" si="18"/>
        <v>0</v>
      </c>
      <c r="BP47" s="163">
        <f t="shared" ca="1" si="19"/>
        <v>0</v>
      </c>
      <c r="BQ47" s="163">
        <f t="shared" ca="1" si="19"/>
        <v>0</v>
      </c>
      <c r="BR47" s="163">
        <f t="shared" ca="1" si="19"/>
        <v>0</v>
      </c>
      <c r="BS47" s="163">
        <f t="shared" ca="1" si="19"/>
        <v>0</v>
      </c>
      <c r="BT47" s="163">
        <f t="shared" ca="1" si="19"/>
        <v>0</v>
      </c>
      <c r="BU47" s="163">
        <f t="shared" ca="1" si="19"/>
        <v>0</v>
      </c>
      <c r="BV47" s="163">
        <f t="shared" ca="1" si="19"/>
        <v>0</v>
      </c>
      <c r="BW47" s="163">
        <f t="shared" ca="1" si="19"/>
        <v>0</v>
      </c>
      <c r="BX47" s="163">
        <f t="shared" ca="1" si="19"/>
        <v>0</v>
      </c>
      <c r="BY47" s="163">
        <f t="shared" ca="1" si="19"/>
        <v>0</v>
      </c>
      <c r="BZ47" s="163">
        <f t="shared" ca="1" si="20"/>
        <v>0</v>
      </c>
      <c r="CA47" s="163">
        <f t="shared" ca="1" si="20"/>
        <v>0</v>
      </c>
      <c r="CB47" s="163">
        <f t="shared" ca="1" si="20"/>
        <v>0</v>
      </c>
      <c r="CC47" s="163">
        <f t="shared" ca="1" si="20"/>
        <v>0</v>
      </c>
      <c r="CD47" s="163">
        <f t="shared" ca="1" si="20"/>
        <v>0</v>
      </c>
      <c r="CE47" s="163">
        <f t="shared" ca="1" si="20"/>
        <v>0</v>
      </c>
      <c r="CF47" s="163">
        <f t="shared" ca="1" si="20"/>
        <v>0</v>
      </c>
      <c r="CG47" s="163">
        <f t="shared" ca="1" si="20"/>
        <v>0</v>
      </c>
      <c r="CH47" s="163">
        <f t="shared" ca="1" si="20"/>
        <v>0</v>
      </c>
      <c r="CI47" s="163">
        <f t="shared" ca="1" si="20"/>
        <v>0</v>
      </c>
      <c r="CJ47" s="163">
        <f t="shared" ca="1" si="21"/>
        <v>0</v>
      </c>
      <c r="CK47" s="163">
        <f t="shared" ca="1" si="21"/>
        <v>0</v>
      </c>
      <c r="CL47" s="163">
        <f t="shared" ca="1" si="21"/>
        <v>0</v>
      </c>
      <c r="CM47" s="163">
        <f t="shared" ca="1" si="21"/>
        <v>0</v>
      </c>
      <c r="CN47" s="163">
        <f t="shared" ca="1" si="21"/>
        <v>0</v>
      </c>
      <c r="CO47" s="163">
        <f t="shared" ca="1" si="21"/>
        <v>0</v>
      </c>
      <c r="CP47" s="163">
        <f t="shared" ca="1" si="21"/>
        <v>0</v>
      </c>
      <c r="CQ47" s="163">
        <f t="shared" ca="1" si="21"/>
        <v>0</v>
      </c>
      <c r="CR47" s="163">
        <f t="shared" ca="1" si="21"/>
        <v>0</v>
      </c>
      <c r="CS47" s="163">
        <f t="shared" ca="1" si="21"/>
        <v>0</v>
      </c>
      <c r="CT47" s="163">
        <f t="shared" ca="1" si="22"/>
        <v>0</v>
      </c>
      <c r="CU47" s="163">
        <f t="shared" ca="1" si="22"/>
        <v>0</v>
      </c>
      <c r="CV47" s="163">
        <f t="shared" ca="1" si="22"/>
        <v>0</v>
      </c>
      <c r="CW47" s="163">
        <f t="shared" ca="1" si="22"/>
        <v>0</v>
      </c>
      <c r="CX47" s="163">
        <f t="shared" ca="1" si="22"/>
        <v>0</v>
      </c>
      <c r="CY47" s="163">
        <f t="shared" ca="1" si="22"/>
        <v>0</v>
      </c>
      <c r="CZ47" s="163">
        <f t="shared" ca="1" si="22"/>
        <v>0</v>
      </c>
      <c r="DA47" s="163">
        <f t="shared" ca="1" si="22"/>
        <v>0</v>
      </c>
      <c r="DB47" s="163">
        <f t="shared" ca="1" si="22"/>
        <v>0</v>
      </c>
      <c r="DC47" s="163">
        <f t="shared" ca="1" si="22"/>
        <v>0</v>
      </c>
      <c r="DE47" s="111"/>
    </row>
    <row r="48" spans="1:109" s="158" customFormat="1" hidden="1">
      <c r="A48" s="162">
        <v>4</v>
      </c>
      <c r="B48" s="161" t="str">
        <f t="shared" ca="1" si="11"/>
        <v>D.1.5.</v>
      </c>
      <c r="C48" s="466" t="str">
        <f t="shared" ca="1" si="12"/>
        <v>Veikla</v>
      </c>
      <c r="D48" s="467"/>
      <c r="E48" s="467"/>
      <c r="F48" s="468"/>
      <c r="G48" s="157">
        <f ca="1">SUMIF($H$39:$DC$39,"&lt;="&amp;PAL,$H48:$DC48)</f>
        <v>0</v>
      </c>
      <c r="H48" s="163">
        <f t="shared" ca="1" si="13"/>
        <v>0</v>
      </c>
      <c r="I48" s="163">
        <f t="shared" ca="1" si="13"/>
        <v>0</v>
      </c>
      <c r="J48" s="163">
        <f t="shared" ca="1" si="13"/>
        <v>0</v>
      </c>
      <c r="K48" s="163">
        <f t="shared" ca="1" si="13"/>
        <v>0</v>
      </c>
      <c r="L48" s="163">
        <f t="shared" ca="1" si="13"/>
        <v>0</v>
      </c>
      <c r="M48" s="163">
        <f t="shared" ca="1" si="13"/>
        <v>0</v>
      </c>
      <c r="N48" s="163">
        <f t="shared" ca="1" si="13"/>
        <v>0</v>
      </c>
      <c r="O48" s="163">
        <f t="shared" ca="1" si="13"/>
        <v>0</v>
      </c>
      <c r="P48" s="163">
        <f t="shared" ca="1" si="13"/>
        <v>0</v>
      </c>
      <c r="Q48" s="163">
        <f t="shared" ca="1" si="13"/>
        <v>0</v>
      </c>
      <c r="R48" s="163">
        <f t="shared" ca="1" si="14"/>
        <v>0</v>
      </c>
      <c r="S48" s="163">
        <f t="shared" ca="1" si="14"/>
        <v>0</v>
      </c>
      <c r="T48" s="163">
        <f t="shared" ca="1" si="14"/>
        <v>0</v>
      </c>
      <c r="U48" s="163">
        <f t="shared" ca="1" si="14"/>
        <v>0</v>
      </c>
      <c r="V48" s="163">
        <f t="shared" ca="1" si="14"/>
        <v>0</v>
      </c>
      <c r="W48" s="163">
        <f t="shared" ca="1" si="14"/>
        <v>0</v>
      </c>
      <c r="X48" s="163">
        <f t="shared" ca="1" si="14"/>
        <v>0</v>
      </c>
      <c r="Y48" s="163">
        <f t="shared" ca="1" si="14"/>
        <v>0</v>
      </c>
      <c r="Z48" s="163">
        <f t="shared" ca="1" si="14"/>
        <v>0</v>
      </c>
      <c r="AA48" s="163">
        <f t="shared" ca="1" si="14"/>
        <v>0</v>
      </c>
      <c r="AB48" s="163">
        <f t="shared" ca="1" si="15"/>
        <v>0</v>
      </c>
      <c r="AC48" s="163">
        <f t="shared" ca="1" si="15"/>
        <v>0</v>
      </c>
      <c r="AD48" s="163">
        <f t="shared" ca="1" si="15"/>
        <v>0</v>
      </c>
      <c r="AE48" s="163">
        <f t="shared" ca="1" si="15"/>
        <v>0</v>
      </c>
      <c r="AF48" s="163">
        <f t="shared" ca="1" si="15"/>
        <v>0</v>
      </c>
      <c r="AG48" s="163">
        <f t="shared" ca="1" si="15"/>
        <v>0</v>
      </c>
      <c r="AH48" s="163">
        <f t="shared" ca="1" si="15"/>
        <v>0</v>
      </c>
      <c r="AI48" s="163">
        <f t="shared" ca="1" si="15"/>
        <v>0</v>
      </c>
      <c r="AJ48" s="163">
        <f t="shared" ca="1" si="15"/>
        <v>0</v>
      </c>
      <c r="AK48" s="163">
        <f t="shared" ca="1" si="15"/>
        <v>0</v>
      </c>
      <c r="AL48" s="163">
        <f t="shared" ca="1" si="16"/>
        <v>0</v>
      </c>
      <c r="AM48" s="163">
        <f t="shared" ca="1" si="16"/>
        <v>0</v>
      </c>
      <c r="AN48" s="163">
        <f t="shared" ca="1" si="16"/>
        <v>0</v>
      </c>
      <c r="AO48" s="163">
        <f t="shared" ca="1" si="16"/>
        <v>0</v>
      </c>
      <c r="AP48" s="163">
        <f t="shared" ca="1" si="16"/>
        <v>0</v>
      </c>
      <c r="AQ48" s="163">
        <f t="shared" ca="1" si="16"/>
        <v>0</v>
      </c>
      <c r="AR48" s="163">
        <f t="shared" ca="1" si="16"/>
        <v>0</v>
      </c>
      <c r="AS48" s="163">
        <f t="shared" ca="1" si="16"/>
        <v>0</v>
      </c>
      <c r="AT48" s="163">
        <f t="shared" ca="1" si="16"/>
        <v>0</v>
      </c>
      <c r="AU48" s="163">
        <f t="shared" ca="1" si="16"/>
        <v>0</v>
      </c>
      <c r="AV48" s="163">
        <f t="shared" ca="1" si="17"/>
        <v>0</v>
      </c>
      <c r="AW48" s="163">
        <f t="shared" ca="1" si="17"/>
        <v>0</v>
      </c>
      <c r="AX48" s="163">
        <f t="shared" ca="1" si="17"/>
        <v>0</v>
      </c>
      <c r="AY48" s="163">
        <f t="shared" ca="1" si="17"/>
        <v>0</v>
      </c>
      <c r="AZ48" s="163">
        <f t="shared" ca="1" si="17"/>
        <v>0</v>
      </c>
      <c r="BA48" s="163">
        <f t="shared" ca="1" si="17"/>
        <v>0</v>
      </c>
      <c r="BB48" s="163">
        <f t="shared" ca="1" si="17"/>
        <v>0</v>
      </c>
      <c r="BC48" s="163">
        <f t="shared" ca="1" si="17"/>
        <v>0</v>
      </c>
      <c r="BD48" s="163">
        <f t="shared" ca="1" si="17"/>
        <v>0</v>
      </c>
      <c r="BE48" s="163">
        <f t="shared" ca="1" si="17"/>
        <v>0</v>
      </c>
      <c r="BF48" s="163">
        <f t="shared" ca="1" si="18"/>
        <v>0</v>
      </c>
      <c r="BG48" s="163">
        <f t="shared" ca="1" si="18"/>
        <v>0</v>
      </c>
      <c r="BH48" s="163">
        <f t="shared" ca="1" si="18"/>
        <v>0</v>
      </c>
      <c r="BI48" s="163">
        <f t="shared" ca="1" si="18"/>
        <v>0</v>
      </c>
      <c r="BJ48" s="163">
        <f t="shared" ca="1" si="18"/>
        <v>0</v>
      </c>
      <c r="BK48" s="163">
        <f t="shared" ca="1" si="18"/>
        <v>0</v>
      </c>
      <c r="BL48" s="163">
        <f t="shared" ca="1" si="18"/>
        <v>0</v>
      </c>
      <c r="BM48" s="163">
        <f t="shared" ca="1" si="18"/>
        <v>0</v>
      </c>
      <c r="BN48" s="163">
        <f t="shared" ca="1" si="18"/>
        <v>0</v>
      </c>
      <c r="BO48" s="163">
        <f t="shared" ca="1" si="18"/>
        <v>0</v>
      </c>
      <c r="BP48" s="163">
        <f t="shared" ca="1" si="19"/>
        <v>0</v>
      </c>
      <c r="BQ48" s="163">
        <f t="shared" ca="1" si="19"/>
        <v>0</v>
      </c>
      <c r="BR48" s="163">
        <f t="shared" ca="1" si="19"/>
        <v>0</v>
      </c>
      <c r="BS48" s="163">
        <f t="shared" ca="1" si="19"/>
        <v>0</v>
      </c>
      <c r="BT48" s="163">
        <f t="shared" ca="1" si="19"/>
        <v>0</v>
      </c>
      <c r="BU48" s="163">
        <f t="shared" ca="1" si="19"/>
        <v>0</v>
      </c>
      <c r="BV48" s="163">
        <f t="shared" ca="1" si="19"/>
        <v>0</v>
      </c>
      <c r="BW48" s="163">
        <f t="shared" ca="1" si="19"/>
        <v>0</v>
      </c>
      <c r="BX48" s="163">
        <f t="shared" ca="1" si="19"/>
        <v>0</v>
      </c>
      <c r="BY48" s="163">
        <f t="shared" ca="1" si="19"/>
        <v>0</v>
      </c>
      <c r="BZ48" s="163">
        <f t="shared" ca="1" si="20"/>
        <v>0</v>
      </c>
      <c r="CA48" s="163">
        <f t="shared" ca="1" si="20"/>
        <v>0</v>
      </c>
      <c r="CB48" s="163">
        <f t="shared" ca="1" si="20"/>
        <v>0</v>
      </c>
      <c r="CC48" s="163">
        <f t="shared" ca="1" si="20"/>
        <v>0</v>
      </c>
      <c r="CD48" s="163">
        <f t="shared" ca="1" si="20"/>
        <v>0</v>
      </c>
      <c r="CE48" s="163">
        <f t="shared" ca="1" si="20"/>
        <v>0</v>
      </c>
      <c r="CF48" s="163">
        <f t="shared" ca="1" si="20"/>
        <v>0</v>
      </c>
      <c r="CG48" s="163">
        <f t="shared" ca="1" si="20"/>
        <v>0</v>
      </c>
      <c r="CH48" s="163">
        <f t="shared" ca="1" si="20"/>
        <v>0</v>
      </c>
      <c r="CI48" s="163">
        <f t="shared" ca="1" si="20"/>
        <v>0</v>
      </c>
      <c r="CJ48" s="163">
        <f t="shared" ca="1" si="21"/>
        <v>0</v>
      </c>
      <c r="CK48" s="163">
        <f t="shared" ca="1" si="21"/>
        <v>0</v>
      </c>
      <c r="CL48" s="163">
        <f t="shared" ca="1" si="21"/>
        <v>0</v>
      </c>
      <c r="CM48" s="163">
        <f t="shared" ca="1" si="21"/>
        <v>0</v>
      </c>
      <c r="CN48" s="163">
        <f t="shared" ca="1" si="21"/>
        <v>0</v>
      </c>
      <c r="CO48" s="163">
        <f t="shared" ca="1" si="21"/>
        <v>0</v>
      </c>
      <c r="CP48" s="163">
        <f t="shared" ca="1" si="21"/>
        <v>0</v>
      </c>
      <c r="CQ48" s="163">
        <f t="shared" ca="1" si="21"/>
        <v>0</v>
      </c>
      <c r="CR48" s="163">
        <f t="shared" ca="1" si="21"/>
        <v>0</v>
      </c>
      <c r="CS48" s="163">
        <f t="shared" ca="1" si="21"/>
        <v>0</v>
      </c>
      <c r="CT48" s="163">
        <f t="shared" ca="1" si="22"/>
        <v>0</v>
      </c>
      <c r="CU48" s="163">
        <f t="shared" ca="1" si="22"/>
        <v>0</v>
      </c>
      <c r="CV48" s="163">
        <f t="shared" ca="1" si="22"/>
        <v>0</v>
      </c>
      <c r="CW48" s="163">
        <f t="shared" ca="1" si="22"/>
        <v>0</v>
      </c>
      <c r="CX48" s="163">
        <f t="shared" ca="1" si="22"/>
        <v>0</v>
      </c>
      <c r="CY48" s="163">
        <f t="shared" ca="1" si="22"/>
        <v>0</v>
      </c>
      <c r="CZ48" s="163">
        <f t="shared" ca="1" si="22"/>
        <v>0</v>
      </c>
      <c r="DA48" s="163">
        <f t="shared" ca="1" si="22"/>
        <v>0</v>
      </c>
      <c r="DB48" s="163">
        <f t="shared" ca="1" si="22"/>
        <v>0</v>
      </c>
      <c r="DC48" s="163">
        <f t="shared" ca="1" si="22"/>
        <v>0</v>
      </c>
      <c r="DE48" s="111"/>
    </row>
    <row r="49" spans="1:109" s="158" customFormat="1" hidden="1">
      <c r="A49" s="162">
        <v>5</v>
      </c>
      <c r="B49" s="161" t="str">
        <f t="shared" ca="1" si="11"/>
        <v>D.1.6.</v>
      </c>
      <c r="C49" s="466" t="str">
        <f t="shared" ca="1" si="12"/>
        <v>Veikla</v>
      </c>
      <c r="D49" s="467"/>
      <c r="E49" s="467"/>
      <c r="F49" s="468"/>
      <c r="G49" s="157">
        <f ca="1">SUMIF($H$39:$DC$39,"&lt;="&amp;PAL,$H49:$DC49)</f>
        <v>0</v>
      </c>
      <c r="H49" s="163">
        <f t="shared" ca="1" si="13"/>
        <v>0</v>
      </c>
      <c r="I49" s="163">
        <f t="shared" ca="1" si="13"/>
        <v>0</v>
      </c>
      <c r="J49" s="163">
        <f t="shared" ca="1" si="13"/>
        <v>0</v>
      </c>
      <c r="K49" s="163">
        <f t="shared" ca="1" si="13"/>
        <v>0</v>
      </c>
      <c r="L49" s="163">
        <f t="shared" ca="1" si="13"/>
        <v>0</v>
      </c>
      <c r="M49" s="163">
        <f t="shared" ca="1" si="13"/>
        <v>0</v>
      </c>
      <c r="N49" s="163">
        <f t="shared" ca="1" si="13"/>
        <v>0</v>
      </c>
      <c r="O49" s="163">
        <f t="shared" ca="1" si="13"/>
        <v>0</v>
      </c>
      <c r="P49" s="163">
        <f t="shared" ca="1" si="13"/>
        <v>0</v>
      </c>
      <c r="Q49" s="163">
        <f t="shared" ca="1" si="13"/>
        <v>0</v>
      </c>
      <c r="R49" s="163">
        <f t="shared" ca="1" si="14"/>
        <v>0</v>
      </c>
      <c r="S49" s="163">
        <f t="shared" ca="1" si="14"/>
        <v>0</v>
      </c>
      <c r="T49" s="163">
        <f t="shared" ca="1" si="14"/>
        <v>0</v>
      </c>
      <c r="U49" s="163">
        <f t="shared" ca="1" si="14"/>
        <v>0</v>
      </c>
      <c r="V49" s="163">
        <f t="shared" ca="1" si="14"/>
        <v>0</v>
      </c>
      <c r="W49" s="163">
        <f t="shared" ca="1" si="14"/>
        <v>0</v>
      </c>
      <c r="X49" s="163">
        <f t="shared" ca="1" si="14"/>
        <v>0</v>
      </c>
      <c r="Y49" s="163">
        <f t="shared" ca="1" si="14"/>
        <v>0</v>
      </c>
      <c r="Z49" s="163">
        <f t="shared" ca="1" si="14"/>
        <v>0</v>
      </c>
      <c r="AA49" s="163">
        <f t="shared" ca="1" si="14"/>
        <v>0</v>
      </c>
      <c r="AB49" s="163">
        <f t="shared" ca="1" si="15"/>
        <v>0</v>
      </c>
      <c r="AC49" s="163">
        <f t="shared" ca="1" si="15"/>
        <v>0</v>
      </c>
      <c r="AD49" s="163">
        <f t="shared" ca="1" si="15"/>
        <v>0</v>
      </c>
      <c r="AE49" s="163">
        <f t="shared" ca="1" si="15"/>
        <v>0</v>
      </c>
      <c r="AF49" s="163">
        <f t="shared" ca="1" si="15"/>
        <v>0</v>
      </c>
      <c r="AG49" s="163">
        <f t="shared" ca="1" si="15"/>
        <v>0</v>
      </c>
      <c r="AH49" s="163">
        <f t="shared" ca="1" si="15"/>
        <v>0</v>
      </c>
      <c r="AI49" s="163">
        <f t="shared" ca="1" si="15"/>
        <v>0</v>
      </c>
      <c r="AJ49" s="163">
        <f t="shared" ca="1" si="15"/>
        <v>0</v>
      </c>
      <c r="AK49" s="163">
        <f t="shared" ca="1" si="15"/>
        <v>0</v>
      </c>
      <c r="AL49" s="163">
        <f t="shared" ca="1" si="16"/>
        <v>0</v>
      </c>
      <c r="AM49" s="163">
        <f t="shared" ca="1" si="16"/>
        <v>0</v>
      </c>
      <c r="AN49" s="163">
        <f t="shared" ca="1" si="16"/>
        <v>0</v>
      </c>
      <c r="AO49" s="163">
        <f t="shared" ca="1" si="16"/>
        <v>0</v>
      </c>
      <c r="AP49" s="163">
        <f t="shared" ca="1" si="16"/>
        <v>0</v>
      </c>
      <c r="AQ49" s="163">
        <f t="shared" ca="1" si="16"/>
        <v>0</v>
      </c>
      <c r="AR49" s="163">
        <f t="shared" ca="1" si="16"/>
        <v>0</v>
      </c>
      <c r="AS49" s="163">
        <f t="shared" ca="1" si="16"/>
        <v>0</v>
      </c>
      <c r="AT49" s="163">
        <f t="shared" ca="1" si="16"/>
        <v>0</v>
      </c>
      <c r="AU49" s="163">
        <f t="shared" ca="1" si="16"/>
        <v>0</v>
      </c>
      <c r="AV49" s="163">
        <f t="shared" ca="1" si="17"/>
        <v>0</v>
      </c>
      <c r="AW49" s="163">
        <f t="shared" ca="1" si="17"/>
        <v>0</v>
      </c>
      <c r="AX49" s="163">
        <f t="shared" ca="1" si="17"/>
        <v>0</v>
      </c>
      <c r="AY49" s="163">
        <f t="shared" ca="1" si="17"/>
        <v>0</v>
      </c>
      <c r="AZ49" s="163">
        <f t="shared" ca="1" si="17"/>
        <v>0</v>
      </c>
      <c r="BA49" s="163">
        <f t="shared" ca="1" si="17"/>
        <v>0</v>
      </c>
      <c r="BB49" s="163">
        <f t="shared" ca="1" si="17"/>
        <v>0</v>
      </c>
      <c r="BC49" s="163">
        <f t="shared" ca="1" si="17"/>
        <v>0</v>
      </c>
      <c r="BD49" s="163">
        <f t="shared" ca="1" si="17"/>
        <v>0</v>
      </c>
      <c r="BE49" s="163">
        <f t="shared" ca="1" si="17"/>
        <v>0</v>
      </c>
      <c r="BF49" s="163">
        <f t="shared" ca="1" si="18"/>
        <v>0</v>
      </c>
      <c r="BG49" s="163">
        <f t="shared" ca="1" si="18"/>
        <v>0</v>
      </c>
      <c r="BH49" s="163">
        <f t="shared" ca="1" si="18"/>
        <v>0</v>
      </c>
      <c r="BI49" s="163">
        <f t="shared" ca="1" si="18"/>
        <v>0</v>
      </c>
      <c r="BJ49" s="163">
        <f t="shared" ca="1" si="18"/>
        <v>0</v>
      </c>
      <c r="BK49" s="163">
        <f t="shared" ca="1" si="18"/>
        <v>0</v>
      </c>
      <c r="BL49" s="163">
        <f t="shared" ca="1" si="18"/>
        <v>0</v>
      </c>
      <c r="BM49" s="163">
        <f t="shared" ca="1" si="18"/>
        <v>0</v>
      </c>
      <c r="BN49" s="163">
        <f t="shared" ca="1" si="18"/>
        <v>0</v>
      </c>
      <c r="BO49" s="163">
        <f t="shared" ca="1" si="18"/>
        <v>0</v>
      </c>
      <c r="BP49" s="163">
        <f t="shared" ca="1" si="19"/>
        <v>0</v>
      </c>
      <c r="BQ49" s="163">
        <f t="shared" ca="1" si="19"/>
        <v>0</v>
      </c>
      <c r="BR49" s="163">
        <f t="shared" ca="1" si="19"/>
        <v>0</v>
      </c>
      <c r="BS49" s="163">
        <f t="shared" ca="1" si="19"/>
        <v>0</v>
      </c>
      <c r="BT49" s="163">
        <f t="shared" ca="1" si="19"/>
        <v>0</v>
      </c>
      <c r="BU49" s="163">
        <f t="shared" ca="1" si="19"/>
        <v>0</v>
      </c>
      <c r="BV49" s="163">
        <f t="shared" ca="1" si="19"/>
        <v>0</v>
      </c>
      <c r="BW49" s="163">
        <f t="shared" ca="1" si="19"/>
        <v>0</v>
      </c>
      <c r="BX49" s="163">
        <f t="shared" ca="1" si="19"/>
        <v>0</v>
      </c>
      <c r="BY49" s="163">
        <f t="shared" ca="1" si="19"/>
        <v>0</v>
      </c>
      <c r="BZ49" s="163">
        <f t="shared" ca="1" si="20"/>
        <v>0</v>
      </c>
      <c r="CA49" s="163">
        <f t="shared" ca="1" si="20"/>
        <v>0</v>
      </c>
      <c r="CB49" s="163">
        <f t="shared" ca="1" si="20"/>
        <v>0</v>
      </c>
      <c r="CC49" s="163">
        <f t="shared" ca="1" si="20"/>
        <v>0</v>
      </c>
      <c r="CD49" s="163">
        <f t="shared" ca="1" si="20"/>
        <v>0</v>
      </c>
      <c r="CE49" s="163">
        <f t="shared" ca="1" si="20"/>
        <v>0</v>
      </c>
      <c r="CF49" s="163">
        <f t="shared" ca="1" si="20"/>
        <v>0</v>
      </c>
      <c r="CG49" s="163">
        <f t="shared" ca="1" si="20"/>
        <v>0</v>
      </c>
      <c r="CH49" s="163">
        <f t="shared" ca="1" si="20"/>
        <v>0</v>
      </c>
      <c r="CI49" s="163">
        <f t="shared" ca="1" si="20"/>
        <v>0</v>
      </c>
      <c r="CJ49" s="163">
        <f t="shared" ca="1" si="21"/>
        <v>0</v>
      </c>
      <c r="CK49" s="163">
        <f t="shared" ca="1" si="21"/>
        <v>0</v>
      </c>
      <c r="CL49" s="163">
        <f t="shared" ca="1" si="21"/>
        <v>0</v>
      </c>
      <c r="CM49" s="163">
        <f t="shared" ca="1" si="21"/>
        <v>0</v>
      </c>
      <c r="CN49" s="163">
        <f t="shared" ca="1" si="21"/>
        <v>0</v>
      </c>
      <c r="CO49" s="163">
        <f t="shared" ca="1" si="21"/>
        <v>0</v>
      </c>
      <c r="CP49" s="163">
        <f t="shared" ca="1" si="21"/>
        <v>0</v>
      </c>
      <c r="CQ49" s="163">
        <f t="shared" ca="1" si="21"/>
        <v>0</v>
      </c>
      <c r="CR49" s="163">
        <f t="shared" ca="1" si="21"/>
        <v>0</v>
      </c>
      <c r="CS49" s="163">
        <f t="shared" ca="1" si="21"/>
        <v>0</v>
      </c>
      <c r="CT49" s="163">
        <f t="shared" ca="1" si="22"/>
        <v>0</v>
      </c>
      <c r="CU49" s="163">
        <f t="shared" ca="1" si="22"/>
        <v>0</v>
      </c>
      <c r="CV49" s="163">
        <f t="shared" ca="1" si="22"/>
        <v>0</v>
      </c>
      <c r="CW49" s="163">
        <f t="shared" ca="1" si="22"/>
        <v>0</v>
      </c>
      <c r="CX49" s="163">
        <f t="shared" ca="1" si="22"/>
        <v>0</v>
      </c>
      <c r="CY49" s="163">
        <f t="shared" ca="1" si="22"/>
        <v>0</v>
      </c>
      <c r="CZ49" s="163">
        <f t="shared" ca="1" si="22"/>
        <v>0</v>
      </c>
      <c r="DA49" s="163">
        <f t="shared" ca="1" si="22"/>
        <v>0</v>
      </c>
      <c r="DB49" s="163">
        <f t="shared" ca="1" si="22"/>
        <v>0</v>
      </c>
      <c r="DC49" s="163">
        <f t="shared" ca="1" si="22"/>
        <v>0</v>
      </c>
      <c r="DE49" s="111"/>
    </row>
    <row r="50" spans="1:109" s="158" customFormat="1" hidden="1">
      <c r="A50" s="162">
        <v>6</v>
      </c>
      <c r="B50" s="161" t="str">
        <f t="shared" ca="1" si="11"/>
        <v>D.1.7.</v>
      </c>
      <c r="C50" s="466" t="str">
        <f t="shared" ca="1" si="12"/>
        <v>Veikla</v>
      </c>
      <c r="D50" s="467"/>
      <c r="E50" s="467"/>
      <c r="F50" s="468"/>
      <c r="G50" s="157">
        <f ca="1">SUMIF($H$39:$DC$39,"&lt;="&amp;PAL,$H50:$DC50)</f>
        <v>0</v>
      </c>
      <c r="H50" s="163">
        <f t="shared" ca="1" si="13"/>
        <v>0</v>
      </c>
      <c r="I50" s="163">
        <f t="shared" ca="1" si="13"/>
        <v>0</v>
      </c>
      <c r="J50" s="163">
        <f t="shared" ca="1" si="13"/>
        <v>0</v>
      </c>
      <c r="K50" s="163">
        <f t="shared" ca="1" si="13"/>
        <v>0</v>
      </c>
      <c r="L50" s="163">
        <f t="shared" ca="1" si="13"/>
        <v>0</v>
      </c>
      <c r="M50" s="163">
        <f t="shared" ca="1" si="13"/>
        <v>0</v>
      </c>
      <c r="N50" s="163">
        <f t="shared" ca="1" si="13"/>
        <v>0</v>
      </c>
      <c r="O50" s="163">
        <f t="shared" ca="1" si="13"/>
        <v>0</v>
      </c>
      <c r="P50" s="163">
        <f t="shared" ca="1" si="13"/>
        <v>0</v>
      </c>
      <c r="Q50" s="163">
        <f t="shared" ca="1" si="13"/>
        <v>0</v>
      </c>
      <c r="R50" s="163">
        <f t="shared" ca="1" si="14"/>
        <v>0</v>
      </c>
      <c r="S50" s="163">
        <f t="shared" ca="1" si="14"/>
        <v>0</v>
      </c>
      <c r="T50" s="163">
        <f t="shared" ca="1" si="14"/>
        <v>0</v>
      </c>
      <c r="U50" s="163">
        <f t="shared" ca="1" si="14"/>
        <v>0</v>
      </c>
      <c r="V50" s="163">
        <f t="shared" ca="1" si="14"/>
        <v>0</v>
      </c>
      <c r="W50" s="163">
        <f t="shared" ca="1" si="14"/>
        <v>0</v>
      </c>
      <c r="X50" s="163">
        <f t="shared" ca="1" si="14"/>
        <v>0</v>
      </c>
      <c r="Y50" s="163">
        <f t="shared" ca="1" si="14"/>
        <v>0</v>
      </c>
      <c r="Z50" s="163">
        <f t="shared" ca="1" si="14"/>
        <v>0</v>
      </c>
      <c r="AA50" s="163">
        <f t="shared" ca="1" si="14"/>
        <v>0</v>
      </c>
      <c r="AB50" s="163">
        <f t="shared" ca="1" si="15"/>
        <v>0</v>
      </c>
      <c r="AC50" s="163">
        <f t="shared" ca="1" si="15"/>
        <v>0</v>
      </c>
      <c r="AD50" s="163">
        <f t="shared" ca="1" si="15"/>
        <v>0</v>
      </c>
      <c r="AE50" s="163">
        <f t="shared" ca="1" si="15"/>
        <v>0</v>
      </c>
      <c r="AF50" s="163">
        <f t="shared" ca="1" si="15"/>
        <v>0</v>
      </c>
      <c r="AG50" s="163">
        <f t="shared" ca="1" si="15"/>
        <v>0</v>
      </c>
      <c r="AH50" s="163">
        <f t="shared" ca="1" si="15"/>
        <v>0</v>
      </c>
      <c r="AI50" s="163">
        <f t="shared" ca="1" si="15"/>
        <v>0</v>
      </c>
      <c r="AJ50" s="163">
        <f t="shared" ca="1" si="15"/>
        <v>0</v>
      </c>
      <c r="AK50" s="163">
        <f t="shared" ca="1" si="15"/>
        <v>0</v>
      </c>
      <c r="AL50" s="163">
        <f t="shared" ca="1" si="16"/>
        <v>0</v>
      </c>
      <c r="AM50" s="163">
        <f t="shared" ca="1" si="16"/>
        <v>0</v>
      </c>
      <c r="AN50" s="163">
        <f t="shared" ca="1" si="16"/>
        <v>0</v>
      </c>
      <c r="AO50" s="163">
        <f t="shared" ca="1" si="16"/>
        <v>0</v>
      </c>
      <c r="AP50" s="163">
        <f t="shared" ca="1" si="16"/>
        <v>0</v>
      </c>
      <c r="AQ50" s="163">
        <f t="shared" ca="1" si="16"/>
        <v>0</v>
      </c>
      <c r="AR50" s="163">
        <f t="shared" ca="1" si="16"/>
        <v>0</v>
      </c>
      <c r="AS50" s="163">
        <f t="shared" ca="1" si="16"/>
        <v>0</v>
      </c>
      <c r="AT50" s="163">
        <f t="shared" ca="1" si="16"/>
        <v>0</v>
      </c>
      <c r="AU50" s="163">
        <f t="shared" ca="1" si="16"/>
        <v>0</v>
      </c>
      <c r="AV50" s="163">
        <f t="shared" ca="1" si="17"/>
        <v>0</v>
      </c>
      <c r="AW50" s="163">
        <f t="shared" ca="1" si="17"/>
        <v>0</v>
      </c>
      <c r="AX50" s="163">
        <f t="shared" ca="1" si="17"/>
        <v>0</v>
      </c>
      <c r="AY50" s="163">
        <f t="shared" ca="1" si="17"/>
        <v>0</v>
      </c>
      <c r="AZ50" s="163">
        <f t="shared" ca="1" si="17"/>
        <v>0</v>
      </c>
      <c r="BA50" s="163">
        <f t="shared" ca="1" si="17"/>
        <v>0</v>
      </c>
      <c r="BB50" s="163">
        <f t="shared" ca="1" si="17"/>
        <v>0</v>
      </c>
      <c r="BC50" s="163">
        <f t="shared" ca="1" si="17"/>
        <v>0</v>
      </c>
      <c r="BD50" s="163">
        <f t="shared" ca="1" si="17"/>
        <v>0</v>
      </c>
      <c r="BE50" s="163">
        <f t="shared" ca="1" si="17"/>
        <v>0</v>
      </c>
      <c r="BF50" s="163">
        <f t="shared" ca="1" si="18"/>
        <v>0</v>
      </c>
      <c r="BG50" s="163">
        <f t="shared" ca="1" si="18"/>
        <v>0</v>
      </c>
      <c r="BH50" s="163">
        <f t="shared" ca="1" si="18"/>
        <v>0</v>
      </c>
      <c r="BI50" s="163">
        <f t="shared" ca="1" si="18"/>
        <v>0</v>
      </c>
      <c r="BJ50" s="163">
        <f t="shared" ca="1" si="18"/>
        <v>0</v>
      </c>
      <c r="BK50" s="163">
        <f t="shared" ca="1" si="18"/>
        <v>0</v>
      </c>
      <c r="BL50" s="163">
        <f t="shared" ca="1" si="18"/>
        <v>0</v>
      </c>
      <c r="BM50" s="163">
        <f t="shared" ca="1" si="18"/>
        <v>0</v>
      </c>
      <c r="BN50" s="163">
        <f t="shared" ca="1" si="18"/>
        <v>0</v>
      </c>
      <c r="BO50" s="163">
        <f t="shared" ca="1" si="18"/>
        <v>0</v>
      </c>
      <c r="BP50" s="163">
        <f t="shared" ca="1" si="19"/>
        <v>0</v>
      </c>
      <c r="BQ50" s="163">
        <f t="shared" ca="1" si="19"/>
        <v>0</v>
      </c>
      <c r="BR50" s="163">
        <f t="shared" ca="1" si="19"/>
        <v>0</v>
      </c>
      <c r="BS50" s="163">
        <f t="shared" ca="1" si="19"/>
        <v>0</v>
      </c>
      <c r="BT50" s="163">
        <f t="shared" ca="1" si="19"/>
        <v>0</v>
      </c>
      <c r="BU50" s="163">
        <f t="shared" ca="1" si="19"/>
        <v>0</v>
      </c>
      <c r="BV50" s="163">
        <f t="shared" ca="1" si="19"/>
        <v>0</v>
      </c>
      <c r="BW50" s="163">
        <f t="shared" ca="1" si="19"/>
        <v>0</v>
      </c>
      <c r="BX50" s="163">
        <f t="shared" ca="1" si="19"/>
        <v>0</v>
      </c>
      <c r="BY50" s="163">
        <f t="shared" ca="1" si="19"/>
        <v>0</v>
      </c>
      <c r="BZ50" s="163">
        <f t="shared" ca="1" si="20"/>
        <v>0</v>
      </c>
      <c r="CA50" s="163">
        <f t="shared" ca="1" si="20"/>
        <v>0</v>
      </c>
      <c r="CB50" s="163">
        <f t="shared" ca="1" si="20"/>
        <v>0</v>
      </c>
      <c r="CC50" s="163">
        <f t="shared" ca="1" si="20"/>
        <v>0</v>
      </c>
      <c r="CD50" s="163">
        <f t="shared" ca="1" si="20"/>
        <v>0</v>
      </c>
      <c r="CE50" s="163">
        <f t="shared" ca="1" si="20"/>
        <v>0</v>
      </c>
      <c r="CF50" s="163">
        <f t="shared" ca="1" si="20"/>
        <v>0</v>
      </c>
      <c r="CG50" s="163">
        <f t="shared" ca="1" si="20"/>
        <v>0</v>
      </c>
      <c r="CH50" s="163">
        <f t="shared" ca="1" si="20"/>
        <v>0</v>
      </c>
      <c r="CI50" s="163">
        <f t="shared" ca="1" si="20"/>
        <v>0</v>
      </c>
      <c r="CJ50" s="163">
        <f t="shared" ca="1" si="21"/>
        <v>0</v>
      </c>
      <c r="CK50" s="163">
        <f t="shared" ca="1" si="21"/>
        <v>0</v>
      </c>
      <c r="CL50" s="163">
        <f t="shared" ca="1" si="21"/>
        <v>0</v>
      </c>
      <c r="CM50" s="163">
        <f t="shared" ca="1" si="21"/>
        <v>0</v>
      </c>
      <c r="CN50" s="163">
        <f t="shared" ca="1" si="21"/>
        <v>0</v>
      </c>
      <c r="CO50" s="163">
        <f t="shared" ca="1" si="21"/>
        <v>0</v>
      </c>
      <c r="CP50" s="163">
        <f t="shared" ca="1" si="21"/>
        <v>0</v>
      </c>
      <c r="CQ50" s="163">
        <f t="shared" ca="1" si="21"/>
        <v>0</v>
      </c>
      <c r="CR50" s="163">
        <f t="shared" ca="1" si="21"/>
        <v>0</v>
      </c>
      <c r="CS50" s="163">
        <f t="shared" ca="1" si="21"/>
        <v>0</v>
      </c>
      <c r="CT50" s="163">
        <f t="shared" ca="1" si="22"/>
        <v>0</v>
      </c>
      <c r="CU50" s="163">
        <f t="shared" ca="1" si="22"/>
        <v>0</v>
      </c>
      <c r="CV50" s="163">
        <f t="shared" ca="1" si="22"/>
        <v>0</v>
      </c>
      <c r="CW50" s="163">
        <f t="shared" ca="1" si="22"/>
        <v>0</v>
      </c>
      <c r="CX50" s="163">
        <f t="shared" ca="1" si="22"/>
        <v>0</v>
      </c>
      <c r="CY50" s="163">
        <f t="shared" ca="1" si="22"/>
        <v>0</v>
      </c>
      <c r="CZ50" s="163">
        <f t="shared" ca="1" si="22"/>
        <v>0</v>
      </c>
      <c r="DA50" s="163">
        <f t="shared" ca="1" si="22"/>
        <v>0</v>
      </c>
      <c r="DB50" s="163">
        <f t="shared" ca="1" si="22"/>
        <v>0</v>
      </c>
      <c r="DC50" s="163">
        <f t="shared" ca="1" si="22"/>
        <v>0</v>
      </c>
      <c r="DE50" s="111"/>
    </row>
    <row r="51" spans="1:109" s="158" customFormat="1" ht="15" hidden="1" customHeight="1">
      <c r="A51" s="162">
        <v>7</v>
      </c>
      <c r="B51" s="161" t="str">
        <f t="shared" ca="1" si="11"/>
        <v>D.1.8.</v>
      </c>
      <c r="C51" s="466" t="str">
        <f t="shared" ca="1" si="12"/>
        <v>Veikla</v>
      </c>
      <c r="D51" s="467"/>
      <c r="E51" s="467"/>
      <c r="F51" s="468"/>
      <c r="G51" s="157">
        <f ca="1">SUMIF($H$39:$DC$39,"&lt;="&amp;PAL,$H51:$DC51)</f>
        <v>0</v>
      </c>
      <c r="H51" s="163">
        <f t="shared" ca="1" si="13"/>
        <v>0</v>
      </c>
      <c r="I51" s="163">
        <f t="shared" ca="1" si="13"/>
        <v>0</v>
      </c>
      <c r="J51" s="163">
        <f t="shared" ca="1" si="13"/>
        <v>0</v>
      </c>
      <c r="K51" s="163">
        <f t="shared" ca="1" si="13"/>
        <v>0</v>
      </c>
      <c r="L51" s="163">
        <f t="shared" ca="1" si="13"/>
        <v>0</v>
      </c>
      <c r="M51" s="163">
        <f t="shared" ca="1" si="13"/>
        <v>0</v>
      </c>
      <c r="N51" s="163">
        <f t="shared" ca="1" si="13"/>
        <v>0</v>
      </c>
      <c r="O51" s="163">
        <f t="shared" ca="1" si="13"/>
        <v>0</v>
      </c>
      <c r="P51" s="163">
        <f t="shared" ca="1" si="13"/>
        <v>0</v>
      </c>
      <c r="Q51" s="163">
        <f t="shared" ca="1" si="13"/>
        <v>0</v>
      </c>
      <c r="R51" s="163">
        <f t="shared" ca="1" si="14"/>
        <v>0</v>
      </c>
      <c r="S51" s="163">
        <f t="shared" ca="1" si="14"/>
        <v>0</v>
      </c>
      <c r="T51" s="163">
        <f t="shared" ca="1" si="14"/>
        <v>0</v>
      </c>
      <c r="U51" s="163">
        <f t="shared" ca="1" si="14"/>
        <v>0</v>
      </c>
      <c r="V51" s="163">
        <f t="shared" ca="1" si="14"/>
        <v>0</v>
      </c>
      <c r="W51" s="163">
        <f t="shared" ca="1" si="14"/>
        <v>0</v>
      </c>
      <c r="X51" s="163">
        <f t="shared" ca="1" si="14"/>
        <v>0</v>
      </c>
      <c r="Y51" s="163">
        <f t="shared" ca="1" si="14"/>
        <v>0</v>
      </c>
      <c r="Z51" s="163">
        <f t="shared" ca="1" si="14"/>
        <v>0</v>
      </c>
      <c r="AA51" s="163">
        <f t="shared" ca="1" si="14"/>
        <v>0</v>
      </c>
      <c r="AB51" s="163">
        <f t="shared" ca="1" si="15"/>
        <v>0</v>
      </c>
      <c r="AC51" s="163">
        <f t="shared" ca="1" si="15"/>
        <v>0</v>
      </c>
      <c r="AD51" s="163">
        <f t="shared" ca="1" si="15"/>
        <v>0</v>
      </c>
      <c r="AE51" s="163">
        <f t="shared" ca="1" si="15"/>
        <v>0</v>
      </c>
      <c r="AF51" s="163">
        <f t="shared" ca="1" si="15"/>
        <v>0</v>
      </c>
      <c r="AG51" s="163">
        <f t="shared" ca="1" si="15"/>
        <v>0</v>
      </c>
      <c r="AH51" s="163">
        <f t="shared" ca="1" si="15"/>
        <v>0</v>
      </c>
      <c r="AI51" s="163">
        <f t="shared" ca="1" si="15"/>
        <v>0</v>
      </c>
      <c r="AJ51" s="163">
        <f t="shared" ca="1" si="15"/>
        <v>0</v>
      </c>
      <c r="AK51" s="163">
        <f t="shared" ca="1" si="15"/>
        <v>0</v>
      </c>
      <c r="AL51" s="163">
        <f t="shared" ca="1" si="16"/>
        <v>0</v>
      </c>
      <c r="AM51" s="163">
        <f t="shared" ca="1" si="16"/>
        <v>0</v>
      </c>
      <c r="AN51" s="163">
        <f t="shared" ca="1" si="16"/>
        <v>0</v>
      </c>
      <c r="AO51" s="163">
        <f t="shared" ca="1" si="16"/>
        <v>0</v>
      </c>
      <c r="AP51" s="163">
        <f t="shared" ca="1" si="16"/>
        <v>0</v>
      </c>
      <c r="AQ51" s="163">
        <f t="shared" ca="1" si="16"/>
        <v>0</v>
      </c>
      <c r="AR51" s="163">
        <f t="shared" ca="1" si="16"/>
        <v>0</v>
      </c>
      <c r="AS51" s="163">
        <f t="shared" ca="1" si="16"/>
        <v>0</v>
      </c>
      <c r="AT51" s="163">
        <f t="shared" ca="1" si="16"/>
        <v>0</v>
      </c>
      <c r="AU51" s="163">
        <f t="shared" ca="1" si="16"/>
        <v>0</v>
      </c>
      <c r="AV51" s="163">
        <f t="shared" ca="1" si="17"/>
        <v>0</v>
      </c>
      <c r="AW51" s="163">
        <f t="shared" ca="1" si="17"/>
        <v>0</v>
      </c>
      <c r="AX51" s="163">
        <f t="shared" ca="1" si="17"/>
        <v>0</v>
      </c>
      <c r="AY51" s="163">
        <f t="shared" ca="1" si="17"/>
        <v>0</v>
      </c>
      <c r="AZ51" s="163">
        <f t="shared" ca="1" si="17"/>
        <v>0</v>
      </c>
      <c r="BA51" s="163">
        <f t="shared" ca="1" si="17"/>
        <v>0</v>
      </c>
      <c r="BB51" s="163">
        <f t="shared" ca="1" si="17"/>
        <v>0</v>
      </c>
      <c r="BC51" s="163">
        <f t="shared" ca="1" si="17"/>
        <v>0</v>
      </c>
      <c r="BD51" s="163">
        <f t="shared" ca="1" si="17"/>
        <v>0</v>
      </c>
      <c r="BE51" s="163">
        <f t="shared" ca="1" si="17"/>
        <v>0</v>
      </c>
      <c r="BF51" s="163">
        <f t="shared" ca="1" si="18"/>
        <v>0</v>
      </c>
      <c r="BG51" s="163">
        <f t="shared" ca="1" si="18"/>
        <v>0</v>
      </c>
      <c r="BH51" s="163">
        <f t="shared" ca="1" si="18"/>
        <v>0</v>
      </c>
      <c r="BI51" s="163">
        <f t="shared" ca="1" si="18"/>
        <v>0</v>
      </c>
      <c r="BJ51" s="163">
        <f t="shared" ca="1" si="18"/>
        <v>0</v>
      </c>
      <c r="BK51" s="163">
        <f t="shared" ca="1" si="18"/>
        <v>0</v>
      </c>
      <c r="BL51" s="163">
        <f t="shared" ca="1" si="18"/>
        <v>0</v>
      </c>
      <c r="BM51" s="163">
        <f t="shared" ca="1" si="18"/>
        <v>0</v>
      </c>
      <c r="BN51" s="163">
        <f t="shared" ca="1" si="18"/>
        <v>0</v>
      </c>
      <c r="BO51" s="163">
        <f t="shared" ca="1" si="18"/>
        <v>0</v>
      </c>
      <c r="BP51" s="163">
        <f t="shared" ca="1" si="19"/>
        <v>0</v>
      </c>
      <c r="BQ51" s="163">
        <f t="shared" ca="1" si="19"/>
        <v>0</v>
      </c>
      <c r="BR51" s="163">
        <f t="shared" ca="1" si="19"/>
        <v>0</v>
      </c>
      <c r="BS51" s="163">
        <f t="shared" ca="1" si="19"/>
        <v>0</v>
      </c>
      <c r="BT51" s="163">
        <f t="shared" ca="1" si="19"/>
        <v>0</v>
      </c>
      <c r="BU51" s="163">
        <f t="shared" ca="1" si="19"/>
        <v>0</v>
      </c>
      <c r="BV51" s="163">
        <f t="shared" ca="1" si="19"/>
        <v>0</v>
      </c>
      <c r="BW51" s="163">
        <f t="shared" ca="1" si="19"/>
        <v>0</v>
      </c>
      <c r="BX51" s="163">
        <f t="shared" ca="1" si="19"/>
        <v>0</v>
      </c>
      <c r="BY51" s="163">
        <f t="shared" ca="1" si="19"/>
        <v>0</v>
      </c>
      <c r="BZ51" s="163">
        <f t="shared" ca="1" si="20"/>
        <v>0</v>
      </c>
      <c r="CA51" s="163">
        <f t="shared" ca="1" si="20"/>
        <v>0</v>
      </c>
      <c r="CB51" s="163">
        <f t="shared" ca="1" si="20"/>
        <v>0</v>
      </c>
      <c r="CC51" s="163">
        <f t="shared" ca="1" si="20"/>
        <v>0</v>
      </c>
      <c r="CD51" s="163">
        <f t="shared" ca="1" si="20"/>
        <v>0</v>
      </c>
      <c r="CE51" s="163">
        <f t="shared" ca="1" si="20"/>
        <v>0</v>
      </c>
      <c r="CF51" s="163">
        <f t="shared" ca="1" si="20"/>
        <v>0</v>
      </c>
      <c r="CG51" s="163">
        <f t="shared" ca="1" si="20"/>
        <v>0</v>
      </c>
      <c r="CH51" s="163">
        <f t="shared" ca="1" si="20"/>
        <v>0</v>
      </c>
      <c r="CI51" s="163">
        <f t="shared" ca="1" si="20"/>
        <v>0</v>
      </c>
      <c r="CJ51" s="163">
        <f t="shared" ca="1" si="21"/>
        <v>0</v>
      </c>
      <c r="CK51" s="163">
        <f t="shared" ca="1" si="21"/>
        <v>0</v>
      </c>
      <c r="CL51" s="163">
        <f t="shared" ca="1" si="21"/>
        <v>0</v>
      </c>
      <c r="CM51" s="163">
        <f t="shared" ca="1" si="21"/>
        <v>0</v>
      </c>
      <c r="CN51" s="163">
        <f t="shared" ca="1" si="21"/>
        <v>0</v>
      </c>
      <c r="CO51" s="163">
        <f t="shared" ca="1" si="21"/>
        <v>0</v>
      </c>
      <c r="CP51" s="163">
        <f t="shared" ca="1" si="21"/>
        <v>0</v>
      </c>
      <c r="CQ51" s="163">
        <f t="shared" ca="1" si="21"/>
        <v>0</v>
      </c>
      <c r="CR51" s="163">
        <f t="shared" ca="1" si="21"/>
        <v>0</v>
      </c>
      <c r="CS51" s="163">
        <f t="shared" ca="1" si="21"/>
        <v>0</v>
      </c>
      <c r="CT51" s="163">
        <f t="shared" ca="1" si="22"/>
        <v>0</v>
      </c>
      <c r="CU51" s="163">
        <f t="shared" ca="1" si="22"/>
        <v>0</v>
      </c>
      <c r="CV51" s="163">
        <f t="shared" ca="1" si="22"/>
        <v>0</v>
      </c>
      <c r="CW51" s="163">
        <f t="shared" ca="1" si="22"/>
        <v>0</v>
      </c>
      <c r="CX51" s="163">
        <f t="shared" ca="1" si="22"/>
        <v>0</v>
      </c>
      <c r="CY51" s="163">
        <f t="shared" ca="1" si="22"/>
        <v>0</v>
      </c>
      <c r="CZ51" s="163">
        <f t="shared" ca="1" si="22"/>
        <v>0</v>
      </c>
      <c r="DA51" s="163">
        <f t="shared" ca="1" si="22"/>
        <v>0</v>
      </c>
      <c r="DB51" s="163">
        <f t="shared" ca="1" si="22"/>
        <v>0</v>
      </c>
      <c r="DC51" s="163">
        <f t="shared" ca="1" si="22"/>
        <v>0</v>
      </c>
      <c r="DE51" s="111"/>
    </row>
    <row r="52" spans="1:109" s="158" customFormat="1" hidden="1">
      <c r="A52" s="162">
        <v>10</v>
      </c>
      <c r="B52" s="322" t="str">
        <f t="shared" ca="1" si="11"/>
        <v>D.2.</v>
      </c>
      <c r="C52" s="456" t="str">
        <f t="shared" ca="1" si="12"/>
        <v>Mokestinės</v>
      </c>
      <c r="D52" s="457"/>
      <c r="E52" s="457"/>
      <c r="F52" s="458"/>
      <c r="G52" s="157">
        <f ca="1">SUMIF($H$39:$DC$39,"&lt;="&amp;PAL,$H52:$DC52)</f>
        <v>0</v>
      </c>
      <c r="H52" s="160">
        <f ca="1">SUM(H53:H60)</f>
        <v>0</v>
      </c>
      <c r="I52" s="160">
        <f t="shared" ref="I52:BT52" ca="1" si="23">SUM(I53:I60)</f>
        <v>0</v>
      </c>
      <c r="J52" s="160">
        <f t="shared" ca="1" si="23"/>
        <v>0</v>
      </c>
      <c r="K52" s="160">
        <f t="shared" ca="1" si="23"/>
        <v>0</v>
      </c>
      <c r="L52" s="160">
        <f t="shared" ca="1" si="23"/>
        <v>0</v>
      </c>
      <c r="M52" s="160">
        <f t="shared" ca="1" si="23"/>
        <v>0</v>
      </c>
      <c r="N52" s="160">
        <f t="shared" ca="1" si="23"/>
        <v>0</v>
      </c>
      <c r="O52" s="160">
        <f t="shared" ca="1" si="23"/>
        <v>0</v>
      </c>
      <c r="P52" s="160">
        <f t="shared" ca="1" si="23"/>
        <v>0</v>
      </c>
      <c r="Q52" s="160">
        <f t="shared" ca="1" si="23"/>
        <v>0</v>
      </c>
      <c r="R52" s="160">
        <f t="shared" ca="1" si="23"/>
        <v>0</v>
      </c>
      <c r="S52" s="160">
        <f t="shared" ca="1" si="23"/>
        <v>0</v>
      </c>
      <c r="T52" s="160">
        <f t="shared" ca="1" si="23"/>
        <v>0</v>
      </c>
      <c r="U52" s="160">
        <f t="shared" ca="1" si="23"/>
        <v>0</v>
      </c>
      <c r="V52" s="160">
        <f t="shared" ca="1" si="23"/>
        <v>0</v>
      </c>
      <c r="W52" s="160">
        <f t="shared" ca="1" si="23"/>
        <v>0</v>
      </c>
      <c r="X52" s="160">
        <f t="shared" ca="1" si="23"/>
        <v>0</v>
      </c>
      <c r="Y52" s="160">
        <f t="shared" ca="1" si="23"/>
        <v>0</v>
      </c>
      <c r="Z52" s="160">
        <f t="shared" ca="1" si="23"/>
        <v>0</v>
      </c>
      <c r="AA52" s="160">
        <f t="shared" ca="1" si="23"/>
        <v>0</v>
      </c>
      <c r="AB52" s="160">
        <f t="shared" ca="1" si="23"/>
        <v>0</v>
      </c>
      <c r="AC52" s="160">
        <f t="shared" ca="1" si="23"/>
        <v>0</v>
      </c>
      <c r="AD52" s="160">
        <f t="shared" ca="1" si="23"/>
        <v>0</v>
      </c>
      <c r="AE52" s="160">
        <f t="shared" ca="1" si="23"/>
        <v>0</v>
      </c>
      <c r="AF52" s="160">
        <f t="shared" ca="1" si="23"/>
        <v>0</v>
      </c>
      <c r="AG52" s="160">
        <f t="shared" ca="1" si="23"/>
        <v>0</v>
      </c>
      <c r="AH52" s="160">
        <f t="shared" ca="1" si="23"/>
        <v>0</v>
      </c>
      <c r="AI52" s="160">
        <f t="shared" ca="1" si="23"/>
        <v>0</v>
      </c>
      <c r="AJ52" s="160">
        <f t="shared" ca="1" si="23"/>
        <v>0</v>
      </c>
      <c r="AK52" s="160">
        <f t="shared" ca="1" si="23"/>
        <v>0</v>
      </c>
      <c r="AL52" s="160">
        <f t="shared" ca="1" si="23"/>
        <v>0</v>
      </c>
      <c r="AM52" s="160">
        <f t="shared" ca="1" si="23"/>
        <v>0</v>
      </c>
      <c r="AN52" s="160">
        <f t="shared" ca="1" si="23"/>
        <v>0</v>
      </c>
      <c r="AO52" s="160">
        <f t="shared" ca="1" si="23"/>
        <v>0</v>
      </c>
      <c r="AP52" s="160">
        <f t="shared" ca="1" si="23"/>
        <v>0</v>
      </c>
      <c r="AQ52" s="160">
        <f t="shared" ca="1" si="23"/>
        <v>0</v>
      </c>
      <c r="AR52" s="160">
        <f t="shared" ca="1" si="23"/>
        <v>0</v>
      </c>
      <c r="AS52" s="160">
        <f t="shared" ca="1" si="23"/>
        <v>0</v>
      </c>
      <c r="AT52" s="160">
        <f t="shared" ca="1" si="23"/>
        <v>0</v>
      </c>
      <c r="AU52" s="160">
        <f t="shared" ca="1" si="23"/>
        <v>0</v>
      </c>
      <c r="AV52" s="160">
        <f t="shared" ca="1" si="23"/>
        <v>0</v>
      </c>
      <c r="AW52" s="160">
        <f t="shared" ca="1" si="23"/>
        <v>0</v>
      </c>
      <c r="AX52" s="160">
        <f t="shared" ca="1" si="23"/>
        <v>0</v>
      </c>
      <c r="AY52" s="160">
        <f t="shared" ca="1" si="23"/>
        <v>0</v>
      </c>
      <c r="AZ52" s="160">
        <f t="shared" ca="1" si="23"/>
        <v>0</v>
      </c>
      <c r="BA52" s="160">
        <f t="shared" ca="1" si="23"/>
        <v>0</v>
      </c>
      <c r="BB52" s="160">
        <f t="shared" ca="1" si="23"/>
        <v>0</v>
      </c>
      <c r="BC52" s="160">
        <f t="shared" ca="1" si="23"/>
        <v>0</v>
      </c>
      <c r="BD52" s="160">
        <f t="shared" ca="1" si="23"/>
        <v>0</v>
      </c>
      <c r="BE52" s="160">
        <f t="shared" ca="1" si="23"/>
        <v>0</v>
      </c>
      <c r="BF52" s="160">
        <f t="shared" ca="1" si="23"/>
        <v>0</v>
      </c>
      <c r="BG52" s="160">
        <f t="shared" ca="1" si="23"/>
        <v>0</v>
      </c>
      <c r="BH52" s="160">
        <f t="shared" ca="1" si="23"/>
        <v>0</v>
      </c>
      <c r="BI52" s="160">
        <f t="shared" ca="1" si="23"/>
        <v>0</v>
      </c>
      <c r="BJ52" s="160">
        <f t="shared" ca="1" si="23"/>
        <v>0</v>
      </c>
      <c r="BK52" s="160">
        <f t="shared" ca="1" si="23"/>
        <v>0</v>
      </c>
      <c r="BL52" s="160">
        <f t="shared" ca="1" si="23"/>
        <v>0</v>
      </c>
      <c r="BM52" s="160">
        <f t="shared" ca="1" si="23"/>
        <v>0</v>
      </c>
      <c r="BN52" s="160">
        <f t="shared" ca="1" si="23"/>
        <v>0</v>
      </c>
      <c r="BO52" s="160">
        <f t="shared" ca="1" si="23"/>
        <v>0</v>
      </c>
      <c r="BP52" s="160">
        <f t="shared" ca="1" si="23"/>
        <v>0</v>
      </c>
      <c r="BQ52" s="160">
        <f t="shared" ca="1" si="23"/>
        <v>0</v>
      </c>
      <c r="BR52" s="160">
        <f t="shared" ca="1" si="23"/>
        <v>0</v>
      </c>
      <c r="BS52" s="160">
        <f t="shared" ca="1" si="23"/>
        <v>0</v>
      </c>
      <c r="BT52" s="160">
        <f t="shared" ca="1" si="23"/>
        <v>0</v>
      </c>
      <c r="BU52" s="160">
        <f t="shared" ref="BU52:DB52" ca="1" si="24">SUM(BU53:BU60)</f>
        <v>0</v>
      </c>
      <c r="BV52" s="160">
        <f t="shared" ca="1" si="24"/>
        <v>0</v>
      </c>
      <c r="BW52" s="160">
        <f t="shared" ca="1" si="24"/>
        <v>0</v>
      </c>
      <c r="BX52" s="160">
        <f t="shared" ca="1" si="24"/>
        <v>0</v>
      </c>
      <c r="BY52" s="160">
        <f t="shared" ca="1" si="24"/>
        <v>0</v>
      </c>
      <c r="BZ52" s="160">
        <f t="shared" ca="1" si="24"/>
        <v>0</v>
      </c>
      <c r="CA52" s="160">
        <f t="shared" ca="1" si="24"/>
        <v>0</v>
      </c>
      <c r="CB52" s="160">
        <f t="shared" ca="1" si="24"/>
        <v>0</v>
      </c>
      <c r="CC52" s="160">
        <f t="shared" ca="1" si="24"/>
        <v>0</v>
      </c>
      <c r="CD52" s="160">
        <f t="shared" ca="1" si="24"/>
        <v>0</v>
      </c>
      <c r="CE52" s="160">
        <f t="shared" ca="1" si="24"/>
        <v>0</v>
      </c>
      <c r="CF52" s="160">
        <f t="shared" ca="1" si="24"/>
        <v>0</v>
      </c>
      <c r="CG52" s="160">
        <f t="shared" ca="1" si="24"/>
        <v>0</v>
      </c>
      <c r="CH52" s="160">
        <f t="shared" ca="1" si="24"/>
        <v>0</v>
      </c>
      <c r="CI52" s="160">
        <f t="shared" ca="1" si="24"/>
        <v>0</v>
      </c>
      <c r="CJ52" s="160">
        <f t="shared" ca="1" si="24"/>
        <v>0</v>
      </c>
      <c r="CK52" s="160">
        <f t="shared" ca="1" si="24"/>
        <v>0</v>
      </c>
      <c r="CL52" s="160">
        <f t="shared" ca="1" si="24"/>
        <v>0</v>
      </c>
      <c r="CM52" s="160">
        <f t="shared" ca="1" si="24"/>
        <v>0</v>
      </c>
      <c r="CN52" s="160">
        <f t="shared" ca="1" si="24"/>
        <v>0</v>
      </c>
      <c r="CO52" s="160">
        <f t="shared" ca="1" si="24"/>
        <v>0</v>
      </c>
      <c r="CP52" s="160">
        <f t="shared" ca="1" si="24"/>
        <v>0</v>
      </c>
      <c r="CQ52" s="160">
        <f t="shared" ca="1" si="24"/>
        <v>0</v>
      </c>
      <c r="CR52" s="160">
        <f t="shared" ca="1" si="24"/>
        <v>0</v>
      </c>
      <c r="CS52" s="160">
        <f t="shared" ca="1" si="24"/>
        <v>0</v>
      </c>
      <c r="CT52" s="160">
        <f t="shared" ca="1" si="24"/>
        <v>0</v>
      </c>
      <c r="CU52" s="160">
        <f t="shared" ca="1" si="24"/>
        <v>0</v>
      </c>
      <c r="CV52" s="160">
        <f t="shared" ca="1" si="24"/>
        <v>0</v>
      </c>
      <c r="CW52" s="160">
        <f t="shared" ca="1" si="24"/>
        <v>0</v>
      </c>
      <c r="CX52" s="160">
        <f t="shared" ca="1" si="24"/>
        <v>0</v>
      </c>
      <c r="CY52" s="160">
        <f t="shared" ca="1" si="24"/>
        <v>0</v>
      </c>
      <c r="CZ52" s="160">
        <f t="shared" ca="1" si="24"/>
        <v>0</v>
      </c>
      <c r="DA52" s="160">
        <f t="shared" ca="1" si="24"/>
        <v>0</v>
      </c>
      <c r="DB52" s="160">
        <f t="shared" ca="1" si="24"/>
        <v>0</v>
      </c>
      <c r="DC52" s="160">
        <f ca="1">SUM(DC53:DC60)</f>
        <v>0</v>
      </c>
      <c r="DE52" s="111"/>
    </row>
    <row r="53" spans="1:109" s="158" customFormat="1" hidden="1">
      <c r="A53" s="162">
        <v>11</v>
      </c>
      <c r="B53" s="161" t="str">
        <f t="shared" ca="1" si="11"/>
        <v>D.2.1.</v>
      </c>
      <c r="C53" s="453" t="str">
        <f t="shared" ca="1" si="12"/>
        <v>Veikla</v>
      </c>
      <c r="D53" s="454"/>
      <c r="E53" s="454"/>
      <c r="F53" s="455"/>
      <c r="G53" s="157">
        <f ca="1">SUMIF($H$39:$DC$39,"&lt;="&amp;PAL,$H53:$DC53)</f>
        <v>0</v>
      </c>
      <c r="H53" s="163">
        <f t="shared" ref="H53:Q60" ca="1" si="25">IFERROR(OFFSET(INDIRECT("'"&amp;Opt_alt&amp;"'!H12"),$A53,H$39)*(1+VMI)^H$39,"")</f>
        <v>0</v>
      </c>
      <c r="I53" s="163">
        <f t="shared" ca="1" si="25"/>
        <v>0</v>
      </c>
      <c r="J53" s="163">
        <f t="shared" ca="1" si="25"/>
        <v>0</v>
      </c>
      <c r="K53" s="163">
        <f t="shared" ca="1" si="25"/>
        <v>0</v>
      </c>
      <c r="L53" s="163">
        <f t="shared" ca="1" si="25"/>
        <v>0</v>
      </c>
      <c r="M53" s="163">
        <f t="shared" ca="1" si="25"/>
        <v>0</v>
      </c>
      <c r="N53" s="163">
        <f t="shared" ca="1" si="25"/>
        <v>0</v>
      </c>
      <c r="O53" s="163">
        <f t="shared" ca="1" si="25"/>
        <v>0</v>
      </c>
      <c r="P53" s="163">
        <f t="shared" ca="1" si="25"/>
        <v>0</v>
      </c>
      <c r="Q53" s="163">
        <f t="shared" ca="1" si="25"/>
        <v>0</v>
      </c>
      <c r="R53" s="163">
        <f t="shared" ref="R53:AA60" ca="1" si="26">IFERROR(OFFSET(INDIRECT("'"&amp;Opt_alt&amp;"'!H12"),$A53,R$39)*(1+VMI)^R$39,"")</f>
        <v>0</v>
      </c>
      <c r="S53" s="163">
        <f t="shared" ca="1" si="26"/>
        <v>0</v>
      </c>
      <c r="T53" s="163">
        <f t="shared" ca="1" si="26"/>
        <v>0</v>
      </c>
      <c r="U53" s="163">
        <f t="shared" ca="1" si="26"/>
        <v>0</v>
      </c>
      <c r="V53" s="163">
        <f t="shared" ca="1" si="26"/>
        <v>0</v>
      </c>
      <c r="W53" s="163">
        <f t="shared" ca="1" si="26"/>
        <v>0</v>
      </c>
      <c r="X53" s="163">
        <f t="shared" ca="1" si="26"/>
        <v>0</v>
      </c>
      <c r="Y53" s="163">
        <f t="shared" ca="1" si="26"/>
        <v>0</v>
      </c>
      <c r="Z53" s="163">
        <f t="shared" ca="1" si="26"/>
        <v>0</v>
      </c>
      <c r="AA53" s="163">
        <f t="shared" ca="1" si="26"/>
        <v>0</v>
      </c>
      <c r="AB53" s="163">
        <f t="shared" ref="AB53:AK60" ca="1" si="27">IFERROR(OFFSET(INDIRECT("'"&amp;Opt_alt&amp;"'!H12"),$A53,AB$39)*(1+VMI)^AB$39,"")</f>
        <v>0</v>
      </c>
      <c r="AC53" s="163">
        <f t="shared" ca="1" si="27"/>
        <v>0</v>
      </c>
      <c r="AD53" s="163">
        <f t="shared" ca="1" si="27"/>
        <v>0</v>
      </c>
      <c r="AE53" s="163">
        <f t="shared" ca="1" si="27"/>
        <v>0</v>
      </c>
      <c r="AF53" s="163">
        <f t="shared" ca="1" si="27"/>
        <v>0</v>
      </c>
      <c r="AG53" s="163">
        <f t="shared" ca="1" si="27"/>
        <v>0</v>
      </c>
      <c r="AH53" s="163">
        <f t="shared" ca="1" si="27"/>
        <v>0</v>
      </c>
      <c r="AI53" s="163">
        <f t="shared" ca="1" si="27"/>
        <v>0</v>
      </c>
      <c r="AJ53" s="163">
        <f t="shared" ca="1" si="27"/>
        <v>0</v>
      </c>
      <c r="AK53" s="163">
        <f t="shared" ca="1" si="27"/>
        <v>0</v>
      </c>
      <c r="AL53" s="163">
        <f t="shared" ref="AL53:AU60" ca="1" si="28">IFERROR(OFFSET(INDIRECT("'"&amp;Opt_alt&amp;"'!H12"),$A53,AL$39)*(1+VMI)^AL$39,"")</f>
        <v>0</v>
      </c>
      <c r="AM53" s="163">
        <f t="shared" ca="1" si="28"/>
        <v>0</v>
      </c>
      <c r="AN53" s="163">
        <f t="shared" ca="1" si="28"/>
        <v>0</v>
      </c>
      <c r="AO53" s="163">
        <f t="shared" ca="1" si="28"/>
        <v>0</v>
      </c>
      <c r="AP53" s="163">
        <f t="shared" ca="1" si="28"/>
        <v>0</v>
      </c>
      <c r="AQ53" s="163">
        <f t="shared" ca="1" si="28"/>
        <v>0</v>
      </c>
      <c r="AR53" s="163">
        <f t="shared" ca="1" si="28"/>
        <v>0</v>
      </c>
      <c r="AS53" s="163">
        <f t="shared" ca="1" si="28"/>
        <v>0</v>
      </c>
      <c r="AT53" s="163">
        <f t="shared" ca="1" si="28"/>
        <v>0</v>
      </c>
      <c r="AU53" s="163">
        <f t="shared" ca="1" si="28"/>
        <v>0</v>
      </c>
      <c r="AV53" s="163">
        <f t="shared" ref="AV53:BE60" ca="1" si="29">IFERROR(OFFSET(INDIRECT("'"&amp;Opt_alt&amp;"'!H12"),$A53,AV$39)*(1+VMI)^AV$39,"")</f>
        <v>0</v>
      </c>
      <c r="AW53" s="163">
        <f t="shared" ca="1" si="29"/>
        <v>0</v>
      </c>
      <c r="AX53" s="163">
        <f t="shared" ca="1" si="29"/>
        <v>0</v>
      </c>
      <c r="AY53" s="163">
        <f t="shared" ca="1" si="29"/>
        <v>0</v>
      </c>
      <c r="AZ53" s="163">
        <f t="shared" ca="1" si="29"/>
        <v>0</v>
      </c>
      <c r="BA53" s="163">
        <f t="shared" ca="1" si="29"/>
        <v>0</v>
      </c>
      <c r="BB53" s="163">
        <f t="shared" ca="1" si="29"/>
        <v>0</v>
      </c>
      <c r="BC53" s="163">
        <f t="shared" ca="1" si="29"/>
        <v>0</v>
      </c>
      <c r="BD53" s="163">
        <f t="shared" ca="1" si="29"/>
        <v>0</v>
      </c>
      <c r="BE53" s="163">
        <f t="shared" ca="1" si="29"/>
        <v>0</v>
      </c>
      <c r="BF53" s="163">
        <f t="shared" ref="BF53:BO60" ca="1" si="30">IFERROR(OFFSET(INDIRECT("'"&amp;Opt_alt&amp;"'!H12"),$A53,BF$39)*(1+VMI)^BF$39,"")</f>
        <v>0</v>
      </c>
      <c r="BG53" s="163">
        <f t="shared" ca="1" si="30"/>
        <v>0</v>
      </c>
      <c r="BH53" s="163">
        <f t="shared" ca="1" si="30"/>
        <v>0</v>
      </c>
      <c r="BI53" s="163">
        <f t="shared" ca="1" si="30"/>
        <v>0</v>
      </c>
      <c r="BJ53" s="163">
        <f t="shared" ca="1" si="30"/>
        <v>0</v>
      </c>
      <c r="BK53" s="163">
        <f t="shared" ca="1" si="30"/>
        <v>0</v>
      </c>
      <c r="BL53" s="163">
        <f t="shared" ca="1" si="30"/>
        <v>0</v>
      </c>
      <c r="BM53" s="163">
        <f t="shared" ca="1" si="30"/>
        <v>0</v>
      </c>
      <c r="BN53" s="163">
        <f t="shared" ca="1" si="30"/>
        <v>0</v>
      </c>
      <c r="BO53" s="163">
        <f t="shared" ca="1" si="30"/>
        <v>0</v>
      </c>
      <c r="BP53" s="163">
        <f t="shared" ref="BP53:BY60" ca="1" si="31">IFERROR(OFFSET(INDIRECT("'"&amp;Opt_alt&amp;"'!H12"),$A53,BP$39)*(1+VMI)^BP$39,"")</f>
        <v>0</v>
      </c>
      <c r="BQ53" s="163">
        <f t="shared" ca="1" si="31"/>
        <v>0</v>
      </c>
      <c r="BR53" s="163">
        <f t="shared" ca="1" si="31"/>
        <v>0</v>
      </c>
      <c r="BS53" s="163">
        <f t="shared" ca="1" si="31"/>
        <v>0</v>
      </c>
      <c r="BT53" s="163">
        <f t="shared" ca="1" si="31"/>
        <v>0</v>
      </c>
      <c r="BU53" s="163">
        <f t="shared" ca="1" si="31"/>
        <v>0</v>
      </c>
      <c r="BV53" s="163">
        <f t="shared" ca="1" si="31"/>
        <v>0</v>
      </c>
      <c r="BW53" s="163">
        <f t="shared" ca="1" si="31"/>
        <v>0</v>
      </c>
      <c r="BX53" s="163">
        <f t="shared" ca="1" si="31"/>
        <v>0</v>
      </c>
      <c r="BY53" s="163">
        <f t="shared" ca="1" si="31"/>
        <v>0</v>
      </c>
      <c r="BZ53" s="163">
        <f t="shared" ref="BZ53:CI60" ca="1" si="32">IFERROR(OFFSET(INDIRECT("'"&amp;Opt_alt&amp;"'!H12"),$A53,BZ$39)*(1+VMI)^BZ$39,"")</f>
        <v>0</v>
      </c>
      <c r="CA53" s="163">
        <f t="shared" ca="1" si="32"/>
        <v>0</v>
      </c>
      <c r="CB53" s="163">
        <f t="shared" ca="1" si="32"/>
        <v>0</v>
      </c>
      <c r="CC53" s="163">
        <f t="shared" ca="1" si="32"/>
        <v>0</v>
      </c>
      <c r="CD53" s="163">
        <f t="shared" ca="1" si="32"/>
        <v>0</v>
      </c>
      <c r="CE53" s="163">
        <f t="shared" ca="1" si="32"/>
        <v>0</v>
      </c>
      <c r="CF53" s="163">
        <f t="shared" ca="1" si="32"/>
        <v>0</v>
      </c>
      <c r="CG53" s="163">
        <f t="shared" ca="1" si="32"/>
        <v>0</v>
      </c>
      <c r="CH53" s="163">
        <f t="shared" ca="1" si="32"/>
        <v>0</v>
      </c>
      <c r="CI53" s="163">
        <f t="shared" ca="1" si="32"/>
        <v>0</v>
      </c>
      <c r="CJ53" s="163">
        <f t="shared" ref="CJ53:CS60" ca="1" si="33">IFERROR(OFFSET(INDIRECT("'"&amp;Opt_alt&amp;"'!H12"),$A53,CJ$39)*(1+VMI)^CJ$39,"")</f>
        <v>0</v>
      </c>
      <c r="CK53" s="163">
        <f t="shared" ca="1" si="33"/>
        <v>0</v>
      </c>
      <c r="CL53" s="163">
        <f t="shared" ca="1" si="33"/>
        <v>0</v>
      </c>
      <c r="CM53" s="163">
        <f t="shared" ca="1" si="33"/>
        <v>0</v>
      </c>
      <c r="CN53" s="163">
        <f t="shared" ca="1" si="33"/>
        <v>0</v>
      </c>
      <c r="CO53" s="163">
        <f t="shared" ca="1" si="33"/>
        <v>0</v>
      </c>
      <c r="CP53" s="163">
        <f t="shared" ca="1" si="33"/>
        <v>0</v>
      </c>
      <c r="CQ53" s="163">
        <f t="shared" ca="1" si="33"/>
        <v>0</v>
      </c>
      <c r="CR53" s="163">
        <f t="shared" ca="1" si="33"/>
        <v>0</v>
      </c>
      <c r="CS53" s="163">
        <f t="shared" ca="1" si="33"/>
        <v>0</v>
      </c>
      <c r="CT53" s="163">
        <f t="shared" ref="CT53:DC60" ca="1" si="34">IFERROR(OFFSET(INDIRECT("'"&amp;Opt_alt&amp;"'!H12"),$A53,CT$39)*(1+VMI)^CT$39,"")</f>
        <v>0</v>
      </c>
      <c r="CU53" s="163">
        <f t="shared" ca="1" si="34"/>
        <v>0</v>
      </c>
      <c r="CV53" s="163">
        <f t="shared" ca="1" si="34"/>
        <v>0</v>
      </c>
      <c r="CW53" s="163">
        <f t="shared" ca="1" si="34"/>
        <v>0</v>
      </c>
      <c r="CX53" s="163">
        <f t="shared" ca="1" si="34"/>
        <v>0</v>
      </c>
      <c r="CY53" s="163">
        <f t="shared" ca="1" si="34"/>
        <v>0</v>
      </c>
      <c r="CZ53" s="163">
        <f t="shared" ca="1" si="34"/>
        <v>0</v>
      </c>
      <c r="DA53" s="163">
        <f t="shared" ca="1" si="34"/>
        <v>0</v>
      </c>
      <c r="DB53" s="163">
        <f t="shared" ca="1" si="34"/>
        <v>0</v>
      </c>
      <c r="DC53" s="163">
        <f t="shared" ca="1" si="34"/>
        <v>0</v>
      </c>
      <c r="DE53" s="111"/>
    </row>
    <row r="54" spans="1:109" s="158" customFormat="1" hidden="1">
      <c r="A54" s="162">
        <v>12</v>
      </c>
      <c r="B54" s="161" t="str">
        <f t="shared" ca="1" si="11"/>
        <v>D.2.2.</v>
      </c>
      <c r="C54" s="453" t="str">
        <f t="shared" ca="1" si="12"/>
        <v>Veikla</v>
      </c>
      <c r="D54" s="454"/>
      <c r="E54" s="454"/>
      <c r="F54" s="455"/>
      <c r="G54" s="157">
        <f ca="1">SUMIF($H$39:$DC$39,"&lt;="&amp;PAL,$H54:$DC54)</f>
        <v>0</v>
      </c>
      <c r="H54" s="163">
        <f t="shared" ca="1" si="25"/>
        <v>0</v>
      </c>
      <c r="I54" s="163">
        <f t="shared" ca="1" si="25"/>
        <v>0</v>
      </c>
      <c r="J54" s="163">
        <f t="shared" ca="1" si="25"/>
        <v>0</v>
      </c>
      <c r="K54" s="163">
        <f t="shared" ca="1" si="25"/>
        <v>0</v>
      </c>
      <c r="L54" s="163">
        <f t="shared" ca="1" si="25"/>
        <v>0</v>
      </c>
      <c r="M54" s="163">
        <f t="shared" ca="1" si="25"/>
        <v>0</v>
      </c>
      <c r="N54" s="163">
        <f t="shared" ca="1" si="25"/>
        <v>0</v>
      </c>
      <c r="O54" s="163">
        <f t="shared" ca="1" si="25"/>
        <v>0</v>
      </c>
      <c r="P54" s="163">
        <f t="shared" ca="1" si="25"/>
        <v>0</v>
      </c>
      <c r="Q54" s="163">
        <f t="shared" ca="1" si="25"/>
        <v>0</v>
      </c>
      <c r="R54" s="163">
        <f t="shared" ca="1" si="26"/>
        <v>0</v>
      </c>
      <c r="S54" s="163">
        <f t="shared" ca="1" si="26"/>
        <v>0</v>
      </c>
      <c r="T54" s="163">
        <f t="shared" ca="1" si="26"/>
        <v>0</v>
      </c>
      <c r="U54" s="163">
        <f t="shared" ca="1" si="26"/>
        <v>0</v>
      </c>
      <c r="V54" s="163">
        <f t="shared" ca="1" si="26"/>
        <v>0</v>
      </c>
      <c r="W54" s="163">
        <f t="shared" ca="1" si="26"/>
        <v>0</v>
      </c>
      <c r="X54" s="163">
        <f t="shared" ca="1" si="26"/>
        <v>0</v>
      </c>
      <c r="Y54" s="163">
        <f t="shared" ca="1" si="26"/>
        <v>0</v>
      </c>
      <c r="Z54" s="163">
        <f t="shared" ca="1" si="26"/>
        <v>0</v>
      </c>
      <c r="AA54" s="163">
        <f t="shared" ca="1" si="26"/>
        <v>0</v>
      </c>
      <c r="AB54" s="163">
        <f t="shared" ca="1" si="27"/>
        <v>0</v>
      </c>
      <c r="AC54" s="163">
        <f t="shared" ca="1" si="27"/>
        <v>0</v>
      </c>
      <c r="AD54" s="163">
        <f t="shared" ca="1" si="27"/>
        <v>0</v>
      </c>
      <c r="AE54" s="163">
        <f t="shared" ca="1" si="27"/>
        <v>0</v>
      </c>
      <c r="AF54" s="163">
        <f t="shared" ca="1" si="27"/>
        <v>0</v>
      </c>
      <c r="AG54" s="163">
        <f t="shared" ca="1" si="27"/>
        <v>0</v>
      </c>
      <c r="AH54" s="163">
        <f t="shared" ca="1" si="27"/>
        <v>0</v>
      </c>
      <c r="AI54" s="163">
        <f t="shared" ca="1" si="27"/>
        <v>0</v>
      </c>
      <c r="AJ54" s="163">
        <f t="shared" ca="1" si="27"/>
        <v>0</v>
      </c>
      <c r="AK54" s="163">
        <f t="shared" ca="1" si="27"/>
        <v>0</v>
      </c>
      <c r="AL54" s="163">
        <f t="shared" ca="1" si="28"/>
        <v>0</v>
      </c>
      <c r="AM54" s="163">
        <f t="shared" ca="1" si="28"/>
        <v>0</v>
      </c>
      <c r="AN54" s="163">
        <f t="shared" ca="1" si="28"/>
        <v>0</v>
      </c>
      <c r="AO54" s="163">
        <f t="shared" ca="1" si="28"/>
        <v>0</v>
      </c>
      <c r="AP54" s="163">
        <f t="shared" ca="1" si="28"/>
        <v>0</v>
      </c>
      <c r="AQ54" s="163">
        <f t="shared" ca="1" si="28"/>
        <v>0</v>
      </c>
      <c r="AR54" s="163">
        <f t="shared" ca="1" si="28"/>
        <v>0</v>
      </c>
      <c r="AS54" s="163">
        <f t="shared" ca="1" si="28"/>
        <v>0</v>
      </c>
      <c r="AT54" s="163">
        <f t="shared" ca="1" si="28"/>
        <v>0</v>
      </c>
      <c r="AU54" s="163">
        <f t="shared" ca="1" si="28"/>
        <v>0</v>
      </c>
      <c r="AV54" s="163">
        <f t="shared" ca="1" si="29"/>
        <v>0</v>
      </c>
      <c r="AW54" s="163">
        <f t="shared" ca="1" si="29"/>
        <v>0</v>
      </c>
      <c r="AX54" s="163">
        <f t="shared" ca="1" si="29"/>
        <v>0</v>
      </c>
      <c r="AY54" s="163">
        <f t="shared" ca="1" si="29"/>
        <v>0</v>
      </c>
      <c r="AZ54" s="163">
        <f t="shared" ca="1" si="29"/>
        <v>0</v>
      </c>
      <c r="BA54" s="163">
        <f t="shared" ca="1" si="29"/>
        <v>0</v>
      </c>
      <c r="BB54" s="163">
        <f t="shared" ca="1" si="29"/>
        <v>0</v>
      </c>
      <c r="BC54" s="163">
        <f t="shared" ca="1" si="29"/>
        <v>0</v>
      </c>
      <c r="BD54" s="163">
        <f t="shared" ca="1" si="29"/>
        <v>0</v>
      </c>
      <c r="BE54" s="163">
        <f t="shared" ca="1" si="29"/>
        <v>0</v>
      </c>
      <c r="BF54" s="163">
        <f t="shared" ca="1" si="30"/>
        <v>0</v>
      </c>
      <c r="BG54" s="163">
        <f t="shared" ca="1" si="30"/>
        <v>0</v>
      </c>
      <c r="BH54" s="163">
        <f t="shared" ca="1" si="30"/>
        <v>0</v>
      </c>
      <c r="BI54" s="163">
        <f t="shared" ca="1" si="30"/>
        <v>0</v>
      </c>
      <c r="BJ54" s="163">
        <f t="shared" ca="1" si="30"/>
        <v>0</v>
      </c>
      <c r="BK54" s="163">
        <f t="shared" ca="1" si="30"/>
        <v>0</v>
      </c>
      <c r="BL54" s="163">
        <f t="shared" ca="1" si="30"/>
        <v>0</v>
      </c>
      <c r="BM54" s="163">
        <f t="shared" ca="1" si="30"/>
        <v>0</v>
      </c>
      <c r="BN54" s="163">
        <f t="shared" ca="1" si="30"/>
        <v>0</v>
      </c>
      <c r="BO54" s="163">
        <f t="shared" ca="1" si="30"/>
        <v>0</v>
      </c>
      <c r="BP54" s="163">
        <f t="shared" ca="1" si="31"/>
        <v>0</v>
      </c>
      <c r="BQ54" s="163">
        <f t="shared" ca="1" si="31"/>
        <v>0</v>
      </c>
      <c r="BR54" s="163">
        <f t="shared" ca="1" si="31"/>
        <v>0</v>
      </c>
      <c r="BS54" s="163">
        <f t="shared" ca="1" si="31"/>
        <v>0</v>
      </c>
      <c r="BT54" s="163">
        <f t="shared" ca="1" si="31"/>
        <v>0</v>
      </c>
      <c r="BU54" s="163">
        <f t="shared" ca="1" si="31"/>
        <v>0</v>
      </c>
      <c r="BV54" s="163">
        <f t="shared" ca="1" si="31"/>
        <v>0</v>
      </c>
      <c r="BW54" s="163">
        <f t="shared" ca="1" si="31"/>
        <v>0</v>
      </c>
      <c r="BX54" s="163">
        <f t="shared" ca="1" si="31"/>
        <v>0</v>
      </c>
      <c r="BY54" s="163">
        <f t="shared" ca="1" si="31"/>
        <v>0</v>
      </c>
      <c r="BZ54" s="163">
        <f t="shared" ca="1" si="32"/>
        <v>0</v>
      </c>
      <c r="CA54" s="163">
        <f t="shared" ca="1" si="32"/>
        <v>0</v>
      </c>
      <c r="CB54" s="163">
        <f t="shared" ca="1" si="32"/>
        <v>0</v>
      </c>
      <c r="CC54" s="163">
        <f t="shared" ca="1" si="32"/>
        <v>0</v>
      </c>
      <c r="CD54" s="163">
        <f t="shared" ca="1" si="32"/>
        <v>0</v>
      </c>
      <c r="CE54" s="163">
        <f t="shared" ca="1" si="32"/>
        <v>0</v>
      </c>
      <c r="CF54" s="163">
        <f t="shared" ca="1" si="32"/>
        <v>0</v>
      </c>
      <c r="CG54" s="163">
        <f t="shared" ca="1" si="32"/>
        <v>0</v>
      </c>
      <c r="CH54" s="163">
        <f t="shared" ca="1" si="32"/>
        <v>0</v>
      </c>
      <c r="CI54" s="163">
        <f t="shared" ca="1" si="32"/>
        <v>0</v>
      </c>
      <c r="CJ54" s="163">
        <f t="shared" ca="1" si="33"/>
        <v>0</v>
      </c>
      <c r="CK54" s="163">
        <f t="shared" ca="1" si="33"/>
        <v>0</v>
      </c>
      <c r="CL54" s="163">
        <f t="shared" ca="1" si="33"/>
        <v>0</v>
      </c>
      <c r="CM54" s="163">
        <f t="shared" ca="1" si="33"/>
        <v>0</v>
      </c>
      <c r="CN54" s="163">
        <f t="shared" ca="1" si="33"/>
        <v>0</v>
      </c>
      <c r="CO54" s="163">
        <f t="shared" ca="1" si="33"/>
        <v>0</v>
      </c>
      <c r="CP54" s="163">
        <f t="shared" ca="1" si="33"/>
        <v>0</v>
      </c>
      <c r="CQ54" s="163">
        <f t="shared" ca="1" si="33"/>
        <v>0</v>
      </c>
      <c r="CR54" s="163">
        <f t="shared" ca="1" si="33"/>
        <v>0</v>
      </c>
      <c r="CS54" s="163">
        <f t="shared" ca="1" si="33"/>
        <v>0</v>
      </c>
      <c r="CT54" s="163">
        <f t="shared" ca="1" si="34"/>
        <v>0</v>
      </c>
      <c r="CU54" s="163">
        <f t="shared" ca="1" si="34"/>
        <v>0</v>
      </c>
      <c r="CV54" s="163">
        <f t="shared" ca="1" si="34"/>
        <v>0</v>
      </c>
      <c r="CW54" s="163">
        <f t="shared" ca="1" si="34"/>
        <v>0</v>
      </c>
      <c r="CX54" s="163">
        <f t="shared" ca="1" si="34"/>
        <v>0</v>
      </c>
      <c r="CY54" s="163">
        <f t="shared" ca="1" si="34"/>
        <v>0</v>
      </c>
      <c r="CZ54" s="163">
        <f t="shared" ca="1" si="34"/>
        <v>0</v>
      </c>
      <c r="DA54" s="163">
        <f t="shared" ca="1" si="34"/>
        <v>0</v>
      </c>
      <c r="DB54" s="163">
        <f t="shared" ca="1" si="34"/>
        <v>0</v>
      </c>
      <c r="DC54" s="163">
        <f t="shared" ca="1" si="34"/>
        <v>0</v>
      </c>
      <c r="DE54" s="111"/>
    </row>
    <row r="55" spans="1:109" s="158" customFormat="1" hidden="1">
      <c r="A55" s="162">
        <v>13</v>
      </c>
      <c r="B55" s="161" t="str">
        <f t="shared" ca="1" si="11"/>
        <v>D.2.3.</v>
      </c>
      <c r="C55" s="453" t="str">
        <f t="shared" ca="1" si="12"/>
        <v>Veikla</v>
      </c>
      <c r="D55" s="454"/>
      <c r="E55" s="454"/>
      <c r="F55" s="455"/>
      <c r="G55" s="157">
        <f ca="1">SUMIF($H$39:$DC$39,"&lt;="&amp;PAL,$H55:$DC55)</f>
        <v>0</v>
      </c>
      <c r="H55" s="163">
        <f t="shared" ca="1" si="25"/>
        <v>0</v>
      </c>
      <c r="I55" s="163">
        <f t="shared" ca="1" si="25"/>
        <v>0</v>
      </c>
      <c r="J55" s="163">
        <f t="shared" ca="1" si="25"/>
        <v>0</v>
      </c>
      <c r="K55" s="163">
        <f t="shared" ca="1" si="25"/>
        <v>0</v>
      </c>
      <c r="L55" s="163">
        <f t="shared" ca="1" si="25"/>
        <v>0</v>
      </c>
      <c r="M55" s="163">
        <f t="shared" ca="1" si="25"/>
        <v>0</v>
      </c>
      <c r="N55" s="163">
        <f t="shared" ca="1" si="25"/>
        <v>0</v>
      </c>
      <c r="O55" s="163">
        <f t="shared" ca="1" si="25"/>
        <v>0</v>
      </c>
      <c r="P55" s="163">
        <f t="shared" ca="1" si="25"/>
        <v>0</v>
      </c>
      <c r="Q55" s="163">
        <f t="shared" ca="1" si="25"/>
        <v>0</v>
      </c>
      <c r="R55" s="163">
        <f t="shared" ca="1" si="26"/>
        <v>0</v>
      </c>
      <c r="S55" s="163">
        <f t="shared" ca="1" si="26"/>
        <v>0</v>
      </c>
      <c r="T55" s="163">
        <f t="shared" ca="1" si="26"/>
        <v>0</v>
      </c>
      <c r="U55" s="163">
        <f t="shared" ca="1" si="26"/>
        <v>0</v>
      </c>
      <c r="V55" s="163">
        <f t="shared" ca="1" si="26"/>
        <v>0</v>
      </c>
      <c r="W55" s="163">
        <f t="shared" ca="1" si="26"/>
        <v>0</v>
      </c>
      <c r="X55" s="163">
        <f t="shared" ca="1" si="26"/>
        <v>0</v>
      </c>
      <c r="Y55" s="163">
        <f t="shared" ca="1" si="26"/>
        <v>0</v>
      </c>
      <c r="Z55" s="163">
        <f t="shared" ca="1" si="26"/>
        <v>0</v>
      </c>
      <c r="AA55" s="163">
        <f t="shared" ca="1" si="26"/>
        <v>0</v>
      </c>
      <c r="AB55" s="163">
        <f t="shared" ca="1" si="27"/>
        <v>0</v>
      </c>
      <c r="AC55" s="163">
        <f t="shared" ca="1" si="27"/>
        <v>0</v>
      </c>
      <c r="AD55" s="163">
        <f t="shared" ca="1" si="27"/>
        <v>0</v>
      </c>
      <c r="AE55" s="163">
        <f t="shared" ca="1" si="27"/>
        <v>0</v>
      </c>
      <c r="AF55" s="163">
        <f t="shared" ca="1" si="27"/>
        <v>0</v>
      </c>
      <c r="AG55" s="163">
        <f t="shared" ca="1" si="27"/>
        <v>0</v>
      </c>
      <c r="AH55" s="163">
        <f t="shared" ca="1" si="27"/>
        <v>0</v>
      </c>
      <c r="AI55" s="163">
        <f t="shared" ca="1" si="27"/>
        <v>0</v>
      </c>
      <c r="AJ55" s="163">
        <f t="shared" ca="1" si="27"/>
        <v>0</v>
      </c>
      <c r="AK55" s="163">
        <f t="shared" ca="1" si="27"/>
        <v>0</v>
      </c>
      <c r="AL55" s="163">
        <f t="shared" ca="1" si="28"/>
        <v>0</v>
      </c>
      <c r="AM55" s="163">
        <f t="shared" ca="1" si="28"/>
        <v>0</v>
      </c>
      <c r="AN55" s="163">
        <f t="shared" ca="1" si="28"/>
        <v>0</v>
      </c>
      <c r="AO55" s="163">
        <f t="shared" ca="1" si="28"/>
        <v>0</v>
      </c>
      <c r="AP55" s="163">
        <f t="shared" ca="1" si="28"/>
        <v>0</v>
      </c>
      <c r="AQ55" s="163">
        <f t="shared" ca="1" si="28"/>
        <v>0</v>
      </c>
      <c r="AR55" s="163">
        <f t="shared" ca="1" si="28"/>
        <v>0</v>
      </c>
      <c r="AS55" s="163">
        <f t="shared" ca="1" si="28"/>
        <v>0</v>
      </c>
      <c r="AT55" s="163">
        <f t="shared" ca="1" si="28"/>
        <v>0</v>
      </c>
      <c r="AU55" s="163">
        <f t="shared" ca="1" si="28"/>
        <v>0</v>
      </c>
      <c r="AV55" s="163">
        <f t="shared" ca="1" si="29"/>
        <v>0</v>
      </c>
      <c r="AW55" s="163">
        <f t="shared" ca="1" si="29"/>
        <v>0</v>
      </c>
      <c r="AX55" s="163">
        <f t="shared" ca="1" si="29"/>
        <v>0</v>
      </c>
      <c r="AY55" s="163">
        <f t="shared" ca="1" si="29"/>
        <v>0</v>
      </c>
      <c r="AZ55" s="163">
        <f t="shared" ca="1" si="29"/>
        <v>0</v>
      </c>
      <c r="BA55" s="163">
        <f t="shared" ca="1" si="29"/>
        <v>0</v>
      </c>
      <c r="BB55" s="163">
        <f t="shared" ca="1" si="29"/>
        <v>0</v>
      </c>
      <c r="BC55" s="163">
        <f t="shared" ca="1" si="29"/>
        <v>0</v>
      </c>
      <c r="BD55" s="163">
        <f t="shared" ca="1" si="29"/>
        <v>0</v>
      </c>
      <c r="BE55" s="163">
        <f t="shared" ca="1" si="29"/>
        <v>0</v>
      </c>
      <c r="BF55" s="163">
        <f t="shared" ca="1" si="30"/>
        <v>0</v>
      </c>
      <c r="BG55" s="163">
        <f t="shared" ca="1" si="30"/>
        <v>0</v>
      </c>
      <c r="BH55" s="163">
        <f t="shared" ca="1" si="30"/>
        <v>0</v>
      </c>
      <c r="BI55" s="163">
        <f t="shared" ca="1" si="30"/>
        <v>0</v>
      </c>
      <c r="BJ55" s="163">
        <f t="shared" ca="1" si="30"/>
        <v>0</v>
      </c>
      <c r="BK55" s="163">
        <f t="shared" ca="1" si="30"/>
        <v>0</v>
      </c>
      <c r="BL55" s="163">
        <f t="shared" ca="1" si="30"/>
        <v>0</v>
      </c>
      <c r="BM55" s="163">
        <f t="shared" ca="1" si="30"/>
        <v>0</v>
      </c>
      <c r="BN55" s="163">
        <f t="shared" ca="1" si="30"/>
        <v>0</v>
      </c>
      <c r="BO55" s="163">
        <f t="shared" ca="1" si="30"/>
        <v>0</v>
      </c>
      <c r="BP55" s="163">
        <f t="shared" ca="1" si="31"/>
        <v>0</v>
      </c>
      <c r="BQ55" s="163">
        <f t="shared" ca="1" si="31"/>
        <v>0</v>
      </c>
      <c r="BR55" s="163">
        <f t="shared" ca="1" si="31"/>
        <v>0</v>
      </c>
      <c r="BS55" s="163">
        <f t="shared" ca="1" si="31"/>
        <v>0</v>
      </c>
      <c r="BT55" s="163">
        <f t="shared" ca="1" si="31"/>
        <v>0</v>
      </c>
      <c r="BU55" s="163">
        <f t="shared" ca="1" si="31"/>
        <v>0</v>
      </c>
      <c r="BV55" s="163">
        <f t="shared" ca="1" si="31"/>
        <v>0</v>
      </c>
      <c r="BW55" s="163">
        <f t="shared" ca="1" si="31"/>
        <v>0</v>
      </c>
      <c r="BX55" s="163">
        <f t="shared" ca="1" si="31"/>
        <v>0</v>
      </c>
      <c r="BY55" s="163">
        <f t="shared" ca="1" si="31"/>
        <v>0</v>
      </c>
      <c r="BZ55" s="163">
        <f t="shared" ca="1" si="32"/>
        <v>0</v>
      </c>
      <c r="CA55" s="163">
        <f t="shared" ca="1" si="32"/>
        <v>0</v>
      </c>
      <c r="CB55" s="163">
        <f t="shared" ca="1" si="32"/>
        <v>0</v>
      </c>
      <c r="CC55" s="163">
        <f t="shared" ca="1" si="32"/>
        <v>0</v>
      </c>
      <c r="CD55" s="163">
        <f t="shared" ca="1" si="32"/>
        <v>0</v>
      </c>
      <c r="CE55" s="163">
        <f t="shared" ca="1" si="32"/>
        <v>0</v>
      </c>
      <c r="CF55" s="163">
        <f t="shared" ca="1" si="32"/>
        <v>0</v>
      </c>
      <c r="CG55" s="163">
        <f t="shared" ca="1" si="32"/>
        <v>0</v>
      </c>
      <c r="CH55" s="163">
        <f t="shared" ca="1" si="32"/>
        <v>0</v>
      </c>
      <c r="CI55" s="163">
        <f t="shared" ca="1" si="32"/>
        <v>0</v>
      </c>
      <c r="CJ55" s="163">
        <f t="shared" ca="1" si="33"/>
        <v>0</v>
      </c>
      <c r="CK55" s="163">
        <f t="shared" ca="1" si="33"/>
        <v>0</v>
      </c>
      <c r="CL55" s="163">
        <f t="shared" ca="1" si="33"/>
        <v>0</v>
      </c>
      <c r="CM55" s="163">
        <f t="shared" ca="1" si="33"/>
        <v>0</v>
      </c>
      <c r="CN55" s="163">
        <f t="shared" ca="1" si="33"/>
        <v>0</v>
      </c>
      <c r="CO55" s="163">
        <f t="shared" ca="1" si="33"/>
        <v>0</v>
      </c>
      <c r="CP55" s="163">
        <f t="shared" ca="1" si="33"/>
        <v>0</v>
      </c>
      <c r="CQ55" s="163">
        <f t="shared" ca="1" si="33"/>
        <v>0</v>
      </c>
      <c r="CR55" s="163">
        <f t="shared" ca="1" si="33"/>
        <v>0</v>
      </c>
      <c r="CS55" s="163">
        <f t="shared" ca="1" si="33"/>
        <v>0</v>
      </c>
      <c r="CT55" s="163">
        <f t="shared" ca="1" si="34"/>
        <v>0</v>
      </c>
      <c r="CU55" s="163">
        <f t="shared" ca="1" si="34"/>
        <v>0</v>
      </c>
      <c r="CV55" s="163">
        <f t="shared" ca="1" si="34"/>
        <v>0</v>
      </c>
      <c r="CW55" s="163">
        <f t="shared" ca="1" si="34"/>
        <v>0</v>
      </c>
      <c r="CX55" s="163">
        <f t="shared" ca="1" si="34"/>
        <v>0</v>
      </c>
      <c r="CY55" s="163">
        <f t="shared" ca="1" si="34"/>
        <v>0</v>
      </c>
      <c r="CZ55" s="163">
        <f t="shared" ca="1" si="34"/>
        <v>0</v>
      </c>
      <c r="DA55" s="163">
        <f t="shared" ca="1" si="34"/>
        <v>0</v>
      </c>
      <c r="DB55" s="163">
        <f t="shared" ca="1" si="34"/>
        <v>0</v>
      </c>
      <c r="DC55" s="163">
        <f t="shared" ca="1" si="34"/>
        <v>0</v>
      </c>
      <c r="DE55" s="111"/>
    </row>
    <row r="56" spans="1:109" s="158" customFormat="1" hidden="1">
      <c r="A56" s="162">
        <v>14</v>
      </c>
      <c r="B56" s="161" t="str">
        <f t="shared" ca="1" si="11"/>
        <v>D.2.4.</v>
      </c>
      <c r="C56" s="453" t="str">
        <f t="shared" ca="1" si="12"/>
        <v>Veikla</v>
      </c>
      <c r="D56" s="454"/>
      <c r="E56" s="454"/>
      <c r="F56" s="455"/>
      <c r="G56" s="157">
        <f ca="1">SUMIF($H$39:$DC$39,"&lt;="&amp;PAL,$H56:$DC56)</f>
        <v>0</v>
      </c>
      <c r="H56" s="163">
        <f t="shared" ca="1" si="25"/>
        <v>0</v>
      </c>
      <c r="I56" s="163">
        <f t="shared" ca="1" si="25"/>
        <v>0</v>
      </c>
      <c r="J56" s="163">
        <f t="shared" ca="1" si="25"/>
        <v>0</v>
      </c>
      <c r="K56" s="163">
        <f t="shared" ca="1" si="25"/>
        <v>0</v>
      </c>
      <c r="L56" s="163">
        <f t="shared" ca="1" si="25"/>
        <v>0</v>
      </c>
      <c r="M56" s="163">
        <f t="shared" ca="1" si="25"/>
        <v>0</v>
      </c>
      <c r="N56" s="163">
        <f t="shared" ca="1" si="25"/>
        <v>0</v>
      </c>
      <c r="O56" s="163">
        <f t="shared" ca="1" si="25"/>
        <v>0</v>
      </c>
      <c r="P56" s="163">
        <f t="shared" ca="1" si="25"/>
        <v>0</v>
      </c>
      <c r="Q56" s="163">
        <f t="shared" ca="1" si="25"/>
        <v>0</v>
      </c>
      <c r="R56" s="163">
        <f t="shared" ca="1" si="26"/>
        <v>0</v>
      </c>
      <c r="S56" s="163">
        <f t="shared" ca="1" si="26"/>
        <v>0</v>
      </c>
      <c r="T56" s="163">
        <f t="shared" ca="1" si="26"/>
        <v>0</v>
      </c>
      <c r="U56" s="163">
        <f t="shared" ca="1" si="26"/>
        <v>0</v>
      </c>
      <c r="V56" s="163">
        <f t="shared" ca="1" si="26"/>
        <v>0</v>
      </c>
      <c r="W56" s="163">
        <f t="shared" ca="1" si="26"/>
        <v>0</v>
      </c>
      <c r="X56" s="163">
        <f t="shared" ca="1" si="26"/>
        <v>0</v>
      </c>
      <c r="Y56" s="163">
        <f t="shared" ca="1" si="26"/>
        <v>0</v>
      </c>
      <c r="Z56" s="163">
        <f t="shared" ca="1" si="26"/>
        <v>0</v>
      </c>
      <c r="AA56" s="163">
        <f t="shared" ca="1" si="26"/>
        <v>0</v>
      </c>
      <c r="AB56" s="163">
        <f t="shared" ca="1" si="27"/>
        <v>0</v>
      </c>
      <c r="AC56" s="163">
        <f t="shared" ca="1" si="27"/>
        <v>0</v>
      </c>
      <c r="AD56" s="163">
        <f t="shared" ca="1" si="27"/>
        <v>0</v>
      </c>
      <c r="AE56" s="163">
        <f t="shared" ca="1" si="27"/>
        <v>0</v>
      </c>
      <c r="AF56" s="163">
        <f t="shared" ca="1" si="27"/>
        <v>0</v>
      </c>
      <c r="AG56" s="163">
        <f t="shared" ca="1" si="27"/>
        <v>0</v>
      </c>
      <c r="AH56" s="163">
        <f t="shared" ca="1" si="27"/>
        <v>0</v>
      </c>
      <c r="AI56" s="163">
        <f t="shared" ca="1" si="27"/>
        <v>0</v>
      </c>
      <c r="AJ56" s="163">
        <f t="shared" ca="1" si="27"/>
        <v>0</v>
      </c>
      <c r="AK56" s="163">
        <f t="shared" ca="1" si="27"/>
        <v>0</v>
      </c>
      <c r="AL56" s="163">
        <f t="shared" ca="1" si="28"/>
        <v>0</v>
      </c>
      <c r="AM56" s="163">
        <f t="shared" ca="1" si="28"/>
        <v>0</v>
      </c>
      <c r="AN56" s="163">
        <f t="shared" ca="1" si="28"/>
        <v>0</v>
      </c>
      <c r="AO56" s="163">
        <f t="shared" ca="1" si="28"/>
        <v>0</v>
      </c>
      <c r="AP56" s="163">
        <f t="shared" ca="1" si="28"/>
        <v>0</v>
      </c>
      <c r="AQ56" s="163">
        <f t="shared" ca="1" si="28"/>
        <v>0</v>
      </c>
      <c r="AR56" s="163">
        <f t="shared" ca="1" si="28"/>
        <v>0</v>
      </c>
      <c r="AS56" s="163">
        <f t="shared" ca="1" si="28"/>
        <v>0</v>
      </c>
      <c r="AT56" s="163">
        <f t="shared" ca="1" si="28"/>
        <v>0</v>
      </c>
      <c r="AU56" s="163">
        <f t="shared" ca="1" si="28"/>
        <v>0</v>
      </c>
      <c r="AV56" s="163">
        <f t="shared" ca="1" si="29"/>
        <v>0</v>
      </c>
      <c r="AW56" s="163">
        <f t="shared" ca="1" si="29"/>
        <v>0</v>
      </c>
      <c r="AX56" s="163">
        <f t="shared" ca="1" si="29"/>
        <v>0</v>
      </c>
      <c r="AY56" s="163">
        <f t="shared" ca="1" si="29"/>
        <v>0</v>
      </c>
      <c r="AZ56" s="163">
        <f t="shared" ca="1" si="29"/>
        <v>0</v>
      </c>
      <c r="BA56" s="163">
        <f t="shared" ca="1" si="29"/>
        <v>0</v>
      </c>
      <c r="BB56" s="163">
        <f t="shared" ca="1" si="29"/>
        <v>0</v>
      </c>
      <c r="BC56" s="163">
        <f t="shared" ca="1" si="29"/>
        <v>0</v>
      </c>
      <c r="BD56" s="163">
        <f t="shared" ca="1" si="29"/>
        <v>0</v>
      </c>
      <c r="BE56" s="163">
        <f t="shared" ca="1" si="29"/>
        <v>0</v>
      </c>
      <c r="BF56" s="163">
        <f t="shared" ca="1" si="30"/>
        <v>0</v>
      </c>
      <c r="BG56" s="163">
        <f t="shared" ca="1" si="30"/>
        <v>0</v>
      </c>
      <c r="BH56" s="163">
        <f t="shared" ca="1" si="30"/>
        <v>0</v>
      </c>
      <c r="BI56" s="163">
        <f t="shared" ca="1" si="30"/>
        <v>0</v>
      </c>
      <c r="BJ56" s="163">
        <f t="shared" ca="1" si="30"/>
        <v>0</v>
      </c>
      <c r="BK56" s="163">
        <f t="shared" ca="1" si="30"/>
        <v>0</v>
      </c>
      <c r="BL56" s="163">
        <f t="shared" ca="1" si="30"/>
        <v>0</v>
      </c>
      <c r="BM56" s="163">
        <f t="shared" ca="1" si="30"/>
        <v>0</v>
      </c>
      <c r="BN56" s="163">
        <f t="shared" ca="1" si="30"/>
        <v>0</v>
      </c>
      <c r="BO56" s="163">
        <f t="shared" ca="1" si="30"/>
        <v>0</v>
      </c>
      <c r="BP56" s="163">
        <f t="shared" ca="1" si="31"/>
        <v>0</v>
      </c>
      <c r="BQ56" s="163">
        <f t="shared" ca="1" si="31"/>
        <v>0</v>
      </c>
      <c r="BR56" s="163">
        <f t="shared" ca="1" si="31"/>
        <v>0</v>
      </c>
      <c r="BS56" s="163">
        <f t="shared" ca="1" si="31"/>
        <v>0</v>
      </c>
      <c r="BT56" s="163">
        <f t="shared" ca="1" si="31"/>
        <v>0</v>
      </c>
      <c r="BU56" s="163">
        <f t="shared" ca="1" si="31"/>
        <v>0</v>
      </c>
      <c r="BV56" s="163">
        <f t="shared" ca="1" si="31"/>
        <v>0</v>
      </c>
      <c r="BW56" s="163">
        <f t="shared" ca="1" si="31"/>
        <v>0</v>
      </c>
      <c r="BX56" s="163">
        <f t="shared" ca="1" si="31"/>
        <v>0</v>
      </c>
      <c r="BY56" s="163">
        <f t="shared" ca="1" si="31"/>
        <v>0</v>
      </c>
      <c r="BZ56" s="163">
        <f t="shared" ca="1" si="32"/>
        <v>0</v>
      </c>
      <c r="CA56" s="163">
        <f t="shared" ca="1" si="32"/>
        <v>0</v>
      </c>
      <c r="CB56" s="163">
        <f t="shared" ca="1" si="32"/>
        <v>0</v>
      </c>
      <c r="CC56" s="163">
        <f t="shared" ca="1" si="32"/>
        <v>0</v>
      </c>
      <c r="CD56" s="163">
        <f t="shared" ca="1" si="32"/>
        <v>0</v>
      </c>
      <c r="CE56" s="163">
        <f t="shared" ca="1" si="32"/>
        <v>0</v>
      </c>
      <c r="CF56" s="163">
        <f t="shared" ca="1" si="32"/>
        <v>0</v>
      </c>
      <c r="CG56" s="163">
        <f t="shared" ca="1" si="32"/>
        <v>0</v>
      </c>
      <c r="CH56" s="163">
        <f t="shared" ca="1" si="32"/>
        <v>0</v>
      </c>
      <c r="CI56" s="163">
        <f t="shared" ca="1" si="32"/>
        <v>0</v>
      </c>
      <c r="CJ56" s="163">
        <f t="shared" ca="1" si="33"/>
        <v>0</v>
      </c>
      <c r="CK56" s="163">
        <f t="shared" ca="1" si="33"/>
        <v>0</v>
      </c>
      <c r="CL56" s="163">
        <f t="shared" ca="1" si="33"/>
        <v>0</v>
      </c>
      <c r="CM56" s="163">
        <f t="shared" ca="1" si="33"/>
        <v>0</v>
      </c>
      <c r="CN56" s="163">
        <f t="shared" ca="1" si="33"/>
        <v>0</v>
      </c>
      <c r="CO56" s="163">
        <f t="shared" ca="1" si="33"/>
        <v>0</v>
      </c>
      <c r="CP56" s="163">
        <f t="shared" ca="1" si="33"/>
        <v>0</v>
      </c>
      <c r="CQ56" s="163">
        <f t="shared" ca="1" si="33"/>
        <v>0</v>
      </c>
      <c r="CR56" s="163">
        <f t="shared" ca="1" si="33"/>
        <v>0</v>
      </c>
      <c r="CS56" s="163">
        <f t="shared" ca="1" si="33"/>
        <v>0</v>
      </c>
      <c r="CT56" s="163">
        <f t="shared" ca="1" si="34"/>
        <v>0</v>
      </c>
      <c r="CU56" s="163">
        <f t="shared" ca="1" si="34"/>
        <v>0</v>
      </c>
      <c r="CV56" s="163">
        <f t="shared" ca="1" si="34"/>
        <v>0</v>
      </c>
      <c r="CW56" s="163">
        <f t="shared" ca="1" si="34"/>
        <v>0</v>
      </c>
      <c r="CX56" s="163">
        <f t="shared" ca="1" si="34"/>
        <v>0</v>
      </c>
      <c r="CY56" s="163">
        <f t="shared" ca="1" si="34"/>
        <v>0</v>
      </c>
      <c r="CZ56" s="163">
        <f t="shared" ca="1" si="34"/>
        <v>0</v>
      </c>
      <c r="DA56" s="163">
        <f t="shared" ca="1" si="34"/>
        <v>0</v>
      </c>
      <c r="DB56" s="163">
        <f t="shared" ca="1" si="34"/>
        <v>0</v>
      </c>
      <c r="DC56" s="163">
        <f t="shared" ca="1" si="34"/>
        <v>0</v>
      </c>
      <c r="DE56" s="111"/>
    </row>
    <row r="57" spans="1:109" s="158" customFormat="1" hidden="1">
      <c r="A57" s="162">
        <v>15</v>
      </c>
      <c r="B57" s="161" t="str">
        <f t="shared" ca="1" si="11"/>
        <v>D.2.5.</v>
      </c>
      <c r="C57" s="453" t="str">
        <f t="shared" ca="1" si="12"/>
        <v>Veikla</v>
      </c>
      <c r="D57" s="454"/>
      <c r="E57" s="454"/>
      <c r="F57" s="455"/>
      <c r="G57" s="157">
        <f ca="1">SUMIF($H$39:$DC$39,"&lt;="&amp;PAL,$H57:$DC57)</f>
        <v>0</v>
      </c>
      <c r="H57" s="163">
        <f t="shared" ca="1" si="25"/>
        <v>0</v>
      </c>
      <c r="I57" s="163">
        <f t="shared" ca="1" si="25"/>
        <v>0</v>
      </c>
      <c r="J57" s="163">
        <f t="shared" ca="1" si="25"/>
        <v>0</v>
      </c>
      <c r="K57" s="163">
        <f t="shared" ca="1" si="25"/>
        <v>0</v>
      </c>
      <c r="L57" s="163">
        <f t="shared" ca="1" si="25"/>
        <v>0</v>
      </c>
      <c r="M57" s="163">
        <f t="shared" ca="1" si="25"/>
        <v>0</v>
      </c>
      <c r="N57" s="163">
        <f t="shared" ca="1" si="25"/>
        <v>0</v>
      </c>
      <c r="O57" s="163">
        <f t="shared" ca="1" si="25"/>
        <v>0</v>
      </c>
      <c r="P57" s="163">
        <f t="shared" ca="1" si="25"/>
        <v>0</v>
      </c>
      <c r="Q57" s="163">
        <f t="shared" ca="1" si="25"/>
        <v>0</v>
      </c>
      <c r="R57" s="163">
        <f t="shared" ca="1" si="26"/>
        <v>0</v>
      </c>
      <c r="S57" s="163">
        <f t="shared" ca="1" si="26"/>
        <v>0</v>
      </c>
      <c r="T57" s="163">
        <f t="shared" ca="1" si="26"/>
        <v>0</v>
      </c>
      <c r="U57" s="163">
        <f t="shared" ca="1" si="26"/>
        <v>0</v>
      </c>
      <c r="V57" s="163">
        <f t="shared" ca="1" si="26"/>
        <v>0</v>
      </c>
      <c r="W57" s="163">
        <f t="shared" ca="1" si="26"/>
        <v>0</v>
      </c>
      <c r="X57" s="163">
        <f t="shared" ca="1" si="26"/>
        <v>0</v>
      </c>
      <c r="Y57" s="163">
        <f t="shared" ca="1" si="26"/>
        <v>0</v>
      </c>
      <c r="Z57" s="163">
        <f t="shared" ca="1" si="26"/>
        <v>0</v>
      </c>
      <c r="AA57" s="163">
        <f t="shared" ca="1" si="26"/>
        <v>0</v>
      </c>
      <c r="AB57" s="163">
        <f t="shared" ca="1" si="27"/>
        <v>0</v>
      </c>
      <c r="AC57" s="163">
        <f t="shared" ca="1" si="27"/>
        <v>0</v>
      </c>
      <c r="AD57" s="163">
        <f t="shared" ca="1" si="27"/>
        <v>0</v>
      </c>
      <c r="AE57" s="163">
        <f t="shared" ca="1" si="27"/>
        <v>0</v>
      </c>
      <c r="AF57" s="163">
        <f t="shared" ca="1" si="27"/>
        <v>0</v>
      </c>
      <c r="AG57" s="163">
        <f t="shared" ca="1" si="27"/>
        <v>0</v>
      </c>
      <c r="AH57" s="163">
        <f t="shared" ca="1" si="27"/>
        <v>0</v>
      </c>
      <c r="AI57" s="163">
        <f t="shared" ca="1" si="27"/>
        <v>0</v>
      </c>
      <c r="AJ57" s="163">
        <f t="shared" ca="1" si="27"/>
        <v>0</v>
      </c>
      <c r="AK57" s="163">
        <f t="shared" ca="1" si="27"/>
        <v>0</v>
      </c>
      <c r="AL57" s="163">
        <f t="shared" ca="1" si="28"/>
        <v>0</v>
      </c>
      <c r="AM57" s="163">
        <f t="shared" ca="1" si="28"/>
        <v>0</v>
      </c>
      <c r="AN57" s="163">
        <f t="shared" ca="1" si="28"/>
        <v>0</v>
      </c>
      <c r="AO57" s="163">
        <f t="shared" ca="1" si="28"/>
        <v>0</v>
      </c>
      <c r="AP57" s="163">
        <f t="shared" ca="1" si="28"/>
        <v>0</v>
      </c>
      <c r="AQ57" s="163">
        <f t="shared" ca="1" si="28"/>
        <v>0</v>
      </c>
      <c r="AR57" s="163">
        <f t="shared" ca="1" si="28"/>
        <v>0</v>
      </c>
      <c r="AS57" s="163">
        <f t="shared" ca="1" si="28"/>
        <v>0</v>
      </c>
      <c r="AT57" s="163">
        <f t="shared" ca="1" si="28"/>
        <v>0</v>
      </c>
      <c r="AU57" s="163">
        <f t="shared" ca="1" si="28"/>
        <v>0</v>
      </c>
      <c r="AV57" s="163">
        <f t="shared" ca="1" si="29"/>
        <v>0</v>
      </c>
      <c r="AW57" s="163">
        <f t="shared" ca="1" si="29"/>
        <v>0</v>
      </c>
      <c r="AX57" s="163">
        <f t="shared" ca="1" si="29"/>
        <v>0</v>
      </c>
      <c r="AY57" s="163">
        <f t="shared" ca="1" si="29"/>
        <v>0</v>
      </c>
      <c r="AZ57" s="163">
        <f t="shared" ca="1" si="29"/>
        <v>0</v>
      </c>
      <c r="BA57" s="163">
        <f t="shared" ca="1" si="29"/>
        <v>0</v>
      </c>
      <c r="BB57" s="163">
        <f t="shared" ca="1" si="29"/>
        <v>0</v>
      </c>
      <c r="BC57" s="163">
        <f t="shared" ca="1" si="29"/>
        <v>0</v>
      </c>
      <c r="BD57" s="163">
        <f t="shared" ca="1" si="29"/>
        <v>0</v>
      </c>
      <c r="BE57" s="163">
        <f t="shared" ca="1" si="29"/>
        <v>0</v>
      </c>
      <c r="BF57" s="163">
        <f t="shared" ca="1" si="30"/>
        <v>0</v>
      </c>
      <c r="BG57" s="163">
        <f t="shared" ca="1" si="30"/>
        <v>0</v>
      </c>
      <c r="BH57" s="163">
        <f t="shared" ca="1" si="30"/>
        <v>0</v>
      </c>
      <c r="BI57" s="163">
        <f t="shared" ca="1" si="30"/>
        <v>0</v>
      </c>
      <c r="BJ57" s="163">
        <f t="shared" ca="1" si="30"/>
        <v>0</v>
      </c>
      <c r="BK57" s="163">
        <f t="shared" ca="1" si="30"/>
        <v>0</v>
      </c>
      <c r="BL57" s="163">
        <f t="shared" ca="1" si="30"/>
        <v>0</v>
      </c>
      <c r="BM57" s="163">
        <f t="shared" ca="1" si="30"/>
        <v>0</v>
      </c>
      <c r="BN57" s="163">
        <f t="shared" ca="1" si="30"/>
        <v>0</v>
      </c>
      <c r="BO57" s="163">
        <f t="shared" ca="1" si="30"/>
        <v>0</v>
      </c>
      <c r="BP57" s="163">
        <f t="shared" ca="1" si="31"/>
        <v>0</v>
      </c>
      <c r="BQ57" s="163">
        <f t="shared" ca="1" si="31"/>
        <v>0</v>
      </c>
      <c r="BR57" s="163">
        <f t="shared" ca="1" si="31"/>
        <v>0</v>
      </c>
      <c r="BS57" s="163">
        <f t="shared" ca="1" si="31"/>
        <v>0</v>
      </c>
      <c r="BT57" s="163">
        <f t="shared" ca="1" si="31"/>
        <v>0</v>
      </c>
      <c r="BU57" s="163">
        <f t="shared" ca="1" si="31"/>
        <v>0</v>
      </c>
      <c r="BV57" s="163">
        <f t="shared" ca="1" si="31"/>
        <v>0</v>
      </c>
      <c r="BW57" s="163">
        <f t="shared" ca="1" si="31"/>
        <v>0</v>
      </c>
      <c r="BX57" s="163">
        <f t="shared" ca="1" si="31"/>
        <v>0</v>
      </c>
      <c r="BY57" s="163">
        <f t="shared" ca="1" si="31"/>
        <v>0</v>
      </c>
      <c r="BZ57" s="163">
        <f t="shared" ca="1" si="32"/>
        <v>0</v>
      </c>
      <c r="CA57" s="163">
        <f t="shared" ca="1" si="32"/>
        <v>0</v>
      </c>
      <c r="CB57" s="163">
        <f t="shared" ca="1" si="32"/>
        <v>0</v>
      </c>
      <c r="CC57" s="163">
        <f t="shared" ca="1" si="32"/>
        <v>0</v>
      </c>
      <c r="CD57" s="163">
        <f t="shared" ca="1" si="32"/>
        <v>0</v>
      </c>
      <c r="CE57" s="163">
        <f t="shared" ca="1" si="32"/>
        <v>0</v>
      </c>
      <c r="CF57" s="163">
        <f t="shared" ca="1" si="32"/>
        <v>0</v>
      </c>
      <c r="CG57" s="163">
        <f t="shared" ca="1" si="32"/>
        <v>0</v>
      </c>
      <c r="CH57" s="163">
        <f t="shared" ca="1" si="32"/>
        <v>0</v>
      </c>
      <c r="CI57" s="163">
        <f t="shared" ca="1" si="32"/>
        <v>0</v>
      </c>
      <c r="CJ57" s="163">
        <f t="shared" ca="1" si="33"/>
        <v>0</v>
      </c>
      <c r="CK57" s="163">
        <f t="shared" ca="1" si="33"/>
        <v>0</v>
      </c>
      <c r="CL57" s="163">
        <f t="shared" ca="1" si="33"/>
        <v>0</v>
      </c>
      <c r="CM57" s="163">
        <f t="shared" ca="1" si="33"/>
        <v>0</v>
      </c>
      <c r="CN57" s="163">
        <f t="shared" ca="1" si="33"/>
        <v>0</v>
      </c>
      <c r="CO57" s="163">
        <f t="shared" ca="1" si="33"/>
        <v>0</v>
      </c>
      <c r="CP57" s="163">
        <f t="shared" ca="1" si="33"/>
        <v>0</v>
      </c>
      <c r="CQ57" s="163">
        <f t="shared" ca="1" si="33"/>
        <v>0</v>
      </c>
      <c r="CR57" s="163">
        <f t="shared" ca="1" si="33"/>
        <v>0</v>
      </c>
      <c r="CS57" s="163">
        <f t="shared" ca="1" si="33"/>
        <v>0</v>
      </c>
      <c r="CT57" s="163">
        <f t="shared" ca="1" si="34"/>
        <v>0</v>
      </c>
      <c r="CU57" s="163">
        <f t="shared" ca="1" si="34"/>
        <v>0</v>
      </c>
      <c r="CV57" s="163">
        <f t="shared" ca="1" si="34"/>
        <v>0</v>
      </c>
      <c r="CW57" s="163">
        <f t="shared" ca="1" si="34"/>
        <v>0</v>
      </c>
      <c r="CX57" s="163">
        <f t="shared" ca="1" si="34"/>
        <v>0</v>
      </c>
      <c r="CY57" s="163">
        <f t="shared" ca="1" si="34"/>
        <v>0</v>
      </c>
      <c r="CZ57" s="163">
        <f t="shared" ca="1" si="34"/>
        <v>0</v>
      </c>
      <c r="DA57" s="163">
        <f t="shared" ca="1" si="34"/>
        <v>0</v>
      </c>
      <c r="DB57" s="163">
        <f t="shared" ca="1" si="34"/>
        <v>0</v>
      </c>
      <c r="DC57" s="163">
        <f t="shared" ca="1" si="34"/>
        <v>0</v>
      </c>
      <c r="DE57" s="111"/>
    </row>
    <row r="58" spans="1:109" s="158" customFormat="1" hidden="1">
      <c r="A58" s="162">
        <v>16</v>
      </c>
      <c r="B58" s="161" t="str">
        <f t="shared" ca="1" si="11"/>
        <v>D.2.6.</v>
      </c>
      <c r="C58" s="453" t="str">
        <f t="shared" ca="1" si="12"/>
        <v>Veikla</v>
      </c>
      <c r="D58" s="454"/>
      <c r="E58" s="454"/>
      <c r="F58" s="455"/>
      <c r="G58" s="157">
        <f ca="1">SUMIF($H$39:$DC$39,"&lt;="&amp;PAL,$H58:$DC58)</f>
        <v>0</v>
      </c>
      <c r="H58" s="163">
        <f t="shared" ca="1" si="25"/>
        <v>0</v>
      </c>
      <c r="I58" s="163">
        <f t="shared" ca="1" si="25"/>
        <v>0</v>
      </c>
      <c r="J58" s="163">
        <f t="shared" ca="1" si="25"/>
        <v>0</v>
      </c>
      <c r="K58" s="163">
        <f t="shared" ca="1" si="25"/>
        <v>0</v>
      </c>
      <c r="L58" s="163">
        <f t="shared" ca="1" si="25"/>
        <v>0</v>
      </c>
      <c r="M58" s="163">
        <f t="shared" ca="1" si="25"/>
        <v>0</v>
      </c>
      <c r="N58" s="163">
        <f t="shared" ca="1" si="25"/>
        <v>0</v>
      </c>
      <c r="O58" s="163">
        <f t="shared" ca="1" si="25"/>
        <v>0</v>
      </c>
      <c r="P58" s="163">
        <f t="shared" ca="1" si="25"/>
        <v>0</v>
      </c>
      <c r="Q58" s="163">
        <f t="shared" ca="1" si="25"/>
        <v>0</v>
      </c>
      <c r="R58" s="163">
        <f t="shared" ca="1" si="26"/>
        <v>0</v>
      </c>
      <c r="S58" s="163">
        <f t="shared" ca="1" si="26"/>
        <v>0</v>
      </c>
      <c r="T58" s="163">
        <f t="shared" ca="1" si="26"/>
        <v>0</v>
      </c>
      <c r="U58" s="163">
        <f t="shared" ca="1" si="26"/>
        <v>0</v>
      </c>
      <c r="V58" s="163">
        <f t="shared" ca="1" si="26"/>
        <v>0</v>
      </c>
      <c r="W58" s="163">
        <f t="shared" ca="1" si="26"/>
        <v>0</v>
      </c>
      <c r="X58" s="163">
        <f t="shared" ca="1" si="26"/>
        <v>0</v>
      </c>
      <c r="Y58" s="163">
        <f t="shared" ca="1" si="26"/>
        <v>0</v>
      </c>
      <c r="Z58" s="163">
        <f t="shared" ca="1" si="26"/>
        <v>0</v>
      </c>
      <c r="AA58" s="163">
        <f t="shared" ca="1" si="26"/>
        <v>0</v>
      </c>
      <c r="AB58" s="163">
        <f t="shared" ca="1" si="27"/>
        <v>0</v>
      </c>
      <c r="AC58" s="163">
        <f t="shared" ca="1" si="27"/>
        <v>0</v>
      </c>
      <c r="AD58" s="163">
        <f t="shared" ca="1" si="27"/>
        <v>0</v>
      </c>
      <c r="AE58" s="163">
        <f t="shared" ca="1" si="27"/>
        <v>0</v>
      </c>
      <c r="AF58" s="163">
        <f t="shared" ca="1" si="27"/>
        <v>0</v>
      </c>
      <c r="AG58" s="163">
        <f t="shared" ca="1" si="27"/>
        <v>0</v>
      </c>
      <c r="AH58" s="163">
        <f t="shared" ca="1" si="27"/>
        <v>0</v>
      </c>
      <c r="AI58" s="163">
        <f t="shared" ca="1" si="27"/>
        <v>0</v>
      </c>
      <c r="AJ58" s="163">
        <f t="shared" ca="1" si="27"/>
        <v>0</v>
      </c>
      <c r="AK58" s="163">
        <f t="shared" ca="1" si="27"/>
        <v>0</v>
      </c>
      <c r="AL58" s="163">
        <f t="shared" ca="1" si="28"/>
        <v>0</v>
      </c>
      <c r="AM58" s="163">
        <f t="shared" ca="1" si="28"/>
        <v>0</v>
      </c>
      <c r="AN58" s="163">
        <f t="shared" ca="1" si="28"/>
        <v>0</v>
      </c>
      <c r="AO58" s="163">
        <f t="shared" ca="1" si="28"/>
        <v>0</v>
      </c>
      <c r="AP58" s="163">
        <f t="shared" ca="1" si="28"/>
        <v>0</v>
      </c>
      <c r="AQ58" s="163">
        <f t="shared" ca="1" si="28"/>
        <v>0</v>
      </c>
      <c r="AR58" s="163">
        <f t="shared" ca="1" si="28"/>
        <v>0</v>
      </c>
      <c r="AS58" s="163">
        <f t="shared" ca="1" si="28"/>
        <v>0</v>
      </c>
      <c r="AT58" s="163">
        <f t="shared" ca="1" si="28"/>
        <v>0</v>
      </c>
      <c r="AU58" s="163">
        <f t="shared" ca="1" si="28"/>
        <v>0</v>
      </c>
      <c r="AV58" s="163">
        <f t="shared" ca="1" si="29"/>
        <v>0</v>
      </c>
      <c r="AW58" s="163">
        <f t="shared" ca="1" si="29"/>
        <v>0</v>
      </c>
      <c r="AX58" s="163">
        <f t="shared" ca="1" si="29"/>
        <v>0</v>
      </c>
      <c r="AY58" s="163">
        <f t="shared" ca="1" si="29"/>
        <v>0</v>
      </c>
      <c r="AZ58" s="163">
        <f t="shared" ca="1" si="29"/>
        <v>0</v>
      </c>
      <c r="BA58" s="163">
        <f t="shared" ca="1" si="29"/>
        <v>0</v>
      </c>
      <c r="BB58" s="163">
        <f t="shared" ca="1" si="29"/>
        <v>0</v>
      </c>
      <c r="BC58" s="163">
        <f t="shared" ca="1" si="29"/>
        <v>0</v>
      </c>
      <c r="BD58" s="163">
        <f t="shared" ca="1" si="29"/>
        <v>0</v>
      </c>
      <c r="BE58" s="163">
        <f t="shared" ca="1" si="29"/>
        <v>0</v>
      </c>
      <c r="BF58" s="163">
        <f t="shared" ca="1" si="30"/>
        <v>0</v>
      </c>
      <c r="BG58" s="163">
        <f t="shared" ca="1" si="30"/>
        <v>0</v>
      </c>
      <c r="BH58" s="163">
        <f t="shared" ca="1" si="30"/>
        <v>0</v>
      </c>
      <c r="BI58" s="163">
        <f t="shared" ca="1" si="30"/>
        <v>0</v>
      </c>
      <c r="BJ58" s="163">
        <f t="shared" ca="1" si="30"/>
        <v>0</v>
      </c>
      <c r="BK58" s="163">
        <f t="shared" ca="1" si="30"/>
        <v>0</v>
      </c>
      <c r="BL58" s="163">
        <f t="shared" ca="1" si="30"/>
        <v>0</v>
      </c>
      <c r="BM58" s="163">
        <f t="shared" ca="1" si="30"/>
        <v>0</v>
      </c>
      <c r="BN58" s="163">
        <f t="shared" ca="1" si="30"/>
        <v>0</v>
      </c>
      <c r="BO58" s="163">
        <f t="shared" ca="1" si="30"/>
        <v>0</v>
      </c>
      <c r="BP58" s="163">
        <f t="shared" ca="1" si="31"/>
        <v>0</v>
      </c>
      <c r="BQ58" s="163">
        <f t="shared" ca="1" si="31"/>
        <v>0</v>
      </c>
      <c r="BR58" s="163">
        <f t="shared" ca="1" si="31"/>
        <v>0</v>
      </c>
      <c r="BS58" s="163">
        <f t="shared" ca="1" si="31"/>
        <v>0</v>
      </c>
      <c r="BT58" s="163">
        <f t="shared" ca="1" si="31"/>
        <v>0</v>
      </c>
      <c r="BU58" s="163">
        <f t="shared" ca="1" si="31"/>
        <v>0</v>
      </c>
      <c r="BV58" s="163">
        <f t="shared" ca="1" si="31"/>
        <v>0</v>
      </c>
      <c r="BW58" s="163">
        <f t="shared" ca="1" si="31"/>
        <v>0</v>
      </c>
      <c r="BX58" s="163">
        <f t="shared" ca="1" si="31"/>
        <v>0</v>
      </c>
      <c r="BY58" s="163">
        <f t="shared" ca="1" si="31"/>
        <v>0</v>
      </c>
      <c r="BZ58" s="163">
        <f t="shared" ca="1" si="32"/>
        <v>0</v>
      </c>
      <c r="CA58" s="163">
        <f t="shared" ca="1" si="32"/>
        <v>0</v>
      </c>
      <c r="CB58" s="163">
        <f t="shared" ca="1" si="32"/>
        <v>0</v>
      </c>
      <c r="CC58" s="163">
        <f t="shared" ca="1" si="32"/>
        <v>0</v>
      </c>
      <c r="CD58" s="163">
        <f t="shared" ca="1" si="32"/>
        <v>0</v>
      </c>
      <c r="CE58" s="163">
        <f t="shared" ca="1" si="32"/>
        <v>0</v>
      </c>
      <c r="CF58" s="163">
        <f t="shared" ca="1" si="32"/>
        <v>0</v>
      </c>
      <c r="CG58" s="163">
        <f t="shared" ca="1" si="32"/>
        <v>0</v>
      </c>
      <c r="CH58" s="163">
        <f t="shared" ca="1" si="32"/>
        <v>0</v>
      </c>
      <c r="CI58" s="163">
        <f t="shared" ca="1" si="32"/>
        <v>0</v>
      </c>
      <c r="CJ58" s="163">
        <f t="shared" ca="1" si="33"/>
        <v>0</v>
      </c>
      <c r="CK58" s="163">
        <f t="shared" ca="1" si="33"/>
        <v>0</v>
      </c>
      <c r="CL58" s="163">
        <f t="shared" ca="1" si="33"/>
        <v>0</v>
      </c>
      <c r="CM58" s="163">
        <f t="shared" ca="1" si="33"/>
        <v>0</v>
      </c>
      <c r="CN58" s="163">
        <f t="shared" ca="1" si="33"/>
        <v>0</v>
      </c>
      <c r="CO58" s="163">
        <f t="shared" ca="1" si="33"/>
        <v>0</v>
      </c>
      <c r="CP58" s="163">
        <f t="shared" ca="1" si="33"/>
        <v>0</v>
      </c>
      <c r="CQ58" s="163">
        <f t="shared" ca="1" si="33"/>
        <v>0</v>
      </c>
      <c r="CR58" s="163">
        <f t="shared" ca="1" si="33"/>
        <v>0</v>
      </c>
      <c r="CS58" s="163">
        <f t="shared" ca="1" si="33"/>
        <v>0</v>
      </c>
      <c r="CT58" s="163">
        <f t="shared" ca="1" si="34"/>
        <v>0</v>
      </c>
      <c r="CU58" s="163">
        <f t="shared" ca="1" si="34"/>
        <v>0</v>
      </c>
      <c r="CV58" s="163">
        <f t="shared" ca="1" si="34"/>
        <v>0</v>
      </c>
      <c r="CW58" s="163">
        <f t="shared" ca="1" si="34"/>
        <v>0</v>
      </c>
      <c r="CX58" s="163">
        <f t="shared" ca="1" si="34"/>
        <v>0</v>
      </c>
      <c r="CY58" s="163">
        <f t="shared" ca="1" si="34"/>
        <v>0</v>
      </c>
      <c r="CZ58" s="163">
        <f t="shared" ca="1" si="34"/>
        <v>0</v>
      </c>
      <c r="DA58" s="163">
        <f t="shared" ca="1" si="34"/>
        <v>0</v>
      </c>
      <c r="DB58" s="163">
        <f t="shared" ca="1" si="34"/>
        <v>0</v>
      </c>
      <c r="DC58" s="163">
        <f t="shared" ca="1" si="34"/>
        <v>0</v>
      </c>
      <c r="DE58" s="111"/>
    </row>
    <row r="59" spans="1:109" s="158" customFormat="1" hidden="1">
      <c r="A59" s="162">
        <v>17</v>
      </c>
      <c r="B59" s="161" t="str">
        <f t="shared" ca="1" si="11"/>
        <v>D.2.7.</v>
      </c>
      <c r="C59" s="453" t="str">
        <f t="shared" ca="1" si="12"/>
        <v>Veikla</v>
      </c>
      <c r="D59" s="454"/>
      <c r="E59" s="454"/>
      <c r="F59" s="455"/>
      <c r="G59" s="157">
        <f ca="1">SUMIF($H$39:$DC$39,"&lt;="&amp;PAL,$H59:$DC59)</f>
        <v>0</v>
      </c>
      <c r="H59" s="163">
        <f t="shared" ca="1" si="25"/>
        <v>0</v>
      </c>
      <c r="I59" s="163">
        <f t="shared" ca="1" si="25"/>
        <v>0</v>
      </c>
      <c r="J59" s="163">
        <f t="shared" ca="1" si="25"/>
        <v>0</v>
      </c>
      <c r="K59" s="163">
        <f t="shared" ca="1" si="25"/>
        <v>0</v>
      </c>
      <c r="L59" s="163">
        <f t="shared" ca="1" si="25"/>
        <v>0</v>
      </c>
      <c r="M59" s="163">
        <f t="shared" ca="1" si="25"/>
        <v>0</v>
      </c>
      <c r="N59" s="163">
        <f t="shared" ca="1" si="25"/>
        <v>0</v>
      </c>
      <c r="O59" s="163">
        <f t="shared" ca="1" si="25"/>
        <v>0</v>
      </c>
      <c r="P59" s="163">
        <f t="shared" ca="1" si="25"/>
        <v>0</v>
      </c>
      <c r="Q59" s="163">
        <f t="shared" ca="1" si="25"/>
        <v>0</v>
      </c>
      <c r="R59" s="163">
        <f t="shared" ca="1" si="26"/>
        <v>0</v>
      </c>
      <c r="S59" s="163">
        <f t="shared" ca="1" si="26"/>
        <v>0</v>
      </c>
      <c r="T59" s="163">
        <f t="shared" ca="1" si="26"/>
        <v>0</v>
      </c>
      <c r="U59" s="163">
        <f t="shared" ca="1" si="26"/>
        <v>0</v>
      </c>
      <c r="V59" s="163">
        <f t="shared" ca="1" si="26"/>
        <v>0</v>
      </c>
      <c r="W59" s="163">
        <f t="shared" ca="1" si="26"/>
        <v>0</v>
      </c>
      <c r="X59" s="163">
        <f t="shared" ca="1" si="26"/>
        <v>0</v>
      </c>
      <c r="Y59" s="163">
        <f t="shared" ca="1" si="26"/>
        <v>0</v>
      </c>
      <c r="Z59" s="163">
        <f t="shared" ca="1" si="26"/>
        <v>0</v>
      </c>
      <c r="AA59" s="163">
        <f t="shared" ca="1" si="26"/>
        <v>0</v>
      </c>
      <c r="AB59" s="163">
        <f t="shared" ca="1" si="27"/>
        <v>0</v>
      </c>
      <c r="AC59" s="163">
        <f t="shared" ca="1" si="27"/>
        <v>0</v>
      </c>
      <c r="AD59" s="163">
        <f t="shared" ca="1" si="27"/>
        <v>0</v>
      </c>
      <c r="AE59" s="163">
        <f t="shared" ca="1" si="27"/>
        <v>0</v>
      </c>
      <c r="AF59" s="163">
        <f t="shared" ca="1" si="27"/>
        <v>0</v>
      </c>
      <c r="AG59" s="163">
        <f t="shared" ca="1" si="27"/>
        <v>0</v>
      </c>
      <c r="AH59" s="163">
        <f t="shared" ca="1" si="27"/>
        <v>0</v>
      </c>
      <c r="AI59" s="163">
        <f t="shared" ca="1" si="27"/>
        <v>0</v>
      </c>
      <c r="AJ59" s="163">
        <f t="shared" ca="1" si="27"/>
        <v>0</v>
      </c>
      <c r="AK59" s="163">
        <f t="shared" ca="1" si="27"/>
        <v>0</v>
      </c>
      <c r="AL59" s="163">
        <f t="shared" ca="1" si="28"/>
        <v>0</v>
      </c>
      <c r="AM59" s="163">
        <f t="shared" ca="1" si="28"/>
        <v>0</v>
      </c>
      <c r="AN59" s="163">
        <f t="shared" ca="1" si="28"/>
        <v>0</v>
      </c>
      <c r="AO59" s="163">
        <f t="shared" ca="1" si="28"/>
        <v>0</v>
      </c>
      <c r="AP59" s="163">
        <f t="shared" ca="1" si="28"/>
        <v>0</v>
      </c>
      <c r="AQ59" s="163">
        <f t="shared" ca="1" si="28"/>
        <v>0</v>
      </c>
      <c r="AR59" s="163">
        <f t="shared" ca="1" si="28"/>
        <v>0</v>
      </c>
      <c r="AS59" s="163">
        <f t="shared" ca="1" si="28"/>
        <v>0</v>
      </c>
      <c r="AT59" s="163">
        <f t="shared" ca="1" si="28"/>
        <v>0</v>
      </c>
      <c r="AU59" s="163">
        <f t="shared" ca="1" si="28"/>
        <v>0</v>
      </c>
      <c r="AV59" s="163">
        <f t="shared" ca="1" si="29"/>
        <v>0</v>
      </c>
      <c r="AW59" s="163">
        <f t="shared" ca="1" si="29"/>
        <v>0</v>
      </c>
      <c r="AX59" s="163">
        <f t="shared" ca="1" si="29"/>
        <v>0</v>
      </c>
      <c r="AY59" s="163">
        <f t="shared" ca="1" si="29"/>
        <v>0</v>
      </c>
      <c r="AZ59" s="163">
        <f t="shared" ca="1" si="29"/>
        <v>0</v>
      </c>
      <c r="BA59" s="163">
        <f t="shared" ca="1" si="29"/>
        <v>0</v>
      </c>
      <c r="BB59" s="163">
        <f t="shared" ca="1" si="29"/>
        <v>0</v>
      </c>
      <c r="BC59" s="163">
        <f t="shared" ca="1" si="29"/>
        <v>0</v>
      </c>
      <c r="BD59" s="163">
        <f t="shared" ca="1" si="29"/>
        <v>0</v>
      </c>
      <c r="BE59" s="163">
        <f t="shared" ca="1" si="29"/>
        <v>0</v>
      </c>
      <c r="BF59" s="163">
        <f t="shared" ca="1" si="30"/>
        <v>0</v>
      </c>
      <c r="BG59" s="163">
        <f t="shared" ca="1" si="30"/>
        <v>0</v>
      </c>
      <c r="BH59" s="163">
        <f t="shared" ca="1" si="30"/>
        <v>0</v>
      </c>
      <c r="BI59" s="163">
        <f t="shared" ca="1" si="30"/>
        <v>0</v>
      </c>
      <c r="BJ59" s="163">
        <f t="shared" ca="1" si="30"/>
        <v>0</v>
      </c>
      <c r="BK59" s="163">
        <f t="shared" ca="1" si="30"/>
        <v>0</v>
      </c>
      <c r="BL59" s="163">
        <f t="shared" ca="1" si="30"/>
        <v>0</v>
      </c>
      <c r="BM59" s="163">
        <f t="shared" ca="1" si="30"/>
        <v>0</v>
      </c>
      <c r="BN59" s="163">
        <f t="shared" ca="1" si="30"/>
        <v>0</v>
      </c>
      <c r="BO59" s="163">
        <f t="shared" ca="1" si="30"/>
        <v>0</v>
      </c>
      <c r="BP59" s="163">
        <f t="shared" ca="1" si="31"/>
        <v>0</v>
      </c>
      <c r="BQ59" s="163">
        <f t="shared" ca="1" si="31"/>
        <v>0</v>
      </c>
      <c r="BR59" s="163">
        <f t="shared" ca="1" si="31"/>
        <v>0</v>
      </c>
      <c r="BS59" s="163">
        <f t="shared" ca="1" si="31"/>
        <v>0</v>
      </c>
      <c r="BT59" s="163">
        <f t="shared" ca="1" si="31"/>
        <v>0</v>
      </c>
      <c r="BU59" s="163">
        <f t="shared" ca="1" si="31"/>
        <v>0</v>
      </c>
      <c r="BV59" s="163">
        <f t="shared" ca="1" si="31"/>
        <v>0</v>
      </c>
      <c r="BW59" s="163">
        <f t="shared" ca="1" si="31"/>
        <v>0</v>
      </c>
      <c r="BX59" s="163">
        <f t="shared" ca="1" si="31"/>
        <v>0</v>
      </c>
      <c r="BY59" s="163">
        <f t="shared" ca="1" si="31"/>
        <v>0</v>
      </c>
      <c r="BZ59" s="163">
        <f t="shared" ca="1" si="32"/>
        <v>0</v>
      </c>
      <c r="CA59" s="163">
        <f t="shared" ca="1" si="32"/>
        <v>0</v>
      </c>
      <c r="CB59" s="163">
        <f t="shared" ca="1" si="32"/>
        <v>0</v>
      </c>
      <c r="CC59" s="163">
        <f t="shared" ca="1" si="32"/>
        <v>0</v>
      </c>
      <c r="CD59" s="163">
        <f t="shared" ca="1" si="32"/>
        <v>0</v>
      </c>
      <c r="CE59" s="163">
        <f t="shared" ca="1" si="32"/>
        <v>0</v>
      </c>
      <c r="CF59" s="163">
        <f t="shared" ca="1" si="32"/>
        <v>0</v>
      </c>
      <c r="CG59" s="163">
        <f t="shared" ca="1" si="32"/>
        <v>0</v>
      </c>
      <c r="CH59" s="163">
        <f t="shared" ca="1" si="32"/>
        <v>0</v>
      </c>
      <c r="CI59" s="163">
        <f t="shared" ca="1" si="32"/>
        <v>0</v>
      </c>
      <c r="CJ59" s="163">
        <f t="shared" ca="1" si="33"/>
        <v>0</v>
      </c>
      <c r="CK59" s="163">
        <f t="shared" ca="1" si="33"/>
        <v>0</v>
      </c>
      <c r="CL59" s="163">
        <f t="shared" ca="1" si="33"/>
        <v>0</v>
      </c>
      <c r="CM59" s="163">
        <f t="shared" ca="1" si="33"/>
        <v>0</v>
      </c>
      <c r="CN59" s="163">
        <f t="shared" ca="1" si="33"/>
        <v>0</v>
      </c>
      <c r="CO59" s="163">
        <f t="shared" ca="1" si="33"/>
        <v>0</v>
      </c>
      <c r="CP59" s="163">
        <f t="shared" ca="1" si="33"/>
        <v>0</v>
      </c>
      <c r="CQ59" s="163">
        <f t="shared" ca="1" si="33"/>
        <v>0</v>
      </c>
      <c r="CR59" s="163">
        <f t="shared" ca="1" si="33"/>
        <v>0</v>
      </c>
      <c r="CS59" s="163">
        <f t="shared" ca="1" si="33"/>
        <v>0</v>
      </c>
      <c r="CT59" s="163">
        <f t="shared" ca="1" si="34"/>
        <v>0</v>
      </c>
      <c r="CU59" s="163">
        <f t="shared" ca="1" si="34"/>
        <v>0</v>
      </c>
      <c r="CV59" s="163">
        <f t="shared" ca="1" si="34"/>
        <v>0</v>
      </c>
      <c r="CW59" s="163">
        <f t="shared" ca="1" si="34"/>
        <v>0</v>
      </c>
      <c r="CX59" s="163">
        <f t="shared" ca="1" si="34"/>
        <v>0</v>
      </c>
      <c r="CY59" s="163">
        <f t="shared" ca="1" si="34"/>
        <v>0</v>
      </c>
      <c r="CZ59" s="163">
        <f t="shared" ca="1" si="34"/>
        <v>0</v>
      </c>
      <c r="DA59" s="163">
        <f t="shared" ca="1" si="34"/>
        <v>0</v>
      </c>
      <c r="DB59" s="163">
        <f t="shared" ca="1" si="34"/>
        <v>0</v>
      </c>
      <c r="DC59" s="163">
        <f t="shared" ca="1" si="34"/>
        <v>0</v>
      </c>
      <c r="DE59" s="111"/>
    </row>
    <row r="60" spans="1:109" s="158" customFormat="1" hidden="1">
      <c r="A60" s="162">
        <v>18</v>
      </c>
      <c r="B60" s="161" t="str">
        <f t="shared" ca="1" si="11"/>
        <v>D.2.8.</v>
      </c>
      <c r="C60" s="453" t="str">
        <f t="shared" ca="1" si="12"/>
        <v>Veikla</v>
      </c>
      <c r="D60" s="454"/>
      <c r="E60" s="454"/>
      <c r="F60" s="455"/>
      <c r="G60" s="157">
        <f ca="1">SUMIF($H$39:$DC$39,"&lt;="&amp;PAL,$H60:$DC60)</f>
        <v>0</v>
      </c>
      <c r="H60" s="163">
        <f t="shared" ca="1" si="25"/>
        <v>0</v>
      </c>
      <c r="I60" s="163">
        <f t="shared" ca="1" si="25"/>
        <v>0</v>
      </c>
      <c r="J60" s="163">
        <f t="shared" ca="1" si="25"/>
        <v>0</v>
      </c>
      <c r="K60" s="163">
        <f t="shared" ca="1" si="25"/>
        <v>0</v>
      </c>
      <c r="L60" s="163">
        <f t="shared" ca="1" si="25"/>
        <v>0</v>
      </c>
      <c r="M60" s="163">
        <f t="shared" ca="1" si="25"/>
        <v>0</v>
      </c>
      <c r="N60" s="163">
        <f t="shared" ca="1" si="25"/>
        <v>0</v>
      </c>
      <c r="O60" s="163">
        <f t="shared" ca="1" si="25"/>
        <v>0</v>
      </c>
      <c r="P60" s="163">
        <f t="shared" ca="1" si="25"/>
        <v>0</v>
      </c>
      <c r="Q60" s="163">
        <f t="shared" ca="1" si="25"/>
        <v>0</v>
      </c>
      <c r="R60" s="163">
        <f t="shared" ca="1" si="26"/>
        <v>0</v>
      </c>
      <c r="S60" s="163">
        <f t="shared" ca="1" si="26"/>
        <v>0</v>
      </c>
      <c r="T60" s="163">
        <f t="shared" ca="1" si="26"/>
        <v>0</v>
      </c>
      <c r="U60" s="163">
        <f t="shared" ca="1" si="26"/>
        <v>0</v>
      </c>
      <c r="V60" s="163">
        <f t="shared" ca="1" si="26"/>
        <v>0</v>
      </c>
      <c r="W60" s="163">
        <f t="shared" ca="1" si="26"/>
        <v>0</v>
      </c>
      <c r="X60" s="163">
        <f t="shared" ca="1" si="26"/>
        <v>0</v>
      </c>
      <c r="Y60" s="163">
        <f t="shared" ca="1" si="26"/>
        <v>0</v>
      </c>
      <c r="Z60" s="163">
        <f t="shared" ca="1" si="26"/>
        <v>0</v>
      </c>
      <c r="AA60" s="163">
        <f t="shared" ca="1" si="26"/>
        <v>0</v>
      </c>
      <c r="AB60" s="163">
        <f t="shared" ca="1" si="27"/>
        <v>0</v>
      </c>
      <c r="AC60" s="163">
        <f t="shared" ca="1" si="27"/>
        <v>0</v>
      </c>
      <c r="AD60" s="163">
        <f t="shared" ca="1" si="27"/>
        <v>0</v>
      </c>
      <c r="AE60" s="163">
        <f t="shared" ca="1" si="27"/>
        <v>0</v>
      </c>
      <c r="AF60" s="163">
        <f t="shared" ca="1" si="27"/>
        <v>0</v>
      </c>
      <c r="AG60" s="163">
        <f t="shared" ca="1" si="27"/>
        <v>0</v>
      </c>
      <c r="AH60" s="163">
        <f t="shared" ca="1" si="27"/>
        <v>0</v>
      </c>
      <c r="AI60" s="163">
        <f t="shared" ca="1" si="27"/>
        <v>0</v>
      </c>
      <c r="AJ60" s="163">
        <f t="shared" ca="1" si="27"/>
        <v>0</v>
      </c>
      <c r="AK60" s="163">
        <f t="shared" ca="1" si="27"/>
        <v>0</v>
      </c>
      <c r="AL60" s="163">
        <f t="shared" ca="1" si="28"/>
        <v>0</v>
      </c>
      <c r="AM60" s="163">
        <f t="shared" ca="1" si="28"/>
        <v>0</v>
      </c>
      <c r="AN60" s="163">
        <f t="shared" ca="1" si="28"/>
        <v>0</v>
      </c>
      <c r="AO60" s="163">
        <f t="shared" ca="1" si="28"/>
        <v>0</v>
      </c>
      <c r="AP60" s="163">
        <f t="shared" ca="1" si="28"/>
        <v>0</v>
      </c>
      <c r="AQ60" s="163">
        <f t="shared" ca="1" si="28"/>
        <v>0</v>
      </c>
      <c r="AR60" s="163">
        <f t="shared" ca="1" si="28"/>
        <v>0</v>
      </c>
      <c r="AS60" s="163">
        <f t="shared" ca="1" si="28"/>
        <v>0</v>
      </c>
      <c r="AT60" s="163">
        <f t="shared" ca="1" si="28"/>
        <v>0</v>
      </c>
      <c r="AU60" s="163">
        <f t="shared" ca="1" si="28"/>
        <v>0</v>
      </c>
      <c r="AV60" s="163">
        <f t="shared" ca="1" si="29"/>
        <v>0</v>
      </c>
      <c r="AW60" s="163">
        <f t="shared" ca="1" si="29"/>
        <v>0</v>
      </c>
      <c r="AX60" s="163">
        <f t="shared" ca="1" si="29"/>
        <v>0</v>
      </c>
      <c r="AY60" s="163">
        <f t="shared" ca="1" si="29"/>
        <v>0</v>
      </c>
      <c r="AZ60" s="163">
        <f t="shared" ca="1" si="29"/>
        <v>0</v>
      </c>
      <c r="BA60" s="163">
        <f t="shared" ca="1" si="29"/>
        <v>0</v>
      </c>
      <c r="BB60" s="163">
        <f t="shared" ca="1" si="29"/>
        <v>0</v>
      </c>
      <c r="BC60" s="163">
        <f t="shared" ca="1" si="29"/>
        <v>0</v>
      </c>
      <c r="BD60" s="163">
        <f t="shared" ca="1" si="29"/>
        <v>0</v>
      </c>
      <c r="BE60" s="163">
        <f t="shared" ca="1" si="29"/>
        <v>0</v>
      </c>
      <c r="BF60" s="163">
        <f t="shared" ca="1" si="30"/>
        <v>0</v>
      </c>
      <c r="BG60" s="163">
        <f t="shared" ca="1" si="30"/>
        <v>0</v>
      </c>
      <c r="BH60" s="163">
        <f t="shared" ca="1" si="30"/>
        <v>0</v>
      </c>
      <c r="BI60" s="163">
        <f t="shared" ca="1" si="30"/>
        <v>0</v>
      </c>
      <c r="BJ60" s="163">
        <f t="shared" ca="1" si="30"/>
        <v>0</v>
      </c>
      <c r="BK60" s="163">
        <f t="shared" ca="1" si="30"/>
        <v>0</v>
      </c>
      <c r="BL60" s="163">
        <f t="shared" ca="1" si="30"/>
        <v>0</v>
      </c>
      <c r="BM60" s="163">
        <f t="shared" ca="1" si="30"/>
        <v>0</v>
      </c>
      <c r="BN60" s="163">
        <f t="shared" ca="1" si="30"/>
        <v>0</v>
      </c>
      <c r="BO60" s="163">
        <f t="shared" ca="1" si="30"/>
        <v>0</v>
      </c>
      <c r="BP60" s="163">
        <f t="shared" ca="1" si="31"/>
        <v>0</v>
      </c>
      <c r="BQ60" s="163">
        <f t="shared" ca="1" si="31"/>
        <v>0</v>
      </c>
      <c r="BR60" s="163">
        <f t="shared" ca="1" si="31"/>
        <v>0</v>
      </c>
      <c r="BS60" s="163">
        <f t="shared" ca="1" si="31"/>
        <v>0</v>
      </c>
      <c r="BT60" s="163">
        <f t="shared" ca="1" si="31"/>
        <v>0</v>
      </c>
      <c r="BU60" s="163">
        <f t="shared" ca="1" si="31"/>
        <v>0</v>
      </c>
      <c r="BV60" s="163">
        <f t="shared" ca="1" si="31"/>
        <v>0</v>
      </c>
      <c r="BW60" s="163">
        <f t="shared" ca="1" si="31"/>
        <v>0</v>
      </c>
      <c r="BX60" s="163">
        <f t="shared" ca="1" si="31"/>
        <v>0</v>
      </c>
      <c r="BY60" s="163">
        <f t="shared" ca="1" si="31"/>
        <v>0</v>
      </c>
      <c r="BZ60" s="163">
        <f t="shared" ca="1" si="32"/>
        <v>0</v>
      </c>
      <c r="CA60" s="163">
        <f t="shared" ca="1" si="32"/>
        <v>0</v>
      </c>
      <c r="CB60" s="163">
        <f t="shared" ca="1" si="32"/>
        <v>0</v>
      </c>
      <c r="CC60" s="163">
        <f t="shared" ca="1" si="32"/>
        <v>0</v>
      </c>
      <c r="CD60" s="163">
        <f t="shared" ca="1" si="32"/>
        <v>0</v>
      </c>
      <c r="CE60" s="163">
        <f t="shared" ca="1" si="32"/>
        <v>0</v>
      </c>
      <c r="CF60" s="163">
        <f t="shared" ca="1" si="32"/>
        <v>0</v>
      </c>
      <c r="CG60" s="163">
        <f t="shared" ca="1" si="32"/>
        <v>0</v>
      </c>
      <c r="CH60" s="163">
        <f t="shared" ca="1" si="32"/>
        <v>0</v>
      </c>
      <c r="CI60" s="163">
        <f t="shared" ca="1" si="32"/>
        <v>0</v>
      </c>
      <c r="CJ60" s="163">
        <f t="shared" ca="1" si="33"/>
        <v>0</v>
      </c>
      <c r="CK60" s="163">
        <f t="shared" ca="1" si="33"/>
        <v>0</v>
      </c>
      <c r="CL60" s="163">
        <f t="shared" ca="1" si="33"/>
        <v>0</v>
      </c>
      <c r="CM60" s="163">
        <f t="shared" ca="1" si="33"/>
        <v>0</v>
      </c>
      <c r="CN60" s="163">
        <f t="shared" ca="1" si="33"/>
        <v>0</v>
      </c>
      <c r="CO60" s="163">
        <f t="shared" ca="1" si="33"/>
        <v>0</v>
      </c>
      <c r="CP60" s="163">
        <f t="shared" ca="1" si="33"/>
        <v>0</v>
      </c>
      <c r="CQ60" s="163">
        <f t="shared" ca="1" si="33"/>
        <v>0</v>
      </c>
      <c r="CR60" s="163">
        <f t="shared" ca="1" si="33"/>
        <v>0</v>
      </c>
      <c r="CS60" s="163">
        <f t="shared" ca="1" si="33"/>
        <v>0</v>
      </c>
      <c r="CT60" s="163">
        <f t="shared" ca="1" si="34"/>
        <v>0</v>
      </c>
      <c r="CU60" s="163">
        <f t="shared" ca="1" si="34"/>
        <v>0</v>
      </c>
      <c r="CV60" s="163">
        <f t="shared" ca="1" si="34"/>
        <v>0</v>
      </c>
      <c r="CW60" s="163">
        <f t="shared" ca="1" si="34"/>
        <v>0</v>
      </c>
      <c r="CX60" s="163">
        <f t="shared" ca="1" si="34"/>
        <v>0</v>
      </c>
      <c r="CY60" s="163">
        <f t="shared" ca="1" si="34"/>
        <v>0</v>
      </c>
      <c r="CZ60" s="163">
        <f t="shared" ca="1" si="34"/>
        <v>0</v>
      </c>
      <c r="DA60" s="163">
        <f t="shared" ca="1" si="34"/>
        <v>0</v>
      </c>
      <c r="DB60" s="163">
        <f t="shared" ca="1" si="34"/>
        <v>0</v>
      </c>
      <c r="DC60" s="163">
        <f t="shared" ca="1" si="34"/>
        <v>0</v>
      </c>
      <c r="DE60" s="111"/>
    </row>
    <row r="61" spans="1:109" s="158" customFormat="1" hidden="1">
      <c r="A61" s="162">
        <v>21</v>
      </c>
      <c r="B61" s="322" t="str">
        <f t="shared" ca="1" si="11"/>
        <v>D.3.</v>
      </c>
      <c r="C61" s="456" t="str">
        <f t="shared" ca="1" si="12"/>
        <v>Finansinės paskatos ir kitos išmokos</v>
      </c>
      <c r="D61" s="457"/>
      <c r="E61" s="457"/>
      <c r="F61" s="458"/>
      <c r="G61" s="157">
        <f ca="1">SUMIF($H$39:$DC$39,"&lt;="&amp;PAL,$H61:$DC61)</f>
        <v>0</v>
      </c>
      <c r="H61" s="160">
        <f ca="1">SUM(H62:H69)</f>
        <v>0</v>
      </c>
      <c r="I61" s="160">
        <f t="shared" ref="I61:BT61" ca="1" si="35">SUM(I62:I69)</f>
        <v>0</v>
      </c>
      <c r="J61" s="160">
        <f t="shared" ca="1" si="35"/>
        <v>0</v>
      </c>
      <c r="K61" s="160">
        <f t="shared" ca="1" si="35"/>
        <v>0</v>
      </c>
      <c r="L61" s="160">
        <f t="shared" ca="1" si="35"/>
        <v>0</v>
      </c>
      <c r="M61" s="160">
        <f t="shared" ca="1" si="35"/>
        <v>0</v>
      </c>
      <c r="N61" s="160">
        <f t="shared" ca="1" si="35"/>
        <v>0</v>
      </c>
      <c r="O61" s="160">
        <f t="shared" ca="1" si="35"/>
        <v>0</v>
      </c>
      <c r="P61" s="160">
        <f t="shared" ca="1" si="35"/>
        <v>0</v>
      </c>
      <c r="Q61" s="160">
        <f t="shared" ca="1" si="35"/>
        <v>0</v>
      </c>
      <c r="R61" s="160">
        <f t="shared" ca="1" si="35"/>
        <v>0</v>
      </c>
      <c r="S61" s="160">
        <f t="shared" ca="1" si="35"/>
        <v>0</v>
      </c>
      <c r="T61" s="160">
        <f t="shared" ca="1" si="35"/>
        <v>0</v>
      </c>
      <c r="U61" s="160">
        <f t="shared" ca="1" si="35"/>
        <v>0</v>
      </c>
      <c r="V61" s="160">
        <f t="shared" ca="1" si="35"/>
        <v>0</v>
      </c>
      <c r="W61" s="160">
        <f t="shared" ca="1" si="35"/>
        <v>0</v>
      </c>
      <c r="X61" s="160">
        <f t="shared" ca="1" si="35"/>
        <v>0</v>
      </c>
      <c r="Y61" s="160">
        <f t="shared" ca="1" si="35"/>
        <v>0</v>
      </c>
      <c r="Z61" s="160">
        <f t="shared" ca="1" si="35"/>
        <v>0</v>
      </c>
      <c r="AA61" s="160">
        <f t="shared" ca="1" si="35"/>
        <v>0</v>
      </c>
      <c r="AB61" s="160">
        <f t="shared" ca="1" si="35"/>
        <v>0</v>
      </c>
      <c r="AC61" s="160">
        <f t="shared" ca="1" si="35"/>
        <v>0</v>
      </c>
      <c r="AD61" s="160">
        <f t="shared" ca="1" si="35"/>
        <v>0</v>
      </c>
      <c r="AE61" s="160">
        <f t="shared" ca="1" si="35"/>
        <v>0</v>
      </c>
      <c r="AF61" s="160">
        <f t="shared" ca="1" si="35"/>
        <v>0</v>
      </c>
      <c r="AG61" s="160">
        <f t="shared" ca="1" si="35"/>
        <v>0</v>
      </c>
      <c r="AH61" s="160">
        <f t="shared" ca="1" si="35"/>
        <v>0</v>
      </c>
      <c r="AI61" s="160">
        <f t="shared" ca="1" si="35"/>
        <v>0</v>
      </c>
      <c r="AJ61" s="160">
        <f t="shared" ca="1" si="35"/>
        <v>0</v>
      </c>
      <c r="AK61" s="160">
        <f t="shared" ca="1" si="35"/>
        <v>0</v>
      </c>
      <c r="AL61" s="160">
        <f t="shared" ca="1" si="35"/>
        <v>0</v>
      </c>
      <c r="AM61" s="160">
        <f t="shared" ca="1" si="35"/>
        <v>0</v>
      </c>
      <c r="AN61" s="160">
        <f t="shared" ca="1" si="35"/>
        <v>0</v>
      </c>
      <c r="AO61" s="160">
        <f t="shared" ca="1" si="35"/>
        <v>0</v>
      </c>
      <c r="AP61" s="160">
        <f t="shared" ca="1" si="35"/>
        <v>0</v>
      </c>
      <c r="AQ61" s="160">
        <f t="shared" ca="1" si="35"/>
        <v>0</v>
      </c>
      <c r="AR61" s="160">
        <f t="shared" ca="1" si="35"/>
        <v>0</v>
      </c>
      <c r="AS61" s="160">
        <f t="shared" ca="1" si="35"/>
        <v>0</v>
      </c>
      <c r="AT61" s="160">
        <f t="shared" ca="1" si="35"/>
        <v>0</v>
      </c>
      <c r="AU61" s="160">
        <f t="shared" ca="1" si="35"/>
        <v>0</v>
      </c>
      <c r="AV61" s="160">
        <f t="shared" ca="1" si="35"/>
        <v>0</v>
      </c>
      <c r="AW61" s="160">
        <f t="shared" ca="1" si="35"/>
        <v>0</v>
      </c>
      <c r="AX61" s="160">
        <f t="shared" ca="1" si="35"/>
        <v>0</v>
      </c>
      <c r="AY61" s="160">
        <f t="shared" ca="1" si="35"/>
        <v>0</v>
      </c>
      <c r="AZ61" s="160">
        <f t="shared" ca="1" si="35"/>
        <v>0</v>
      </c>
      <c r="BA61" s="160">
        <f t="shared" ca="1" si="35"/>
        <v>0</v>
      </c>
      <c r="BB61" s="160">
        <f t="shared" ca="1" si="35"/>
        <v>0</v>
      </c>
      <c r="BC61" s="160">
        <f t="shared" ca="1" si="35"/>
        <v>0</v>
      </c>
      <c r="BD61" s="160">
        <f t="shared" ca="1" si="35"/>
        <v>0</v>
      </c>
      <c r="BE61" s="160">
        <f t="shared" ca="1" si="35"/>
        <v>0</v>
      </c>
      <c r="BF61" s="160">
        <f t="shared" ca="1" si="35"/>
        <v>0</v>
      </c>
      <c r="BG61" s="160">
        <f t="shared" ca="1" si="35"/>
        <v>0</v>
      </c>
      <c r="BH61" s="160">
        <f t="shared" ca="1" si="35"/>
        <v>0</v>
      </c>
      <c r="BI61" s="160">
        <f t="shared" ca="1" si="35"/>
        <v>0</v>
      </c>
      <c r="BJ61" s="160">
        <f t="shared" ca="1" si="35"/>
        <v>0</v>
      </c>
      <c r="BK61" s="160">
        <f t="shared" ca="1" si="35"/>
        <v>0</v>
      </c>
      <c r="BL61" s="160">
        <f t="shared" ca="1" si="35"/>
        <v>0</v>
      </c>
      <c r="BM61" s="160">
        <f t="shared" ca="1" si="35"/>
        <v>0</v>
      </c>
      <c r="BN61" s="160">
        <f t="shared" ca="1" si="35"/>
        <v>0</v>
      </c>
      <c r="BO61" s="160">
        <f t="shared" ca="1" si="35"/>
        <v>0</v>
      </c>
      <c r="BP61" s="160">
        <f t="shared" ca="1" si="35"/>
        <v>0</v>
      </c>
      <c r="BQ61" s="160">
        <f t="shared" ca="1" si="35"/>
        <v>0</v>
      </c>
      <c r="BR61" s="160">
        <f t="shared" ca="1" si="35"/>
        <v>0</v>
      </c>
      <c r="BS61" s="160">
        <f t="shared" ca="1" si="35"/>
        <v>0</v>
      </c>
      <c r="BT61" s="160">
        <f t="shared" ca="1" si="35"/>
        <v>0</v>
      </c>
      <c r="BU61" s="160">
        <f t="shared" ref="BU61:DB61" ca="1" si="36">SUM(BU62:BU69)</f>
        <v>0</v>
      </c>
      <c r="BV61" s="160">
        <f t="shared" ca="1" si="36"/>
        <v>0</v>
      </c>
      <c r="BW61" s="160">
        <f t="shared" ca="1" si="36"/>
        <v>0</v>
      </c>
      <c r="BX61" s="160">
        <f t="shared" ca="1" si="36"/>
        <v>0</v>
      </c>
      <c r="BY61" s="160">
        <f t="shared" ca="1" si="36"/>
        <v>0</v>
      </c>
      <c r="BZ61" s="160">
        <f t="shared" ca="1" si="36"/>
        <v>0</v>
      </c>
      <c r="CA61" s="160">
        <f t="shared" ca="1" si="36"/>
        <v>0</v>
      </c>
      <c r="CB61" s="160">
        <f t="shared" ca="1" si="36"/>
        <v>0</v>
      </c>
      <c r="CC61" s="160">
        <f t="shared" ca="1" si="36"/>
        <v>0</v>
      </c>
      <c r="CD61" s="160">
        <f t="shared" ca="1" si="36"/>
        <v>0</v>
      </c>
      <c r="CE61" s="160">
        <f t="shared" ca="1" si="36"/>
        <v>0</v>
      </c>
      <c r="CF61" s="160">
        <f t="shared" ca="1" si="36"/>
        <v>0</v>
      </c>
      <c r="CG61" s="160">
        <f t="shared" ca="1" si="36"/>
        <v>0</v>
      </c>
      <c r="CH61" s="160">
        <f t="shared" ca="1" si="36"/>
        <v>0</v>
      </c>
      <c r="CI61" s="160">
        <f t="shared" ca="1" si="36"/>
        <v>0</v>
      </c>
      <c r="CJ61" s="160">
        <f t="shared" ca="1" si="36"/>
        <v>0</v>
      </c>
      <c r="CK61" s="160">
        <f t="shared" ca="1" si="36"/>
        <v>0</v>
      </c>
      <c r="CL61" s="160">
        <f t="shared" ca="1" si="36"/>
        <v>0</v>
      </c>
      <c r="CM61" s="160">
        <f t="shared" ca="1" si="36"/>
        <v>0</v>
      </c>
      <c r="CN61" s="160">
        <f t="shared" ca="1" si="36"/>
        <v>0</v>
      </c>
      <c r="CO61" s="160">
        <f t="shared" ca="1" si="36"/>
        <v>0</v>
      </c>
      <c r="CP61" s="160">
        <f t="shared" ca="1" si="36"/>
        <v>0</v>
      </c>
      <c r="CQ61" s="160">
        <f t="shared" ca="1" si="36"/>
        <v>0</v>
      </c>
      <c r="CR61" s="160">
        <f t="shared" ca="1" si="36"/>
        <v>0</v>
      </c>
      <c r="CS61" s="160">
        <f t="shared" ca="1" si="36"/>
        <v>0</v>
      </c>
      <c r="CT61" s="160">
        <f t="shared" ca="1" si="36"/>
        <v>0</v>
      </c>
      <c r="CU61" s="160">
        <f t="shared" ca="1" si="36"/>
        <v>0</v>
      </c>
      <c r="CV61" s="160">
        <f t="shared" ca="1" si="36"/>
        <v>0</v>
      </c>
      <c r="CW61" s="160">
        <f t="shared" ca="1" si="36"/>
        <v>0</v>
      </c>
      <c r="CX61" s="160">
        <f t="shared" ca="1" si="36"/>
        <v>0</v>
      </c>
      <c r="CY61" s="160">
        <f t="shared" ca="1" si="36"/>
        <v>0</v>
      </c>
      <c r="CZ61" s="160">
        <f t="shared" ca="1" si="36"/>
        <v>0</v>
      </c>
      <c r="DA61" s="160">
        <f t="shared" ca="1" si="36"/>
        <v>0</v>
      </c>
      <c r="DB61" s="160">
        <f t="shared" ca="1" si="36"/>
        <v>0</v>
      </c>
      <c r="DC61" s="160">
        <f ca="1">SUM(DC62:DC69)</f>
        <v>0</v>
      </c>
      <c r="DE61" s="111"/>
    </row>
    <row r="62" spans="1:109" s="158" customFormat="1" hidden="1">
      <c r="A62" s="162">
        <v>22</v>
      </c>
      <c r="B62" s="161" t="str">
        <f t="shared" ca="1" si="11"/>
        <v>D.3.1.</v>
      </c>
      <c r="C62" s="453" t="str">
        <f t="shared" ca="1" si="12"/>
        <v>Veikla</v>
      </c>
      <c r="D62" s="454"/>
      <c r="E62" s="454"/>
      <c r="F62" s="455"/>
      <c r="G62" s="157">
        <f ca="1">SUMIF($H$39:$DC$39,"&lt;="&amp;PAL,$H62:$DC62)</f>
        <v>0</v>
      </c>
      <c r="H62" s="163">
        <f t="shared" ref="H62:Q69" ca="1" si="37">IFERROR(OFFSET(INDIRECT("'"&amp;Opt_alt&amp;"'!H12"),$A62,H$39)*(1+VMI)^H$39,"")</f>
        <v>0</v>
      </c>
      <c r="I62" s="163">
        <f t="shared" ca="1" si="37"/>
        <v>0</v>
      </c>
      <c r="J62" s="163">
        <f t="shared" ca="1" si="37"/>
        <v>0</v>
      </c>
      <c r="K62" s="163">
        <f t="shared" ca="1" si="37"/>
        <v>0</v>
      </c>
      <c r="L62" s="163">
        <f t="shared" ca="1" si="37"/>
        <v>0</v>
      </c>
      <c r="M62" s="163">
        <f t="shared" ca="1" si="37"/>
        <v>0</v>
      </c>
      <c r="N62" s="163">
        <f t="shared" ca="1" si="37"/>
        <v>0</v>
      </c>
      <c r="O62" s="163">
        <f t="shared" ca="1" si="37"/>
        <v>0</v>
      </c>
      <c r="P62" s="163">
        <f t="shared" ca="1" si="37"/>
        <v>0</v>
      </c>
      <c r="Q62" s="163">
        <f t="shared" ca="1" si="37"/>
        <v>0</v>
      </c>
      <c r="R62" s="163">
        <f t="shared" ref="R62:AA69" ca="1" si="38">IFERROR(OFFSET(INDIRECT("'"&amp;Opt_alt&amp;"'!H12"),$A62,R$39)*(1+VMI)^R$39,"")</f>
        <v>0</v>
      </c>
      <c r="S62" s="163">
        <f t="shared" ca="1" si="38"/>
        <v>0</v>
      </c>
      <c r="T62" s="163">
        <f t="shared" ca="1" si="38"/>
        <v>0</v>
      </c>
      <c r="U62" s="163">
        <f t="shared" ca="1" si="38"/>
        <v>0</v>
      </c>
      <c r="V62" s="163">
        <f t="shared" ca="1" si="38"/>
        <v>0</v>
      </c>
      <c r="W62" s="163">
        <f t="shared" ca="1" si="38"/>
        <v>0</v>
      </c>
      <c r="X62" s="163">
        <f t="shared" ca="1" si="38"/>
        <v>0</v>
      </c>
      <c r="Y62" s="163">
        <f t="shared" ca="1" si="38"/>
        <v>0</v>
      </c>
      <c r="Z62" s="163">
        <f t="shared" ca="1" si="38"/>
        <v>0</v>
      </c>
      <c r="AA62" s="163">
        <f t="shared" ca="1" si="38"/>
        <v>0</v>
      </c>
      <c r="AB62" s="163">
        <f t="shared" ref="AB62:AK69" ca="1" si="39">IFERROR(OFFSET(INDIRECT("'"&amp;Opt_alt&amp;"'!H12"),$A62,AB$39)*(1+VMI)^AB$39,"")</f>
        <v>0</v>
      </c>
      <c r="AC62" s="163">
        <f t="shared" ca="1" si="39"/>
        <v>0</v>
      </c>
      <c r="AD62" s="163">
        <f t="shared" ca="1" si="39"/>
        <v>0</v>
      </c>
      <c r="AE62" s="163">
        <f t="shared" ca="1" si="39"/>
        <v>0</v>
      </c>
      <c r="AF62" s="163">
        <f t="shared" ca="1" si="39"/>
        <v>0</v>
      </c>
      <c r="AG62" s="163">
        <f t="shared" ca="1" si="39"/>
        <v>0</v>
      </c>
      <c r="AH62" s="163">
        <f t="shared" ca="1" si="39"/>
        <v>0</v>
      </c>
      <c r="AI62" s="163">
        <f t="shared" ca="1" si="39"/>
        <v>0</v>
      </c>
      <c r="AJ62" s="163">
        <f t="shared" ca="1" si="39"/>
        <v>0</v>
      </c>
      <c r="AK62" s="163">
        <f t="shared" ca="1" si="39"/>
        <v>0</v>
      </c>
      <c r="AL62" s="163">
        <f t="shared" ref="AL62:AU69" ca="1" si="40">IFERROR(OFFSET(INDIRECT("'"&amp;Opt_alt&amp;"'!H12"),$A62,AL$39)*(1+VMI)^AL$39,"")</f>
        <v>0</v>
      </c>
      <c r="AM62" s="163">
        <f t="shared" ca="1" si="40"/>
        <v>0</v>
      </c>
      <c r="AN62" s="163">
        <f t="shared" ca="1" si="40"/>
        <v>0</v>
      </c>
      <c r="AO62" s="163">
        <f t="shared" ca="1" si="40"/>
        <v>0</v>
      </c>
      <c r="AP62" s="163">
        <f t="shared" ca="1" si="40"/>
        <v>0</v>
      </c>
      <c r="AQ62" s="163">
        <f t="shared" ca="1" si="40"/>
        <v>0</v>
      </c>
      <c r="AR62" s="163">
        <f t="shared" ca="1" si="40"/>
        <v>0</v>
      </c>
      <c r="AS62" s="163">
        <f t="shared" ca="1" si="40"/>
        <v>0</v>
      </c>
      <c r="AT62" s="163">
        <f t="shared" ca="1" si="40"/>
        <v>0</v>
      </c>
      <c r="AU62" s="163">
        <f t="shared" ca="1" si="40"/>
        <v>0</v>
      </c>
      <c r="AV62" s="163">
        <f t="shared" ref="AV62:BE69" ca="1" si="41">IFERROR(OFFSET(INDIRECT("'"&amp;Opt_alt&amp;"'!H12"),$A62,AV$39)*(1+VMI)^AV$39,"")</f>
        <v>0</v>
      </c>
      <c r="AW62" s="163">
        <f t="shared" ca="1" si="41"/>
        <v>0</v>
      </c>
      <c r="AX62" s="163">
        <f t="shared" ca="1" si="41"/>
        <v>0</v>
      </c>
      <c r="AY62" s="163">
        <f t="shared" ca="1" si="41"/>
        <v>0</v>
      </c>
      <c r="AZ62" s="163">
        <f t="shared" ca="1" si="41"/>
        <v>0</v>
      </c>
      <c r="BA62" s="163">
        <f t="shared" ca="1" si="41"/>
        <v>0</v>
      </c>
      <c r="BB62" s="163">
        <f t="shared" ca="1" si="41"/>
        <v>0</v>
      </c>
      <c r="BC62" s="163">
        <f t="shared" ca="1" si="41"/>
        <v>0</v>
      </c>
      <c r="BD62" s="163">
        <f t="shared" ca="1" si="41"/>
        <v>0</v>
      </c>
      <c r="BE62" s="163">
        <f t="shared" ca="1" si="41"/>
        <v>0</v>
      </c>
      <c r="BF62" s="163">
        <f t="shared" ref="BF62:BO69" ca="1" si="42">IFERROR(OFFSET(INDIRECT("'"&amp;Opt_alt&amp;"'!H12"),$A62,BF$39)*(1+VMI)^BF$39,"")</f>
        <v>0</v>
      </c>
      <c r="BG62" s="163">
        <f t="shared" ca="1" si="42"/>
        <v>0</v>
      </c>
      <c r="BH62" s="163">
        <f t="shared" ca="1" si="42"/>
        <v>0</v>
      </c>
      <c r="BI62" s="163">
        <f t="shared" ca="1" si="42"/>
        <v>0</v>
      </c>
      <c r="BJ62" s="163">
        <f t="shared" ca="1" si="42"/>
        <v>0</v>
      </c>
      <c r="BK62" s="163">
        <f t="shared" ca="1" si="42"/>
        <v>0</v>
      </c>
      <c r="BL62" s="163">
        <f t="shared" ca="1" si="42"/>
        <v>0</v>
      </c>
      <c r="BM62" s="163">
        <f t="shared" ca="1" si="42"/>
        <v>0</v>
      </c>
      <c r="BN62" s="163">
        <f t="shared" ca="1" si="42"/>
        <v>0</v>
      </c>
      <c r="BO62" s="163">
        <f t="shared" ca="1" si="42"/>
        <v>0</v>
      </c>
      <c r="BP62" s="163">
        <f t="shared" ref="BP62:BY69" ca="1" si="43">IFERROR(OFFSET(INDIRECT("'"&amp;Opt_alt&amp;"'!H12"),$A62,BP$39)*(1+VMI)^BP$39,"")</f>
        <v>0</v>
      </c>
      <c r="BQ62" s="163">
        <f t="shared" ca="1" si="43"/>
        <v>0</v>
      </c>
      <c r="BR62" s="163">
        <f t="shared" ca="1" si="43"/>
        <v>0</v>
      </c>
      <c r="BS62" s="163">
        <f t="shared" ca="1" si="43"/>
        <v>0</v>
      </c>
      <c r="BT62" s="163">
        <f t="shared" ca="1" si="43"/>
        <v>0</v>
      </c>
      <c r="BU62" s="163">
        <f t="shared" ca="1" si="43"/>
        <v>0</v>
      </c>
      <c r="BV62" s="163">
        <f t="shared" ca="1" si="43"/>
        <v>0</v>
      </c>
      <c r="BW62" s="163">
        <f t="shared" ca="1" si="43"/>
        <v>0</v>
      </c>
      <c r="BX62" s="163">
        <f t="shared" ca="1" si="43"/>
        <v>0</v>
      </c>
      <c r="BY62" s="163">
        <f t="shared" ca="1" si="43"/>
        <v>0</v>
      </c>
      <c r="BZ62" s="163">
        <f t="shared" ref="BZ62:CI69" ca="1" si="44">IFERROR(OFFSET(INDIRECT("'"&amp;Opt_alt&amp;"'!H12"),$A62,BZ$39)*(1+VMI)^BZ$39,"")</f>
        <v>0</v>
      </c>
      <c r="CA62" s="163">
        <f t="shared" ca="1" si="44"/>
        <v>0</v>
      </c>
      <c r="CB62" s="163">
        <f t="shared" ca="1" si="44"/>
        <v>0</v>
      </c>
      <c r="CC62" s="163">
        <f t="shared" ca="1" si="44"/>
        <v>0</v>
      </c>
      <c r="CD62" s="163">
        <f t="shared" ca="1" si="44"/>
        <v>0</v>
      </c>
      <c r="CE62" s="163">
        <f t="shared" ca="1" si="44"/>
        <v>0</v>
      </c>
      <c r="CF62" s="163">
        <f t="shared" ca="1" si="44"/>
        <v>0</v>
      </c>
      <c r="CG62" s="163">
        <f t="shared" ca="1" si="44"/>
        <v>0</v>
      </c>
      <c r="CH62" s="163">
        <f t="shared" ca="1" si="44"/>
        <v>0</v>
      </c>
      <c r="CI62" s="163">
        <f t="shared" ca="1" si="44"/>
        <v>0</v>
      </c>
      <c r="CJ62" s="163">
        <f t="shared" ref="CJ62:CS69" ca="1" si="45">IFERROR(OFFSET(INDIRECT("'"&amp;Opt_alt&amp;"'!H12"),$A62,CJ$39)*(1+VMI)^CJ$39,"")</f>
        <v>0</v>
      </c>
      <c r="CK62" s="163">
        <f t="shared" ca="1" si="45"/>
        <v>0</v>
      </c>
      <c r="CL62" s="163">
        <f t="shared" ca="1" si="45"/>
        <v>0</v>
      </c>
      <c r="CM62" s="163">
        <f t="shared" ca="1" si="45"/>
        <v>0</v>
      </c>
      <c r="CN62" s="163">
        <f t="shared" ca="1" si="45"/>
        <v>0</v>
      </c>
      <c r="CO62" s="163">
        <f t="shared" ca="1" si="45"/>
        <v>0</v>
      </c>
      <c r="CP62" s="163">
        <f t="shared" ca="1" si="45"/>
        <v>0</v>
      </c>
      <c r="CQ62" s="163">
        <f t="shared" ca="1" si="45"/>
        <v>0</v>
      </c>
      <c r="CR62" s="163">
        <f t="shared" ca="1" si="45"/>
        <v>0</v>
      </c>
      <c r="CS62" s="163">
        <f t="shared" ca="1" si="45"/>
        <v>0</v>
      </c>
      <c r="CT62" s="163">
        <f t="shared" ref="CT62:DC69" ca="1" si="46">IFERROR(OFFSET(INDIRECT("'"&amp;Opt_alt&amp;"'!H12"),$A62,CT$39)*(1+VMI)^CT$39,"")</f>
        <v>0</v>
      </c>
      <c r="CU62" s="163">
        <f t="shared" ca="1" si="46"/>
        <v>0</v>
      </c>
      <c r="CV62" s="163">
        <f t="shared" ca="1" si="46"/>
        <v>0</v>
      </c>
      <c r="CW62" s="163">
        <f t="shared" ca="1" si="46"/>
        <v>0</v>
      </c>
      <c r="CX62" s="163">
        <f t="shared" ca="1" si="46"/>
        <v>0</v>
      </c>
      <c r="CY62" s="163">
        <f t="shared" ca="1" si="46"/>
        <v>0</v>
      </c>
      <c r="CZ62" s="163">
        <f t="shared" ca="1" si="46"/>
        <v>0</v>
      </c>
      <c r="DA62" s="163">
        <f t="shared" ca="1" si="46"/>
        <v>0</v>
      </c>
      <c r="DB62" s="163">
        <f t="shared" ca="1" si="46"/>
        <v>0</v>
      </c>
      <c r="DC62" s="163">
        <f t="shared" ca="1" si="46"/>
        <v>0</v>
      </c>
      <c r="DE62" s="111"/>
    </row>
    <row r="63" spans="1:109" s="158" customFormat="1" hidden="1">
      <c r="A63" s="162">
        <v>23</v>
      </c>
      <c r="B63" s="161" t="str">
        <f t="shared" ca="1" si="11"/>
        <v>D.3.2.</v>
      </c>
      <c r="C63" s="453" t="str">
        <f t="shared" ca="1" si="12"/>
        <v>Veikla</v>
      </c>
      <c r="D63" s="454"/>
      <c r="E63" s="454"/>
      <c r="F63" s="455"/>
      <c r="G63" s="157">
        <f ca="1">SUMIF($H$39:$DC$39,"&lt;="&amp;PAL,$H63:$DC63)</f>
        <v>0</v>
      </c>
      <c r="H63" s="163">
        <f t="shared" ca="1" si="37"/>
        <v>0</v>
      </c>
      <c r="I63" s="163">
        <f t="shared" ca="1" si="37"/>
        <v>0</v>
      </c>
      <c r="J63" s="163">
        <f t="shared" ca="1" si="37"/>
        <v>0</v>
      </c>
      <c r="K63" s="163">
        <f t="shared" ca="1" si="37"/>
        <v>0</v>
      </c>
      <c r="L63" s="163">
        <f t="shared" ca="1" si="37"/>
        <v>0</v>
      </c>
      <c r="M63" s="163">
        <f t="shared" ca="1" si="37"/>
        <v>0</v>
      </c>
      <c r="N63" s="163">
        <f t="shared" ca="1" si="37"/>
        <v>0</v>
      </c>
      <c r="O63" s="163">
        <f t="shared" ca="1" si="37"/>
        <v>0</v>
      </c>
      <c r="P63" s="163">
        <f t="shared" ca="1" si="37"/>
        <v>0</v>
      </c>
      <c r="Q63" s="163">
        <f t="shared" ca="1" si="37"/>
        <v>0</v>
      </c>
      <c r="R63" s="163">
        <f t="shared" ca="1" si="38"/>
        <v>0</v>
      </c>
      <c r="S63" s="163">
        <f t="shared" ca="1" si="38"/>
        <v>0</v>
      </c>
      <c r="T63" s="163">
        <f t="shared" ca="1" si="38"/>
        <v>0</v>
      </c>
      <c r="U63" s="163">
        <f t="shared" ca="1" si="38"/>
        <v>0</v>
      </c>
      <c r="V63" s="163">
        <f t="shared" ca="1" si="38"/>
        <v>0</v>
      </c>
      <c r="W63" s="163">
        <f t="shared" ca="1" si="38"/>
        <v>0</v>
      </c>
      <c r="X63" s="163">
        <f t="shared" ca="1" si="38"/>
        <v>0</v>
      </c>
      <c r="Y63" s="163">
        <f t="shared" ca="1" si="38"/>
        <v>0</v>
      </c>
      <c r="Z63" s="163">
        <f t="shared" ca="1" si="38"/>
        <v>0</v>
      </c>
      <c r="AA63" s="163">
        <f t="shared" ca="1" si="38"/>
        <v>0</v>
      </c>
      <c r="AB63" s="163">
        <f t="shared" ca="1" si="39"/>
        <v>0</v>
      </c>
      <c r="AC63" s="163">
        <f t="shared" ca="1" si="39"/>
        <v>0</v>
      </c>
      <c r="AD63" s="163">
        <f t="shared" ca="1" si="39"/>
        <v>0</v>
      </c>
      <c r="AE63" s="163">
        <f t="shared" ca="1" si="39"/>
        <v>0</v>
      </c>
      <c r="AF63" s="163">
        <f t="shared" ca="1" si="39"/>
        <v>0</v>
      </c>
      <c r="AG63" s="163">
        <f t="shared" ca="1" si="39"/>
        <v>0</v>
      </c>
      <c r="AH63" s="163">
        <f t="shared" ca="1" si="39"/>
        <v>0</v>
      </c>
      <c r="AI63" s="163">
        <f t="shared" ca="1" si="39"/>
        <v>0</v>
      </c>
      <c r="AJ63" s="163">
        <f t="shared" ca="1" si="39"/>
        <v>0</v>
      </c>
      <c r="AK63" s="163">
        <f t="shared" ca="1" si="39"/>
        <v>0</v>
      </c>
      <c r="AL63" s="163">
        <f t="shared" ca="1" si="40"/>
        <v>0</v>
      </c>
      <c r="AM63" s="163">
        <f t="shared" ca="1" si="40"/>
        <v>0</v>
      </c>
      <c r="AN63" s="163">
        <f t="shared" ca="1" si="40"/>
        <v>0</v>
      </c>
      <c r="AO63" s="163">
        <f t="shared" ca="1" si="40"/>
        <v>0</v>
      </c>
      <c r="AP63" s="163">
        <f t="shared" ca="1" si="40"/>
        <v>0</v>
      </c>
      <c r="AQ63" s="163">
        <f t="shared" ca="1" si="40"/>
        <v>0</v>
      </c>
      <c r="AR63" s="163">
        <f t="shared" ca="1" si="40"/>
        <v>0</v>
      </c>
      <c r="AS63" s="163">
        <f t="shared" ca="1" si="40"/>
        <v>0</v>
      </c>
      <c r="AT63" s="163">
        <f t="shared" ca="1" si="40"/>
        <v>0</v>
      </c>
      <c r="AU63" s="163">
        <f t="shared" ca="1" si="40"/>
        <v>0</v>
      </c>
      <c r="AV63" s="163">
        <f t="shared" ca="1" si="41"/>
        <v>0</v>
      </c>
      <c r="AW63" s="163">
        <f t="shared" ca="1" si="41"/>
        <v>0</v>
      </c>
      <c r="AX63" s="163">
        <f t="shared" ca="1" si="41"/>
        <v>0</v>
      </c>
      <c r="AY63" s="163">
        <f t="shared" ca="1" si="41"/>
        <v>0</v>
      </c>
      <c r="AZ63" s="163">
        <f t="shared" ca="1" si="41"/>
        <v>0</v>
      </c>
      <c r="BA63" s="163">
        <f t="shared" ca="1" si="41"/>
        <v>0</v>
      </c>
      <c r="BB63" s="163">
        <f t="shared" ca="1" si="41"/>
        <v>0</v>
      </c>
      <c r="BC63" s="163">
        <f t="shared" ca="1" si="41"/>
        <v>0</v>
      </c>
      <c r="BD63" s="163">
        <f t="shared" ca="1" si="41"/>
        <v>0</v>
      </c>
      <c r="BE63" s="163">
        <f t="shared" ca="1" si="41"/>
        <v>0</v>
      </c>
      <c r="BF63" s="163">
        <f t="shared" ca="1" si="42"/>
        <v>0</v>
      </c>
      <c r="BG63" s="163">
        <f t="shared" ca="1" si="42"/>
        <v>0</v>
      </c>
      <c r="BH63" s="163">
        <f t="shared" ca="1" si="42"/>
        <v>0</v>
      </c>
      <c r="BI63" s="163">
        <f t="shared" ca="1" si="42"/>
        <v>0</v>
      </c>
      <c r="BJ63" s="163">
        <f t="shared" ca="1" si="42"/>
        <v>0</v>
      </c>
      <c r="BK63" s="163">
        <f t="shared" ca="1" si="42"/>
        <v>0</v>
      </c>
      <c r="BL63" s="163">
        <f t="shared" ca="1" si="42"/>
        <v>0</v>
      </c>
      <c r="BM63" s="163">
        <f t="shared" ca="1" si="42"/>
        <v>0</v>
      </c>
      <c r="BN63" s="163">
        <f t="shared" ca="1" si="42"/>
        <v>0</v>
      </c>
      <c r="BO63" s="163">
        <f t="shared" ca="1" si="42"/>
        <v>0</v>
      </c>
      <c r="BP63" s="163">
        <f t="shared" ca="1" si="43"/>
        <v>0</v>
      </c>
      <c r="BQ63" s="163">
        <f t="shared" ca="1" si="43"/>
        <v>0</v>
      </c>
      <c r="BR63" s="163">
        <f t="shared" ca="1" si="43"/>
        <v>0</v>
      </c>
      <c r="BS63" s="163">
        <f t="shared" ca="1" si="43"/>
        <v>0</v>
      </c>
      <c r="BT63" s="163">
        <f t="shared" ca="1" si="43"/>
        <v>0</v>
      </c>
      <c r="BU63" s="163">
        <f t="shared" ca="1" si="43"/>
        <v>0</v>
      </c>
      <c r="BV63" s="163">
        <f t="shared" ca="1" si="43"/>
        <v>0</v>
      </c>
      <c r="BW63" s="163">
        <f t="shared" ca="1" si="43"/>
        <v>0</v>
      </c>
      <c r="BX63" s="163">
        <f t="shared" ca="1" si="43"/>
        <v>0</v>
      </c>
      <c r="BY63" s="163">
        <f t="shared" ca="1" si="43"/>
        <v>0</v>
      </c>
      <c r="BZ63" s="163">
        <f t="shared" ca="1" si="44"/>
        <v>0</v>
      </c>
      <c r="CA63" s="163">
        <f t="shared" ca="1" si="44"/>
        <v>0</v>
      </c>
      <c r="CB63" s="163">
        <f t="shared" ca="1" si="44"/>
        <v>0</v>
      </c>
      <c r="CC63" s="163">
        <f t="shared" ca="1" si="44"/>
        <v>0</v>
      </c>
      <c r="CD63" s="163">
        <f t="shared" ca="1" si="44"/>
        <v>0</v>
      </c>
      <c r="CE63" s="163">
        <f t="shared" ca="1" si="44"/>
        <v>0</v>
      </c>
      <c r="CF63" s="163">
        <f t="shared" ca="1" si="44"/>
        <v>0</v>
      </c>
      <c r="CG63" s="163">
        <f t="shared" ca="1" si="44"/>
        <v>0</v>
      </c>
      <c r="CH63" s="163">
        <f t="shared" ca="1" si="44"/>
        <v>0</v>
      </c>
      <c r="CI63" s="163">
        <f t="shared" ca="1" si="44"/>
        <v>0</v>
      </c>
      <c r="CJ63" s="163">
        <f t="shared" ca="1" si="45"/>
        <v>0</v>
      </c>
      <c r="CK63" s="163">
        <f t="shared" ca="1" si="45"/>
        <v>0</v>
      </c>
      <c r="CL63" s="163">
        <f t="shared" ca="1" si="45"/>
        <v>0</v>
      </c>
      <c r="CM63" s="163">
        <f t="shared" ca="1" si="45"/>
        <v>0</v>
      </c>
      <c r="CN63" s="163">
        <f t="shared" ca="1" si="45"/>
        <v>0</v>
      </c>
      <c r="CO63" s="163">
        <f t="shared" ca="1" si="45"/>
        <v>0</v>
      </c>
      <c r="CP63" s="163">
        <f t="shared" ca="1" si="45"/>
        <v>0</v>
      </c>
      <c r="CQ63" s="163">
        <f t="shared" ca="1" si="45"/>
        <v>0</v>
      </c>
      <c r="CR63" s="163">
        <f t="shared" ca="1" si="45"/>
        <v>0</v>
      </c>
      <c r="CS63" s="163">
        <f t="shared" ca="1" si="45"/>
        <v>0</v>
      </c>
      <c r="CT63" s="163">
        <f t="shared" ca="1" si="46"/>
        <v>0</v>
      </c>
      <c r="CU63" s="163">
        <f t="shared" ca="1" si="46"/>
        <v>0</v>
      </c>
      <c r="CV63" s="163">
        <f t="shared" ca="1" si="46"/>
        <v>0</v>
      </c>
      <c r="CW63" s="163">
        <f t="shared" ca="1" si="46"/>
        <v>0</v>
      </c>
      <c r="CX63" s="163">
        <f t="shared" ca="1" si="46"/>
        <v>0</v>
      </c>
      <c r="CY63" s="163">
        <f t="shared" ca="1" si="46"/>
        <v>0</v>
      </c>
      <c r="CZ63" s="163">
        <f t="shared" ca="1" si="46"/>
        <v>0</v>
      </c>
      <c r="DA63" s="163">
        <f t="shared" ca="1" si="46"/>
        <v>0</v>
      </c>
      <c r="DB63" s="163">
        <f t="shared" ca="1" si="46"/>
        <v>0</v>
      </c>
      <c r="DC63" s="163">
        <f t="shared" ca="1" si="46"/>
        <v>0</v>
      </c>
      <c r="DE63" s="111"/>
    </row>
    <row r="64" spans="1:109" s="158" customFormat="1" hidden="1">
      <c r="A64" s="162">
        <v>24</v>
      </c>
      <c r="B64" s="161" t="str">
        <f t="shared" ca="1" si="11"/>
        <v>D.3.3.</v>
      </c>
      <c r="C64" s="453" t="str">
        <f t="shared" ca="1" si="12"/>
        <v>Veikla</v>
      </c>
      <c r="D64" s="454"/>
      <c r="E64" s="454"/>
      <c r="F64" s="455"/>
      <c r="G64" s="157">
        <f ca="1">SUMIF($H$39:$DC$39,"&lt;="&amp;PAL,$H64:$DC64)</f>
        <v>0</v>
      </c>
      <c r="H64" s="163">
        <f t="shared" ca="1" si="37"/>
        <v>0</v>
      </c>
      <c r="I64" s="163">
        <f t="shared" ca="1" si="37"/>
        <v>0</v>
      </c>
      <c r="J64" s="163">
        <f t="shared" ca="1" si="37"/>
        <v>0</v>
      </c>
      <c r="K64" s="163">
        <f t="shared" ca="1" si="37"/>
        <v>0</v>
      </c>
      <c r="L64" s="163">
        <f t="shared" ca="1" si="37"/>
        <v>0</v>
      </c>
      <c r="M64" s="163">
        <f t="shared" ca="1" si="37"/>
        <v>0</v>
      </c>
      <c r="N64" s="163">
        <f t="shared" ca="1" si="37"/>
        <v>0</v>
      </c>
      <c r="O64" s="163">
        <f t="shared" ca="1" si="37"/>
        <v>0</v>
      </c>
      <c r="P64" s="163">
        <f t="shared" ca="1" si="37"/>
        <v>0</v>
      </c>
      <c r="Q64" s="163">
        <f t="shared" ca="1" si="37"/>
        <v>0</v>
      </c>
      <c r="R64" s="163">
        <f t="shared" ca="1" si="38"/>
        <v>0</v>
      </c>
      <c r="S64" s="163">
        <f t="shared" ca="1" si="38"/>
        <v>0</v>
      </c>
      <c r="T64" s="163">
        <f t="shared" ca="1" si="38"/>
        <v>0</v>
      </c>
      <c r="U64" s="163">
        <f t="shared" ca="1" si="38"/>
        <v>0</v>
      </c>
      <c r="V64" s="163">
        <f t="shared" ca="1" si="38"/>
        <v>0</v>
      </c>
      <c r="W64" s="163">
        <f t="shared" ca="1" si="38"/>
        <v>0</v>
      </c>
      <c r="X64" s="163">
        <f t="shared" ca="1" si="38"/>
        <v>0</v>
      </c>
      <c r="Y64" s="163">
        <f t="shared" ca="1" si="38"/>
        <v>0</v>
      </c>
      <c r="Z64" s="163">
        <f t="shared" ca="1" si="38"/>
        <v>0</v>
      </c>
      <c r="AA64" s="163">
        <f t="shared" ca="1" si="38"/>
        <v>0</v>
      </c>
      <c r="AB64" s="163">
        <f t="shared" ca="1" si="39"/>
        <v>0</v>
      </c>
      <c r="AC64" s="163">
        <f t="shared" ca="1" si="39"/>
        <v>0</v>
      </c>
      <c r="AD64" s="163">
        <f t="shared" ca="1" si="39"/>
        <v>0</v>
      </c>
      <c r="AE64" s="163">
        <f t="shared" ca="1" si="39"/>
        <v>0</v>
      </c>
      <c r="AF64" s="163">
        <f t="shared" ca="1" si="39"/>
        <v>0</v>
      </c>
      <c r="AG64" s="163">
        <f t="shared" ca="1" si="39"/>
        <v>0</v>
      </c>
      <c r="AH64" s="163">
        <f t="shared" ca="1" si="39"/>
        <v>0</v>
      </c>
      <c r="AI64" s="163">
        <f t="shared" ca="1" si="39"/>
        <v>0</v>
      </c>
      <c r="AJ64" s="163">
        <f t="shared" ca="1" si="39"/>
        <v>0</v>
      </c>
      <c r="AK64" s="163">
        <f t="shared" ca="1" si="39"/>
        <v>0</v>
      </c>
      <c r="AL64" s="163">
        <f t="shared" ca="1" si="40"/>
        <v>0</v>
      </c>
      <c r="AM64" s="163">
        <f t="shared" ca="1" si="40"/>
        <v>0</v>
      </c>
      <c r="AN64" s="163">
        <f t="shared" ca="1" si="40"/>
        <v>0</v>
      </c>
      <c r="AO64" s="163">
        <f t="shared" ca="1" si="40"/>
        <v>0</v>
      </c>
      <c r="AP64" s="163">
        <f t="shared" ca="1" si="40"/>
        <v>0</v>
      </c>
      <c r="AQ64" s="163">
        <f t="shared" ca="1" si="40"/>
        <v>0</v>
      </c>
      <c r="AR64" s="163">
        <f t="shared" ca="1" si="40"/>
        <v>0</v>
      </c>
      <c r="AS64" s="163">
        <f t="shared" ca="1" si="40"/>
        <v>0</v>
      </c>
      <c r="AT64" s="163">
        <f t="shared" ca="1" si="40"/>
        <v>0</v>
      </c>
      <c r="AU64" s="163">
        <f t="shared" ca="1" si="40"/>
        <v>0</v>
      </c>
      <c r="AV64" s="163">
        <f t="shared" ca="1" si="41"/>
        <v>0</v>
      </c>
      <c r="AW64" s="163">
        <f t="shared" ca="1" si="41"/>
        <v>0</v>
      </c>
      <c r="AX64" s="163">
        <f t="shared" ca="1" si="41"/>
        <v>0</v>
      </c>
      <c r="AY64" s="163">
        <f t="shared" ca="1" si="41"/>
        <v>0</v>
      </c>
      <c r="AZ64" s="163">
        <f t="shared" ca="1" si="41"/>
        <v>0</v>
      </c>
      <c r="BA64" s="163">
        <f t="shared" ca="1" si="41"/>
        <v>0</v>
      </c>
      <c r="BB64" s="163">
        <f t="shared" ca="1" si="41"/>
        <v>0</v>
      </c>
      <c r="BC64" s="163">
        <f t="shared" ca="1" si="41"/>
        <v>0</v>
      </c>
      <c r="BD64" s="163">
        <f t="shared" ca="1" si="41"/>
        <v>0</v>
      </c>
      <c r="BE64" s="163">
        <f t="shared" ca="1" si="41"/>
        <v>0</v>
      </c>
      <c r="BF64" s="163">
        <f t="shared" ca="1" si="42"/>
        <v>0</v>
      </c>
      <c r="BG64" s="163">
        <f t="shared" ca="1" si="42"/>
        <v>0</v>
      </c>
      <c r="BH64" s="163">
        <f t="shared" ca="1" si="42"/>
        <v>0</v>
      </c>
      <c r="BI64" s="163">
        <f t="shared" ca="1" si="42"/>
        <v>0</v>
      </c>
      <c r="BJ64" s="163">
        <f t="shared" ca="1" si="42"/>
        <v>0</v>
      </c>
      <c r="BK64" s="163">
        <f t="shared" ca="1" si="42"/>
        <v>0</v>
      </c>
      <c r="BL64" s="163">
        <f t="shared" ca="1" si="42"/>
        <v>0</v>
      </c>
      <c r="BM64" s="163">
        <f t="shared" ca="1" si="42"/>
        <v>0</v>
      </c>
      <c r="BN64" s="163">
        <f t="shared" ca="1" si="42"/>
        <v>0</v>
      </c>
      <c r="BO64" s="163">
        <f t="shared" ca="1" si="42"/>
        <v>0</v>
      </c>
      <c r="BP64" s="163">
        <f t="shared" ca="1" si="43"/>
        <v>0</v>
      </c>
      <c r="BQ64" s="163">
        <f t="shared" ca="1" si="43"/>
        <v>0</v>
      </c>
      <c r="BR64" s="163">
        <f t="shared" ca="1" si="43"/>
        <v>0</v>
      </c>
      <c r="BS64" s="163">
        <f t="shared" ca="1" si="43"/>
        <v>0</v>
      </c>
      <c r="BT64" s="163">
        <f t="shared" ca="1" si="43"/>
        <v>0</v>
      </c>
      <c r="BU64" s="163">
        <f t="shared" ca="1" si="43"/>
        <v>0</v>
      </c>
      <c r="BV64" s="163">
        <f t="shared" ca="1" si="43"/>
        <v>0</v>
      </c>
      <c r="BW64" s="163">
        <f t="shared" ca="1" si="43"/>
        <v>0</v>
      </c>
      <c r="BX64" s="163">
        <f t="shared" ca="1" si="43"/>
        <v>0</v>
      </c>
      <c r="BY64" s="163">
        <f t="shared" ca="1" si="43"/>
        <v>0</v>
      </c>
      <c r="BZ64" s="163">
        <f t="shared" ca="1" si="44"/>
        <v>0</v>
      </c>
      <c r="CA64" s="163">
        <f t="shared" ca="1" si="44"/>
        <v>0</v>
      </c>
      <c r="CB64" s="163">
        <f t="shared" ca="1" si="44"/>
        <v>0</v>
      </c>
      <c r="CC64" s="163">
        <f t="shared" ca="1" si="44"/>
        <v>0</v>
      </c>
      <c r="CD64" s="163">
        <f t="shared" ca="1" si="44"/>
        <v>0</v>
      </c>
      <c r="CE64" s="163">
        <f t="shared" ca="1" si="44"/>
        <v>0</v>
      </c>
      <c r="CF64" s="163">
        <f t="shared" ca="1" si="44"/>
        <v>0</v>
      </c>
      <c r="CG64" s="163">
        <f t="shared" ca="1" si="44"/>
        <v>0</v>
      </c>
      <c r="CH64" s="163">
        <f t="shared" ca="1" si="44"/>
        <v>0</v>
      </c>
      <c r="CI64" s="163">
        <f t="shared" ca="1" si="44"/>
        <v>0</v>
      </c>
      <c r="CJ64" s="163">
        <f t="shared" ca="1" si="45"/>
        <v>0</v>
      </c>
      <c r="CK64" s="163">
        <f t="shared" ca="1" si="45"/>
        <v>0</v>
      </c>
      <c r="CL64" s="163">
        <f t="shared" ca="1" si="45"/>
        <v>0</v>
      </c>
      <c r="CM64" s="163">
        <f t="shared" ca="1" si="45"/>
        <v>0</v>
      </c>
      <c r="CN64" s="163">
        <f t="shared" ca="1" si="45"/>
        <v>0</v>
      </c>
      <c r="CO64" s="163">
        <f t="shared" ca="1" si="45"/>
        <v>0</v>
      </c>
      <c r="CP64" s="163">
        <f t="shared" ca="1" si="45"/>
        <v>0</v>
      </c>
      <c r="CQ64" s="163">
        <f t="shared" ca="1" si="45"/>
        <v>0</v>
      </c>
      <c r="CR64" s="163">
        <f t="shared" ca="1" si="45"/>
        <v>0</v>
      </c>
      <c r="CS64" s="163">
        <f t="shared" ca="1" si="45"/>
        <v>0</v>
      </c>
      <c r="CT64" s="163">
        <f t="shared" ca="1" si="46"/>
        <v>0</v>
      </c>
      <c r="CU64" s="163">
        <f t="shared" ca="1" si="46"/>
        <v>0</v>
      </c>
      <c r="CV64" s="163">
        <f t="shared" ca="1" si="46"/>
        <v>0</v>
      </c>
      <c r="CW64" s="163">
        <f t="shared" ca="1" si="46"/>
        <v>0</v>
      </c>
      <c r="CX64" s="163">
        <f t="shared" ca="1" si="46"/>
        <v>0</v>
      </c>
      <c r="CY64" s="163">
        <f t="shared" ca="1" si="46"/>
        <v>0</v>
      </c>
      <c r="CZ64" s="163">
        <f t="shared" ca="1" si="46"/>
        <v>0</v>
      </c>
      <c r="DA64" s="163">
        <f t="shared" ca="1" si="46"/>
        <v>0</v>
      </c>
      <c r="DB64" s="163">
        <f t="shared" ca="1" si="46"/>
        <v>0</v>
      </c>
      <c r="DC64" s="163">
        <f t="shared" ca="1" si="46"/>
        <v>0</v>
      </c>
      <c r="DE64" s="111"/>
    </row>
    <row r="65" spans="1:109" s="158" customFormat="1" hidden="1">
      <c r="A65" s="162">
        <v>25</v>
      </c>
      <c r="B65" s="161" t="str">
        <f t="shared" ca="1" si="11"/>
        <v>D.3.4.</v>
      </c>
      <c r="C65" s="453" t="str">
        <f t="shared" ca="1" si="12"/>
        <v>Veikla</v>
      </c>
      <c r="D65" s="454"/>
      <c r="E65" s="454"/>
      <c r="F65" s="455"/>
      <c r="G65" s="157">
        <f ca="1">SUMIF($H$39:$DC$39,"&lt;="&amp;PAL,$H65:$DC65)</f>
        <v>0</v>
      </c>
      <c r="H65" s="163">
        <f t="shared" ca="1" si="37"/>
        <v>0</v>
      </c>
      <c r="I65" s="163">
        <f t="shared" ca="1" si="37"/>
        <v>0</v>
      </c>
      <c r="J65" s="163">
        <f t="shared" ca="1" si="37"/>
        <v>0</v>
      </c>
      <c r="K65" s="163">
        <f t="shared" ca="1" si="37"/>
        <v>0</v>
      </c>
      <c r="L65" s="163">
        <f t="shared" ca="1" si="37"/>
        <v>0</v>
      </c>
      <c r="M65" s="163">
        <f t="shared" ca="1" si="37"/>
        <v>0</v>
      </c>
      <c r="N65" s="163">
        <f t="shared" ca="1" si="37"/>
        <v>0</v>
      </c>
      <c r="O65" s="163">
        <f t="shared" ca="1" si="37"/>
        <v>0</v>
      </c>
      <c r="P65" s="163">
        <f t="shared" ca="1" si="37"/>
        <v>0</v>
      </c>
      <c r="Q65" s="163">
        <f t="shared" ca="1" si="37"/>
        <v>0</v>
      </c>
      <c r="R65" s="163">
        <f t="shared" ca="1" si="38"/>
        <v>0</v>
      </c>
      <c r="S65" s="163">
        <f t="shared" ca="1" si="38"/>
        <v>0</v>
      </c>
      <c r="T65" s="163">
        <f t="shared" ca="1" si="38"/>
        <v>0</v>
      </c>
      <c r="U65" s="163">
        <f t="shared" ca="1" si="38"/>
        <v>0</v>
      </c>
      <c r="V65" s="163">
        <f t="shared" ca="1" si="38"/>
        <v>0</v>
      </c>
      <c r="W65" s="163">
        <f t="shared" ca="1" si="38"/>
        <v>0</v>
      </c>
      <c r="X65" s="163">
        <f t="shared" ca="1" si="38"/>
        <v>0</v>
      </c>
      <c r="Y65" s="163">
        <f t="shared" ca="1" si="38"/>
        <v>0</v>
      </c>
      <c r="Z65" s="163">
        <f t="shared" ca="1" si="38"/>
        <v>0</v>
      </c>
      <c r="AA65" s="163">
        <f t="shared" ca="1" si="38"/>
        <v>0</v>
      </c>
      <c r="AB65" s="163">
        <f t="shared" ca="1" si="39"/>
        <v>0</v>
      </c>
      <c r="AC65" s="163">
        <f t="shared" ca="1" si="39"/>
        <v>0</v>
      </c>
      <c r="AD65" s="163">
        <f t="shared" ca="1" si="39"/>
        <v>0</v>
      </c>
      <c r="AE65" s="163">
        <f t="shared" ca="1" si="39"/>
        <v>0</v>
      </c>
      <c r="AF65" s="163">
        <f t="shared" ca="1" si="39"/>
        <v>0</v>
      </c>
      <c r="AG65" s="163">
        <f t="shared" ca="1" si="39"/>
        <v>0</v>
      </c>
      <c r="AH65" s="163">
        <f t="shared" ca="1" si="39"/>
        <v>0</v>
      </c>
      <c r="AI65" s="163">
        <f t="shared" ca="1" si="39"/>
        <v>0</v>
      </c>
      <c r="AJ65" s="163">
        <f t="shared" ca="1" si="39"/>
        <v>0</v>
      </c>
      <c r="AK65" s="163">
        <f t="shared" ca="1" si="39"/>
        <v>0</v>
      </c>
      <c r="AL65" s="163">
        <f t="shared" ca="1" si="40"/>
        <v>0</v>
      </c>
      <c r="AM65" s="163">
        <f t="shared" ca="1" si="40"/>
        <v>0</v>
      </c>
      <c r="AN65" s="163">
        <f t="shared" ca="1" si="40"/>
        <v>0</v>
      </c>
      <c r="AO65" s="163">
        <f t="shared" ca="1" si="40"/>
        <v>0</v>
      </c>
      <c r="AP65" s="163">
        <f t="shared" ca="1" si="40"/>
        <v>0</v>
      </c>
      <c r="AQ65" s="163">
        <f t="shared" ca="1" si="40"/>
        <v>0</v>
      </c>
      <c r="AR65" s="163">
        <f t="shared" ca="1" si="40"/>
        <v>0</v>
      </c>
      <c r="AS65" s="163">
        <f t="shared" ca="1" si="40"/>
        <v>0</v>
      </c>
      <c r="AT65" s="163">
        <f t="shared" ca="1" si="40"/>
        <v>0</v>
      </c>
      <c r="AU65" s="163">
        <f t="shared" ca="1" si="40"/>
        <v>0</v>
      </c>
      <c r="AV65" s="163">
        <f t="shared" ca="1" si="41"/>
        <v>0</v>
      </c>
      <c r="AW65" s="163">
        <f t="shared" ca="1" si="41"/>
        <v>0</v>
      </c>
      <c r="AX65" s="163">
        <f t="shared" ca="1" si="41"/>
        <v>0</v>
      </c>
      <c r="AY65" s="163">
        <f t="shared" ca="1" si="41"/>
        <v>0</v>
      </c>
      <c r="AZ65" s="163">
        <f t="shared" ca="1" si="41"/>
        <v>0</v>
      </c>
      <c r="BA65" s="163">
        <f t="shared" ca="1" si="41"/>
        <v>0</v>
      </c>
      <c r="BB65" s="163">
        <f t="shared" ca="1" si="41"/>
        <v>0</v>
      </c>
      <c r="BC65" s="163">
        <f t="shared" ca="1" si="41"/>
        <v>0</v>
      </c>
      <c r="BD65" s="163">
        <f t="shared" ca="1" si="41"/>
        <v>0</v>
      </c>
      <c r="BE65" s="163">
        <f t="shared" ca="1" si="41"/>
        <v>0</v>
      </c>
      <c r="BF65" s="163">
        <f t="shared" ca="1" si="42"/>
        <v>0</v>
      </c>
      <c r="BG65" s="163">
        <f t="shared" ca="1" si="42"/>
        <v>0</v>
      </c>
      <c r="BH65" s="163">
        <f t="shared" ca="1" si="42"/>
        <v>0</v>
      </c>
      <c r="BI65" s="163">
        <f t="shared" ca="1" si="42"/>
        <v>0</v>
      </c>
      <c r="BJ65" s="163">
        <f t="shared" ca="1" si="42"/>
        <v>0</v>
      </c>
      <c r="BK65" s="163">
        <f t="shared" ca="1" si="42"/>
        <v>0</v>
      </c>
      <c r="BL65" s="163">
        <f t="shared" ca="1" si="42"/>
        <v>0</v>
      </c>
      <c r="BM65" s="163">
        <f t="shared" ca="1" si="42"/>
        <v>0</v>
      </c>
      <c r="BN65" s="163">
        <f t="shared" ca="1" si="42"/>
        <v>0</v>
      </c>
      <c r="BO65" s="163">
        <f t="shared" ca="1" si="42"/>
        <v>0</v>
      </c>
      <c r="BP65" s="163">
        <f t="shared" ca="1" si="43"/>
        <v>0</v>
      </c>
      <c r="BQ65" s="163">
        <f t="shared" ca="1" si="43"/>
        <v>0</v>
      </c>
      <c r="BR65" s="163">
        <f t="shared" ca="1" si="43"/>
        <v>0</v>
      </c>
      <c r="BS65" s="163">
        <f t="shared" ca="1" si="43"/>
        <v>0</v>
      </c>
      <c r="BT65" s="163">
        <f t="shared" ca="1" si="43"/>
        <v>0</v>
      </c>
      <c r="BU65" s="163">
        <f t="shared" ca="1" si="43"/>
        <v>0</v>
      </c>
      <c r="BV65" s="163">
        <f t="shared" ca="1" si="43"/>
        <v>0</v>
      </c>
      <c r="BW65" s="163">
        <f t="shared" ca="1" si="43"/>
        <v>0</v>
      </c>
      <c r="BX65" s="163">
        <f t="shared" ca="1" si="43"/>
        <v>0</v>
      </c>
      <c r="BY65" s="163">
        <f t="shared" ca="1" si="43"/>
        <v>0</v>
      </c>
      <c r="BZ65" s="163">
        <f t="shared" ca="1" si="44"/>
        <v>0</v>
      </c>
      <c r="CA65" s="163">
        <f t="shared" ca="1" si="44"/>
        <v>0</v>
      </c>
      <c r="CB65" s="163">
        <f t="shared" ca="1" si="44"/>
        <v>0</v>
      </c>
      <c r="CC65" s="163">
        <f t="shared" ca="1" si="44"/>
        <v>0</v>
      </c>
      <c r="CD65" s="163">
        <f t="shared" ca="1" si="44"/>
        <v>0</v>
      </c>
      <c r="CE65" s="163">
        <f t="shared" ca="1" si="44"/>
        <v>0</v>
      </c>
      <c r="CF65" s="163">
        <f t="shared" ca="1" si="44"/>
        <v>0</v>
      </c>
      <c r="CG65" s="163">
        <f t="shared" ca="1" si="44"/>
        <v>0</v>
      </c>
      <c r="CH65" s="163">
        <f t="shared" ca="1" si="44"/>
        <v>0</v>
      </c>
      <c r="CI65" s="163">
        <f t="shared" ca="1" si="44"/>
        <v>0</v>
      </c>
      <c r="CJ65" s="163">
        <f t="shared" ca="1" si="45"/>
        <v>0</v>
      </c>
      <c r="CK65" s="163">
        <f t="shared" ca="1" si="45"/>
        <v>0</v>
      </c>
      <c r="CL65" s="163">
        <f t="shared" ca="1" si="45"/>
        <v>0</v>
      </c>
      <c r="CM65" s="163">
        <f t="shared" ca="1" si="45"/>
        <v>0</v>
      </c>
      <c r="CN65" s="163">
        <f t="shared" ca="1" si="45"/>
        <v>0</v>
      </c>
      <c r="CO65" s="163">
        <f t="shared" ca="1" si="45"/>
        <v>0</v>
      </c>
      <c r="CP65" s="163">
        <f t="shared" ca="1" si="45"/>
        <v>0</v>
      </c>
      <c r="CQ65" s="163">
        <f t="shared" ca="1" si="45"/>
        <v>0</v>
      </c>
      <c r="CR65" s="163">
        <f t="shared" ca="1" si="45"/>
        <v>0</v>
      </c>
      <c r="CS65" s="163">
        <f t="shared" ca="1" si="45"/>
        <v>0</v>
      </c>
      <c r="CT65" s="163">
        <f t="shared" ca="1" si="46"/>
        <v>0</v>
      </c>
      <c r="CU65" s="163">
        <f t="shared" ca="1" si="46"/>
        <v>0</v>
      </c>
      <c r="CV65" s="163">
        <f t="shared" ca="1" si="46"/>
        <v>0</v>
      </c>
      <c r="CW65" s="163">
        <f t="shared" ca="1" si="46"/>
        <v>0</v>
      </c>
      <c r="CX65" s="163">
        <f t="shared" ca="1" si="46"/>
        <v>0</v>
      </c>
      <c r="CY65" s="163">
        <f t="shared" ca="1" si="46"/>
        <v>0</v>
      </c>
      <c r="CZ65" s="163">
        <f t="shared" ca="1" si="46"/>
        <v>0</v>
      </c>
      <c r="DA65" s="163">
        <f t="shared" ca="1" si="46"/>
        <v>0</v>
      </c>
      <c r="DB65" s="163">
        <f t="shared" ca="1" si="46"/>
        <v>0</v>
      </c>
      <c r="DC65" s="163">
        <f t="shared" ca="1" si="46"/>
        <v>0</v>
      </c>
      <c r="DE65" s="111"/>
    </row>
    <row r="66" spans="1:109" s="158" customFormat="1" hidden="1">
      <c r="A66" s="162">
        <v>26</v>
      </c>
      <c r="B66" s="161" t="str">
        <f t="shared" ca="1" si="11"/>
        <v>D.3.5.</v>
      </c>
      <c r="C66" s="453" t="str">
        <f t="shared" ca="1" si="12"/>
        <v>Veikla</v>
      </c>
      <c r="D66" s="454"/>
      <c r="E66" s="454"/>
      <c r="F66" s="455"/>
      <c r="G66" s="157">
        <f ca="1">SUMIF($H$39:$DC$39,"&lt;="&amp;PAL,$H66:$DC66)</f>
        <v>0</v>
      </c>
      <c r="H66" s="163">
        <f t="shared" ca="1" si="37"/>
        <v>0</v>
      </c>
      <c r="I66" s="163">
        <f t="shared" ca="1" si="37"/>
        <v>0</v>
      </c>
      <c r="J66" s="163">
        <f t="shared" ca="1" si="37"/>
        <v>0</v>
      </c>
      <c r="K66" s="163">
        <f t="shared" ca="1" si="37"/>
        <v>0</v>
      </c>
      <c r="L66" s="163">
        <f t="shared" ca="1" si="37"/>
        <v>0</v>
      </c>
      <c r="M66" s="163">
        <f t="shared" ca="1" si="37"/>
        <v>0</v>
      </c>
      <c r="N66" s="163">
        <f t="shared" ca="1" si="37"/>
        <v>0</v>
      </c>
      <c r="O66" s="163">
        <f t="shared" ca="1" si="37"/>
        <v>0</v>
      </c>
      <c r="P66" s="163">
        <f t="shared" ca="1" si="37"/>
        <v>0</v>
      </c>
      <c r="Q66" s="163">
        <f t="shared" ca="1" si="37"/>
        <v>0</v>
      </c>
      <c r="R66" s="163">
        <f t="shared" ca="1" si="38"/>
        <v>0</v>
      </c>
      <c r="S66" s="163">
        <f t="shared" ca="1" si="38"/>
        <v>0</v>
      </c>
      <c r="T66" s="163">
        <f t="shared" ca="1" si="38"/>
        <v>0</v>
      </c>
      <c r="U66" s="163">
        <f t="shared" ca="1" si="38"/>
        <v>0</v>
      </c>
      <c r="V66" s="163">
        <f t="shared" ca="1" si="38"/>
        <v>0</v>
      </c>
      <c r="W66" s="163">
        <f t="shared" ca="1" si="38"/>
        <v>0</v>
      </c>
      <c r="X66" s="163">
        <f t="shared" ca="1" si="38"/>
        <v>0</v>
      </c>
      <c r="Y66" s="163">
        <f t="shared" ca="1" si="38"/>
        <v>0</v>
      </c>
      <c r="Z66" s="163">
        <f t="shared" ca="1" si="38"/>
        <v>0</v>
      </c>
      <c r="AA66" s="163">
        <f t="shared" ca="1" si="38"/>
        <v>0</v>
      </c>
      <c r="AB66" s="163">
        <f t="shared" ca="1" si="39"/>
        <v>0</v>
      </c>
      <c r="AC66" s="163">
        <f t="shared" ca="1" si="39"/>
        <v>0</v>
      </c>
      <c r="AD66" s="163">
        <f t="shared" ca="1" si="39"/>
        <v>0</v>
      </c>
      <c r="AE66" s="163">
        <f t="shared" ca="1" si="39"/>
        <v>0</v>
      </c>
      <c r="AF66" s="163">
        <f t="shared" ca="1" si="39"/>
        <v>0</v>
      </c>
      <c r="AG66" s="163">
        <f t="shared" ca="1" si="39"/>
        <v>0</v>
      </c>
      <c r="AH66" s="163">
        <f t="shared" ca="1" si="39"/>
        <v>0</v>
      </c>
      <c r="AI66" s="163">
        <f t="shared" ca="1" si="39"/>
        <v>0</v>
      </c>
      <c r="AJ66" s="163">
        <f t="shared" ca="1" si="39"/>
        <v>0</v>
      </c>
      <c r="AK66" s="163">
        <f t="shared" ca="1" si="39"/>
        <v>0</v>
      </c>
      <c r="AL66" s="163">
        <f t="shared" ca="1" si="40"/>
        <v>0</v>
      </c>
      <c r="AM66" s="163">
        <f t="shared" ca="1" si="40"/>
        <v>0</v>
      </c>
      <c r="AN66" s="163">
        <f t="shared" ca="1" si="40"/>
        <v>0</v>
      </c>
      <c r="AO66" s="163">
        <f t="shared" ca="1" si="40"/>
        <v>0</v>
      </c>
      <c r="AP66" s="163">
        <f t="shared" ca="1" si="40"/>
        <v>0</v>
      </c>
      <c r="AQ66" s="163">
        <f t="shared" ca="1" si="40"/>
        <v>0</v>
      </c>
      <c r="AR66" s="163">
        <f t="shared" ca="1" si="40"/>
        <v>0</v>
      </c>
      <c r="AS66" s="163">
        <f t="shared" ca="1" si="40"/>
        <v>0</v>
      </c>
      <c r="AT66" s="163">
        <f t="shared" ca="1" si="40"/>
        <v>0</v>
      </c>
      <c r="AU66" s="163">
        <f t="shared" ca="1" si="40"/>
        <v>0</v>
      </c>
      <c r="AV66" s="163">
        <f t="shared" ca="1" si="41"/>
        <v>0</v>
      </c>
      <c r="AW66" s="163">
        <f t="shared" ca="1" si="41"/>
        <v>0</v>
      </c>
      <c r="AX66" s="163">
        <f t="shared" ca="1" si="41"/>
        <v>0</v>
      </c>
      <c r="AY66" s="163">
        <f t="shared" ca="1" si="41"/>
        <v>0</v>
      </c>
      <c r="AZ66" s="163">
        <f t="shared" ca="1" si="41"/>
        <v>0</v>
      </c>
      <c r="BA66" s="163">
        <f t="shared" ca="1" si="41"/>
        <v>0</v>
      </c>
      <c r="BB66" s="163">
        <f t="shared" ca="1" si="41"/>
        <v>0</v>
      </c>
      <c r="BC66" s="163">
        <f t="shared" ca="1" si="41"/>
        <v>0</v>
      </c>
      <c r="BD66" s="163">
        <f t="shared" ca="1" si="41"/>
        <v>0</v>
      </c>
      <c r="BE66" s="163">
        <f t="shared" ca="1" si="41"/>
        <v>0</v>
      </c>
      <c r="BF66" s="163">
        <f t="shared" ca="1" si="42"/>
        <v>0</v>
      </c>
      <c r="BG66" s="163">
        <f t="shared" ca="1" si="42"/>
        <v>0</v>
      </c>
      <c r="BH66" s="163">
        <f t="shared" ca="1" si="42"/>
        <v>0</v>
      </c>
      <c r="BI66" s="163">
        <f t="shared" ca="1" si="42"/>
        <v>0</v>
      </c>
      <c r="BJ66" s="163">
        <f t="shared" ca="1" si="42"/>
        <v>0</v>
      </c>
      <c r="BK66" s="163">
        <f t="shared" ca="1" si="42"/>
        <v>0</v>
      </c>
      <c r="BL66" s="163">
        <f t="shared" ca="1" si="42"/>
        <v>0</v>
      </c>
      <c r="BM66" s="163">
        <f t="shared" ca="1" si="42"/>
        <v>0</v>
      </c>
      <c r="BN66" s="163">
        <f t="shared" ca="1" si="42"/>
        <v>0</v>
      </c>
      <c r="BO66" s="163">
        <f t="shared" ca="1" si="42"/>
        <v>0</v>
      </c>
      <c r="BP66" s="163">
        <f t="shared" ca="1" si="43"/>
        <v>0</v>
      </c>
      <c r="BQ66" s="163">
        <f t="shared" ca="1" si="43"/>
        <v>0</v>
      </c>
      <c r="BR66" s="163">
        <f t="shared" ca="1" si="43"/>
        <v>0</v>
      </c>
      <c r="BS66" s="163">
        <f t="shared" ca="1" si="43"/>
        <v>0</v>
      </c>
      <c r="BT66" s="163">
        <f t="shared" ca="1" si="43"/>
        <v>0</v>
      </c>
      <c r="BU66" s="163">
        <f t="shared" ca="1" si="43"/>
        <v>0</v>
      </c>
      <c r="BV66" s="163">
        <f t="shared" ca="1" si="43"/>
        <v>0</v>
      </c>
      <c r="BW66" s="163">
        <f t="shared" ca="1" si="43"/>
        <v>0</v>
      </c>
      <c r="BX66" s="163">
        <f t="shared" ca="1" si="43"/>
        <v>0</v>
      </c>
      <c r="BY66" s="163">
        <f t="shared" ca="1" si="43"/>
        <v>0</v>
      </c>
      <c r="BZ66" s="163">
        <f t="shared" ca="1" si="44"/>
        <v>0</v>
      </c>
      <c r="CA66" s="163">
        <f t="shared" ca="1" si="44"/>
        <v>0</v>
      </c>
      <c r="CB66" s="163">
        <f t="shared" ca="1" si="44"/>
        <v>0</v>
      </c>
      <c r="CC66" s="163">
        <f t="shared" ca="1" si="44"/>
        <v>0</v>
      </c>
      <c r="CD66" s="163">
        <f t="shared" ca="1" si="44"/>
        <v>0</v>
      </c>
      <c r="CE66" s="163">
        <f t="shared" ca="1" si="44"/>
        <v>0</v>
      </c>
      <c r="CF66" s="163">
        <f t="shared" ca="1" si="44"/>
        <v>0</v>
      </c>
      <c r="CG66" s="163">
        <f t="shared" ca="1" si="44"/>
        <v>0</v>
      </c>
      <c r="CH66" s="163">
        <f t="shared" ca="1" si="44"/>
        <v>0</v>
      </c>
      <c r="CI66" s="163">
        <f t="shared" ca="1" si="44"/>
        <v>0</v>
      </c>
      <c r="CJ66" s="163">
        <f t="shared" ca="1" si="45"/>
        <v>0</v>
      </c>
      <c r="CK66" s="163">
        <f t="shared" ca="1" si="45"/>
        <v>0</v>
      </c>
      <c r="CL66" s="163">
        <f t="shared" ca="1" si="45"/>
        <v>0</v>
      </c>
      <c r="CM66" s="163">
        <f t="shared" ca="1" si="45"/>
        <v>0</v>
      </c>
      <c r="CN66" s="163">
        <f t="shared" ca="1" si="45"/>
        <v>0</v>
      </c>
      <c r="CO66" s="163">
        <f t="shared" ca="1" si="45"/>
        <v>0</v>
      </c>
      <c r="CP66" s="163">
        <f t="shared" ca="1" si="45"/>
        <v>0</v>
      </c>
      <c r="CQ66" s="163">
        <f t="shared" ca="1" si="45"/>
        <v>0</v>
      </c>
      <c r="CR66" s="163">
        <f t="shared" ca="1" si="45"/>
        <v>0</v>
      </c>
      <c r="CS66" s="163">
        <f t="shared" ca="1" si="45"/>
        <v>0</v>
      </c>
      <c r="CT66" s="163">
        <f t="shared" ca="1" si="46"/>
        <v>0</v>
      </c>
      <c r="CU66" s="163">
        <f t="shared" ca="1" si="46"/>
        <v>0</v>
      </c>
      <c r="CV66" s="163">
        <f t="shared" ca="1" si="46"/>
        <v>0</v>
      </c>
      <c r="CW66" s="163">
        <f t="shared" ca="1" si="46"/>
        <v>0</v>
      </c>
      <c r="CX66" s="163">
        <f t="shared" ca="1" si="46"/>
        <v>0</v>
      </c>
      <c r="CY66" s="163">
        <f t="shared" ca="1" si="46"/>
        <v>0</v>
      </c>
      <c r="CZ66" s="163">
        <f t="shared" ca="1" si="46"/>
        <v>0</v>
      </c>
      <c r="DA66" s="163">
        <f t="shared" ca="1" si="46"/>
        <v>0</v>
      </c>
      <c r="DB66" s="163">
        <f t="shared" ca="1" si="46"/>
        <v>0</v>
      </c>
      <c r="DC66" s="163">
        <f t="shared" ca="1" si="46"/>
        <v>0</v>
      </c>
      <c r="DE66" s="111"/>
    </row>
    <row r="67" spans="1:109" s="158" customFormat="1" hidden="1">
      <c r="A67" s="162">
        <v>27</v>
      </c>
      <c r="B67" s="161" t="str">
        <f t="shared" ca="1" si="11"/>
        <v>D.3.6.</v>
      </c>
      <c r="C67" s="453" t="str">
        <f t="shared" ca="1" si="12"/>
        <v>Veikla</v>
      </c>
      <c r="D67" s="454"/>
      <c r="E67" s="454"/>
      <c r="F67" s="455"/>
      <c r="G67" s="157">
        <f ca="1">SUMIF($H$39:$DC$39,"&lt;="&amp;PAL,$H67:$DC67)</f>
        <v>0</v>
      </c>
      <c r="H67" s="163">
        <f t="shared" ca="1" si="37"/>
        <v>0</v>
      </c>
      <c r="I67" s="163">
        <f t="shared" ca="1" si="37"/>
        <v>0</v>
      </c>
      <c r="J67" s="163">
        <f t="shared" ca="1" si="37"/>
        <v>0</v>
      </c>
      <c r="K67" s="163">
        <f t="shared" ca="1" si="37"/>
        <v>0</v>
      </c>
      <c r="L67" s="163">
        <f t="shared" ca="1" si="37"/>
        <v>0</v>
      </c>
      <c r="M67" s="163">
        <f t="shared" ca="1" si="37"/>
        <v>0</v>
      </c>
      <c r="N67" s="163">
        <f t="shared" ca="1" si="37"/>
        <v>0</v>
      </c>
      <c r="O67" s="163">
        <f t="shared" ca="1" si="37"/>
        <v>0</v>
      </c>
      <c r="P67" s="163">
        <f t="shared" ca="1" si="37"/>
        <v>0</v>
      </c>
      <c r="Q67" s="163">
        <f t="shared" ca="1" si="37"/>
        <v>0</v>
      </c>
      <c r="R67" s="163">
        <f t="shared" ca="1" si="38"/>
        <v>0</v>
      </c>
      <c r="S67" s="163">
        <f t="shared" ca="1" si="38"/>
        <v>0</v>
      </c>
      <c r="T67" s="163">
        <f t="shared" ca="1" si="38"/>
        <v>0</v>
      </c>
      <c r="U67" s="163">
        <f t="shared" ca="1" si="38"/>
        <v>0</v>
      </c>
      <c r="V67" s="163">
        <f t="shared" ca="1" si="38"/>
        <v>0</v>
      </c>
      <c r="W67" s="163">
        <f t="shared" ca="1" si="38"/>
        <v>0</v>
      </c>
      <c r="X67" s="163">
        <f t="shared" ca="1" si="38"/>
        <v>0</v>
      </c>
      <c r="Y67" s="163">
        <f t="shared" ca="1" si="38"/>
        <v>0</v>
      </c>
      <c r="Z67" s="163">
        <f t="shared" ca="1" si="38"/>
        <v>0</v>
      </c>
      <c r="AA67" s="163">
        <f t="shared" ca="1" si="38"/>
        <v>0</v>
      </c>
      <c r="AB67" s="163">
        <f t="shared" ca="1" si="39"/>
        <v>0</v>
      </c>
      <c r="AC67" s="163">
        <f t="shared" ca="1" si="39"/>
        <v>0</v>
      </c>
      <c r="AD67" s="163">
        <f t="shared" ca="1" si="39"/>
        <v>0</v>
      </c>
      <c r="AE67" s="163">
        <f t="shared" ca="1" si="39"/>
        <v>0</v>
      </c>
      <c r="AF67" s="163">
        <f t="shared" ca="1" si="39"/>
        <v>0</v>
      </c>
      <c r="AG67" s="163">
        <f t="shared" ca="1" si="39"/>
        <v>0</v>
      </c>
      <c r="AH67" s="163">
        <f t="shared" ca="1" si="39"/>
        <v>0</v>
      </c>
      <c r="AI67" s="163">
        <f t="shared" ca="1" si="39"/>
        <v>0</v>
      </c>
      <c r="AJ67" s="163">
        <f t="shared" ca="1" si="39"/>
        <v>0</v>
      </c>
      <c r="AK67" s="163">
        <f t="shared" ca="1" si="39"/>
        <v>0</v>
      </c>
      <c r="AL67" s="163">
        <f t="shared" ca="1" si="40"/>
        <v>0</v>
      </c>
      <c r="AM67" s="163">
        <f t="shared" ca="1" si="40"/>
        <v>0</v>
      </c>
      <c r="AN67" s="163">
        <f t="shared" ca="1" si="40"/>
        <v>0</v>
      </c>
      <c r="AO67" s="163">
        <f t="shared" ca="1" si="40"/>
        <v>0</v>
      </c>
      <c r="AP67" s="163">
        <f t="shared" ca="1" si="40"/>
        <v>0</v>
      </c>
      <c r="AQ67" s="163">
        <f t="shared" ca="1" si="40"/>
        <v>0</v>
      </c>
      <c r="AR67" s="163">
        <f t="shared" ca="1" si="40"/>
        <v>0</v>
      </c>
      <c r="AS67" s="163">
        <f t="shared" ca="1" si="40"/>
        <v>0</v>
      </c>
      <c r="AT67" s="163">
        <f t="shared" ca="1" si="40"/>
        <v>0</v>
      </c>
      <c r="AU67" s="163">
        <f t="shared" ca="1" si="40"/>
        <v>0</v>
      </c>
      <c r="AV67" s="163">
        <f t="shared" ca="1" si="41"/>
        <v>0</v>
      </c>
      <c r="AW67" s="163">
        <f t="shared" ca="1" si="41"/>
        <v>0</v>
      </c>
      <c r="AX67" s="163">
        <f t="shared" ca="1" si="41"/>
        <v>0</v>
      </c>
      <c r="AY67" s="163">
        <f t="shared" ca="1" si="41"/>
        <v>0</v>
      </c>
      <c r="AZ67" s="163">
        <f t="shared" ca="1" si="41"/>
        <v>0</v>
      </c>
      <c r="BA67" s="163">
        <f t="shared" ca="1" si="41"/>
        <v>0</v>
      </c>
      <c r="BB67" s="163">
        <f t="shared" ca="1" si="41"/>
        <v>0</v>
      </c>
      <c r="BC67" s="163">
        <f t="shared" ca="1" si="41"/>
        <v>0</v>
      </c>
      <c r="BD67" s="163">
        <f t="shared" ca="1" si="41"/>
        <v>0</v>
      </c>
      <c r="BE67" s="163">
        <f t="shared" ca="1" si="41"/>
        <v>0</v>
      </c>
      <c r="BF67" s="163">
        <f t="shared" ca="1" si="42"/>
        <v>0</v>
      </c>
      <c r="BG67" s="163">
        <f t="shared" ca="1" si="42"/>
        <v>0</v>
      </c>
      <c r="BH67" s="163">
        <f t="shared" ca="1" si="42"/>
        <v>0</v>
      </c>
      <c r="BI67" s="163">
        <f t="shared" ca="1" si="42"/>
        <v>0</v>
      </c>
      <c r="BJ67" s="163">
        <f t="shared" ca="1" si="42"/>
        <v>0</v>
      </c>
      <c r="BK67" s="163">
        <f t="shared" ca="1" si="42"/>
        <v>0</v>
      </c>
      <c r="BL67" s="163">
        <f t="shared" ca="1" si="42"/>
        <v>0</v>
      </c>
      <c r="BM67" s="163">
        <f t="shared" ca="1" si="42"/>
        <v>0</v>
      </c>
      <c r="BN67" s="163">
        <f t="shared" ca="1" si="42"/>
        <v>0</v>
      </c>
      <c r="BO67" s="163">
        <f t="shared" ca="1" si="42"/>
        <v>0</v>
      </c>
      <c r="BP67" s="163">
        <f t="shared" ca="1" si="43"/>
        <v>0</v>
      </c>
      <c r="BQ67" s="163">
        <f t="shared" ca="1" si="43"/>
        <v>0</v>
      </c>
      <c r="BR67" s="163">
        <f t="shared" ca="1" si="43"/>
        <v>0</v>
      </c>
      <c r="BS67" s="163">
        <f t="shared" ca="1" si="43"/>
        <v>0</v>
      </c>
      <c r="BT67" s="163">
        <f t="shared" ca="1" si="43"/>
        <v>0</v>
      </c>
      <c r="BU67" s="163">
        <f t="shared" ca="1" si="43"/>
        <v>0</v>
      </c>
      <c r="BV67" s="163">
        <f t="shared" ca="1" si="43"/>
        <v>0</v>
      </c>
      <c r="BW67" s="163">
        <f t="shared" ca="1" si="43"/>
        <v>0</v>
      </c>
      <c r="BX67" s="163">
        <f t="shared" ca="1" si="43"/>
        <v>0</v>
      </c>
      <c r="BY67" s="163">
        <f t="shared" ca="1" si="43"/>
        <v>0</v>
      </c>
      <c r="BZ67" s="163">
        <f t="shared" ca="1" si="44"/>
        <v>0</v>
      </c>
      <c r="CA67" s="163">
        <f t="shared" ca="1" si="44"/>
        <v>0</v>
      </c>
      <c r="CB67" s="163">
        <f t="shared" ca="1" si="44"/>
        <v>0</v>
      </c>
      <c r="CC67" s="163">
        <f t="shared" ca="1" si="44"/>
        <v>0</v>
      </c>
      <c r="CD67" s="163">
        <f t="shared" ca="1" si="44"/>
        <v>0</v>
      </c>
      <c r="CE67" s="163">
        <f t="shared" ca="1" si="44"/>
        <v>0</v>
      </c>
      <c r="CF67" s="163">
        <f t="shared" ca="1" si="44"/>
        <v>0</v>
      </c>
      <c r="CG67" s="163">
        <f t="shared" ca="1" si="44"/>
        <v>0</v>
      </c>
      <c r="CH67" s="163">
        <f t="shared" ca="1" si="44"/>
        <v>0</v>
      </c>
      <c r="CI67" s="163">
        <f t="shared" ca="1" si="44"/>
        <v>0</v>
      </c>
      <c r="CJ67" s="163">
        <f t="shared" ca="1" si="45"/>
        <v>0</v>
      </c>
      <c r="CK67" s="163">
        <f t="shared" ca="1" si="45"/>
        <v>0</v>
      </c>
      <c r="CL67" s="163">
        <f t="shared" ca="1" si="45"/>
        <v>0</v>
      </c>
      <c r="CM67" s="163">
        <f t="shared" ca="1" si="45"/>
        <v>0</v>
      </c>
      <c r="CN67" s="163">
        <f t="shared" ca="1" si="45"/>
        <v>0</v>
      </c>
      <c r="CO67" s="163">
        <f t="shared" ca="1" si="45"/>
        <v>0</v>
      </c>
      <c r="CP67" s="163">
        <f t="shared" ca="1" si="45"/>
        <v>0</v>
      </c>
      <c r="CQ67" s="163">
        <f t="shared" ca="1" si="45"/>
        <v>0</v>
      </c>
      <c r="CR67" s="163">
        <f t="shared" ca="1" si="45"/>
        <v>0</v>
      </c>
      <c r="CS67" s="163">
        <f t="shared" ca="1" si="45"/>
        <v>0</v>
      </c>
      <c r="CT67" s="163">
        <f t="shared" ca="1" si="46"/>
        <v>0</v>
      </c>
      <c r="CU67" s="163">
        <f t="shared" ca="1" si="46"/>
        <v>0</v>
      </c>
      <c r="CV67" s="163">
        <f t="shared" ca="1" si="46"/>
        <v>0</v>
      </c>
      <c r="CW67" s="163">
        <f t="shared" ca="1" si="46"/>
        <v>0</v>
      </c>
      <c r="CX67" s="163">
        <f t="shared" ca="1" si="46"/>
        <v>0</v>
      </c>
      <c r="CY67" s="163">
        <f t="shared" ca="1" si="46"/>
        <v>0</v>
      </c>
      <c r="CZ67" s="163">
        <f t="shared" ca="1" si="46"/>
        <v>0</v>
      </c>
      <c r="DA67" s="163">
        <f t="shared" ca="1" si="46"/>
        <v>0</v>
      </c>
      <c r="DB67" s="163">
        <f t="shared" ca="1" si="46"/>
        <v>0</v>
      </c>
      <c r="DC67" s="163">
        <f t="shared" ca="1" si="46"/>
        <v>0</v>
      </c>
      <c r="DE67" s="111"/>
    </row>
    <row r="68" spans="1:109" s="158" customFormat="1" hidden="1">
      <c r="A68" s="162">
        <v>28</v>
      </c>
      <c r="B68" s="161" t="str">
        <f t="shared" ca="1" si="11"/>
        <v>D.3.7.</v>
      </c>
      <c r="C68" s="453" t="str">
        <f t="shared" ca="1" si="12"/>
        <v>Veikla</v>
      </c>
      <c r="D68" s="454"/>
      <c r="E68" s="454"/>
      <c r="F68" s="455"/>
      <c r="G68" s="157">
        <f ca="1">SUMIF($H$39:$DC$39,"&lt;="&amp;PAL,$H68:$DC68)</f>
        <v>0</v>
      </c>
      <c r="H68" s="163">
        <f t="shared" ca="1" si="37"/>
        <v>0</v>
      </c>
      <c r="I68" s="163">
        <f t="shared" ca="1" si="37"/>
        <v>0</v>
      </c>
      <c r="J68" s="163">
        <f t="shared" ca="1" si="37"/>
        <v>0</v>
      </c>
      <c r="K68" s="163">
        <f t="shared" ca="1" si="37"/>
        <v>0</v>
      </c>
      <c r="L68" s="163">
        <f t="shared" ca="1" si="37"/>
        <v>0</v>
      </c>
      <c r="M68" s="163">
        <f t="shared" ca="1" si="37"/>
        <v>0</v>
      </c>
      <c r="N68" s="163">
        <f t="shared" ca="1" si="37"/>
        <v>0</v>
      </c>
      <c r="O68" s="163">
        <f t="shared" ca="1" si="37"/>
        <v>0</v>
      </c>
      <c r="P68" s="163">
        <f t="shared" ca="1" si="37"/>
        <v>0</v>
      </c>
      <c r="Q68" s="163">
        <f t="shared" ca="1" si="37"/>
        <v>0</v>
      </c>
      <c r="R68" s="163">
        <f t="shared" ca="1" si="38"/>
        <v>0</v>
      </c>
      <c r="S68" s="163">
        <f t="shared" ca="1" si="38"/>
        <v>0</v>
      </c>
      <c r="T68" s="163">
        <f t="shared" ca="1" si="38"/>
        <v>0</v>
      </c>
      <c r="U68" s="163">
        <f t="shared" ca="1" si="38"/>
        <v>0</v>
      </c>
      <c r="V68" s="163">
        <f t="shared" ca="1" si="38"/>
        <v>0</v>
      </c>
      <c r="W68" s="163">
        <f t="shared" ca="1" si="38"/>
        <v>0</v>
      </c>
      <c r="X68" s="163">
        <f t="shared" ca="1" si="38"/>
        <v>0</v>
      </c>
      <c r="Y68" s="163">
        <f t="shared" ca="1" si="38"/>
        <v>0</v>
      </c>
      <c r="Z68" s="163">
        <f t="shared" ca="1" si="38"/>
        <v>0</v>
      </c>
      <c r="AA68" s="163">
        <f t="shared" ca="1" si="38"/>
        <v>0</v>
      </c>
      <c r="AB68" s="163">
        <f t="shared" ca="1" si="39"/>
        <v>0</v>
      </c>
      <c r="AC68" s="163">
        <f t="shared" ca="1" si="39"/>
        <v>0</v>
      </c>
      <c r="AD68" s="163">
        <f t="shared" ca="1" si="39"/>
        <v>0</v>
      </c>
      <c r="AE68" s="163">
        <f t="shared" ca="1" si="39"/>
        <v>0</v>
      </c>
      <c r="AF68" s="163">
        <f t="shared" ca="1" si="39"/>
        <v>0</v>
      </c>
      <c r="AG68" s="163">
        <f t="shared" ca="1" si="39"/>
        <v>0</v>
      </c>
      <c r="AH68" s="163">
        <f t="shared" ca="1" si="39"/>
        <v>0</v>
      </c>
      <c r="AI68" s="163">
        <f t="shared" ca="1" si="39"/>
        <v>0</v>
      </c>
      <c r="AJ68" s="163">
        <f t="shared" ca="1" si="39"/>
        <v>0</v>
      </c>
      <c r="AK68" s="163">
        <f t="shared" ca="1" si="39"/>
        <v>0</v>
      </c>
      <c r="AL68" s="163">
        <f t="shared" ca="1" si="40"/>
        <v>0</v>
      </c>
      <c r="AM68" s="163">
        <f t="shared" ca="1" si="40"/>
        <v>0</v>
      </c>
      <c r="AN68" s="163">
        <f t="shared" ca="1" si="40"/>
        <v>0</v>
      </c>
      <c r="AO68" s="163">
        <f t="shared" ca="1" si="40"/>
        <v>0</v>
      </c>
      <c r="AP68" s="163">
        <f t="shared" ca="1" si="40"/>
        <v>0</v>
      </c>
      <c r="AQ68" s="163">
        <f t="shared" ca="1" si="40"/>
        <v>0</v>
      </c>
      <c r="AR68" s="163">
        <f t="shared" ca="1" si="40"/>
        <v>0</v>
      </c>
      <c r="AS68" s="163">
        <f t="shared" ca="1" si="40"/>
        <v>0</v>
      </c>
      <c r="AT68" s="163">
        <f t="shared" ca="1" si="40"/>
        <v>0</v>
      </c>
      <c r="AU68" s="163">
        <f t="shared" ca="1" si="40"/>
        <v>0</v>
      </c>
      <c r="AV68" s="163">
        <f t="shared" ca="1" si="41"/>
        <v>0</v>
      </c>
      <c r="AW68" s="163">
        <f t="shared" ca="1" si="41"/>
        <v>0</v>
      </c>
      <c r="AX68" s="163">
        <f t="shared" ca="1" si="41"/>
        <v>0</v>
      </c>
      <c r="AY68" s="163">
        <f t="shared" ca="1" si="41"/>
        <v>0</v>
      </c>
      <c r="AZ68" s="163">
        <f t="shared" ca="1" si="41"/>
        <v>0</v>
      </c>
      <c r="BA68" s="163">
        <f t="shared" ca="1" si="41"/>
        <v>0</v>
      </c>
      <c r="BB68" s="163">
        <f t="shared" ca="1" si="41"/>
        <v>0</v>
      </c>
      <c r="BC68" s="163">
        <f t="shared" ca="1" si="41"/>
        <v>0</v>
      </c>
      <c r="BD68" s="163">
        <f t="shared" ca="1" si="41"/>
        <v>0</v>
      </c>
      <c r="BE68" s="163">
        <f t="shared" ca="1" si="41"/>
        <v>0</v>
      </c>
      <c r="BF68" s="163">
        <f t="shared" ca="1" si="42"/>
        <v>0</v>
      </c>
      <c r="BG68" s="163">
        <f t="shared" ca="1" si="42"/>
        <v>0</v>
      </c>
      <c r="BH68" s="163">
        <f t="shared" ca="1" si="42"/>
        <v>0</v>
      </c>
      <c r="BI68" s="163">
        <f t="shared" ca="1" si="42"/>
        <v>0</v>
      </c>
      <c r="BJ68" s="163">
        <f t="shared" ca="1" si="42"/>
        <v>0</v>
      </c>
      <c r="BK68" s="163">
        <f t="shared" ca="1" si="42"/>
        <v>0</v>
      </c>
      <c r="BL68" s="163">
        <f t="shared" ca="1" si="42"/>
        <v>0</v>
      </c>
      <c r="BM68" s="163">
        <f t="shared" ca="1" si="42"/>
        <v>0</v>
      </c>
      <c r="BN68" s="163">
        <f t="shared" ca="1" si="42"/>
        <v>0</v>
      </c>
      <c r="BO68" s="163">
        <f t="shared" ca="1" si="42"/>
        <v>0</v>
      </c>
      <c r="BP68" s="163">
        <f t="shared" ca="1" si="43"/>
        <v>0</v>
      </c>
      <c r="BQ68" s="163">
        <f t="shared" ca="1" si="43"/>
        <v>0</v>
      </c>
      <c r="BR68" s="163">
        <f t="shared" ca="1" si="43"/>
        <v>0</v>
      </c>
      <c r="BS68" s="163">
        <f t="shared" ca="1" si="43"/>
        <v>0</v>
      </c>
      <c r="BT68" s="163">
        <f t="shared" ca="1" si="43"/>
        <v>0</v>
      </c>
      <c r="BU68" s="163">
        <f t="shared" ca="1" si="43"/>
        <v>0</v>
      </c>
      <c r="BV68" s="163">
        <f t="shared" ca="1" si="43"/>
        <v>0</v>
      </c>
      <c r="BW68" s="163">
        <f t="shared" ca="1" si="43"/>
        <v>0</v>
      </c>
      <c r="BX68" s="163">
        <f t="shared" ca="1" si="43"/>
        <v>0</v>
      </c>
      <c r="BY68" s="163">
        <f t="shared" ca="1" si="43"/>
        <v>0</v>
      </c>
      <c r="BZ68" s="163">
        <f t="shared" ca="1" si="44"/>
        <v>0</v>
      </c>
      <c r="CA68" s="163">
        <f t="shared" ca="1" si="44"/>
        <v>0</v>
      </c>
      <c r="CB68" s="163">
        <f t="shared" ca="1" si="44"/>
        <v>0</v>
      </c>
      <c r="CC68" s="163">
        <f t="shared" ca="1" si="44"/>
        <v>0</v>
      </c>
      <c r="CD68" s="163">
        <f t="shared" ca="1" si="44"/>
        <v>0</v>
      </c>
      <c r="CE68" s="163">
        <f t="shared" ca="1" si="44"/>
        <v>0</v>
      </c>
      <c r="CF68" s="163">
        <f t="shared" ca="1" si="44"/>
        <v>0</v>
      </c>
      <c r="CG68" s="163">
        <f t="shared" ca="1" si="44"/>
        <v>0</v>
      </c>
      <c r="CH68" s="163">
        <f t="shared" ca="1" si="44"/>
        <v>0</v>
      </c>
      <c r="CI68" s="163">
        <f t="shared" ca="1" si="44"/>
        <v>0</v>
      </c>
      <c r="CJ68" s="163">
        <f t="shared" ca="1" si="45"/>
        <v>0</v>
      </c>
      <c r="CK68" s="163">
        <f t="shared" ca="1" si="45"/>
        <v>0</v>
      </c>
      <c r="CL68" s="163">
        <f t="shared" ca="1" si="45"/>
        <v>0</v>
      </c>
      <c r="CM68" s="163">
        <f t="shared" ca="1" si="45"/>
        <v>0</v>
      </c>
      <c r="CN68" s="163">
        <f t="shared" ca="1" si="45"/>
        <v>0</v>
      </c>
      <c r="CO68" s="163">
        <f t="shared" ca="1" si="45"/>
        <v>0</v>
      </c>
      <c r="CP68" s="163">
        <f t="shared" ca="1" si="45"/>
        <v>0</v>
      </c>
      <c r="CQ68" s="163">
        <f t="shared" ca="1" si="45"/>
        <v>0</v>
      </c>
      <c r="CR68" s="163">
        <f t="shared" ca="1" si="45"/>
        <v>0</v>
      </c>
      <c r="CS68" s="163">
        <f t="shared" ca="1" si="45"/>
        <v>0</v>
      </c>
      <c r="CT68" s="163">
        <f t="shared" ca="1" si="46"/>
        <v>0</v>
      </c>
      <c r="CU68" s="163">
        <f t="shared" ca="1" si="46"/>
        <v>0</v>
      </c>
      <c r="CV68" s="163">
        <f t="shared" ca="1" si="46"/>
        <v>0</v>
      </c>
      <c r="CW68" s="163">
        <f t="shared" ca="1" si="46"/>
        <v>0</v>
      </c>
      <c r="CX68" s="163">
        <f t="shared" ca="1" si="46"/>
        <v>0</v>
      </c>
      <c r="CY68" s="163">
        <f t="shared" ca="1" si="46"/>
        <v>0</v>
      </c>
      <c r="CZ68" s="163">
        <f t="shared" ca="1" si="46"/>
        <v>0</v>
      </c>
      <c r="DA68" s="163">
        <f t="shared" ca="1" si="46"/>
        <v>0</v>
      </c>
      <c r="DB68" s="163">
        <f t="shared" ca="1" si="46"/>
        <v>0</v>
      </c>
      <c r="DC68" s="163">
        <f t="shared" ca="1" si="46"/>
        <v>0</v>
      </c>
      <c r="DE68" s="111"/>
    </row>
    <row r="69" spans="1:109" s="158" customFormat="1" hidden="1">
      <c r="A69" s="162">
        <v>29</v>
      </c>
      <c r="B69" s="161" t="str">
        <f t="shared" ca="1" si="11"/>
        <v>D.3.8.</v>
      </c>
      <c r="C69" s="453" t="str">
        <f t="shared" ca="1" si="12"/>
        <v>Veikla</v>
      </c>
      <c r="D69" s="454"/>
      <c r="E69" s="454"/>
      <c r="F69" s="455"/>
      <c r="G69" s="157">
        <f ca="1">SUMIF($H$39:$DC$39,"&lt;="&amp;PAL,$H69:$DC69)</f>
        <v>0</v>
      </c>
      <c r="H69" s="163">
        <f t="shared" ca="1" si="37"/>
        <v>0</v>
      </c>
      <c r="I69" s="163">
        <f t="shared" ca="1" si="37"/>
        <v>0</v>
      </c>
      <c r="J69" s="163">
        <f t="shared" ca="1" si="37"/>
        <v>0</v>
      </c>
      <c r="K69" s="163">
        <f t="shared" ca="1" si="37"/>
        <v>0</v>
      </c>
      <c r="L69" s="163">
        <f t="shared" ca="1" si="37"/>
        <v>0</v>
      </c>
      <c r="M69" s="163">
        <f t="shared" ca="1" si="37"/>
        <v>0</v>
      </c>
      <c r="N69" s="163">
        <f t="shared" ca="1" si="37"/>
        <v>0</v>
      </c>
      <c r="O69" s="163">
        <f t="shared" ca="1" si="37"/>
        <v>0</v>
      </c>
      <c r="P69" s="163">
        <f t="shared" ca="1" si="37"/>
        <v>0</v>
      </c>
      <c r="Q69" s="163">
        <f t="shared" ca="1" si="37"/>
        <v>0</v>
      </c>
      <c r="R69" s="163">
        <f t="shared" ca="1" si="38"/>
        <v>0</v>
      </c>
      <c r="S69" s="163">
        <f t="shared" ca="1" si="38"/>
        <v>0</v>
      </c>
      <c r="T69" s="163">
        <f t="shared" ca="1" si="38"/>
        <v>0</v>
      </c>
      <c r="U69" s="163">
        <f t="shared" ca="1" si="38"/>
        <v>0</v>
      </c>
      <c r="V69" s="163">
        <f t="shared" ca="1" si="38"/>
        <v>0</v>
      </c>
      <c r="W69" s="163">
        <f t="shared" ca="1" si="38"/>
        <v>0</v>
      </c>
      <c r="X69" s="163">
        <f t="shared" ca="1" si="38"/>
        <v>0</v>
      </c>
      <c r="Y69" s="163">
        <f t="shared" ca="1" si="38"/>
        <v>0</v>
      </c>
      <c r="Z69" s="163">
        <f t="shared" ca="1" si="38"/>
        <v>0</v>
      </c>
      <c r="AA69" s="163">
        <f t="shared" ca="1" si="38"/>
        <v>0</v>
      </c>
      <c r="AB69" s="163">
        <f t="shared" ca="1" si="39"/>
        <v>0</v>
      </c>
      <c r="AC69" s="163">
        <f t="shared" ca="1" si="39"/>
        <v>0</v>
      </c>
      <c r="AD69" s="163">
        <f t="shared" ca="1" si="39"/>
        <v>0</v>
      </c>
      <c r="AE69" s="163">
        <f t="shared" ca="1" si="39"/>
        <v>0</v>
      </c>
      <c r="AF69" s="163">
        <f t="shared" ca="1" si="39"/>
        <v>0</v>
      </c>
      <c r="AG69" s="163">
        <f t="shared" ca="1" si="39"/>
        <v>0</v>
      </c>
      <c r="AH69" s="163">
        <f t="shared" ca="1" si="39"/>
        <v>0</v>
      </c>
      <c r="AI69" s="163">
        <f t="shared" ca="1" si="39"/>
        <v>0</v>
      </c>
      <c r="AJ69" s="163">
        <f t="shared" ca="1" si="39"/>
        <v>0</v>
      </c>
      <c r="AK69" s="163">
        <f t="shared" ca="1" si="39"/>
        <v>0</v>
      </c>
      <c r="AL69" s="163">
        <f t="shared" ca="1" si="40"/>
        <v>0</v>
      </c>
      <c r="AM69" s="163">
        <f t="shared" ca="1" si="40"/>
        <v>0</v>
      </c>
      <c r="AN69" s="163">
        <f t="shared" ca="1" si="40"/>
        <v>0</v>
      </c>
      <c r="AO69" s="163">
        <f t="shared" ca="1" si="40"/>
        <v>0</v>
      </c>
      <c r="AP69" s="163">
        <f t="shared" ca="1" si="40"/>
        <v>0</v>
      </c>
      <c r="AQ69" s="163">
        <f t="shared" ca="1" si="40"/>
        <v>0</v>
      </c>
      <c r="AR69" s="163">
        <f t="shared" ca="1" si="40"/>
        <v>0</v>
      </c>
      <c r="AS69" s="163">
        <f t="shared" ca="1" si="40"/>
        <v>0</v>
      </c>
      <c r="AT69" s="163">
        <f t="shared" ca="1" si="40"/>
        <v>0</v>
      </c>
      <c r="AU69" s="163">
        <f t="shared" ca="1" si="40"/>
        <v>0</v>
      </c>
      <c r="AV69" s="163">
        <f t="shared" ca="1" si="41"/>
        <v>0</v>
      </c>
      <c r="AW69" s="163">
        <f t="shared" ca="1" si="41"/>
        <v>0</v>
      </c>
      <c r="AX69" s="163">
        <f t="shared" ca="1" si="41"/>
        <v>0</v>
      </c>
      <c r="AY69" s="163">
        <f t="shared" ca="1" si="41"/>
        <v>0</v>
      </c>
      <c r="AZ69" s="163">
        <f t="shared" ca="1" si="41"/>
        <v>0</v>
      </c>
      <c r="BA69" s="163">
        <f t="shared" ca="1" si="41"/>
        <v>0</v>
      </c>
      <c r="BB69" s="163">
        <f t="shared" ca="1" si="41"/>
        <v>0</v>
      </c>
      <c r="BC69" s="163">
        <f t="shared" ca="1" si="41"/>
        <v>0</v>
      </c>
      <c r="BD69" s="163">
        <f t="shared" ca="1" si="41"/>
        <v>0</v>
      </c>
      <c r="BE69" s="163">
        <f t="shared" ca="1" si="41"/>
        <v>0</v>
      </c>
      <c r="BF69" s="163">
        <f t="shared" ca="1" si="42"/>
        <v>0</v>
      </c>
      <c r="BG69" s="163">
        <f t="shared" ca="1" si="42"/>
        <v>0</v>
      </c>
      <c r="BH69" s="163">
        <f t="shared" ca="1" si="42"/>
        <v>0</v>
      </c>
      <c r="BI69" s="163">
        <f t="shared" ca="1" si="42"/>
        <v>0</v>
      </c>
      <c r="BJ69" s="163">
        <f t="shared" ca="1" si="42"/>
        <v>0</v>
      </c>
      <c r="BK69" s="163">
        <f t="shared" ca="1" si="42"/>
        <v>0</v>
      </c>
      <c r="BL69" s="163">
        <f t="shared" ca="1" si="42"/>
        <v>0</v>
      </c>
      <c r="BM69" s="163">
        <f t="shared" ca="1" si="42"/>
        <v>0</v>
      </c>
      <c r="BN69" s="163">
        <f t="shared" ca="1" si="42"/>
        <v>0</v>
      </c>
      <c r="BO69" s="163">
        <f t="shared" ca="1" si="42"/>
        <v>0</v>
      </c>
      <c r="BP69" s="163">
        <f t="shared" ca="1" si="43"/>
        <v>0</v>
      </c>
      <c r="BQ69" s="163">
        <f t="shared" ca="1" si="43"/>
        <v>0</v>
      </c>
      <c r="BR69" s="163">
        <f t="shared" ca="1" si="43"/>
        <v>0</v>
      </c>
      <c r="BS69" s="163">
        <f t="shared" ca="1" si="43"/>
        <v>0</v>
      </c>
      <c r="BT69" s="163">
        <f t="shared" ca="1" si="43"/>
        <v>0</v>
      </c>
      <c r="BU69" s="163">
        <f t="shared" ca="1" si="43"/>
        <v>0</v>
      </c>
      <c r="BV69" s="163">
        <f t="shared" ca="1" si="43"/>
        <v>0</v>
      </c>
      <c r="BW69" s="163">
        <f t="shared" ca="1" si="43"/>
        <v>0</v>
      </c>
      <c r="BX69" s="163">
        <f t="shared" ca="1" si="43"/>
        <v>0</v>
      </c>
      <c r="BY69" s="163">
        <f t="shared" ca="1" si="43"/>
        <v>0</v>
      </c>
      <c r="BZ69" s="163">
        <f t="shared" ca="1" si="44"/>
        <v>0</v>
      </c>
      <c r="CA69" s="163">
        <f t="shared" ca="1" si="44"/>
        <v>0</v>
      </c>
      <c r="CB69" s="163">
        <f t="shared" ca="1" si="44"/>
        <v>0</v>
      </c>
      <c r="CC69" s="163">
        <f t="shared" ca="1" si="44"/>
        <v>0</v>
      </c>
      <c r="CD69" s="163">
        <f t="shared" ca="1" si="44"/>
        <v>0</v>
      </c>
      <c r="CE69" s="163">
        <f t="shared" ca="1" si="44"/>
        <v>0</v>
      </c>
      <c r="CF69" s="163">
        <f t="shared" ca="1" si="44"/>
        <v>0</v>
      </c>
      <c r="CG69" s="163">
        <f t="shared" ca="1" si="44"/>
        <v>0</v>
      </c>
      <c r="CH69" s="163">
        <f t="shared" ca="1" si="44"/>
        <v>0</v>
      </c>
      <c r="CI69" s="163">
        <f t="shared" ca="1" si="44"/>
        <v>0</v>
      </c>
      <c r="CJ69" s="163">
        <f t="shared" ca="1" si="45"/>
        <v>0</v>
      </c>
      <c r="CK69" s="163">
        <f t="shared" ca="1" si="45"/>
        <v>0</v>
      </c>
      <c r="CL69" s="163">
        <f t="shared" ca="1" si="45"/>
        <v>0</v>
      </c>
      <c r="CM69" s="163">
        <f t="shared" ca="1" si="45"/>
        <v>0</v>
      </c>
      <c r="CN69" s="163">
        <f t="shared" ca="1" si="45"/>
        <v>0</v>
      </c>
      <c r="CO69" s="163">
        <f t="shared" ca="1" si="45"/>
        <v>0</v>
      </c>
      <c r="CP69" s="163">
        <f t="shared" ca="1" si="45"/>
        <v>0</v>
      </c>
      <c r="CQ69" s="163">
        <f t="shared" ca="1" si="45"/>
        <v>0</v>
      </c>
      <c r="CR69" s="163">
        <f t="shared" ca="1" si="45"/>
        <v>0</v>
      </c>
      <c r="CS69" s="163">
        <f t="shared" ca="1" si="45"/>
        <v>0</v>
      </c>
      <c r="CT69" s="163">
        <f t="shared" ca="1" si="46"/>
        <v>0</v>
      </c>
      <c r="CU69" s="163">
        <f t="shared" ca="1" si="46"/>
        <v>0</v>
      </c>
      <c r="CV69" s="163">
        <f t="shared" ca="1" si="46"/>
        <v>0</v>
      </c>
      <c r="CW69" s="163">
        <f t="shared" ca="1" si="46"/>
        <v>0</v>
      </c>
      <c r="CX69" s="163">
        <f t="shared" ca="1" si="46"/>
        <v>0</v>
      </c>
      <c r="CY69" s="163">
        <f t="shared" ca="1" si="46"/>
        <v>0</v>
      </c>
      <c r="CZ69" s="163">
        <f t="shared" ca="1" si="46"/>
        <v>0</v>
      </c>
      <c r="DA69" s="163">
        <f t="shared" ca="1" si="46"/>
        <v>0</v>
      </c>
      <c r="DB69" s="163">
        <f t="shared" ca="1" si="46"/>
        <v>0</v>
      </c>
      <c r="DC69" s="163">
        <f t="shared" ca="1" si="46"/>
        <v>0</v>
      </c>
      <c r="DE69" s="111"/>
    </row>
    <row r="70" spans="1:109" s="158" customFormat="1" hidden="1">
      <c r="A70" s="162">
        <v>32</v>
      </c>
      <c r="B70" s="322" t="str">
        <f t="shared" ca="1" si="11"/>
        <v>E.</v>
      </c>
      <c r="C70" s="456" t="str">
        <f t="shared" ca="1" si="12"/>
        <v>INVESTICINĖS VEIKLOS</v>
      </c>
      <c r="D70" s="457"/>
      <c r="E70" s="457"/>
      <c r="F70" s="458"/>
      <c r="G70" s="157">
        <f ca="1">SUMIF($H$39:$DC$39,"&lt;="&amp;PAL,$H70:$DC70)</f>
        <v>131178425.66323805</v>
      </c>
      <c r="H70" s="160">
        <f ca="1">SUM(H71,H80,H89)</f>
        <v>11000000</v>
      </c>
      <c r="I70" s="160">
        <f t="shared" ref="I70:BT70" ca="1" si="47">SUM(I71,I80,I89)</f>
        <v>12360000</v>
      </c>
      <c r="J70" s="160">
        <f t="shared" ca="1" si="47"/>
        <v>13791700</v>
      </c>
      <c r="K70" s="160">
        <f t="shared" ca="1" si="47"/>
        <v>15298178</v>
      </c>
      <c r="L70" s="160">
        <f t="shared" ca="1" si="47"/>
        <v>16882632.149999999</v>
      </c>
      <c r="M70" s="160">
        <f t="shared" ca="1" si="47"/>
        <v>18548385.188799996</v>
      </c>
      <c r="N70" s="160">
        <f t="shared" ca="1" si="47"/>
        <v>20298889.040992998</v>
      </c>
      <c r="O70" s="160">
        <f t="shared" ca="1" si="47"/>
        <v>22998641.283445068</v>
      </c>
      <c r="P70" s="160">
        <f t="shared" ca="1" si="47"/>
        <v>0</v>
      </c>
      <c r="Q70" s="160">
        <f t="shared" ca="1" si="47"/>
        <v>0</v>
      </c>
      <c r="R70" s="160">
        <f t="shared" ca="1" si="47"/>
        <v>0</v>
      </c>
      <c r="S70" s="160">
        <f t="shared" ca="1" si="47"/>
        <v>0</v>
      </c>
      <c r="T70" s="160">
        <f t="shared" ca="1" si="47"/>
        <v>0</v>
      </c>
      <c r="U70" s="160">
        <f t="shared" ca="1" si="47"/>
        <v>0</v>
      </c>
      <c r="V70" s="160">
        <f t="shared" ca="1" si="47"/>
        <v>0</v>
      </c>
      <c r="W70" s="160">
        <f t="shared" ca="1" si="47"/>
        <v>0</v>
      </c>
      <c r="X70" s="160">
        <f t="shared" ca="1" si="47"/>
        <v>0</v>
      </c>
      <c r="Y70" s="160">
        <f t="shared" ca="1" si="47"/>
        <v>0</v>
      </c>
      <c r="Z70" s="160">
        <f t="shared" ca="1" si="47"/>
        <v>0</v>
      </c>
      <c r="AA70" s="160">
        <f t="shared" ca="1" si="47"/>
        <v>0</v>
      </c>
      <c r="AB70" s="160">
        <f t="shared" ca="1" si="47"/>
        <v>0</v>
      </c>
      <c r="AC70" s="160">
        <f t="shared" ca="1" si="47"/>
        <v>0</v>
      </c>
      <c r="AD70" s="160">
        <f t="shared" ca="1" si="47"/>
        <v>0</v>
      </c>
      <c r="AE70" s="160">
        <f t="shared" ca="1" si="47"/>
        <v>0</v>
      </c>
      <c r="AF70" s="160">
        <f t="shared" ca="1" si="47"/>
        <v>0</v>
      </c>
      <c r="AG70" s="160">
        <f t="shared" ca="1" si="47"/>
        <v>0</v>
      </c>
      <c r="AH70" s="160">
        <f t="shared" ca="1" si="47"/>
        <v>0</v>
      </c>
      <c r="AI70" s="160">
        <f t="shared" ca="1" si="47"/>
        <v>0</v>
      </c>
      <c r="AJ70" s="160">
        <f t="shared" ca="1" si="47"/>
        <v>0</v>
      </c>
      <c r="AK70" s="160">
        <f t="shared" ca="1" si="47"/>
        <v>0</v>
      </c>
      <c r="AL70" s="160">
        <f t="shared" ca="1" si="47"/>
        <v>0</v>
      </c>
      <c r="AM70" s="160">
        <f t="shared" ca="1" si="47"/>
        <v>0</v>
      </c>
      <c r="AN70" s="160">
        <f t="shared" ca="1" si="47"/>
        <v>0</v>
      </c>
      <c r="AO70" s="160">
        <f t="shared" ca="1" si="47"/>
        <v>0</v>
      </c>
      <c r="AP70" s="160">
        <f t="shared" ca="1" si="47"/>
        <v>0</v>
      </c>
      <c r="AQ70" s="160">
        <f t="shared" ca="1" si="47"/>
        <v>0</v>
      </c>
      <c r="AR70" s="160">
        <f t="shared" ca="1" si="47"/>
        <v>0</v>
      </c>
      <c r="AS70" s="160">
        <f t="shared" ca="1" si="47"/>
        <v>0</v>
      </c>
      <c r="AT70" s="160">
        <f t="shared" ca="1" si="47"/>
        <v>0</v>
      </c>
      <c r="AU70" s="160">
        <f t="shared" ca="1" si="47"/>
        <v>0</v>
      </c>
      <c r="AV70" s="160">
        <f t="shared" ca="1" si="47"/>
        <v>0</v>
      </c>
      <c r="AW70" s="160">
        <f t="shared" ca="1" si="47"/>
        <v>0</v>
      </c>
      <c r="AX70" s="160">
        <f t="shared" ca="1" si="47"/>
        <v>0</v>
      </c>
      <c r="AY70" s="160">
        <f t="shared" ca="1" si="47"/>
        <v>0</v>
      </c>
      <c r="AZ70" s="160">
        <f t="shared" ca="1" si="47"/>
        <v>0</v>
      </c>
      <c r="BA70" s="160">
        <f t="shared" ca="1" si="47"/>
        <v>0</v>
      </c>
      <c r="BB70" s="160">
        <f t="shared" ca="1" si="47"/>
        <v>0</v>
      </c>
      <c r="BC70" s="160">
        <f t="shared" ca="1" si="47"/>
        <v>0</v>
      </c>
      <c r="BD70" s="160">
        <f t="shared" ca="1" si="47"/>
        <v>0</v>
      </c>
      <c r="BE70" s="160">
        <f t="shared" ca="1" si="47"/>
        <v>0</v>
      </c>
      <c r="BF70" s="160">
        <f t="shared" ca="1" si="47"/>
        <v>0</v>
      </c>
      <c r="BG70" s="160">
        <f t="shared" ca="1" si="47"/>
        <v>0</v>
      </c>
      <c r="BH70" s="160">
        <f t="shared" ca="1" si="47"/>
        <v>0</v>
      </c>
      <c r="BI70" s="160">
        <f t="shared" ca="1" si="47"/>
        <v>0</v>
      </c>
      <c r="BJ70" s="160">
        <f t="shared" ca="1" si="47"/>
        <v>0</v>
      </c>
      <c r="BK70" s="160">
        <f t="shared" ca="1" si="47"/>
        <v>0</v>
      </c>
      <c r="BL70" s="160">
        <f t="shared" ca="1" si="47"/>
        <v>0</v>
      </c>
      <c r="BM70" s="160">
        <f t="shared" ca="1" si="47"/>
        <v>0</v>
      </c>
      <c r="BN70" s="160">
        <f t="shared" ca="1" si="47"/>
        <v>0</v>
      </c>
      <c r="BO70" s="160">
        <f t="shared" ca="1" si="47"/>
        <v>0</v>
      </c>
      <c r="BP70" s="160">
        <f t="shared" ca="1" si="47"/>
        <v>0</v>
      </c>
      <c r="BQ70" s="160">
        <f t="shared" ca="1" si="47"/>
        <v>0</v>
      </c>
      <c r="BR70" s="160">
        <f t="shared" ca="1" si="47"/>
        <v>0</v>
      </c>
      <c r="BS70" s="160">
        <f t="shared" ca="1" si="47"/>
        <v>0</v>
      </c>
      <c r="BT70" s="160">
        <f t="shared" ca="1" si="47"/>
        <v>0</v>
      </c>
      <c r="BU70" s="160">
        <f t="shared" ref="BU70:DC70" ca="1" si="48">SUM(BU71,BU80,BU89)</f>
        <v>0</v>
      </c>
      <c r="BV70" s="160">
        <f t="shared" ca="1" si="48"/>
        <v>0</v>
      </c>
      <c r="BW70" s="160">
        <f t="shared" ca="1" si="48"/>
        <v>0</v>
      </c>
      <c r="BX70" s="160">
        <f t="shared" ca="1" si="48"/>
        <v>0</v>
      </c>
      <c r="BY70" s="160">
        <f t="shared" ca="1" si="48"/>
        <v>0</v>
      </c>
      <c r="BZ70" s="160">
        <f t="shared" ca="1" si="48"/>
        <v>0</v>
      </c>
      <c r="CA70" s="160">
        <f t="shared" ca="1" si="48"/>
        <v>0</v>
      </c>
      <c r="CB70" s="160">
        <f t="shared" ca="1" si="48"/>
        <v>0</v>
      </c>
      <c r="CC70" s="160">
        <f t="shared" ca="1" si="48"/>
        <v>0</v>
      </c>
      <c r="CD70" s="160">
        <f t="shared" ca="1" si="48"/>
        <v>0</v>
      </c>
      <c r="CE70" s="160">
        <f t="shared" ca="1" si="48"/>
        <v>0</v>
      </c>
      <c r="CF70" s="160">
        <f t="shared" ca="1" si="48"/>
        <v>0</v>
      </c>
      <c r="CG70" s="160">
        <f t="shared" ca="1" si="48"/>
        <v>0</v>
      </c>
      <c r="CH70" s="160">
        <f t="shared" ca="1" si="48"/>
        <v>0</v>
      </c>
      <c r="CI70" s="160">
        <f t="shared" ca="1" si="48"/>
        <v>0</v>
      </c>
      <c r="CJ70" s="160">
        <f t="shared" ca="1" si="48"/>
        <v>0</v>
      </c>
      <c r="CK70" s="160">
        <f t="shared" ca="1" si="48"/>
        <v>0</v>
      </c>
      <c r="CL70" s="160">
        <f t="shared" ca="1" si="48"/>
        <v>0</v>
      </c>
      <c r="CM70" s="160">
        <f t="shared" ca="1" si="48"/>
        <v>0</v>
      </c>
      <c r="CN70" s="160">
        <f t="shared" ca="1" si="48"/>
        <v>0</v>
      </c>
      <c r="CO70" s="160">
        <f t="shared" ca="1" si="48"/>
        <v>0</v>
      </c>
      <c r="CP70" s="160">
        <f t="shared" ca="1" si="48"/>
        <v>0</v>
      </c>
      <c r="CQ70" s="160">
        <f t="shared" ca="1" si="48"/>
        <v>0</v>
      </c>
      <c r="CR70" s="160">
        <f t="shared" ca="1" si="48"/>
        <v>0</v>
      </c>
      <c r="CS70" s="160">
        <f t="shared" ca="1" si="48"/>
        <v>0</v>
      </c>
      <c r="CT70" s="160">
        <f t="shared" ca="1" si="48"/>
        <v>0</v>
      </c>
      <c r="CU70" s="160">
        <f t="shared" ca="1" si="48"/>
        <v>0</v>
      </c>
      <c r="CV70" s="160">
        <f t="shared" ca="1" si="48"/>
        <v>0</v>
      </c>
      <c r="CW70" s="160">
        <f t="shared" ca="1" si="48"/>
        <v>0</v>
      </c>
      <c r="CX70" s="160">
        <f t="shared" ca="1" si="48"/>
        <v>0</v>
      </c>
      <c r="CY70" s="160">
        <f t="shared" ca="1" si="48"/>
        <v>0</v>
      </c>
      <c r="CZ70" s="160">
        <f t="shared" ca="1" si="48"/>
        <v>0</v>
      </c>
      <c r="DA70" s="160">
        <f t="shared" ca="1" si="48"/>
        <v>0</v>
      </c>
      <c r="DB70" s="160">
        <f t="shared" ca="1" si="48"/>
        <v>0</v>
      </c>
      <c r="DC70" s="160">
        <f t="shared" ca="1" si="48"/>
        <v>0</v>
      </c>
      <c r="DE70" s="111"/>
    </row>
    <row r="71" spans="1:109" s="158" customFormat="1" hidden="1">
      <c r="A71" s="162">
        <v>33</v>
      </c>
      <c r="B71" s="322" t="str">
        <f t="shared" ca="1" si="11"/>
        <v>E.1.</v>
      </c>
      <c r="C71" s="456" t="str">
        <f t="shared" ca="1" si="12"/>
        <v>Infrastruktūros vystymas</v>
      </c>
      <c r="D71" s="457"/>
      <c r="E71" s="457"/>
      <c r="F71" s="458"/>
      <c r="G71" s="157">
        <f ca="1">SUMIF($H$39:$DC$39,"&lt;="&amp;PAL,$H71:$DC71)</f>
        <v>0</v>
      </c>
      <c r="H71" s="160">
        <f ca="1">SUM(H72:H79)</f>
        <v>0</v>
      </c>
      <c r="I71" s="160">
        <f t="shared" ref="I71:BT71" ca="1" si="49">SUM(I72:I79)</f>
        <v>0</v>
      </c>
      <c r="J71" s="160">
        <f t="shared" ca="1" si="49"/>
        <v>0</v>
      </c>
      <c r="K71" s="160">
        <f t="shared" ca="1" si="49"/>
        <v>0</v>
      </c>
      <c r="L71" s="160">
        <f t="shared" ca="1" si="49"/>
        <v>0</v>
      </c>
      <c r="M71" s="160">
        <f t="shared" ca="1" si="49"/>
        <v>0</v>
      </c>
      <c r="N71" s="160">
        <f t="shared" ca="1" si="49"/>
        <v>0</v>
      </c>
      <c r="O71" s="160">
        <f t="shared" ca="1" si="49"/>
        <v>0</v>
      </c>
      <c r="P71" s="160">
        <f t="shared" ca="1" si="49"/>
        <v>0</v>
      </c>
      <c r="Q71" s="160">
        <f t="shared" ca="1" si="49"/>
        <v>0</v>
      </c>
      <c r="R71" s="160">
        <f t="shared" ca="1" si="49"/>
        <v>0</v>
      </c>
      <c r="S71" s="160">
        <f t="shared" ca="1" si="49"/>
        <v>0</v>
      </c>
      <c r="T71" s="160">
        <f t="shared" ca="1" si="49"/>
        <v>0</v>
      </c>
      <c r="U71" s="160">
        <f t="shared" ca="1" si="49"/>
        <v>0</v>
      </c>
      <c r="V71" s="160">
        <f t="shared" ca="1" si="49"/>
        <v>0</v>
      </c>
      <c r="W71" s="160">
        <f t="shared" ca="1" si="49"/>
        <v>0</v>
      </c>
      <c r="X71" s="160">
        <f t="shared" ca="1" si="49"/>
        <v>0</v>
      </c>
      <c r="Y71" s="160">
        <f t="shared" ca="1" si="49"/>
        <v>0</v>
      </c>
      <c r="Z71" s="160">
        <f t="shared" ca="1" si="49"/>
        <v>0</v>
      </c>
      <c r="AA71" s="160">
        <f t="shared" ca="1" si="49"/>
        <v>0</v>
      </c>
      <c r="AB71" s="160">
        <f t="shared" ca="1" si="49"/>
        <v>0</v>
      </c>
      <c r="AC71" s="160">
        <f t="shared" ca="1" si="49"/>
        <v>0</v>
      </c>
      <c r="AD71" s="160">
        <f t="shared" ca="1" si="49"/>
        <v>0</v>
      </c>
      <c r="AE71" s="160">
        <f t="shared" ca="1" si="49"/>
        <v>0</v>
      </c>
      <c r="AF71" s="160">
        <f t="shared" ca="1" si="49"/>
        <v>0</v>
      </c>
      <c r="AG71" s="160">
        <f t="shared" ca="1" si="49"/>
        <v>0</v>
      </c>
      <c r="AH71" s="160">
        <f t="shared" ca="1" si="49"/>
        <v>0</v>
      </c>
      <c r="AI71" s="160">
        <f t="shared" ca="1" si="49"/>
        <v>0</v>
      </c>
      <c r="AJ71" s="160">
        <f t="shared" ca="1" si="49"/>
        <v>0</v>
      </c>
      <c r="AK71" s="160">
        <f t="shared" ca="1" si="49"/>
        <v>0</v>
      </c>
      <c r="AL71" s="160">
        <f t="shared" ca="1" si="49"/>
        <v>0</v>
      </c>
      <c r="AM71" s="160">
        <f t="shared" ca="1" si="49"/>
        <v>0</v>
      </c>
      <c r="AN71" s="160">
        <f t="shared" ca="1" si="49"/>
        <v>0</v>
      </c>
      <c r="AO71" s="160">
        <f t="shared" ca="1" si="49"/>
        <v>0</v>
      </c>
      <c r="AP71" s="160">
        <f t="shared" ca="1" si="49"/>
        <v>0</v>
      </c>
      <c r="AQ71" s="160">
        <f t="shared" ca="1" si="49"/>
        <v>0</v>
      </c>
      <c r="AR71" s="160">
        <f t="shared" ca="1" si="49"/>
        <v>0</v>
      </c>
      <c r="AS71" s="160">
        <f t="shared" ca="1" si="49"/>
        <v>0</v>
      </c>
      <c r="AT71" s="160">
        <f t="shared" ca="1" si="49"/>
        <v>0</v>
      </c>
      <c r="AU71" s="160">
        <f t="shared" ca="1" si="49"/>
        <v>0</v>
      </c>
      <c r="AV71" s="160">
        <f t="shared" ca="1" si="49"/>
        <v>0</v>
      </c>
      <c r="AW71" s="160">
        <f t="shared" ca="1" si="49"/>
        <v>0</v>
      </c>
      <c r="AX71" s="160">
        <f t="shared" ca="1" si="49"/>
        <v>0</v>
      </c>
      <c r="AY71" s="160">
        <f t="shared" ca="1" si="49"/>
        <v>0</v>
      </c>
      <c r="AZ71" s="160">
        <f t="shared" ca="1" si="49"/>
        <v>0</v>
      </c>
      <c r="BA71" s="160">
        <f t="shared" ca="1" si="49"/>
        <v>0</v>
      </c>
      <c r="BB71" s="160">
        <f t="shared" ca="1" si="49"/>
        <v>0</v>
      </c>
      <c r="BC71" s="160">
        <f t="shared" ca="1" si="49"/>
        <v>0</v>
      </c>
      <c r="BD71" s="160">
        <f t="shared" ca="1" si="49"/>
        <v>0</v>
      </c>
      <c r="BE71" s="160">
        <f t="shared" ca="1" si="49"/>
        <v>0</v>
      </c>
      <c r="BF71" s="160">
        <f t="shared" ca="1" si="49"/>
        <v>0</v>
      </c>
      <c r="BG71" s="160">
        <f t="shared" ca="1" si="49"/>
        <v>0</v>
      </c>
      <c r="BH71" s="160">
        <f t="shared" ca="1" si="49"/>
        <v>0</v>
      </c>
      <c r="BI71" s="160">
        <f t="shared" ca="1" si="49"/>
        <v>0</v>
      </c>
      <c r="BJ71" s="160">
        <f t="shared" ca="1" si="49"/>
        <v>0</v>
      </c>
      <c r="BK71" s="160">
        <f t="shared" ca="1" si="49"/>
        <v>0</v>
      </c>
      <c r="BL71" s="160">
        <f t="shared" ca="1" si="49"/>
        <v>0</v>
      </c>
      <c r="BM71" s="160">
        <f t="shared" ca="1" si="49"/>
        <v>0</v>
      </c>
      <c r="BN71" s="160">
        <f t="shared" ca="1" si="49"/>
        <v>0</v>
      </c>
      <c r="BO71" s="160">
        <f t="shared" ca="1" si="49"/>
        <v>0</v>
      </c>
      <c r="BP71" s="160">
        <f t="shared" ca="1" si="49"/>
        <v>0</v>
      </c>
      <c r="BQ71" s="160">
        <f t="shared" ca="1" si="49"/>
        <v>0</v>
      </c>
      <c r="BR71" s="160">
        <f t="shared" ca="1" si="49"/>
        <v>0</v>
      </c>
      <c r="BS71" s="160">
        <f t="shared" ca="1" si="49"/>
        <v>0</v>
      </c>
      <c r="BT71" s="160">
        <f t="shared" ca="1" si="49"/>
        <v>0</v>
      </c>
      <c r="BU71" s="160">
        <f t="shared" ref="BU71:DB71" ca="1" si="50">SUM(BU72:BU79)</f>
        <v>0</v>
      </c>
      <c r="BV71" s="160">
        <f t="shared" ca="1" si="50"/>
        <v>0</v>
      </c>
      <c r="BW71" s="160">
        <f t="shared" ca="1" si="50"/>
        <v>0</v>
      </c>
      <c r="BX71" s="160">
        <f t="shared" ca="1" si="50"/>
        <v>0</v>
      </c>
      <c r="BY71" s="160">
        <f t="shared" ca="1" si="50"/>
        <v>0</v>
      </c>
      <c r="BZ71" s="160">
        <f t="shared" ca="1" si="50"/>
        <v>0</v>
      </c>
      <c r="CA71" s="160">
        <f t="shared" ca="1" si="50"/>
        <v>0</v>
      </c>
      <c r="CB71" s="160">
        <f t="shared" ca="1" si="50"/>
        <v>0</v>
      </c>
      <c r="CC71" s="160">
        <f t="shared" ca="1" si="50"/>
        <v>0</v>
      </c>
      <c r="CD71" s="160">
        <f t="shared" ca="1" si="50"/>
        <v>0</v>
      </c>
      <c r="CE71" s="160">
        <f t="shared" ca="1" si="50"/>
        <v>0</v>
      </c>
      <c r="CF71" s="160">
        <f t="shared" ca="1" si="50"/>
        <v>0</v>
      </c>
      <c r="CG71" s="160">
        <f t="shared" ca="1" si="50"/>
        <v>0</v>
      </c>
      <c r="CH71" s="160">
        <f t="shared" ca="1" si="50"/>
        <v>0</v>
      </c>
      <c r="CI71" s="160">
        <f t="shared" ca="1" si="50"/>
        <v>0</v>
      </c>
      <c r="CJ71" s="160">
        <f t="shared" ca="1" si="50"/>
        <v>0</v>
      </c>
      <c r="CK71" s="160">
        <f t="shared" ca="1" si="50"/>
        <v>0</v>
      </c>
      <c r="CL71" s="160">
        <f t="shared" ca="1" si="50"/>
        <v>0</v>
      </c>
      <c r="CM71" s="160">
        <f t="shared" ca="1" si="50"/>
        <v>0</v>
      </c>
      <c r="CN71" s="160">
        <f t="shared" ca="1" si="50"/>
        <v>0</v>
      </c>
      <c r="CO71" s="160">
        <f t="shared" ca="1" si="50"/>
        <v>0</v>
      </c>
      <c r="CP71" s="160">
        <f t="shared" ca="1" si="50"/>
        <v>0</v>
      </c>
      <c r="CQ71" s="160">
        <f t="shared" ca="1" si="50"/>
        <v>0</v>
      </c>
      <c r="CR71" s="160">
        <f t="shared" ca="1" si="50"/>
        <v>0</v>
      </c>
      <c r="CS71" s="160">
        <f t="shared" ca="1" si="50"/>
        <v>0</v>
      </c>
      <c r="CT71" s="160">
        <f t="shared" ca="1" si="50"/>
        <v>0</v>
      </c>
      <c r="CU71" s="160">
        <f t="shared" ca="1" si="50"/>
        <v>0</v>
      </c>
      <c r="CV71" s="160">
        <f t="shared" ca="1" si="50"/>
        <v>0</v>
      </c>
      <c r="CW71" s="160">
        <f t="shared" ca="1" si="50"/>
        <v>0</v>
      </c>
      <c r="CX71" s="160">
        <f t="shared" ca="1" si="50"/>
        <v>0</v>
      </c>
      <c r="CY71" s="160">
        <f t="shared" ca="1" si="50"/>
        <v>0</v>
      </c>
      <c r="CZ71" s="160">
        <f t="shared" ca="1" si="50"/>
        <v>0</v>
      </c>
      <c r="DA71" s="160">
        <f t="shared" ca="1" si="50"/>
        <v>0</v>
      </c>
      <c r="DB71" s="160">
        <f t="shared" ca="1" si="50"/>
        <v>0</v>
      </c>
      <c r="DC71" s="160">
        <f ca="1">SUM(DC72:DC79)</f>
        <v>0</v>
      </c>
      <c r="DE71" s="111"/>
    </row>
    <row r="72" spans="1:109" s="158" customFormat="1" hidden="1">
      <c r="A72" s="162">
        <v>34</v>
      </c>
      <c r="B72" s="161" t="str">
        <f t="shared" ca="1" si="11"/>
        <v>E.1.1.</v>
      </c>
      <c r="C72" s="453" t="str">
        <f t="shared" ca="1" si="12"/>
        <v>Veikla</v>
      </c>
      <c r="D72" s="454"/>
      <c r="E72" s="454"/>
      <c r="F72" s="455"/>
      <c r="G72" s="157">
        <f ca="1">SUMIF($H$39:$DC$39,"&lt;="&amp;PAL,$H72:$DC72)</f>
        <v>0</v>
      </c>
      <c r="H72" s="163">
        <f t="shared" ref="H72:Q79" ca="1" si="51">IFERROR(OFFSET(INDIRECT("'"&amp;Opt_alt&amp;"'!H12"),$A72,H$39)*(1+VMI)^H$39,"")</f>
        <v>0</v>
      </c>
      <c r="I72" s="163">
        <f t="shared" ca="1" si="51"/>
        <v>0</v>
      </c>
      <c r="J72" s="163">
        <f t="shared" ca="1" si="51"/>
        <v>0</v>
      </c>
      <c r="K72" s="163">
        <f t="shared" ca="1" si="51"/>
        <v>0</v>
      </c>
      <c r="L72" s="163">
        <f t="shared" ca="1" si="51"/>
        <v>0</v>
      </c>
      <c r="M72" s="163">
        <f t="shared" ca="1" si="51"/>
        <v>0</v>
      </c>
      <c r="N72" s="163">
        <f t="shared" ca="1" si="51"/>
        <v>0</v>
      </c>
      <c r="O72" s="163">
        <f t="shared" ca="1" si="51"/>
        <v>0</v>
      </c>
      <c r="P72" s="163">
        <f t="shared" ca="1" si="51"/>
        <v>0</v>
      </c>
      <c r="Q72" s="163">
        <f t="shared" ca="1" si="51"/>
        <v>0</v>
      </c>
      <c r="R72" s="163">
        <f t="shared" ref="R72:AA79" ca="1" si="52">IFERROR(OFFSET(INDIRECT("'"&amp;Opt_alt&amp;"'!H12"),$A72,R$39)*(1+VMI)^R$39,"")</f>
        <v>0</v>
      </c>
      <c r="S72" s="163">
        <f t="shared" ca="1" si="52"/>
        <v>0</v>
      </c>
      <c r="T72" s="163">
        <f t="shared" ca="1" si="52"/>
        <v>0</v>
      </c>
      <c r="U72" s="163">
        <f t="shared" ca="1" si="52"/>
        <v>0</v>
      </c>
      <c r="V72" s="163">
        <f t="shared" ca="1" si="52"/>
        <v>0</v>
      </c>
      <c r="W72" s="163">
        <f t="shared" ca="1" si="52"/>
        <v>0</v>
      </c>
      <c r="X72" s="163">
        <f t="shared" ca="1" si="52"/>
        <v>0</v>
      </c>
      <c r="Y72" s="163">
        <f t="shared" ca="1" si="52"/>
        <v>0</v>
      </c>
      <c r="Z72" s="163">
        <f t="shared" ca="1" si="52"/>
        <v>0</v>
      </c>
      <c r="AA72" s="163">
        <f t="shared" ca="1" si="52"/>
        <v>0</v>
      </c>
      <c r="AB72" s="163">
        <f t="shared" ref="AB72:AK79" ca="1" si="53">IFERROR(OFFSET(INDIRECT("'"&amp;Opt_alt&amp;"'!H12"),$A72,AB$39)*(1+VMI)^AB$39,"")</f>
        <v>0</v>
      </c>
      <c r="AC72" s="163">
        <f t="shared" ca="1" si="53"/>
        <v>0</v>
      </c>
      <c r="AD72" s="163">
        <f t="shared" ca="1" si="53"/>
        <v>0</v>
      </c>
      <c r="AE72" s="163">
        <f t="shared" ca="1" si="53"/>
        <v>0</v>
      </c>
      <c r="AF72" s="163">
        <f t="shared" ca="1" si="53"/>
        <v>0</v>
      </c>
      <c r="AG72" s="163">
        <f t="shared" ca="1" si="53"/>
        <v>0</v>
      </c>
      <c r="AH72" s="163">
        <f t="shared" ca="1" si="53"/>
        <v>0</v>
      </c>
      <c r="AI72" s="163">
        <f t="shared" ca="1" si="53"/>
        <v>0</v>
      </c>
      <c r="AJ72" s="163">
        <f t="shared" ca="1" si="53"/>
        <v>0</v>
      </c>
      <c r="AK72" s="163">
        <f t="shared" ca="1" si="53"/>
        <v>0</v>
      </c>
      <c r="AL72" s="163">
        <f t="shared" ref="AL72:AU79" ca="1" si="54">IFERROR(OFFSET(INDIRECT("'"&amp;Opt_alt&amp;"'!H12"),$A72,AL$39)*(1+VMI)^AL$39,"")</f>
        <v>0</v>
      </c>
      <c r="AM72" s="163">
        <f t="shared" ca="1" si="54"/>
        <v>0</v>
      </c>
      <c r="AN72" s="163">
        <f t="shared" ca="1" si="54"/>
        <v>0</v>
      </c>
      <c r="AO72" s="163">
        <f t="shared" ca="1" si="54"/>
        <v>0</v>
      </c>
      <c r="AP72" s="163">
        <f t="shared" ca="1" si="54"/>
        <v>0</v>
      </c>
      <c r="AQ72" s="163">
        <f t="shared" ca="1" si="54"/>
        <v>0</v>
      </c>
      <c r="AR72" s="163">
        <f t="shared" ca="1" si="54"/>
        <v>0</v>
      </c>
      <c r="AS72" s="163">
        <f t="shared" ca="1" si="54"/>
        <v>0</v>
      </c>
      <c r="AT72" s="163">
        <f t="shared" ca="1" si="54"/>
        <v>0</v>
      </c>
      <c r="AU72" s="163">
        <f t="shared" ca="1" si="54"/>
        <v>0</v>
      </c>
      <c r="AV72" s="163">
        <f t="shared" ref="AV72:BE79" ca="1" si="55">IFERROR(OFFSET(INDIRECT("'"&amp;Opt_alt&amp;"'!H12"),$A72,AV$39)*(1+VMI)^AV$39,"")</f>
        <v>0</v>
      </c>
      <c r="AW72" s="163">
        <f t="shared" ca="1" si="55"/>
        <v>0</v>
      </c>
      <c r="AX72" s="163">
        <f t="shared" ca="1" si="55"/>
        <v>0</v>
      </c>
      <c r="AY72" s="163">
        <f t="shared" ca="1" si="55"/>
        <v>0</v>
      </c>
      <c r="AZ72" s="163">
        <f t="shared" ca="1" si="55"/>
        <v>0</v>
      </c>
      <c r="BA72" s="163">
        <f t="shared" ca="1" si="55"/>
        <v>0</v>
      </c>
      <c r="BB72" s="163">
        <f t="shared" ca="1" si="55"/>
        <v>0</v>
      </c>
      <c r="BC72" s="163">
        <f t="shared" ca="1" si="55"/>
        <v>0</v>
      </c>
      <c r="BD72" s="163">
        <f t="shared" ca="1" si="55"/>
        <v>0</v>
      </c>
      <c r="BE72" s="163">
        <f t="shared" ca="1" si="55"/>
        <v>0</v>
      </c>
      <c r="BF72" s="163">
        <f t="shared" ref="BF72:BO79" ca="1" si="56">IFERROR(OFFSET(INDIRECT("'"&amp;Opt_alt&amp;"'!H12"),$A72,BF$39)*(1+VMI)^BF$39,"")</f>
        <v>0</v>
      </c>
      <c r="BG72" s="163">
        <f t="shared" ca="1" si="56"/>
        <v>0</v>
      </c>
      <c r="BH72" s="163">
        <f t="shared" ca="1" si="56"/>
        <v>0</v>
      </c>
      <c r="BI72" s="163">
        <f t="shared" ca="1" si="56"/>
        <v>0</v>
      </c>
      <c r="BJ72" s="163">
        <f t="shared" ca="1" si="56"/>
        <v>0</v>
      </c>
      <c r="BK72" s="163">
        <f t="shared" ca="1" si="56"/>
        <v>0</v>
      </c>
      <c r="BL72" s="163">
        <f t="shared" ca="1" si="56"/>
        <v>0</v>
      </c>
      <c r="BM72" s="163">
        <f t="shared" ca="1" si="56"/>
        <v>0</v>
      </c>
      <c r="BN72" s="163">
        <f t="shared" ca="1" si="56"/>
        <v>0</v>
      </c>
      <c r="BO72" s="163">
        <f t="shared" ca="1" si="56"/>
        <v>0</v>
      </c>
      <c r="BP72" s="163">
        <f t="shared" ref="BP72:BY79" ca="1" si="57">IFERROR(OFFSET(INDIRECT("'"&amp;Opt_alt&amp;"'!H12"),$A72,BP$39)*(1+VMI)^BP$39,"")</f>
        <v>0</v>
      </c>
      <c r="BQ72" s="163">
        <f t="shared" ca="1" si="57"/>
        <v>0</v>
      </c>
      <c r="BR72" s="163">
        <f t="shared" ca="1" si="57"/>
        <v>0</v>
      </c>
      <c r="BS72" s="163">
        <f t="shared" ca="1" si="57"/>
        <v>0</v>
      </c>
      <c r="BT72" s="163">
        <f t="shared" ca="1" si="57"/>
        <v>0</v>
      </c>
      <c r="BU72" s="163">
        <f t="shared" ca="1" si="57"/>
        <v>0</v>
      </c>
      <c r="BV72" s="163">
        <f t="shared" ca="1" si="57"/>
        <v>0</v>
      </c>
      <c r="BW72" s="163">
        <f t="shared" ca="1" si="57"/>
        <v>0</v>
      </c>
      <c r="BX72" s="163">
        <f t="shared" ca="1" si="57"/>
        <v>0</v>
      </c>
      <c r="BY72" s="163">
        <f t="shared" ca="1" si="57"/>
        <v>0</v>
      </c>
      <c r="BZ72" s="163">
        <f t="shared" ref="BZ72:CI79" ca="1" si="58">IFERROR(OFFSET(INDIRECT("'"&amp;Opt_alt&amp;"'!H12"),$A72,BZ$39)*(1+VMI)^BZ$39,"")</f>
        <v>0</v>
      </c>
      <c r="CA72" s="163">
        <f t="shared" ca="1" si="58"/>
        <v>0</v>
      </c>
      <c r="CB72" s="163">
        <f t="shared" ca="1" si="58"/>
        <v>0</v>
      </c>
      <c r="CC72" s="163">
        <f t="shared" ca="1" si="58"/>
        <v>0</v>
      </c>
      <c r="CD72" s="163">
        <f t="shared" ca="1" si="58"/>
        <v>0</v>
      </c>
      <c r="CE72" s="163">
        <f t="shared" ca="1" si="58"/>
        <v>0</v>
      </c>
      <c r="CF72" s="163">
        <f t="shared" ca="1" si="58"/>
        <v>0</v>
      </c>
      <c r="CG72" s="163">
        <f t="shared" ca="1" si="58"/>
        <v>0</v>
      </c>
      <c r="CH72" s="163">
        <f t="shared" ca="1" si="58"/>
        <v>0</v>
      </c>
      <c r="CI72" s="163">
        <f t="shared" ca="1" si="58"/>
        <v>0</v>
      </c>
      <c r="CJ72" s="163">
        <f t="shared" ref="CJ72:CS79" ca="1" si="59">IFERROR(OFFSET(INDIRECT("'"&amp;Opt_alt&amp;"'!H12"),$A72,CJ$39)*(1+VMI)^CJ$39,"")</f>
        <v>0</v>
      </c>
      <c r="CK72" s="163">
        <f t="shared" ca="1" si="59"/>
        <v>0</v>
      </c>
      <c r="CL72" s="163">
        <f t="shared" ca="1" si="59"/>
        <v>0</v>
      </c>
      <c r="CM72" s="163">
        <f t="shared" ca="1" si="59"/>
        <v>0</v>
      </c>
      <c r="CN72" s="163">
        <f t="shared" ca="1" si="59"/>
        <v>0</v>
      </c>
      <c r="CO72" s="163">
        <f t="shared" ca="1" si="59"/>
        <v>0</v>
      </c>
      <c r="CP72" s="163">
        <f t="shared" ca="1" si="59"/>
        <v>0</v>
      </c>
      <c r="CQ72" s="163">
        <f t="shared" ca="1" si="59"/>
        <v>0</v>
      </c>
      <c r="CR72" s="163">
        <f t="shared" ca="1" si="59"/>
        <v>0</v>
      </c>
      <c r="CS72" s="163">
        <f t="shared" ca="1" si="59"/>
        <v>0</v>
      </c>
      <c r="CT72" s="163">
        <f t="shared" ref="CT72:DC79" ca="1" si="60">IFERROR(OFFSET(INDIRECT("'"&amp;Opt_alt&amp;"'!H12"),$A72,CT$39)*(1+VMI)^CT$39,"")</f>
        <v>0</v>
      </c>
      <c r="CU72" s="163">
        <f t="shared" ca="1" si="60"/>
        <v>0</v>
      </c>
      <c r="CV72" s="163">
        <f t="shared" ca="1" si="60"/>
        <v>0</v>
      </c>
      <c r="CW72" s="163">
        <f t="shared" ca="1" si="60"/>
        <v>0</v>
      </c>
      <c r="CX72" s="163">
        <f t="shared" ca="1" si="60"/>
        <v>0</v>
      </c>
      <c r="CY72" s="163">
        <f t="shared" ca="1" si="60"/>
        <v>0</v>
      </c>
      <c r="CZ72" s="163">
        <f t="shared" ca="1" si="60"/>
        <v>0</v>
      </c>
      <c r="DA72" s="163">
        <f t="shared" ca="1" si="60"/>
        <v>0</v>
      </c>
      <c r="DB72" s="163">
        <f t="shared" ca="1" si="60"/>
        <v>0</v>
      </c>
      <c r="DC72" s="163">
        <f t="shared" ca="1" si="60"/>
        <v>0</v>
      </c>
      <c r="DE72" s="111"/>
    </row>
    <row r="73" spans="1:109" s="158" customFormat="1" hidden="1">
      <c r="A73" s="162">
        <v>35</v>
      </c>
      <c r="B73" s="161" t="str">
        <f t="shared" ca="1" si="11"/>
        <v>E.1.2.</v>
      </c>
      <c r="C73" s="453" t="str">
        <f t="shared" ca="1" si="12"/>
        <v>Veikla</v>
      </c>
      <c r="D73" s="454"/>
      <c r="E73" s="454"/>
      <c r="F73" s="455"/>
      <c r="G73" s="157">
        <f ca="1">SUMIF($H$39:$DC$39,"&lt;="&amp;PAL,$H73:$DC73)</f>
        <v>0</v>
      </c>
      <c r="H73" s="163">
        <f t="shared" ca="1" si="51"/>
        <v>0</v>
      </c>
      <c r="I73" s="163">
        <f t="shared" ca="1" si="51"/>
        <v>0</v>
      </c>
      <c r="J73" s="163">
        <f t="shared" ca="1" si="51"/>
        <v>0</v>
      </c>
      <c r="K73" s="163">
        <f t="shared" ca="1" si="51"/>
        <v>0</v>
      </c>
      <c r="L73" s="163">
        <f t="shared" ca="1" si="51"/>
        <v>0</v>
      </c>
      <c r="M73" s="163">
        <f t="shared" ca="1" si="51"/>
        <v>0</v>
      </c>
      <c r="N73" s="163">
        <f t="shared" ca="1" si="51"/>
        <v>0</v>
      </c>
      <c r="O73" s="163">
        <f t="shared" ca="1" si="51"/>
        <v>0</v>
      </c>
      <c r="P73" s="163">
        <f t="shared" ca="1" si="51"/>
        <v>0</v>
      </c>
      <c r="Q73" s="163">
        <f t="shared" ca="1" si="51"/>
        <v>0</v>
      </c>
      <c r="R73" s="163">
        <f t="shared" ca="1" si="52"/>
        <v>0</v>
      </c>
      <c r="S73" s="163">
        <f t="shared" ca="1" si="52"/>
        <v>0</v>
      </c>
      <c r="T73" s="163">
        <f t="shared" ca="1" si="52"/>
        <v>0</v>
      </c>
      <c r="U73" s="163">
        <f t="shared" ca="1" si="52"/>
        <v>0</v>
      </c>
      <c r="V73" s="163">
        <f t="shared" ca="1" si="52"/>
        <v>0</v>
      </c>
      <c r="W73" s="163">
        <f t="shared" ca="1" si="52"/>
        <v>0</v>
      </c>
      <c r="X73" s="163">
        <f t="shared" ca="1" si="52"/>
        <v>0</v>
      </c>
      <c r="Y73" s="163">
        <f t="shared" ca="1" si="52"/>
        <v>0</v>
      </c>
      <c r="Z73" s="163">
        <f t="shared" ca="1" si="52"/>
        <v>0</v>
      </c>
      <c r="AA73" s="163">
        <f t="shared" ca="1" si="52"/>
        <v>0</v>
      </c>
      <c r="AB73" s="163">
        <f t="shared" ca="1" si="53"/>
        <v>0</v>
      </c>
      <c r="AC73" s="163">
        <f t="shared" ca="1" si="53"/>
        <v>0</v>
      </c>
      <c r="AD73" s="163">
        <f t="shared" ca="1" si="53"/>
        <v>0</v>
      </c>
      <c r="AE73" s="163">
        <f t="shared" ca="1" si="53"/>
        <v>0</v>
      </c>
      <c r="AF73" s="163">
        <f t="shared" ca="1" si="53"/>
        <v>0</v>
      </c>
      <c r="AG73" s="163">
        <f t="shared" ca="1" si="53"/>
        <v>0</v>
      </c>
      <c r="AH73" s="163">
        <f t="shared" ca="1" si="53"/>
        <v>0</v>
      </c>
      <c r="AI73" s="163">
        <f t="shared" ca="1" si="53"/>
        <v>0</v>
      </c>
      <c r="AJ73" s="163">
        <f t="shared" ca="1" si="53"/>
        <v>0</v>
      </c>
      <c r="AK73" s="163">
        <f t="shared" ca="1" si="53"/>
        <v>0</v>
      </c>
      <c r="AL73" s="163">
        <f t="shared" ca="1" si="54"/>
        <v>0</v>
      </c>
      <c r="AM73" s="163">
        <f t="shared" ca="1" si="54"/>
        <v>0</v>
      </c>
      <c r="AN73" s="163">
        <f t="shared" ca="1" si="54"/>
        <v>0</v>
      </c>
      <c r="AO73" s="163">
        <f t="shared" ca="1" si="54"/>
        <v>0</v>
      </c>
      <c r="AP73" s="163">
        <f t="shared" ca="1" si="54"/>
        <v>0</v>
      </c>
      <c r="AQ73" s="163">
        <f t="shared" ca="1" si="54"/>
        <v>0</v>
      </c>
      <c r="AR73" s="163">
        <f t="shared" ca="1" si="54"/>
        <v>0</v>
      </c>
      <c r="AS73" s="163">
        <f t="shared" ca="1" si="54"/>
        <v>0</v>
      </c>
      <c r="AT73" s="163">
        <f t="shared" ca="1" si="54"/>
        <v>0</v>
      </c>
      <c r="AU73" s="163">
        <f t="shared" ca="1" si="54"/>
        <v>0</v>
      </c>
      <c r="AV73" s="163">
        <f t="shared" ca="1" si="55"/>
        <v>0</v>
      </c>
      <c r="AW73" s="163">
        <f t="shared" ca="1" si="55"/>
        <v>0</v>
      </c>
      <c r="AX73" s="163">
        <f t="shared" ca="1" si="55"/>
        <v>0</v>
      </c>
      <c r="AY73" s="163">
        <f t="shared" ca="1" si="55"/>
        <v>0</v>
      </c>
      <c r="AZ73" s="163">
        <f t="shared" ca="1" si="55"/>
        <v>0</v>
      </c>
      <c r="BA73" s="163">
        <f t="shared" ca="1" si="55"/>
        <v>0</v>
      </c>
      <c r="BB73" s="163">
        <f t="shared" ca="1" si="55"/>
        <v>0</v>
      </c>
      <c r="BC73" s="163">
        <f t="shared" ca="1" si="55"/>
        <v>0</v>
      </c>
      <c r="BD73" s="163">
        <f t="shared" ca="1" si="55"/>
        <v>0</v>
      </c>
      <c r="BE73" s="163">
        <f t="shared" ca="1" si="55"/>
        <v>0</v>
      </c>
      <c r="BF73" s="163">
        <f t="shared" ca="1" si="56"/>
        <v>0</v>
      </c>
      <c r="BG73" s="163">
        <f t="shared" ca="1" si="56"/>
        <v>0</v>
      </c>
      <c r="BH73" s="163">
        <f t="shared" ca="1" si="56"/>
        <v>0</v>
      </c>
      <c r="BI73" s="163">
        <f t="shared" ca="1" si="56"/>
        <v>0</v>
      </c>
      <c r="BJ73" s="163">
        <f t="shared" ca="1" si="56"/>
        <v>0</v>
      </c>
      <c r="BK73" s="163">
        <f t="shared" ca="1" si="56"/>
        <v>0</v>
      </c>
      <c r="BL73" s="163">
        <f t="shared" ca="1" si="56"/>
        <v>0</v>
      </c>
      <c r="BM73" s="163">
        <f t="shared" ca="1" si="56"/>
        <v>0</v>
      </c>
      <c r="BN73" s="163">
        <f t="shared" ca="1" si="56"/>
        <v>0</v>
      </c>
      <c r="BO73" s="163">
        <f t="shared" ca="1" si="56"/>
        <v>0</v>
      </c>
      <c r="BP73" s="163">
        <f t="shared" ca="1" si="57"/>
        <v>0</v>
      </c>
      <c r="BQ73" s="163">
        <f t="shared" ca="1" si="57"/>
        <v>0</v>
      </c>
      <c r="BR73" s="163">
        <f t="shared" ca="1" si="57"/>
        <v>0</v>
      </c>
      <c r="BS73" s="163">
        <f t="shared" ca="1" si="57"/>
        <v>0</v>
      </c>
      <c r="BT73" s="163">
        <f t="shared" ca="1" si="57"/>
        <v>0</v>
      </c>
      <c r="BU73" s="163">
        <f t="shared" ca="1" si="57"/>
        <v>0</v>
      </c>
      <c r="BV73" s="163">
        <f t="shared" ca="1" si="57"/>
        <v>0</v>
      </c>
      <c r="BW73" s="163">
        <f t="shared" ca="1" si="57"/>
        <v>0</v>
      </c>
      <c r="BX73" s="163">
        <f t="shared" ca="1" si="57"/>
        <v>0</v>
      </c>
      <c r="BY73" s="163">
        <f t="shared" ca="1" si="57"/>
        <v>0</v>
      </c>
      <c r="BZ73" s="163">
        <f t="shared" ca="1" si="58"/>
        <v>0</v>
      </c>
      <c r="CA73" s="163">
        <f t="shared" ca="1" si="58"/>
        <v>0</v>
      </c>
      <c r="CB73" s="163">
        <f t="shared" ca="1" si="58"/>
        <v>0</v>
      </c>
      <c r="CC73" s="163">
        <f t="shared" ca="1" si="58"/>
        <v>0</v>
      </c>
      <c r="CD73" s="163">
        <f t="shared" ca="1" si="58"/>
        <v>0</v>
      </c>
      <c r="CE73" s="163">
        <f t="shared" ca="1" si="58"/>
        <v>0</v>
      </c>
      <c r="CF73" s="163">
        <f t="shared" ca="1" si="58"/>
        <v>0</v>
      </c>
      <c r="CG73" s="163">
        <f t="shared" ca="1" si="58"/>
        <v>0</v>
      </c>
      <c r="CH73" s="163">
        <f t="shared" ca="1" si="58"/>
        <v>0</v>
      </c>
      <c r="CI73" s="163">
        <f t="shared" ca="1" si="58"/>
        <v>0</v>
      </c>
      <c r="CJ73" s="163">
        <f t="shared" ca="1" si="59"/>
        <v>0</v>
      </c>
      <c r="CK73" s="163">
        <f t="shared" ca="1" si="59"/>
        <v>0</v>
      </c>
      <c r="CL73" s="163">
        <f t="shared" ca="1" si="59"/>
        <v>0</v>
      </c>
      <c r="CM73" s="163">
        <f t="shared" ca="1" si="59"/>
        <v>0</v>
      </c>
      <c r="CN73" s="163">
        <f t="shared" ca="1" si="59"/>
        <v>0</v>
      </c>
      <c r="CO73" s="163">
        <f t="shared" ca="1" si="59"/>
        <v>0</v>
      </c>
      <c r="CP73" s="163">
        <f t="shared" ca="1" si="59"/>
        <v>0</v>
      </c>
      <c r="CQ73" s="163">
        <f t="shared" ca="1" si="59"/>
        <v>0</v>
      </c>
      <c r="CR73" s="163">
        <f t="shared" ca="1" si="59"/>
        <v>0</v>
      </c>
      <c r="CS73" s="163">
        <f t="shared" ca="1" si="59"/>
        <v>0</v>
      </c>
      <c r="CT73" s="163">
        <f t="shared" ca="1" si="60"/>
        <v>0</v>
      </c>
      <c r="CU73" s="163">
        <f t="shared" ca="1" si="60"/>
        <v>0</v>
      </c>
      <c r="CV73" s="163">
        <f t="shared" ca="1" si="60"/>
        <v>0</v>
      </c>
      <c r="CW73" s="163">
        <f t="shared" ca="1" si="60"/>
        <v>0</v>
      </c>
      <c r="CX73" s="163">
        <f t="shared" ca="1" si="60"/>
        <v>0</v>
      </c>
      <c r="CY73" s="163">
        <f t="shared" ca="1" si="60"/>
        <v>0</v>
      </c>
      <c r="CZ73" s="163">
        <f t="shared" ca="1" si="60"/>
        <v>0</v>
      </c>
      <c r="DA73" s="163">
        <f t="shared" ca="1" si="60"/>
        <v>0</v>
      </c>
      <c r="DB73" s="163">
        <f t="shared" ca="1" si="60"/>
        <v>0</v>
      </c>
      <c r="DC73" s="163">
        <f t="shared" ca="1" si="60"/>
        <v>0</v>
      </c>
      <c r="DE73" s="111"/>
    </row>
    <row r="74" spans="1:109" s="158" customFormat="1" hidden="1">
      <c r="A74" s="162">
        <v>36</v>
      </c>
      <c r="B74" s="161" t="str">
        <f t="shared" ca="1" si="11"/>
        <v>E.1.3.</v>
      </c>
      <c r="C74" s="453" t="str">
        <f t="shared" ca="1" si="12"/>
        <v>Veikla</v>
      </c>
      <c r="D74" s="454"/>
      <c r="E74" s="454"/>
      <c r="F74" s="455"/>
      <c r="G74" s="157">
        <f ca="1">SUMIF($H$39:$DC$39,"&lt;="&amp;PAL,$H74:$DC74)</f>
        <v>0</v>
      </c>
      <c r="H74" s="163">
        <f t="shared" ca="1" si="51"/>
        <v>0</v>
      </c>
      <c r="I74" s="163">
        <f t="shared" ca="1" si="51"/>
        <v>0</v>
      </c>
      <c r="J74" s="163">
        <f t="shared" ca="1" si="51"/>
        <v>0</v>
      </c>
      <c r="K74" s="163">
        <f t="shared" ca="1" si="51"/>
        <v>0</v>
      </c>
      <c r="L74" s="163">
        <f t="shared" ca="1" si="51"/>
        <v>0</v>
      </c>
      <c r="M74" s="163">
        <f t="shared" ca="1" si="51"/>
        <v>0</v>
      </c>
      <c r="N74" s="163">
        <f t="shared" ca="1" si="51"/>
        <v>0</v>
      </c>
      <c r="O74" s="163">
        <f t="shared" ca="1" si="51"/>
        <v>0</v>
      </c>
      <c r="P74" s="163">
        <f t="shared" ca="1" si="51"/>
        <v>0</v>
      </c>
      <c r="Q74" s="163">
        <f t="shared" ca="1" si="51"/>
        <v>0</v>
      </c>
      <c r="R74" s="163">
        <f t="shared" ca="1" si="52"/>
        <v>0</v>
      </c>
      <c r="S74" s="163">
        <f t="shared" ca="1" si="52"/>
        <v>0</v>
      </c>
      <c r="T74" s="163">
        <f t="shared" ca="1" si="52"/>
        <v>0</v>
      </c>
      <c r="U74" s="163">
        <f t="shared" ca="1" si="52"/>
        <v>0</v>
      </c>
      <c r="V74" s="163">
        <f t="shared" ca="1" si="52"/>
        <v>0</v>
      </c>
      <c r="W74" s="163">
        <f t="shared" ca="1" si="52"/>
        <v>0</v>
      </c>
      <c r="X74" s="163">
        <f t="shared" ca="1" si="52"/>
        <v>0</v>
      </c>
      <c r="Y74" s="163">
        <f t="shared" ca="1" si="52"/>
        <v>0</v>
      </c>
      <c r="Z74" s="163">
        <f t="shared" ca="1" si="52"/>
        <v>0</v>
      </c>
      <c r="AA74" s="163">
        <f t="shared" ca="1" si="52"/>
        <v>0</v>
      </c>
      <c r="AB74" s="163">
        <f t="shared" ca="1" si="53"/>
        <v>0</v>
      </c>
      <c r="AC74" s="163">
        <f t="shared" ca="1" si="53"/>
        <v>0</v>
      </c>
      <c r="AD74" s="163">
        <f t="shared" ca="1" si="53"/>
        <v>0</v>
      </c>
      <c r="AE74" s="163">
        <f t="shared" ca="1" si="53"/>
        <v>0</v>
      </c>
      <c r="AF74" s="163">
        <f t="shared" ca="1" si="53"/>
        <v>0</v>
      </c>
      <c r="AG74" s="163">
        <f t="shared" ca="1" si="53"/>
        <v>0</v>
      </c>
      <c r="AH74" s="163">
        <f t="shared" ca="1" si="53"/>
        <v>0</v>
      </c>
      <c r="AI74" s="163">
        <f t="shared" ca="1" si="53"/>
        <v>0</v>
      </c>
      <c r="AJ74" s="163">
        <f t="shared" ca="1" si="53"/>
        <v>0</v>
      </c>
      <c r="AK74" s="163">
        <f t="shared" ca="1" si="53"/>
        <v>0</v>
      </c>
      <c r="AL74" s="163">
        <f t="shared" ca="1" si="54"/>
        <v>0</v>
      </c>
      <c r="AM74" s="163">
        <f t="shared" ca="1" si="54"/>
        <v>0</v>
      </c>
      <c r="AN74" s="163">
        <f t="shared" ca="1" si="54"/>
        <v>0</v>
      </c>
      <c r="AO74" s="163">
        <f t="shared" ca="1" si="54"/>
        <v>0</v>
      </c>
      <c r="AP74" s="163">
        <f t="shared" ca="1" si="54"/>
        <v>0</v>
      </c>
      <c r="AQ74" s="163">
        <f t="shared" ca="1" si="54"/>
        <v>0</v>
      </c>
      <c r="AR74" s="163">
        <f t="shared" ca="1" si="54"/>
        <v>0</v>
      </c>
      <c r="AS74" s="163">
        <f t="shared" ca="1" si="54"/>
        <v>0</v>
      </c>
      <c r="AT74" s="163">
        <f t="shared" ca="1" si="54"/>
        <v>0</v>
      </c>
      <c r="AU74" s="163">
        <f t="shared" ca="1" si="54"/>
        <v>0</v>
      </c>
      <c r="AV74" s="163">
        <f t="shared" ca="1" si="55"/>
        <v>0</v>
      </c>
      <c r="AW74" s="163">
        <f t="shared" ca="1" si="55"/>
        <v>0</v>
      </c>
      <c r="AX74" s="163">
        <f t="shared" ca="1" si="55"/>
        <v>0</v>
      </c>
      <c r="AY74" s="163">
        <f t="shared" ca="1" si="55"/>
        <v>0</v>
      </c>
      <c r="AZ74" s="163">
        <f t="shared" ca="1" si="55"/>
        <v>0</v>
      </c>
      <c r="BA74" s="163">
        <f t="shared" ca="1" si="55"/>
        <v>0</v>
      </c>
      <c r="BB74" s="163">
        <f t="shared" ca="1" si="55"/>
        <v>0</v>
      </c>
      <c r="BC74" s="163">
        <f t="shared" ca="1" si="55"/>
        <v>0</v>
      </c>
      <c r="BD74" s="163">
        <f t="shared" ca="1" si="55"/>
        <v>0</v>
      </c>
      <c r="BE74" s="163">
        <f t="shared" ca="1" si="55"/>
        <v>0</v>
      </c>
      <c r="BF74" s="163">
        <f t="shared" ca="1" si="56"/>
        <v>0</v>
      </c>
      <c r="BG74" s="163">
        <f t="shared" ca="1" si="56"/>
        <v>0</v>
      </c>
      <c r="BH74" s="163">
        <f t="shared" ca="1" si="56"/>
        <v>0</v>
      </c>
      <c r="BI74" s="163">
        <f t="shared" ca="1" si="56"/>
        <v>0</v>
      </c>
      <c r="BJ74" s="163">
        <f t="shared" ca="1" si="56"/>
        <v>0</v>
      </c>
      <c r="BK74" s="163">
        <f t="shared" ca="1" si="56"/>
        <v>0</v>
      </c>
      <c r="BL74" s="163">
        <f t="shared" ca="1" si="56"/>
        <v>0</v>
      </c>
      <c r="BM74" s="163">
        <f t="shared" ca="1" si="56"/>
        <v>0</v>
      </c>
      <c r="BN74" s="163">
        <f t="shared" ca="1" si="56"/>
        <v>0</v>
      </c>
      <c r="BO74" s="163">
        <f t="shared" ca="1" si="56"/>
        <v>0</v>
      </c>
      <c r="BP74" s="163">
        <f t="shared" ca="1" si="57"/>
        <v>0</v>
      </c>
      <c r="BQ74" s="163">
        <f t="shared" ca="1" si="57"/>
        <v>0</v>
      </c>
      <c r="BR74" s="163">
        <f t="shared" ca="1" si="57"/>
        <v>0</v>
      </c>
      <c r="BS74" s="163">
        <f t="shared" ca="1" si="57"/>
        <v>0</v>
      </c>
      <c r="BT74" s="163">
        <f t="shared" ca="1" si="57"/>
        <v>0</v>
      </c>
      <c r="BU74" s="163">
        <f t="shared" ca="1" si="57"/>
        <v>0</v>
      </c>
      <c r="BV74" s="163">
        <f t="shared" ca="1" si="57"/>
        <v>0</v>
      </c>
      <c r="BW74" s="163">
        <f t="shared" ca="1" si="57"/>
        <v>0</v>
      </c>
      <c r="BX74" s="163">
        <f t="shared" ca="1" si="57"/>
        <v>0</v>
      </c>
      <c r="BY74" s="163">
        <f t="shared" ca="1" si="57"/>
        <v>0</v>
      </c>
      <c r="BZ74" s="163">
        <f t="shared" ca="1" si="58"/>
        <v>0</v>
      </c>
      <c r="CA74" s="163">
        <f t="shared" ca="1" si="58"/>
        <v>0</v>
      </c>
      <c r="CB74" s="163">
        <f t="shared" ca="1" si="58"/>
        <v>0</v>
      </c>
      <c r="CC74" s="163">
        <f t="shared" ca="1" si="58"/>
        <v>0</v>
      </c>
      <c r="CD74" s="163">
        <f t="shared" ca="1" si="58"/>
        <v>0</v>
      </c>
      <c r="CE74" s="163">
        <f t="shared" ca="1" si="58"/>
        <v>0</v>
      </c>
      <c r="CF74" s="163">
        <f t="shared" ca="1" si="58"/>
        <v>0</v>
      </c>
      <c r="CG74" s="163">
        <f t="shared" ca="1" si="58"/>
        <v>0</v>
      </c>
      <c r="CH74" s="163">
        <f t="shared" ca="1" si="58"/>
        <v>0</v>
      </c>
      <c r="CI74" s="163">
        <f t="shared" ca="1" si="58"/>
        <v>0</v>
      </c>
      <c r="CJ74" s="163">
        <f t="shared" ca="1" si="59"/>
        <v>0</v>
      </c>
      <c r="CK74" s="163">
        <f t="shared" ca="1" si="59"/>
        <v>0</v>
      </c>
      <c r="CL74" s="163">
        <f t="shared" ca="1" si="59"/>
        <v>0</v>
      </c>
      <c r="CM74" s="163">
        <f t="shared" ca="1" si="59"/>
        <v>0</v>
      </c>
      <c r="CN74" s="163">
        <f t="shared" ca="1" si="59"/>
        <v>0</v>
      </c>
      <c r="CO74" s="163">
        <f t="shared" ca="1" si="59"/>
        <v>0</v>
      </c>
      <c r="CP74" s="163">
        <f t="shared" ca="1" si="59"/>
        <v>0</v>
      </c>
      <c r="CQ74" s="163">
        <f t="shared" ca="1" si="59"/>
        <v>0</v>
      </c>
      <c r="CR74" s="163">
        <f t="shared" ca="1" si="59"/>
        <v>0</v>
      </c>
      <c r="CS74" s="163">
        <f t="shared" ca="1" si="59"/>
        <v>0</v>
      </c>
      <c r="CT74" s="163">
        <f t="shared" ca="1" si="60"/>
        <v>0</v>
      </c>
      <c r="CU74" s="163">
        <f t="shared" ca="1" si="60"/>
        <v>0</v>
      </c>
      <c r="CV74" s="163">
        <f t="shared" ca="1" si="60"/>
        <v>0</v>
      </c>
      <c r="CW74" s="163">
        <f t="shared" ca="1" si="60"/>
        <v>0</v>
      </c>
      <c r="CX74" s="163">
        <f t="shared" ca="1" si="60"/>
        <v>0</v>
      </c>
      <c r="CY74" s="163">
        <f t="shared" ca="1" si="60"/>
        <v>0</v>
      </c>
      <c r="CZ74" s="163">
        <f t="shared" ca="1" si="60"/>
        <v>0</v>
      </c>
      <c r="DA74" s="163">
        <f t="shared" ca="1" si="60"/>
        <v>0</v>
      </c>
      <c r="DB74" s="163">
        <f t="shared" ca="1" si="60"/>
        <v>0</v>
      </c>
      <c r="DC74" s="163">
        <f t="shared" ca="1" si="60"/>
        <v>0</v>
      </c>
      <c r="DE74" s="111"/>
    </row>
    <row r="75" spans="1:109" s="158" customFormat="1" hidden="1">
      <c r="A75" s="162">
        <v>37</v>
      </c>
      <c r="B75" s="161" t="str">
        <f t="shared" ca="1" si="11"/>
        <v>E.1.4.</v>
      </c>
      <c r="C75" s="453" t="str">
        <f t="shared" ca="1" si="12"/>
        <v>Veikla</v>
      </c>
      <c r="D75" s="454"/>
      <c r="E75" s="454"/>
      <c r="F75" s="455"/>
      <c r="G75" s="157">
        <f ca="1">SUMIF($H$39:$DC$39,"&lt;="&amp;PAL,$H75:$DC75)</f>
        <v>0</v>
      </c>
      <c r="H75" s="163">
        <f t="shared" ca="1" si="51"/>
        <v>0</v>
      </c>
      <c r="I75" s="163">
        <f t="shared" ca="1" si="51"/>
        <v>0</v>
      </c>
      <c r="J75" s="163">
        <f t="shared" ca="1" si="51"/>
        <v>0</v>
      </c>
      <c r="K75" s="163">
        <f t="shared" ca="1" si="51"/>
        <v>0</v>
      </c>
      <c r="L75" s="163">
        <f t="shared" ca="1" si="51"/>
        <v>0</v>
      </c>
      <c r="M75" s="163">
        <f t="shared" ca="1" si="51"/>
        <v>0</v>
      </c>
      <c r="N75" s="163">
        <f t="shared" ca="1" si="51"/>
        <v>0</v>
      </c>
      <c r="O75" s="163">
        <f t="shared" ca="1" si="51"/>
        <v>0</v>
      </c>
      <c r="P75" s="163">
        <f t="shared" ca="1" si="51"/>
        <v>0</v>
      </c>
      <c r="Q75" s="163">
        <f t="shared" ca="1" si="51"/>
        <v>0</v>
      </c>
      <c r="R75" s="163">
        <f t="shared" ca="1" si="52"/>
        <v>0</v>
      </c>
      <c r="S75" s="163">
        <f t="shared" ca="1" si="52"/>
        <v>0</v>
      </c>
      <c r="T75" s="163">
        <f t="shared" ca="1" si="52"/>
        <v>0</v>
      </c>
      <c r="U75" s="163">
        <f t="shared" ca="1" si="52"/>
        <v>0</v>
      </c>
      <c r="V75" s="163">
        <f t="shared" ca="1" si="52"/>
        <v>0</v>
      </c>
      <c r="W75" s="163">
        <f t="shared" ca="1" si="52"/>
        <v>0</v>
      </c>
      <c r="X75" s="163">
        <f t="shared" ca="1" si="52"/>
        <v>0</v>
      </c>
      <c r="Y75" s="163">
        <f t="shared" ca="1" si="52"/>
        <v>0</v>
      </c>
      <c r="Z75" s="163">
        <f t="shared" ca="1" si="52"/>
        <v>0</v>
      </c>
      <c r="AA75" s="163">
        <f t="shared" ca="1" si="52"/>
        <v>0</v>
      </c>
      <c r="AB75" s="163">
        <f t="shared" ca="1" si="53"/>
        <v>0</v>
      </c>
      <c r="AC75" s="163">
        <f t="shared" ca="1" si="53"/>
        <v>0</v>
      </c>
      <c r="AD75" s="163">
        <f t="shared" ca="1" si="53"/>
        <v>0</v>
      </c>
      <c r="AE75" s="163">
        <f t="shared" ca="1" si="53"/>
        <v>0</v>
      </c>
      <c r="AF75" s="163">
        <f t="shared" ca="1" si="53"/>
        <v>0</v>
      </c>
      <c r="AG75" s="163">
        <f t="shared" ca="1" si="53"/>
        <v>0</v>
      </c>
      <c r="AH75" s="163">
        <f t="shared" ca="1" si="53"/>
        <v>0</v>
      </c>
      <c r="AI75" s="163">
        <f t="shared" ca="1" si="53"/>
        <v>0</v>
      </c>
      <c r="AJ75" s="163">
        <f t="shared" ca="1" si="53"/>
        <v>0</v>
      </c>
      <c r="AK75" s="163">
        <f t="shared" ca="1" si="53"/>
        <v>0</v>
      </c>
      <c r="AL75" s="163">
        <f t="shared" ca="1" si="54"/>
        <v>0</v>
      </c>
      <c r="AM75" s="163">
        <f t="shared" ca="1" si="54"/>
        <v>0</v>
      </c>
      <c r="AN75" s="163">
        <f t="shared" ca="1" si="54"/>
        <v>0</v>
      </c>
      <c r="AO75" s="163">
        <f t="shared" ca="1" si="54"/>
        <v>0</v>
      </c>
      <c r="AP75" s="163">
        <f t="shared" ca="1" si="54"/>
        <v>0</v>
      </c>
      <c r="AQ75" s="163">
        <f t="shared" ca="1" si="54"/>
        <v>0</v>
      </c>
      <c r="AR75" s="163">
        <f t="shared" ca="1" si="54"/>
        <v>0</v>
      </c>
      <c r="AS75" s="163">
        <f t="shared" ca="1" si="54"/>
        <v>0</v>
      </c>
      <c r="AT75" s="163">
        <f t="shared" ca="1" si="54"/>
        <v>0</v>
      </c>
      <c r="AU75" s="163">
        <f t="shared" ca="1" si="54"/>
        <v>0</v>
      </c>
      <c r="AV75" s="163">
        <f t="shared" ca="1" si="55"/>
        <v>0</v>
      </c>
      <c r="AW75" s="163">
        <f t="shared" ca="1" si="55"/>
        <v>0</v>
      </c>
      <c r="AX75" s="163">
        <f t="shared" ca="1" si="55"/>
        <v>0</v>
      </c>
      <c r="AY75" s="163">
        <f t="shared" ca="1" si="55"/>
        <v>0</v>
      </c>
      <c r="AZ75" s="163">
        <f t="shared" ca="1" si="55"/>
        <v>0</v>
      </c>
      <c r="BA75" s="163">
        <f t="shared" ca="1" si="55"/>
        <v>0</v>
      </c>
      <c r="BB75" s="163">
        <f t="shared" ca="1" si="55"/>
        <v>0</v>
      </c>
      <c r="BC75" s="163">
        <f t="shared" ca="1" si="55"/>
        <v>0</v>
      </c>
      <c r="BD75" s="163">
        <f t="shared" ca="1" si="55"/>
        <v>0</v>
      </c>
      <c r="BE75" s="163">
        <f t="shared" ca="1" si="55"/>
        <v>0</v>
      </c>
      <c r="BF75" s="163">
        <f t="shared" ca="1" si="56"/>
        <v>0</v>
      </c>
      <c r="BG75" s="163">
        <f t="shared" ca="1" si="56"/>
        <v>0</v>
      </c>
      <c r="BH75" s="163">
        <f t="shared" ca="1" si="56"/>
        <v>0</v>
      </c>
      <c r="BI75" s="163">
        <f t="shared" ca="1" si="56"/>
        <v>0</v>
      </c>
      <c r="BJ75" s="163">
        <f t="shared" ca="1" si="56"/>
        <v>0</v>
      </c>
      <c r="BK75" s="163">
        <f t="shared" ca="1" si="56"/>
        <v>0</v>
      </c>
      <c r="BL75" s="163">
        <f t="shared" ca="1" si="56"/>
        <v>0</v>
      </c>
      <c r="BM75" s="163">
        <f t="shared" ca="1" si="56"/>
        <v>0</v>
      </c>
      <c r="BN75" s="163">
        <f t="shared" ca="1" si="56"/>
        <v>0</v>
      </c>
      <c r="BO75" s="163">
        <f t="shared" ca="1" si="56"/>
        <v>0</v>
      </c>
      <c r="BP75" s="163">
        <f t="shared" ca="1" si="57"/>
        <v>0</v>
      </c>
      <c r="BQ75" s="163">
        <f t="shared" ca="1" si="57"/>
        <v>0</v>
      </c>
      <c r="BR75" s="163">
        <f t="shared" ca="1" si="57"/>
        <v>0</v>
      </c>
      <c r="BS75" s="163">
        <f t="shared" ca="1" si="57"/>
        <v>0</v>
      </c>
      <c r="BT75" s="163">
        <f t="shared" ca="1" si="57"/>
        <v>0</v>
      </c>
      <c r="BU75" s="163">
        <f t="shared" ca="1" si="57"/>
        <v>0</v>
      </c>
      <c r="BV75" s="163">
        <f t="shared" ca="1" si="57"/>
        <v>0</v>
      </c>
      <c r="BW75" s="163">
        <f t="shared" ca="1" si="57"/>
        <v>0</v>
      </c>
      <c r="BX75" s="163">
        <f t="shared" ca="1" si="57"/>
        <v>0</v>
      </c>
      <c r="BY75" s="163">
        <f t="shared" ca="1" si="57"/>
        <v>0</v>
      </c>
      <c r="BZ75" s="163">
        <f t="shared" ca="1" si="58"/>
        <v>0</v>
      </c>
      <c r="CA75" s="163">
        <f t="shared" ca="1" si="58"/>
        <v>0</v>
      </c>
      <c r="CB75" s="163">
        <f t="shared" ca="1" si="58"/>
        <v>0</v>
      </c>
      <c r="CC75" s="163">
        <f t="shared" ca="1" si="58"/>
        <v>0</v>
      </c>
      <c r="CD75" s="163">
        <f t="shared" ca="1" si="58"/>
        <v>0</v>
      </c>
      <c r="CE75" s="163">
        <f t="shared" ca="1" si="58"/>
        <v>0</v>
      </c>
      <c r="CF75" s="163">
        <f t="shared" ca="1" si="58"/>
        <v>0</v>
      </c>
      <c r="CG75" s="163">
        <f t="shared" ca="1" si="58"/>
        <v>0</v>
      </c>
      <c r="CH75" s="163">
        <f t="shared" ca="1" si="58"/>
        <v>0</v>
      </c>
      <c r="CI75" s="163">
        <f t="shared" ca="1" si="58"/>
        <v>0</v>
      </c>
      <c r="CJ75" s="163">
        <f t="shared" ca="1" si="59"/>
        <v>0</v>
      </c>
      <c r="CK75" s="163">
        <f t="shared" ca="1" si="59"/>
        <v>0</v>
      </c>
      <c r="CL75" s="163">
        <f t="shared" ca="1" si="59"/>
        <v>0</v>
      </c>
      <c r="CM75" s="163">
        <f t="shared" ca="1" si="59"/>
        <v>0</v>
      </c>
      <c r="CN75" s="163">
        <f t="shared" ca="1" si="59"/>
        <v>0</v>
      </c>
      <c r="CO75" s="163">
        <f t="shared" ca="1" si="59"/>
        <v>0</v>
      </c>
      <c r="CP75" s="163">
        <f t="shared" ca="1" si="59"/>
        <v>0</v>
      </c>
      <c r="CQ75" s="163">
        <f t="shared" ca="1" si="59"/>
        <v>0</v>
      </c>
      <c r="CR75" s="163">
        <f t="shared" ca="1" si="59"/>
        <v>0</v>
      </c>
      <c r="CS75" s="163">
        <f t="shared" ca="1" si="59"/>
        <v>0</v>
      </c>
      <c r="CT75" s="163">
        <f t="shared" ca="1" si="60"/>
        <v>0</v>
      </c>
      <c r="CU75" s="163">
        <f t="shared" ca="1" si="60"/>
        <v>0</v>
      </c>
      <c r="CV75" s="163">
        <f t="shared" ca="1" si="60"/>
        <v>0</v>
      </c>
      <c r="CW75" s="163">
        <f t="shared" ca="1" si="60"/>
        <v>0</v>
      </c>
      <c r="CX75" s="163">
        <f t="shared" ca="1" si="60"/>
        <v>0</v>
      </c>
      <c r="CY75" s="163">
        <f t="shared" ca="1" si="60"/>
        <v>0</v>
      </c>
      <c r="CZ75" s="163">
        <f t="shared" ca="1" si="60"/>
        <v>0</v>
      </c>
      <c r="DA75" s="163">
        <f t="shared" ca="1" si="60"/>
        <v>0</v>
      </c>
      <c r="DB75" s="163">
        <f t="shared" ca="1" si="60"/>
        <v>0</v>
      </c>
      <c r="DC75" s="163">
        <f t="shared" ca="1" si="60"/>
        <v>0</v>
      </c>
      <c r="DE75" s="111"/>
    </row>
    <row r="76" spans="1:109" s="158" customFormat="1" hidden="1">
      <c r="A76" s="162">
        <v>38</v>
      </c>
      <c r="B76" s="161" t="str">
        <f t="shared" ref="B76:B113" ca="1" si="61">IFERROR(OFFSET(INDIRECT("'"&amp;Opt_alt&amp;"'!B12"),$A76,H$39),"")</f>
        <v>E.1.5.</v>
      </c>
      <c r="C76" s="453" t="str">
        <f t="shared" ref="C76:C105" ca="1" si="62">IFERROR(OFFSET(INDIRECT("'"&amp;Opt_alt&amp;"'!C12"),$A76,H$39),"")</f>
        <v>Veikla</v>
      </c>
      <c r="D76" s="454"/>
      <c r="E76" s="454"/>
      <c r="F76" s="455"/>
      <c r="G76" s="157">
        <f ca="1">SUMIF($H$39:$DC$39,"&lt;="&amp;PAL,$H76:$DC76)</f>
        <v>0</v>
      </c>
      <c r="H76" s="163">
        <f t="shared" ca="1" si="51"/>
        <v>0</v>
      </c>
      <c r="I76" s="163">
        <f t="shared" ca="1" si="51"/>
        <v>0</v>
      </c>
      <c r="J76" s="163">
        <f t="shared" ca="1" si="51"/>
        <v>0</v>
      </c>
      <c r="K76" s="163">
        <f t="shared" ca="1" si="51"/>
        <v>0</v>
      </c>
      <c r="L76" s="163">
        <f t="shared" ca="1" si="51"/>
        <v>0</v>
      </c>
      <c r="M76" s="163">
        <f t="shared" ca="1" si="51"/>
        <v>0</v>
      </c>
      <c r="N76" s="163">
        <f t="shared" ca="1" si="51"/>
        <v>0</v>
      </c>
      <c r="O76" s="163">
        <f t="shared" ca="1" si="51"/>
        <v>0</v>
      </c>
      <c r="P76" s="163">
        <f t="shared" ca="1" si="51"/>
        <v>0</v>
      </c>
      <c r="Q76" s="163">
        <f t="shared" ca="1" si="51"/>
        <v>0</v>
      </c>
      <c r="R76" s="163">
        <f t="shared" ca="1" si="52"/>
        <v>0</v>
      </c>
      <c r="S76" s="163">
        <f t="shared" ca="1" si="52"/>
        <v>0</v>
      </c>
      <c r="T76" s="163">
        <f t="shared" ca="1" si="52"/>
        <v>0</v>
      </c>
      <c r="U76" s="163">
        <f t="shared" ca="1" si="52"/>
        <v>0</v>
      </c>
      <c r="V76" s="163">
        <f t="shared" ca="1" si="52"/>
        <v>0</v>
      </c>
      <c r="W76" s="163">
        <f t="shared" ca="1" si="52"/>
        <v>0</v>
      </c>
      <c r="X76" s="163">
        <f t="shared" ca="1" si="52"/>
        <v>0</v>
      </c>
      <c r="Y76" s="163">
        <f t="shared" ca="1" si="52"/>
        <v>0</v>
      </c>
      <c r="Z76" s="163">
        <f t="shared" ca="1" si="52"/>
        <v>0</v>
      </c>
      <c r="AA76" s="163">
        <f t="shared" ca="1" si="52"/>
        <v>0</v>
      </c>
      <c r="AB76" s="163">
        <f t="shared" ca="1" si="53"/>
        <v>0</v>
      </c>
      <c r="AC76" s="163">
        <f t="shared" ca="1" si="53"/>
        <v>0</v>
      </c>
      <c r="AD76" s="163">
        <f t="shared" ca="1" si="53"/>
        <v>0</v>
      </c>
      <c r="AE76" s="163">
        <f t="shared" ca="1" si="53"/>
        <v>0</v>
      </c>
      <c r="AF76" s="163">
        <f t="shared" ca="1" si="53"/>
        <v>0</v>
      </c>
      <c r="AG76" s="163">
        <f t="shared" ca="1" si="53"/>
        <v>0</v>
      </c>
      <c r="AH76" s="163">
        <f t="shared" ca="1" si="53"/>
        <v>0</v>
      </c>
      <c r="AI76" s="163">
        <f t="shared" ca="1" si="53"/>
        <v>0</v>
      </c>
      <c r="AJ76" s="163">
        <f t="shared" ca="1" si="53"/>
        <v>0</v>
      </c>
      <c r="AK76" s="163">
        <f t="shared" ca="1" si="53"/>
        <v>0</v>
      </c>
      <c r="AL76" s="163">
        <f t="shared" ca="1" si="54"/>
        <v>0</v>
      </c>
      <c r="AM76" s="163">
        <f t="shared" ca="1" si="54"/>
        <v>0</v>
      </c>
      <c r="AN76" s="163">
        <f t="shared" ca="1" si="54"/>
        <v>0</v>
      </c>
      <c r="AO76" s="163">
        <f t="shared" ca="1" si="54"/>
        <v>0</v>
      </c>
      <c r="AP76" s="163">
        <f t="shared" ca="1" si="54"/>
        <v>0</v>
      </c>
      <c r="AQ76" s="163">
        <f t="shared" ca="1" si="54"/>
        <v>0</v>
      </c>
      <c r="AR76" s="163">
        <f t="shared" ca="1" si="54"/>
        <v>0</v>
      </c>
      <c r="AS76" s="163">
        <f t="shared" ca="1" si="54"/>
        <v>0</v>
      </c>
      <c r="AT76" s="163">
        <f t="shared" ca="1" si="54"/>
        <v>0</v>
      </c>
      <c r="AU76" s="163">
        <f t="shared" ca="1" si="54"/>
        <v>0</v>
      </c>
      <c r="AV76" s="163">
        <f t="shared" ca="1" si="55"/>
        <v>0</v>
      </c>
      <c r="AW76" s="163">
        <f t="shared" ca="1" si="55"/>
        <v>0</v>
      </c>
      <c r="AX76" s="163">
        <f t="shared" ca="1" si="55"/>
        <v>0</v>
      </c>
      <c r="AY76" s="163">
        <f t="shared" ca="1" si="55"/>
        <v>0</v>
      </c>
      <c r="AZ76" s="163">
        <f t="shared" ca="1" si="55"/>
        <v>0</v>
      </c>
      <c r="BA76" s="163">
        <f t="shared" ca="1" si="55"/>
        <v>0</v>
      </c>
      <c r="BB76" s="163">
        <f t="shared" ca="1" si="55"/>
        <v>0</v>
      </c>
      <c r="BC76" s="163">
        <f t="shared" ca="1" si="55"/>
        <v>0</v>
      </c>
      <c r="BD76" s="163">
        <f t="shared" ca="1" si="55"/>
        <v>0</v>
      </c>
      <c r="BE76" s="163">
        <f t="shared" ca="1" si="55"/>
        <v>0</v>
      </c>
      <c r="BF76" s="163">
        <f t="shared" ca="1" si="56"/>
        <v>0</v>
      </c>
      <c r="BG76" s="163">
        <f t="shared" ca="1" si="56"/>
        <v>0</v>
      </c>
      <c r="BH76" s="163">
        <f t="shared" ca="1" si="56"/>
        <v>0</v>
      </c>
      <c r="BI76" s="163">
        <f t="shared" ca="1" si="56"/>
        <v>0</v>
      </c>
      <c r="BJ76" s="163">
        <f t="shared" ca="1" si="56"/>
        <v>0</v>
      </c>
      <c r="BK76" s="163">
        <f t="shared" ca="1" si="56"/>
        <v>0</v>
      </c>
      <c r="BL76" s="163">
        <f t="shared" ca="1" si="56"/>
        <v>0</v>
      </c>
      <c r="BM76" s="163">
        <f t="shared" ca="1" si="56"/>
        <v>0</v>
      </c>
      <c r="BN76" s="163">
        <f t="shared" ca="1" si="56"/>
        <v>0</v>
      </c>
      <c r="BO76" s="163">
        <f t="shared" ca="1" si="56"/>
        <v>0</v>
      </c>
      <c r="BP76" s="163">
        <f t="shared" ca="1" si="57"/>
        <v>0</v>
      </c>
      <c r="BQ76" s="163">
        <f t="shared" ca="1" si="57"/>
        <v>0</v>
      </c>
      <c r="BR76" s="163">
        <f t="shared" ca="1" si="57"/>
        <v>0</v>
      </c>
      <c r="BS76" s="163">
        <f t="shared" ca="1" si="57"/>
        <v>0</v>
      </c>
      <c r="BT76" s="163">
        <f t="shared" ca="1" si="57"/>
        <v>0</v>
      </c>
      <c r="BU76" s="163">
        <f t="shared" ca="1" si="57"/>
        <v>0</v>
      </c>
      <c r="BV76" s="163">
        <f t="shared" ca="1" si="57"/>
        <v>0</v>
      </c>
      <c r="BW76" s="163">
        <f t="shared" ca="1" si="57"/>
        <v>0</v>
      </c>
      <c r="BX76" s="163">
        <f t="shared" ca="1" si="57"/>
        <v>0</v>
      </c>
      <c r="BY76" s="163">
        <f t="shared" ca="1" si="57"/>
        <v>0</v>
      </c>
      <c r="BZ76" s="163">
        <f t="shared" ca="1" si="58"/>
        <v>0</v>
      </c>
      <c r="CA76" s="163">
        <f t="shared" ca="1" si="58"/>
        <v>0</v>
      </c>
      <c r="CB76" s="163">
        <f t="shared" ca="1" si="58"/>
        <v>0</v>
      </c>
      <c r="CC76" s="163">
        <f t="shared" ca="1" si="58"/>
        <v>0</v>
      </c>
      <c r="CD76" s="163">
        <f t="shared" ca="1" si="58"/>
        <v>0</v>
      </c>
      <c r="CE76" s="163">
        <f t="shared" ca="1" si="58"/>
        <v>0</v>
      </c>
      <c r="CF76" s="163">
        <f t="shared" ca="1" si="58"/>
        <v>0</v>
      </c>
      <c r="CG76" s="163">
        <f t="shared" ca="1" si="58"/>
        <v>0</v>
      </c>
      <c r="CH76" s="163">
        <f t="shared" ca="1" si="58"/>
        <v>0</v>
      </c>
      <c r="CI76" s="163">
        <f t="shared" ca="1" si="58"/>
        <v>0</v>
      </c>
      <c r="CJ76" s="163">
        <f t="shared" ca="1" si="59"/>
        <v>0</v>
      </c>
      <c r="CK76" s="163">
        <f t="shared" ca="1" si="59"/>
        <v>0</v>
      </c>
      <c r="CL76" s="163">
        <f t="shared" ca="1" si="59"/>
        <v>0</v>
      </c>
      <c r="CM76" s="163">
        <f t="shared" ca="1" si="59"/>
        <v>0</v>
      </c>
      <c r="CN76" s="163">
        <f t="shared" ca="1" si="59"/>
        <v>0</v>
      </c>
      <c r="CO76" s="163">
        <f t="shared" ca="1" si="59"/>
        <v>0</v>
      </c>
      <c r="CP76" s="163">
        <f t="shared" ca="1" si="59"/>
        <v>0</v>
      </c>
      <c r="CQ76" s="163">
        <f t="shared" ca="1" si="59"/>
        <v>0</v>
      </c>
      <c r="CR76" s="163">
        <f t="shared" ca="1" si="59"/>
        <v>0</v>
      </c>
      <c r="CS76" s="163">
        <f t="shared" ca="1" si="59"/>
        <v>0</v>
      </c>
      <c r="CT76" s="163">
        <f t="shared" ca="1" si="60"/>
        <v>0</v>
      </c>
      <c r="CU76" s="163">
        <f t="shared" ca="1" si="60"/>
        <v>0</v>
      </c>
      <c r="CV76" s="163">
        <f t="shared" ca="1" si="60"/>
        <v>0</v>
      </c>
      <c r="CW76" s="163">
        <f t="shared" ca="1" si="60"/>
        <v>0</v>
      </c>
      <c r="CX76" s="163">
        <f t="shared" ca="1" si="60"/>
        <v>0</v>
      </c>
      <c r="CY76" s="163">
        <f t="shared" ca="1" si="60"/>
        <v>0</v>
      </c>
      <c r="CZ76" s="163">
        <f t="shared" ca="1" si="60"/>
        <v>0</v>
      </c>
      <c r="DA76" s="163">
        <f t="shared" ca="1" si="60"/>
        <v>0</v>
      </c>
      <c r="DB76" s="163">
        <f t="shared" ca="1" si="60"/>
        <v>0</v>
      </c>
      <c r="DC76" s="163">
        <f t="shared" ca="1" si="60"/>
        <v>0</v>
      </c>
      <c r="DE76" s="111"/>
    </row>
    <row r="77" spans="1:109" s="158" customFormat="1" hidden="1">
      <c r="A77" s="162">
        <v>39</v>
      </c>
      <c r="B77" s="161" t="str">
        <f t="shared" ca="1" si="61"/>
        <v>E.1.6.</v>
      </c>
      <c r="C77" s="453" t="str">
        <f t="shared" ca="1" si="62"/>
        <v>Veikla</v>
      </c>
      <c r="D77" s="454"/>
      <c r="E77" s="454"/>
      <c r="F77" s="455"/>
      <c r="G77" s="157">
        <f ca="1">SUMIF($H$39:$DC$39,"&lt;="&amp;PAL,$H77:$DC77)</f>
        <v>0</v>
      </c>
      <c r="H77" s="163">
        <f t="shared" ca="1" si="51"/>
        <v>0</v>
      </c>
      <c r="I77" s="163">
        <f t="shared" ca="1" si="51"/>
        <v>0</v>
      </c>
      <c r="J77" s="163">
        <f t="shared" ca="1" si="51"/>
        <v>0</v>
      </c>
      <c r="K77" s="163">
        <f t="shared" ca="1" si="51"/>
        <v>0</v>
      </c>
      <c r="L77" s="163">
        <f t="shared" ca="1" si="51"/>
        <v>0</v>
      </c>
      <c r="M77" s="163">
        <f t="shared" ca="1" si="51"/>
        <v>0</v>
      </c>
      <c r="N77" s="163">
        <f t="shared" ca="1" si="51"/>
        <v>0</v>
      </c>
      <c r="O77" s="163">
        <f t="shared" ca="1" si="51"/>
        <v>0</v>
      </c>
      <c r="P77" s="163">
        <f t="shared" ca="1" si="51"/>
        <v>0</v>
      </c>
      <c r="Q77" s="163">
        <f t="shared" ca="1" si="51"/>
        <v>0</v>
      </c>
      <c r="R77" s="163">
        <f t="shared" ca="1" si="52"/>
        <v>0</v>
      </c>
      <c r="S77" s="163">
        <f t="shared" ca="1" si="52"/>
        <v>0</v>
      </c>
      <c r="T77" s="163">
        <f t="shared" ca="1" si="52"/>
        <v>0</v>
      </c>
      <c r="U77" s="163">
        <f t="shared" ca="1" si="52"/>
        <v>0</v>
      </c>
      <c r="V77" s="163">
        <f t="shared" ca="1" si="52"/>
        <v>0</v>
      </c>
      <c r="W77" s="163">
        <f t="shared" ca="1" si="52"/>
        <v>0</v>
      </c>
      <c r="X77" s="163">
        <f t="shared" ca="1" si="52"/>
        <v>0</v>
      </c>
      <c r="Y77" s="163">
        <f t="shared" ca="1" si="52"/>
        <v>0</v>
      </c>
      <c r="Z77" s="163">
        <f t="shared" ca="1" si="52"/>
        <v>0</v>
      </c>
      <c r="AA77" s="163">
        <f t="shared" ca="1" si="52"/>
        <v>0</v>
      </c>
      <c r="AB77" s="163">
        <f t="shared" ca="1" si="53"/>
        <v>0</v>
      </c>
      <c r="AC77" s="163">
        <f t="shared" ca="1" si="53"/>
        <v>0</v>
      </c>
      <c r="AD77" s="163">
        <f t="shared" ca="1" si="53"/>
        <v>0</v>
      </c>
      <c r="AE77" s="163">
        <f t="shared" ca="1" si="53"/>
        <v>0</v>
      </c>
      <c r="AF77" s="163">
        <f t="shared" ca="1" si="53"/>
        <v>0</v>
      </c>
      <c r="AG77" s="163">
        <f t="shared" ca="1" si="53"/>
        <v>0</v>
      </c>
      <c r="AH77" s="163">
        <f t="shared" ca="1" si="53"/>
        <v>0</v>
      </c>
      <c r="AI77" s="163">
        <f t="shared" ca="1" si="53"/>
        <v>0</v>
      </c>
      <c r="AJ77" s="163">
        <f t="shared" ca="1" si="53"/>
        <v>0</v>
      </c>
      <c r="AK77" s="163">
        <f t="shared" ca="1" si="53"/>
        <v>0</v>
      </c>
      <c r="AL77" s="163">
        <f t="shared" ca="1" si="54"/>
        <v>0</v>
      </c>
      <c r="AM77" s="163">
        <f t="shared" ca="1" si="54"/>
        <v>0</v>
      </c>
      <c r="AN77" s="163">
        <f t="shared" ca="1" si="54"/>
        <v>0</v>
      </c>
      <c r="AO77" s="163">
        <f t="shared" ca="1" si="54"/>
        <v>0</v>
      </c>
      <c r="AP77" s="163">
        <f t="shared" ca="1" si="54"/>
        <v>0</v>
      </c>
      <c r="AQ77" s="163">
        <f t="shared" ca="1" si="54"/>
        <v>0</v>
      </c>
      <c r="AR77" s="163">
        <f t="shared" ca="1" si="54"/>
        <v>0</v>
      </c>
      <c r="AS77" s="163">
        <f t="shared" ca="1" si="54"/>
        <v>0</v>
      </c>
      <c r="AT77" s="163">
        <f t="shared" ca="1" si="54"/>
        <v>0</v>
      </c>
      <c r="AU77" s="163">
        <f t="shared" ca="1" si="54"/>
        <v>0</v>
      </c>
      <c r="AV77" s="163">
        <f t="shared" ca="1" si="55"/>
        <v>0</v>
      </c>
      <c r="AW77" s="163">
        <f t="shared" ca="1" si="55"/>
        <v>0</v>
      </c>
      <c r="AX77" s="163">
        <f t="shared" ca="1" si="55"/>
        <v>0</v>
      </c>
      <c r="AY77" s="163">
        <f t="shared" ca="1" si="55"/>
        <v>0</v>
      </c>
      <c r="AZ77" s="163">
        <f t="shared" ca="1" si="55"/>
        <v>0</v>
      </c>
      <c r="BA77" s="163">
        <f t="shared" ca="1" si="55"/>
        <v>0</v>
      </c>
      <c r="BB77" s="163">
        <f t="shared" ca="1" si="55"/>
        <v>0</v>
      </c>
      <c r="BC77" s="163">
        <f t="shared" ca="1" si="55"/>
        <v>0</v>
      </c>
      <c r="BD77" s="163">
        <f t="shared" ca="1" si="55"/>
        <v>0</v>
      </c>
      <c r="BE77" s="163">
        <f t="shared" ca="1" si="55"/>
        <v>0</v>
      </c>
      <c r="BF77" s="163">
        <f t="shared" ca="1" si="56"/>
        <v>0</v>
      </c>
      <c r="BG77" s="163">
        <f t="shared" ca="1" si="56"/>
        <v>0</v>
      </c>
      <c r="BH77" s="163">
        <f t="shared" ca="1" si="56"/>
        <v>0</v>
      </c>
      <c r="BI77" s="163">
        <f t="shared" ca="1" si="56"/>
        <v>0</v>
      </c>
      <c r="BJ77" s="163">
        <f t="shared" ca="1" si="56"/>
        <v>0</v>
      </c>
      <c r="BK77" s="163">
        <f t="shared" ca="1" si="56"/>
        <v>0</v>
      </c>
      <c r="BL77" s="163">
        <f t="shared" ca="1" si="56"/>
        <v>0</v>
      </c>
      <c r="BM77" s="163">
        <f t="shared" ca="1" si="56"/>
        <v>0</v>
      </c>
      <c r="BN77" s="163">
        <f t="shared" ca="1" si="56"/>
        <v>0</v>
      </c>
      <c r="BO77" s="163">
        <f t="shared" ca="1" si="56"/>
        <v>0</v>
      </c>
      <c r="BP77" s="163">
        <f t="shared" ca="1" si="57"/>
        <v>0</v>
      </c>
      <c r="BQ77" s="163">
        <f t="shared" ca="1" si="57"/>
        <v>0</v>
      </c>
      <c r="BR77" s="163">
        <f t="shared" ca="1" si="57"/>
        <v>0</v>
      </c>
      <c r="BS77" s="163">
        <f t="shared" ca="1" si="57"/>
        <v>0</v>
      </c>
      <c r="BT77" s="163">
        <f t="shared" ca="1" si="57"/>
        <v>0</v>
      </c>
      <c r="BU77" s="163">
        <f t="shared" ca="1" si="57"/>
        <v>0</v>
      </c>
      <c r="BV77" s="163">
        <f t="shared" ca="1" si="57"/>
        <v>0</v>
      </c>
      <c r="BW77" s="163">
        <f t="shared" ca="1" si="57"/>
        <v>0</v>
      </c>
      <c r="BX77" s="163">
        <f t="shared" ca="1" si="57"/>
        <v>0</v>
      </c>
      <c r="BY77" s="163">
        <f t="shared" ca="1" si="57"/>
        <v>0</v>
      </c>
      <c r="BZ77" s="163">
        <f t="shared" ca="1" si="58"/>
        <v>0</v>
      </c>
      <c r="CA77" s="163">
        <f t="shared" ca="1" si="58"/>
        <v>0</v>
      </c>
      <c r="CB77" s="163">
        <f t="shared" ca="1" si="58"/>
        <v>0</v>
      </c>
      <c r="CC77" s="163">
        <f t="shared" ca="1" si="58"/>
        <v>0</v>
      </c>
      <c r="CD77" s="163">
        <f t="shared" ca="1" si="58"/>
        <v>0</v>
      </c>
      <c r="CE77" s="163">
        <f t="shared" ca="1" si="58"/>
        <v>0</v>
      </c>
      <c r="CF77" s="163">
        <f t="shared" ca="1" si="58"/>
        <v>0</v>
      </c>
      <c r="CG77" s="163">
        <f t="shared" ca="1" si="58"/>
        <v>0</v>
      </c>
      <c r="CH77" s="163">
        <f t="shared" ca="1" si="58"/>
        <v>0</v>
      </c>
      <c r="CI77" s="163">
        <f t="shared" ca="1" si="58"/>
        <v>0</v>
      </c>
      <c r="CJ77" s="163">
        <f t="shared" ca="1" si="59"/>
        <v>0</v>
      </c>
      <c r="CK77" s="163">
        <f t="shared" ca="1" si="59"/>
        <v>0</v>
      </c>
      <c r="CL77" s="163">
        <f t="shared" ca="1" si="59"/>
        <v>0</v>
      </c>
      <c r="CM77" s="163">
        <f t="shared" ca="1" si="59"/>
        <v>0</v>
      </c>
      <c r="CN77" s="163">
        <f t="shared" ca="1" si="59"/>
        <v>0</v>
      </c>
      <c r="CO77" s="163">
        <f t="shared" ca="1" si="59"/>
        <v>0</v>
      </c>
      <c r="CP77" s="163">
        <f t="shared" ca="1" si="59"/>
        <v>0</v>
      </c>
      <c r="CQ77" s="163">
        <f t="shared" ca="1" si="59"/>
        <v>0</v>
      </c>
      <c r="CR77" s="163">
        <f t="shared" ca="1" si="59"/>
        <v>0</v>
      </c>
      <c r="CS77" s="163">
        <f t="shared" ca="1" si="59"/>
        <v>0</v>
      </c>
      <c r="CT77" s="163">
        <f t="shared" ca="1" si="60"/>
        <v>0</v>
      </c>
      <c r="CU77" s="163">
        <f t="shared" ca="1" si="60"/>
        <v>0</v>
      </c>
      <c r="CV77" s="163">
        <f t="shared" ca="1" si="60"/>
        <v>0</v>
      </c>
      <c r="CW77" s="163">
        <f t="shared" ca="1" si="60"/>
        <v>0</v>
      </c>
      <c r="CX77" s="163">
        <f t="shared" ca="1" si="60"/>
        <v>0</v>
      </c>
      <c r="CY77" s="163">
        <f t="shared" ca="1" si="60"/>
        <v>0</v>
      </c>
      <c r="CZ77" s="163">
        <f t="shared" ca="1" si="60"/>
        <v>0</v>
      </c>
      <c r="DA77" s="163">
        <f t="shared" ca="1" si="60"/>
        <v>0</v>
      </c>
      <c r="DB77" s="163">
        <f t="shared" ca="1" si="60"/>
        <v>0</v>
      </c>
      <c r="DC77" s="163">
        <f t="shared" ca="1" si="60"/>
        <v>0</v>
      </c>
      <c r="DE77" s="111"/>
    </row>
    <row r="78" spans="1:109" s="158" customFormat="1" hidden="1">
      <c r="A78" s="162">
        <v>40</v>
      </c>
      <c r="B78" s="161" t="str">
        <f t="shared" ca="1" si="61"/>
        <v>E.1.7.</v>
      </c>
      <c r="C78" s="453" t="str">
        <f t="shared" ca="1" si="62"/>
        <v>Veikla</v>
      </c>
      <c r="D78" s="454"/>
      <c r="E78" s="454"/>
      <c r="F78" s="455"/>
      <c r="G78" s="157">
        <f ca="1">SUMIF($H$39:$DC$39,"&lt;="&amp;PAL,$H78:$DC78)</f>
        <v>0</v>
      </c>
      <c r="H78" s="163">
        <f t="shared" ca="1" si="51"/>
        <v>0</v>
      </c>
      <c r="I78" s="163">
        <f t="shared" ca="1" si="51"/>
        <v>0</v>
      </c>
      <c r="J78" s="163">
        <f t="shared" ca="1" si="51"/>
        <v>0</v>
      </c>
      <c r="K78" s="163">
        <f t="shared" ca="1" si="51"/>
        <v>0</v>
      </c>
      <c r="L78" s="163">
        <f t="shared" ca="1" si="51"/>
        <v>0</v>
      </c>
      <c r="M78" s="163">
        <f t="shared" ca="1" si="51"/>
        <v>0</v>
      </c>
      <c r="N78" s="163">
        <f t="shared" ca="1" si="51"/>
        <v>0</v>
      </c>
      <c r="O78" s="163">
        <f t="shared" ca="1" si="51"/>
        <v>0</v>
      </c>
      <c r="P78" s="163">
        <f t="shared" ca="1" si="51"/>
        <v>0</v>
      </c>
      <c r="Q78" s="163">
        <f t="shared" ca="1" si="51"/>
        <v>0</v>
      </c>
      <c r="R78" s="163">
        <f t="shared" ca="1" si="52"/>
        <v>0</v>
      </c>
      <c r="S78" s="163">
        <f t="shared" ca="1" si="52"/>
        <v>0</v>
      </c>
      <c r="T78" s="163">
        <f t="shared" ca="1" si="52"/>
        <v>0</v>
      </c>
      <c r="U78" s="163">
        <f t="shared" ca="1" si="52"/>
        <v>0</v>
      </c>
      <c r="V78" s="163">
        <f t="shared" ca="1" si="52"/>
        <v>0</v>
      </c>
      <c r="W78" s="163">
        <f t="shared" ca="1" si="52"/>
        <v>0</v>
      </c>
      <c r="X78" s="163">
        <f t="shared" ca="1" si="52"/>
        <v>0</v>
      </c>
      <c r="Y78" s="163">
        <f t="shared" ca="1" si="52"/>
        <v>0</v>
      </c>
      <c r="Z78" s="163">
        <f t="shared" ca="1" si="52"/>
        <v>0</v>
      </c>
      <c r="AA78" s="163">
        <f t="shared" ca="1" si="52"/>
        <v>0</v>
      </c>
      <c r="AB78" s="163">
        <f t="shared" ca="1" si="53"/>
        <v>0</v>
      </c>
      <c r="AC78" s="163">
        <f t="shared" ca="1" si="53"/>
        <v>0</v>
      </c>
      <c r="AD78" s="163">
        <f t="shared" ca="1" si="53"/>
        <v>0</v>
      </c>
      <c r="AE78" s="163">
        <f t="shared" ca="1" si="53"/>
        <v>0</v>
      </c>
      <c r="AF78" s="163">
        <f t="shared" ca="1" si="53"/>
        <v>0</v>
      </c>
      <c r="AG78" s="163">
        <f t="shared" ca="1" si="53"/>
        <v>0</v>
      </c>
      <c r="AH78" s="163">
        <f t="shared" ca="1" si="53"/>
        <v>0</v>
      </c>
      <c r="AI78" s="163">
        <f t="shared" ca="1" si="53"/>
        <v>0</v>
      </c>
      <c r="AJ78" s="163">
        <f t="shared" ca="1" si="53"/>
        <v>0</v>
      </c>
      <c r="AK78" s="163">
        <f t="shared" ca="1" si="53"/>
        <v>0</v>
      </c>
      <c r="AL78" s="163">
        <f t="shared" ca="1" si="54"/>
        <v>0</v>
      </c>
      <c r="AM78" s="163">
        <f t="shared" ca="1" si="54"/>
        <v>0</v>
      </c>
      <c r="AN78" s="163">
        <f t="shared" ca="1" si="54"/>
        <v>0</v>
      </c>
      <c r="AO78" s="163">
        <f t="shared" ca="1" si="54"/>
        <v>0</v>
      </c>
      <c r="AP78" s="163">
        <f t="shared" ca="1" si="54"/>
        <v>0</v>
      </c>
      <c r="AQ78" s="163">
        <f t="shared" ca="1" si="54"/>
        <v>0</v>
      </c>
      <c r="AR78" s="163">
        <f t="shared" ca="1" si="54"/>
        <v>0</v>
      </c>
      <c r="AS78" s="163">
        <f t="shared" ca="1" si="54"/>
        <v>0</v>
      </c>
      <c r="AT78" s="163">
        <f t="shared" ca="1" si="54"/>
        <v>0</v>
      </c>
      <c r="AU78" s="163">
        <f t="shared" ca="1" si="54"/>
        <v>0</v>
      </c>
      <c r="AV78" s="163">
        <f t="shared" ca="1" si="55"/>
        <v>0</v>
      </c>
      <c r="AW78" s="163">
        <f t="shared" ca="1" si="55"/>
        <v>0</v>
      </c>
      <c r="AX78" s="163">
        <f t="shared" ca="1" si="55"/>
        <v>0</v>
      </c>
      <c r="AY78" s="163">
        <f t="shared" ca="1" si="55"/>
        <v>0</v>
      </c>
      <c r="AZ78" s="163">
        <f t="shared" ca="1" si="55"/>
        <v>0</v>
      </c>
      <c r="BA78" s="163">
        <f t="shared" ca="1" si="55"/>
        <v>0</v>
      </c>
      <c r="BB78" s="163">
        <f t="shared" ca="1" si="55"/>
        <v>0</v>
      </c>
      <c r="BC78" s="163">
        <f t="shared" ca="1" si="55"/>
        <v>0</v>
      </c>
      <c r="BD78" s="163">
        <f t="shared" ca="1" si="55"/>
        <v>0</v>
      </c>
      <c r="BE78" s="163">
        <f t="shared" ca="1" si="55"/>
        <v>0</v>
      </c>
      <c r="BF78" s="163">
        <f t="shared" ca="1" si="56"/>
        <v>0</v>
      </c>
      <c r="BG78" s="163">
        <f t="shared" ca="1" si="56"/>
        <v>0</v>
      </c>
      <c r="BH78" s="163">
        <f t="shared" ca="1" si="56"/>
        <v>0</v>
      </c>
      <c r="BI78" s="163">
        <f t="shared" ca="1" si="56"/>
        <v>0</v>
      </c>
      <c r="BJ78" s="163">
        <f t="shared" ca="1" si="56"/>
        <v>0</v>
      </c>
      <c r="BK78" s="163">
        <f t="shared" ca="1" si="56"/>
        <v>0</v>
      </c>
      <c r="BL78" s="163">
        <f t="shared" ca="1" si="56"/>
        <v>0</v>
      </c>
      <c r="BM78" s="163">
        <f t="shared" ca="1" si="56"/>
        <v>0</v>
      </c>
      <c r="BN78" s="163">
        <f t="shared" ca="1" si="56"/>
        <v>0</v>
      </c>
      <c r="BO78" s="163">
        <f t="shared" ca="1" si="56"/>
        <v>0</v>
      </c>
      <c r="BP78" s="163">
        <f t="shared" ca="1" si="57"/>
        <v>0</v>
      </c>
      <c r="BQ78" s="163">
        <f t="shared" ca="1" si="57"/>
        <v>0</v>
      </c>
      <c r="BR78" s="163">
        <f t="shared" ca="1" si="57"/>
        <v>0</v>
      </c>
      <c r="BS78" s="163">
        <f t="shared" ca="1" si="57"/>
        <v>0</v>
      </c>
      <c r="BT78" s="163">
        <f t="shared" ca="1" si="57"/>
        <v>0</v>
      </c>
      <c r="BU78" s="163">
        <f t="shared" ca="1" si="57"/>
        <v>0</v>
      </c>
      <c r="BV78" s="163">
        <f t="shared" ca="1" si="57"/>
        <v>0</v>
      </c>
      <c r="BW78" s="163">
        <f t="shared" ca="1" si="57"/>
        <v>0</v>
      </c>
      <c r="BX78" s="163">
        <f t="shared" ca="1" si="57"/>
        <v>0</v>
      </c>
      <c r="BY78" s="163">
        <f t="shared" ca="1" si="57"/>
        <v>0</v>
      </c>
      <c r="BZ78" s="163">
        <f t="shared" ca="1" si="58"/>
        <v>0</v>
      </c>
      <c r="CA78" s="163">
        <f t="shared" ca="1" si="58"/>
        <v>0</v>
      </c>
      <c r="CB78" s="163">
        <f t="shared" ca="1" si="58"/>
        <v>0</v>
      </c>
      <c r="CC78" s="163">
        <f t="shared" ca="1" si="58"/>
        <v>0</v>
      </c>
      <c r="CD78" s="163">
        <f t="shared" ca="1" si="58"/>
        <v>0</v>
      </c>
      <c r="CE78" s="163">
        <f t="shared" ca="1" si="58"/>
        <v>0</v>
      </c>
      <c r="CF78" s="163">
        <f t="shared" ca="1" si="58"/>
        <v>0</v>
      </c>
      <c r="CG78" s="163">
        <f t="shared" ca="1" si="58"/>
        <v>0</v>
      </c>
      <c r="CH78" s="163">
        <f t="shared" ca="1" si="58"/>
        <v>0</v>
      </c>
      <c r="CI78" s="163">
        <f t="shared" ca="1" si="58"/>
        <v>0</v>
      </c>
      <c r="CJ78" s="163">
        <f t="shared" ca="1" si="59"/>
        <v>0</v>
      </c>
      <c r="CK78" s="163">
        <f t="shared" ca="1" si="59"/>
        <v>0</v>
      </c>
      <c r="CL78" s="163">
        <f t="shared" ca="1" si="59"/>
        <v>0</v>
      </c>
      <c r="CM78" s="163">
        <f t="shared" ca="1" si="59"/>
        <v>0</v>
      </c>
      <c r="CN78" s="163">
        <f t="shared" ca="1" si="59"/>
        <v>0</v>
      </c>
      <c r="CO78" s="163">
        <f t="shared" ca="1" si="59"/>
        <v>0</v>
      </c>
      <c r="CP78" s="163">
        <f t="shared" ca="1" si="59"/>
        <v>0</v>
      </c>
      <c r="CQ78" s="163">
        <f t="shared" ca="1" si="59"/>
        <v>0</v>
      </c>
      <c r="CR78" s="163">
        <f t="shared" ca="1" si="59"/>
        <v>0</v>
      </c>
      <c r="CS78" s="163">
        <f t="shared" ca="1" si="59"/>
        <v>0</v>
      </c>
      <c r="CT78" s="163">
        <f t="shared" ca="1" si="60"/>
        <v>0</v>
      </c>
      <c r="CU78" s="163">
        <f t="shared" ca="1" si="60"/>
        <v>0</v>
      </c>
      <c r="CV78" s="163">
        <f t="shared" ca="1" si="60"/>
        <v>0</v>
      </c>
      <c r="CW78" s="163">
        <f t="shared" ca="1" si="60"/>
        <v>0</v>
      </c>
      <c r="CX78" s="163">
        <f t="shared" ca="1" si="60"/>
        <v>0</v>
      </c>
      <c r="CY78" s="163">
        <f t="shared" ca="1" si="60"/>
        <v>0</v>
      </c>
      <c r="CZ78" s="163">
        <f t="shared" ca="1" si="60"/>
        <v>0</v>
      </c>
      <c r="DA78" s="163">
        <f t="shared" ca="1" si="60"/>
        <v>0</v>
      </c>
      <c r="DB78" s="163">
        <f t="shared" ca="1" si="60"/>
        <v>0</v>
      </c>
      <c r="DC78" s="163">
        <f t="shared" ca="1" si="60"/>
        <v>0</v>
      </c>
      <c r="DE78" s="111"/>
    </row>
    <row r="79" spans="1:109" s="158" customFormat="1" hidden="1">
      <c r="A79" s="162">
        <v>41</v>
      </c>
      <c r="B79" s="161" t="str">
        <f t="shared" ca="1" si="61"/>
        <v>E.1.8.</v>
      </c>
      <c r="C79" s="453" t="str">
        <f t="shared" ca="1" si="62"/>
        <v>Veikla</v>
      </c>
      <c r="D79" s="454"/>
      <c r="E79" s="454"/>
      <c r="F79" s="455"/>
      <c r="G79" s="157">
        <f ca="1">SUMIF($H$39:$DC$39,"&lt;="&amp;PAL,$H79:$DC79)</f>
        <v>0</v>
      </c>
      <c r="H79" s="163">
        <f t="shared" ca="1" si="51"/>
        <v>0</v>
      </c>
      <c r="I79" s="163">
        <f t="shared" ca="1" si="51"/>
        <v>0</v>
      </c>
      <c r="J79" s="163">
        <f t="shared" ca="1" si="51"/>
        <v>0</v>
      </c>
      <c r="K79" s="163">
        <f t="shared" ca="1" si="51"/>
        <v>0</v>
      </c>
      <c r="L79" s="163">
        <f t="shared" ca="1" si="51"/>
        <v>0</v>
      </c>
      <c r="M79" s="163">
        <f t="shared" ca="1" si="51"/>
        <v>0</v>
      </c>
      <c r="N79" s="163">
        <f t="shared" ca="1" si="51"/>
        <v>0</v>
      </c>
      <c r="O79" s="163">
        <f t="shared" ca="1" si="51"/>
        <v>0</v>
      </c>
      <c r="P79" s="163">
        <f t="shared" ca="1" si="51"/>
        <v>0</v>
      </c>
      <c r="Q79" s="163">
        <f t="shared" ca="1" si="51"/>
        <v>0</v>
      </c>
      <c r="R79" s="163">
        <f t="shared" ca="1" si="52"/>
        <v>0</v>
      </c>
      <c r="S79" s="163">
        <f t="shared" ca="1" si="52"/>
        <v>0</v>
      </c>
      <c r="T79" s="163">
        <f t="shared" ca="1" si="52"/>
        <v>0</v>
      </c>
      <c r="U79" s="163">
        <f t="shared" ca="1" si="52"/>
        <v>0</v>
      </c>
      <c r="V79" s="163">
        <f t="shared" ca="1" si="52"/>
        <v>0</v>
      </c>
      <c r="W79" s="163">
        <f t="shared" ca="1" si="52"/>
        <v>0</v>
      </c>
      <c r="X79" s="163">
        <f t="shared" ca="1" si="52"/>
        <v>0</v>
      </c>
      <c r="Y79" s="163">
        <f t="shared" ca="1" si="52"/>
        <v>0</v>
      </c>
      <c r="Z79" s="163">
        <f t="shared" ca="1" si="52"/>
        <v>0</v>
      </c>
      <c r="AA79" s="163">
        <f t="shared" ca="1" si="52"/>
        <v>0</v>
      </c>
      <c r="AB79" s="163">
        <f t="shared" ca="1" si="53"/>
        <v>0</v>
      </c>
      <c r="AC79" s="163">
        <f t="shared" ca="1" si="53"/>
        <v>0</v>
      </c>
      <c r="AD79" s="163">
        <f t="shared" ca="1" si="53"/>
        <v>0</v>
      </c>
      <c r="AE79" s="163">
        <f t="shared" ca="1" si="53"/>
        <v>0</v>
      </c>
      <c r="AF79" s="163">
        <f t="shared" ca="1" si="53"/>
        <v>0</v>
      </c>
      <c r="AG79" s="163">
        <f t="shared" ca="1" si="53"/>
        <v>0</v>
      </c>
      <c r="AH79" s="163">
        <f t="shared" ca="1" si="53"/>
        <v>0</v>
      </c>
      <c r="AI79" s="163">
        <f t="shared" ca="1" si="53"/>
        <v>0</v>
      </c>
      <c r="AJ79" s="163">
        <f t="shared" ca="1" si="53"/>
        <v>0</v>
      </c>
      <c r="AK79" s="163">
        <f t="shared" ca="1" si="53"/>
        <v>0</v>
      </c>
      <c r="AL79" s="163">
        <f t="shared" ca="1" si="54"/>
        <v>0</v>
      </c>
      <c r="AM79" s="163">
        <f t="shared" ca="1" si="54"/>
        <v>0</v>
      </c>
      <c r="AN79" s="163">
        <f t="shared" ca="1" si="54"/>
        <v>0</v>
      </c>
      <c r="AO79" s="163">
        <f t="shared" ca="1" si="54"/>
        <v>0</v>
      </c>
      <c r="AP79" s="163">
        <f t="shared" ca="1" si="54"/>
        <v>0</v>
      </c>
      <c r="AQ79" s="163">
        <f t="shared" ca="1" si="54"/>
        <v>0</v>
      </c>
      <c r="AR79" s="163">
        <f t="shared" ca="1" si="54"/>
        <v>0</v>
      </c>
      <c r="AS79" s="163">
        <f t="shared" ca="1" si="54"/>
        <v>0</v>
      </c>
      <c r="AT79" s="163">
        <f t="shared" ca="1" si="54"/>
        <v>0</v>
      </c>
      <c r="AU79" s="163">
        <f t="shared" ca="1" si="54"/>
        <v>0</v>
      </c>
      <c r="AV79" s="163">
        <f t="shared" ca="1" si="55"/>
        <v>0</v>
      </c>
      <c r="AW79" s="163">
        <f t="shared" ca="1" si="55"/>
        <v>0</v>
      </c>
      <c r="AX79" s="163">
        <f t="shared" ca="1" si="55"/>
        <v>0</v>
      </c>
      <c r="AY79" s="163">
        <f t="shared" ca="1" si="55"/>
        <v>0</v>
      </c>
      <c r="AZ79" s="163">
        <f t="shared" ca="1" si="55"/>
        <v>0</v>
      </c>
      <c r="BA79" s="163">
        <f t="shared" ca="1" si="55"/>
        <v>0</v>
      </c>
      <c r="BB79" s="163">
        <f t="shared" ca="1" si="55"/>
        <v>0</v>
      </c>
      <c r="BC79" s="163">
        <f t="shared" ca="1" si="55"/>
        <v>0</v>
      </c>
      <c r="BD79" s="163">
        <f t="shared" ca="1" si="55"/>
        <v>0</v>
      </c>
      <c r="BE79" s="163">
        <f t="shared" ca="1" si="55"/>
        <v>0</v>
      </c>
      <c r="BF79" s="163">
        <f t="shared" ca="1" si="56"/>
        <v>0</v>
      </c>
      <c r="BG79" s="163">
        <f t="shared" ca="1" si="56"/>
        <v>0</v>
      </c>
      <c r="BH79" s="163">
        <f t="shared" ca="1" si="56"/>
        <v>0</v>
      </c>
      <c r="BI79" s="163">
        <f t="shared" ca="1" si="56"/>
        <v>0</v>
      </c>
      <c r="BJ79" s="163">
        <f t="shared" ca="1" si="56"/>
        <v>0</v>
      </c>
      <c r="BK79" s="163">
        <f t="shared" ca="1" si="56"/>
        <v>0</v>
      </c>
      <c r="BL79" s="163">
        <f t="shared" ca="1" si="56"/>
        <v>0</v>
      </c>
      <c r="BM79" s="163">
        <f t="shared" ca="1" si="56"/>
        <v>0</v>
      </c>
      <c r="BN79" s="163">
        <f t="shared" ca="1" si="56"/>
        <v>0</v>
      </c>
      <c r="BO79" s="163">
        <f t="shared" ca="1" si="56"/>
        <v>0</v>
      </c>
      <c r="BP79" s="163">
        <f t="shared" ca="1" si="57"/>
        <v>0</v>
      </c>
      <c r="BQ79" s="163">
        <f t="shared" ca="1" si="57"/>
        <v>0</v>
      </c>
      <c r="BR79" s="163">
        <f t="shared" ca="1" si="57"/>
        <v>0</v>
      </c>
      <c r="BS79" s="163">
        <f t="shared" ca="1" si="57"/>
        <v>0</v>
      </c>
      <c r="BT79" s="163">
        <f t="shared" ca="1" si="57"/>
        <v>0</v>
      </c>
      <c r="BU79" s="163">
        <f t="shared" ca="1" si="57"/>
        <v>0</v>
      </c>
      <c r="BV79" s="163">
        <f t="shared" ca="1" si="57"/>
        <v>0</v>
      </c>
      <c r="BW79" s="163">
        <f t="shared" ca="1" si="57"/>
        <v>0</v>
      </c>
      <c r="BX79" s="163">
        <f t="shared" ca="1" si="57"/>
        <v>0</v>
      </c>
      <c r="BY79" s="163">
        <f t="shared" ca="1" si="57"/>
        <v>0</v>
      </c>
      <c r="BZ79" s="163">
        <f t="shared" ca="1" si="58"/>
        <v>0</v>
      </c>
      <c r="CA79" s="163">
        <f t="shared" ca="1" si="58"/>
        <v>0</v>
      </c>
      <c r="CB79" s="163">
        <f t="shared" ca="1" si="58"/>
        <v>0</v>
      </c>
      <c r="CC79" s="163">
        <f t="shared" ca="1" si="58"/>
        <v>0</v>
      </c>
      <c r="CD79" s="163">
        <f t="shared" ca="1" si="58"/>
        <v>0</v>
      </c>
      <c r="CE79" s="163">
        <f t="shared" ca="1" si="58"/>
        <v>0</v>
      </c>
      <c r="CF79" s="163">
        <f t="shared" ca="1" si="58"/>
        <v>0</v>
      </c>
      <c r="CG79" s="163">
        <f t="shared" ca="1" si="58"/>
        <v>0</v>
      </c>
      <c r="CH79" s="163">
        <f t="shared" ca="1" si="58"/>
        <v>0</v>
      </c>
      <c r="CI79" s="163">
        <f t="shared" ca="1" si="58"/>
        <v>0</v>
      </c>
      <c r="CJ79" s="163">
        <f t="shared" ca="1" si="59"/>
        <v>0</v>
      </c>
      <c r="CK79" s="163">
        <f t="shared" ca="1" si="59"/>
        <v>0</v>
      </c>
      <c r="CL79" s="163">
        <f t="shared" ca="1" si="59"/>
        <v>0</v>
      </c>
      <c r="CM79" s="163">
        <f t="shared" ca="1" si="59"/>
        <v>0</v>
      </c>
      <c r="CN79" s="163">
        <f t="shared" ca="1" si="59"/>
        <v>0</v>
      </c>
      <c r="CO79" s="163">
        <f t="shared" ca="1" si="59"/>
        <v>0</v>
      </c>
      <c r="CP79" s="163">
        <f t="shared" ca="1" si="59"/>
        <v>0</v>
      </c>
      <c r="CQ79" s="163">
        <f t="shared" ca="1" si="59"/>
        <v>0</v>
      </c>
      <c r="CR79" s="163">
        <f t="shared" ca="1" si="59"/>
        <v>0</v>
      </c>
      <c r="CS79" s="163">
        <f t="shared" ca="1" si="59"/>
        <v>0</v>
      </c>
      <c r="CT79" s="163">
        <f t="shared" ca="1" si="60"/>
        <v>0</v>
      </c>
      <c r="CU79" s="163">
        <f t="shared" ca="1" si="60"/>
        <v>0</v>
      </c>
      <c r="CV79" s="163">
        <f t="shared" ca="1" si="60"/>
        <v>0</v>
      </c>
      <c r="CW79" s="163">
        <f t="shared" ca="1" si="60"/>
        <v>0</v>
      </c>
      <c r="CX79" s="163">
        <f t="shared" ca="1" si="60"/>
        <v>0</v>
      </c>
      <c r="CY79" s="163">
        <f t="shared" ca="1" si="60"/>
        <v>0</v>
      </c>
      <c r="CZ79" s="163">
        <f t="shared" ca="1" si="60"/>
        <v>0</v>
      </c>
      <c r="DA79" s="163">
        <f t="shared" ca="1" si="60"/>
        <v>0</v>
      </c>
      <c r="DB79" s="163">
        <f t="shared" ca="1" si="60"/>
        <v>0</v>
      </c>
      <c r="DC79" s="163">
        <f t="shared" ca="1" si="60"/>
        <v>0</v>
      </c>
      <c r="DE79" s="111"/>
    </row>
    <row r="80" spans="1:109" s="158" customFormat="1" hidden="1">
      <c r="A80" s="162">
        <v>44</v>
      </c>
      <c r="B80" s="322" t="str">
        <f t="shared" ca="1" si="61"/>
        <v>E.2.</v>
      </c>
      <c r="C80" s="456" t="str">
        <f t="shared" ca="1" si="62"/>
        <v>Paslaugų teikimas</v>
      </c>
      <c r="D80" s="457"/>
      <c r="E80" s="457"/>
      <c r="F80" s="458"/>
      <c r="G80" s="157">
        <f ca="1">SUMIF($H$39:$DC$39,"&lt;="&amp;PAL,$H80:$DC80)</f>
        <v>131178425.66323805</v>
      </c>
      <c r="H80" s="160">
        <f ca="1">SUM(H81:H88)</f>
        <v>11000000</v>
      </c>
      <c r="I80" s="160">
        <f t="shared" ref="I80:BT80" ca="1" si="63">SUM(I81:I88)</f>
        <v>12360000</v>
      </c>
      <c r="J80" s="160">
        <f t="shared" ca="1" si="63"/>
        <v>13791700</v>
      </c>
      <c r="K80" s="160">
        <f t="shared" ca="1" si="63"/>
        <v>15298178</v>
      </c>
      <c r="L80" s="160">
        <f t="shared" ca="1" si="63"/>
        <v>16882632.149999999</v>
      </c>
      <c r="M80" s="160">
        <f t="shared" ca="1" si="63"/>
        <v>18548385.188799996</v>
      </c>
      <c r="N80" s="160">
        <f t="shared" ca="1" si="63"/>
        <v>20298889.040992998</v>
      </c>
      <c r="O80" s="160">
        <f t="shared" ca="1" si="63"/>
        <v>22998641.283445068</v>
      </c>
      <c r="P80" s="160">
        <f t="shared" ca="1" si="63"/>
        <v>0</v>
      </c>
      <c r="Q80" s="160">
        <f t="shared" ca="1" si="63"/>
        <v>0</v>
      </c>
      <c r="R80" s="160">
        <f t="shared" ca="1" si="63"/>
        <v>0</v>
      </c>
      <c r="S80" s="160">
        <f t="shared" ca="1" si="63"/>
        <v>0</v>
      </c>
      <c r="T80" s="160">
        <f t="shared" ca="1" si="63"/>
        <v>0</v>
      </c>
      <c r="U80" s="160">
        <f t="shared" ca="1" si="63"/>
        <v>0</v>
      </c>
      <c r="V80" s="160">
        <f t="shared" ca="1" si="63"/>
        <v>0</v>
      </c>
      <c r="W80" s="160">
        <f t="shared" ca="1" si="63"/>
        <v>0</v>
      </c>
      <c r="X80" s="160">
        <f t="shared" ca="1" si="63"/>
        <v>0</v>
      </c>
      <c r="Y80" s="160">
        <f t="shared" ca="1" si="63"/>
        <v>0</v>
      </c>
      <c r="Z80" s="160">
        <f t="shared" ca="1" si="63"/>
        <v>0</v>
      </c>
      <c r="AA80" s="160">
        <f t="shared" ca="1" si="63"/>
        <v>0</v>
      </c>
      <c r="AB80" s="160">
        <f t="shared" ca="1" si="63"/>
        <v>0</v>
      </c>
      <c r="AC80" s="160">
        <f t="shared" ca="1" si="63"/>
        <v>0</v>
      </c>
      <c r="AD80" s="160">
        <f t="shared" ca="1" si="63"/>
        <v>0</v>
      </c>
      <c r="AE80" s="160">
        <f t="shared" ca="1" si="63"/>
        <v>0</v>
      </c>
      <c r="AF80" s="160">
        <f t="shared" ca="1" si="63"/>
        <v>0</v>
      </c>
      <c r="AG80" s="160">
        <f t="shared" ca="1" si="63"/>
        <v>0</v>
      </c>
      <c r="AH80" s="160">
        <f t="shared" ca="1" si="63"/>
        <v>0</v>
      </c>
      <c r="AI80" s="160">
        <f t="shared" ca="1" si="63"/>
        <v>0</v>
      </c>
      <c r="AJ80" s="160">
        <f t="shared" ca="1" si="63"/>
        <v>0</v>
      </c>
      <c r="AK80" s="160">
        <f t="shared" ca="1" si="63"/>
        <v>0</v>
      </c>
      <c r="AL80" s="160">
        <f t="shared" ca="1" si="63"/>
        <v>0</v>
      </c>
      <c r="AM80" s="160">
        <f t="shared" ca="1" si="63"/>
        <v>0</v>
      </c>
      <c r="AN80" s="160">
        <f t="shared" ca="1" si="63"/>
        <v>0</v>
      </c>
      <c r="AO80" s="160">
        <f t="shared" ca="1" si="63"/>
        <v>0</v>
      </c>
      <c r="AP80" s="160">
        <f t="shared" ca="1" si="63"/>
        <v>0</v>
      </c>
      <c r="AQ80" s="160">
        <f t="shared" ca="1" si="63"/>
        <v>0</v>
      </c>
      <c r="AR80" s="160">
        <f t="shared" ca="1" si="63"/>
        <v>0</v>
      </c>
      <c r="AS80" s="160">
        <f t="shared" ca="1" si="63"/>
        <v>0</v>
      </c>
      <c r="AT80" s="160">
        <f t="shared" ca="1" si="63"/>
        <v>0</v>
      </c>
      <c r="AU80" s="160">
        <f t="shared" ca="1" si="63"/>
        <v>0</v>
      </c>
      <c r="AV80" s="160">
        <f t="shared" ca="1" si="63"/>
        <v>0</v>
      </c>
      <c r="AW80" s="160">
        <f t="shared" ca="1" si="63"/>
        <v>0</v>
      </c>
      <c r="AX80" s="160">
        <f t="shared" ca="1" si="63"/>
        <v>0</v>
      </c>
      <c r="AY80" s="160">
        <f t="shared" ca="1" si="63"/>
        <v>0</v>
      </c>
      <c r="AZ80" s="160">
        <f t="shared" ca="1" si="63"/>
        <v>0</v>
      </c>
      <c r="BA80" s="160">
        <f t="shared" ca="1" si="63"/>
        <v>0</v>
      </c>
      <c r="BB80" s="160">
        <f t="shared" ca="1" si="63"/>
        <v>0</v>
      </c>
      <c r="BC80" s="160">
        <f t="shared" ca="1" si="63"/>
        <v>0</v>
      </c>
      <c r="BD80" s="160">
        <f t="shared" ca="1" si="63"/>
        <v>0</v>
      </c>
      <c r="BE80" s="160">
        <f t="shared" ca="1" si="63"/>
        <v>0</v>
      </c>
      <c r="BF80" s="160">
        <f t="shared" ca="1" si="63"/>
        <v>0</v>
      </c>
      <c r="BG80" s="160">
        <f t="shared" ca="1" si="63"/>
        <v>0</v>
      </c>
      <c r="BH80" s="160">
        <f t="shared" ca="1" si="63"/>
        <v>0</v>
      </c>
      <c r="BI80" s="160">
        <f t="shared" ca="1" si="63"/>
        <v>0</v>
      </c>
      <c r="BJ80" s="160">
        <f t="shared" ca="1" si="63"/>
        <v>0</v>
      </c>
      <c r="BK80" s="160">
        <f t="shared" ca="1" si="63"/>
        <v>0</v>
      </c>
      <c r="BL80" s="160">
        <f t="shared" ca="1" si="63"/>
        <v>0</v>
      </c>
      <c r="BM80" s="160">
        <f t="shared" ca="1" si="63"/>
        <v>0</v>
      </c>
      <c r="BN80" s="160">
        <f t="shared" ca="1" si="63"/>
        <v>0</v>
      </c>
      <c r="BO80" s="160">
        <f t="shared" ca="1" si="63"/>
        <v>0</v>
      </c>
      <c r="BP80" s="160">
        <f t="shared" ca="1" si="63"/>
        <v>0</v>
      </c>
      <c r="BQ80" s="160">
        <f t="shared" ca="1" si="63"/>
        <v>0</v>
      </c>
      <c r="BR80" s="160">
        <f t="shared" ca="1" si="63"/>
        <v>0</v>
      </c>
      <c r="BS80" s="160">
        <f t="shared" ca="1" si="63"/>
        <v>0</v>
      </c>
      <c r="BT80" s="160">
        <f t="shared" ca="1" si="63"/>
        <v>0</v>
      </c>
      <c r="BU80" s="160">
        <f t="shared" ref="BU80:DB80" ca="1" si="64">SUM(BU81:BU88)</f>
        <v>0</v>
      </c>
      <c r="BV80" s="160">
        <f t="shared" ca="1" si="64"/>
        <v>0</v>
      </c>
      <c r="BW80" s="160">
        <f t="shared" ca="1" si="64"/>
        <v>0</v>
      </c>
      <c r="BX80" s="160">
        <f t="shared" ca="1" si="64"/>
        <v>0</v>
      </c>
      <c r="BY80" s="160">
        <f t="shared" ca="1" si="64"/>
        <v>0</v>
      </c>
      <c r="BZ80" s="160">
        <f t="shared" ca="1" si="64"/>
        <v>0</v>
      </c>
      <c r="CA80" s="160">
        <f t="shared" ca="1" si="64"/>
        <v>0</v>
      </c>
      <c r="CB80" s="160">
        <f t="shared" ca="1" si="64"/>
        <v>0</v>
      </c>
      <c r="CC80" s="160">
        <f t="shared" ca="1" si="64"/>
        <v>0</v>
      </c>
      <c r="CD80" s="160">
        <f t="shared" ca="1" si="64"/>
        <v>0</v>
      </c>
      <c r="CE80" s="160">
        <f t="shared" ca="1" si="64"/>
        <v>0</v>
      </c>
      <c r="CF80" s="160">
        <f t="shared" ca="1" si="64"/>
        <v>0</v>
      </c>
      <c r="CG80" s="160">
        <f t="shared" ca="1" si="64"/>
        <v>0</v>
      </c>
      <c r="CH80" s="160">
        <f t="shared" ca="1" si="64"/>
        <v>0</v>
      </c>
      <c r="CI80" s="160">
        <f t="shared" ca="1" si="64"/>
        <v>0</v>
      </c>
      <c r="CJ80" s="160">
        <f t="shared" ca="1" si="64"/>
        <v>0</v>
      </c>
      <c r="CK80" s="160">
        <f t="shared" ca="1" si="64"/>
        <v>0</v>
      </c>
      <c r="CL80" s="160">
        <f t="shared" ca="1" si="64"/>
        <v>0</v>
      </c>
      <c r="CM80" s="160">
        <f t="shared" ca="1" si="64"/>
        <v>0</v>
      </c>
      <c r="CN80" s="160">
        <f t="shared" ca="1" si="64"/>
        <v>0</v>
      </c>
      <c r="CO80" s="160">
        <f t="shared" ca="1" si="64"/>
        <v>0</v>
      </c>
      <c r="CP80" s="160">
        <f t="shared" ca="1" si="64"/>
        <v>0</v>
      </c>
      <c r="CQ80" s="160">
        <f t="shared" ca="1" si="64"/>
        <v>0</v>
      </c>
      <c r="CR80" s="160">
        <f t="shared" ca="1" si="64"/>
        <v>0</v>
      </c>
      <c r="CS80" s="160">
        <f t="shared" ca="1" si="64"/>
        <v>0</v>
      </c>
      <c r="CT80" s="160">
        <f t="shared" ca="1" si="64"/>
        <v>0</v>
      </c>
      <c r="CU80" s="160">
        <f t="shared" ca="1" si="64"/>
        <v>0</v>
      </c>
      <c r="CV80" s="160">
        <f t="shared" ca="1" si="64"/>
        <v>0</v>
      </c>
      <c r="CW80" s="160">
        <f t="shared" ca="1" si="64"/>
        <v>0</v>
      </c>
      <c r="CX80" s="160">
        <f t="shared" ca="1" si="64"/>
        <v>0</v>
      </c>
      <c r="CY80" s="160">
        <f t="shared" ca="1" si="64"/>
        <v>0</v>
      </c>
      <c r="CZ80" s="160">
        <f t="shared" ca="1" si="64"/>
        <v>0</v>
      </c>
      <c r="DA80" s="160">
        <f t="shared" ca="1" si="64"/>
        <v>0</v>
      </c>
      <c r="DB80" s="160">
        <f t="shared" ca="1" si="64"/>
        <v>0</v>
      </c>
      <c r="DC80" s="160">
        <f ca="1">SUM(DC81:DC88)</f>
        <v>0</v>
      </c>
      <c r="DE80" s="111"/>
    </row>
    <row r="81" spans="1:109" s="158" customFormat="1" hidden="1">
      <c r="A81" s="162">
        <v>45</v>
      </c>
      <c r="B81" s="161" t="str">
        <f t="shared" ca="1" si="61"/>
        <v>E.2.1.</v>
      </c>
      <c r="C81" s="453" t="str">
        <f t="shared" ca="1" si="62"/>
        <v>Vystomojo bendradarbiavimo projektų finansavimas</v>
      </c>
      <c r="D81" s="454"/>
      <c r="E81" s="454"/>
      <c r="F81" s="455"/>
      <c r="G81" s="157">
        <f ca="1">SUMIF($H$39:$DC$39,"&lt;="&amp;PAL,$H81:$DC81)</f>
        <v>131178425.66323805</v>
      </c>
      <c r="H81" s="163">
        <f t="shared" ref="H81:Q88" ca="1" si="65">IFERROR(OFFSET(INDIRECT("'"&amp;Opt_alt&amp;"'!H12"),$A81,H$39)*(1+VMI)^H$39,"")</f>
        <v>11000000</v>
      </c>
      <c r="I81" s="163">
        <f t="shared" ca="1" si="65"/>
        <v>12360000</v>
      </c>
      <c r="J81" s="163">
        <f t="shared" ca="1" si="65"/>
        <v>13791700</v>
      </c>
      <c r="K81" s="163">
        <f t="shared" ca="1" si="65"/>
        <v>15298178</v>
      </c>
      <c r="L81" s="163">
        <f t="shared" ca="1" si="65"/>
        <v>16882632.149999999</v>
      </c>
      <c r="M81" s="163">
        <f t="shared" ca="1" si="65"/>
        <v>18548385.188799996</v>
      </c>
      <c r="N81" s="163">
        <f t="shared" ca="1" si="65"/>
        <v>20298889.040992998</v>
      </c>
      <c r="O81" s="163">
        <f t="shared" ca="1" si="65"/>
        <v>22998641.283445068</v>
      </c>
      <c r="P81" s="163">
        <f t="shared" ca="1" si="65"/>
        <v>0</v>
      </c>
      <c r="Q81" s="163">
        <f t="shared" ca="1" si="65"/>
        <v>0</v>
      </c>
      <c r="R81" s="163">
        <f t="shared" ref="R81:AA88" ca="1" si="66">IFERROR(OFFSET(INDIRECT("'"&amp;Opt_alt&amp;"'!H12"),$A81,R$39)*(1+VMI)^R$39,"")</f>
        <v>0</v>
      </c>
      <c r="S81" s="163">
        <f t="shared" ca="1" si="66"/>
        <v>0</v>
      </c>
      <c r="T81" s="163">
        <f t="shared" ca="1" si="66"/>
        <v>0</v>
      </c>
      <c r="U81" s="163">
        <f t="shared" ca="1" si="66"/>
        <v>0</v>
      </c>
      <c r="V81" s="163">
        <f t="shared" ca="1" si="66"/>
        <v>0</v>
      </c>
      <c r="W81" s="163">
        <f t="shared" ca="1" si="66"/>
        <v>0</v>
      </c>
      <c r="X81" s="163">
        <f t="shared" ca="1" si="66"/>
        <v>0</v>
      </c>
      <c r="Y81" s="163">
        <f t="shared" ca="1" si="66"/>
        <v>0</v>
      </c>
      <c r="Z81" s="163">
        <f t="shared" ca="1" si="66"/>
        <v>0</v>
      </c>
      <c r="AA81" s="163">
        <f t="shared" ca="1" si="66"/>
        <v>0</v>
      </c>
      <c r="AB81" s="163">
        <f t="shared" ref="AB81:AK88" ca="1" si="67">IFERROR(OFFSET(INDIRECT("'"&amp;Opt_alt&amp;"'!H12"),$A81,AB$39)*(1+VMI)^AB$39,"")</f>
        <v>0</v>
      </c>
      <c r="AC81" s="163">
        <f t="shared" ca="1" si="67"/>
        <v>0</v>
      </c>
      <c r="AD81" s="163">
        <f t="shared" ca="1" si="67"/>
        <v>0</v>
      </c>
      <c r="AE81" s="163">
        <f t="shared" ca="1" si="67"/>
        <v>0</v>
      </c>
      <c r="AF81" s="163">
        <f t="shared" ca="1" si="67"/>
        <v>0</v>
      </c>
      <c r="AG81" s="163">
        <f t="shared" ca="1" si="67"/>
        <v>0</v>
      </c>
      <c r="AH81" s="163">
        <f t="shared" ca="1" si="67"/>
        <v>0</v>
      </c>
      <c r="AI81" s="163">
        <f t="shared" ca="1" si="67"/>
        <v>0</v>
      </c>
      <c r="AJ81" s="163">
        <f t="shared" ca="1" si="67"/>
        <v>0</v>
      </c>
      <c r="AK81" s="163">
        <f t="shared" ca="1" si="67"/>
        <v>0</v>
      </c>
      <c r="AL81" s="163">
        <f t="shared" ref="AL81:AU88" ca="1" si="68">IFERROR(OFFSET(INDIRECT("'"&amp;Opt_alt&amp;"'!H12"),$A81,AL$39)*(1+VMI)^AL$39,"")</f>
        <v>0</v>
      </c>
      <c r="AM81" s="163">
        <f t="shared" ca="1" si="68"/>
        <v>0</v>
      </c>
      <c r="AN81" s="163">
        <f t="shared" ca="1" si="68"/>
        <v>0</v>
      </c>
      <c r="AO81" s="163">
        <f t="shared" ca="1" si="68"/>
        <v>0</v>
      </c>
      <c r="AP81" s="163">
        <f t="shared" ca="1" si="68"/>
        <v>0</v>
      </c>
      <c r="AQ81" s="163">
        <f t="shared" ca="1" si="68"/>
        <v>0</v>
      </c>
      <c r="AR81" s="163">
        <f t="shared" ca="1" si="68"/>
        <v>0</v>
      </c>
      <c r="AS81" s="163">
        <f t="shared" ca="1" si="68"/>
        <v>0</v>
      </c>
      <c r="AT81" s="163">
        <f t="shared" ca="1" si="68"/>
        <v>0</v>
      </c>
      <c r="AU81" s="163">
        <f t="shared" ca="1" si="68"/>
        <v>0</v>
      </c>
      <c r="AV81" s="163">
        <f t="shared" ref="AV81:BE88" ca="1" si="69">IFERROR(OFFSET(INDIRECT("'"&amp;Opt_alt&amp;"'!H12"),$A81,AV$39)*(1+VMI)^AV$39,"")</f>
        <v>0</v>
      </c>
      <c r="AW81" s="163">
        <f t="shared" ca="1" si="69"/>
        <v>0</v>
      </c>
      <c r="AX81" s="163">
        <f t="shared" ca="1" si="69"/>
        <v>0</v>
      </c>
      <c r="AY81" s="163">
        <f t="shared" ca="1" si="69"/>
        <v>0</v>
      </c>
      <c r="AZ81" s="163">
        <f t="shared" ca="1" si="69"/>
        <v>0</v>
      </c>
      <c r="BA81" s="163">
        <f t="shared" ca="1" si="69"/>
        <v>0</v>
      </c>
      <c r="BB81" s="163">
        <f t="shared" ca="1" si="69"/>
        <v>0</v>
      </c>
      <c r="BC81" s="163">
        <f t="shared" ca="1" si="69"/>
        <v>0</v>
      </c>
      <c r="BD81" s="163">
        <f t="shared" ca="1" si="69"/>
        <v>0</v>
      </c>
      <c r="BE81" s="163">
        <f t="shared" ca="1" si="69"/>
        <v>0</v>
      </c>
      <c r="BF81" s="163">
        <f t="shared" ref="BF81:BO88" ca="1" si="70">IFERROR(OFFSET(INDIRECT("'"&amp;Opt_alt&amp;"'!H12"),$A81,BF$39)*(1+VMI)^BF$39,"")</f>
        <v>0</v>
      </c>
      <c r="BG81" s="163">
        <f t="shared" ca="1" si="70"/>
        <v>0</v>
      </c>
      <c r="BH81" s="163">
        <f t="shared" ca="1" si="70"/>
        <v>0</v>
      </c>
      <c r="BI81" s="163">
        <f t="shared" ca="1" si="70"/>
        <v>0</v>
      </c>
      <c r="BJ81" s="163">
        <f t="shared" ca="1" si="70"/>
        <v>0</v>
      </c>
      <c r="BK81" s="163">
        <f t="shared" ca="1" si="70"/>
        <v>0</v>
      </c>
      <c r="BL81" s="163">
        <f t="shared" ca="1" si="70"/>
        <v>0</v>
      </c>
      <c r="BM81" s="163">
        <f t="shared" ca="1" si="70"/>
        <v>0</v>
      </c>
      <c r="BN81" s="163">
        <f t="shared" ca="1" si="70"/>
        <v>0</v>
      </c>
      <c r="BO81" s="163">
        <f t="shared" ca="1" si="70"/>
        <v>0</v>
      </c>
      <c r="BP81" s="163">
        <f t="shared" ref="BP81:BY88" ca="1" si="71">IFERROR(OFFSET(INDIRECT("'"&amp;Opt_alt&amp;"'!H12"),$A81,BP$39)*(1+VMI)^BP$39,"")</f>
        <v>0</v>
      </c>
      <c r="BQ81" s="163">
        <f t="shared" ca="1" si="71"/>
        <v>0</v>
      </c>
      <c r="BR81" s="163">
        <f t="shared" ca="1" si="71"/>
        <v>0</v>
      </c>
      <c r="BS81" s="163">
        <f t="shared" ca="1" si="71"/>
        <v>0</v>
      </c>
      <c r="BT81" s="163">
        <f t="shared" ca="1" si="71"/>
        <v>0</v>
      </c>
      <c r="BU81" s="163">
        <f t="shared" ca="1" si="71"/>
        <v>0</v>
      </c>
      <c r="BV81" s="163">
        <f t="shared" ca="1" si="71"/>
        <v>0</v>
      </c>
      <c r="BW81" s="163">
        <f t="shared" ca="1" si="71"/>
        <v>0</v>
      </c>
      <c r="BX81" s="163">
        <f t="shared" ca="1" si="71"/>
        <v>0</v>
      </c>
      <c r="BY81" s="163">
        <f t="shared" ca="1" si="71"/>
        <v>0</v>
      </c>
      <c r="BZ81" s="163">
        <f t="shared" ref="BZ81:CI88" ca="1" si="72">IFERROR(OFFSET(INDIRECT("'"&amp;Opt_alt&amp;"'!H12"),$A81,BZ$39)*(1+VMI)^BZ$39,"")</f>
        <v>0</v>
      </c>
      <c r="CA81" s="163">
        <f t="shared" ca="1" si="72"/>
        <v>0</v>
      </c>
      <c r="CB81" s="163">
        <f t="shared" ca="1" si="72"/>
        <v>0</v>
      </c>
      <c r="CC81" s="163">
        <f t="shared" ca="1" si="72"/>
        <v>0</v>
      </c>
      <c r="CD81" s="163">
        <f t="shared" ca="1" si="72"/>
        <v>0</v>
      </c>
      <c r="CE81" s="163">
        <f t="shared" ca="1" si="72"/>
        <v>0</v>
      </c>
      <c r="CF81" s="163">
        <f t="shared" ca="1" si="72"/>
        <v>0</v>
      </c>
      <c r="CG81" s="163">
        <f t="shared" ca="1" si="72"/>
        <v>0</v>
      </c>
      <c r="CH81" s="163">
        <f t="shared" ca="1" si="72"/>
        <v>0</v>
      </c>
      <c r="CI81" s="163">
        <f t="shared" ca="1" si="72"/>
        <v>0</v>
      </c>
      <c r="CJ81" s="163">
        <f t="shared" ref="CJ81:CS88" ca="1" si="73">IFERROR(OFFSET(INDIRECT("'"&amp;Opt_alt&amp;"'!H12"),$A81,CJ$39)*(1+VMI)^CJ$39,"")</f>
        <v>0</v>
      </c>
      <c r="CK81" s="163">
        <f t="shared" ca="1" si="73"/>
        <v>0</v>
      </c>
      <c r="CL81" s="163">
        <f t="shared" ca="1" si="73"/>
        <v>0</v>
      </c>
      <c r="CM81" s="163">
        <f t="shared" ca="1" si="73"/>
        <v>0</v>
      </c>
      <c r="CN81" s="163">
        <f t="shared" ca="1" si="73"/>
        <v>0</v>
      </c>
      <c r="CO81" s="163">
        <f t="shared" ca="1" si="73"/>
        <v>0</v>
      </c>
      <c r="CP81" s="163">
        <f t="shared" ca="1" si="73"/>
        <v>0</v>
      </c>
      <c r="CQ81" s="163">
        <f t="shared" ca="1" si="73"/>
        <v>0</v>
      </c>
      <c r="CR81" s="163">
        <f t="shared" ca="1" si="73"/>
        <v>0</v>
      </c>
      <c r="CS81" s="163">
        <f t="shared" ca="1" si="73"/>
        <v>0</v>
      </c>
      <c r="CT81" s="163">
        <f t="shared" ref="CT81:DC88" ca="1" si="74">IFERROR(OFFSET(INDIRECT("'"&amp;Opt_alt&amp;"'!H12"),$A81,CT$39)*(1+VMI)^CT$39,"")</f>
        <v>0</v>
      </c>
      <c r="CU81" s="163">
        <f t="shared" ca="1" si="74"/>
        <v>0</v>
      </c>
      <c r="CV81" s="163">
        <f t="shared" ca="1" si="74"/>
        <v>0</v>
      </c>
      <c r="CW81" s="163">
        <f t="shared" ca="1" si="74"/>
        <v>0</v>
      </c>
      <c r="CX81" s="163">
        <f t="shared" ca="1" si="74"/>
        <v>0</v>
      </c>
      <c r="CY81" s="163">
        <f t="shared" ca="1" si="74"/>
        <v>0</v>
      </c>
      <c r="CZ81" s="163">
        <f t="shared" ca="1" si="74"/>
        <v>0</v>
      </c>
      <c r="DA81" s="163">
        <f t="shared" ca="1" si="74"/>
        <v>0</v>
      </c>
      <c r="DB81" s="163">
        <f t="shared" ca="1" si="74"/>
        <v>0</v>
      </c>
      <c r="DC81" s="163">
        <f t="shared" ca="1" si="74"/>
        <v>0</v>
      </c>
      <c r="DE81" s="111"/>
    </row>
    <row r="82" spans="1:109" s="158" customFormat="1" hidden="1">
      <c r="A82" s="162">
        <v>46</v>
      </c>
      <c r="B82" s="161" t="str">
        <f t="shared" ca="1" si="61"/>
        <v>E.2.2.</v>
      </c>
      <c r="C82" s="453" t="str">
        <f t="shared" ca="1" si="62"/>
        <v>Veikla</v>
      </c>
      <c r="D82" s="454"/>
      <c r="E82" s="454"/>
      <c r="F82" s="455"/>
      <c r="G82" s="157">
        <f ca="1">SUMIF($H$39:$DC$39,"&lt;="&amp;PAL,$H82:$DC82)</f>
        <v>0</v>
      </c>
      <c r="H82" s="163">
        <f t="shared" ca="1" si="65"/>
        <v>0</v>
      </c>
      <c r="I82" s="163">
        <f t="shared" ca="1" si="65"/>
        <v>0</v>
      </c>
      <c r="J82" s="163">
        <f t="shared" ca="1" si="65"/>
        <v>0</v>
      </c>
      <c r="K82" s="163">
        <f t="shared" ca="1" si="65"/>
        <v>0</v>
      </c>
      <c r="L82" s="163">
        <f t="shared" ca="1" si="65"/>
        <v>0</v>
      </c>
      <c r="M82" s="163">
        <f t="shared" ca="1" si="65"/>
        <v>0</v>
      </c>
      <c r="N82" s="163">
        <f t="shared" ca="1" si="65"/>
        <v>0</v>
      </c>
      <c r="O82" s="163">
        <f t="shared" ca="1" si="65"/>
        <v>0</v>
      </c>
      <c r="P82" s="163">
        <f t="shared" ca="1" si="65"/>
        <v>0</v>
      </c>
      <c r="Q82" s="163">
        <f t="shared" ca="1" si="65"/>
        <v>0</v>
      </c>
      <c r="R82" s="163">
        <f t="shared" ca="1" si="66"/>
        <v>0</v>
      </c>
      <c r="S82" s="163">
        <f t="shared" ca="1" si="66"/>
        <v>0</v>
      </c>
      <c r="T82" s="163">
        <f t="shared" ca="1" si="66"/>
        <v>0</v>
      </c>
      <c r="U82" s="163">
        <f t="shared" ca="1" si="66"/>
        <v>0</v>
      </c>
      <c r="V82" s="163">
        <f t="shared" ca="1" si="66"/>
        <v>0</v>
      </c>
      <c r="W82" s="163">
        <f t="shared" ca="1" si="66"/>
        <v>0</v>
      </c>
      <c r="X82" s="163">
        <f t="shared" ca="1" si="66"/>
        <v>0</v>
      </c>
      <c r="Y82" s="163">
        <f t="shared" ca="1" si="66"/>
        <v>0</v>
      </c>
      <c r="Z82" s="163">
        <f t="shared" ca="1" si="66"/>
        <v>0</v>
      </c>
      <c r="AA82" s="163">
        <f t="shared" ca="1" si="66"/>
        <v>0</v>
      </c>
      <c r="AB82" s="163">
        <f t="shared" ca="1" si="67"/>
        <v>0</v>
      </c>
      <c r="AC82" s="163">
        <f t="shared" ca="1" si="67"/>
        <v>0</v>
      </c>
      <c r="AD82" s="163">
        <f t="shared" ca="1" si="67"/>
        <v>0</v>
      </c>
      <c r="AE82" s="163">
        <f t="shared" ca="1" si="67"/>
        <v>0</v>
      </c>
      <c r="AF82" s="163">
        <f t="shared" ca="1" si="67"/>
        <v>0</v>
      </c>
      <c r="AG82" s="163">
        <f t="shared" ca="1" si="67"/>
        <v>0</v>
      </c>
      <c r="AH82" s="163">
        <f t="shared" ca="1" si="67"/>
        <v>0</v>
      </c>
      <c r="AI82" s="163">
        <f t="shared" ca="1" si="67"/>
        <v>0</v>
      </c>
      <c r="AJ82" s="163">
        <f t="shared" ca="1" si="67"/>
        <v>0</v>
      </c>
      <c r="AK82" s="163">
        <f t="shared" ca="1" si="67"/>
        <v>0</v>
      </c>
      <c r="AL82" s="163">
        <f t="shared" ca="1" si="68"/>
        <v>0</v>
      </c>
      <c r="AM82" s="163">
        <f t="shared" ca="1" si="68"/>
        <v>0</v>
      </c>
      <c r="AN82" s="163">
        <f t="shared" ca="1" si="68"/>
        <v>0</v>
      </c>
      <c r="AO82" s="163">
        <f t="shared" ca="1" si="68"/>
        <v>0</v>
      </c>
      <c r="AP82" s="163">
        <f t="shared" ca="1" si="68"/>
        <v>0</v>
      </c>
      <c r="AQ82" s="163">
        <f t="shared" ca="1" si="68"/>
        <v>0</v>
      </c>
      <c r="AR82" s="163">
        <f t="shared" ca="1" si="68"/>
        <v>0</v>
      </c>
      <c r="AS82" s="163">
        <f t="shared" ca="1" si="68"/>
        <v>0</v>
      </c>
      <c r="AT82" s="163">
        <f t="shared" ca="1" si="68"/>
        <v>0</v>
      </c>
      <c r="AU82" s="163">
        <f t="shared" ca="1" si="68"/>
        <v>0</v>
      </c>
      <c r="AV82" s="163">
        <f t="shared" ca="1" si="69"/>
        <v>0</v>
      </c>
      <c r="AW82" s="163">
        <f t="shared" ca="1" si="69"/>
        <v>0</v>
      </c>
      <c r="AX82" s="163">
        <f t="shared" ca="1" si="69"/>
        <v>0</v>
      </c>
      <c r="AY82" s="163">
        <f t="shared" ca="1" si="69"/>
        <v>0</v>
      </c>
      <c r="AZ82" s="163">
        <f t="shared" ca="1" si="69"/>
        <v>0</v>
      </c>
      <c r="BA82" s="163">
        <f t="shared" ca="1" si="69"/>
        <v>0</v>
      </c>
      <c r="BB82" s="163">
        <f t="shared" ca="1" si="69"/>
        <v>0</v>
      </c>
      <c r="BC82" s="163">
        <f t="shared" ca="1" si="69"/>
        <v>0</v>
      </c>
      <c r="BD82" s="163">
        <f t="shared" ca="1" si="69"/>
        <v>0</v>
      </c>
      <c r="BE82" s="163">
        <f t="shared" ca="1" si="69"/>
        <v>0</v>
      </c>
      <c r="BF82" s="163">
        <f t="shared" ca="1" si="70"/>
        <v>0</v>
      </c>
      <c r="BG82" s="163">
        <f t="shared" ca="1" si="70"/>
        <v>0</v>
      </c>
      <c r="BH82" s="163">
        <f t="shared" ca="1" si="70"/>
        <v>0</v>
      </c>
      <c r="BI82" s="163">
        <f t="shared" ca="1" si="70"/>
        <v>0</v>
      </c>
      <c r="BJ82" s="163">
        <f t="shared" ca="1" si="70"/>
        <v>0</v>
      </c>
      <c r="BK82" s="163">
        <f t="shared" ca="1" si="70"/>
        <v>0</v>
      </c>
      <c r="BL82" s="163">
        <f t="shared" ca="1" si="70"/>
        <v>0</v>
      </c>
      <c r="BM82" s="163">
        <f t="shared" ca="1" si="70"/>
        <v>0</v>
      </c>
      <c r="BN82" s="163">
        <f t="shared" ca="1" si="70"/>
        <v>0</v>
      </c>
      <c r="BO82" s="163">
        <f t="shared" ca="1" si="70"/>
        <v>0</v>
      </c>
      <c r="BP82" s="163">
        <f t="shared" ca="1" si="71"/>
        <v>0</v>
      </c>
      <c r="BQ82" s="163">
        <f t="shared" ca="1" si="71"/>
        <v>0</v>
      </c>
      <c r="BR82" s="163">
        <f t="shared" ca="1" si="71"/>
        <v>0</v>
      </c>
      <c r="BS82" s="163">
        <f t="shared" ca="1" si="71"/>
        <v>0</v>
      </c>
      <c r="BT82" s="163">
        <f t="shared" ca="1" si="71"/>
        <v>0</v>
      </c>
      <c r="BU82" s="163">
        <f t="shared" ca="1" si="71"/>
        <v>0</v>
      </c>
      <c r="BV82" s="163">
        <f t="shared" ca="1" si="71"/>
        <v>0</v>
      </c>
      <c r="BW82" s="163">
        <f t="shared" ca="1" si="71"/>
        <v>0</v>
      </c>
      <c r="BX82" s="163">
        <f t="shared" ca="1" si="71"/>
        <v>0</v>
      </c>
      <c r="BY82" s="163">
        <f t="shared" ca="1" si="71"/>
        <v>0</v>
      </c>
      <c r="BZ82" s="163">
        <f t="shared" ca="1" si="72"/>
        <v>0</v>
      </c>
      <c r="CA82" s="163">
        <f t="shared" ca="1" si="72"/>
        <v>0</v>
      </c>
      <c r="CB82" s="163">
        <f t="shared" ca="1" si="72"/>
        <v>0</v>
      </c>
      <c r="CC82" s="163">
        <f t="shared" ca="1" si="72"/>
        <v>0</v>
      </c>
      <c r="CD82" s="163">
        <f t="shared" ca="1" si="72"/>
        <v>0</v>
      </c>
      <c r="CE82" s="163">
        <f t="shared" ca="1" si="72"/>
        <v>0</v>
      </c>
      <c r="CF82" s="163">
        <f t="shared" ca="1" si="72"/>
        <v>0</v>
      </c>
      <c r="CG82" s="163">
        <f t="shared" ca="1" si="72"/>
        <v>0</v>
      </c>
      <c r="CH82" s="163">
        <f t="shared" ca="1" si="72"/>
        <v>0</v>
      </c>
      <c r="CI82" s="163">
        <f t="shared" ca="1" si="72"/>
        <v>0</v>
      </c>
      <c r="CJ82" s="163">
        <f t="shared" ca="1" si="73"/>
        <v>0</v>
      </c>
      <c r="CK82" s="163">
        <f t="shared" ca="1" si="73"/>
        <v>0</v>
      </c>
      <c r="CL82" s="163">
        <f t="shared" ca="1" si="73"/>
        <v>0</v>
      </c>
      <c r="CM82" s="163">
        <f t="shared" ca="1" si="73"/>
        <v>0</v>
      </c>
      <c r="CN82" s="163">
        <f t="shared" ca="1" si="73"/>
        <v>0</v>
      </c>
      <c r="CO82" s="163">
        <f t="shared" ca="1" si="73"/>
        <v>0</v>
      </c>
      <c r="CP82" s="163">
        <f t="shared" ca="1" si="73"/>
        <v>0</v>
      </c>
      <c r="CQ82" s="163">
        <f t="shared" ca="1" si="73"/>
        <v>0</v>
      </c>
      <c r="CR82" s="163">
        <f t="shared" ca="1" si="73"/>
        <v>0</v>
      </c>
      <c r="CS82" s="163">
        <f t="shared" ca="1" si="73"/>
        <v>0</v>
      </c>
      <c r="CT82" s="163">
        <f t="shared" ca="1" si="74"/>
        <v>0</v>
      </c>
      <c r="CU82" s="163">
        <f t="shared" ca="1" si="74"/>
        <v>0</v>
      </c>
      <c r="CV82" s="163">
        <f t="shared" ca="1" si="74"/>
        <v>0</v>
      </c>
      <c r="CW82" s="163">
        <f t="shared" ca="1" si="74"/>
        <v>0</v>
      </c>
      <c r="CX82" s="163">
        <f t="shared" ca="1" si="74"/>
        <v>0</v>
      </c>
      <c r="CY82" s="163">
        <f t="shared" ca="1" si="74"/>
        <v>0</v>
      </c>
      <c r="CZ82" s="163">
        <f t="shared" ca="1" si="74"/>
        <v>0</v>
      </c>
      <c r="DA82" s="163">
        <f t="shared" ca="1" si="74"/>
        <v>0</v>
      </c>
      <c r="DB82" s="163">
        <f t="shared" ca="1" si="74"/>
        <v>0</v>
      </c>
      <c r="DC82" s="163">
        <f t="shared" ca="1" si="74"/>
        <v>0</v>
      </c>
      <c r="DE82" s="111"/>
    </row>
    <row r="83" spans="1:109" s="158" customFormat="1" hidden="1">
      <c r="A83" s="162">
        <v>47</v>
      </c>
      <c r="B83" s="161" t="str">
        <f t="shared" ca="1" si="61"/>
        <v>E.2.3.</v>
      </c>
      <c r="C83" s="453" t="str">
        <f t="shared" ca="1" si="62"/>
        <v>Veikla</v>
      </c>
      <c r="D83" s="454"/>
      <c r="E83" s="454"/>
      <c r="F83" s="455"/>
      <c r="G83" s="157">
        <f ca="1">SUMIF($H$39:$DC$39,"&lt;="&amp;PAL,$H83:$DC83)</f>
        <v>0</v>
      </c>
      <c r="H83" s="163">
        <f t="shared" ca="1" si="65"/>
        <v>0</v>
      </c>
      <c r="I83" s="163">
        <f t="shared" ca="1" si="65"/>
        <v>0</v>
      </c>
      <c r="J83" s="163">
        <f t="shared" ca="1" si="65"/>
        <v>0</v>
      </c>
      <c r="K83" s="163">
        <f t="shared" ca="1" si="65"/>
        <v>0</v>
      </c>
      <c r="L83" s="163">
        <f t="shared" ca="1" si="65"/>
        <v>0</v>
      </c>
      <c r="M83" s="163">
        <f t="shared" ca="1" si="65"/>
        <v>0</v>
      </c>
      <c r="N83" s="163">
        <f t="shared" ca="1" si="65"/>
        <v>0</v>
      </c>
      <c r="O83" s="163">
        <f t="shared" ca="1" si="65"/>
        <v>0</v>
      </c>
      <c r="P83" s="163">
        <f t="shared" ca="1" si="65"/>
        <v>0</v>
      </c>
      <c r="Q83" s="163">
        <f t="shared" ca="1" si="65"/>
        <v>0</v>
      </c>
      <c r="R83" s="163">
        <f t="shared" ca="1" si="66"/>
        <v>0</v>
      </c>
      <c r="S83" s="163">
        <f t="shared" ca="1" si="66"/>
        <v>0</v>
      </c>
      <c r="T83" s="163">
        <f t="shared" ca="1" si="66"/>
        <v>0</v>
      </c>
      <c r="U83" s="163">
        <f t="shared" ca="1" si="66"/>
        <v>0</v>
      </c>
      <c r="V83" s="163">
        <f t="shared" ca="1" si="66"/>
        <v>0</v>
      </c>
      <c r="W83" s="163">
        <f t="shared" ca="1" si="66"/>
        <v>0</v>
      </c>
      <c r="X83" s="163">
        <f t="shared" ca="1" si="66"/>
        <v>0</v>
      </c>
      <c r="Y83" s="163">
        <f t="shared" ca="1" si="66"/>
        <v>0</v>
      </c>
      <c r="Z83" s="163">
        <f t="shared" ca="1" si="66"/>
        <v>0</v>
      </c>
      <c r="AA83" s="163">
        <f t="shared" ca="1" si="66"/>
        <v>0</v>
      </c>
      <c r="AB83" s="163">
        <f t="shared" ca="1" si="67"/>
        <v>0</v>
      </c>
      <c r="AC83" s="163">
        <f t="shared" ca="1" si="67"/>
        <v>0</v>
      </c>
      <c r="AD83" s="163">
        <f t="shared" ca="1" si="67"/>
        <v>0</v>
      </c>
      <c r="AE83" s="163">
        <f t="shared" ca="1" si="67"/>
        <v>0</v>
      </c>
      <c r="AF83" s="163">
        <f t="shared" ca="1" si="67"/>
        <v>0</v>
      </c>
      <c r="AG83" s="163">
        <f t="shared" ca="1" si="67"/>
        <v>0</v>
      </c>
      <c r="AH83" s="163">
        <f t="shared" ca="1" si="67"/>
        <v>0</v>
      </c>
      <c r="AI83" s="163">
        <f t="shared" ca="1" si="67"/>
        <v>0</v>
      </c>
      <c r="AJ83" s="163">
        <f t="shared" ca="1" si="67"/>
        <v>0</v>
      </c>
      <c r="AK83" s="163">
        <f t="shared" ca="1" si="67"/>
        <v>0</v>
      </c>
      <c r="AL83" s="163">
        <f t="shared" ca="1" si="68"/>
        <v>0</v>
      </c>
      <c r="AM83" s="163">
        <f t="shared" ca="1" si="68"/>
        <v>0</v>
      </c>
      <c r="AN83" s="163">
        <f t="shared" ca="1" si="68"/>
        <v>0</v>
      </c>
      <c r="AO83" s="163">
        <f t="shared" ca="1" si="68"/>
        <v>0</v>
      </c>
      <c r="AP83" s="163">
        <f t="shared" ca="1" si="68"/>
        <v>0</v>
      </c>
      <c r="AQ83" s="163">
        <f t="shared" ca="1" si="68"/>
        <v>0</v>
      </c>
      <c r="AR83" s="163">
        <f t="shared" ca="1" si="68"/>
        <v>0</v>
      </c>
      <c r="AS83" s="163">
        <f t="shared" ca="1" si="68"/>
        <v>0</v>
      </c>
      <c r="AT83" s="163">
        <f t="shared" ca="1" si="68"/>
        <v>0</v>
      </c>
      <c r="AU83" s="163">
        <f t="shared" ca="1" si="68"/>
        <v>0</v>
      </c>
      <c r="AV83" s="163">
        <f t="shared" ca="1" si="69"/>
        <v>0</v>
      </c>
      <c r="AW83" s="163">
        <f t="shared" ca="1" si="69"/>
        <v>0</v>
      </c>
      <c r="AX83" s="163">
        <f t="shared" ca="1" si="69"/>
        <v>0</v>
      </c>
      <c r="AY83" s="163">
        <f t="shared" ca="1" si="69"/>
        <v>0</v>
      </c>
      <c r="AZ83" s="163">
        <f t="shared" ca="1" si="69"/>
        <v>0</v>
      </c>
      <c r="BA83" s="163">
        <f t="shared" ca="1" si="69"/>
        <v>0</v>
      </c>
      <c r="BB83" s="163">
        <f t="shared" ca="1" si="69"/>
        <v>0</v>
      </c>
      <c r="BC83" s="163">
        <f t="shared" ca="1" si="69"/>
        <v>0</v>
      </c>
      <c r="BD83" s="163">
        <f t="shared" ca="1" si="69"/>
        <v>0</v>
      </c>
      <c r="BE83" s="163">
        <f t="shared" ca="1" si="69"/>
        <v>0</v>
      </c>
      <c r="BF83" s="163">
        <f t="shared" ca="1" si="70"/>
        <v>0</v>
      </c>
      <c r="BG83" s="163">
        <f t="shared" ca="1" si="70"/>
        <v>0</v>
      </c>
      <c r="BH83" s="163">
        <f t="shared" ca="1" si="70"/>
        <v>0</v>
      </c>
      <c r="BI83" s="163">
        <f t="shared" ca="1" si="70"/>
        <v>0</v>
      </c>
      <c r="BJ83" s="163">
        <f t="shared" ca="1" si="70"/>
        <v>0</v>
      </c>
      <c r="BK83" s="163">
        <f t="shared" ca="1" si="70"/>
        <v>0</v>
      </c>
      <c r="BL83" s="163">
        <f t="shared" ca="1" si="70"/>
        <v>0</v>
      </c>
      <c r="BM83" s="163">
        <f t="shared" ca="1" si="70"/>
        <v>0</v>
      </c>
      <c r="BN83" s="163">
        <f t="shared" ca="1" si="70"/>
        <v>0</v>
      </c>
      <c r="BO83" s="163">
        <f t="shared" ca="1" si="70"/>
        <v>0</v>
      </c>
      <c r="BP83" s="163">
        <f t="shared" ca="1" si="71"/>
        <v>0</v>
      </c>
      <c r="BQ83" s="163">
        <f t="shared" ca="1" si="71"/>
        <v>0</v>
      </c>
      <c r="BR83" s="163">
        <f t="shared" ca="1" si="71"/>
        <v>0</v>
      </c>
      <c r="BS83" s="163">
        <f t="shared" ca="1" si="71"/>
        <v>0</v>
      </c>
      <c r="BT83" s="163">
        <f t="shared" ca="1" si="71"/>
        <v>0</v>
      </c>
      <c r="BU83" s="163">
        <f t="shared" ca="1" si="71"/>
        <v>0</v>
      </c>
      <c r="BV83" s="163">
        <f t="shared" ca="1" si="71"/>
        <v>0</v>
      </c>
      <c r="BW83" s="163">
        <f t="shared" ca="1" si="71"/>
        <v>0</v>
      </c>
      <c r="BX83" s="163">
        <f t="shared" ca="1" si="71"/>
        <v>0</v>
      </c>
      <c r="BY83" s="163">
        <f t="shared" ca="1" si="71"/>
        <v>0</v>
      </c>
      <c r="BZ83" s="163">
        <f t="shared" ca="1" si="72"/>
        <v>0</v>
      </c>
      <c r="CA83" s="163">
        <f t="shared" ca="1" si="72"/>
        <v>0</v>
      </c>
      <c r="CB83" s="163">
        <f t="shared" ca="1" si="72"/>
        <v>0</v>
      </c>
      <c r="CC83" s="163">
        <f t="shared" ca="1" si="72"/>
        <v>0</v>
      </c>
      <c r="CD83" s="163">
        <f t="shared" ca="1" si="72"/>
        <v>0</v>
      </c>
      <c r="CE83" s="163">
        <f t="shared" ca="1" si="72"/>
        <v>0</v>
      </c>
      <c r="CF83" s="163">
        <f t="shared" ca="1" si="72"/>
        <v>0</v>
      </c>
      <c r="CG83" s="163">
        <f t="shared" ca="1" si="72"/>
        <v>0</v>
      </c>
      <c r="CH83" s="163">
        <f t="shared" ca="1" si="72"/>
        <v>0</v>
      </c>
      <c r="CI83" s="163">
        <f t="shared" ca="1" si="72"/>
        <v>0</v>
      </c>
      <c r="CJ83" s="163">
        <f t="shared" ca="1" si="73"/>
        <v>0</v>
      </c>
      <c r="CK83" s="163">
        <f t="shared" ca="1" si="73"/>
        <v>0</v>
      </c>
      <c r="CL83" s="163">
        <f t="shared" ca="1" si="73"/>
        <v>0</v>
      </c>
      <c r="CM83" s="163">
        <f t="shared" ca="1" si="73"/>
        <v>0</v>
      </c>
      <c r="CN83" s="163">
        <f t="shared" ca="1" si="73"/>
        <v>0</v>
      </c>
      <c r="CO83" s="163">
        <f t="shared" ca="1" si="73"/>
        <v>0</v>
      </c>
      <c r="CP83" s="163">
        <f t="shared" ca="1" si="73"/>
        <v>0</v>
      </c>
      <c r="CQ83" s="163">
        <f t="shared" ca="1" si="73"/>
        <v>0</v>
      </c>
      <c r="CR83" s="163">
        <f t="shared" ca="1" si="73"/>
        <v>0</v>
      </c>
      <c r="CS83" s="163">
        <f t="shared" ca="1" si="73"/>
        <v>0</v>
      </c>
      <c r="CT83" s="163">
        <f t="shared" ca="1" si="74"/>
        <v>0</v>
      </c>
      <c r="CU83" s="163">
        <f t="shared" ca="1" si="74"/>
        <v>0</v>
      </c>
      <c r="CV83" s="163">
        <f t="shared" ca="1" si="74"/>
        <v>0</v>
      </c>
      <c r="CW83" s="163">
        <f t="shared" ca="1" si="74"/>
        <v>0</v>
      </c>
      <c r="CX83" s="163">
        <f t="shared" ca="1" si="74"/>
        <v>0</v>
      </c>
      <c r="CY83" s="163">
        <f t="shared" ca="1" si="74"/>
        <v>0</v>
      </c>
      <c r="CZ83" s="163">
        <f t="shared" ca="1" si="74"/>
        <v>0</v>
      </c>
      <c r="DA83" s="163">
        <f t="shared" ca="1" si="74"/>
        <v>0</v>
      </c>
      <c r="DB83" s="163">
        <f t="shared" ca="1" si="74"/>
        <v>0</v>
      </c>
      <c r="DC83" s="163">
        <f t="shared" ca="1" si="74"/>
        <v>0</v>
      </c>
      <c r="DE83" s="111"/>
    </row>
    <row r="84" spans="1:109" s="158" customFormat="1" hidden="1">
      <c r="A84" s="162">
        <v>48</v>
      </c>
      <c r="B84" s="161" t="str">
        <f t="shared" ca="1" si="61"/>
        <v>E.2.4.</v>
      </c>
      <c r="C84" s="453" t="str">
        <f t="shared" ca="1" si="62"/>
        <v>Veikla</v>
      </c>
      <c r="D84" s="454"/>
      <c r="E84" s="454"/>
      <c r="F84" s="455"/>
      <c r="G84" s="157">
        <f ca="1">SUMIF($H$39:$DC$39,"&lt;="&amp;PAL,$H84:$DC84)</f>
        <v>0</v>
      </c>
      <c r="H84" s="163">
        <f t="shared" ca="1" si="65"/>
        <v>0</v>
      </c>
      <c r="I84" s="163">
        <f t="shared" ca="1" si="65"/>
        <v>0</v>
      </c>
      <c r="J84" s="163">
        <f t="shared" ca="1" si="65"/>
        <v>0</v>
      </c>
      <c r="K84" s="163">
        <f t="shared" ca="1" si="65"/>
        <v>0</v>
      </c>
      <c r="L84" s="163">
        <f t="shared" ca="1" si="65"/>
        <v>0</v>
      </c>
      <c r="M84" s="163">
        <f t="shared" ca="1" si="65"/>
        <v>0</v>
      </c>
      <c r="N84" s="163">
        <f t="shared" ca="1" si="65"/>
        <v>0</v>
      </c>
      <c r="O84" s="163">
        <f t="shared" ca="1" si="65"/>
        <v>0</v>
      </c>
      <c r="P84" s="163">
        <f t="shared" ca="1" si="65"/>
        <v>0</v>
      </c>
      <c r="Q84" s="163">
        <f t="shared" ca="1" si="65"/>
        <v>0</v>
      </c>
      <c r="R84" s="163">
        <f t="shared" ca="1" si="66"/>
        <v>0</v>
      </c>
      <c r="S84" s="163">
        <f t="shared" ca="1" si="66"/>
        <v>0</v>
      </c>
      <c r="T84" s="163">
        <f t="shared" ca="1" si="66"/>
        <v>0</v>
      </c>
      <c r="U84" s="163">
        <f t="shared" ca="1" si="66"/>
        <v>0</v>
      </c>
      <c r="V84" s="163">
        <f t="shared" ca="1" si="66"/>
        <v>0</v>
      </c>
      <c r="W84" s="163">
        <f t="shared" ca="1" si="66"/>
        <v>0</v>
      </c>
      <c r="X84" s="163">
        <f t="shared" ca="1" si="66"/>
        <v>0</v>
      </c>
      <c r="Y84" s="163">
        <f t="shared" ca="1" si="66"/>
        <v>0</v>
      </c>
      <c r="Z84" s="163">
        <f t="shared" ca="1" si="66"/>
        <v>0</v>
      </c>
      <c r="AA84" s="163">
        <f t="shared" ca="1" si="66"/>
        <v>0</v>
      </c>
      <c r="AB84" s="163">
        <f t="shared" ca="1" si="67"/>
        <v>0</v>
      </c>
      <c r="AC84" s="163">
        <f t="shared" ca="1" si="67"/>
        <v>0</v>
      </c>
      <c r="AD84" s="163">
        <f t="shared" ca="1" si="67"/>
        <v>0</v>
      </c>
      <c r="AE84" s="163">
        <f t="shared" ca="1" si="67"/>
        <v>0</v>
      </c>
      <c r="AF84" s="163">
        <f t="shared" ca="1" si="67"/>
        <v>0</v>
      </c>
      <c r="AG84" s="163">
        <f t="shared" ca="1" si="67"/>
        <v>0</v>
      </c>
      <c r="AH84" s="163">
        <f t="shared" ca="1" si="67"/>
        <v>0</v>
      </c>
      <c r="AI84" s="163">
        <f t="shared" ca="1" si="67"/>
        <v>0</v>
      </c>
      <c r="AJ84" s="163">
        <f t="shared" ca="1" si="67"/>
        <v>0</v>
      </c>
      <c r="AK84" s="163">
        <f t="shared" ca="1" si="67"/>
        <v>0</v>
      </c>
      <c r="AL84" s="163">
        <f t="shared" ca="1" si="68"/>
        <v>0</v>
      </c>
      <c r="AM84" s="163">
        <f t="shared" ca="1" si="68"/>
        <v>0</v>
      </c>
      <c r="AN84" s="163">
        <f t="shared" ca="1" si="68"/>
        <v>0</v>
      </c>
      <c r="AO84" s="163">
        <f t="shared" ca="1" si="68"/>
        <v>0</v>
      </c>
      <c r="AP84" s="163">
        <f t="shared" ca="1" si="68"/>
        <v>0</v>
      </c>
      <c r="AQ84" s="163">
        <f t="shared" ca="1" si="68"/>
        <v>0</v>
      </c>
      <c r="AR84" s="163">
        <f t="shared" ca="1" si="68"/>
        <v>0</v>
      </c>
      <c r="AS84" s="163">
        <f t="shared" ca="1" si="68"/>
        <v>0</v>
      </c>
      <c r="AT84" s="163">
        <f t="shared" ca="1" si="68"/>
        <v>0</v>
      </c>
      <c r="AU84" s="163">
        <f t="shared" ca="1" si="68"/>
        <v>0</v>
      </c>
      <c r="AV84" s="163">
        <f t="shared" ca="1" si="69"/>
        <v>0</v>
      </c>
      <c r="AW84" s="163">
        <f t="shared" ca="1" si="69"/>
        <v>0</v>
      </c>
      <c r="AX84" s="163">
        <f t="shared" ca="1" si="69"/>
        <v>0</v>
      </c>
      <c r="AY84" s="163">
        <f t="shared" ca="1" si="69"/>
        <v>0</v>
      </c>
      <c r="AZ84" s="163">
        <f t="shared" ca="1" si="69"/>
        <v>0</v>
      </c>
      <c r="BA84" s="163">
        <f t="shared" ca="1" si="69"/>
        <v>0</v>
      </c>
      <c r="BB84" s="163">
        <f t="shared" ca="1" si="69"/>
        <v>0</v>
      </c>
      <c r="BC84" s="163">
        <f t="shared" ca="1" si="69"/>
        <v>0</v>
      </c>
      <c r="BD84" s="163">
        <f t="shared" ca="1" si="69"/>
        <v>0</v>
      </c>
      <c r="BE84" s="163">
        <f t="shared" ca="1" si="69"/>
        <v>0</v>
      </c>
      <c r="BF84" s="163">
        <f t="shared" ca="1" si="70"/>
        <v>0</v>
      </c>
      <c r="BG84" s="163">
        <f t="shared" ca="1" si="70"/>
        <v>0</v>
      </c>
      <c r="BH84" s="163">
        <f t="shared" ca="1" si="70"/>
        <v>0</v>
      </c>
      <c r="BI84" s="163">
        <f t="shared" ca="1" si="70"/>
        <v>0</v>
      </c>
      <c r="BJ84" s="163">
        <f t="shared" ca="1" si="70"/>
        <v>0</v>
      </c>
      <c r="BK84" s="163">
        <f t="shared" ca="1" si="70"/>
        <v>0</v>
      </c>
      <c r="BL84" s="163">
        <f t="shared" ca="1" si="70"/>
        <v>0</v>
      </c>
      <c r="BM84" s="163">
        <f t="shared" ca="1" si="70"/>
        <v>0</v>
      </c>
      <c r="BN84" s="163">
        <f t="shared" ca="1" si="70"/>
        <v>0</v>
      </c>
      <c r="BO84" s="163">
        <f t="shared" ca="1" si="70"/>
        <v>0</v>
      </c>
      <c r="BP84" s="163">
        <f t="shared" ca="1" si="71"/>
        <v>0</v>
      </c>
      <c r="BQ84" s="163">
        <f t="shared" ca="1" si="71"/>
        <v>0</v>
      </c>
      <c r="BR84" s="163">
        <f t="shared" ca="1" si="71"/>
        <v>0</v>
      </c>
      <c r="BS84" s="163">
        <f t="shared" ca="1" si="71"/>
        <v>0</v>
      </c>
      <c r="BT84" s="163">
        <f t="shared" ca="1" si="71"/>
        <v>0</v>
      </c>
      <c r="BU84" s="163">
        <f t="shared" ca="1" si="71"/>
        <v>0</v>
      </c>
      <c r="BV84" s="163">
        <f t="shared" ca="1" si="71"/>
        <v>0</v>
      </c>
      <c r="BW84" s="163">
        <f t="shared" ca="1" si="71"/>
        <v>0</v>
      </c>
      <c r="BX84" s="163">
        <f t="shared" ca="1" si="71"/>
        <v>0</v>
      </c>
      <c r="BY84" s="163">
        <f t="shared" ca="1" si="71"/>
        <v>0</v>
      </c>
      <c r="BZ84" s="163">
        <f t="shared" ca="1" si="72"/>
        <v>0</v>
      </c>
      <c r="CA84" s="163">
        <f t="shared" ca="1" si="72"/>
        <v>0</v>
      </c>
      <c r="CB84" s="163">
        <f t="shared" ca="1" si="72"/>
        <v>0</v>
      </c>
      <c r="CC84" s="163">
        <f t="shared" ca="1" si="72"/>
        <v>0</v>
      </c>
      <c r="CD84" s="163">
        <f t="shared" ca="1" si="72"/>
        <v>0</v>
      </c>
      <c r="CE84" s="163">
        <f t="shared" ca="1" si="72"/>
        <v>0</v>
      </c>
      <c r="CF84" s="163">
        <f t="shared" ca="1" si="72"/>
        <v>0</v>
      </c>
      <c r="CG84" s="163">
        <f t="shared" ca="1" si="72"/>
        <v>0</v>
      </c>
      <c r="CH84" s="163">
        <f t="shared" ca="1" si="72"/>
        <v>0</v>
      </c>
      <c r="CI84" s="163">
        <f t="shared" ca="1" si="72"/>
        <v>0</v>
      </c>
      <c r="CJ84" s="163">
        <f t="shared" ca="1" si="73"/>
        <v>0</v>
      </c>
      <c r="CK84" s="163">
        <f t="shared" ca="1" si="73"/>
        <v>0</v>
      </c>
      <c r="CL84" s="163">
        <f t="shared" ca="1" si="73"/>
        <v>0</v>
      </c>
      <c r="CM84" s="163">
        <f t="shared" ca="1" si="73"/>
        <v>0</v>
      </c>
      <c r="CN84" s="163">
        <f t="shared" ca="1" si="73"/>
        <v>0</v>
      </c>
      <c r="CO84" s="163">
        <f t="shared" ca="1" si="73"/>
        <v>0</v>
      </c>
      <c r="CP84" s="163">
        <f t="shared" ca="1" si="73"/>
        <v>0</v>
      </c>
      <c r="CQ84" s="163">
        <f t="shared" ca="1" si="73"/>
        <v>0</v>
      </c>
      <c r="CR84" s="163">
        <f t="shared" ca="1" si="73"/>
        <v>0</v>
      </c>
      <c r="CS84" s="163">
        <f t="shared" ca="1" si="73"/>
        <v>0</v>
      </c>
      <c r="CT84" s="163">
        <f t="shared" ca="1" si="74"/>
        <v>0</v>
      </c>
      <c r="CU84" s="163">
        <f t="shared" ca="1" si="74"/>
        <v>0</v>
      </c>
      <c r="CV84" s="163">
        <f t="shared" ca="1" si="74"/>
        <v>0</v>
      </c>
      <c r="CW84" s="163">
        <f t="shared" ca="1" si="74"/>
        <v>0</v>
      </c>
      <c r="CX84" s="163">
        <f t="shared" ca="1" si="74"/>
        <v>0</v>
      </c>
      <c r="CY84" s="163">
        <f t="shared" ca="1" si="74"/>
        <v>0</v>
      </c>
      <c r="CZ84" s="163">
        <f t="shared" ca="1" si="74"/>
        <v>0</v>
      </c>
      <c r="DA84" s="163">
        <f t="shared" ca="1" si="74"/>
        <v>0</v>
      </c>
      <c r="DB84" s="163">
        <f t="shared" ca="1" si="74"/>
        <v>0</v>
      </c>
      <c r="DC84" s="163">
        <f t="shared" ca="1" si="74"/>
        <v>0</v>
      </c>
      <c r="DE84" s="111"/>
    </row>
    <row r="85" spans="1:109" s="158" customFormat="1" hidden="1">
      <c r="A85" s="162">
        <v>49</v>
      </c>
      <c r="B85" s="161" t="str">
        <f t="shared" ca="1" si="61"/>
        <v>E.2.5.</v>
      </c>
      <c r="C85" s="453" t="str">
        <f t="shared" ca="1" si="62"/>
        <v>Veikla</v>
      </c>
      <c r="D85" s="454"/>
      <c r="E85" s="454"/>
      <c r="F85" s="455"/>
      <c r="G85" s="157">
        <f ca="1">SUMIF($H$39:$DC$39,"&lt;="&amp;PAL,$H85:$DC85)</f>
        <v>0</v>
      </c>
      <c r="H85" s="163">
        <f t="shared" ca="1" si="65"/>
        <v>0</v>
      </c>
      <c r="I85" s="163">
        <f t="shared" ca="1" si="65"/>
        <v>0</v>
      </c>
      <c r="J85" s="163">
        <f t="shared" ca="1" si="65"/>
        <v>0</v>
      </c>
      <c r="K85" s="163">
        <f t="shared" ca="1" si="65"/>
        <v>0</v>
      </c>
      <c r="L85" s="163">
        <f t="shared" ca="1" si="65"/>
        <v>0</v>
      </c>
      <c r="M85" s="163">
        <f t="shared" ca="1" si="65"/>
        <v>0</v>
      </c>
      <c r="N85" s="163">
        <f t="shared" ca="1" si="65"/>
        <v>0</v>
      </c>
      <c r="O85" s="163">
        <f t="shared" ca="1" si="65"/>
        <v>0</v>
      </c>
      <c r="P85" s="163">
        <f t="shared" ca="1" si="65"/>
        <v>0</v>
      </c>
      <c r="Q85" s="163">
        <f t="shared" ca="1" si="65"/>
        <v>0</v>
      </c>
      <c r="R85" s="163">
        <f t="shared" ca="1" si="66"/>
        <v>0</v>
      </c>
      <c r="S85" s="163">
        <f t="shared" ca="1" si="66"/>
        <v>0</v>
      </c>
      <c r="T85" s="163">
        <f t="shared" ca="1" si="66"/>
        <v>0</v>
      </c>
      <c r="U85" s="163">
        <f t="shared" ca="1" si="66"/>
        <v>0</v>
      </c>
      <c r="V85" s="163">
        <f t="shared" ca="1" si="66"/>
        <v>0</v>
      </c>
      <c r="W85" s="163">
        <f t="shared" ca="1" si="66"/>
        <v>0</v>
      </c>
      <c r="X85" s="163">
        <f t="shared" ca="1" si="66"/>
        <v>0</v>
      </c>
      <c r="Y85" s="163">
        <f t="shared" ca="1" si="66"/>
        <v>0</v>
      </c>
      <c r="Z85" s="163">
        <f t="shared" ca="1" si="66"/>
        <v>0</v>
      </c>
      <c r="AA85" s="163">
        <f t="shared" ca="1" si="66"/>
        <v>0</v>
      </c>
      <c r="AB85" s="163">
        <f t="shared" ca="1" si="67"/>
        <v>0</v>
      </c>
      <c r="AC85" s="163">
        <f t="shared" ca="1" si="67"/>
        <v>0</v>
      </c>
      <c r="AD85" s="163">
        <f t="shared" ca="1" si="67"/>
        <v>0</v>
      </c>
      <c r="AE85" s="163">
        <f t="shared" ca="1" si="67"/>
        <v>0</v>
      </c>
      <c r="AF85" s="163">
        <f t="shared" ca="1" si="67"/>
        <v>0</v>
      </c>
      <c r="AG85" s="163">
        <f t="shared" ca="1" si="67"/>
        <v>0</v>
      </c>
      <c r="AH85" s="163">
        <f t="shared" ca="1" si="67"/>
        <v>0</v>
      </c>
      <c r="AI85" s="163">
        <f t="shared" ca="1" si="67"/>
        <v>0</v>
      </c>
      <c r="AJ85" s="163">
        <f t="shared" ca="1" si="67"/>
        <v>0</v>
      </c>
      <c r="AK85" s="163">
        <f t="shared" ca="1" si="67"/>
        <v>0</v>
      </c>
      <c r="AL85" s="163">
        <f t="shared" ca="1" si="68"/>
        <v>0</v>
      </c>
      <c r="AM85" s="163">
        <f t="shared" ca="1" si="68"/>
        <v>0</v>
      </c>
      <c r="AN85" s="163">
        <f t="shared" ca="1" si="68"/>
        <v>0</v>
      </c>
      <c r="AO85" s="163">
        <f t="shared" ca="1" si="68"/>
        <v>0</v>
      </c>
      <c r="AP85" s="163">
        <f t="shared" ca="1" si="68"/>
        <v>0</v>
      </c>
      <c r="AQ85" s="163">
        <f t="shared" ca="1" si="68"/>
        <v>0</v>
      </c>
      <c r="AR85" s="163">
        <f t="shared" ca="1" si="68"/>
        <v>0</v>
      </c>
      <c r="AS85" s="163">
        <f t="shared" ca="1" si="68"/>
        <v>0</v>
      </c>
      <c r="AT85" s="163">
        <f t="shared" ca="1" si="68"/>
        <v>0</v>
      </c>
      <c r="AU85" s="163">
        <f t="shared" ca="1" si="68"/>
        <v>0</v>
      </c>
      <c r="AV85" s="163">
        <f t="shared" ca="1" si="69"/>
        <v>0</v>
      </c>
      <c r="AW85" s="163">
        <f t="shared" ca="1" si="69"/>
        <v>0</v>
      </c>
      <c r="AX85" s="163">
        <f t="shared" ca="1" si="69"/>
        <v>0</v>
      </c>
      <c r="AY85" s="163">
        <f t="shared" ca="1" si="69"/>
        <v>0</v>
      </c>
      <c r="AZ85" s="163">
        <f t="shared" ca="1" si="69"/>
        <v>0</v>
      </c>
      <c r="BA85" s="163">
        <f t="shared" ca="1" si="69"/>
        <v>0</v>
      </c>
      <c r="BB85" s="163">
        <f t="shared" ca="1" si="69"/>
        <v>0</v>
      </c>
      <c r="BC85" s="163">
        <f t="shared" ca="1" si="69"/>
        <v>0</v>
      </c>
      <c r="BD85" s="163">
        <f t="shared" ca="1" si="69"/>
        <v>0</v>
      </c>
      <c r="BE85" s="163">
        <f t="shared" ca="1" si="69"/>
        <v>0</v>
      </c>
      <c r="BF85" s="163">
        <f t="shared" ca="1" si="70"/>
        <v>0</v>
      </c>
      <c r="BG85" s="163">
        <f t="shared" ca="1" si="70"/>
        <v>0</v>
      </c>
      <c r="BH85" s="163">
        <f t="shared" ca="1" si="70"/>
        <v>0</v>
      </c>
      <c r="BI85" s="163">
        <f t="shared" ca="1" si="70"/>
        <v>0</v>
      </c>
      <c r="BJ85" s="163">
        <f t="shared" ca="1" si="70"/>
        <v>0</v>
      </c>
      <c r="BK85" s="163">
        <f t="shared" ca="1" si="70"/>
        <v>0</v>
      </c>
      <c r="BL85" s="163">
        <f t="shared" ca="1" si="70"/>
        <v>0</v>
      </c>
      <c r="BM85" s="163">
        <f t="shared" ca="1" si="70"/>
        <v>0</v>
      </c>
      <c r="BN85" s="163">
        <f t="shared" ca="1" si="70"/>
        <v>0</v>
      </c>
      <c r="BO85" s="163">
        <f t="shared" ca="1" si="70"/>
        <v>0</v>
      </c>
      <c r="BP85" s="163">
        <f t="shared" ca="1" si="71"/>
        <v>0</v>
      </c>
      <c r="BQ85" s="163">
        <f t="shared" ca="1" si="71"/>
        <v>0</v>
      </c>
      <c r="BR85" s="163">
        <f t="shared" ca="1" si="71"/>
        <v>0</v>
      </c>
      <c r="BS85" s="163">
        <f t="shared" ca="1" si="71"/>
        <v>0</v>
      </c>
      <c r="BT85" s="163">
        <f t="shared" ca="1" si="71"/>
        <v>0</v>
      </c>
      <c r="BU85" s="163">
        <f t="shared" ca="1" si="71"/>
        <v>0</v>
      </c>
      <c r="BV85" s="163">
        <f t="shared" ca="1" si="71"/>
        <v>0</v>
      </c>
      <c r="BW85" s="163">
        <f t="shared" ca="1" si="71"/>
        <v>0</v>
      </c>
      <c r="BX85" s="163">
        <f t="shared" ca="1" si="71"/>
        <v>0</v>
      </c>
      <c r="BY85" s="163">
        <f t="shared" ca="1" si="71"/>
        <v>0</v>
      </c>
      <c r="BZ85" s="163">
        <f t="shared" ca="1" si="72"/>
        <v>0</v>
      </c>
      <c r="CA85" s="163">
        <f t="shared" ca="1" si="72"/>
        <v>0</v>
      </c>
      <c r="CB85" s="163">
        <f t="shared" ca="1" si="72"/>
        <v>0</v>
      </c>
      <c r="CC85" s="163">
        <f t="shared" ca="1" si="72"/>
        <v>0</v>
      </c>
      <c r="CD85" s="163">
        <f t="shared" ca="1" si="72"/>
        <v>0</v>
      </c>
      <c r="CE85" s="163">
        <f t="shared" ca="1" si="72"/>
        <v>0</v>
      </c>
      <c r="CF85" s="163">
        <f t="shared" ca="1" si="72"/>
        <v>0</v>
      </c>
      <c r="CG85" s="163">
        <f t="shared" ca="1" si="72"/>
        <v>0</v>
      </c>
      <c r="CH85" s="163">
        <f t="shared" ca="1" si="72"/>
        <v>0</v>
      </c>
      <c r="CI85" s="163">
        <f t="shared" ca="1" si="72"/>
        <v>0</v>
      </c>
      <c r="CJ85" s="163">
        <f t="shared" ca="1" si="73"/>
        <v>0</v>
      </c>
      <c r="CK85" s="163">
        <f t="shared" ca="1" si="73"/>
        <v>0</v>
      </c>
      <c r="CL85" s="163">
        <f t="shared" ca="1" si="73"/>
        <v>0</v>
      </c>
      <c r="CM85" s="163">
        <f t="shared" ca="1" si="73"/>
        <v>0</v>
      </c>
      <c r="CN85" s="163">
        <f t="shared" ca="1" si="73"/>
        <v>0</v>
      </c>
      <c r="CO85" s="163">
        <f t="shared" ca="1" si="73"/>
        <v>0</v>
      </c>
      <c r="CP85" s="163">
        <f t="shared" ca="1" si="73"/>
        <v>0</v>
      </c>
      <c r="CQ85" s="163">
        <f t="shared" ca="1" si="73"/>
        <v>0</v>
      </c>
      <c r="CR85" s="163">
        <f t="shared" ca="1" si="73"/>
        <v>0</v>
      </c>
      <c r="CS85" s="163">
        <f t="shared" ca="1" si="73"/>
        <v>0</v>
      </c>
      <c r="CT85" s="163">
        <f t="shared" ca="1" si="74"/>
        <v>0</v>
      </c>
      <c r="CU85" s="163">
        <f t="shared" ca="1" si="74"/>
        <v>0</v>
      </c>
      <c r="CV85" s="163">
        <f t="shared" ca="1" si="74"/>
        <v>0</v>
      </c>
      <c r="CW85" s="163">
        <f t="shared" ca="1" si="74"/>
        <v>0</v>
      </c>
      <c r="CX85" s="163">
        <f t="shared" ca="1" si="74"/>
        <v>0</v>
      </c>
      <c r="CY85" s="163">
        <f t="shared" ca="1" si="74"/>
        <v>0</v>
      </c>
      <c r="CZ85" s="163">
        <f t="shared" ca="1" si="74"/>
        <v>0</v>
      </c>
      <c r="DA85" s="163">
        <f t="shared" ca="1" si="74"/>
        <v>0</v>
      </c>
      <c r="DB85" s="163">
        <f t="shared" ca="1" si="74"/>
        <v>0</v>
      </c>
      <c r="DC85" s="163">
        <f t="shared" ca="1" si="74"/>
        <v>0</v>
      </c>
      <c r="DE85" s="111"/>
    </row>
    <row r="86" spans="1:109" s="158" customFormat="1" hidden="1">
      <c r="A86" s="162">
        <v>50</v>
      </c>
      <c r="B86" s="161" t="str">
        <f t="shared" ca="1" si="61"/>
        <v>E.2.6.</v>
      </c>
      <c r="C86" s="453" t="str">
        <f t="shared" ca="1" si="62"/>
        <v>Veikla</v>
      </c>
      <c r="D86" s="454"/>
      <c r="E86" s="454"/>
      <c r="F86" s="455"/>
      <c r="G86" s="157">
        <f ca="1">SUMIF($H$39:$DC$39,"&lt;="&amp;PAL,$H86:$DC86)</f>
        <v>0</v>
      </c>
      <c r="H86" s="163">
        <f t="shared" ca="1" si="65"/>
        <v>0</v>
      </c>
      <c r="I86" s="163">
        <f t="shared" ca="1" si="65"/>
        <v>0</v>
      </c>
      <c r="J86" s="163">
        <f t="shared" ca="1" si="65"/>
        <v>0</v>
      </c>
      <c r="K86" s="163">
        <f t="shared" ca="1" si="65"/>
        <v>0</v>
      </c>
      <c r="L86" s="163">
        <f t="shared" ca="1" si="65"/>
        <v>0</v>
      </c>
      <c r="M86" s="163">
        <f t="shared" ca="1" si="65"/>
        <v>0</v>
      </c>
      <c r="N86" s="163">
        <f t="shared" ca="1" si="65"/>
        <v>0</v>
      </c>
      <c r="O86" s="163">
        <f t="shared" ca="1" si="65"/>
        <v>0</v>
      </c>
      <c r="P86" s="163">
        <f t="shared" ca="1" si="65"/>
        <v>0</v>
      </c>
      <c r="Q86" s="163">
        <f t="shared" ca="1" si="65"/>
        <v>0</v>
      </c>
      <c r="R86" s="163">
        <f t="shared" ca="1" si="66"/>
        <v>0</v>
      </c>
      <c r="S86" s="163">
        <f t="shared" ca="1" si="66"/>
        <v>0</v>
      </c>
      <c r="T86" s="163">
        <f t="shared" ca="1" si="66"/>
        <v>0</v>
      </c>
      <c r="U86" s="163">
        <f t="shared" ca="1" si="66"/>
        <v>0</v>
      </c>
      <c r="V86" s="163">
        <f t="shared" ca="1" si="66"/>
        <v>0</v>
      </c>
      <c r="W86" s="163">
        <f t="shared" ca="1" si="66"/>
        <v>0</v>
      </c>
      <c r="X86" s="163">
        <f t="shared" ca="1" si="66"/>
        <v>0</v>
      </c>
      <c r="Y86" s="163">
        <f t="shared" ca="1" si="66"/>
        <v>0</v>
      </c>
      <c r="Z86" s="163">
        <f t="shared" ca="1" si="66"/>
        <v>0</v>
      </c>
      <c r="AA86" s="163">
        <f t="shared" ca="1" si="66"/>
        <v>0</v>
      </c>
      <c r="AB86" s="163">
        <f t="shared" ca="1" si="67"/>
        <v>0</v>
      </c>
      <c r="AC86" s="163">
        <f t="shared" ca="1" si="67"/>
        <v>0</v>
      </c>
      <c r="AD86" s="163">
        <f t="shared" ca="1" si="67"/>
        <v>0</v>
      </c>
      <c r="AE86" s="163">
        <f t="shared" ca="1" si="67"/>
        <v>0</v>
      </c>
      <c r="AF86" s="163">
        <f t="shared" ca="1" si="67"/>
        <v>0</v>
      </c>
      <c r="AG86" s="163">
        <f t="shared" ca="1" si="67"/>
        <v>0</v>
      </c>
      <c r="AH86" s="163">
        <f t="shared" ca="1" si="67"/>
        <v>0</v>
      </c>
      <c r="AI86" s="163">
        <f t="shared" ca="1" si="67"/>
        <v>0</v>
      </c>
      <c r="AJ86" s="163">
        <f t="shared" ca="1" si="67"/>
        <v>0</v>
      </c>
      <c r="AK86" s="163">
        <f t="shared" ca="1" si="67"/>
        <v>0</v>
      </c>
      <c r="AL86" s="163">
        <f t="shared" ca="1" si="68"/>
        <v>0</v>
      </c>
      <c r="AM86" s="163">
        <f t="shared" ca="1" si="68"/>
        <v>0</v>
      </c>
      <c r="AN86" s="163">
        <f t="shared" ca="1" si="68"/>
        <v>0</v>
      </c>
      <c r="AO86" s="163">
        <f t="shared" ca="1" si="68"/>
        <v>0</v>
      </c>
      <c r="AP86" s="163">
        <f t="shared" ca="1" si="68"/>
        <v>0</v>
      </c>
      <c r="AQ86" s="163">
        <f t="shared" ca="1" si="68"/>
        <v>0</v>
      </c>
      <c r="AR86" s="163">
        <f t="shared" ca="1" si="68"/>
        <v>0</v>
      </c>
      <c r="AS86" s="163">
        <f t="shared" ca="1" si="68"/>
        <v>0</v>
      </c>
      <c r="AT86" s="163">
        <f t="shared" ca="1" si="68"/>
        <v>0</v>
      </c>
      <c r="AU86" s="163">
        <f t="shared" ca="1" si="68"/>
        <v>0</v>
      </c>
      <c r="AV86" s="163">
        <f t="shared" ca="1" si="69"/>
        <v>0</v>
      </c>
      <c r="AW86" s="163">
        <f t="shared" ca="1" si="69"/>
        <v>0</v>
      </c>
      <c r="AX86" s="163">
        <f t="shared" ca="1" si="69"/>
        <v>0</v>
      </c>
      <c r="AY86" s="163">
        <f t="shared" ca="1" si="69"/>
        <v>0</v>
      </c>
      <c r="AZ86" s="163">
        <f t="shared" ca="1" si="69"/>
        <v>0</v>
      </c>
      <c r="BA86" s="163">
        <f t="shared" ca="1" si="69"/>
        <v>0</v>
      </c>
      <c r="BB86" s="163">
        <f t="shared" ca="1" si="69"/>
        <v>0</v>
      </c>
      <c r="BC86" s="163">
        <f t="shared" ca="1" si="69"/>
        <v>0</v>
      </c>
      <c r="BD86" s="163">
        <f t="shared" ca="1" si="69"/>
        <v>0</v>
      </c>
      <c r="BE86" s="163">
        <f t="shared" ca="1" si="69"/>
        <v>0</v>
      </c>
      <c r="BF86" s="163">
        <f t="shared" ca="1" si="70"/>
        <v>0</v>
      </c>
      <c r="BG86" s="163">
        <f t="shared" ca="1" si="70"/>
        <v>0</v>
      </c>
      <c r="BH86" s="163">
        <f t="shared" ca="1" si="70"/>
        <v>0</v>
      </c>
      <c r="BI86" s="163">
        <f t="shared" ca="1" si="70"/>
        <v>0</v>
      </c>
      <c r="BJ86" s="163">
        <f t="shared" ca="1" si="70"/>
        <v>0</v>
      </c>
      <c r="BK86" s="163">
        <f t="shared" ca="1" si="70"/>
        <v>0</v>
      </c>
      <c r="BL86" s="163">
        <f t="shared" ca="1" si="70"/>
        <v>0</v>
      </c>
      <c r="BM86" s="163">
        <f t="shared" ca="1" si="70"/>
        <v>0</v>
      </c>
      <c r="BN86" s="163">
        <f t="shared" ca="1" si="70"/>
        <v>0</v>
      </c>
      <c r="BO86" s="163">
        <f t="shared" ca="1" si="70"/>
        <v>0</v>
      </c>
      <c r="BP86" s="163">
        <f t="shared" ca="1" si="71"/>
        <v>0</v>
      </c>
      <c r="BQ86" s="163">
        <f t="shared" ca="1" si="71"/>
        <v>0</v>
      </c>
      <c r="BR86" s="163">
        <f t="shared" ca="1" si="71"/>
        <v>0</v>
      </c>
      <c r="BS86" s="163">
        <f t="shared" ca="1" si="71"/>
        <v>0</v>
      </c>
      <c r="BT86" s="163">
        <f t="shared" ca="1" si="71"/>
        <v>0</v>
      </c>
      <c r="BU86" s="163">
        <f t="shared" ca="1" si="71"/>
        <v>0</v>
      </c>
      <c r="BV86" s="163">
        <f t="shared" ca="1" si="71"/>
        <v>0</v>
      </c>
      <c r="BW86" s="163">
        <f t="shared" ca="1" si="71"/>
        <v>0</v>
      </c>
      <c r="BX86" s="163">
        <f t="shared" ca="1" si="71"/>
        <v>0</v>
      </c>
      <c r="BY86" s="163">
        <f t="shared" ca="1" si="71"/>
        <v>0</v>
      </c>
      <c r="BZ86" s="163">
        <f t="shared" ca="1" si="72"/>
        <v>0</v>
      </c>
      <c r="CA86" s="163">
        <f t="shared" ca="1" si="72"/>
        <v>0</v>
      </c>
      <c r="CB86" s="163">
        <f t="shared" ca="1" si="72"/>
        <v>0</v>
      </c>
      <c r="CC86" s="163">
        <f t="shared" ca="1" si="72"/>
        <v>0</v>
      </c>
      <c r="CD86" s="163">
        <f t="shared" ca="1" si="72"/>
        <v>0</v>
      </c>
      <c r="CE86" s="163">
        <f t="shared" ca="1" si="72"/>
        <v>0</v>
      </c>
      <c r="CF86" s="163">
        <f t="shared" ca="1" si="72"/>
        <v>0</v>
      </c>
      <c r="CG86" s="163">
        <f t="shared" ca="1" si="72"/>
        <v>0</v>
      </c>
      <c r="CH86" s="163">
        <f t="shared" ca="1" si="72"/>
        <v>0</v>
      </c>
      <c r="CI86" s="163">
        <f t="shared" ca="1" si="72"/>
        <v>0</v>
      </c>
      <c r="CJ86" s="163">
        <f t="shared" ca="1" si="73"/>
        <v>0</v>
      </c>
      <c r="CK86" s="163">
        <f t="shared" ca="1" si="73"/>
        <v>0</v>
      </c>
      <c r="CL86" s="163">
        <f t="shared" ca="1" si="73"/>
        <v>0</v>
      </c>
      <c r="CM86" s="163">
        <f t="shared" ca="1" si="73"/>
        <v>0</v>
      </c>
      <c r="CN86" s="163">
        <f t="shared" ca="1" si="73"/>
        <v>0</v>
      </c>
      <c r="CO86" s="163">
        <f t="shared" ca="1" si="73"/>
        <v>0</v>
      </c>
      <c r="CP86" s="163">
        <f t="shared" ca="1" si="73"/>
        <v>0</v>
      </c>
      <c r="CQ86" s="163">
        <f t="shared" ca="1" si="73"/>
        <v>0</v>
      </c>
      <c r="CR86" s="163">
        <f t="shared" ca="1" si="73"/>
        <v>0</v>
      </c>
      <c r="CS86" s="163">
        <f t="shared" ca="1" si="73"/>
        <v>0</v>
      </c>
      <c r="CT86" s="163">
        <f t="shared" ca="1" si="74"/>
        <v>0</v>
      </c>
      <c r="CU86" s="163">
        <f t="shared" ca="1" si="74"/>
        <v>0</v>
      </c>
      <c r="CV86" s="163">
        <f t="shared" ca="1" si="74"/>
        <v>0</v>
      </c>
      <c r="CW86" s="163">
        <f t="shared" ca="1" si="74"/>
        <v>0</v>
      </c>
      <c r="CX86" s="163">
        <f t="shared" ca="1" si="74"/>
        <v>0</v>
      </c>
      <c r="CY86" s="163">
        <f t="shared" ca="1" si="74"/>
        <v>0</v>
      </c>
      <c r="CZ86" s="163">
        <f t="shared" ca="1" si="74"/>
        <v>0</v>
      </c>
      <c r="DA86" s="163">
        <f t="shared" ca="1" si="74"/>
        <v>0</v>
      </c>
      <c r="DB86" s="163">
        <f t="shared" ca="1" si="74"/>
        <v>0</v>
      </c>
      <c r="DC86" s="163">
        <f t="shared" ca="1" si="74"/>
        <v>0</v>
      </c>
      <c r="DE86" s="111"/>
    </row>
    <row r="87" spans="1:109" s="158" customFormat="1" hidden="1">
      <c r="A87" s="162">
        <v>51</v>
      </c>
      <c r="B87" s="161" t="str">
        <f t="shared" ca="1" si="61"/>
        <v>E.2.7.</v>
      </c>
      <c r="C87" s="453" t="str">
        <f t="shared" ca="1" si="62"/>
        <v>Veikla</v>
      </c>
      <c r="D87" s="454"/>
      <c r="E87" s="454"/>
      <c r="F87" s="455"/>
      <c r="G87" s="157">
        <f ca="1">SUMIF($H$39:$DC$39,"&lt;="&amp;PAL,$H87:$DC87)</f>
        <v>0</v>
      </c>
      <c r="H87" s="163">
        <f t="shared" ca="1" si="65"/>
        <v>0</v>
      </c>
      <c r="I87" s="163">
        <f t="shared" ca="1" si="65"/>
        <v>0</v>
      </c>
      <c r="J87" s="163">
        <f t="shared" ca="1" si="65"/>
        <v>0</v>
      </c>
      <c r="K87" s="163">
        <f t="shared" ca="1" si="65"/>
        <v>0</v>
      </c>
      <c r="L87" s="163">
        <f t="shared" ca="1" si="65"/>
        <v>0</v>
      </c>
      <c r="M87" s="163">
        <f t="shared" ca="1" si="65"/>
        <v>0</v>
      </c>
      <c r="N87" s="163">
        <f t="shared" ca="1" si="65"/>
        <v>0</v>
      </c>
      <c r="O87" s="163">
        <f t="shared" ca="1" si="65"/>
        <v>0</v>
      </c>
      <c r="P87" s="163">
        <f t="shared" ca="1" si="65"/>
        <v>0</v>
      </c>
      <c r="Q87" s="163">
        <f t="shared" ca="1" si="65"/>
        <v>0</v>
      </c>
      <c r="R87" s="163">
        <f t="shared" ca="1" si="66"/>
        <v>0</v>
      </c>
      <c r="S87" s="163">
        <f t="shared" ca="1" si="66"/>
        <v>0</v>
      </c>
      <c r="T87" s="163">
        <f t="shared" ca="1" si="66"/>
        <v>0</v>
      </c>
      <c r="U87" s="163">
        <f t="shared" ca="1" si="66"/>
        <v>0</v>
      </c>
      <c r="V87" s="163">
        <f t="shared" ca="1" si="66"/>
        <v>0</v>
      </c>
      <c r="W87" s="163">
        <f t="shared" ca="1" si="66"/>
        <v>0</v>
      </c>
      <c r="X87" s="163">
        <f t="shared" ca="1" si="66"/>
        <v>0</v>
      </c>
      <c r="Y87" s="163">
        <f t="shared" ca="1" si="66"/>
        <v>0</v>
      </c>
      <c r="Z87" s="163">
        <f t="shared" ca="1" si="66"/>
        <v>0</v>
      </c>
      <c r="AA87" s="163">
        <f t="shared" ca="1" si="66"/>
        <v>0</v>
      </c>
      <c r="AB87" s="163">
        <f t="shared" ca="1" si="67"/>
        <v>0</v>
      </c>
      <c r="AC87" s="163">
        <f t="shared" ca="1" si="67"/>
        <v>0</v>
      </c>
      <c r="AD87" s="163">
        <f t="shared" ca="1" si="67"/>
        <v>0</v>
      </c>
      <c r="AE87" s="163">
        <f t="shared" ca="1" si="67"/>
        <v>0</v>
      </c>
      <c r="AF87" s="163">
        <f t="shared" ca="1" si="67"/>
        <v>0</v>
      </c>
      <c r="AG87" s="163">
        <f t="shared" ca="1" si="67"/>
        <v>0</v>
      </c>
      <c r="AH87" s="163">
        <f t="shared" ca="1" si="67"/>
        <v>0</v>
      </c>
      <c r="AI87" s="163">
        <f t="shared" ca="1" si="67"/>
        <v>0</v>
      </c>
      <c r="AJ87" s="163">
        <f t="shared" ca="1" si="67"/>
        <v>0</v>
      </c>
      <c r="AK87" s="163">
        <f t="shared" ca="1" si="67"/>
        <v>0</v>
      </c>
      <c r="AL87" s="163">
        <f t="shared" ca="1" si="68"/>
        <v>0</v>
      </c>
      <c r="AM87" s="163">
        <f t="shared" ca="1" si="68"/>
        <v>0</v>
      </c>
      <c r="AN87" s="163">
        <f t="shared" ca="1" si="68"/>
        <v>0</v>
      </c>
      <c r="AO87" s="163">
        <f t="shared" ca="1" si="68"/>
        <v>0</v>
      </c>
      <c r="AP87" s="163">
        <f t="shared" ca="1" si="68"/>
        <v>0</v>
      </c>
      <c r="AQ87" s="163">
        <f t="shared" ca="1" si="68"/>
        <v>0</v>
      </c>
      <c r="AR87" s="163">
        <f t="shared" ca="1" si="68"/>
        <v>0</v>
      </c>
      <c r="AS87" s="163">
        <f t="shared" ca="1" si="68"/>
        <v>0</v>
      </c>
      <c r="AT87" s="163">
        <f t="shared" ca="1" si="68"/>
        <v>0</v>
      </c>
      <c r="AU87" s="163">
        <f t="shared" ca="1" si="68"/>
        <v>0</v>
      </c>
      <c r="AV87" s="163">
        <f t="shared" ca="1" si="69"/>
        <v>0</v>
      </c>
      <c r="AW87" s="163">
        <f t="shared" ca="1" si="69"/>
        <v>0</v>
      </c>
      <c r="AX87" s="163">
        <f t="shared" ca="1" si="69"/>
        <v>0</v>
      </c>
      <c r="AY87" s="163">
        <f t="shared" ca="1" si="69"/>
        <v>0</v>
      </c>
      <c r="AZ87" s="163">
        <f t="shared" ca="1" si="69"/>
        <v>0</v>
      </c>
      <c r="BA87" s="163">
        <f t="shared" ca="1" si="69"/>
        <v>0</v>
      </c>
      <c r="BB87" s="163">
        <f t="shared" ca="1" si="69"/>
        <v>0</v>
      </c>
      <c r="BC87" s="163">
        <f t="shared" ca="1" si="69"/>
        <v>0</v>
      </c>
      <c r="BD87" s="163">
        <f t="shared" ca="1" si="69"/>
        <v>0</v>
      </c>
      <c r="BE87" s="163">
        <f t="shared" ca="1" si="69"/>
        <v>0</v>
      </c>
      <c r="BF87" s="163">
        <f t="shared" ca="1" si="70"/>
        <v>0</v>
      </c>
      <c r="BG87" s="163">
        <f t="shared" ca="1" si="70"/>
        <v>0</v>
      </c>
      <c r="BH87" s="163">
        <f t="shared" ca="1" si="70"/>
        <v>0</v>
      </c>
      <c r="BI87" s="163">
        <f t="shared" ca="1" si="70"/>
        <v>0</v>
      </c>
      <c r="BJ87" s="163">
        <f t="shared" ca="1" si="70"/>
        <v>0</v>
      </c>
      <c r="BK87" s="163">
        <f t="shared" ca="1" si="70"/>
        <v>0</v>
      </c>
      <c r="BL87" s="163">
        <f t="shared" ca="1" si="70"/>
        <v>0</v>
      </c>
      <c r="BM87" s="163">
        <f t="shared" ca="1" si="70"/>
        <v>0</v>
      </c>
      <c r="BN87" s="163">
        <f t="shared" ca="1" si="70"/>
        <v>0</v>
      </c>
      <c r="BO87" s="163">
        <f t="shared" ca="1" si="70"/>
        <v>0</v>
      </c>
      <c r="BP87" s="163">
        <f t="shared" ca="1" si="71"/>
        <v>0</v>
      </c>
      <c r="BQ87" s="163">
        <f t="shared" ca="1" si="71"/>
        <v>0</v>
      </c>
      <c r="BR87" s="163">
        <f t="shared" ca="1" si="71"/>
        <v>0</v>
      </c>
      <c r="BS87" s="163">
        <f t="shared" ca="1" si="71"/>
        <v>0</v>
      </c>
      <c r="BT87" s="163">
        <f t="shared" ca="1" si="71"/>
        <v>0</v>
      </c>
      <c r="BU87" s="163">
        <f t="shared" ca="1" si="71"/>
        <v>0</v>
      </c>
      <c r="BV87" s="163">
        <f t="shared" ca="1" si="71"/>
        <v>0</v>
      </c>
      <c r="BW87" s="163">
        <f t="shared" ca="1" si="71"/>
        <v>0</v>
      </c>
      <c r="BX87" s="163">
        <f t="shared" ca="1" si="71"/>
        <v>0</v>
      </c>
      <c r="BY87" s="163">
        <f t="shared" ca="1" si="71"/>
        <v>0</v>
      </c>
      <c r="BZ87" s="163">
        <f t="shared" ca="1" si="72"/>
        <v>0</v>
      </c>
      <c r="CA87" s="163">
        <f t="shared" ca="1" si="72"/>
        <v>0</v>
      </c>
      <c r="CB87" s="163">
        <f t="shared" ca="1" si="72"/>
        <v>0</v>
      </c>
      <c r="CC87" s="163">
        <f t="shared" ca="1" si="72"/>
        <v>0</v>
      </c>
      <c r="CD87" s="163">
        <f t="shared" ca="1" si="72"/>
        <v>0</v>
      </c>
      <c r="CE87" s="163">
        <f t="shared" ca="1" si="72"/>
        <v>0</v>
      </c>
      <c r="CF87" s="163">
        <f t="shared" ca="1" si="72"/>
        <v>0</v>
      </c>
      <c r="CG87" s="163">
        <f t="shared" ca="1" si="72"/>
        <v>0</v>
      </c>
      <c r="CH87" s="163">
        <f t="shared" ca="1" si="72"/>
        <v>0</v>
      </c>
      <c r="CI87" s="163">
        <f t="shared" ca="1" si="72"/>
        <v>0</v>
      </c>
      <c r="CJ87" s="163">
        <f t="shared" ca="1" si="73"/>
        <v>0</v>
      </c>
      <c r="CK87" s="163">
        <f t="shared" ca="1" si="73"/>
        <v>0</v>
      </c>
      <c r="CL87" s="163">
        <f t="shared" ca="1" si="73"/>
        <v>0</v>
      </c>
      <c r="CM87" s="163">
        <f t="shared" ca="1" si="73"/>
        <v>0</v>
      </c>
      <c r="CN87" s="163">
        <f t="shared" ca="1" si="73"/>
        <v>0</v>
      </c>
      <c r="CO87" s="163">
        <f t="shared" ca="1" si="73"/>
        <v>0</v>
      </c>
      <c r="CP87" s="163">
        <f t="shared" ca="1" si="73"/>
        <v>0</v>
      </c>
      <c r="CQ87" s="163">
        <f t="shared" ca="1" si="73"/>
        <v>0</v>
      </c>
      <c r="CR87" s="163">
        <f t="shared" ca="1" si="73"/>
        <v>0</v>
      </c>
      <c r="CS87" s="163">
        <f t="shared" ca="1" si="73"/>
        <v>0</v>
      </c>
      <c r="CT87" s="163">
        <f t="shared" ca="1" si="74"/>
        <v>0</v>
      </c>
      <c r="CU87" s="163">
        <f t="shared" ca="1" si="74"/>
        <v>0</v>
      </c>
      <c r="CV87" s="163">
        <f t="shared" ca="1" si="74"/>
        <v>0</v>
      </c>
      <c r="CW87" s="163">
        <f t="shared" ca="1" si="74"/>
        <v>0</v>
      </c>
      <c r="CX87" s="163">
        <f t="shared" ca="1" si="74"/>
        <v>0</v>
      </c>
      <c r="CY87" s="163">
        <f t="shared" ca="1" si="74"/>
        <v>0</v>
      </c>
      <c r="CZ87" s="163">
        <f t="shared" ca="1" si="74"/>
        <v>0</v>
      </c>
      <c r="DA87" s="163">
        <f t="shared" ca="1" si="74"/>
        <v>0</v>
      </c>
      <c r="DB87" s="163">
        <f t="shared" ca="1" si="74"/>
        <v>0</v>
      </c>
      <c r="DC87" s="163">
        <f t="shared" ca="1" si="74"/>
        <v>0</v>
      </c>
      <c r="DE87" s="111"/>
    </row>
    <row r="88" spans="1:109" s="158" customFormat="1" hidden="1">
      <c r="A88" s="162">
        <v>52</v>
      </c>
      <c r="B88" s="161" t="str">
        <f t="shared" ca="1" si="61"/>
        <v>E.2.8.</v>
      </c>
      <c r="C88" s="453" t="str">
        <f t="shared" ca="1" si="62"/>
        <v>Veikla</v>
      </c>
      <c r="D88" s="454"/>
      <c r="E88" s="454"/>
      <c r="F88" s="455"/>
      <c r="G88" s="157">
        <f ca="1">SUMIF($H$39:$DC$39,"&lt;="&amp;PAL,$H88:$DC88)</f>
        <v>0</v>
      </c>
      <c r="H88" s="163">
        <f t="shared" ca="1" si="65"/>
        <v>0</v>
      </c>
      <c r="I88" s="163">
        <f t="shared" ca="1" si="65"/>
        <v>0</v>
      </c>
      <c r="J88" s="163">
        <f t="shared" ca="1" si="65"/>
        <v>0</v>
      </c>
      <c r="K88" s="163">
        <f t="shared" ca="1" si="65"/>
        <v>0</v>
      </c>
      <c r="L88" s="163">
        <f t="shared" ca="1" si="65"/>
        <v>0</v>
      </c>
      <c r="M88" s="163">
        <f t="shared" ca="1" si="65"/>
        <v>0</v>
      </c>
      <c r="N88" s="163">
        <f t="shared" ca="1" si="65"/>
        <v>0</v>
      </c>
      <c r="O88" s="163">
        <f t="shared" ca="1" si="65"/>
        <v>0</v>
      </c>
      <c r="P88" s="163">
        <f t="shared" ca="1" si="65"/>
        <v>0</v>
      </c>
      <c r="Q88" s="163">
        <f t="shared" ca="1" si="65"/>
        <v>0</v>
      </c>
      <c r="R88" s="163">
        <f t="shared" ca="1" si="66"/>
        <v>0</v>
      </c>
      <c r="S88" s="163">
        <f t="shared" ca="1" si="66"/>
        <v>0</v>
      </c>
      <c r="T88" s="163">
        <f t="shared" ca="1" si="66"/>
        <v>0</v>
      </c>
      <c r="U88" s="163">
        <f t="shared" ca="1" si="66"/>
        <v>0</v>
      </c>
      <c r="V88" s="163">
        <f t="shared" ca="1" si="66"/>
        <v>0</v>
      </c>
      <c r="W88" s="163">
        <f t="shared" ca="1" si="66"/>
        <v>0</v>
      </c>
      <c r="X88" s="163">
        <f t="shared" ca="1" si="66"/>
        <v>0</v>
      </c>
      <c r="Y88" s="163">
        <f t="shared" ca="1" si="66"/>
        <v>0</v>
      </c>
      <c r="Z88" s="163">
        <f t="shared" ca="1" si="66"/>
        <v>0</v>
      </c>
      <c r="AA88" s="163">
        <f t="shared" ca="1" si="66"/>
        <v>0</v>
      </c>
      <c r="AB88" s="163">
        <f t="shared" ca="1" si="67"/>
        <v>0</v>
      </c>
      <c r="AC88" s="163">
        <f t="shared" ca="1" si="67"/>
        <v>0</v>
      </c>
      <c r="AD88" s="163">
        <f t="shared" ca="1" si="67"/>
        <v>0</v>
      </c>
      <c r="AE88" s="163">
        <f t="shared" ca="1" si="67"/>
        <v>0</v>
      </c>
      <c r="AF88" s="163">
        <f t="shared" ca="1" si="67"/>
        <v>0</v>
      </c>
      <c r="AG88" s="163">
        <f t="shared" ca="1" si="67"/>
        <v>0</v>
      </c>
      <c r="AH88" s="163">
        <f t="shared" ca="1" si="67"/>
        <v>0</v>
      </c>
      <c r="AI88" s="163">
        <f t="shared" ca="1" si="67"/>
        <v>0</v>
      </c>
      <c r="AJ88" s="163">
        <f t="shared" ca="1" si="67"/>
        <v>0</v>
      </c>
      <c r="AK88" s="163">
        <f t="shared" ca="1" si="67"/>
        <v>0</v>
      </c>
      <c r="AL88" s="163">
        <f t="shared" ca="1" si="68"/>
        <v>0</v>
      </c>
      <c r="AM88" s="163">
        <f t="shared" ca="1" si="68"/>
        <v>0</v>
      </c>
      <c r="AN88" s="163">
        <f t="shared" ca="1" si="68"/>
        <v>0</v>
      </c>
      <c r="AO88" s="163">
        <f t="shared" ca="1" si="68"/>
        <v>0</v>
      </c>
      <c r="AP88" s="163">
        <f t="shared" ca="1" si="68"/>
        <v>0</v>
      </c>
      <c r="AQ88" s="163">
        <f t="shared" ca="1" si="68"/>
        <v>0</v>
      </c>
      <c r="AR88" s="163">
        <f t="shared" ca="1" si="68"/>
        <v>0</v>
      </c>
      <c r="AS88" s="163">
        <f t="shared" ca="1" si="68"/>
        <v>0</v>
      </c>
      <c r="AT88" s="163">
        <f t="shared" ca="1" si="68"/>
        <v>0</v>
      </c>
      <c r="AU88" s="163">
        <f t="shared" ca="1" si="68"/>
        <v>0</v>
      </c>
      <c r="AV88" s="163">
        <f t="shared" ca="1" si="69"/>
        <v>0</v>
      </c>
      <c r="AW88" s="163">
        <f t="shared" ca="1" si="69"/>
        <v>0</v>
      </c>
      <c r="AX88" s="163">
        <f t="shared" ca="1" si="69"/>
        <v>0</v>
      </c>
      <c r="AY88" s="163">
        <f t="shared" ca="1" si="69"/>
        <v>0</v>
      </c>
      <c r="AZ88" s="163">
        <f t="shared" ca="1" si="69"/>
        <v>0</v>
      </c>
      <c r="BA88" s="163">
        <f t="shared" ca="1" si="69"/>
        <v>0</v>
      </c>
      <c r="BB88" s="163">
        <f t="shared" ca="1" si="69"/>
        <v>0</v>
      </c>
      <c r="BC88" s="163">
        <f t="shared" ca="1" si="69"/>
        <v>0</v>
      </c>
      <c r="BD88" s="163">
        <f t="shared" ca="1" si="69"/>
        <v>0</v>
      </c>
      <c r="BE88" s="163">
        <f t="shared" ca="1" si="69"/>
        <v>0</v>
      </c>
      <c r="BF88" s="163">
        <f t="shared" ca="1" si="70"/>
        <v>0</v>
      </c>
      <c r="BG88" s="163">
        <f t="shared" ca="1" si="70"/>
        <v>0</v>
      </c>
      <c r="BH88" s="163">
        <f t="shared" ca="1" si="70"/>
        <v>0</v>
      </c>
      <c r="BI88" s="163">
        <f t="shared" ca="1" si="70"/>
        <v>0</v>
      </c>
      <c r="BJ88" s="163">
        <f t="shared" ca="1" si="70"/>
        <v>0</v>
      </c>
      <c r="BK88" s="163">
        <f t="shared" ca="1" si="70"/>
        <v>0</v>
      </c>
      <c r="BL88" s="163">
        <f t="shared" ca="1" si="70"/>
        <v>0</v>
      </c>
      <c r="BM88" s="163">
        <f t="shared" ca="1" si="70"/>
        <v>0</v>
      </c>
      <c r="BN88" s="163">
        <f t="shared" ca="1" si="70"/>
        <v>0</v>
      </c>
      <c r="BO88" s="163">
        <f t="shared" ca="1" si="70"/>
        <v>0</v>
      </c>
      <c r="BP88" s="163">
        <f t="shared" ca="1" si="71"/>
        <v>0</v>
      </c>
      <c r="BQ88" s="163">
        <f t="shared" ca="1" si="71"/>
        <v>0</v>
      </c>
      <c r="BR88" s="163">
        <f t="shared" ca="1" si="71"/>
        <v>0</v>
      </c>
      <c r="BS88" s="163">
        <f t="shared" ca="1" si="71"/>
        <v>0</v>
      </c>
      <c r="BT88" s="163">
        <f t="shared" ca="1" si="71"/>
        <v>0</v>
      </c>
      <c r="BU88" s="163">
        <f t="shared" ca="1" si="71"/>
        <v>0</v>
      </c>
      <c r="BV88" s="163">
        <f t="shared" ca="1" si="71"/>
        <v>0</v>
      </c>
      <c r="BW88" s="163">
        <f t="shared" ca="1" si="71"/>
        <v>0</v>
      </c>
      <c r="BX88" s="163">
        <f t="shared" ca="1" si="71"/>
        <v>0</v>
      </c>
      <c r="BY88" s="163">
        <f t="shared" ca="1" si="71"/>
        <v>0</v>
      </c>
      <c r="BZ88" s="163">
        <f t="shared" ca="1" si="72"/>
        <v>0</v>
      </c>
      <c r="CA88" s="163">
        <f t="shared" ca="1" si="72"/>
        <v>0</v>
      </c>
      <c r="CB88" s="163">
        <f t="shared" ca="1" si="72"/>
        <v>0</v>
      </c>
      <c r="CC88" s="163">
        <f t="shared" ca="1" si="72"/>
        <v>0</v>
      </c>
      <c r="CD88" s="163">
        <f t="shared" ca="1" si="72"/>
        <v>0</v>
      </c>
      <c r="CE88" s="163">
        <f t="shared" ca="1" si="72"/>
        <v>0</v>
      </c>
      <c r="CF88" s="163">
        <f t="shared" ca="1" si="72"/>
        <v>0</v>
      </c>
      <c r="CG88" s="163">
        <f t="shared" ca="1" si="72"/>
        <v>0</v>
      </c>
      <c r="CH88" s="163">
        <f t="shared" ca="1" si="72"/>
        <v>0</v>
      </c>
      <c r="CI88" s="163">
        <f t="shared" ca="1" si="72"/>
        <v>0</v>
      </c>
      <c r="CJ88" s="163">
        <f t="shared" ca="1" si="73"/>
        <v>0</v>
      </c>
      <c r="CK88" s="163">
        <f t="shared" ca="1" si="73"/>
        <v>0</v>
      </c>
      <c r="CL88" s="163">
        <f t="shared" ca="1" si="73"/>
        <v>0</v>
      </c>
      <c r="CM88" s="163">
        <f t="shared" ca="1" si="73"/>
        <v>0</v>
      </c>
      <c r="CN88" s="163">
        <f t="shared" ca="1" si="73"/>
        <v>0</v>
      </c>
      <c r="CO88" s="163">
        <f t="shared" ca="1" si="73"/>
        <v>0</v>
      </c>
      <c r="CP88" s="163">
        <f t="shared" ca="1" si="73"/>
        <v>0</v>
      </c>
      <c r="CQ88" s="163">
        <f t="shared" ca="1" si="73"/>
        <v>0</v>
      </c>
      <c r="CR88" s="163">
        <f t="shared" ca="1" si="73"/>
        <v>0</v>
      </c>
      <c r="CS88" s="163">
        <f t="shared" ca="1" si="73"/>
        <v>0</v>
      </c>
      <c r="CT88" s="163">
        <f t="shared" ca="1" si="74"/>
        <v>0</v>
      </c>
      <c r="CU88" s="163">
        <f t="shared" ca="1" si="74"/>
        <v>0</v>
      </c>
      <c r="CV88" s="163">
        <f t="shared" ca="1" si="74"/>
        <v>0</v>
      </c>
      <c r="CW88" s="163">
        <f t="shared" ca="1" si="74"/>
        <v>0</v>
      </c>
      <c r="CX88" s="163">
        <f t="shared" ca="1" si="74"/>
        <v>0</v>
      </c>
      <c r="CY88" s="163">
        <f t="shared" ca="1" si="74"/>
        <v>0</v>
      </c>
      <c r="CZ88" s="163">
        <f t="shared" ca="1" si="74"/>
        <v>0</v>
      </c>
      <c r="DA88" s="163">
        <f t="shared" ca="1" si="74"/>
        <v>0</v>
      </c>
      <c r="DB88" s="163">
        <f t="shared" ca="1" si="74"/>
        <v>0</v>
      </c>
      <c r="DC88" s="163">
        <f t="shared" ca="1" si="74"/>
        <v>0</v>
      </c>
      <c r="DE88" s="111"/>
    </row>
    <row r="89" spans="1:109" s="158" customFormat="1" hidden="1">
      <c r="A89" s="162">
        <v>55</v>
      </c>
      <c r="B89" s="322" t="str">
        <f t="shared" ca="1" si="61"/>
        <v>E.3.</v>
      </c>
      <c r="C89" s="456" t="str">
        <f t="shared" ca="1" si="62"/>
        <v>Investicijos į žinias ir žmogiškuosius išteklius</v>
      </c>
      <c r="D89" s="457"/>
      <c r="E89" s="457"/>
      <c r="F89" s="458"/>
      <c r="G89" s="157">
        <f ca="1">SUMIF($H$39:$DC$39,"&lt;="&amp;PAL,$H89:$DC89)</f>
        <v>0</v>
      </c>
      <c r="H89" s="160">
        <f ca="1">SUM(H90:H97)</f>
        <v>0</v>
      </c>
      <c r="I89" s="160">
        <f t="shared" ref="I89:BT89" ca="1" si="75">SUM(I90:I97)</f>
        <v>0</v>
      </c>
      <c r="J89" s="160">
        <f t="shared" ca="1" si="75"/>
        <v>0</v>
      </c>
      <c r="K89" s="160">
        <f t="shared" ca="1" si="75"/>
        <v>0</v>
      </c>
      <c r="L89" s="160">
        <f t="shared" ca="1" si="75"/>
        <v>0</v>
      </c>
      <c r="M89" s="160">
        <f t="shared" ca="1" si="75"/>
        <v>0</v>
      </c>
      <c r="N89" s="160">
        <f t="shared" ca="1" si="75"/>
        <v>0</v>
      </c>
      <c r="O89" s="160">
        <f t="shared" ca="1" si="75"/>
        <v>0</v>
      </c>
      <c r="P89" s="160">
        <f t="shared" ca="1" si="75"/>
        <v>0</v>
      </c>
      <c r="Q89" s="160">
        <f t="shared" ca="1" si="75"/>
        <v>0</v>
      </c>
      <c r="R89" s="160">
        <f t="shared" ca="1" si="75"/>
        <v>0</v>
      </c>
      <c r="S89" s="160">
        <f t="shared" ca="1" si="75"/>
        <v>0</v>
      </c>
      <c r="T89" s="160">
        <f t="shared" ca="1" si="75"/>
        <v>0</v>
      </c>
      <c r="U89" s="160">
        <f t="shared" ca="1" si="75"/>
        <v>0</v>
      </c>
      <c r="V89" s="160">
        <f t="shared" ca="1" si="75"/>
        <v>0</v>
      </c>
      <c r="W89" s="160">
        <f t="shared" ca="1" si="75"/>
        <v>0</v>
      </c>
      <c r="X89" s="160">
        <f t="shared" ca="1" si="75"/>
        <v>0</v>
      </c>
      <c r="Y89" s="160">
        <f t="shared" ca="1" si="75"/>
        <v>0</v>
      </c>
      <c r="Z89" s="160">
        <f t="shared" ca="1" si="75"/>
        <v>0</v>
      </c>
      <c r="AA89" s="160">
        <f t="shared" ca="1" si="75"/>
        <v>0</v>
      </c>
      <c r="AB89" s="160">
        <f t="shared" ca="1" si="75"/>
        <v>0</v>
      </c>
      <c r="AC89" s="160">
        <f t="shared" ca="1" si="75"/>
        <v>0</v>
      </c>
      <c r="AD89" s="160">
        <f t="shared" ca="1" si="75"/>
        <v>0</v>
      </c>
      <c r="AE89" s="160">
        <f t="shared" ca="1" si="75"/>
        <v>0</v>
      </c>
      <c r="AF89" s="160">
        <f t="shared" ca="1" si="75"/>
        <v>0</v>
      </c>
      <c r="AG89" s="160">
        <f t="shared" ca="1" si="75"/>
        <v>0</v>
      </c>
      <c r="AH89" s="160">
        <f t="shared" ca="1" si="75"/>
        <v>0</v>
      </c>
      <c r="AI89" s="160">
        <f t="shared" ca="1" si="75"/>
        <v>0</v>
      </c>
      <c r="AJ89" s="160">
        <f t="shared" ca="1" si="75"/>
        <v>0</v>
      </c>
      <c r="AK89" s="160">
        <f t="shared" ca="1" si="75"/>
        <v>0</v>
      </c>
      <c r="AL89" s="160">
        <f t="shared" ca="1" si="75"/>
        <v>0</v>
      </c>
      <c r="AM89" s="160">
        <f t="shared" ca="1" si="75"/>
        <v>0</v>
      </c>
      <c r="AN89" s="160">
        <f t="shared" ca="1" si="75"/>
        <v>0</v>
      </c>
      <c r="AO89" s="160">
        <f t="shared" ca="1" si="75"/>
        <v>0</v>
      </c>
      <c r="AP89" s="160">
        <f t="shared" ca="1" si="75"/>
        <v>0</v>
      </c>
      <c r="AQ89" s="160">
        <f t="shared" ca="1" si="75"/>
        <v>0</v>
      </c>
      <c r="AR89" s="160">
        <f t="shared" ca="1" si="75"/>
        <v>0</v>
      </c>
      <c r="AS89" s="160">
        <f t="shared" ca="1" si="75"/>
        <v>0</v>
      </c>
      <c r="AT89" s="160">
        <f t="shared" ca="1" si="75"/>
        <v>0</v>
      </c>
      <c r="AU89" s="160">
        <f t="shared" ca="1" si="75"/>
        <v>0</v>
      </c>
      <c r="AV89" s="160">
        <f t="shared" ca="1" si="75"/>
        <v>0</v>
      </c>
      <c r="AW89" s="160">
        <f t="shared" ca="1" si="75"/>
        <v>0</v>
      </c>
      <c r="AX89" s="160">
        <f t="shared" ca="1" si="75"/>
        <v>0</v>
      </c>
      <c r="AY89" s="160">
        <f t="shared" ca="1" si="75"/>
        <v>0</v>
      </c>
      <c r="AZ89" s="160">
        <f t="shared" ca="1" si="75"/>
        <v>0</v>
      </c>
      <c r="BA89" s="160">
        <f t="shared" ca="1" si="75"/>
        <v>0</v>
      </c>
      <c r="BB89" s="160">
        <f t="shared" ca="1" si="75"/>
        <v>0</v>
      </c>
      <c r="BC89" s="160">
        <f t="shared" ca="1" si="75"/>
        <v>0</v>
      </c>
      <c r="BD89" s="160">
        <f t="shared" ca="1" si="75"/>
        <v>0</v>
      </c>
      <c r="BE89" s="160">
        <f t="shared" ca="1" si="75"/>
        <v>0</v>
      </c>
      <c r="BF89" s="160">
        <f t="shared" ca="1" si="75"/>
        <v>0</v>
      </c>
      <c r="BG89" s="160">
        <f t="shared" ca="1" si="75"/>
        <v>0</v>
      </c>
      <c r="BH89" s="160">
        <f t="shared" ca="1" si="75"/>
        <v>0</v>
      </c>
      <c r="BI89" s="160">
        <f t="shared" ca="1" si="75"/>
        <v>0</v>
      </c>
      <c r="BJ89" s="160">
        <f t="shared" ca="1" si="75"/>
        <v>0</v>
      </c>
      <c r="BK89" s="160">
        <f t="shared" ca="1" si="75"/>
        <v>0</v>
      </c>
      <c r="BL89" s="160">
        <f t="shared" ca="1" si="75"/>
        <v>0</v>
      </c>
      <c r="BM89" s="160">
        <f t="shared" ca="1" si="75"/>
        <v>0</v>
      </c>
      <c r="BN89" s="160">
        <f t="shared" ca="1" si="75"/>
        <v>0</v>
      </c>
      <c r="BO89" s="160">
        <f t="shared" ca="1" si="75"/>
        <v>0</v>
      </c>
      <c r="BP89" s="160">
        <f t="shared" ca="1" si="75"/>
        <v>0</v>
      </c>
      <c r="BQ89" s="160">
        <f t="shared" ca="1" si="75"/>
        <v>0</v>
      </c>
      <c r="BR89" s="160">
        <f t="shared" ca="1" si="75"/>
        <v>0</v>
      </c>
      <c r="BS89" s="160">
        <f t="shared" ca="1" si="75"/>
        <v>0</v>
      </c>
      <c r="BT89" s="160">
        <f t="shared" ca="1" si="75"/>
        <v>0</v>
      </c>
      <c r="BU89" s="160">
        <f t="shared" ref="BU89:DB89" ca="1" si="76">SUM(BU90:BU97)</f>
        <v>0</v>
      </c>
      <c r="BV89" s="160">
        <f t="shared" ca="1" si="76"/>
        <v>0</v>
      </c>
      <c r="BW89" s="160">
        <f t="shared" ca="1" si="76"/>
        <v>0</v>
      </c>
      <c r="BX89" s="160">
        <f t="shared" ca="1" si="76"/>
        <v>0</v>
      </c>
      <c r="BY89" s="160">
        <f t="shared" ca="1" si="76"/>
        <v>0</v>
      </c>
      <c r="BZ89" s="160">
        <f t="shared" ca="1" si="76"/>
        <v>0</v>
      </c>
      <c r="CA89" s="160">
        <f t="shared" ca="1" si="76"/>
        <v>0</v>
      </c>
      <c r="CB89" s="160">
        <f t="shared" ca="1" si="76"/>
        <v>0</v>
      </c>
      <c r="CC89" s="160">
        <f t="shared" ca="1" si="76"/>
        <v>0</v>
      </c>
      <c r="CD89" s="160">
        <f t="shared" ca="1" si="76"/>
        <v>0</v>
      </c>
      <c r="CE89" s="160">
        <f t="shared" ca="1" si="76"/>
        <v>0</v>
      </c>
      <c r="CF89" s="160">
        <f t="shared" ca="1" si="76"/>
        <v>0</v>
      </c>
      <c r="CG89" s="160">
        <f t="shared" ca="1" si="76"/>
        <v>0</v>
      </c>
      <c r="CH89" s="160">
        <f t="shared" ca="1" si="76"/>
        <v>0</v>
      </c>
      <c r="CI89" s="160">
        <f t="shared" ca="1" si="76"/>
        <v>0</v>
      </c>
      <c r="CJ89" s="160">
        <f t="shared" ca="1" si="76"/>
        <v>0</v>
      </c>
      <c r="CK89" s="160">
        <f t="shared" ca="1" si="76"/>
        <v>0</v>
      </c>
      <c r="CL89" s="160">
        <f t="shared" ca="1" si="76"/>
        <v>0</v>
      </c>
      <c r="CM89" s="160">
        <f t="shared" ca="1" si="76"/>
        <v>0</v>
      </c>
      <c r="CN89" s="160">
        <f t="shared" ca="1" si="76"/>
        <v>0</v>
      </c>
      <c r="CO89" s="160">
        <f t="shared" ca="1" si="76"/>
        <v>0</v>
      </c>
      <c r="CP89" s="160">
        <f t="shared" ca="1" si="76"/>
        <v>0</v>
      </c>
      <c r="CQ89" s="160">
        <f t="shared" ca="1" si="76"/>
        <v>0</v>
      </c>
      <c r="CR89" s="160">
        <f t="shared" ca="1" si="76"/>
        <v>0</v>
      </c>
      <c r="CS89" s="160">
        <f t="shared" ca="1" si="76"/>
        <v>0</v>
      </c>
      <c r="CT89" s="160">
        <f t="shared" ca="1" si="76"/>
        <v>0</v>
      </c>
      <c r="CU89" s="160">
        <f t="shared" ca="1" si="76"/>
        <v>0</v>
      </c>
      <c r="CV89" s="160">
        <f t="shared" ca="1" si="76"/>
        <v>0</v>
      </c>
      <c r="CW89" s="160">
        <f t="shared" ca="1" si="76"/>
        <v>0</v>
      </c>
      <c r="CX89" s="160">
        <f t="shared" ca="1" si="76"/>
        <v>0</v>
      </c>
      <c r="CY89" s="160">
        <f t="shared" ca="1" si="76"/>
        <v>0</v>
      </c>
      <c r="CZ89" s="160">
        <f t="shared" ca="1" si="76"/>
        <v>0</v>
      </c>
      <c r="DA89" s="160">
        <f t="shared" ca="1" si="76"/>
        <v>0</v>
      </c>
      <c r="DB89" s="160">
        <f t="shared" ca="1" si="76"/>
        <v>0</v>
      </c>
      <c r="DC89" s="160">
        <f ca="1">SUM(DC90:DC97)</f>
        <v>0</v>
      </c>
      <c r="DE89" s="111"/>
    </row>
    <row r="90" spans="1:109" s="158" customFormat="1" hidden="1">
      <c r="A90" s="162">
        <v>56</v>
      </c>
      <c r="B90" s="161" t="str">
        <f t="shared" ca="1" si="61"/>
        <v>E.3.1.</v>
      </c>
      <c r="C90" s="453" t="str">
        <f t="shared" ca="1" si="62"/>
        <v>Veikla</v>
      </c>
      <c r="D90" s="454"/>
      <c r="E90" s="454"/>
      <c r="F90" s="455"/>
      <c r="G90" s="157">
        <f ca="1">SUMIF($H$39:$DC$39,"&lt;="&amp;PAL,$H90:$DC90)</f>
        <v>0</v>
      </c>
      <c r="H90" s="163">
        <f t="shared" ref="H90:Q97" ca="1" si="77">IFERROR(OFFSET(INDIRECT("'"&amp;Opt_alt&amp;"'!H12"),$A90,H$39)*(1+VMI)^H$39,"")</f>
        <v>0</v>
      </c>
      <c r="I90" s="163">
        <f t="shared" ca="1" si="77"/>
        <v>0</v>
      </c>
      <c r="J90" s="163">
        <f t="shared" ca="1" si="77"/>
        <v>0</v>
      </c>
      <c r="K90" s="163">
        <f t="shared" ca="1" si="77"/>
        <v>0</v>
      </c>
      <c r="L90" s="163">
        <f t="shared" ca="1" si="77"/>
        <v>0</v>
      </c>
      <c r="M90" s="163">
        <f t="shared" ca="1" si="77"/>
        <v>0</v>
      </c>
      <c r="N90" s="163">
        <f t="shared" ca="1" si="77"/>
        <v>0</v>
      </c>
      <c r="O90" s="163">
        <f t="shared" ca="1" si="77"/>
        <v>0</v>
      </c>
      <c r="P90" s="163">
        <f t="shared" ca="1" si="77"/>
        <v>0</v>
      </c>
      <c r="Q90" s="163">
        <f t="shared" ca="1" si="77"/>
        <v>0</v>
      </c>
      <c r="R90" s="163">
        <f t="shared" ref="R90:AA97" ca="1" si="78">IFERROR(OFFSET(INDIRECT("'"&amp;Opt_alt&amp;"'!H12"),$A90,R$39)*(1+VMI)^R$39,"")</f>
        <v>0</v>
      </c>
      <c r="S90" s="163">
        <f t="shared" ca="1" si="78"/>
        <v>0</v>
      </c>
      <c r="T90" s="163">
        <f t="shared" ca="1" si="78"/>
        <v>0</v>
      </c>
      <c r="U90" s="163">
        <f t="shared" ca="1" si="78"/>
        <v>0</v>
      </c>
      <c r="V90" s="163">
        <f t="shared" ca="1" si="78"/>
        <v>0</v>
      </c>
      <c r="W90" s="163">
        <f t="shared" ca="1" si="78"/>
        <v>0</v>
      </c>
      <c r="X90" s="163">
        <f t="shared" ca="1" si="78"/>
        <v>0</v>
      </c>
      <c r="Y90" s="163">
        <f t="shared" ca="1" si="78"/>
        <v>0</v>
      </c>
      <c r="Z90" s="163">
        <f t="shared" ca="1" si="78"/>
        <v>0</v>
      </c>
      <c r="AA90" s="163">
        <f t="shared" ca="1" si="78"/>
        <v>0</v>
      </c>
      <c r="AB90" s="163">
        <f t="shared" ref="AB90:AK97" ca="1" si="79">IFERROR(OFFSET(INDIRECT("'"&amp;Opt_alt&amp;"'!H12"),$A90,AB$39)*(1+VMI)^AB$39,"")</f>
        <v>0</v>
      </c>
      <c r="AC90" s="163">
        <f t="shared" ca="1" si="79"/>
        <v>0</v>
      </c>
      <c r="AD90" s="163">
        <f t="shared" ca="1" si="79"/>
        <v>0</v>
      </c>
      <c r="AE90" s="163">
        <f t="shared" ca="1" si="79"/>
        <v>0</v>
      </c>
      <c r="AF90" s="163">
        <f t="shared" ca="1" si="79"/>
        <v>0</v>
      </c>
      <c r="AG90" s="163">
        <f t="shared" ca="1" si="79"/>
        <v>0</v>
      </c>
      <c r="AH90" s="163">
        <f t="shared" ca="1" si="79"/>
        <v>0</v>
      </c>
      <c r="AI90" s="163">
        <f t="shared" ca="1" si="79"/>
        <v>0</v>
      </c>
      <c r="AJ90" s="163">
        <f t="shared" ca="1" si="79"/>
        <v>0</v>
      </c>
      <c r="AK90" s="163">
        <f t="shared" ca="1" si="79"/>
        <v>0</v>
      </c>
      <c r="AL90" s="163">
        <f t="shared" ref="AL90:AU97" ca="1" si="80">IFERROR(OFFSET(INDIRECT("'"&amp;Opt_alt&amp;"'!H12"),$A90,AL$39)*(1+VMI)^AL$39,"")</f>
        <v>0</v>
      </c>
      <c r="AM90" s="163">
        <f t="shared" ca="1" si="80"/>
        <v>0</v>
      </c>
      <c r="AN90" s="163">
        <f t="shared" ca="1" si="80"/>
        <v>0</v>
      </c>
      <c r="AO90" s="163">
        <f t="shared" ca="1" si="80"/>
        <v>0</v>
      </c>
      <c r="AP90" s="163">
        <f t="shared" ca="1" si="80"/>
        <v>0</v>
      </c>
      <c r="AQ90" s="163">
        <f t="shared" ca="1" si="80"/>
        <v>0</v>
      </c>
      <c r="AR90" s="163">
        <f t="shared" ca="1" si="80"/>
        <v>0</v>
      </c>
      <c r="AS90" s="163">
        <f t="shared" ca="1" si="80"/>
        <v>0</v>
      </c>
      <c r="AT90" s="163">
        <f t="shared" ca="1" si="80"/>
        <v>0</v>
      </c>
      <c r="AU90" s="163">
        <f t="shared" ca="1" si="80"/>
        <v>0</v>
      </c>
      <c r="AV90" s="163">
        <f t="shared" ref="AV90:BE97" ca="1" si="81">IFERROR(OFFSET(INDIRECT("'"&amp;Opt_alt&amp;"'!H12"),$A90,AV$39)*(1+VMI)^AV$39,"")</f>
        <v>0</v>
      </c>
      <c r="AW90" s="163">
        <f t="shared" ca="1" si="81"/>
        <v>0</v>
      </c>
      <c r="AX90" s="163">
        <f t="shared" ca="1" si="81"/>
        <v>0</v>
      </c>
      <c r="AY90" s="163">
        <f t="shared" ca="1" si="81"/>
        <v>0</v>
      </c>
      <c r="AZ90" s="163">
        <f t="shared" ca="1" si="81"/>
        <v>0</v>
      </c>
      <c r="BA90" s="163">
        <f t="shared" ca="1" si="81"/>
        <v>0</v>
      </c>
      <c r="BB90" s="163">
        <f t="shared" ca="1" si="81"/>
        <v>0</v>
      </c>
      <c r="BC90" s="163">
        <f t="shared" ca="1" si="81"/>
        <v>0</v>
      </c>
      <c r="BD90" s="163">
        <f t="shared" ca="1" si="81"/>
        <v>0</v>
      </c>
      <c r="BE90" s="163">
        <f t="shared" ca="1" si="81"/>
        <v>0</v>
      </c>
      <c r="BF90" s="163">
        <f t="shared" ref="BF90:BO97" ca="1" si="82">IFERROR(OFFSET(INDIRECT("'"&amp;Opt_alt&amp;"'!H12"),$A90,BF$39)*(1+VMI)^BF$39,"")</f>
        <v>0</v>
      </c>
      <c r="BG90" s="163">
        <f t="shared" ca="1" si="82"/>
        <v>0</v>
      </c>
      <c r="BH90" s="163">
        <f t="shared" ca="1" si="82"/>
        <v>0</v>
      </c>
      <c r="BI90" s="163">
        <f t="shared" ca="1" si="82"/>
        <v>0</v>
      </c>
      <c r="BJ90" s="163">
        <f t="shared" ca="1" si="82"/>
        <v>0</v>
      </c>
      <c r="BK90" s="163">
        <f t="shared" ca="1" si="82"/>
        <v>0</v>
      </c>
      <c r="BL90" s="163">
        <f t="shared" ca="1" si="82"/>
        <v>0</v>
      </c>
      <c r="BM90" s="163">
        <f t="shared" ca="1" si="82"/>
        <v>0</v>
      </c>
      <c r="BN90" s="163">
        <f t="shared" ca="1" si="82"/>
        <v>0</v>
      </c>
      <c r="BO90" s="163">
        <f t="shared" ca="1" si="82"/>
        <v>0</v>
      </c>
      <c r="BP90" s="163">
        <f t="shared" ref="BP90:BY97" ca="1" si="83">IFERROR(OFFSET(INDIRECT("'"&amp;Opt_alt&amp;"'!H12"),$A90,BP$39)*(1+VMI)^BP$39,"")</f>
        <v>0</v>
      </c>
      <c r="BQ90" s="163">
        <f t="shared" ca="1" si="83"/>
        <v>0</v>
      </c>
      <c r="BR90" s="163">
        <f t="shared" ca="1" si="83"/>
        <v>0</v>
      </c>
      <c r="BS90" s="163">
        <f t="shared" ca="1" si="83"/>
        <v>0</v>
      </c>
      <c r="BT90" s="163">
        <f t="shared" ca="1" si="83"/>
        <v>0</v>
      </c>
      <c r="BU90" s="163">
        <f t="shared" ca="1" si="83"/>
        <v>0</v>
      </c>
      <c r="BV90" s="163">
        <f t="shared" ca="1" si="83"/>
        <v>0</v>
      </c>
      <c r="BW90" s="163">
        <f t="shared" ca="1" si="83"/>
        <v>0</v>
      </c>
      <c r="BX90" s="163">
        <f t="shared" ca="1" si="83"/>
        <v>0</v>
      </c>
      <c r="BY90" s="163">
        <f t="shared" ca="1" si="83"/>
        <v>0</v>
      </c>
      <c r="BZ90" s="163">
        <f t="shared" ref="BZ90:CI97" ca="1" si="84">IFERROR(OFFSET(INDIRECT("'"&amp;Opt_alt&amp;"'!H12"),$A90,BZ$39)*(1+VMI)^BZ$39,"")</f>
        <v>0</v>
      </c>
      <c r="CA90" s="163">
        <f t="shared" ca="1" si="84"/>
        <v>0</v>
      </c>
      <c r="CB90" s="163">
        <f t="shared" ca="1" si="84"/>
        <v>0</v>
      </c>
      <c r="CC90" s="163">
        <f t="shared" ca="1" si="84"/>
        <v>0</v>
      </c>
      <c r="CD90" s="163">
        <f t="shared" ca="1" si="84"/>
        <v>0</v>
      </c>
      <c r="CE90" s="163">
        <f t="shared" ca="1" si="84"/>
        <v>0</v>
      </c>
      <c r="CF90" s="163">
        <f t="shared" ca="1" si="84"/>
        <v>0</v>
      </c>
      <c r="CG90" s="163">
        <f t="shared" ca="1" si="84"/>
        <v>0</v>
      </c>
      <c r="CH90" s="163">
        <f t="shared" ca="1" si="84"/>
        <v>0</v>
      </c>
      <c r="CI90" s="163">
        <f t="shared" ca="1" si="84"/>
        <v>0</v>
      </c>
      <c r="CJ90" s="163">
        <f t="shared" ref="CJ90:CS97" ca="1" si="85">IFERROR(OFFSET(INDIRECT("'"&amp;Opt_alt&amp;"'!H12"),$A90,CJ$39)*(1+VMI)^CJ$39,"")</f>
        <v>0</v>
      </c>
      <c r="CK90" s="163">
        <f t="shared" ca="1" si="85"/>
        <v>0</v>
      </c>
      <c r="CL90" s="163">
        <f t="shared" ca="1" si="85"/>
        <v>0</v>
      </c>
      <c r="CM90" s="163">
        <f t="shared" ca="1" si="85"/>
        <v>0</v>
      </c>
      <c r="CN90" s="163">
        <f t="shared" ca="1" si="85"/>
        <v>0</v>
      </c>
      <c r="CO90" s="163">
        <f t="shared" ca="1" si="85"/>
        <v>0</v>
      </c>
      <c r="CP90" s="163">
        <f t="shared" ca="1" si="85"/>
        <v>0</v>
      </c>
      <c r="CQ90" s="163">
        <f t="shared" ca="1" si="85"/>
        <v>0</v>
      </c>
      <c r="CR90" s="163">
        <f t="shared" ca="1" si="85"/>
        <v>0</v>
      </c>
      <c r="CS90" s="163">
        <f t="shared" ca="1" si="85"/>
        <v>0</v>
      </c>
      <c r="CT90" s="163">
        <f t="shared" ref="CT90:DC97" ca="1" si="86">IFERROR(OFFSET(INDIRECT("'"&amp;Opt_alt&amp;"'!H12"),$A90,CT$39)*(1+VMI)^CT$39,"")</f>
        <v>0</v>
      </c>
      <c r="CU90" s="163">
        <f t="shared" ca="1" si="86"/>
        <v>0</v>
      </c>
      <c r="CV90" s="163">
        <f t="shared" ca="1" si="86"/>
        <v>0</v>
      </c>
      <c r="CW90" s="163">
        <f t="shared" ca="1" si="86"/>
        <v>0</v>
      </c>
      <c r="CX90" s="163">
        <f t="shared" ca="1" si="86"/>
        <v>0</v>
      </c>
      <c r="CY90" s="163">
        <f t="shared" ca="1" si="86"/>
        <v>0</v>
      </c>
      <c r="CZ90" s="163">
        <f t="shared" ca="1" si="86"/>
        <v>0</v>
      </c>
      <c r="DA90" s="163">
        <f t="shared" ca="1" si="86"/>
        <v>0</v>
      </c>
      <c r="DB90" s="163">
        <f t="shared" ca="1" si="86"/>
        <v>0</v>
      </c>
      <c r="DC90" s="163">
        <f t="shared" ca="1" si="86"/>
        <v>0</v>
      </c>
      <c r="DE90" s="111"/>
    </row>
    <row r="91" spans="1:109" s="158" customFormat="1" hidden="1">
      <c r="A91" s="162">
        <v>57</v>
      </c>
      <c r="B91" s="161" t="str">
        <f t="shared" ca="1" si="61"/>
        <v>E.3.2.</v>
      </c>
      <c r="C91" s="453" t="str">
        <f t="shared" ca="1" si="62"/>
        <v>Veikla</v>
      </c>
      <c r="D91" s="454"/>
      <c r="E91" s="454"/>
      <c r="F91" s="455"/>
      <c r="G91" s="157">
        <f ca="1">SUMIF($H$39:$DC$39,"&lt;="&amp;PAL,$H91:$DC91)</f>
        <v>0</v>
      </c>
      <c r="H91" s="163">
        <f t="shared" ca="1" si="77"/>
        <v>0</v>
      </c>
      <c r="I91" s="163">
        <f t="shared" ca="1" si="77"/>
        <v>0</v>
      </c>
      <c r="J91" s="163">
        <f t="shared" ca="1" si="77"/>
        <v>0</v>
      </c>
      <c r="K91" s="163">
        <f t="shared" ca="1" si="77"/>
        <v>0</v>
      </c>
      <c r="L91" s="163">
        <f t="shared" ca="1" si="77"/>
        <v>0</v>
      </c>
      <c r="M91" s="163">
        <f t="shared" ca="1" si="77"/>
        <v>0</v>
      </c>
      <c r="N91" s="163">
        <f t="shared" ca="1" si="77"/>
        <v>0</v>
      </c>
      <c r="O91" s="163">
        <f t="shared" ca="1" si="77"/>
        <v>0</v>
      </c>
      <c r="P91" s="163">
        <f t="shared" ca="1" si="77"/>
        <v>0</v>
      </c>
      <c r="Q91" s="163">
        <f t="shared" ca="1" si="77"/>
        <v>0</v>
      </c>
      <c r="R91" s="163">
        <f t="shared" ca="1" si="78"/>
        <v>0</v>
      </c>
      <c r="S91" s="163">
        <f t="shared" ca="1" si="78"/>
        <v>0</v>
      </c>
      <c r="T91" s="163">
        <f t="shared" ca="1" si="78"/>
        <v>0</v>
      </c>
      <c r="U91" s="163">
        <f t="shared" ca="1" si="78"/>
        <v>0</v>
      </c>
      <c r="V91" s="163">
        <f t="shared" ca="1" si="78"/>
        <v>0</v>
      </c>
      <c r="W91" s="163">
        <f t="shared" ca="1" si="78"/>
        <v>0</v>
      </c>
      <c r="X91" s="163">
        <f t="shared" ca="1" si="78"/>
        <v>0</v>
      </c>
      <c r="Y91" s="163">
        <f t="shared" ca="1" si="78"/>
        <v>0</v>
      </c>
      <c r="Z91" s="163">
        <f t="shared" ca="1" si="78"/>
        <v>0</v>
      </c>
      <c r="AA91" s="163">
        <f t="shared" ca="1" si="78"/>
        <v>0</v>
      </c>
      <c r="AB91" s="163">
        <f t="shared" ca="1" si="79"/>
        <v>0</v>
      </c>
      <c r="AC91" s="163">
        <f t="shared" ca="1" si="79"/>
        <v>0</v>
      </c>
      <c r="AD91" s="163">
        <f t="shared" ca="1" si="79"/>
        <v>0</v>
      </c>
      <c r="AE91" s="163">
        <f t="shared" ca="1" si="79"/>
        <v>0</v>
      </c>
      <c r="AF91" s="163">
        <f t="shared" ca="1" si="79"/>
        <v>0</v>
      </c>
      <c r="AG91" s="163">
        <f t="shared" ca="1" si="79"/>
        <v>0</v>
      </c>
      <c r="AH91" s="163">
        <f t="shared" ca="1" si="79"/>
        <v>0</v>
      </c>
      <c r="AI91" s="163">
        <f t="shared" ca="1" si="79"/>
        <v>0</v>
      </c>
      <c r="AJ91" s="163">
        <f t="shared" ca="1" si="79"/>
        <v>0</v>
      </c>
      <c r="AK91" s="163">
        <f t="shared" ca="1" si="79"/>
        <v>0</v>
      </c>
      <c r="AL91" s="163">
        <f t="shared" ca="1" si="80"/>
        <v>0</v>
      </c>
      <c r="AM91" s="163">
        <f t="shared" ca="1" si="80"/>
        <v>0</v>
      </c>
      <c r="AN91" s="163">
        <f t="shared" ca="1" si="80"/>
        <v>0</v>
      </c>
      <c r="AO91" s="163">
        <f t="shared" ca="1" si="80"/>
        <v>0</v>
      </c>
      <c r="AP91" s="163">
        <f t="shared" ca="1" si="80"/>
        <v>0</v>
      </c>
      <c r="AQ91" s="163">
        <f t="shared" ca="1" si="80"/>
        <v>0</v>
      </c>
      <c r="AR91" s="163">
        <f t="shared" ca="1" si="80"/>
        <v>0</v>
      </c>
      <c r="AS91" s="163">
        <f t="shared" ca="1" si="80"/>
        <v>0</v>
      </c>
      <c r="AT91" s="163">
        <f t="shared" ca="1" si="80"/>
        <v>0</v>
      </c>
      <c r="AU91" s="163">
        <f t="shared" ca="1" si="80"/>
        <v>0</v>
      </c>
      <c r="AV91" s="163">
        <f t="shared" ca="1" si="81"/>
        <v>0</v>
      </c>
      <c r="AW91" s="163">
        <f t="shared" ca="1" si="81"/>
        <v>0</v>
      </c>
      <c r="AX91" s="163">
        <f t="shared" ca="1" si="81"/>
        <v>0</v>
      </c>
      <c r="AY91" s="163">
        <f t="shared" ca="1" si="81"/>
        <v>0</v>
      </c>
      <c r="AZ91" s="163">
        <f t="shared" ca="1" si="81"/>
        <v>0</v>
      </c>
      <c r="BA91" s="163">
        <f t="shared" ca="1" si="81"/>
        <v>0</v>
      </c>
      <c r="BB91" s="163">
        <f t="shared" ca="1" si="81"/>
        <v>0</v>
      </c>
      <c r="BC91" s="163">
        <f t="shared" ca="1" si="81"/>
        <v>0</v>
      </c>
      <c r="BD91" s="163">
        <f t="shared" ca="1" si="81"/>
        <v>0</v>
      </c>
      <c r="BE91" s="163">
        <f t="shared" ca="1" si="81"/>
        <v>0</v>
      </c>
      <c r="BF91" s="163">
        <f t="shared" ca="1" si="82"/>
        <v>0</v>
      </c>
      <c r="BG91" s="163">
        <f t="shared" ca="1" si="82"/>
        <v>0</v>
      </c>
      <c r="BH91" s="163">
        <f t="shared" ca="1" si="82"/>
        <v>0</v>
      </c>
      <c r="BI91" s="163">
        <f t="shared" ca="1" si="82"/>
        <v>0</v>
      </c>
      <c r="BJ91" s="163">
        <f t="shared" ca="1" si="82"/>
        <v>0</v>
      </c>
      <c r="BK91" s="163">
        <f t="shared" ca="1" si="82"/>
        <v>0</v>
      </c>
      <c r="BL91" s="163">
        <f t="shared" ca="1" si="82"/>
        <v>0</v>
      </c>
      <c r="BM91" s="163">
        <f t="shared" ca="1" si="82"/>
        <v>0</v>
      </c>
      <c r="BN91" s="163">
        <f t="shared" ca="1" si="82"/>
        <v>0</v>
      </c>
      <c r="BO91" s="163">
        <f t="shared" ca="1" si="82"/>
        <v>0</v>
      </c>
      <c r="BP91" s="163">
        <f t="shared" ca="1" si="83"/>
        <v>0</v>
      </c>
      <c r="BQ91" s="163">
        <f t="shared" ca="1" si="83"/>
        <v>0</v>
      </c>
      <c r="BR91" s="163">
        <f t="shared" ca="1" si="83"/>
        <v>0</v>
      </c>
      <c r="BS91" s="163">
        <f t="shared" ca="1" si="83"/>
        <v>0</v>
      </c>
      <c r="BT91" s="163">
        <f t="shared" ca="1" si="83"/>
        <v>0</v>
      </c>
      <c r="BU91" s="163">
        <f t="shared" ca="1" si="83"/>
        <v>0</v>
      </c>
      <c r="BV91" s="163">
        <f t="shared" ca="1" si="83"/>
        <v>0</v>
      </c>
      <c r="BW91" s="163">
        <f t="shared" ca="1" si="83"/>
        <v>0</v>
      </c>
      <c r="BX91" s="163">
        <f t="shared" ca="1" si="83"/>
        <v>0</v>
      </c>
      <c r="BY91" s="163">
        <f t="shared" ca="1" si="83"/>
        <v>0</v>
      </c>
      <c r="BZ91" s="163">
        <f t="shared" ca="1" si="84"/>
        <v>0</v>
      </c>
      <c r="CA91" s="163">
        <f t="shared" ca="1" si="84"/>
        <v>0</v>
      </c>
      <c r="CB91" s="163">
        <f t="shared" ca="1" si="84"/>
        <v>0</v>
      </c>
      <c r="CC91" s="163">
        <f t="shared" ca="1" si="84"/>
        <v>0</v>
      </c>
      <c r="CD91" s="163">
        <f t="shared" ca="1" si="84"/>
        <v>0</v>
      </c>
      <c r="CE91" s="163">
        <f t="shared" ca="1" si="84"/>
        <v>0</v>
      </c>
      <c r="CF91" s="163">
        <f t="shared" ca="1" si="84"/>
        <v>0</v>
      </c>
      <c r="CG91" s="163">
        <f t="shared" ca="1" si="84"/>
        <v>0</v>
      </c>
      <c r="CH91" s="163">
        <f t="shared" ca="1" si="84"/>
        <v>0</v>
      </c>
      <c r="CI91" s="163">
        <f t="shared" ca="1" si="84"/>
        <v>0</v>
      </c>
      <c r="CJ91" s="163">
        <f t="shared" ca="1" si="85"/>
        <v>0</v>
      </c>
      <c r="CK91" s="163">
        <f t="shared" ca="1" si="85"/>
        <v>0</v>
      </c>
      <c r="CL91" s="163">
        <f t="shared" ca="1" si="85"/>
        <v>0</v>
      </c>
      <c r="CM91" s="163">
        <f t="shared" ca="1" si="85"/>
        <v>0</v>
      </c>
      <c r="CN91" s="163">
        <f t="shared" ca="1" si="85"/>
        <v>0</v>
      </c>
      <c r="CO91" s="163">
        <f t="shared" ca="1" si="85"/>
        <v>0</v>
      </c>
      <c r="CP91" s="163">
        <f t="shared" ca="1" si="85"/>
        <v>0</v>
      </c>
      <c r="CQ91" s="163">
        <f t="shared" ca="1" si="85"/>
        <v>0</v>
      </c>
      <c r="CR91" s="163">
        <f t="shared" ca="1" si="85"/>
        <v>0</v>
      </c>
      <c r="CS91" s="163">
        <f t="shared" ca="1" si="85"/>
        <v>0</v>
      </c>
      <c r="CT91" s="163">
        <f t="shared" ca="1" si="86"/>
        <v>0</v>
      </c>
      <c r="CU91" s="163">
        <f t="shared" ca="1" si="86"/>
        <v>0</v>
      </c>
      <c r="CV91" s="163">
        <f t="shared" ca="1" si="86"/>
        <v>0</v>
      </c>
      <c r="CW91" s="163">
        <f t="shared" ca="1" si="86"/>
        <v>0</v>
      </c>
      <c r="CX91" s="163">
        <f t="shared" ca="1" si="86"/>
        <v>0</v>
      </c>
      <c r="CY91" s="163">
        <f t="shared" ca="1" si="86"/>
        <v>0</v>
      </c>
      <c r="CZ91" s="163">
        <f t="shared" ca="1" si="86"/>
        <v>0</v>
      </c>
      <c r="DA91" s="163">
        <f t="shared" ca="1" si="86"/>
        <v>0</v>
      </c>
      <c r="DB91" s="163">
        <f t="shared" ca="1" si="86"/>
        <v>0</v>
      </c>
      <c r="DC91" s="163">
        <f t="shared" ca="1" si="86"/>
        <v>0</v>
      </c>
      <c r="DE91" s="111"/>
    </row>
    <row r="92" spans="1:109" s="158" customFormat="1" hidden="1">
      <c r="A92" s="162">
        <v>58</v>
      </c>
      <c r="B92" s="161" t="str">
        <f t="shared" ca="1" si="61"/>
        <v>E.3.3.</v>
      </c>
      <c r="C92" s="453" t="str">
        <f t="shared" ca="1" si="62"/>
        <v>Veikla</v>
      </c>
      <c r="D92" s="454"/>
      <c r="E92" s="454"/>
      <c r="F92" s="455"/>
      <c r="G92" s="157">
        <f ca="1">SUMIF($H$39:$DC$39,"&lt;="&amp;PAL,$H92:$DC92)</f>
        <v>0</v>
      </c>
      <c r="H92" s="163">
        <f t="shared" ca="1" si="77"/>
        <v>0</v>
      </c>
      <c r="I92" s="163">
        <f t="shared" ca="1" si="77"/>
        <v>0</v>
      </c>
      <c r="J92" s="163">
        <f t="shared" ca="1" si="77"/>
        <v>0</v>
      </c>
      <c r="K92" s="163">
        <f t="shared" ca="1" si="77"/>
        <v>0</v>
      </c>
      <c r="L92" s="163">
        <f t="shared" ca="1" si="77"/>
        <v>0</v>
      </c>
      <c r="M92" s="163">
        <f t="shared" ca="1" si="77"/>
        <v>0</v>
      </c>
      <c r="N92" s="163">
        <f t="shared" ca="1" si="77"/>
        <v>0</v>
      </c>
      <c r="O92" s="163">
        <f t="shared" ca="1" si="77"/>
        <v>0</v>
      </c>
      <c r="P92" s="163">
        <f t="shared" ca="1" si="77"/>
        <v>0</v>
      </c>
      <c r="Q92" s="163">
        <f t="shared" ca="1" si="77"/>
        <v>0</v>
      </c>
      <c r="R92" s="163">
        <f t="shared" ca="1" si="78"/>
        <v>0</v>
      </c>
      <c r="S92" s="163">
        <f t="shared" ca="1" si="78"/>
        <v>0</v>
      </c>
      <c r="T92" s="163">
        <f t="shared" ca="1" si="78"/>
        <v>0</v>
      </c>
      <c r="U92" s="163">
        <f t="shared" ca="1" si="78"/>
        <v>0</v>
      </c>
      <c r="V92" s="163">
        <f t="shared" ca="1" si="78"/>
        <v>0</v>
      </c>
      <c r="W92" s="163">
        <f t="shared" ca="1" si="78"/>
        <v>0</v>
      </c>
      <c r="X92" s="163">
        <f t="shared" ca="1" si="78"/>
        <v>0</v>
      </c>
      <c r="Y92" s="163">
        <f t="shared" ca="1" si="78"/>
        <v>0</v>
      </c>
      <c r="Z92" s="163">
        <f t="shared" ca="1" si="78"/>
        <v>0</v>
      </c>
      <c r="AA92" s="163">
        <f t="shared" ca="1" si="78"/>
        <v>0</v>
      </c>
      <c r="AB92" s="163">
        <f t="shared" ca="1" si="79"/>
        <v>0</v>
      </c>
      <c r="AC92" s="163">
        <f t="shared" ca="1" si="79"/>
        <v>0</v>
      </c>
      <c r="AD92" s="163">
        <f t="shared" ca="1" si="79"/>
        <v>0</v>
      </c>
      <c r="AE92" s="163">
        <f t="shared" ca="1" si="79"/>
        <v>0</v>
      </c>
      <c r="AF92" s="163">
        <f t="shared" ca="1" si="79"/>
        <v>0</v>
      </c>
      <c r="AG92" s="163">
        <f t="shared" ca="1" si="79"/>
        <v>0</v>
      </c>
      <c r="AH92" s="163">
        <f t="shared" ca="1" si="79"/>
        <v>0</v>
      </c>
      <c r="AI92" s="163">
        <f t="shared" ca="1" si="79"/>
        <v>0</v>
      </c>
      <c r="AJ92" s="163">
        <f t="shared" ca="1" si="79"/>
        <v>0</v>
      </c>
      <c r="AK92" s="163">
        <f t="shared" ca="1" si="79"/>
        <v>0</v>
      </c>
      <c r="AL92" s="163">
        <f t="shared" ca="1" si="80"/>
        <v>0</v>
      </c>
      <c r="AM92" s="163">
        <f t="shared" ca="1" si="80"/>
        <v>0</v>
      </c>
      <c r="AN92" s="163">
        <f t="shared" ca="1" si="80"/>
        <v>0</v>
      </c>
      <c r="AO92" s="163">
        <f t="shared" ca="1" si="80"/>
        <v>0</v>
      </c>
      <c r="AP92" s="163">
        <f t="shared" ca="1" si="80"/>
        <v>0</v>
      </c>
      <c r="AQ92" s="163">
        <f t="shared" ca="1" si="80"/>
        <v>0</v>
      </c>
      <c r="AR92" s="163">
        <f t="shared" ca="1" si="80"/>
        <v>0</v>
      </c>
      <c r="AS92" s="163">
        <f t="shared" ca="1" si="80"/>
        <v>0</v>
      </c>
      <c r="AT92" s="163">
        <f t="shared" ca="1" si="80"/>
        <v>0</v>
      </c>
      <c r="AU92" s="163">
        <f t="shared" ca="1" si="80"/>
        <v>0</v>
      </c>
      <c r="AV92" s="163">
        <f t="shared" ca="1" si="81"/>
        <v>0</v>
      </c>
      <c r="AW92" s="163">
        <f t="shared" ca="1" si="81"/>
        <v>0</v>
      </c>
      <c r="AX92" s="163">
        <f t="shared" ca="1" si="81"/>
        <v>0</v>
      </c>
      <c r="AY92" s="163">
        <f t="shared" ca="1" si="81"/>
        <v>0</v>
      </c>
      <c r="AZ92" s="163">
        <f t="shared" ca="1" si="81"/>
        <v>0</v>
      </c>
      <c r="BA92" s="163">
        <f t="shared" ca="1" si="81"/>
        <v>0</v>
      </c>
      <c r="BB92" s="163">
        <f t="shared" ca="1" si="81"/>
        <v>0</v>
      </c>
      <c r="BC92" s="163">
        <f t="shared" ca="1" si="81"/>
        <v>0</v>
      </c>
      <c r="BD92" s="163">
        <f t="shared" ca="1" si="81"/>
        <v>0</v>
      </c>
      <c r="BE92" s="163">
        <f t="shared" ca="1" si="81"/>
        <v>0</v>
      </c>
      <c r="BF92" s="163">
        <f t="shared" ca="1" si="82"/>
        <v>0</v>
      </c>
      <c r="BG92" s="163">
        <f t="shared" ca="1" si="82"/>
        <v>0</v>
      </c>
      <c r="BH92" s="163">
        <f t="shared" ca="1" si="82"/>
        <v>0</v>
      </c>
      <c r="BI92" s="163">
        <f t="shared" ca="1" si="82"/>
        <v>0</v>
      </c>
      <c r="BJ92" s="163">
        <f t="shared" ca="1" si="82"/>
        <v>0</v>
      </c>
      <c r="BK92" s="163">
        <f t="shared" ca="1" si="82"/>
        <v>0</v>
      </c>
      <c r="BL92" s="163">
        <f t="shared" ca="1" si="82"/>
        <v>0</v>
      </c>
      <c r="BM92" s="163">
        <f t="shared" ca="1" si="82"/>
        <v>0</v>
      </c>
      <c r="BN92" s="163">
        <f t="shared" ca="1" si="82"/>
        <v>0</v>
      </c>
      <c r="BO92" s="163">
        <f t="shared" ca="1" si="82"/>
        <v>0</v>
      </c>
      <c r="BP92" s="163">
        <f t="shared" ca="1" si="83"/>
        <v>0</v>
      </c>
      <c r="BQ92" s="163">
        <f t="shared" ca="1" si="83"/>
        <v>0</v>
      </c>
      <c r="BR92" s="163">
        <f t="shared" ca="1" si="83"/>
        <v>0</v>
      </c>
      <c r="BS92" s="163">
        <f t="shared" ca="1" si="83"/>
        <v>0</v>
      </c>
      <c r="BT92" s="163">
        <f t="shared" ca="1" si="83"/>
        <v>0</v>
      </c>
      <c r="BU92" s="163">
        <f t="shared" ca="1" si="83"/>
        <v>0</v>
      </c>
      <c r="BV92" s="163">
        <f t="shared" ca="1" si="83"/>
        <v>0</v>
      </c>
      <c r="BW92" s="163">
        <f t="shared" ca="1" si="83"/>
        <v>0</v>
      </c>
      <c r="BX92" s="163">
        <f t="shared" ca="1" si="83"/>
        <v>0</v>
      </c>
      <c r="BY92" s="163">
        <f t="shared" ca="1" si="83"/>
        <v>0</v>
      </c>
      <c r="BZ92" s="163">
        <f t="shared" ca="1" si="84"/>
        <v>0</v>
      </c>
      <c r="CA92" s="163">
        <f t="shared" ca="1" si="84"/>
        <v>0</v>
      </c>
      <c r="CB92" s="163">
        <f t="shared" ca="1" si="84"/>
        <v>0</v>
      </c>
      <c r="CC92" s="163">
        <f t="shared" ca="1" si="84"/>
        <v>0</v>
      </c>
      <c r="CD92" s="163">
        <f t="shared" ca="1" si="84"/>
        <v>0</v>
      </c>
      <c r="CE92" s="163">
        <f t="shared" ca="1" si="84"/>
        <v>0</v>
      </c>
      <c r="CF92" s="163">
        <f t="shared" ca="1" si="84"/>
        <v>0</v>
      </c>
      <c r="CG92" s="163">
        <f t="shared" ca="1" si="84"/>
        <v>0</v>
      </c>
      <c r="CH92" s="163">
        <f t="shared" ca="1" si="84"/>
        <v>0</v>
      </c>
      <c r="CI92" s="163">
        <f t="shared" ca="1" si="84"/>
        <v>0</v>
      </c>
      <c r="CJ92" s="163">
        <f t="shared" ca="1" si="85"/>
        <v>0</v>
      </c>
      <c r="CK92" s="163">
        <f t="shared" ca="1" si="85"/>
        <v>0</v>
      </c>
      <c r="CL92" s="163">
        <f t="shared" ca="1" si="85"/>
        <v>0</v>
      </c>
      <c r="CM92" s="163">
        <f t="shared" ca="1" si="85"/>
        <v>0</v>
      </c>
      <c r="CN92" s="163">
        <f t="shared" ca="1" si="85"/>
        <v>0</v>
      </c>
      <c r="CO92" s="163">
        <f t="shared" ca="1" si="85"/>
        <v>0</v>
      </c>
      <c r="CP92" s="163">
        <f t="shared" ca="1" si="85"/>
        <v>0</v>
      </c>
      <c r="CQ92" s="163">
        <f t="shared" ca="1" si="85"/>
        <v>0</v>
      </c>
      <c r="CR92" s="163">
        <f t="shared" ca="1" si="85"/>
        <v>0</v>
      </c>
      <c r="CS92" s="163">
        <f t="shared" ca="1" si="85"/>
        <v>0</v>
      </c>
      <c r="CT92" s="163">
        <f t="shared" ca="1" si="86"/>
        <v>0</v>
      </c>
      <c r="CU92" s="163">
        <f t="shared" ca="1" si="86"/>
        <v>0</v>
      </c>
      <c r="CV92" s="163">
        <f t="shared" ca="1" si="86"/>
        <v>0</v>
      </c>
      <c r="CW92" s="163">
        <f t="shared" ca="1" si="86"/>
        <v>0</v>
      </c>
      <c r="CX92" s="163">
        <f t="shared" ca="1" si="86"/>
        <v>0</v>
      </c>
      <c r="CY92" s="163">
        <f t="shared" ca="1" si="86"/>
        <v>0</v>
      </c>
      <c r="CZ92" s="163">
        <f t="shared" ca="1" si="86"/>
        <v>0</v>
      </c>
      <c r="DA92" s="163">
        <f t="shared" ca="1" si="86"/>
        <v>0</v>
      </c>
      <c r="DB92" s="163">
        <f t="shared" ca="1" si="86"/>
        <v>0</v>
      </c>
      <c r="DC92" s="163">
        <f t="shared" ca="1" si="86"/>
        <v>0</v>
      </c>
      <c r="DE92" s="111"/>
    </row>
    <row r="93" spans="1:109" s="158" customFormat="1" hidden="1">
      <c r="A93" s="162">
        <v>59</v>
      </c>
      <c r="B93" s="161" t="str">
        <f t="shared" ca="1" si="61"/>
        <v>E.3.4.</v>
      </c>
      <c r="C93" s="453" t="str">
        <f t="shared" ca="1" si="62"/>
        <v>Veikla</v>
      </c>
      <c r="D93" s="454"/>
      <c r="E93" s="454"/>
      <c r="F93" s="455"/>
      <c r="G93" s="157">
        <f ca="1">SUMIF($H$39:$DC$39,"&lt;="&amp;PAL,$H93:$DC93)</f>
        <v>0</v>
      </c>
      <c r="H93" s="163">
        <f t="shared" ca="1" si="77"/>
        <v>0</v>
      </c>
      <c r="I93" s="163">
        <f t="shared" ca="1" si="77"/>
        <v>0</v>
      </c>
      <c r="J93" s="163">
        <f t="shared" ca="1" si="77"/>
        <v>0</v>
      </c>
      <c r="K93" s="163">
        <f t="shared" ca="1" si="77"/>
        <v>0</v>
      </c>
      <c r="L93" s="163">
        <f t="shared" ca="1" si="77"/>
        <v>0</v>
      </c>
      <c r="M93" s="163">
        <f t="shared" ca="1" si="77"/>
        <v>0</v>
      </c>
      <c r="N93" s="163">
        <f t="shared" ca="1" si="77"/>
        <v>0</v>
      </c>
      <c r="O93" s="163">
        <f t="shared" ca="1" si="77"/>
        <v>0</v>
      </c>
      <c r="P93" s="163">
        <f t="shared" ca="1" si="77"/>
        <v>0</v>
      </c>
      <c r="Q93" s="163">
        <f t="shared" ca="1" si="77"/>
        <v>0</v>
      </c>
      <c r="R93" s="163">
        <f t="shared" ca="1" si="78"/>
        <v>0</v>
      </c>
      <c r="S93" s="163">
        <f t="shared" ca="1" si="78"/>
        <v>0</v>
      </c>
      <c r="T93" s="163">
        <f t="shared" ca="1" si="78"/>
        <v>0</v>
      </c>
      <c r="U93" s="163">
        <f t="shared" ca="1" si="78"/>
        <v>0</v>
      </c>
      <c r="V93" s="163">
        <f t="shared" ca="1" si="78"/>
        <v>0</v>
      </c>
      <c r="W93" s="163">
        <f t="shared" ca="1" si="78"/>
        <v>0</v>
      </c>
      <c r="X93" s="163">
        <f t="shared" ca="1" si="78"/>
        <v>0</v>
      </c>
      <c r="Y93" s="163">
        <f t="shared" ca="1" si="78"/>
        <v>0</v>
      </c>
      <c r="Z93" s="163">
        <f t="shared" ca="1" si="78"/>
        <v>0</v>
      </c>
      <c r="AA93" s="163">
        <f t="shared" ca="1" si="78"/>
        <v>0</v>
      </c>
      <c r="AB93" s="163">
        <f t="shared" ca="1" si="79"/>
        <v>0</v>
      </c>
      <c r="AC93" s="163">
        <f t="shared" ca="1" si="79"/>
        <v>0</v>
      </c>
      <c r="AD93" s="163">
        <f t="shared" ca="1" si="79"/>
        <v>0</v>
      </c>
      <c r="AE93" s="163">
        <f t="shared" ca="1" si="79"/>
        <v>0</v>
      </c>
      <c r="AF93" s="163">
        <f t="shared" ca="1" si="79"/>
        <v>0</v>
      </c>
      <c r="AG93" s="163">
        <f t="shared" ca="1" si="79"/>
        <v>0</v>
      </c>
      <c r="AH93" s="163">
        <f t="shared" ca="1" si="79"/>
        <v>0</v>
      </c>
      <c r="AI93" s="163">
        <f t="shared" ca="1" si="79"/>
        <v>0</v>
      </c>
      <c r="AJ93" s="163">
        <f t="shared" ca="1" si="79"/>
        <v>0</v>
      </c>
      <c r="AK93" s="163">
        <f t="shared" ca="1" si="79"/>
        <v>0</v>
      </c>
      <c r="AL93" s="163">
        <f t="shared" ca="1" si="80"/>
        <v>0</v>
      </c>
      <c r="AM93" s="163">
        <f t="shared" ca="1" si="80"/>
        <v>0</v>
      </c>
      <c r="AN93" s="163">
        <f t="shared" ca="1" si="80"/>
        <v>0</v>
      </c>
      <c r="AO93" s="163">
        <f t="shared" ca="1" si="80"/>
        <v>0</v>
      </c>
      <c r="AP93" s="163">
        <f t="shared" ca="1" si="80"/>
        <v>0</v>
      </c>
      <c r="AQ93" s="163">
        <f t="shared" ca="1" si="80"/>
        <v>0</v>
      </c>
      <c r="AR93" s="163">
        <f t="shared" ca="1" si="80"/>
        <v>0</v>
      </c>
      <c r="AS93" s="163">
        <f t="shared" ca="1" si="80"/>
        <v>0</v>
      </c>
      <c r="AT93" s="163">
        <f t="shared" ca="1" si="80"/>
        <v>0</v>
      </c>
      <c r="AU93" s="163">
        <f t="shared" ca="1" si="80"/>
        <v>0</v>
      </c>
      <c r="AV93" s="163">
        <f t="shared" ca="1" si="81"/>
        <v>0</v>
      </c>
      <c r="AW93" s="163">
        <f t="shared" ca="1" si="81"/>
        <v>0</v>
      </c>
      <c r="AX93" s="163">
        <f t="shared" ca="1" si="81"/>
        <v>0</v>
      </c>
      <c r="AY93" s="163">
        <f t="shared" ca="1" si="81"/>
        <v>0</v>
      </c>
      <c r="AZ93" s="163">
        <f t="shared" ca="1" si="81"/>
        <v>0</v>
      </c>
      <c r="BA93" s="163">
        <f t="shared" ca="1" si="81"/>
        <v>0</v>
      </c>
      <c r="BB93" s="163">
        <f t="shared" ca="1" si="81"/>
        <v>0</v>
      </c>
      <c r="BC93" s="163">
        <f t="shared" ca="1" si="81"/>
        <v>0</v>
      </c>
      <c r="BD93" s="163">
        <f t="shared" ca="1" si="81"/>
        <v>0</v>
      </c>
      <c r="BE93" s="163">
        <f t="shared" ca="1" si="81"/>
        <v>0</v>
      </c>
      <c r="BF93" s="163">
        <f t="shared" ca="1" si="82"/>
        <v>0</v>
      </c>
      <c r="BG93" s="163">
        <f t="shared" ca="1" si="82"/>
        <v>0</v>
      </c>
      <c r="BH93" s="163">
        <f t="shared" ca="1" si="82"/>
        <v>0</v>
      </c>
      <c r="BI93" s="163">
        <f t="shared" ca="1" si="82"/>
        <v>0</v>
      </c>
      <c r="BJ93" s="163">
        <f t="shared" ca="1" si="82"/>
        <v>0</v>
      </c>
      <c r="BK93" s="163">
        <f t="shared" ca="1" si="82"/>
        <v>0</v>
      </c>
      <c r="BL93" s="163">
        <f t="shared" ca="1" si="82"/>
        <v>0</v>
      </c>
      <c r="BM93" s="163">
        <f t="shared" ca="1" si="82"/>
        <v>0</v>
      </c>
      <c r="BN93" s="163">
        <f t="shared" ca="1" si="82"/>
        <v>0</v>
      </c>
      <c r="BO93" s="163">
        <f t="shared" ca="1" si="82"/>
        <v>0</v>
      </c>
      <c r="BP93" s="163">
        <f t="shared" ca="1" si="83"/>
        <v>0</v>
      </c>
      <c r="BQ93" s="163">
        <f t="shared" ca="1" si="83"/>
        <v>0</v>
      </c>
      <c r="BR93" s="163">
        <f t="shared" ca="1" si="83"/>
        <v>0</v>
      </c>
      <c r="BS93" s="163">
        <f t="shared" ca="1" si="83"/>
        <v>0</v>
      </c>
      <c r="BT93" s="163">
        <f t="shared" ca="1" si="83"/>
        <v>0</v>
      </c>
      <c r="BU93" s="163">
        <f t="shared" ca="1" si="83"/>
        <v>0</v>
      </c>
      <c r="BV93" s="163">
        <f t="shared" ca="1" si="83"/>
        <v>0</v>
      </c>
      <c r="BW93" s="163">
        <f t="shared" ca="1" si="83"/>
        <v>0</v>
      </c>
      <c r="BX93" s="163">
        <f t="shared" ca="1" si="83"/>
        <v>0</v>
      </c>
      <c r="BY93" s="163">
        <f t="shared" ca="1" si="83"/>
        <v>0</v>
      </c>
      <c r="BZ93" s="163">
        <f t="shared" ca="1" si="84"/>
        <v>0</v>
      </c>
      <c r="CA93" s="163">
        <f t="shared" ca="1" si="84"/>
        <v>0</v>
      </c>
      <c r="CB93" s="163">
        <f t="shared" ca="1" si="84"/>
        <v>0</v>
      </c>
      <c r="CC93" s="163">
        <f t="shared" ca="1" si="84"/>
        <v>0</v>
      </c>
      <c r="CD93" s="163">
        <f t="shared" ca="1" si="84"/>
        <v>0</v>
      </c>
      <c r="CE93" s="163">
        <f t="shared" ca="1" si="84"/>
        <v>0</v>
      </c>
      <c r="CF93" s="163">
        <f t="shared" ca="1" si="84"/>
        <v>0</v>
      </c>
      <c r="CG93" s="163">
        <f t="shared" ca="1" si="84"/>
        <v>0</v>
      </c>
      <c r="CH93" s="163">
        <f t="shared" ca="1" si="84"/>
        <v>0</v>
      </c>
      <c r="CI93" s="163">
        <f t="shared" ca="1" si="84"/>
        <v>0</v>
      </c>
      <c r="CJ93" s="163">
        <f t="shared" ca="1" si="85"/>
        <v>0</v>
      </c>
      <c r="CK93" s="163">
        <f t="shared" ca="1" si="85"/>
        <v>0</v>
      </c>
      <c r="CL93" s="163">
        <f t="shared" ca="1" si="85"/>
        <v>0</v>
      </c>
      <c r="CM93" s="163">
        <f t="shared" ca="1" si="85"/>
        <v>0</v>
      </c>
      <c r="CN93" s="163">
        <f t="shared" ca="1" si="85"/>
        <v>0</v>
      </c>
      <c r="CO93" s="163">
        <f t="shared" ca="1" si="85"/>
        <v>0</v>
      </c>
      <c r="CP93" s="163">
        <f t="shared" ca="1" si="85"/>
        <v>0</v>
      </c>
      <c r="CQ93" s="163">
        <f t="shared" ca="1" si="85"/>
        <v>0</v>
      </c>
      <c r="CR93" s="163">
        <f t="shared" ca="1" si="85"/>
        <v>0</v>
      </c>
      <c r="CS93" s="163">
        <f t="shared" ca="1" si="85"/>
        <v>0</v>
      </c>
      <c r="CT93" s="163">
        <f t="shared" ca="1" si="86"/>
        <v>0</v>
      </c>
      <c r="CU93" s="163">
        <f t="shared" ca="1" si="86"/>
        <v>0</v>
      </c>
      <c r="CV93" s="163">
        <f t="shared" ca="1" si="86"/>
        <v>0</v>
      </c>
      <c r="CW93" s="163">
        <f t="shared" ca="1" si="86"/>
        <v>0</v>
      </c>
      <c r="CX93" s="163">
        <f t="shared" ca="1" si="86"/>
        <v>0</v>
      </c>
      <c r="CY93" s="163">
        <f t="shared" ca="1" si="86"/>
        <v>0</v>
      </c>
      <c r="CZ93" s="163">
        <f t="shared" ca="1" si="86"/>
        <v>0</v>
      </c>
      <c r="DA93" s="163">
        <f t="shared" ca="1" si="86"/>
        <v>0</v>
      </c>
      <c r="DB93" s="163">
        <f t="shared" ca="1" si="86"/>
        <v>0</v>
      </c>
      <c r="DC93" s="163">
        <f t="shared" ca="1" si="86"/>
        <v>0</v>
      </c>
      <c r="DE93" s="111"/>
    </row>
    <row r="94" spans="1:109" s="158" customFormat="1" hidden="1">
      <c r="A94" s="162">
        <v>60</v>
      </c>
      <c r="B94" s="161" t="str">
        <f t="shared" ca="1" si="61"/>
        <v>E.3.5.</v>
      </c>
      <c r="C94" s="453" t="str">
        <f t="shared" ca="1" si="62"/>
        <v>Veikla</v>
      </c>
      <c r="D94" s="454"/>
      <c r="E94" s="454"/>
      <c r="F94" s="455"/>
      <c r="G94" s="157">
        <f ca="1">SUMIF($H$39:$DC$39,"&lt;="&amp;PAL,$H94:$DC94)</f>
        <v>0</v>
      </c>
      <c r="H94" s="163">
        <f t="shared" ca="1" si="77"/>
        <v>0</v>
      </c>
      <c r="I94" s="163">
        <f t="shared" ca="1" si="77"/>
        <v>0</v>
      </c>
      <c r="J94" s="163">
        <f t="shared" ca="1" si="77"/>
        <v>0</v>
      </c>
      <c r="K94" s="163">
        <f t="shared" ca="1" si="77"/>
        <v>0</v>
      </c>
      <c r="L94" s="163">
        <f t="shared" ca="1" si="77"/>
        <v>0</v>
      </c>
      <c r="M94" s="163">
        <f t="shared" ca="1" si="77"/>
        <v>0</v>
      </c>
      <c r="N94" s="163">
        <f t="shared" ca="1" si="77"/>
        <v>0</v>
      </c>
      <c r="O94" s="163">
        <f t="shared" ca="1" si="77"/>
        <v>0</v>
      </c>
      <c r="P94" s="163">
        <f t="shared" ca="1" si="77"/>
        <v>0</v>
      </c>
      <c r="Q94" s="163">
        <f t="shared" ca="1" si="77"/>
        <v>0</v>
      </c>
      <c r="R94" s="163">
        <f t="shared" ca="1" si="78"/>
        <v>0</v>
      </c>
      <c r="S94" s="163">
        <f t="shared" ca="1" si="78"/>
        <v>0</v>
      </c>
      <c r="T94" s="163">
        <f t="shared" ca="1" si="78"/>
        <v>0</v>
      </c>
      <c r="U94" s="163">
        <f t="shared" ca="1" si="78"/>
        <v>0</v>
      </c>
      <c r="V94" s="163">
        <f t="shared" ca="1" si="78"/>
        <v>0</v>
      </c>
      <c r="W94" s="163">
        <f t="shared" ca="1" si="78"/>
        <v>0</v>
      </c>
      <c r="X94" s="163">
        <f t="shared" ca="1" si="78"/>
        <v>0</v>
      </c>
      <c r="Y94" s="163">
        <f t="shared" ca="1" si="78"/>
        <v>0</v>
      </c>
      <c r="Z94" s="163">
        <f t="shared" ca="1" si="78"/>
        <v>0</v>
      </c>
      <c r="AA94" s="163">
        <f t="shared" ca="1" si="78"/>
        <v>0</v>
      </c>
      <c r="AB94" s="163">
        <f t="shared" ca="1" si="79"/>
        <v>0</v>
      </c>
      <c r="AC94" s="163">
        <f t="shared" ca="1" si="79"/>
        <v>0</v>
      </c>
      <c r="AD94" s="163">
        <f t="shared" ca="1" si="79"/>
        <v>0</v>
      </c>
      <c r="AE94" s="163">
        <f t="shared" ca="1" si="79"/>
        <v>0</v>
      </c>
      <c r="AF94" s="163">
        <f t="shared" ca="1" si="79"/>
        <v>0</v>
      </c>
      <c r="AG94" s="163">
        <f t="shared" ca="1" si="79"/>
        <v>0</v>
      </c>
      <c r="AH94" s="163">
        <f t="shared" ca="1" si="79"/>
        <v>0</v>
      </c>
      <c r="AI94" s="163">
        <f t="shared" ca="1" si="79"/>
        <v>0</v>
      </c>
      <c r="AJ94" s="163">
        <f t="shared" ca="1" si="79"/>
        <v>0</v>
      </c>
      <c r="AK94" s="163">
        <f t="shared" ca="1" si="79"/>
        <v>0</v>
      </c>
      <c r="AL94" s="163">
        <f t="shared" ca="1" si="80"/>
        <v>0</v>
      </c>
      <c r="AM94" s="163">
        <f t="shared" ca="1" si="80"/>
        <v>0</v>
      </c>
      <c r="AN94" s="163">
        <f t="shared" ca="1" si="80"/>
        <v>0</v>
      </c>
      <c r="AO94" s="163">
        <f t="shared" ca="1" si="80"/>
        <v>0</v>
      </c>
      <c r="AP94" s="163">
        <f t="shared" ca="1" si="80"/>
        <v>0</v>
      </c>
      <c r="AQ94" s="163">
        <f t="shared" ca="1" si="80"/>
        <v>0</v>
      </c>
      <c r="AR94" s="163">
        <f t="shared" ca="1" si="80"/>
        <v>0</v>
      </c>
      <c r="AS94" s="163">
        <f t="shared" ca="1" si="80"/>
        <v>0</v>
      </c>
      <c r="AT94" s="163">
        <f t="shared" ca="1" si="80"/>
        <v>0</v>
      </c>
      <c r="AU94" s="163">
        <f t="shared" ca="1" si="80"/>
        <v>0</v>
      </c>
      <c r="AV94" s="163">
        <f t="shared" ca="1" si="81"/>
        <v>0</v>
      </c>
      <c r="AW94" s="163">
        <f t="shared" ca="1" si="81"/>
        <v>0</v>
      </c>
      <c r="AX94" s="163">
        <f t="shared" ca="1" si="81"/>
        <v>0</v>
      </c>
      <c r="AY94" s="163">
        <f t="shared" ca="1" si="81"/>
        <v>0</v>
      </c>
      <c r="AZ94" s="163">
        <f t="shared" ca="1" si="81"/>
        <v>0</v>
      </c>
      <c r="BA94" s="163">
        <f t="shared" ca="1" si="81"/>
        <v>0</v>
      </c>
      <c r="BB94" s="163">
        <f t="shared" ca="1" si="81"/>
        <v>0</v>
      </c>
      <c r="BC94" s="163">
        <f t="shared" ca="1" si="81"/>
        <v>0</v>
      </c>
      <c r="BD94" s="163">
        <f t="shared" ca="1" si="81"/>
        <v>0</v>
      </c>
      <c r="BE94" s="163">
        <f t="shared" ca="1" si="81"/>
        <v>0</v>
      </c>
      <c r="BF94" s="163">
        <f t="shared" ca="1" si="82"/>
        <v>0</v>
      </c>
      <c r="BG94" s="163">
        <f t="shared" ca="1" si="82"/>
        <v>0</v>
      </c>
      <c r="BH94" s="163">
        <f t="shared" ca="1" si="82"/>
        <v>0</v>
      </c>
      <c r="BI94" s="163">
        <f t="shared" ca="1" si="82"/>
        <v>0</v>
      </c>
      <c r="BJ94" s="163">
        <f t="shared" ca="1" si="82"/>
        <v>0</v>
      </c>
      <c r="BK94" s="163">
        <f t="shared" ca="1" si="82"/>
        <v>0</v>
      </c>
      <c r="BL94" s="163">
        <f t="shared" ca="1" si="82"/>
        <v>0</v>
      </c>
      <c r="BM94" s="163">
        <f t="shared" ca="1" si="82"/>
        <v>0</v>
      </c>
      <c r="BN94" s="163">
        <f t="shared" ca="1" si="82"/>
        <v>0</v>
      </c>
      <c r="BO94" s="163">
        <f t="shared" ca="1" si="82"/>
        <v>0</v>
      </c>
      <c r="BP94" s="163">
        <f t="shared" ca="1" si="83"/>
        <v>0</v>
      </c>
      <c r="BQ94" s="163">
        <f t="shared" ca="1" si="83"/>
        <v>0</v>
      </c>
      <c r="BR94" s="163">
        <f t="shared" ca="1" si="83"/>
        <v>0</v>
      </c>
      <c r="BS94" s="163">
        <f t="shared" ca="1" si="83"/>
        <v>0</v>
      </c>
      <c r="BT94" s="163">
        <f t="shared" ca="1" si="83"/>
        <v>0</v>
      </c>
      <c r="BU94" s="163">
        <f t="shared" ca="1" si="83"/>
        <v>0</v>
      </c>
      <c r="BV94" s="163">
        <f t="shared" ca="1" si="83"/>
        <v>0</v>
      </c>
      <c r="BW94" s="163">
        <f t="shared" ca="1" si="83"/>
        <v>0</v>
      </c>
      <c r="BX94" s="163">
        <f t="shared" ca="1" si="83"/>
        <v>0</v>
      </c>
      <c r="BY94" s="163">
        <f t="shared" ca="1" si="83"/>
        <v>0</v>
      </c>
      <c r="BZ94" s="163">
        <f t="shared" ca="1" si="84"/>
        <v>0</v>
      </c>
      <c r="CA94" s="163">
        <f t="shared" ca="1" si="84"/>
        <v>0</v>
      </c>
      <c r="CB94" s="163">
        <f t="shared" ca="1" si="84"/>
        <v>0</v>
      </c>
      <c r="CC94" s="163">
        <f t="shared" ca="1" si="84"/>
        <v>0</v>
      </c>
      <c r="CD94" s="163">
        <f t="shared" ca="1" si="84"/>
        <v>0</v>
      </c>
      <c r="CE94" s="163">
        <f t="shared" ca="1" si="84"/>
        <v>0</v>
      </c>
      <c r="CF94" s="163">
        <f t="shared" ca="1" si="84"/>
        <v>0</v>
      </c>
      <c r="CG94" s="163">
        <f t="shared" ca="1" si="84"/>
        <v>0</v>
      </c>
      <c r="CH94" s="163">
        <f t="shared" ca="1" si="84"/>
        <v>0</v>
      </c>
      <c r="CI94" s="163">
        <f t="shared" ca="1" si="84"/>
        <v>0</v>
      </c>
      <c r="CJ94" s="163">
        <f t="shared" ca="1" si="85"/>
        <v>0</v>
      </c>
      <c r="CK94" s="163">
        <f t="shared" ca="1" si="85"/>
        <v>0</v>
      </c>
      <c r="CL94" s="163">
        <f t="shared" ca="1" si="85"/>
        <v>0</v>
      </c>
      <c r="CM94" s="163">
        <f t="shared" ca="1" si="85"/>
        <v>0</v>
      </c>
      <c r="CN94" s="163">
        <f t="shared" ca="1" si="85"/>
        <v>0</v>
      </c>
      <c r="CO94" s="163">
        <f t="shared" ca="1" si="85"/>
        <v>0</v>
      </c>
      <c r="CP94" s="163">
        <f t="shared" ca="1" si="85"/>
        <v>0</v>
      </c>
      <c r="CQ94" s="163">
        <f t="shared" ca="1" si="85"/>
        <v>0</v>
      </c>
      <c r="CR94" s="163">
        <f t="shared" ca="1" si="85"/>
        <v>0</v>
      </c>
      <c r="CS94" s="163">
        <f t="shared" ca="1" si="85"/>
        <v>0</v>
      </c>
      <c r="CT94" s="163">
        <f t="shared" ca="1" si="86"/>
        <v>0</v>
      </c>
      <c r="CU94" s="163">
        <f t="shared" ca="1" si="86"/>
        <v>0</v>
      </c>
      <c r="CV94" s="163">
        <f t="shared" ca="1" si="86"/>
        <v>0</v>
      </c>
      <c r="CW94" s="163">
        <f t="shared" ca="1" si="86"/>
        <v>0</v>
      </c>
      <c r="CX94" s="163">
        <f t="shared" ca="1" si="86"/>
        <v>0</v>
      </c>
      <c r="CY94" s="163">
        <f t="shared" ca="1" si="86"/>
        <v>0</v>
      </c>
      <c r="CZ94" s="163">
        <f t="shared" ca="1" si="86"/>
        <v>0</v>
      </c>
      <c r="DA94" s="163">
        <f t="shared" ca="1" si="86"/>
        <v>0</v>
      </c>
      <c r="DB94" s="163">
        <f t="shared" ca="1" si="86"/>
        <v>0</v>
      </c>
      <c r="DC94" s="163">
        <f t="shared" ca="1" si="86"/>
        <v>0</v>
      </c>
      <c r="DE94" s="111"/>
    </row>
    <row r="95" spans="1:109" s="158" customFormat="1" hidden="1">
      <c r="A95" s="162">
        <v>61</v>
      </c>
      <c r="B95" s="161" t="str">
        <f t="shared" ca="1" si="61"/>
        <v>E.3.6.</v>
      </c>
      <c r="C95" s="453" t="str">
        <f t="shared" ca="1" si="62"/>
        <v>Veikla</v>
      </c>
      <c r="D95" s="454"/>
      <c r="E95" s="454"/>
      <c r="F95" s="455"/>
      <c r="G95" s="157">
        <f ca="1">SUMIF($H$39:$DC$39,"&lt;="&amp;PAL,$H95:$DC95)</f>
        <v>0</v>
      </c>
      <c r="H95" s="163">
        <f t="shared" ca="1" si="77"/>
        <v>0</v>
      </c>
      <c r="I95" s="163">
        <f t="shared" ca="1" si="77"/>
        <v>0</v>
      </c>
      <c r="J95" s="163">
        <f t="shared" ca="1" si="77"/>
        <v>0</v>
      </c>
      <c r="K95" s="163">
        <f t="shared" ca="1" si="77"/>
        <v>0</v>
      </c>
      <c r="L95" s="163">
        <f t="shared" ca="1" si="77"/>
        <v>0</v>
      </c>
      <c r="M95" s="163">
        <f t="shared" ca="1" si="77"/>
        <v>0</v>
      </c>
      <c r="N95" s="163">
        <f t="shared" ca="1" si="77"/>
        <v>0</v>
      </c>
      <c r="O95" s="163">
        <f t="shared" ca="1" si="77"/>
        <v>0</v>
      </c>
      <c r="P95" s="163">
        <f t="shared" ca="1" si="77"/>
        <v>0</v>
      </c>
      <c r="Q95" s="163">
        <f t="shared" ca="1" si="77"/>
        <v>0</v>
      </c>
      <c r="R95" s="163">
        <f t="shared" ca="1" si="78"/>
        <v>0</v>
      </c>
      <c r="S95" s="163">
        <f t="shared" ca="1" si="78"/>
        <v>0</v>
      </c>
      <c r="T95" s="163">
        <f t="shared" ca="1" si="78"/>
        <v>0</v>
      </c>
      <c r="U95" s="163">
        <f t="shared" ca="1" si="78"/>
        <v>0</v>
      </c>
      <c r="V95" s="163">
        <f t="shared" ca="1" si="78"/>
        <v>0</v>
      </c>
      <c r="W95" s="163">
        <f t="shared" ca="1" si="78"/>
        <v>0</v>
      </c>
      <c r="X95" s="163">
        <f t="shared" ca="1" si="78"/>
        <v>0</v>
      </c>
      <c r="Y95" s="163">
        <f t="shared" ca="1" si="78"/>
        <v>0</v>
      </c>
      <c r="Z95" s="163">
        <f t="shared" ca="1" si="78"/>
        <v>0</v>
      </c>
      <c r="AA95" s="163">
        <f t="shared" ca="1" si="78"/>
        <v>0</v>
      </c>
      <c r="AB95" s="163">
        <f t="shared" ca="1" si="79"/>
        <v>0</v>
      </c>
      <c r="AC95" s="163">
        <f t="shared" ca="1" si="79"/>
        <v>0</v>
      </c>
      <c r="AD95" s="163">
        <f t="shared" ca="1" si="79"/>
        <v>0</v>
      </c>
      <c r="AE95" s="163">
        <f t="shared" ca="1" si="79"/>
        <v>0</v>
      </c>
      <c r="AF95" s="163">
        <f t="shared" ca="1" si="79"/>
        <v>0</v>
      </c>
      <c r="AG95" s="163">
        <f t="shared" ca="1" si="79"/>
        <v>0</v>
      </c>
      <c r="AH95" s="163">
        <f t="shared" ca="1" si="79"/>
        <v>0</v>
      </c>
      <c r="AI95" s="163">
        <f t="shared" ca="1" si="79"/>
        <v>0</v>
      </c>
      <c r="AJ95" s="163">
        <f t="shared" ca="1" si="79"/>
        <v>0</v>
      </c>
      <c r="AK95" s="163">
        <f t="shared" ca="1" si="79"/>
        <v>0</v>
      </c>
      <c r="AL95" s="163">
        <f t="shared" ca="1" si="80"/>
        <v>0</v>
      </c>
      <c r="AM95" s="163">
        <f t="shared" ca="1" si="80"/>
        <v>0</v>
      </c>
      <c r="AN95" s="163">
        <f t="shared" ca="1" si="80"/>
        <v>0</v>
      </c>
      <c r="AO95" s="163">
        <f t="shared" ca="1" si="80"/>
        <v>0</v>
      </c>
      <c r="AP95" s="163">
        <f t="shared" ca="1" si="80"/>
        <v>0</v>
      </c>
      <c r="AQ95" s="163">
        <f t="shared" ca="1" si="80"/>
        <v>0</v>
      </c>
      <c r="AR95" s="163">
        <f t="shared" ca="1" si="80"/>
        <v>0</v>
      </c>
      <c r="AS95" s="163">
        <f t="shared" ca="1" si="80"/>
        <v>0</v>
      </c>
      <c r="AT95" s="163">
        <f t="shared" ca="1" si="80"/>
        <v>0</v>
      </c>
      <c r="AU95" s="163">
        <f t="shared" ca="1" si="80"/>
        <v>0</v>
      </c>
      <c r="AV95" s="163">
        <f t="shared" ca="1" si="81"/>
        <v>0</v>
      </c>
      <c r="AW95" s="163">
        <f t="shared" ca="1" si="81"/>
        <v>0</v>
      </c>
      <c r="AX95" s="163">
        <f t="shared" ca="1" si="81"/>
        <v>0</v>
      </c>
      <c r="AY95" s="163">
        <f t="shared" ca="1" si="81"/>
        <v>0</v>
      </c>
      <c r="AZ95" s="163">
        <f t="shared" ca="1" si="81"/>
        <v>0</v>
      </c>
      <c r="BA95" s="163">
        <f t="shared" ca="1" si="81"/>
        <v>0</v>
      </c>
      <c r="BB95" s="163">
        <f t="shared" ca="1" si="81"/>
        <v>0</v>
      </c>
      <c r="BC95" s="163">
        <f t="shared" ca="1" si="81"/>
        <v>0</v>
      </c>
      <c r="BD95" s="163">
        <f t="shared" ca="1" si="81"/>
        <v>0</v>
      </c>
      <c r="BE95" s="163">
        <f t="shared" ca="1" si="81"/>
        <v>0</v>
      </c>
      <c r="BF95" s="163">
        <f t="shared" ca="1" si="82"/>
        <v>0</v>
      </c>
      <c r="BG95" s="163">
        <f t="shared" ca="1" si="82"/>
        <v>0</v>
      </c>
      <c r="BH95" s="163">
        <f t="shared" ca="1" si="82"/>
        <v>0</v>
      </c>
      <c r="BI95" s="163">
        <f t="shared" ca="1" si="82"/>
        <v>0</v>
      </c>
      <c r="BJ95" s="163">
        <f t="shared" ca="1" si="82"/>
        <v>0</v>
      </c>
      <c r="BK95" s="163">
        <f t="shared" ca="1" si="82"/>
        <v>0</v>
      </c>
      <c r="BL95" s="163">
        <f t="shared" ca="1" si="82"/>
        <v>0</v>
      </c>
      <c r="BM95" s="163">
        <f t="shared" ca="1" si="82"/>
        <v>0</v>
      </c>
      <c r="BN95" s="163">
        <f t="shared" ca="1" si="82"/>
        <v>0</v>
      </c>
      <c r="BO95" s="163">
        <f t="shared" ca="1" si="82"/>
        <v>0</v>
      </c>
      <c r="BP95" s="163">
        <f t="shared" ca="1" si="83"/>
        <v>0</v>
      </c>
      <c r="BQ95" s="163">
        <f t="shared" ca="1" si="83"/>
        <v>0</v>
      </c>
      <c r="BR95" s="163">
        <f t="shared" ca="1" si="83"/>
        <v>0</v>
      </c>
      <c r="BS95" s="163">
        <f t="shared" ca="1" si="83"/>
        <v>0</v>
      </c>
      <c r="BT95" s="163">
        <f t="shared" ca="1" si="83"/>
        <v>0</v>
      </c>
      <c r="BU95" s="163">
        <f t="shared" ca="1" si="83"/>
        <v>0</v>
      </c>
      <c r="BV95" s="163">
        <f t="shared" ca="1" si="83"/>
        <v>0</v>
      </c>
      <c r="BW95" s="163">
        <f t="shared" ca="1" si="83"/>
        <v>0</v>
      </c>
      <c r="BX95" s="163">
        <f t="shared" ca="1" si="83"/>
        <v>0</v>
      </c>
      <c r="BY95" s="163">
        <f t="shared" ca="1" si="83"/>
        <v>0</v>
      </c>
      <c r="BZ95" s="163">
        <f t="shared" ca="1" si="84"/>
        <v>0</v>
      </c>
      <c r="CA95" s="163">
        <f t="shared" ca="1" si="84"/>
        <v>0</v>
      </c>
      <c r="CB95" s="163">
        <f t="shared" ca="1" si="84"/>
        <v>0</v>
      </c>
      <c r="CC95" s="163">
        <f t="shared" ca="1" si="84"/>
        <v>0</v>
      </c>
      <c r="CD95" s="163">
        <f t="shared" ca="1" si="84"/>
        <v>0</v>
      </c>
      <c r="CE95" s="163">
        <f t="shared" ca="1" si="84"/>
        <v>0</v>
      </c>
      <c r="CF95" s="163">
        <f t="shared" ca="1" si="84"/>
        <v>0</v>
      </c>
      <c r="CG95" s="163">
        <f t="shared" ca="1" si="84"/>
        <v>0</v>
      </c>
      <c r="CH95" s="163">
        <f t="shared" ca="1" si="84"/>
        <v>0</v>
      </c>
      <c r="CI95" s="163">
        <f t="shared" ca="1" si="84"/>
        <v>0</v>
      </c>
      <c r="CJ95" s="163">
        <f t="shared" ca="1" si="85"/>
        <v>0</v>
      </c>
      <c r="CK95" s="163">
        <f t="shared" ca="1" si="85"/>
        <v>0</v>
      </c>
      <c r="CL95" s="163">
        <f t="shared" ca="1" si="85"/>
        <v>0</v>
      </c>
      <c r="CM95" s="163">
        <f t="shared" ca="1" si="85"/>
        <v>0</v>
      </c>
      <c r="CN95" s="163">
        <f t="shared" ca="1" si="85"/>
        <v>0</v>
      </c>
      <c r="CO95" s="163">
        <f t="shared" ca="1" si="85"/>
        <v>0</v>
      </c>
      <c r="CP95" s="163">
        <f t="shared" ca="1" si="85"/>
        <v>0</v>
      </c>
      <c r="CQ95" s="163">
        <f t="shared" ca="1" si="85"/>
        <v>0</v>
      </c>
      <c r="CR95" s="163">
        <f t="shared" ca="1" si="85"/>
        <v>0</v>
      </c>
      <c r="CS95" s="163">
        <f t="shared" ca="1" si="85"/>
        <v>0</v>
      </c>
      <c r="CT95" s="163">
        <f t="shared" ca="1" si="86"/>
        <v>0</v>
      </c>
      <c r="CU95" s="163">
        <f t="shared" ca="1" si="86"/>
        <v>0</v>
      </c>
      <c r="CV95" s="163">
        <f t="shared" ca="1" si="86"/>
        <v>0</v>
      </c>
      <c r="CW95" s="163">
        <f t="shared" ca="1" si="86"/>
        <v>0</v>
      </c>
      <c r="CX95" s="163">
        <f t="shared" ca="1" si="86"/>
        <v>0</v>
      </c>
      <c r="CY95" s="163">
        <f t="shared" ca="1" si="86"/>
        <v>0</v>
      </c>
      <c r="CZ95" s="163">
        <f t="shared" ca="1" si="86"/>
        <v>0</v>
      </c>
      <c r="DA95" s="163">
        <f t="shared" ca="1" si="86"/>
        <v>0</v>
      </c>
      <c r="DB95" s="163">
        <f t="shared" ca="1" si="86"/>
        <v>0</v>
      </c>
      <c r="DC95" s="163">
        <f t="shared" ca="1" si="86"/>
        <v>0</v>
      </c>
      <c r="DE95" s="111"/>
    </row>
    <row r="96" spans="1:109" s="158" customFormat="1" hidden="1">
      <c r="A96" s="162">
        <v>62</v>
      </c>
      <c r="B96" s="161" t="str">
        <f t="shared" ca="1" si="61"/>
        <v>E.3.7.</v>
      </c>
      <c r="C96" s="453" t="str">
        <f t="shared" ca="1" si="62"/>
        <v>Veikla</v>
      </c>
      <c r="D96" s="454"/>
      <c r="E96" s="454"/>
      <c r="F96" s="455"/>
      <c r="G96" s="157">
        <f ca="1">SUMIF($H$39:$DC$39,"&lt;="&amp;PAL,$H96:$DC96)</f>
        <v>0</v>
      </c>
      <c r="H96" s="163">
        <f t="shared" ca="1" si="77"/>
        <v>0</v>
      </c>
      <c r="I96" s="163">
        <f t="shared" ca="1" si="77"/>
        <v>0</v>
      </c>
      <c r="J96" s="163">
        <f t="shared" ca="1" si="77"/>
        <v>0</v>
      </c>
      <c r="K96" s="163">
        <f t="shared" ca="1" si="77"/>
        <v>0</v>
      </c>
      <c r="L96" s="163">
        <f t="shared" ca="1" si="77"/>
        <v>0</v>
      </c>
      <c r="M96" s="163">
        <f t="shared" ca="1" si="77"/>
        <v>0</v>
      </c>
      <c r="N96" s="163">
        <f t="shared" ca="1" si="77"/>
        <v>0</v>
      </c>
      <c r="O96" s="163">
        <f t="shared" ca="1" si="77"/>
        <v>0</v>
      </c>
      <c r="P96" s="163">
        <f t="shared" ca="1" si="77"/>
        <v>0</v>
      </c>
      <c r="Q96" s="163">
        <f t="shared" ca="1" si="77"/>
        <v>0</v>
      </c>
      <c r="R96" s="163">
        <f t="shared" ca="1" si="78"/>
        <v>0</v>
      </c>
      <c r="S96" s="163">
        <f t="shared" ca="1" si="78"/>
        <v>0</v>
      </c>
      <c r="T96" s="163">
        <f t="shared" ca="1" si="78"/>
        <v>0</v>
      </c>
      <c r="U96" s="163">
        <f t="shared" ca="1" si="78"/>
        <v>0</v>
      </c>
      <c r="V96" s="163">
        <f t="shared" ca="1" si="78"/>
        <v>0</v>
      </c>
      <c r="W96" s="163">
        <f t="shared" ca="1" si="78"/>
        <v>0</v>
      </c>
      <c r="X96" s="163">
        <f t="shared" ca="1" si="78"/>
        <v>0</v>
      </c>
      <c r="Y96" s="163">
        <f t="shared" ca="1" si="78"/>
        <v>0</v>
      </c>
      <c r="Z96" s="163">
        <f t="shared" ca="1" si="78"/>
        <v>0</v>
      </c>
      <c r="AA96" s="163">
        <f t="shared" ca="1" si="78"/>
        <v>0</v>
      </c>
      <c r="AB96" s="163">
        <f t="shared" ca="1" si="79"/>
        <v>0</v>
      </c>
      <c r="AC96" s="163">
        <f t="shared" ca="1" si="79"/>
        <v>0</v>
      </c>
      <c r="AD96" s="163">
        <f t="shared" ca="1" si="79"/>
        <v>0</v>
      </c>
      <c r="AE96" s="163">
        <f t="shared" ca="1" si="79"/>
        <v>0</v>
      </c>
      <c r="AF96" s="163">
        <f t="shared" ca="1" si="79"/>
        <v>0</v>
      </c>
      <c r="AG96" s="163">
        <f t="shared" ca="1" si="79"/>
        <v>0</v>
      </c>
      <c r="AH96" s="163">
        <f t="shared" ca="1" si="79"/>
        <v>0</v>
      </c>
      <c r="AI96" s="163">
        <f t="shared" ca="1" si="79"/>
        <v>0</v>
      </c>
      <c r="AJ96" s="163">
        <f t="shared" ca="1" si="79"/>
        <v>0</v>
      </c>
      <c r="AK96" s="163">
        <f t="shared" ca="1" si="79"/>
        <v>0</v>
      </c>
      <c r="AL96" s="163">
        <f t="shared" ca="1" si="80"/>
        <v>0</v>
      </c>
      <c r="AM96" s="163">
        <f t="shared" ca="1" si="80"/>
        <v>0</v>
      </c>
      <c r="AN96" s="163">
        <f t="shared" ca="1" si="80"/>
        <v>0</v>
      </c>
      <c r="AO96" s="163">
        <f t="shared" ca="1" si="80"/>
        <v>0</v>
      </c>
      <c r="AP96" s="163">
        <f t="shared" ca="1" si="80"/>
        <v>0</v>
      </c>
      <c r="AQ96" s="163">
        <f t="shared" ca="1" si="80"/>
        <v>0</v>
      </c>
      <c r="AR96" s="163">
        <f t="shared" ca="1" si="80"/>
        <v>0</v>
      </c>
      <c r="AS96" s="163">
        <f t="shared" ca="1" si="80"/>
        <v>0</v>
      </c>
      <c r="AT96" s="163">
        <f t="shared" ca="1" si="80"/>
        <v>0</v>
      </c>
      <c r="AU96" s="163">
        <f t="shared" ca="1" si="80"/>
        <v>0</v>
      </c>
      <c r="AV96" s="163">
        <f t="shared" ca="1" si="81"/>
        <v>0</v>
      </c>
      <c r="AW96" s="163">
        <f t="shared" ca="1" si="81"/>
        <v>0</v>
      </c>
      <c r="AX96" s="163">
        <f t="shared" ca="1" si="81"/>
        <v>0</v>
      </c>
      <c r="AY96" s="163">
        <f t="shared" ca="1" si="81"/>
        <v>0</v>
      </c>
      <c r="AZ96" s="163">
        <f t="shared" ca="1" si="81"/>
        <v>0</v>
      </c>
      <c r="BA96" s="163">
        <f t="shared" ca="1" si="81"/>
        <v>0</v>
      </c>
      <c r="BB96" s="163">
        <f t="shared" ca="1" si="81"/>
        <v>0</v>
      </c>
      <c r="BC96" s="163">
        <f t="shared" ca="1" si="81"/>
        <v>0</v>
      </c>
      <c r="BD96" s="163">
        <f t="shared" ca="1" si="81"/>
        <v>0</v>
      </c>
      <c r="BE96" s="163">
        <f t="shared" ca="1" si="81"/>
        <v>0</v>
      </c>
      <c r="BF96" s="163">
        <f t="shared" ca="1" si="82"/>
        <v>0</v>
      </c>
      <c r="BG96" s="163">
        <f t="shared" ca="1" si="82"/>
        <v>0</v>
      </c>
      <c r="BH96" s="163">
        <f t="shared" ca="1" si="82"/>
        <v>0</v>
      </c>
      <c r="BI96" s="163">
        <f t="shared" ca="1" si="82"/>
        <v>0</v>
      </c>
      <c r="BJ96" s="163">
        <f t="shared" ca="1" si="82"/>
        <v>0</v>
      </c>
      <c r="BK96" s="163">
        <f t="shared" ca="1" si="82"/>
        <v>0</v>
      </c>
      <c r="BL96" s="163">
        <f t="shared" ca="1" si="82"/>
        <v>0</v>
      </c>
      <c r="BM96" s="163">
        <f t="shared" ca="1" si="82"/>
        <v>0</v>
      </c>
      <c r="BN96" s="163">
        <f t="shared" ca="1" si="82"/>
        <v>0</v>
      </c>
      <c r="BO96" s="163">
        <f t="shared" ca="1" si="82"/>
        <v>0</v>
      </c>
      <c r="BP96" s="163">
        <f t="shared" ca="1" si="83"/>
        <v>0</v>
      </c>
      <c r="BQ96" s="163">
        <f t="shared" ca="1" si="83"/>
        <v>0</v>
      </c>
      <c r="BR96" s="163">
        <f t="shared" ca="1" si="83"/>
        <v>0</v>
      </c>
      <c r="BS96" s="163">
        <f t="shared" ca="1" si="83"/>
        <v>0</v>
      </c>
      <c r="BT96" s="163">
        <f t="shared" ca="1" si="83"/>
        <v>0</v>
      </c>
      <c r="BU96" s="163">
        <f t="shared" ca="1" si="83"/>
        <v>0</v>
      </c>
      <c r="BV96" s="163">
        <f t="shared" ca="1" si="83"/>
        <v>0</v>
      </c>
      <c r="BW96" s="163">
        <f t="shared" ca="1" si="83"/>
        <v>0</v>
      </c>
      <c r="BX96" s="163">
        <f t="shared" ca="1" si="83"/>
        <v>0</v>
      </c>
      <c r="BY96" s="163">
        <f t="shared" ca="1" si="83"/>
        <v>0</v>
      </c>
      <c r="BZ96" s="163">
        <f t="shared" ca="1" si="84"/>
        <v>0</v>
      </c>
      <c r="CA96" s="163">
        <f t="shared" ca="1" si="84"/>
        <v>0</v>
      </c>
      <c r="CB96" s="163">
        <f t="shared" ca="1" si="84"/>
        <v>0</v>
      </c>
      <c r="CC96" s="163">
        <f t="shared" ca="1" si="84"/>
        <v>0</v>
      </c>
      <c r="CD96" s="163">
        <f t="shared" ca="1" si="84"/>
        <v>0</v>
      </c>
      <c r="CE96" s="163">
        <f t="shared" ca="1" si="84"/>
        <v>0</v>
      </c>
      <c r="CF96" s="163">
        <f t="shared" ca="1" si="84"/>
        <v>0</v>
      </c>
      <c r="CG96" s="163">
        <f t="shared" ca="1" si="84"/>
        <v>0</v>
      </c>
      <c r="CH96" s="163">
        <f t="shared" ca="1" si="84"/>
        <v>0</v>
      </c>
      <c r="CI96" s="163">
        <f t="shared" ca="1" si="84"/>
        <v>0</v>
      </c>
      <c r="CJ96" s="163">
        <f t="shared" ca="1" si="85"/>
        <v>0</v>
      </c>
      <c r="CK96" s="163">
        <f t="shared" ca="1" si="85"/>
        <v>0</v>
      </c>
      <c r="CL96" s="163">
        <f t="shared" ca="1" si="85"/>
        <v>0</v>
      </c>
      <c r="CM96" s="163">
        <f t="shared" ca="1" si="85"/>
        <v>0</v>
      </c>
      <c r="CN96" s="163">
        <f t="shared" ca="1" si="85"/>
        <v>0</v>
      </c>
      <c r="CO96" s="163">
        <f t="shared" ca="1" si="85"/>
        <v>0</v>
      </c>
      <c r="CP96" s="163">
        <f t="shared" ca="1" si="85"/>
        <v>0</v>
      </c>
      <c r="CQ96" s="163">
        <f t="shared" ca="1" si="85"/>
        <v>0</v>
      </c>
      <c r="CR96" s="163">
        <f t="shared" ca="1" si="85"/>
        <v>0</v>
      </c>
      <c r="CS96" s="163">
        <f t="shared" ca="1" si="85"/>
        <v>0</v>
      </c>
      <c r="CT96" s="163">
        <f t="shared" ca="1" si="86"/>
        <v>0</v>
      </c>
      <c r="CU96" s="163">
        <f t="shared" ca="1" si="86"/>
        <v>0</v>
      </c>
      <c r="CV96" s="163">
        <f t="shared" ca="1" si="86"/>
        <v>0</v>
      </c>
      <c r="CW96" s="163">
        <f t="shared" ca="1" si="86"/>
        <v>0</v>
      </c>
      <c r="CX96" s="163">
        <f t="shared" ca="1" si="86"/>
        <v>0</v>
      </c>
      <c r="CY96" s="163">
        <f t="shared" ca="1" si="86"/>
        <v>0</v>
      </c>
      <c r="CZ96" s="163">
        <f t="shared" ca="1" si="86"/>
        <v>0</v>
      </c>
      <c r="DA96" s="163">
        <f t="shared" ca="1" si="86"/>
        <v>0</v>
      </c>
      <c r="DB96" s="163">
        <f t="shared" ca="1" si="86"/>
        <v>0</v>
      </c>
      <c r="DC96" s="163">
        <f t="shared" ca="1" si="86"/>
        <v>0</v>
      </c>
      <c r="DE96" s="111"/>
    </row>
    <row r="97" spans="1:109" s="158" customFormat="1" hidden="1">
      <c r="A97" s="162">
        <v>63</v>
      </c>
      <c r="B97" s="161" t="str">
        <f t="shared" ca="1" si="61"/>
        <v>E.3.8.</v>
      </c>
      <c r="C97" s="453" t="str">
        <f t="shared" ca="1" si="62"/>
        <v>Veikla</v>
      </c>
      <c r="D97" s="454"/>
      <c r="E97" s="454"/>
      <c r="F97" s="455"/>
      <c r="G97" s="157">
        <f ca="1">SUMIF($H$39:$DC$39,"&lt;="&amp;PAL,$H97:$DC97)</f>
        <v>0</v>
      </c>
      <c r="H97" s="163">
        <f t="shared" ca="1" si="77"/>
        <v>0</v>
      </c>
      <c r="I97" s="163">
        <f t="shared" ca="1" si="77"/>
        <v>0</v>
      </c>
      <c r="J97" s="163">
        <f t="shared" ca="1" si="77"/>
        <v>0</v>
      </c>
      <c r="K97" s="163">
        <f t="shared" ca="1" si="77"/>
        <v>0</v>
      </c>
      <c r="L97" s="163">
        <f t="shared" ca="1" si="77"/>
        <v>0</v>
      </c>
      <c r="M97" s="163">
        <f t="shared" ca="1" si="77"/>
        <v>0</v>
      </c>
      <c r="N97" s="163">
        <f t="shared" ca="1" si="77"/>
        <v>0</v>
      </c>
      <c r="O97" s="163">
        <f t="shared" ca="1" si="77"/>
        <v>0</v>
      </c>
      <c r="P97" s="163">
        <f t="shared" ca="1" si="77"/>
        <v>0</v>
      </c>
      <c r="Q97" s="163">
        <f t="shared" ca="1" si="77"/>
        <v>0</v>
      </c>
      <c r="R97" s="163">
        <f t="shared" ca="1" si="78"/>
        <v>0</v>
      </c>
      <c r="S97" s="163">
        <f t="shared" ca="1" si="78"/>
        <v>0</v>
      </c>
      <c r="T97" s="163">
        <f t="shared" ca="1" si="78"/>
        <v>0</v>
      </c>
      <c r="U97" s="163">
        <f t="shared" ca="1" si="78"/>
        <v>0</v>
      </c>
      <c r="V97" s="163">
        <f t="shared" ca="1" si="78"/>
        <v>0</v>
      </c>
      <c r="W97" s="163">
        <f t="shared" ca="1" si="78"/>
        <v>0</v>
      </c>
      <c r="X97" s="163">
        <f t="shared" ca="1" si="78"/>
        <v>0</v>
      </c>
      <c r="Y97" s="163">
        <f t="shared" ca="1" si="78"/>
        <v>0</v>
      </c>
      <c r="Z97" s="163">
        <f t="shared" ca="1" si="78"/>
        <v>0</v>
      </c>
      <c r="AA97" s="163">
        <f t="shared" ca="1" si="78"/>
        <v>0</v>
      </c>
      <c r="AB97" s="163">
        <f t="shared" ca="1" si="79"/>
        <v>0</v>
      </c>
      <c r="AC97" s="163">
        <f t="shared" ca="1" si="79"/>
        <v>0</v>
      </c>
      <c r="AD97" s="163">
        <f t="shared" ca="1" si="79"/>
        <v>0</v>
      </c>
      <c r="AE97" s="163">
        <f t="shared" ca="1" si="79"/>
        <v>0</v>
      </c>
      <c r="AF97" s="163">
        <f t="shared" ca="1" si="79"/>
        <v>0</v>
      </c>
      <c r="AG97" s="163">
        <f t="shared" ca="1" si="79"/>
        <v>0</v>
      </c>
      <c r="AH97" s="163">
        <f t="shared" ca="1" si="79"/>
        <v>0</v>
      </c>
      <c r="AI97" s="163">
        <f t="shared" ca="1" si="79"/>
        <v>0</v>
      </c>
      <c r="AJ97" s="163">
        <f t="shared" ca="1" si="79"/>
        <v>0</v>
      </c>
      <c r="AK97" s="163">
        <f t="shared" ca="1" si="79"/>
        <v>0</v>
      </c>
      <c r="AL97" s="163">
        <f t="shared" ca="1" si="80"/>
        <v>0</v>
      </c>
      <c r="AM97" s="163">
        <f t="shared" ca="1" si="80"/>
        <v>0</v>
      </c>
      <c r="AN97" s="163">
        <f t="shared" ca="1" si="80"/>
        <v>0</v>
      </c>
      <c r="AO97" s="163">
        <f t="shared" ca="1" si="80"/>
        <v>0</v>
      </c>
      <c r="AP97" s="163">
        <f t="shared" ca="1" si="80"/>
        <v>0</v>
      </c>
      <c r="AQ97" s="163">
        <f t="shared" ca="1" si="80"/>
        <v>0</v>
      </c>
      <c r="AR97" s="163">
        <f t="shared" ca="1" si="80"/>
        <v>0</v>
      </c>
      <c r="AS97" s="163">
        <f t="shared" ca="1" si="80"/>
        <v>0</v>
      </c>
      <c r="AT97" s="163">
        <f t="shared" ca="1" si="80"/>
        <v>0</v>
      </c>
      <c r="AU97" s="163">
        <f t="shared" ca="1" si="80"/>
        <v>0</v>
      </c>
      <c r="AV97" s="163">
        <f t="shared" ca="1" si="81"/>
        <v>0</v>
      </c>
      <c r="AW97" s="163">
        <f t="shared" ca="1" si="81"/>
        <v>0</v>
      </c>
      <c r="AX97" s="163">
        <f t="shared" ca="1" si="81"/>
        <v>0</v>
      </c>
      <c r="AY97" s="163">
        <f t="shared" ca="1" si="81"/>
        <v>0</v>
      </c>
      <c r="AZ97" s="163">
        <f t="shared" ca="1" si="81"/>
        <v>0</v>
      </c>
      <c r="BA97" s="163">
        <f t="shared" ca="1" si="81"/>
        <v>0</v>
      </c>
      <c r="BB97" s="163">
        <f t="shared" ca="1" si="81"/>
        <v>0</v>
      </c>
      <c r="BC97" s="163">
        <f t="shared" ca="1" si="81"/>
        <v>0</v>
      </c>
      <c r="BD97" s="163">
        <f t="shared" ca="1" si="81"/>
        <v>0</v>
      </c>
      <c r="BE97" s="163">
        <f t="shared" ca="1" si="81"/>
        <v>0</v>
      </c>
      <c r="BF97" s="163">
        <f t="shared" ca="1" si="82"/>
        <v>0</v>
      </c>
      <c r="BG97" s="163">
        <f t="shared" ca="1" si="82"/>
        <v>0</v>
      </c>
      <c r="BH97" s="163">
        <f t="shared" ca="1" si="82"/>
        <v>0</v>
      </c>
      <c r="BI97" s="163">
        <f t="shared" ca="1" si="82"/>
        <v>0</v>
      </c>
      <c r="BJ97" s="163">
        <f t="shared" ca="1" si="82"/>
        <v>0</v>
      </c>
      <c r="BK97" s="163">
        <f t="shared" ca="1" si="82"/>
        <v>0</v>
      </c>
      <c r="BL97" s="163">
        <f t="shared" ca="1" si="82"/>
        <v>0</v>
      </c>
      <c r="BM97" s="163">
        <f t="shared" ca="1" si="82"/>
        <v>0</v>
      </c>
      <c r="BN97" s="163">
        <f t="shared" ca="1" si="82"/>
        <v>0</v>
      </c>
      <c r="BO97" s="163">
        <f t="shared" ca="1" si="82"/>
        <v>0</v>
      </c>
      <c r="BP97" s="163">
        <f t="shared" ca="1" si="83"/>
        <v>0</v>
      </c>
      <c r="BQ97" s="163">
        <f t="shared" ca="1" si="83"/>
        <v>0</v>
      </c>
      <c r="BR97" s="163">
        <f t="shared" ca="1" si="83"/>
        <v>0</v>
      </c>
      <c r="BS97" s="163">
        <f t="shared" ca="1" si="83"/>
        <v>0</v>
      </c>
      <c r="BT97" s="163">
        <f t="shared" ca="1" si="83"/>
        <v>0</v>
      </c>
      <c r="BU97" s="163">
        <f t="shared" ca="1" si="83"/>
        <v>0</v>
      </c>
      <c r="BV97" s="163">
        <f t="shared" ca="1" si="83"/>
        <v>0</v>
      </c>
      <c r="BW97" s="163">
        <f t="shared" ca="1" si="83"/>
        <v>0</v>
      </c>
      <c r="BX97" s="163">
        <f t="shared" ca="1" si="83"/>
        <v>0</v>
      </c>
      <c r="BY97" s="163">
        <f t="shared" ca="1" si="83"/>
        <v>0</v>
      </c>
      <c r="BZ97" s="163">
        <f t="shared" ca="1" si="84"/>
        <v>0</v>
      </c>
      <c r="CA97" s="163">
        <f t="shared" ca="1" si="84"/>
        <v>0</v>
      </c>
      <c r="CB97" s="163">
        <f t="shared" ca="1" si="84"/>
        <v>0</v>
      </c>
      <c r="CC97" s="163">
        <f t="shared" ca="1" si="84"/>
        <v>0</v>
      </c>
      <c r="CD97" s="163">
        <f t="shared" ca="1" si="84"/>
        <v>0</v>
      </c>
      <c r="CE97" s="163">
        <f t="shared" ca="1" si="84"/>
        <v>0</v>
      </c>
      <c r="CF97" s="163">
        <f t="shared" ca="1" si="84"/>
        <v>0</v>
      </c>
      <c r="CG97" s="163">
        <f t="shared" ca="1" si="84"/>
        <v>0</v>
      </c>
      <c r="CH97" s="163">
        <f t="shared" ca="1" si="84"/>
        <v>0</v>
      </c>
      <c r="CI97" s="163">
        <f t="shared" ca="1" si="84"/>
        <v>0</v>
      </c>
      <c r="CJ97" s="163">
        <f t="shared" ca="1" si="85"/>
        <v>0</v>
      </c>
      <c r="CK97" s="163">
        <f t="shared" ca="1" si="85"/>
        <v>0</v>
      </c>
      <c r="CL97" s="163">
        <f t="shared" ca="1" si="85"/>
        <v>0</v>
      </c>
      <c r="CM97" s="163">
        <f t="shared" ca="1" si="85"/>
        <v>0</v>
      </c>
      <c r="CN97" s="163">
        <f t="shared" ca="1" si="85"/>
        <v>0</v>
      </c>
      <c r="CO97" s="163">
        <f t="shared" ca="1" si="85"/>
        <v>0</v>
      </c>
      <c r="CP97" s="163">
        <f t="shared" ca="1" si="85"/>
        <v>0</v>
      </c>
      <c r="CQ97" s="163">
        <f t="shared" ca="1" si="85"/>
        <v>0</v>
      </c>
      <c r="CR97" s="163">
        <f t="shared" ca="1" si="85"/>
        <v>0</v>
      </c>
      <c r="CS97" s="163">
        <f t="shared" ca="1" si="85"/>
        <v>0</v>
      </c>
      <c r="CT97" s="163">
        <f t="shared" ca="1" si="86"/>
        <v>0</v>
      </c>
      <c r="CU97" s="163">
        <f t="shared" ca="1" si="86"/>
        <v>0</v>
      </c>
      <c r="CV97" s="163">
        <f t="shared" ca="1" si="86"/>
        <v>0</v>
      </c>
      <c r="CW97" s="163">
        <f t="shared" ca="1" si="86"/>
        <v>0</v>
      </c>
      <c r="CX97" s="163">
        <f t="shared" ca="1" si="86"/>
        <v>0</v>
      </c>
      <c r="CY97" s="163">
        <f t="shared" ca="1" si="86"/>
        <v>0</v>
      </c>
      <c r="CZ97" s="163">
        <f t="shared" ca="1" si="86"/>
        <v>0</v>
      </c>
      <c r="DA97" s="163">
        <f t="shared" ca="1" si="86"/>
        <v>0</v>
      </c>
      <c r="DB97" s="163">
        <f t="shared" ca="1" si="86"/>
        <v>0</v>
      </c>
      <c r="DC97" s="163">
        <f t="shared" ca="1" si="86"/>
        <v>0</v>
      </c>
      <c r="DE97" s="111"/>
    </row>
    <row r="98" spans="1:109" s="158" customFormat="1" hidden="1">
      <c r="A98" s="162">
        <v>66</v>
      </c>
      <c r="B98" s="322" t="str">
        <f t="shared" ca="1" si="61"/>
        <v>F.</v>
      </c>
      <c r="C98" s="456" t="str">
        <f t="shared" ca="1" si="62"/>
        <v>KOMUNIKACINĖS VEIKLOS</v>
      </c>
      <c r="D98" s="457"/>
      <c r="E98" s="457"/>
      <c r="F98" s="458"/>
      <c r="G98" s="157">
        <f ca="1">SUMIF($H$39:$DC$39,"&lt;="&amp;PAL,$H98:$DC98)</f>
        <v>0</v>
      </c>
      <c r="H98" s="160">
        <f ca="1">SUM(H99:H106)</f>
        <v>0</v>
      </c>
      <c r="I98" s="160">
        <f t="shared" ref="I98:BT98" ca="1" si="87">SUM(I99:I106)</f>
        <v>0</v>
      </c>
      <c r="J98" s="160">
        <f t="shared" ca="1" si="87"/>
        <v>0</v>
      </c>
      <c r="K98" s="160">
        <f t="shared" ca="1" si="87"/>
        <v>0</v>
      </c>
      <c r="L98" s="160">
        <f t="shared" ca="1" si="87"/>
        <v>0</v>
      </c>
      <c r="M98" s="160">
        <f t="shared" ca="1" si="87"/>
        <v>0</v>
      </c>
      <c r="N98" s="160">
        <f t="shared" ca="1" si="87"/>
        <v>0</v>
      </c>
      <c r="O98" s="160">
        <f t="shared" ca="1" si="87"/>
        <v>0</v>
      </c>
      <c r="P98" s="160">
        <f t="shared" ca="1" si="87"/>
        <v>0</v>
      </c>
      <c r="Q98" s="160">
        <f t="shared" ca="1" si="87"/>
        <v>0</v>
      </c>
      <c r="R98" s="160">
        <f t="shared" ca="1" si="87"/>
        <v>0</v>
      </c>
      <c r="S98" s="160">
        <f t="shared" ca="1" si="87"/>
        <v>0</v>
      </c>
      <c r="T98" s="160">
        <f t="shared" ca="1" si="87"/>
        <v>0</v>
      </c>
      <c r="U98" s="160">
        <f t="shared" ca="1" si="87"/>
        <v>0</v>
      </c>
      <c r="V98" s="160">
        <f t="shared" ca="1" si="87"/>
        <v>0</v>
      </c>
      <c r="W98" s="160">
        <f t="shared" ca="1" si="87"/>
        <v>0</v>
      </c>
      <c r="X98" s="160">
        <f t="shared" ca="1" si="87"/>
        <v>0</v>
      </c>
      <c r="Y98" s="160">
        <f t="shared" ca="1" si="87"/>
        <v>0</v>
      </c>
      <c r="Z98" s="160">
        <f t="shared" ca="1" si="87"/>
        <v>0</v>
      </c>
      <c r="AA98" s="160">
        <f t="shared" ca="1" si="87"/>
        <v>0</v>
      </c>
      <c r="AB98" s="160">
        <f t="shared" ca="1" si="87"/>
        <v>0</v>
      </c>
      <c r="AC98" s="160">
        <f t="shared" ca="1" si="87"/>
        <v>0</v>
      </c>
      <c r="AD98" s="160">
        <f t="shared" ca="1" si="87"/>
        <v>0</v>
      </c>
      <c r="AE98" s="160">
        <f t="shared" ca="1" si="87"/>
        <v>0</v>
      </c>
      <c r="AF98" s="160">
        <f t="shared" ca="1" si="87"/>
        <v>0</v>
      </c>
      <c r="AG98" s="160">
        <f t="shared" ca="1" si="87"/>
        <v>0</v>
      </c>
      <c r="AH98" s="160">
        <f t="shared" ca="1" si="87"/>
        <v>0</v>
      </c>
      <c r="AI98" s="160">
        <f t="shared" ca="1" si="87"/>
        <v>0</v>
      </c>
      <c r="AJ98" s="160">
        <f t="shared" ca="1" si="87"/>
        <v>0</v>
      </c>
      <c r="AK98" s="160">
        <f t="shared" ca="1" si="87"/>
        <v>0</v>
      </c>
      <c r="AL98" s="160">
        <f t="shared" ca="1" si="87"/>
        <v>0</v>
      </c>
      <c r="AM98" s="160">
        <f t="shared" ca="1" si="87"/>
        <v>0</v>
      </c>
      <c r="AN98" s="160">
        <f t="shared" ca="1" si="87"/>
        <v>0</v>
      </c>
      <c r="AO98" s="160">
        <f t="shared" ca="1" si="87"/>
        <v>0</v>
      </c>
      <c r="AP98" s="160">
        <f t="shared" ca="1" si="87"/>
        <v>0</v>
      </c>
      <c r="AQ98" s="160">
        <f t="shared" ca="1" si="87"/>
        <v>0</v>
      </c>
      <c r="AR98" s="160">
        <f t="shared" ca="1" si="87"/>
        <v>0</v>
      </c>
      <c r="AS98" s="160">
        <f t="shared" ca="1" si="87"/>
        <v>0</v>
      </c>
      <c r="AT98" s="160">
        <f t="shared" ca="1" si="87"/>
        <v>0</v>
      </c>
      <c r="AU98" s="160">
        <f t="shared" ca="1" si="87"/>
        <v>0</v>
      </c>
      <c r="AV98" s="160">
        <f t="shared" ca="1" si="87"/>
        <v>0</v>
      </c>
      <c r="AW98" s="160">
        <f t="shared" ca="1" si="87"/>
        <v>0</v>
      </c>
      <c r="AX98" s="160">
        <f t="shared" ca="1" si="87"/>
        <v>0</v>
      </c>
      <c r="AY98" s="160">
        <f t="shared" ca="1" si="87"/>
        <v>0</v>
      </c>
      <c r="AZ98" s="160">
        <f t="shared" ca="1" si="87"/>
        <v>0</v>
      </c>
      <c r="BA98" s="160">
        <f t="shared" ca="1" si="87"/>
        <v>0</v>
      </c>
      <c r="BB98" s="160">
        <f t="shared" ca="1" si="87"/>
        <v>0</v>
      </c>
      <c r="BC98" s="160">
        <f t="shared" ca="1" si="87"/>
        <v>0</v>
      </c>
      <c r="BD98" s="160">
        <f t="shared" ca="1" si="87"/>
        <v>0</v>
      </c>
      <c r="BE98" s="160">
        <f t="shared" ca="1" si="87"/>
        <v>0</v>
      </c>
      <c r="BF98" s="160">
        <f t="shared" ca="1" si="87"/>
        <v>0</v>
      </c>
      <c r="BG98" s="160">
        <f t="shared" ca="1" si="87"/>
        <v>0</v>
      </c>
      <c r="BH98" s="160">
        <f t="shared" ca="1" si="87"/>
        <v>0</v>
      </c>
      <c r="BI98" s="160">
        <f t="shared" ca="1" si="87"/>
        <v>0</v>
      </c>
      <c r="BJ98" s="160">
        <f t="shared" ca="1" si="87"/>
        <v>0</v>
      </c>
      <c r="BK98" s="160">
        <f t="shared" ca="1" si="87"/>
        <v>0</v>
      </c>
      <c r="BL98" s="160">
        <f t="shared" ca="1" si="87"/>
        <v>0</v>
      </c>
      <c r="BM98" s="160">
        <f t="shared" ca="1" si="87"/>
        <v>0</v>
      </c>
      <c r="BN98" s="160">
        <f t="shared" ca="1" si="87"/>
        <v>0</v>
      </c>
      <c r="BO98" s="160">
        <f t="shared" ca="1" si="87"/>
        <v>0</v>
      </c>
      <c r="BP98" s="160">
        <f t="shared" ca="1" si="87"/>
        <v>0</v>
      </c>
      <c r="BQ98" s="160">
        <f t="shared" ca="1" si="87"/>
        <v>0</v>
      </c>
      <c r="BR98" s="160">
        <f t="shared" ca="1" si="87"/>
        <v>0</v>
      </c>
      <c r="BS98" s="160">
        <f t="shared" ca="1" si="87"/>
        <v>0</v>
      </c>
      <c r="BT98" s="160">
        <f t="shared" ca="1" si="87"/>
        <v>0</v>
      </c>
      <c r="BU98" s="160">
        <f t="shared" ref="BU98:DB98" ca="1" si="88">SUM(BU99:BU106)</f>
        <v>0</v>
      </c>
      <c r="BV98" s="160">
        <f t="shared" ca="1" si="88"/>
        <v>0</v>
      </c>
      <c r="BW98" s="160">
        <f t="shared" ca="1" si="88"/>
        <v>0</v>
      </c>
      <c r="BX98" s="160">
        <f t="shared" ca="1" si="88"/>
        <v>0</v>
      </c>
      <c r="BY98" s="160">
        <f t="shared" ca="1" si="88"/>
        <v>0</v>
      </c>
      <c r="BZ98" s="160">
        <f t="shared" ca="1" si="88"/>
        <v>0</v>
      </c>
      <c r="CA98" s="160">
        <f t="shared" ca="1" si="88"/>
        <v>0</v>
      </c>
      <c r="CB98" s="160">
        <f t="shared" ca="1" si="88"/>
        <v>0</v>
      </c>
      <c r="CC98" s="160">
        <f t="shared" ca="1" si="88"/>
        <v>0</v>
      </c>
      <c r="CD98" s="160">
        <f t="shared" ca="1" si="88"/>
        <v>0</v>
      </c>
      <c r="CE98" s="160">
        <f t="shared" ca="1" si="88"/>
        <v>0</v>
      </c>
      <c r="CF98" s="160">
        <f t="shared" ca="1" si="88"/>
        <v>0</v>
      </c>
      <c r="CG98" s="160">
        <f t="shared" ca="1" si="88"/>
        <v>0</v>
      </c>
      <c r="CH98" s="160">
        <f t="shared" ca="1" si="88"/>
        <v>0</v>
      </c>
      <c r="CI98" s="160">
        <f t="shared" ca="1" si="88"/>
        <v>0</v>
      </c>
      <c r="CJ98" s="160">
        <f t="shared" ca="1" si="88"/>
        <v>0</v>
      </c>
      <c r="CK98" s="160">
        <f t="shared" ca="1" si="88"/>
        <v>0</v>
      </c>
      <c r="CL98" s="160">
        <f t="shared" ca="1" si="88"/>
        <v>0</v>
      </c>
      <c r="CM98" s="160">
        <f t="shared" ca="1" si="88"/>
        <v>0</v>
      </c>
      <c r="CN98" s="160">
        <f t="shared" ca="1" si="88"/>
        <v>0</v>
      </c>
      <c r="CO98" s="160">
        <f t="shared" ca="1" si="88"/>
        <v>0</v>
      </c>
      <c r="CP98" s="160">
        <f t="shared" ca="1" si="88"/>
        <v>0</v>
      </c>
      <c r="CQ98" s="160">
        <f t="shared" ca="1" si="88"/>
        <v>0</v>
      </c>
      <c r="CR98" s="160">
        <f t="shared" ca="1" si="88"/>
        <v>0</v>
      </c>
      <c r="CS98" s="160">
        <f t="shared" ca="1" si="88"/>
        <v>0</v>
      </c>
      <c r="CT98" s="160">
        <f t="shared" ca="1" si="88"/>
        <v>0</v>
      </c>
      <c r="CU98" s="160">
        <f t="shared" ca="1" si="88"/>
        <v>0</v>
      </c>
      <c r="CV98" s="160">
        <f t="shared" ca="1" si="88"/>
        <v>0</v>
      </c>
      <c r="CW98" s="160">
        <f t="shared" ca="1" si="88"/>
        <v>0</v>
      </c>
      <c r="CX98" s="160">
        <f t="shared" ca="1" si="88"/>
        <v>0</v>
      </c>
      <c r="CY98" s="160">
        <f t="shared" ca="1" si="88"/>
        <v>0</v>
      </c>
      <c r="CZ98" s="160">
        <f t="shared" ca="1" si="88"/>
        <v>0</v>
      </c>
      <c r="DA98" s="160">
        <f t="shared" ca="1" si="88"/>
        <v>0</v>
      </c>
      <c r="DB98" s="160">
        <f t="shared" ca="1" si="88"/>
        <v>0</v>
      </c>
      <c r="DC98" s="160">
        <f ca="1">SUM(DC99:DC106)</f>
        <v>0</v>
      </c>
      <c r="DE98" s="111"/>
    </row>
    <row r="99" spans="1:109" s="158" customFormat="1" hidden="1">
      <c r="A99" s="162">
        <v>67</v>
      </c>
      <c r="B99" s="161" t="str">
        <f t="shared" ca="1" si="61"/>
        <v>F.1.</v>
      </c>
      <c r="C99" s="453" t="str">
        <f t="shared" ca="1" si="62"/>
        <v>Veikla</v>
      </c>
      <c r="D99" s="454"/>
      <c r="E99" s="454"/>
      <c r="F99" s="455"/>
      <c r="G99" s="157">
        <f ca="1">SUMIF($H$39:$DC$39,"&lt;="&amp;PAL,$H99:$DC99)</f>
        <v>0</v>
      </c>
      <c r="H99" s="163">
        <f t="shared" ref="H99:Q106" ca="1" si="89">IFERROR(OFFSET(INDIRECT("'"&amp;Opt_alt&amp;"'!H12"),$A99,H$39)*(1+VMI)^H$39,"")</f>
        <v>0</v>
      </c>
      <c r="I99" s="163">
        <f t="shared" ca="1" si="89"/>
        <v>0</v>
      </c>
      <c r="J99" s="163">
        <f t="shared" ca="1" si="89"/>
        <v>0</v>
      </c>
      <c r="K99" s="163">
        <f t="shared" ca="1" si="89"/>
        <v>0</v>
      </c>
      <c r="L99" s="163">
        <f t="shared" ca="1" si="89"/>
        <v>0</v>
      </c>
      <c r="M99" s="163">
        <f t="shared" ca="1" si="89"/>
        <v>0</v>
      </c>
      <c r="N99" s="163">
        <f t="shared" ca="1" si="89"/>
        <v>0</v>
      </c>
      <c r="O99" s="163">
        <f t="shared" ca="1" si="89"/>
        <v>0</v>
      </c>
      <c r="P99" s="163">
        <f t="shared" ca="1" si="89"/>
        <v>0</v>
      </c>
      <c r="Q99" s="163">
        <f t="shared" ca="1" si="89"/>
        <v>0</v>
      </c>
      <c r="R99" s="163">
        <f t="shared" ref="R99:AA106" ca="1" si="90">IFERROR(OFFSET(INDIRECT("'"&amp;Opt_alt&amp;"'!H12"),$A99,R$39)*(1+VMI)^R$39,"")</f>
        <v>0</v>
      </c>
      <c r="S99" s="163">
        <f t="shared" ca="1" si="90"/>
        <v>0</v>
      </c>
      <c r="T99" s="163">
        <f t="shared" ca="1" si="90"/>
        <v>0</v>
      </c>
      <c r="U99" s="163">
        <f t="shared" ca="1" si="90"/>
        <v>0</v>
      </c>
      <c r="V99" s="163">
        <f t="shared" ca="1" si="90"/>
        <v>0</v>
      </c>
      <c r="W99" s="163">
        <f t="shared" ca="1" si="90"/>
        <v>0</v>
      </c>
      <c r="X99" s="163">
        <f t="shared" ca="1" si="90"/>
        <v>0</v>
      </c>
      <c r="Y99" s="163">
        <f t="shared" ca="1" si="90"/>
        <v>0</v>
      </c>
      <c r="Z99" s="163">
        <f t="shared" ca="1" si="90"/>
        <v>0</v>
      </c>
      <c r="AA99" s="163">
        <f t="shared" ca="1" si="90"/>
        <v>0</v>
      </c>
      <c r="AB99" s="163">
        <f t="shared" ref="AB99:AK106" ca="1" si="91">IFERROR(OFFSET(INDIRECT("'"&amp;Opt_alt&amp;"'!H12"),$A99,AB$39)*(1+VMI)^AB$39,"")</f>
        <v>0</v>
      </c>
      <c r="AC99" s="163">
        <f t="shared" ca="1" si="91"/>
        <v>0</v>
      </c>
      <c r="AD99" s="163">
        <f t="shared" ca="1" si="91"/>
        <v>0</v>
      </c>
      <c r="AE99" s="163">
        <f t="shared" ca="1" si="91"/>
        <v>0</v>
      </c>
      <c r="AF99" s="163">
        <f t="shared" ca="1" si="91"/>
        <v>0</v>
      </c>
      <c r="AG99" s="163">
        <f t="shared" ca="1" si="91"/>
        <v>0</v>
      </c>
      <c r="AH99" s="163">
        <f t="shared" ca="1" si="91"/>
        <v>0</v>
      </c>
      <c r="AI99" s="163">
        <f t="shared" ca="1" si="91"/>
        <v>0</v>
      </c>
      <c r="AJ99" s="163">
        <f t="shared" ca="1" si="91"/>
        <v>0</v>
      </c>
      <c r="AK99" s="163">
        <f t="shared" ca="1" si="91"/>
        <v>0</v>
      </c>
      <c r="AL99" s="163">
        <f t="shared" ref="AL99:AU106" ca="1" si="92">IFERROR(OFFSET(INDIRECT("'"&amp;Opt_alt&amp;"'!H12"),$A99,AL$39)*(1+VMI)^AL$39,"")</f>
        <v>0</v>
      </c>
      <c r="AM99" s="163">
        <f t="shared" ca="1" si="92"/>
        <v>0</v>
      </c>
      <c r="AN99" s="163">
        <f t="shared" ca="1" si="92"/>
        <v>0</v>
      </c>
      <c r="AO99" s="163">
        <f t="shared" ca="1" si="92"/>
        <v>0</v>
      </c>
      <c r="AP99" s="163">
        <f t="shared" ca="1" si="92"/>
        <v>0</v>
      </c>
      <c r="AQ99" s="163">
        <f t="shared" ca="1" si="92"/>
        <v>0</v>
      </c>
      <c r="AR99" s="163">
        <f t="shared" ca="1" si="92"/>
        <v>0</v>
      </c>
      <c r="AS99" s="163">
        <f t="shared" ca="1" si="92"/>
        <v>0</v>
      </c>
      <c r="AT99" s="163">
        <f t="shared" ca="1" si="92"/>
        <v>0</v>
      </c>
      <c r="AU99" s="163">
        <f t="shared" ca="1" si="92"/>
        <v>0</v>
      </c>
      <c r="AV99" s="163">
        <f t="shared" ref="AV99:BE106" ca="1" si="93">IFERROR(OFFSET(INDIRECT("'"&amp;Opt_alt&amp;"'!H12"),$A99,AV$39)*(1+VMI)^AV$39,"")</f>
        <v>0</v>
      </c>
      <c r="AW99" s="163">
        <f t="shared" ca="1" si="93"/>
        <v>0</v>
      </c>
      <c r="AX99" s="163">
        <f t="shared" ca="1" si="93"/>
        <v>0</v>
      </c>
      <c r="AY99" s="163">
        <f t="shared" ca="1" si="93"/>
        <v>0</v>
      </c>
      <c r="AZ99" s="163">
        <f t="shared" ca="1" si="93"/>
        <v>0</v>
      </c>
      <c r="BA99" s="163">
        <f t="shared" ca="1" si="93"/>
        <v>0</v>
      </c>
      <c r="BB99" s="163">
        <f t="shared" ca="1" si="93"/>
        <v>0</v>
      </c>
      <c r="BC99" s="163">
        <f t="shared" ca="1" si="93"/>
        <v>0</v>
      </c>
      <c r="BD99" s="163">
        <f t="shared" ca="1" si="93"/>
        <v>0</v>
      </c>
      <c r="BE99" s="163">
        <f t="shared" ca="1" si="93"/>
        <v>0</v>
      </c>
      <c r="BF99" s="163">
        <f t="shared" ref="BF99:BO106" ca="1" si="94">IFERROR(OFFSET(INDIRECT("'"&amp;Opt_alt&amp;"'!H12"),$A99,BF$39)*(1+VMI)^BF$39,"")</f>
        <v>0</v>
      </c>
      <c r="BG99" s="163">
        <f t="shared" ca="1" si="94"/>
        <v>0</v>
      </c>
      <c r="BH99" s="163">
        <f t="shared" ca="1" si="94"/>
        <v>0</v>
      </c>
      <c r="BI99" s="163">
        <f t="shared" ca="1" si="94"/>
        <v>0</v>
      </c>
      <c r="BJ99" s="163">
        <f t="shared" ca="1" si="94"/>
        <v>0</v>
      </c>
      <c r="BK99" s="163">
        <f t="shared" ca="1" si="94"/>
        <v>0</v>
      </c>
      <c r="BL99" s="163">
        <f t="shared" ca="1" si="94"/>
        <v>0</v>
      </c>
      <c r="BM99" s="163">
        <f t="shared" ca="1" si="94"/>
        <v>0</v>
      </c>
      <c r="BN99" s="163">
        <f t="shared" ca="1" si="94"/>
        <v>0</v>
      </c>
      <c r="BO99" s="163">
        <f t="shared" ca="1" si="94"/>
        <v>0</v>
      </c>
      <c r="BP99" s="163">
        <f t="shared" ref="BP99:BY106" ca="1" si="95">IFERROR(OFFSET(INDIRECT("'"&amp;Opt_alt&amp;"'!H12"),$A99,BP$39)*(1+VMI)^BP$39,"")</f>
        <v>0</v>
      </c>
      <c r="BQ99" s="163">
        <f t="shared" ca="1" si="95"/>
        <v>0</v>
      </c>
      <c r="BR99" s="163">
        <f t="shared" ca="1" si="95"/>
        <v>0</v>
      </c>
      <c r="BS99" s="163">
        <f t="shared" ca="1" si="95"/>
        <v>0</v>
      </c>
      <c r="BT99" s="163">
        <f t="shared" ca="1" si="95"/>
        <v>0</v>
      </c>
      <c r="BU99" s="163">
        <f t="shared" ca="1" si="95"/>
        <v>0</v>
      </c>
      <c r="BV99" s="163">
        <f t="shared" ca="1" si="95"/>
        <v>0</v>
      </c>
      <c r="BW99" s="163">
        <f t="shared" ca="1" si="95"/>
        <v>0</v>
      </c>
      <c r="BX99" s="163">
        <f t="shared" ca="1" si="95"/>
        <v>0</v>
      </c>
      <c r="BY99" s="163">
        <f t="shared" ca="1" si="95"/>
        <v>0</v>
      </c>
      <c r="BZ99" s="163">
        <f t="shared" ref="BZ99:CI106" ca="1" si="96">IFERROR(OFFSET(INDIRECT("'"&amp;Opt_alt&amp;"'!H12"),$A99,BZ$39)*(1+VMI)^BZ$39,"")</f>
        <v>0</v>
      </c>
      <c r="CA99" s="163">
        <f t="shared" ca="1" si="96"/>
        <v>0</v>
      </c>
      <c r="CB99" s="163">
        <f t="shared" ca="1" si="96"/>
        <v>0</v>
      </c>
      <c r="CC99" s="163">
        <f t="shared" ca="1" si="96"/>
        <v>0</v>
      </c>
      <c r="CD99" s="163">
        <f t="shared" ca="1" si="96"/>
        <v>0</v>
      </c>
      <c r="CE99" s="163">
        <f t="shared" ca="1" si="96"/>
        <v>0</v>
      </c>
      <c r="CF99" s="163">
        <f t="shared" ca="1" si="96"/>
        <v>0</v>
      </c>
      <c r="CG99" s="163">
        <f t="shared" ca="1" si="96"/>
        <v>0</v>
      </c>
      <c r="CH99" s="163">
        <f t="shared" ca="1" si="96"/>
        <v>0</v>
      </c>
      <c r="CI99" s="163">
        <f t="shared" ca="1" si="96"/>
        <v>0</v>
      </c>
      <c r="CJ99" s="163">
        <f t="shared" ref="CJ99:CS106" ca="1" si="97">IFERROR(OFFSET(INDIRECT("'"&amp;Opt_alt&amp;"'!H12"),$A99,CJ$39)*(1+VMI)^CJ$39,"")</f>
        <v>0</v>
      </c>
      <c r="CK99" s="163">
        <f t="shared" ca="1" si="97"/>
        <v>0</v>
      </c>
      <c r="CL99" s="163">
        <f t="shared" ca="1" si="97"/>
        <v>0</v>
      </c>
      <c r="CM99" s="163">
        <f t="shared" ca="1" si="97"/>
        <v>0</v>
      </c>
      <c r="CN99" s="163">
        <f t="shared" ca="1" si="97"/>
        <v>0</v>
      </c>
      <c r="CO99" s="163">
        <f t="shared" ca="1" si="97"/>
        <v>0</v>
      </c>
      <c r="CP99" s="163">
        <f t="shared" ca="1" si="97"/>
        <v>0</v>
      </c>
      <c r="CQ99" s="163">
        <f t="shared" ca="1" si="97"/>
        <v>0</v>
      </c>
      <c r="CR99" s="163">
        <f t="shared" ca="1" si="97"/>
        <v>0</v>
      </c>
      <c r="CS99" s="163">
        <f t="shared" ca="1" si="97"/>
        <v>0</v>
      </c>
      <c r="CT99" s="163">
        <f t="shared" ref="CT99:DC106" ca="1" si="98">IFERROR(OFFSET(INDIRECT("'"&amp;Opt_alt&amp;"'!H12"),$A99,CT$39)*(1+VMI)^CT$39,"")</f>
        <v>0</v>
      </c>
      <c r="CU99" s="163">
        <f t="shared" ca="1" si="98"/>
        <v>0</v>
      </c>
      <c r="CV99" s="163">
        <f t="shared" ca="1" si="98"/>
        <v>0</v>
      </c>
      <c r="CW99" s="163">
        <f t="shared" ca="1" si="98"/>
        <v>0</v>
      </c>
      <c r="CX99" s="163">
        <f t="shared" ca="1" si="98"/>
        <v>0</v>
      </c>
      <c r="CY99" s="163">
        <f t="shared" ca="1" si="98"/>
        <v>0</v>
      </c>
      <c r="CZ99" s="163">
        <f t="shared" ca="1" si="98"/>
        <v>0</v>
      </c>
      <c r="DA99" s="163">
        <f t="shared" ca="1" si="98"/>
        <v>0</v>
      </c>
      <c r="DB99" s="163">
        <f t="shared" ca="1" si="98"/>
        <v>0</v>
      </c>
      <c r="DC99" s="163">
        <f t="shared" ca="1" si="98"/>
        <v>0</v>
      </c>
      <c r="DE99" s="111"/>
    </row>
    <row r="100" spans="1:109" s="158" customFormat="1" hidden="1">
      <c r="A100" s="162">
        <v>68</v>
      </c>
      <c r="B100" s="161" t="str">
        <f t="shared" ca="1" si="61"/>
        <v>F.2.</v>
      </c>
      <c r="C100" s="453" t="str">
        <f t="shared" ca="1" si="62"/>
        <v>Veikla</v>
      </c>
      <c r="D100" s="454"/>
      <c r="E100" s="454"/>
      <c r="F100" s="455"/>
      <c r="G100" s="157">
        <f ca="1">SUMIF($H$39:$DC$39,"&lt;="&amp;PAL,$H100:$DC100)</f>
        <v>0</v>
      </c>
      <c r="H100" s="163">
        <f t="shared" ca="1" si="89"/>
        <v>0</v>
      </c>
      <c r="I100" s="163">
        <f t="shared" ca="1" si="89"/>
        <v>0</v>
      </c>
      <c r="J100" s="163">
        <f t="shared" ca="1" si="89"/>
        <v>0</v>
      </c>
      <c r="K100" s="163">
        <f t="shared" ca="1" si="89"/>
        <v>0</v>
      </c>
      <c r="L100" s="163">
        <f t="shared" ca="1" si="89"/>
        <v>0</v>
      </c>
      <c r="M100" s="163">
        <f t="shared" ca="1" si="89"/>
        <v>0</v>
      </c>
      <c r="N100" s="163">
        <f t="shared" ca="1" si="89"/>
        <v>0</v>
      </c>
      <c r="O100" s="163">
        <f t="shared" ca="1" si="89"/>
        <v>0</v>
      </c>
      <c r="P100" s="163">
        <f t="shared" ca="1" si="89"/>
        <v>0</v>
      </c>
      <c r="Q100" s="163">
        <f t="shared" ca="1" si="89"/>
        <v>0</v>
      </c>
      <c r="R100" s="163">
        <f t="shared" ca="1" si="90"/>
        <v>0</v>
      </c>
      <c r="S100" s="163">
        <f t="shared" ca="1" si="90"/>
        <v>0</v>
      </c>
      <c r="T100" s="163">
        <f t="shared" ca="1" si="90"/>
        <v>0</v>
      </c>
      <c r="U100" s="163">
        <f t="shared" ca="1" si="90"/>
        <v>0</v>
      </c>
      <c r="V100" s="163">
        <f t="shared" ca="1" si="90"/>
        <v>0</v>
      </c>
      <c r="W100" s="163">
        <f t="shared" ca="1" si="90"/>
        <v>0</v>
      </c>
      <c r="X100" s="163">
        <f t="shared" ca="1" si="90"/>
        <v>0</v>
      </c>
      <c r="Y100" s="163">
        <f t="shared" ca="1" si="90"/>
        <v>0</v>
      </c>
      <c r="Z100" s="163">
        <f t="shared" ca="1" si="90"/>
        <v>0</v>
      </c>
      <c r="AA100" s="163">
        <f t="shared" ca="1" si="90"/>
        <v>0</v>
      </c>
      <c r="AB100" s="163">
        <f t="shared" ca="1" si="91"/>
        <v>0</v>
      </c>
      <c r="AC100" s="163">
        <f t="shared" ca="1" si="91"/>
        <v>0</v>
      </c>
      <c r="AD100" s="163">
        <f t="shared" ca="1" si="91"/>
        <v>0</v>
      </c>
      <c r="AE100" s="163">
        <f t="shared" ca="1" si="91"/>
        <v>0</v>
      </c>
      <c r="AF100" s="163">
        <f t="shared" ca="1" si="91"/>
        <v>0</v>
      </c>
      <c r="AG100" s="163">
        <f t="shared" ca="1" si="91"/>
        <v>0</v>
      </c>
      <c r="AH100" s="163">
        <f t="shared" ca="1" si="91"/>
        <v>0</v>
      </c>
      <c r="AI100" s="163">
        <f t="shared" ca="1" si="91"/>
        <v>0</v>
      </c>
      <c r="AJ100" s="163">
        <f t="shared" ca="1" si="91"/>
        <v>0</v>
      </c>
      <c r="AK100" s="163">
        <f t="shared" ca="1" si="91"/>
        <v>0</v>
      </c>
      <c r="AL100" s="163">
        <f t="shared" ca="1" si="92"/>
        <v>0</v>
      </c>
      <c r="AM100" s="163">
        <f t="shared" ca="1" si="92"/>
        <v>0</v>
      </c>
      <c r="AN100" s="163">
        <f t="shared" ca="1" si="92"/>
        <v>0</v>
      </c>
      <c r="AO100" s="163">
        <f t="shared" ca="1" si="92"/>
        <v>0</v>
      </c>
      <c r="AP100" s="163">
        <f t="shared" ca="1" si="92"/>
        <v>0</v>
      </c>
      <c r="AQ100" s="163">
        <f t="shared" ca="1" si="92"/>
        <v>0</v>
      </c>
      <c r="AR100" s="163">
        <f t="shared" ca="1" si="92"/>
        <v>0</v>
      </c>
      <c r="AS100" s="163">
        <f t="shared" ca="1" si="92"/>
        <v>0</v>
      </c>
      <c r="AT100" s="163">
        <f t="shared" ca="1" si="92"/>
        <v>0</v>
      </c>
      <c r="AU100" s="163">
        <f t="shared" ca="1" si="92"/>
        <v>0</v>
      </c>
      <c r="AV100" s="163">
        <f t="shared" ca="1" si="93"/>
        <v>0</v>
      </c>
      <c r="AW100" s="163">
        <f t="shared" ca="1" si="93"/>
        <v>0</v>
      </c>
      <c r="AX100" s="163">
        <f t="shared" ca="1" si="93"/>
        <v>0</v>
      </c>
      <c r="AY100" s="163">
        <f t="shared" ca="1" si="93"/>
        <v>0</v>
      </c>
      <c r="AZ100" s="163">
        <f t="shared" ca="1" si="93"/>
        <v>0</v>
      </c>
      <c r="BA100" s="163">
        <f t="shared" ca="1" si="93"/>
        <v>0</v>
      </c>
      <c r="BB100" s="163">
        <f t="shared" ca="1" si="93"/>
        <v>0</v>
      </c>
      <c r="BC100" s="163">
        <f t="shared" ca="1" si="93"/>
        <v>0</v>
      </c>
      <c r="BD100" s="163">
        <f t="shared" ca="1" si="93"/>
        <v>0</v>
      </c>
      <c r="BE100" s="163">
        <f t="shared" ca="1" si="93"/>
        <v>0</v>
      </c>
      <c r="BF100" s="163">
        <f t="shared" ca="1" si="94"/>
        <v>0</v>
      </c>
      <c r="BG100" s="163">
        <f t="shared" ca="1" si="94"/>
        <v>0</v>
      </c>
      <c r="BH100" s="163">
        <f t="shared" ca="1" si="94"/>
        <v>0</v>
      </c>
      <c r="BI100" s="163">
        <f t="shared" ca="1" si="94"/>
        <v>0</v>
      </c>
      <c r="BJ100" s="163">
        <f t="shared" ca="1" si="94"/>
        <v>0</v>
      </c>
      <c r="BK100" s="163">
        <f t="shared" ca="1" si="94"/>
        <v>0</v>
      </c>
      <c r="BL100" s="163">
        <f t="shared" ca="1" si="94"/>
        <v>0</v>
      </c>
      <c r="BM100" s="163">
        <f t="shared" ca="1" si="94"/>
        <v>0</v>
      </c>
      <c r="BN100" s="163">
        <f t="shared" ca="1" si="94"/>
        <v>0</v>
      </c>
      <c r="BO100" s="163">
        <f t="shared" ca="1" si="94"/>
        <v>0</v>
      </c>
      <c r="BP100" s="163">
        <f t="shared" ca="1" si="95"/>
        <v>0</v>
      </c>
      <c r="BQ100" s="163">
        <f t="shared" ca="1" si="95"/>
        <v>0</v>
      </c>
      <c r="BR100" s="163">
        <f t="shared" ca="1" si="95"/>
        <v>0</v>
      </c>
      <c r="BS100" s="163">
        <f t="shared" ca="1" si="95"/>
        <v>0</v>
      </c>
      <c r="BT100" s="163">
        <f t="shared" ca="1" si="95"/>
        <v>0</v>
      </c>
      <c r="BU100" s="163">
        <f t="shared" ca="1" si="95"/>
        <v>0</v>
      </c>
      <c r="BV100" s="163">
        <f t="shared" ca="1" si="95"/>
        <v>0</v>
      </c>
      <c r="BW100" s="163">
        <f t="shared" ca="1" si="95"/>
        <v>0</v>
      </c>
      <c r="BX100" s="163">
        <f t="shared" ca="1" si="95"/>
        <v>0</v>
      </c>
      <c r="BY100" s="163">
        <f t="shared" ca="1" si="95"/>
        <v>0</v>
      </c>
      <c r="BZ100" s="163">
        <f t="shared" ca="1" si="96"/>
        <v>0</v>
      </c>
      <c r="CA100" s="163">
        <f t="shared" ca="1" si="96"/>
        <v>0</v>
      </c>
      <c r="CB100" s="163">
        <f t="shared" ca="1" si="96"/>
        <v>0</v>
      </c>
      <c r="CC100" s="163">
        <f t="shared" ca="1" si="96"/>
        <v>0</v>
      </c>
      <c r="CD100" s="163">
        <f t="shared" ca="1" si="96"/>
        <v>0</v>
      </c>
      <c r="CE100" s="163">
        <f t="shared" ca="1" si="96"/>
        <v>0</v>
      </c>
      <c r="CF100" s="163">
        <f t="shared" ca="1" si="96"/>
        <v>0</v>
      </c>
      <c r="CG100" s="163">
        <f t="shared" ca="1" si="96"/>
        <v>0</v>
      </c>
      <c r="CH100" s="163">
        <f t="shared" ca="1" si="96"/>
        <v>0</v>
      </c>
      <c r="CI100" s="163">
        <f t="shared" ca="1" si="96"/>
        <v>0</v>
      </c>
      <c r="CJ100" s="163">
        <f t="shared" ca="1" si="97"/>
        <v>0</v>
      </c>
      <c r="CK100" s="163">
        <f t="shared" ca="1" si="97"/>
        <v>0</v>
      </c>
      <c r="CL100" s="163">
        <f t="shared" ca="1" si="97"/>
        <v>0</v>
      </c>
      <c r="CM100" s="163">
        <f t="shared" ca="1" si="97"/>
        <v>0</v>
      </c>
      <c r="CN100" s="163">
        <f t="shared" ca="1" si="97"/>
        <v>0</v>
      </c>
      <c r="CO100" s="163">
        <f t="shared" ca="1" si="97"/>
        <v>0</v>
      </c>
      <c r="CP100" s="163">
        <f t="shared" ca="1" si="97"/>
        <v>0</v>
      </c>
      <c r="CQ100" s="163">
        <f t="shared" ca="1" si="97"/>
        <v>0</v>
      </c>
      <c r="CR100" s="163">
        <f t="shared" ca="1" si="97"/>
        <v>0</v>
      </c>
      <c r="CS100" s="163">
        <f t="shared" ca="1" si="97"/>
        <v>0</v>
      </c>
      <c r="CT100" s="163">
        <f t="shared" ca="1" si="98"/>
        <v>0</v>
      </c>
      <c r="CU100" s="163">
        <f t="shared" ca="1" si="98"/>
        <v>0</v>
      </c>
      <c r="CV100" s="163">
        <f t="shared" ca="1" si="98"/>
        <v>0</v>
      </c>
      <c r="CW100" s="163">
        <f t="shared" ca="1" si="98"/>
        <v>0</v>
      </c>
      <c r="CX100" s="163">
        <f t="shared" ca="1" si="98"/>
        <v>0</v>
      </c>
      <c r="CY100" s="163">
        <f t="shared" ca="1" si="98"/>
        <v>0</v>
      </c>
      <c r="CZ100" s="163">
        <f t="shared" ca="1" si="98"/>
        <v>0</v>
      </c>
      <c r="DA100" s="163">
        <f t="shared" ca="1" si="98"/>
        <v>0</v>
      </c>
      <c r="DB100" s="163">
        <f t="shared" ca="1" si="98"/>
        <v>0</v>
      </c>
      <c r="DC100" s="163">
        <f t="shared" ca="1" si="98"/>
        <v>0</v>
      </c>
      <c r="DE100" s="111"/>
    </row>
    <row r="101" spans="1:109" s="158" customFormat="1" hidden="1">
      <c r="A101" s="162">
        <v>69</v>
      </c>
      <c r="B101" s="161" t="str">
        <f t="shared" ca="1" si="61"/>
        <v>F.3.</v>
      </c>
      <c r="C101" s="453" t="str">
        <f t="shared" ca="1" si="62"/>
        <v>Veikla</v>
      </c>
      <c r="D101" s="454"/>
      <c r="E101" s="454"/>
      <c r="F101" s="455"/>
      <c r="G101" s="157">
        <f ca="1">SUMIF($H$39:$DC$39,"&lt;="&amp;PAL,$H101:$DC101)</f>
        <v>0</v>
      </c>
      <c r="H101" s="163">
        <f t="shared" ca="1" si="89"/>
        <v>0</v>
      </c>
      <c r="I101" s="163">
        <f t="shared" ca="1" si="89"/>
        <v>0</v>
      </c>
      <c r="J101" s="163">
        <f t="shared" ca="1" si="89"/>
        <v>0</v>
      </c>
      <c r="K101" s="163">
        <f t="shared" ca="1" si="89"/>
        <v>0</v>
      </c>
      <c r="L101" s="163">
        <f t="shared" ca="1" si="89"/>
        <v>0</v>
      </c>
      <c r="M101" s="163">
        <f t="shared" ca="1" si="89"/>
        <v>0</v>
      </c>
      <c r="N101" s="163">
        <f t="shared" ca="1" si="89"/>
        <v>0</v>
      </c>
      <c r="O101" s="163">
        <f t="shared" ca="1" si="89"/>
        <v>0</v>
      </c>
      <c r="P101" s="163">
        <f t="shared" ca="1" si="89"/>
        <v>0</v>
      </c>
      <c r="Q101" s="163">
        <f t="shared" ca="1" si="89"/>
        <v>0</v>
      </c>
      <c r="R101" s="163">
        <f t="shared" ca="1" si="90"/>
        <v>0</v>
      </c>
      <c r="S101" s="163">
        <f t="shared" ca="1" si="90"/>
        <v>0</v>
      </c>
      <c r="T101" s="163">
        <f t="shared" ca="1" si="90"/>
        <v>0</v>
      </c>
      <c r="U101" s="163">
        <f t="shared" ca="1" si="90"/>
        <v>0</v>
      </c>
      <c r="V101" s="163">
        <f t="shared" ca="1" si="90"/>
        <v>0</v>
      </c>
      <c r="W101" s="163">
        <f t="shared" ca="1" si="90"/>
        <v>0</v>
      </c>
      <c r="X101" s="163">
        <f t="shared" ca="1" si="90"/>
        <v>0</v>
      </c>
      <c r="Y101" s="163">
        <f t="shared" ca="1" si="90"/>
        <v>0</v>
      </c>
      <c r="Z101" s="163">
        <f t="shared" ca="1" si="90"/>
        <v>0</v>
      </c>
      <c r="AA101" s="163">
        <f t="shared" ca="1" si="90"/>
        <v>0</v>
      </c>
      <c r="AB101" s="163">
        <f t="shared" ca="1" si="91"/>
        <v>0</v>
      </c>
      <c r="AC101" s="163">
        <f t="shared" ca="1" si="91"/>
        <v>0</v>
      </c>
      <c r="AD101" s="163">
        <f t="shared" ca="1" si="91"/>
        <v>0</v>
      </c>
      <c r="AE101" s="163">
        <f t="shared" ca="1" si="91"/>
        <v>0</v>
      </c>
      <c r="AF101" s="163">
        <f t="shared" ca="1" si="91"/>
        <v>0</v>
      </c>
      <c r="AG101" s="163">
        <f t="shared" ca="1" si="91"/>
        <v>0</v>
      </c>
      <c r="AH101" s="163">
        <f t="shared" ca="1" si="91"/>
        <v>0</v>
      </c>
      <c r="AI101" s="163">
        <f t="shared" ca="1" si="91"/>
        <v>0</v>
      </c>
      <c r="AJ101" s="163">
        <f t="shared" ca="1" si="91"/>
        <v>0</v>
      </c>
      <c r="AK101" s="163">
        <f t="shared" ca="1" si="91"/>
        <v>0</v>
      </c>
      <c r="AL101" s="163">
        <f t="shared" ca="1" si="92"/>
        <v>0</v>
      </c>
      <c r="AM101" s="163">
        <f t="shared" ca="1" si="92"/>
        <v>0</v>
      </c>
      <c r="AN101" s="163">
        <f t="shared" ca="1" si="92"/>
        <v>0</v>
      </c>
      <c r="AO101" s="163">
        <f t="shared" ca="1" si="92"/>
        <v>0</v>
      </c>
      <c r="AP101" s="163">
        <f t="shared" ca="1" si="92"/>
        <v>0</v>
      </c>
      <c r="AQ101" s="163">
        <f t="shared" ca="1" si="92"/>
        <v>0</v>
      </c>
      <c r="AR101" s="163">
        <f t="shared" ca="1" si="92"/>
        <v>0</v>
      </c>
      <c r="AS101" s="163">
        <f t="shared" ca="1" si="92"/>
        <v>0</v>
      </c>
      <c r="AT101" s="163">
        <f t="shared" ca="1" si="92"/>
        <v>0</v>
      </c>
      <c r="AU101" s="163">
        <f t="shared" ca="1" si="92"/>
        <v>0</v>
      </c>
      <c r="AV101" s="163">
        <f t="shared" ca="1" si="93"/>
        <v>0</v>
      </c>
      <c r="AW101" s="163">
        <f t="shared" ca="1" si="93"/>
        <v>0</v>
      </c>
      <c r="AX101" s="163">
        <f t="shared" ca="1" si="93"/>
        <v>0</v>
      </c>
      <c r="AY101" s="163">
        <f t="shared" ca="1" si="93"/>
        <v>0</v>
      </c>
      <c r="AZ101" s="163">
        <f t="shared" ca="1" si="93"/>
        <v>0</v>
      </c>
      <c r="BA101" s="163">
        <f t="shared" ca="1" si="93"/>
        <v>0</v>
      </c>
      <c r="BB101" s="163">
        <f t="shared" ca="1" si="93"/>
        <v>0</v>
      </c>
      <c r="BC101" s="163">
        <f t="shared" ca="1" si="93"/>
        <v>0</v>
      </c>
      <c r="BD101" s="163">
        <f t="shared" ca="1" si="93"/>
        <v>0</v>
      </c>
      <c r="BE101" s="163">
        <f t="shared" ca="1" si="93"/>
        <v>0</v>
      </c>
      <c r="BF101" s="163">
        <f t="shared" ca="1" si="94"/>
        <v>0</v>
      </c>
      <c r="BG101" s="163">
        <f t="shared" ca="1" si="94"/>
        <v>0</v>
      </c>
      <c r="BH101" s="163">
        <f t="shared" ca="1" si="94"/>
        <v>0</v>
      </c>
      <c r="BI101" s="163">
        <f t="shared" ca="1" si="94"/>
        <v>0</v>
      </c>
      <c r="BJ101" s="163">
        <f t="shared" ca="1" si="94"/>
        <v>0</v>
      </c>
      <c r="BK101" s="163">
        <f t="shared" ca="1" si="94"/>
        <v>0</v>
      </c>
      <c r="BL101" s="163">
        <f t="shared" ca="1" si="94"/>
        <v>0</v>
      </c>
      <c r="BM101" s="163">
        <f t="shared" ca="1" si="94"/>
        <v>0</v>
      </c>
      <c r="BN101" s="163">
        <f t="shared" ca="1" si="94"/>
        <v>0</v>
      </c>
      <c r="BO101" s="163">
        <f t="shared" ca="1" si="94"/>
        <v>0</v>
      </c>
      <c r="BP101" s="163">
        <f t="shared" ca="1" si="95"/>
        <v>0</v>
      </c>
      <c r="BQ101" s="163">
        <f t="shared" ca="1" si="95"/>
        <v>0</v>
      </c>
      <c r="BR101" s="163">
        <f t="shared" ca="1" si="95"/>
        <v>0</v>
      </c>
      <c r="BS101" s="163">
        <f t="shared" ca="1" si="95"/>
        <v>0</v>
      </c>
      <c r="BT101" s="163">
        <f t="shared" ca="1" si="95"/>
        <v>0</v>
      </c>
      <c r="BU101" s="163">
        <f t="shared" ca="1" si="95"/>
        <v>0</v>
      </c>
      <c r="BV101" s="163">
        <f t="shared" ca="1" si="95"/>
        <v>0</v>
      </c>
      <c r="BW101" s="163">
        <f t="shared" ca="1" si="95"/>
        <v>0</v>
      </c>
      <c r="BX101" s="163">
        <f t="shared" ca="1" si="95"/>
        <v>0</v>
      </c>
      <c r="BY101" s="163">
        <f t="shared" ca="1" si="95"/>
        <v>0</v>
      </c>
      <c r="BZ101" s="163">
        <f t="shared" ca="1" si="96"/>
        <v>0</v>
      </c>
      <c r="CA101" s="163">
        <f t="shared" ca="1" si="96"/>
        <v>0</v>
      </c>
      <c r="CB101" s="163">
        <f t="shared" ca="1" si="96"/>
        <v>0</v>
      </c>
      <c r="CC101" s="163">
        <f t="shared" ca="1" si="96"/>
        <v>0</v>
      </c>
      <c r="CD101" s="163">
        <f t="shared" ca="1" si="96"/>
        <v>0</v>
      </c>
      <c r="CE101" s="163">
        <f t="shared" ca="1" si="96"/>
        <v>0</v>
      </c>
      <c r="CF101" s="163">
        <f t="shared" ca="1" si="96"/>
        <v>0</v>
      </c>
      <c r="CG101" s="163">
        <f t="shared" ca="1" si="96"/>
        <v>0</v>
      </c>
      <c r="CH101" s="163">
        <f t="shared" ca="1" si="96"/>
        <v>0</v>
      </c>
      <c r="CI101" s="163">
        <f t="shared" ca="1" si="96"/>
        <v>0</v>
      </c>
      <c r="CJ101" s="163">
        <f t="shared" ca="1" si="97"/>
        <v>0</v>
      </c>
      <c r="CK101" s="163">
        <f t="shared" ca="1" si="97"/>
        <v>0</v>
      </c>
      <c r="CL101" s="163">
        <f t="shared" ca="1" si="97"/>
        <v>0</v>
      </c>
      <c r="CM101" s="163">
        <f t="shared" ca="1" si="97"/>
        <v>0</v>
      </c>
      <c r="CN101" s="163">
        <f t="shared" ca="1" si="97"/>
        <v>0</v>
      </c>
      <c r="CO101" s="163">
        <f t="shared" ca="1" si="97"/>
        <v>0</v>
      </c>
      <c r="CP101" s="163">
        <f t="shared" ca="1" si="97"/>
        <v>0</v>
      </c>
      <c r="CQ101" s="163">
        <f t="shared" ca="1" si="97"/>
        <v>0</v>
      </c>
      <c r="CR101" s="163">
        <f t="shared" ca="1" si="97"/>
        <v>0</v>
      </c>
      <c r="CS101" s="163">
        <f t="shared" ca="1" si="97"/>
        <v>0</v>
      </c>
      <c r="CT101" s="163">
        <f t="shared" ca="1" si="98"/>
        <v>0</v>
      </c>
      <c r="CU101" s="163">
        <f t="shared" ca="1" si="98"/>
        <v>0</v>
      </c>
      <c r="CV101" s="163">
        <f t="shared" ca="1" si="98"/>
        <v>0</v>
      </c>
      <c r="CW101" s="163">
        <f t="shared" ca="1" si="98"/>
        <v>0</v>
      </c>
      <c r="CX101" s="163">
        <f t="shared" ca="1" si="98"/>
        <v>0</v>
      </c>
      <c r="CY101" s="163">
        <f t="shared" ca="1" si="98"/>
        <v>0</v>
      </c>
      <c r="CZ101" s="163">
        <f t="shared" ca="1" si="98"/>
        <v>0</v>
      </c>
      <c r="DA101" s="163">
        <f t="shared" ca="1" si="98"/>
        <v>0</v>
      </c>
      <c r="DB101" s="163">
        <f t="shared" ca="1" si="98"/>
        <v>0</v>
      </c>
      <c r="DC101" s="163">
        <f t="shared" ca="1" si="98"/>
        <v>0</v>
      </c>
      <c r="DE101" s="111"/>
    </row>
    <row r="102" spans="1:109" s="158" customFormat="1" hidden="1">
      <c r="A102" s="162">
        <v>70</v>
      </c>
      <c r="B102" s="161" t="str">
        <f t="shared" ca="1" si="61"/>
        <v>F.4.</v>
      </c>
      <c r="C102" s="453" t="str">
        <f t="shared" ca="1" si="62"/>
        <v>Veikla</v>
      </c>
      <c r="D102" s="454"/>
      <c r="E102" s="454"/>
      <c r="F102" s="455"/>
      <c r="G102" s="157">
        <f ca="1">SUMIF($H$39:$DC$39,"&lt;="&amp;PAL,$H102:$DC102)</f>
        <v>0</v>
      </c>
      <c r="H102" s="163">
        <f t="shared" ca="1" si="89"/>
        <v>0</v>
      </c>
      <c r="I102" s="163">
        <f t="shared" ca="1" si="89"/>
        <v>0</v>
      </c>
      <c r="J102" s="163">
        <f t="shared" ca="1" si="89"/>
        <v>0</v>
      </c>
      <c r="K102" s="163">
        <f t="shared" ca="1" si="89"/>
        <v>0</v>
      </c>
      <c r="L102" s="163">
        <f t="shared" ca="1" si="89"/>
        <v>0</v>
      </c>
      <c r="M102" s="163">
        <f t="shared" ca="1" si="89"/>
        <v>0</v>
      </c>
      <c r="N102" s="163">
        <f t="shared" ca="1" si="89"/>
        <v>0</v>
      </c>
      <c r="O102" s="163">
        <f t="shared" ca="1" si="89"/>
        <v>0</v>
      </c>
      <c r="P102" s="163">
        <f t="shared" ca="1" si="89"/>
        <v>0</v>
      </c>
      <c r="Q102" s="163">
        <f t="shared" ca="1" si="89"/>
        <v>0</v>
      </c>
      <c r="R102" s="163">
        <f t="shared" ca="1" si="90"/>
        <v>0</v>
      </c>
      <c r="S102" s="163">
        <f t="shared" ca="1" si="90"/>
        <v>0</v>
      </c>
      <c r="T102" s="163">
        <f t="shared" ca="1" si="90"/>
        <v>0</v>
      </c>
      <c r="U102" s="163">
        <f t="shared" ca="1" si="90"/>
        <v>0</v>
      </c>
      <c r="V102" s="163">
        <f t="shared" ca="1" si="90"/>
        <v>0</v>
      </c>
      <c r="W102" s="163">
        <f t="shared" ca="1" si="90"/>
        <v>0</v>
      </c>
      <c r="X102" s="163">
        <f t="shared" ca="1" si="90"/>
        <v>0</v>
      </c>
      <c r="Y102" s="163">
        <f t="shared" ca="1" si="90"/>
        <v>0</v>
      </c>
      <c r="Z102" s="163">
        <f t="shared" ca="1" si="90"/>
        <v>0</v>
      </c>
      <c r="AA102" s="163">
        <f t="shared" ca="1" si="90"/>
        <v>0</v>
      </c>
      <c r="AB102" s="163">
        <f t="shared" ca="1" si="91"/>
        <v>0</v>
      </c>
      <c r="AC102" s="163">
        <f t="shared" ca="1" si="91"/>
        <v>0</v>
      </c>
      <c r="AD102" s="163">
        <f t="shared" ca="1" si="91"/>
        <v>0</v>
      </c>
      <c r="AE102" s="163">
        <f t="shared" ca="1" si="91"/>
        <v>0</v>
      </c>
      <c r="AF102" s="163">
        <f t="shared" ca="1" si="91"/>
        <v>0</v>
      </c>
      <c r="AG102" s="163">
        <f t="shared" ca="1" si="91"/>
        <v>0</v>
      </c>
      <c r="AH102" s="163">
        <f t="shared" ca="1" si="91"/>
        <v>0</v>
      </c>
      <c r="AI102" s="163">
        <f t="shared" ca="1" si="91"/>
        <v>0</v>
      </c>
      <c r="AJ102" s="163">
        <f t="shared" ca="1" si="91"/>
        <v>0</v>
      </c>
      <c r="AK102" s="163">
        <f t="shared" ca="1" si="91"/>
        <v>0</v>
      </c>
      <c r="AL102" s="163">
        <f t="shared" ca="1" si="92"/>
        <v>0</v>
      </c>
      <c r="AM102" s="163">
        <f t="shared" ca="1" si="92"/>
        <v>0</v>
      </c>
      <c r="AN102" s="163">
        <f t="shared" ca="1" si="92"/>
        <v>0</v>
      </c>
      <c r="AO102" s="163">
        <f t="shared" ca="1" si="92"/>
        <v>0</v>
      </c>
      <c r="AP102" s="163">
        <f t="shared" ca="1" si="92"/>
        <v>0</v>
      </c>
      <c r="AQ102" s="163">
        <f t="shared" ca="1" si="92"/>
        <v>0</v>
      </c>
      <c r="AR102" s="163">
        <f t="shared" ca="1" si="92"/>
        <v>0</v>
      </c>
      <c r="AS102" s="163">
        <f t="shared" ca="1" si="92"/>
        <v>0</v>
      </c>
      <c r="AT102" s="163">
        <f t="shared" ca="1" si="92"/>
        <v>0</v>
      </c>
      <c r="AU102" s="163">
        <f t="shared" ca="1" si="92"/>
        <v>0</v>
      </c>
      <c r="AV102" s="163">
        <f t="shared" ca="1" si="93"/>
        <v>0</v>
      </c>
      <c r="AW102" s="163">
        <f t="shared" ca="1" si="93"/>
        <v>0</v>
      </c>
      <c r="AX102" s="163">
        <f t="shared" ca="1" si="93"/>
        <v>0</v>
      </c>
      <c r="AY102" s="163">
        <f t="shared" ca="1" si="93"/>
        <v>0</v>
      </c>
      <c r="AZ102" s="163">
        <f t="shared" ca="1" si="93"/>
        <v>0</v>
      </c>
      <c r="BA102" s="163">
        <f t="shared" ca="1" si="93"/>
        <v>0</v>
      </c>
      <c r="BB102" s="163">
        <f t="shared" ca="1" si="93"/>
        <v>0</v>
      </c>
      <c r="BC102" s="163">
        <f t="shared" ca="1" si="93"/>
        <v>0</v>
      </c>
      <c r="BD102" s="163">
        <f t="shared" ca="1" si="93"/>
        <v>0</v>
      </c>
      <c r="BE102" s="163">
        <f t="shared" ca="1" si="93"/>
        <v>0</v>
      </c>
      <c r="BF102" s="163">
        <f t="shared" ca="1" si="94"/>
        <v>0</v>
      </c>
      <c r="BG102" s="163">
        <f t="shared" ca="1" si="94"/>
        <v>0</v>
      </c>
      <c r="BH102" s="163">
        <f t="shared" ca="1" si="94"/>
        <v>0</v>
      </c>
      <c r="BI102" s="163">
        <f t="shared" ca="1" si="94"/>
        <v>0</v>
      </c>
      <c r="BJ102" s="163">
        <f t="shared" ca="1" si="94"/>
        <v>0</v>
      </c>
      <c r="BK102" s="163">
        <f t="shared" ca="1" si="94"/>
        <v>0</v>
      </c>
      <c r="BL102" s="163">
        <f t="shared" ca="1" si="94"/>
        <v>0</v>
      </c>
      <c r="BM102" s="163">
        <f t="shared" ca="1" si="94"/>
        <v>0</v>
      </c>
      <c r="BN102" s="163">
        <f t="shared" ca="1" si="94"/>
        <v>0</v>
      </c>
      <c r="BO102" s="163">
        <f t="shared" ca="1" si="94"/>
        <v>0</v>
      </c>
      <c r="BP102" s="163">
        <f t="shared" ca="1" si="95"/>
        <v>0</v>
      </c>
      <c r="BQ102" s="163">
        <f t="shared" ca="1" si="95"/>
        <v>0</v>
      </c>
      <c r="BR102" s="163">
        <f t="shared" ca="1" si="95"/>
        <v>0</v>
      </c>
      <c r="BS102" s="163">
        <f t="shared" ca="1" si="95"/>
        <v>0</v>
      </c>
      <c r="BT102" s="163">
        <f t="shared" ca="1" si="95"/>
        <v>0</v>
      </c>
      <c r="BU102" s="163">
        <f t="shared" ca="1" si="95"/>
        <v>0</v>
      </c>
      <c r="BV102" s="163">
        <f t="shared" ca="1" si="95"/>
        <v>0</v>
      </c>
      <c r="BW102" s="163">
        <f t="shared" ca="1" si="95"/>
        <v>0</v>
      </c>
      <c r="BX102" s="163">
        <f t="shared" ca="1" si="95"/>
        <v>0</v>
      </c>
      <c r="BY102" s="163">
        <f t="shared" ca="1" si="95"/>
        <v>0</v>
      </c>
      <c r="BZ102" s="163">
        <f t="shared" ca="1" si="96"/>
        <v>0</v>
      </c>
      <c r="CA102" s="163">
        <f t="shared" ca="1" si="96"/>
        <v>0</v>
      </c>
      <c r="CB102" s="163">
        <f t="shared" ca="1" si="96"/>
        <v>0</v>
      </c>
      <c r="CC102" s="163">
        <f t="shared" ca="1" si="96"/>
        <v>0</v>
      </c>
      <c r="CD102" s="163">
        <f t="shared" ca="1" si="96"/>
        <v>0</v>
      </c>
      <c r="CE102" s="163">
        <f t="shared" ca="1" si="96"/>
        <v>0</v>
      </c>
      <c r="CF102" s="163">
        <f t="shared" ca="1" si="96"/>
        <v>0</v>
      </c>
      <c r="CG102" s="163">
        <f t="shared" ca="1" si="96"/>
        <v>0</v>
      </c>
      <c r="CH102" s="163">
        <f t="shared" ca="1" si="96"/>
        <v>0</v>
      </c>
      <c r="CI102" s="163">
        <f t="shared" ca="1" si="96"/>
        <v>0</v>
      </c>
      <c r="CJ102" s="163">
        <f t="shared" ca="1" si="97"/>
        <v>0</v>
      </c>
      <c r="CK102" s="163">
        <f t="shared" ca="1" si="97"/>
        <v>0</v>
      </c>
      <c r="CL102" s="163">
        <f t="shared" ca="1" si="97"/>
        <v>0</v>
      </c>
      <c r="CM102" s="163">
        <f t="shared" ca="1" si="97"/>
        <v>0</v>
      </c>
      <c r="CN102" s="163">
        <f t="shared" ca="1" si="97"/>
        <v>0</v>
      </c>
      <c r="CO102" s="163">
        <f t="shared" ca="1" si="97"/>
        <v>0</v>
      </c>
      <c r="CP102" s="163">
        <f t="shared" ca="1" si="97"/>
        <v>0</v>
      </c>
      <c r="CQ102" s="163">
        <f t="shared" ca="1" si="97"/>
        <v>0</v>
      </c>
      <c r="CR102" s="163">
        <f t="shared" ca="1" si="97"/>
        <v>0</v>
      </c>
      <c r="CS102" s="163">
        <f t="shared" ca="1" si="97"/>
        <v>0</v>
      </c>
      <c r="CT102" s="163">
        <f t="shared" ca="1" si="98"/>
        <v>0</v>
      </c>
      <c r="CU102" s="163">
        <f t="shared" ca="1" si="98"/>
        <v>0</v>
      </c>
      <c r="CV102" s="163">
        <f t="shared" ca="1" si="98"/>
        <v>0</v>
      </c>
      <c r="CW102" s="163">
        <f t="shared" ca="1" si="98"/>
        <v>0</v>
      </c>
      <c r="CX102" s="163">
        <f t="shared" ca="1" si="98"/>
        <v>0</v>
      </c>
      <c r="CY102" s="163">
        <f t="shared" ca="1" si="98"/>
        <v>0</v>
      </c>
      <c r="CZ102" s="163">
        <f t="shared" ca="1" si="98"/>
        <v>0</v>
      </c>
      <c r="DA102" s="163">
        <f t="shared" ca="1" si="98"/>
        <v>0</v>
      </c>
      <c r="DB102" s="163">
        <f t="shared" ca="1" si="98"/>
        <v>0</v>
      </c>
      <c r="DC102" s="163">
        <f t="shared" ca="1" si="98"/>
        <v>0</v>
      </c>
      <c r="DE102" s="111"/>
    </row>
    <row r="103" spans="1:109" s="158" customFormat="1" hidden="1">
      <c r="A103" s="162">
        <v>71</v>
      </c>
      <c r="B103" s="161" t="str">
        <f t="shared" ca="1" si="61"/>
        <v>F.5.</v>
      </c>
      <c r="C103" s="453" t="str">
        <f t="shared" ca="1" si="62"/>
        <v>Veikla</v>
      </c>
      <c r="D103" s="454"/>
      <c r="E103" s="454"/>
      <c r="F103" s="455"/>
      <c r="G103" s="157">
        <f ca="1">SUMIF($H$39:$DC$39,"&lt;="&amp;PAL,$H103:$DC103)</f>
        <v>0</v>
      </c>
      <c r="H103" s="163">
        <f t="shared" ca="1" si="89"/>
        <v>0</v>
      </c>
      <c r="I103" s="163">
        <f t="shared" ca="1" si="89"/>
        <v>0</v>
      </c>
      <c r="J103" s="163">
        <f t="shared" ca="1" si="89"/>
        <v>0</v>
      </c>
      <c r="K103" s="163">
        <f t="shared" ca="1" si="89"/>
        <v>0</v>
      </c>
      <c r="L103" s="163">
        <f t="shared" ca="1" si="89"/>
        <v>0</v>
      </c>
      <c r="M103" s="163">
        <f t="shared" ca="1" si="89"/>
        <v>0</v>
      </c>
      <c r="N103" s="163">
        <f t="shared" ca="1" si="89"/>
        <v>0</v>
      </c>
      <c r="O103" s="163">
        <f t="shared" ca="1" si="89"/>
        <v>0</v>
      </c>
      <c r="P103" s="163">
        <f t="shared" ca="1" si="89"/>
        <v>0</v>
      </c>
      <c r="Q103" s="163">
        <f t="shared" ca="1" si="89"/>
        <v>0</v>
      </c>
      <c r="R103" s="163">
        <f t="shared" ca="1" si="90"/>
        <v>0</v>
      </c>
      <c r="S103" s="163">
        <f t="shared" ca="1" si="90"/>
        <v>0</v>
      </c>
      <c r="T103" s="163">
        <f t="shared" ca="1" si="90"/>
        <v>0</v>
      </c>
      <c r="U103" s="163">
        <f t="shared" ca="1" si="90"/>
        <v>0</v>
      </c>
      <c r="V103" s="163">
        <f t="shared" ca="1" si="90"/>
        <v>0</v>
      </c>
      <c r="W103" s="163">
        <f t="shared" ca="1" si="90"/>
        <v>0</v>
      </c>
      <c r="X103" s="163">
        <f t="shared" ca="1" si="90"/>
        <v>0</v>
      </c>
      <c r="Y103" s="163">
        <f t="shared" ca="1" si="90"/>
        <v>0</v>
      </c>
      <c r="Z103" s="163">
        <f t="shared" ca="1" si="90"/>
        <v>0</v>
      </c>
      <c r="AA103" s="163">
        <f t="shared" ca="1" si="90"/>
        <v>0</v>
      </c>
      <c r="AB103" s="163">
        <f t="shared" ca="1" si="91"/>
        <v>0</v>
      </c>
      <c r="AC103" s="163">
        <f t="shared" ca="1" si="91"/>
        <v>0</v>
      </c>
      <c r="AD103" s="163">
        <f t="shared" ca="1" si="91"/>
        <v>0</v>
      </c>
      <c r="AE103" s="163">
        <f t="shared" ca="1" si="91"/>
        <v>0</v>
      </c>
      <c r="AF103" s="163">
        <f t="shared" ca="1" si="91"/>
        <v>0</v>
      </c>
      <c r="AG103" s="163">
        <f t="shared" ca="1" si="91"/>
        <v>0</v>
      </c>
      <c r="AH103" s="163">
        <f t="shared" ca="1" si="91"/>
        <v>0</v>
      </c>
      <c r="AI103" s="163">
        <f t="shared" ca="1" si="91"/>
        <v>0</v>
      </c>
      <c r="AJ103" s="163">
        <f t="shared" ca="1" si="91"/>
        <v>0</v>
      </c>
      <c r="AK103" s="163">
        <f t="shared" ca="1" si="91"/>
        <v>0</v>
      </c>
      <c r="AL103" s="163">
        <f t="shared" ca="1" si="92"/>
        <v>0</v>
      </c>
      <c r="AM103" s="163">
        <f t="shared" ca="1" si="92"/>
        <v>0</v>
      </c>
      <c r="AN103" s="163">
        <f t="shared" ca="1" si="92"/>
        <v>0</v>
      </c>
      <c r="AO103" s="163">
        <f t="shared" ca="1" si="92"/>
        <v>0</v>
      </c>
      <c r="AP103" s="163">
        <f t="shared" ca="1" si="92"/>
        <v>0</v>
      </c>
      <c r="AQ103" s="163">
        <f t="shared" ca="1" si="92"/>
        <v>0</v>
      </c>
      <c r="AR103" s="163">
        <f t="shared" ca="1" si="92"/>
        <v>0</v>
      </c>
      <c r="AS103" s="163">
        <f t="shared" ca="1" si="92"/>
        <v>0</v>
      </c>
      <c r="AT103" s="163">
        <f t="shared" ca="1" si="92"/>
        <v>0</v>
      </c>
      <c r="AU103" s="163">
        <f t="shared" ca="1" si="92"/>
        <v>0</v>
      </c>
      <c r="AV103" s="163">
        <f t="shared" ca="1" si="93"/>
        <v>0</v>
      </c>
      <c r="AW103" s="163">
        <f t="shared" ca="1" si="93"/>
        <v>0</v>
      </c>
      <c r="AX103" s="163">
        <f t="shared" ca="1" si="93"/>
        <v>0</v>
      </c>
      <c r="AY103" s="163">
        <f t="shared" ca="1" si="93"/>
        <v>0</v>
      </c>
      <c r="AZ103" s="163">
        <f t="shared" ca="1" si="93"/>
        <v>0</v>
      </c>
      <c r="BA103" s="163">
        <f t="shared" ca="1" si="93"/>
        <v>0</v>
      </c>
      <c r="BB103" s="163">
        <f t="shared" ca="1" si="93"/>
        <v>0</v>
      </c>
      <c r="BC103" s="163">
        <f t="shared" ca="1" si="93"/>
        <v>0</v>
      </c>
      <c r="BD103" s="163">
        <f t="shared" ca="1" si="93"/>
        <v>0</v>
      </c>
      <c r="BE103" s="163">
        <f t="shared" ca="1" si="93"/>
        <v>0</v>
      </c>
      <c r="BF103" s="163">
        <f t="shared" ca="1" si="94"/>
        <v>0</v>
      </c>
      <c r="BG103" s="163">
        <f t="shared" ca="1" si="94"/>
        <v>0</v>
      </c>
      <c r="BH103" s="163">
        <f t="shared" ca="1" si="94"/>
        <v>0</v>
      </c>
      <c r="BI103" s="163">
        <f t="shared" ca="1" si="94"/>
        <v>0</v>
      </c>
      <c r="BJ103" s="163">
        <f t="shared" ca="1" si="94"/>
        <v>0</v>
      </c>
      <c r="BK103" s="163">
        <f t="shared" ca="1" si="94"/>
        <v>0</v>
      </c>
      <c r="BL103" s="163">
        <f t="shared" ca="1" si="94"/>
        <v>0</v>
      </c>
      <c r="BM103" s="163">
        <f t="shared" ca="1" si="94"/>
        <v>0</v>
      </c>
      <c r="BN103" s="163">
        <f t="shared" ca="1" si="94"/>
        <v>0</v>
      </c>
      <c r="BO103" s="163">
        <f t="shared" ca="1" si="94"/>
        <v>0</v>
      </c>
      <c r="BP103" s="163">
        <f t="shared" ca="1" si="95"/>
        <v>0</v>
      </c>
      <c r="BQ103" s="163">
        <f t="shared" ca="1" si="95"/>
        <v>0</v>
      </c>
      <c r="BR103" s="163">
        <f t="shared" ca="1" si="95"/>
        <v>0</v>
      </c>
      <c r="BS103" s="163">
        <f t="shared" ca="1" si="95"/>
        <v>0</v>
      </c>
      <c r="BT103" s="163">
        <f t="shared" ca="1" si="95"/>
        <v>0</v>
      </c>
      <c r="BU103" s="163">
        <f t="shared" ca="1" si="95"/>
        <v>0</v>
      </c>
      <c r="BV103" s="163">
        <f t="shared" ca="1" si="95"/>
        <v>0</v>
      </c>
      <c r="BW103" s="163">
        <f t="shared" ca="1" si="95"/>
        <v>0</v>
      </c>
      <c r="BX103" s="163">
        <f t="shared" ca="1" si="95"/>
        <v>0</v>
      </c>
      <c r="BY103" s="163">
        <f t="shared" ca="1" si="95"/>
        <v>0</v>
      </c>
      <c r="BZ103" s="163">
        <f t="shared" ca="1" si="96"/>
        <v>0</v>
      </c>
      <c r="CA103" s="163">
        <f t="shared" ca="1" si="96"/>
        <v>0</v>
      </c>
      <c r="CB103" s="163">
        <f t="shared" ca="1" si="96"/>
        <v>0</v>
      </c>
      <c r="CC103" s="163">
        <f t="shared" ca="1" si="96"/>
        <v>0</v>
      </c>
      <c r="CD103" s="163">
        <f t="shared" ca="1" si="96"/>
        <v>0</v>
      </c>
      <c r="CE103" s="163">
        <f t="shared" ca="1" si="96"/>
        <v>0</v>
      </c>
      <c r="CF103" s="163">
        <f t="shared" ca="1" si="96"/>
        <v>0</v>
      </c>
      <c r="CG103" s="163">
        <f t="shared" ca="1" si="96"/>
        <v>0</v>
      </c>
      <c r="CH103" s="163">
        <f t="shared" ca="1" si="96"/>
        <v>0</v>
      </c>
      <c r="CI103" s="163">
        <f t="shared" ca="1" si="96"/>
        <v>0</v>
      </c>
      <c r="CJ103" s="163">
        <f t="shared" ca="1" si="97"/>
        <v>0</v>
      </c>
      <c r="CK103" s="163">
        <f t="shared" ca="1" si="97"/>
        <v>0</v>
      </c>
      <c r="CL103" s="163">
        <f t="shared" ca="1" si="97"/>
        <v>0</v>
      </c>
      <c r="CM103" s="163">
        <f t="shared" ca="1" si="97"/>
        <v>0</v>
      </c>
      <c r="CN103" s="163">
        <f t="shared" ca="1" si="97"/>
        <v>0</v>
      </c>
      <c r="CO103" s="163">
        <f t="shared" ca="1" si="97"/>
        <v>0</v>
      </c>
      <c r="CP103" s="163">
        <f t="shared" ca="1" si="97"/>
        <v>0</v>
      </c>
      <c r="CQ103" s="163">
        <f t="shared" ca="1" si="97"/>
        <v>0</v>
      </c>
      <c r="CR103" s="163">
        <f t="shared" ca="1" si="97"/>
        <v>0</v>
      </c>
      <c r="CS103" s="163">
        <f t="shared" ca="1" si="97"/>
        <v>0</v>
      </c>
      <c r="CT103" s="163">
        <f t="shared" ca="1" si="98"/>
        <v>0</v>
      </c>
      <c r="CU103" s="163">
        <f t="shared" ca="1" si="98"/>
        <v>0</v>
      </c>
      <c r="CV103" s="163">
        <f t="shared" ca="1" si="98"/>
        <v>0</v>
      </c>
      <c r="CW103" s="163">
        <f t="shared" ca="1" si="98"/>
        <v>0</v>
      </c>
      <c r="CX103" s="163">
        <f t="shared" ca="1" si="98"/>
        <v>0</v>
      </c>
      <c r="CY103" s="163">
        <f t="shared" ca="1" si="98"/>
        <v>0</v>
      </c>
      <c r="CZ103" s="163">
        <f t="shared" ca="1" si="98"/>
        <v>0</v>
      </c>
      <c r="DA103" s="163">
        <f t="shared" ca="1" si="98"/>
        <v>0</v>
      </c>
      <c r="DB103" s="163">
        <f t="shared" ca="1" si="98"/>
        <v>0</v>
      </c>
      <c r="DC103" s="163">
        <f t="shared" ca="1" si="98"/>
        <v>0</v>
      </c>
      <c r="DE103" s="111"/>
    </row>
    <row r="104" spans="1:109" s="158" customFormat="1" hidden="1">
      <c r="A104" s="162">
        <v>72</v>
      </c>
      <c r="B104" s="161" t="str">
        <f t="shared" ca="1" si="61"/>
        <v>F.6.</v>
      </c>
      <c r="C104" s="453" t="str">
        <f t="shared" ca="1" si="62"/>
        <v>Veikla</v>
      </c>
      <c r="D104" s="454"/>
      <c r="E104" s="454"/>
      <c r="F104" s="455"/>
      <c r="G104" s="157">
        <f ca="1">SUMIF($H$39:$DC$39,"&lt;="&amp;PAL,$H104:$DC104)</f>
        <v>0</v>
      </c>
      <c r="H104" s="163">
        <f t="shared" ca="1" si="89"/>
        <v>0</v>
      </c>
      <c r="I104" s="163">
        <f t="shared" ca="1" si="89"/>
        <v>0</v>
      </c>
      <c r="J104" s="163">
        <f t="shared" ca="1" si="89"/>
        <v>0</v>
      </c>
      <c r="K104" s="163">
        <f t="shared" ca="1" si="89"/>
        <v>0</v>
      </c>
      <c r="L104" s="163">
        <f t="shared" ca="1" si="89"/>
        <v>0</v>
      </c>
      <c r="M104" s="163">
        <f t="shared" ca="1" si="89"/>
        <v>0</v>
      </c>
      <c r="N104" s="163">
        <f t="shared" ca="1" si="89"/>
        <v>0</v>
      </c>
      <c r="O104" s="163">
        <f t="shared" ca="1" si="89"/>
        <v>0</v>
      </c>
      <c r="P104" s="163">
        <f t="shared" ca="1" si="89"/>
        <v>0</v>
      </c>
      <c r="Q104" s="163">
        <f t="shared" ca="1" si="89"/>
        <v>0</v>
      </c>
      <c r="R104" s="163">
        <f t="shared" ca="1" si="90"/>
        <v>0</v>
      </c>
      <c r="S104" s="163">
        <f t="shared" ca="1" si="90"/>
        <v>0</v>
      </c>
      <c r="T104" s="163">
        <f t="shared" ca="1" si="90"/>
        <v>0</v>
      </c>
      <c r="U104" s="163">
        <f t="shared" ca="1" si="90"/>
        <v>0</v>
      </c>
      <c r="V104" s="163">
        <f t="shared" ca="1" si="90"/>
        <v>0</v>
      </c>
      <c r="W104" s="163">
        <f t="shared" ca="1" si="90"/>
        <v>0</v>
      </c>
      <c r="X104" s="163">
        <f t="shared" ca="1" si="90"/>
        <v>0</v>
      </c>
      <c r="Y104" s="163">
        <f t="shared" ca="1" si="90"/>
        <v>0</v>
      </c>
      <c r="Z104" s="163">
        <f t="shared" ca="1" si="90"/>
        <v>0</v>
      </c>
      <c r="AA104" s="163">
        <f t="shared" ca="1" si="90"/>
        <v>0</v>
      </c>
      <c r="AB104" s="163">
        <f t="shared" ca="1" si="91"/>
        <v>0</v>
      </c>
      <c r="AC104" s="163">
        <f t="shared" ca="1" si="91"/>
        <v>0</v>
      </c>
      <c r="AD104" s="163">
        <f t="shared" ca="1" si="91"/>
        <v>0</v>
      </c>
      <c r="AE104" s="163">
        <f t="shared" ca="1" si="91"/>
        <v>0</v>
      </c>
      <c r="AF104" s="163">
        <f t="shared" ca="1" si="91"/>
        <v>0</v>
      </c>
      <c r="AG104" s="163">
        <f t="shared" ca="1" si="91"/>
        <v>0</v>
      </c>
      <c r="AH104" s="163">
        <f t="shared" ca="1" si="91"/>
        <v>0</v>
      </c>
      <c r="AI104" s="163">
        <f t="shared" ca="1" si="91"/>
        <v>0</v>
      </c>
      <c r="AJ104" s="163">
        <f t="shared" ca="1" si="91"/>
        <v>0</v>
      </c>
      <c r="AK104" s="163">
        <f t="shared" ca="1" si="91"/>
        <v>0</v>
      </c>
      <c r="AL104" s="163">
        <f t="shared" ca="1" si="92"/>
        <v>0</v>
      </c>
      <c r="AM104" s="163">
        <f t="shared" ca="1" si="92"/>
        <v>0</v>
      </c>
      <c r="AN104" s="163">
        <f t="shared" ca="1" si="92"/>
        <v>0</v>
      </c>
      <c r="AO104" s="163">
        <f t="shared" ca="1" si="92"/>
        <v>0</v>
      </c>
      <c r="AP104" s="163">
        <f t="shared" ca="1" si="92"/>
        <v>0</v>
      </c>
      <c r="AQ104" s="163">
        <f t="shared" ca="1" si="92"/>
        <v>0</v>
      </c>
      <c r="AR104" s="163">
        <f t="shared" ca="1" si="92"/>
        <v>0</v>
      </c>
      <c r="AS104" s="163">
        <f t="shared" ca="1" si="92"/>
        <v>0</v>
      </c>
      <c r="AT104" s="163">
        <f t="shared" ca="1" si="92"/>
        <v>0</v>
      </c>
      <c r="AU104" s="163">
        <f t="shared" ca="1" si="92"/>
        <v>0</v>
      </c>
      <c r="AV104" s="163">
        <f t="shared" ca="1" si="93"/>
        <v>0</v>
      </c>
      <c r="AW104" s="163">
        <f t="shared" ca="1" si="93"/>
        <v>0</v>
      </c>
      <c r="AX104" s="163">
        <f t="shared" ca="1" si="93"/>
        <v>0</v>
      </c>
      <c r="AY104" s="163">
        <f t="shared" ca="1" si="93"/>
        <v>0</v>
      </c>
      <c r="AZ104" s="163">
        <f t="shared" ca="1" si="93"/>
        <v>0</v>
      </c>
      <c r="BA104" s="163">
        <f t="shared" ca="1" si="93"/>
        <v>0</v>
      </c>
      <c r="BB104" s="163">
        <f t="shared" ca="1" si="93"/>
        <v>0</v>
      </c>
      <c r="BC104" s="163">
        <f t="shared" ca="1" si="93"/>
        <v>0</v>
      </c>
      <c r="BD104" s="163">
        <f t="shared" ca="1" si="93"/>
        <v>0</v>
      </c>
      <c r="BE104" s="163">
        <f t="shared" ca="1" si="93"/>
        <v>0</v>
      </c>
      <c r="BF104" s="163">
        <f t="shared" ca="1" si="94"/>
        <v>0</v>
      </c>
      <c r="BG104" s="163">
        <f t="shared" ca="1" si="94"/>
        <v>0</v>
      </c>
      <c r="BH104" s="163">
        <f t="shared" ca="1" si="94"/>
        <v>0</v>
      </c>
      <c r="BI104" s="163">
        <f t="shared" ca="1" si="94"/>
        <v>0</v>
      </c>
      <c r="BJ104" s="163">
        <f t="shared" ca="1" si="94"/>
        <v>0</v>
      </c>
      <c r="BK104" s="163">
        <f t="shared" ca="1" si="94"/>
        <v>0</v>
      </c>
      <c r="BL104" s="163">
        <f t="shared" ca="1" si="94"/>
        <v>0</v>
      </c>
      <c r="BM104" s="163">
        <f t="shared" ca="1" si="94"/>
        <v>0</v>
      </c>
      <c r="BN104" s="163">
        <f t="shared" ca="1" si="94"/>
        <v>0</v>
      </c>
      <c r="BO104" s="163">
        <f t="shared" ca="1" si="94"/>
        <v>0</v>
      </c>
      <c r="BP104" s="163">
        <f t="shared" ca="1" si="95"/>
        <v>0</v>
      </c>
      <c r="BQ104" s="163">
        <f t="shared" ca="1" si="95"/>
        <v>0</v>
      </c>
      <c r="BR104" s="163">
        <f t="shared" ca="1" si="95"/>
        <v>0</v>
      </c>
      <c r="BS104" s="163">
        <f t="shared" ca="1" si="95"/>
        <v>0</v>
      </c>
      <c r="BT104" s="163">
        <f t="shared" ca="1" si="95"/>
        <v>0</v>
      </c>
      <c r="BU104" s="163">
        <f t="shared" ca="1" si="95"/>
        <v>0</v>
      </c>
      <c r="BV104" s="163">
        <f t="shared" ca="1" si="95"/>
        <v>0</v>
      </c>
      <c r="BW104" s="163">
        <f t="shared" ca="1" si="95"/>
        <v>0</v>
      </c>
      <c r="BX104" s="163">
        <f t="shared" ca="1" si="95"/>
        <v>0</v>
      </c>
      <c r="BY104" s="163">
        <f t="shared" ca="1" si="95"/>
        <v>0</v>
      </c>
      <c r="BZ104" s="163">
        <f t="shared" ca="1" si="96"/>
        <v>0</v>
      </c>
      <c r="CA104" s="163">
        <f t="shared" ca="1" si="96"/>
        <v>0</v>
      </c>
      <c r="CB104" s="163">
        <f t="shared" ca="1" si="96"/>
        <v>0</v>
      </c>
      <c r="CC104" s="163">
        <f t="shared" ca="1" si="96"/>
        <v>0</v>
      </c>
      <c r="CD104" s="163">
        <f t="shared" ca="1" si="96"/>
        <v>0</v>
      </c>
      <c r="CE104" s="163">
        <f t="shared" ca="1" si="96"/>
        <v>0</v>
      </c>
      <c r="CF104" s="163">
        <f t="shared" ca="1" si="96"/>
        <v>0</v>
      </c>
      <c r="CG104" s="163">
        <f t="shared" ca="1" si="96"/>
        <v>0</v>
      </c>
      <c r="CH104" s="163">
        <f t="shared" ca="1" si="96"/>
        <v>0</v>
      </c>
      <c r="CI104" s="163">
        <f t="shared" ca="1" si="96"/>
        <v>0</v>
      </c>
      <c r="CJ104" s="163">
        <f t="shared" ca="1" si="97"/>
        <v>0</v>
      </c>
      <c r="CK104" s="163">
        <f t="shared" ca="1" si="97"/>
        <v>0</v>
      </c>
      <c r="CL104" s="163">
        <f t="shared" ca="1" si="97"/>
        <v>0</v>
      </c>
      <c r="CM104" s="163">
        <f t="shared" ca="1" si="97"/>
        <v>0</v>
      </c>
      <c r="CN104" s="163">
        <f t="shared" ca="1" si="97"/>
        <v>0</v>
      </c>
      <c r="CO104" s="163">
        <f t="shared" ca="1" si="97"/>
        <v>0</v>
      </c>
      <c r="CP104" s="163">
        <f t="shared" ca="1" si="97"/>
        <v>0</v>
      </c>
      <c r="CQ104" s="163">
        <f t="shared" ca="1" si="97"/>
        <v>0</v>
      </c>
      <c r="CR104" s="163">
        <f t="shared" ca="1" si="97"/>
        <v>0</v>
      </c>
      <c r="CS104" s="163">
        <f t="shared" ca="1" si="97"/>
        <v>0</v>
      </c>
      <c r="CT104" s="163">
        <f t="shared" ca="1" si="98"/>
        <v>0</v>
      </c>
      <c r="CU104" s="163">
        <f t="shared" ca="1" si="98"/>
        <v>0</v>
      </c>
      <c r="CV104" s="163">
        <f t="shared" ca="1" si="98"/>
        <v>0</v>
      </c>
      <c r="CW104" s="163">
        <f t="shared" ca="1" si="98"/>
        <v>0</v>
      </c>
      <c r="CX104" s="163">
        <f t="shared" ca="1" si="98"/>
        <v>0</v>
      </c>
      <c r="CY104" s="163">
        <f t="shared" ca="1" si="98"/>
        <v>0</v>
      </c>
      <c r="CZ104" s="163">
        <f t="shared" ca="1" si="98"/>
        <v>0</v>
      </c>
      <c r="DA104" s="163">
        <f t="shared" ca="1" si="98"/>
        <v>0</v>
      </c>
      <c r="DB104" s="163">
        <f t="shared" ca="1" si="98"/>
        <v>0</v>
      </c>
      <c r="DC104" s="163">
        <f t="shared" ca="1" si="98"/>
        <v>0</v>
      </c>
      <c r="DE104" s="111"/>
    </row>
    <row r="105" spans="1:109" s="158" customFormat="1" hidden="1">
      <c r="A105" s="162">
        <v>73</v>
      </c>
      <c r="B105" s="161" t="str">
        <f t="shared" ca="1" si="61"/>
        <v>F.7.</v>
      </c>
      <c r="C105" s="453" t="str">
        <f t="shared" ca="1" si="62"/>
        <v>Veikla</v>
      </c>
      <c r="D105" s="454"/>
      <c r="E105" s="454"/>
      <c r="F105" s="455"/>
      <c r="G105" s="157">
        <f ca="1">SUMIF($H$39:$DC$39,"&lt;="&amp;PAL,$H105:$DC105)</f>
        <v>0</v>
      </c>
      <c r="H105" s="163">
        <f t="shared" ca="1" si="89"/>
        <v>0</v>
      </c>
      <c r="I105" s="163">
        <f t="shared" ca="1" si="89"/>
        <v>0</v>
      </c>
      <c r="J105" s="163">
        <f t="shared" ca="1" si="89"/>
        <v>0</v>
      </c>
      <c r="K105" s="163">
        <f t="shared" ca="1" si="89"/>
        <v>0</v>
      </c>
      <c r="L105" s="163">
        <f t="shared" ca="1" si="89"/>
        <v>0</v>
      </c>
      <c r="M105" s="163">
        <f t="shared" ca="1" si="89"/>
        <v>0</v>
      </c>
      <c r="N105" s="163">
        <f t="shared" ca="1" si="89"/>
        <v>0</v>
      </c>
      <c r="O105" s="163">
        <f t="shared" ca="1" si="89"/>
        <v>0</v>
      </c>
      <c r="P105" s="163">
        <f t="shared" ca="1" si="89"/>
        <v>0</v>
      </c>
      <c r="Q105" s="163">
        <f t="shared" ca="1" si="89"/>
        <v>0</v>
      </c>
      <c r="R105" s="163">
        <f t="shared" ca="1" si="90"/>
        <v>0</v>
      </c>
      <c r="S105" s="163">
        <f t="shared" ca="1" si="90"/>
        <v>0</v>
      </c>
      <c r="T105" s="163">
        <f t="shared" ca="1" si="90"/>
        <v>0</v>
      </c>
      <c r="U105" s="163">
        <f t="shared" ca="1" si="90"/>
        <v>0</v>
      </c>
      <c r="V105" s="163">
        <f t="shared" ca="1" si="90"/>
        <v>0</v>
      </c>
      <c r="W105" s="163">
        <f t="shared" ca="1" si="90"/>
        <v>0</v>
      </c>
      <c r="X105" s="163">
        <f t="shared" ca="1" si="90"/>
        <v>0</v>
      </c>
      <c r="Y105" s="163">
        <f t="shared" ca="1" si="90"/>
        <v>0</v>
      </c>
      <c r="Z105" s="163">
        <f t="shared" ca="1" si="90"/>
        <v>0</v>
      </c>
      <c r="AA105" s="163">
        <f t="shared" ca="1" si="90"/>
        <v>0</v>
      </c>
      <c r="AB105" s="163">
        <f t="shared" ca="1" si="91"/>
        <v>0</v>
      </c>
      <c r="AC105" s="163">
        <f t="shared" ca="1" si="91"/>
        <v>0</v>
      </c>
      <c r="AD105" s="163">
        <f t="shared" ca="1" si="91"/>
        <v>0</v>
      </c>
      <c r="AE105" s="163">
        <f t="shared" ca="1" si="91"/>
        <v>0</v>
      </c>
      <c r="AF105" s="163">
        <f t="shared" ca="1" si="91"/>
        <v>0</v>
      </c>
      <c r="AG105" s="163">
        <f t="shared" ca="1" si="91"/>
        <v>0</v>
      </c>
      <c r="AH105" s="163">
        <f t="shared" ca="1" si="91"/>
        <v>0</v>
      </c>
      <c r="AI105" s="163">
        <f t="shared" ca="1" si="91"/>
        <v>0</v>
      </c>
      <c r="AJ105" s="163">
        <f t="shared" ca="1" si="91"/>
        <v>0</v>
      </c>
      <c r="AK105" s="163">
        <f t="shared" ca="1" si="91"/>
        <v>0</v>
      </c>
      <c r="AL105" s="163">
        <f t="shared" ca="1" si="92"/>
        <v>0</v>
      </c>
      <c r="AM105" s="163">
        <f t="shared" ca="1" si="92"/>
        <v>0</v>
      </c>
      <c r="AN105" s="163">
        <f t="shared" ca="1" si="92"/>
        <v>0</v>
      </c>
      <c r="AO105" s="163">
        <f t="shared" ca="1" si="92"/>
        <v>0</v>
      </c>
      <c r="AP105" s="163">
        <f t="shared" ca="1" si="92"/>
        <v>0</v>
      </c>
      <c r="AQ105" s="163">
        <f t="shared" ca="1" si="92"/>
        <v>0</v>
      </c>
      <c r="AR105" s="163">
        <f t="shared" ca="1" si="92"/>
        <v>0</v>
      </c>
      <c r="AS105" s="163">
        <f t="shared" ca="1" si="92"/>
        <v>0</v>
      </c>
      <c r="AT105" s="163">
        <f t="shared" ca="1" si="92"/>
        <v>0</v>
      </c>
      <c r="AU105" s="163">
        <f t="shared" ca="1" si="92"/>
        <v>0</v>
      </c>
      <c r="AV105" s="163">
        <f t="shared" ca="1" si="93"/>
        <v>0</v>
      </c>
      <c r="AW105" s="163">
        <f t="shared" ca="1" si="93"/>
        <v>0</v>
      </c>
      <c r="AX105" s="163">
        <f t="shared" ca="1" si="93"/>
        <v>0</v>
      </c>
      <c r="AY105" s="163">
        <f t="shared" ca="1" si="93"/>
        <v>0</v>
      </c>
      <c r="AZ105" s="163">
        <f t="shared" ca="1" si="93"/>
        <v>0</v>
      </c>
      <c r="BA105" s="163">
        <f t="shared" ca="1" si="93"/>
        <v>0</v>
      </c>
      <c r="BB105" s="163">
        <f t="shared" ca="1" si="93"/>
        <v>0</v>
      </c>
      <c r="BC105" s="163">
        <f t="shared" ca="1" si="93"/>
        <v>0</v>
      </c>
      <c r="BD105" s="163">
        <f t="shared" ca="1" si="93"/>
        <v>0</v>
      </c>
      <c r="BE105" s="163">
        <f t="shared" ca="1" si="93"/>
        <v>0</v>
      </c>
      <c r="BF105" s="163">
        <f t="shared" ca="1" si="94"/>
        <v>0</v>
      </c>
      <c r="BG105" s="163">
        <f t="shared" ca="1" si="94"/>
        <v>0</v>
      </c>
      <c r="BH105" s="163">
        <f t="shared" ca="1" si="94"/>
        <v>0</v>
      </c>
      <c r="BI105" s="163">
        <f t="shared" ca="1" si="94"/>
        <v>0</v>
      </c>
      <c r="BJ105" s="163">
        <f t="shared" ca="1" si="94"/>
        <v>0</v>
      </c>
      <c r="BK105" s="163">
        <f t="shared" ca="1" si="94"/>
        <v>0</v>
      </c>
      <c r="BL105" s="163">
        <f t="shared" ca="1" si="94"/>
        <v>0</v>
      </c>
      <c r="BM105" s="163">
        <f t="shared" ca="1" si="94"/>
        <v>0</v>
      </c>
      <c r="BN105" s="163">
        <f t="shared" ca="1" si="94"/>
        <v>0</v>
      </c>
      <c r="BO105" s="163">
        <f t="shared" ca="1" si="94"/>
        <v>0</v>
      </c>
      <c r="BP105" s="163">
        <f t="shared" ca="1" si="95"/>
        <v>0</v>
      </c>
      <c r="BQ105" s="163">
        <f t="shared" ca="1" si="95"/>
        <v>0</v>
      </c>
      <c r="BR105" s="163">
        <f t="shared" ca="1" si="95"/>
        <v>0</v>
      </c>
      <c r="BS105" s="163">
        <f t="shared" ca="1" si="95"/>
        <v>0</v>
      </c>
      <c r="BT105" s="163">
        <f t="shared" ca="1" si="95"/>
        <v>0</v>
      </c>
      <c r="BU105" s="163">
        <f t="shared" ca="1" si="95"/>
        <v>0</v>
      </c>
      <c r="BV105" s="163">
        <f t="shared" ca="1" si="95"/>
        <v>0</v>
      </c>
      <c r="BW105" s="163">
        <f t="shared" ca="1" si="95"/>
        <v>0</v>
      </c>
      <c r="BX105" s="163">
        <f t="shared" ca="1" si="95"/>
        <v>0</v>
      </c>
      <c r="BY105" s="163">
        <f t="shared" ca="1" si="95"/>
        <v>0</v>
      </c>
      <c r="BZ105" s="163">
        <f t="shared" ca="1" si="96"/>
        <v>0</v>
      </c>
      <c r="CA105" s="163">
        <f t="shared" ca="1" si="96"/>
        <v>0</v>
      </c>
      <c r="CB105" s="163">
        <f t="shared" ca="1" si="96"/>
        <v>0</v>
      </c>
      <c r="CC105" s="163">
        <f t="shared" ca="1" si="96"/>
        <v>0</v>
      </c>
      <c r="CD105" s="163">
        <f t="shared" ca="1" si="96"/>
        <v>0</v>
      </c>
      <c r="CE105" s="163">
        <f t="shared" ca="1" si="96"/>
        <v>0</v>
      </c>
      <c r="CF105" s="163">
        <f t="shared" ca="1" si="96"/>
        <v>0</v>
      </c>
      <c r="CG105" s="163">
        <f t="shared" ca="1" si="96"/>
        <v>0</v>
      </c>
      <c r="CH105" s="163">
        <f t="shared" ca="1" si="96"/>
        <v>0</v>
      </c>
      <c r="CI105" s="163">
        <f t="shared" ca="1" si="96"/>
        <v>0</v>
      </c>
      <c r="CJ105" s="163">
        <f t="shared" ca="1" si="97"/>
        <v>0</v>
      </c>
      <c r="CK105" s="163">
        <f t="shared" ca="1" si="97"/>
        <v>0</v>
      </c>
      <c r="CL105" s="163">
        <f t="shared" ca="1" si="97"/>
        <v>0</v>
      </c>
      <c r="CM105" s="163">
        <f t="shared" ca="1" si="97"/>
        <v>0</v>
      </c>
      <c r="CN105" s="163">
        <f t="shared" ca="1" si="97"/>
        <v>0</v>
      </c>
      <c r="CO105" s="163">
        <f t="shared" ca="1" si="97"/>
        <v>0</v>
      </c>
      <c r="CP105" s="163">
        <f t="shared" ca="1" si="97"/>
        <v>0</v>
      </c>
      <c r="CQ105" s="163">
        <f t="shared" ca="1" si="97"/>
        <v>0</v>
      </c>
      <c r="CR105" s="163">
        <f t="shared" ca="1" si="97"/>
        <v>0</v>
      </c>
      <c r="CS105" s="163">
        <f t="shared" ca="1" si="97"/>
        <v>0</v>
      </c>
      <c r="CT105" s="163">
        <f t="shared" ca="1" si="98"/>
        <v>0</v>
      </c>
      <c r="CU105" s="163">
        <f t="shared" ca="1" si="98"/>
        <v>0</v>
      </c>
      <c r="CV105" s="163">
        <f t="shared" ca="1" si="98"/>
        <v>0</v>
      </c>
      <c r="CW105" s="163">
        <f t="shared" ca="1" si="98"/>
        <v>0</v>
      </c>
      <c r="CX105" s="163">
        <f t="shared" ca="1" si="98"/>
        <v>0</v>
      </c>
      <c r="CY105" s="163">
        <f t="shared" ca="1" si="98"/>
        <v>0</v>
      </c>
      <c r="CZ105" s="163">
        <f t="shared" ca="1" si="98"/>
        <v>0</v>
      </c>
      <c r="DA105" s="163">
        <f t="shared" ca="1" si="98"/>
        <v>0</v>
      </c>
      <c r="DB105" s="163">
        <f t="shared" ca="1" si="98"/>
        <v>0</v>
      </c>
      <c r="DC105" s="163">
        <f t="shared" ca="1" si="98"/>
        <v>0</v>
      </c>
      <c r="DE105" s="111"/>
    </row>
    <row r="106" spans="1:109" s="158" customFormat="1" hidden="1">
      <c r="A106" s="162">
        <v>74</v>
      </c>
      <c r="B106" s="483" t="str">
        <f t="shared" ca="1" si="61"/>
        <v>F.8.</v>
      </c>
      <c r="C106" s="484" t="str">
        <f t="shared" ref="C106:C113" ca="1" si="99">IFERROR(OFFSET(INDIRECT("'"&amp;Opt_alt&amp;"'!C12"),$A106,H$39),"")</f>
        <v>Veikla</v>
      </c>
      <c r="D106" s="485"/>
      <c r="E106" s="485"/>
      <c r="F106" s="486"/>
      <c r="G106" s="493">
        <f ca="1">SUMIF($H$39:$DC$39,"&lt;="&amp;PAL,$H106:$DC106)</f>
        <v>0</v>
      </c>
      <c r="H106" s="494">
        <f t="shared" ref="H106" ca="1" si="100">IFERROR(OFFSET(INDIRECT("'"&amp;Opt_alt&amp;"'!H12"),$A106,H$39)*(1+VMI)^H$39,"")</f>
        <v>0</v>
      </c>
      <c r="I106" s="494">
        <f t="shared" ca="1" si="89"/>
        <v>0</v>
      </c>
      <c r="J106" s="494">
        <f t="shared" ca="1" si="89"/>
        <v>0</v>
      </c>
      <c r="K106" s="494">
        <f t="shared" ca="1" si="89"/>
        <v>0</v>
      </c>
      <c r="L106" s="494">
        <f t="shared" ca="1" si="89"/>
        <v>0</v>
      </c>
      <c r="M106" s="494">
        <f t="shared" ca="1" si="89"/>
        <v>0</v>
      </c>
      <c r="N106" s="494">
        <f t="shared" ca="1" si="89"/>
        <v>0</v>
      </c>
      <c r="O106" s="494">
        <f t="shared" ca="1" si="89"/>
        <v>0</v>
      </c>
      <c r="P106" s="494">
        <f t="shared" ca="1" si="89"/>
        <v>0</v>
      </c>
      <c r="Q106" s="494">
        <f t="shared" ca="1" si="89"/>
        <v>0</v>
      </c>
      <c r="R106" s="494">
        <f t="shared" ca="1" si="90"/>
        <v>0</v>
      </c>
      <c r="S106" s="494">
        <f t="shared" ca="1" si="90"/>
        <v>0</v>
      </c>
      <c r="T106" s="494">
        <f t="shared" ca="1" si="90"/>
        <v>0</v>
      </c>
      <c r="U106" s="494">
        <f t="shared" ca="1" si="90"/>
        <v>0</v>
      </c>
      <c r="V106" s="494">
        <f t="shared" ca="1" si="90"/>
        <v>0</v>
      </c>
      <c r="W106" s="494">
        <f t="shared" ca="1" si="90"/>
        <v>0</v>
      </c>
      <c r="X106" s="494">
        <f t="shared" ca="1" si="90"/>
        <v>0</v>
      </c>
      <c r="Y106" s="494">
        <f t="shared" ca="1" si="90"/>
        <v>0</v>
      </c>
      <c r="Z106" s="494">
        <f t="shared" ca="1" si="90"/>
        <v>0</v>
      </c>
      <c r="AA106" s="494">
        <f t="shared" ca="1" si="90"/>
        <v>0</v>
      </c>
      <c r="AB106" s="494">
        <f t="shared" ca="1" si="91"/>
        <v>0</v>
      </c>
      <c r="AC106" s="494">
        <f t="shared" ca="1" si="91"/>
        <v>0</v>
      </c>
      <c r="AD106" s="494">
        <f t="shared" ca="1" si="91"/>
        <v>0</v>
      </c>
      <c r="AE106" s="494">
        <f t="shared" ca="1" si="91"/>
        <v>0</v>
      </c>
      <c r="AF106" s="494">
        <f t="shared" ca="1" si="91"/>
        <v>0</v>
      </c>
      <c r="AG106" s="494">
        <f t="shared" ca="1" si="91"/>
        <v>0</v>
      </c>
      <c r="AH106" s="494">
        <f t="shared" ca="1" si="91"/>
        <v>0</v>
      </c>
      <c r="AI106" s="494">
        <f t="shared" ca="1" si="91"/>
        <v>0</v>
      </c>
      <c r="AJ106" s="494">
        <f t="shared" ca="1" si="91"/>
        <v>0</v>
      </c>
      <c r="AK106" s="494">
        <f t="shared" ca="1" si="91"/>
        <v>0</v>
      </c>
      <c r="AL106" s="494">
        <f t="shared" ca="1" si="92"/>
        <v>0</v>
      </c>
      <c r="AM106" s="494">
        <f t="shared" ca="1" si="92"/>
        <v>0</v>
      </c>
      <c r="AN106" s="494">
        <f t="shared" ca="1" si="92"/>
        <v>0</v>
      </c>
      <c r="AO106" s="494">
        <f t="shared" ca="1" si="92"/>
        <v>0</v>
      </c>
      <c r="AP106" s="494">
        <f t="shared" ca="1" si="92"/>
        <v>0</v>
      </c>
      <c r="AQ106" s="494">
        <f t="shared" ca="1" si="92"/>
        <v>0</v>
      </c>
      <c r="AR106" s="494">
        <f t="shared" ca="1" si="92"/>
        <v>0</v>
      </c>
      <c r="AS106" s="494">
        <f t="shared" ca="1" si="92"/>
        <v>0</v>
      </c>
      <c r="AT106" s="494">
        <f t="shared" ca="1" si="92"/>
        <v>0</v>
      </c>
      <c r="AU106" s="494">
        <f t="shared" ca="1" si="92"/>
        <v>0</v>
      </c>
      <c r="AV106" s="494">
        <f t="shared" ca="1" si="93"/>
        <v>0</v>
      </c>
      <c r="AW106" s="494">
        <f t="shared" ca="1" si="93"/>
        <v>0</v>
      </c>
      <c r="AX106" s="494">
        <f t="shared" ca="1" si="93"/>
        <v>0</v>
      </c>
      <c r="AY106" s="494">
        <f t="shared" ca="1" si="93"/>
        <v>0</v>
      </c>
      <c r="AZ106" s="494">
        <f t="shared" ca="1" si="93"/>
        <v>0</v>
      </c>
      <c r="BA106" s="494">
        <f t="shared" ca="1" si="93"/>
        <v>0</v>
      </c>
      <c r="BB106" s="494">
        <f t="shared" ca="1" si="93"/>
        <v>0</v>
      </c>
      <c r="BC106" s="494">
        <f t="shared" ca="1" si="93"/>
        <v>0</v>
      </c>
      <c r="BD106" s="494">
        <f t="shared" ca="1" si="93"/>
        <v>0</v>
      </c>
      <c r="BE106" s="494">
        <f t="shared" ca="1" si="93"/>
        <v>0</v>
      </c>
      <c r="BF106" s="494">
        <f t="shared" ca="1" si="94"/>
        <v>0</v>
      </c>
      <c r="BG106" s="494">
        <f t="shared" ca="1" si="94"/>
        <v>0</v>
      </c>
      <c r="BH106" s="494">
        <f t="shared" ca="1" si="94"/>
        <v>0</v>
      </c>
      <c r="BI106" s="494">
        <f t="shared" ca="1" si="94"/>
        <v>0</v>
      </c>
      <c r="BJ106" s="494">
        <f t="shared" ca="1" si="94"/>
        <v>0</v>
      </c>
      <c r="BK106" s="494">
        <f t="shared" ca="1" si="94"/>
        <v>0</v>
      </c>
      <c r="BL106" s="494">
        <f t="shared" ca="1" si="94"/>
        <v>0</v>
      </c>
      <c r="BM106" s="494">
        <f t="shared" ca="1" si="94"/>
        <v>0</v>
      </c>
      <c r="BN106" s="494">
        <f t="shared" ca="1" si="94"/>
        <v>0</v>
      </c>
      <c r="BO106" s="494">
        <f t="shared" ca="1" si="94"/>
        <v>0</v>
      </c>
      <c r="BP106" s="494">
        <f t="shared" ca="1" si="95"/>
        <v>0</v>
      </c>
      <c r="BQ106" s="494">
        <f t="shared" ca="1" si="95"/>
        <v>0</v>
      </c>
      <c r="BR106" s="494">
        <f t="shared" ca="1" si="95"/>
        <v>0</v>
      </c>
      <c r="BS106" s="494">
        <f t="shared" ca="1" si="95"/>
        <v>0</v>
      </c>
      <c r="BT106" s="494">
        <f t="shared" ca="1" si="95"/>
        <v>0</v>
      </c>
      <c r="BU106" s="494">
        <f t="shared" ca="1" si="95"/>
        <v>0</v>
      </c>
      <c r="BV106" s="494">
        <f t="shared" ca="1" si="95"/>
        <v>0</v>
      </c>
      <c r="BW106" s="494">
        <f t="shared" ca="1" si="95"/>
        <v>0</v>
      </c>
      <c r="BX106" s="494">
        <f t="shared" ca="1" si="95"/>
        <v>0</v>
      </c>
      <c r="BY106" s="494">
        <f t="shared" ca="1" si="95"/>
        <v>0</v>
      </c>
      <c r="BZ106" s="494">
        <f t="shared" ca="1" si="96"/>
        <v>0</v>
      </c>
      <c r="CA106" s="494">
        <f t="shared" ca="1" si="96"/>
        <v>0</v>
      </c>
      <c r="CB106" s="494">
        <f t="shared" ca="1" si="96"/>
        <v>0</v>
      </c>
      <c r="CC106" s="494">
        <f t="shared" ca="1" si="96"/>
        <v>0</v>
      </c>
      <c r="CD106" s="494">
        <f t="shared" ca="1" si="96"/>
        <v>0</v>
      </c>
      <c r="CE106" s="494">
        <f t="shared" ca="1" si="96"/>
        <v>0</v>
      </c>
      <c r="CF106" s="494">
        <f t="shared" ca="1" si="96"/>
        <v>0</v>
      </c>
      <c r="CG106" s="494">
        <f t="shared" ca="1" si="96"/>
        <v>0</v>
      </c>
      <c r="CH106" s="494">
        <f t="shared" ca="1" si="96"/>
        <v>0</v>
      </c>
      <c r="CI106" s="494">
        <f t="shared" ca="1" si="96"/>
        <v>0</v>
      </c>
      <c r="CJ106" s="494">
        <f t="shared" ca="1" si="97"/>
        <v>0</v>
      </c>
      <c r="CK106" s="494">
        <f t="shared" ca="1" si="97"/>
        <v>0</v>
      </c>
      <c r="CL106" s="494">
        <f t="shared" ca="1" si="97"/>
        <v>0</v>
      </c>
      <c r="CM106" s="494">
        <f t="shared" ca="1" si="97"/>
        <v>0</v>
      </c>
      <c r="CN106" s="494">
        <f t="shared" ca="1" si="97"/>
        <v>0</v>
      </c>
      <c r="CO106" s="494">
        <f t="shared" ca="1" si="97"/>
        <v>0</v>
      </c>
      <c r="CP106" s="494">
        <f t="shared" ca="1" si="97"/>
        <v>0</v>
      </c>
      <c r="CQ106" s="494">
        <f t="shared" ca="1" si="97"/>
        <v>0</v>
      </c>
      <c r="CR106" s="494">
        <f t="shared" ca="1" si="97"/>
        <v>0</v>
      </c>
      <c r="CS106" s="494">
        <f t="shared" ca="1" si="97"/>
        <v>0</v>
      </c>
      <c r="CT106" s="494">
        <f t="shared" ca="1" si="98"/>
        <v>0</v>
      </c>
      <c r="CU106" s="494">
        <f t="shared" ca="1" si="98"/>
        <v>0</v>
      </c>
      <c r="CV106" s="494">
        <f t="shared" ca="1" si="98"/>
        <v>0</v>
      </c>
      <c r="CW106" s="494">
        <f t="shared" ca="1" si="98"/>
        <v>0</v>
      </c>
      <c r="CX106" s="494">
        <f t="shared" ca="1" si="98"/>
        <v>0</v>
      </c>
      <c r="CY106" s="494">
        <f t="shared" ca="1" si="98"/>
        <v>0</v>
      </c>
      <c r="CZ106" s="494">
        <f t="shared" ca="1" si="98"/>
        <v>0</v>
      </c>
      <c r="DA106" s="494">
        <f t="shared" ca="1" si="98"/>
        <v>0</v>
      </c>
      <c r="DB106" s="494">
        <f t="shared" ca="1" si="98"/>
        <v>0</v>
      </c>
      <c r="DC106" s="494">
        <f t="shared" ca="1" si="98"/>
        <v>0</v>
      </c>
      <c r="DE106" s="111"/>
    </row>
    <row r="107" spans="1:109" s="158" customFormat="1" hidden="1">
      <c r="A107" s="294">
        <v>107</v>
      </c>
      <c r="B107" s="489" t="str">
        <f t="shared" ca="1" si="61"/>
        <v>L.1.1.</v>
      </c>
      <c r="C107" s="490">
        <f t="shared" ca="1" si="99"/>
        <v>0</v>
      </c>
      <c r="D107" s="491"/>
      <c r="E107" s="491"/>
      <c r="F107" s="492"/>
      <c r="G107" s="487">
        <f ca="1">SUMIF($H$39:$DC$39,"&lt;="&amp;PAL,$H107:$DC107)</f>
        <v>0</v>
      </c>
      <c r="H107" s="488">
        <f t="shared" ref="H107:Q113" ca="1" si="101">IFERROR(OFFSET(INDIRECT("'"&amp;Opt_alt&amp;"'!H12"),$A107,H$39),"")</f>
        <v>0</v>
      </c>
      <c r="I107" s="488">
        <f t="shared" ca="1" si="101"/>
        <v>0</v>
      </c>
      <c r="J107" s="488">
        <f t="shared" ca="1" si="101"/>
        <v>0</v>
      </c>
      <c r="K107" s="488">
        <f t="shared" ca="1" si="101"/>
        <v>0</v>
      </c>
      <c r="L107" s="488">
        <f t="shared" ca="1" si="101"/>
        <v>0</v>
      </c>
      <c r="M107" s="488">
        <f t="shared" ca="1" si="101"/>
        <v>0</v>
      </c>
      <c r="N107" s="488">
        <f t="shared" ca="1" si="101"/>
        <v>0</v>
      </c>
      <c r="O107" s="488">
        <f t="shared" ca="1" si="101"/>
        <v>0</v>
      </c>
      <c r="P107" s="488">
        <f t="shared" ca="1" si="101"/>
        <v>0</v>
      </c>
      <c r="Q107" s="488">
        <f t="shared" ca="1" si="101"/>
        <v>0</v>
      </c>
      <c r="R107" s="488">
        <f t="shared" ref="R107:AA113" ca="1" si="102">IFERROR(OFFSET(INDIRECT("'"&amp;Opt_alt&amp;"'!H12"),$A107,R$39),"")</f>
        <v>0</v>
      </c>
      <c r="S107" s="488">
        <f t="shared" ca="1" si="102"/>
        <v>0</v>
      </c>
      <c r="T107" s="488">
        <f t="shared" ca="1" si="102"/>
        <v>0</v>
      </c>
      <c r="U107" s="488">
        <f t="shared" ca="1" si="102"/>
        <v>0</v>
      </c>
      <c r="V107" s="488">
        <f t="shared" ca="1" si="102"/>
        <v>0</v>
      </c>
      <c r="W107" s="488">
        <f t="shared" ca="1" si="102"/>
        <v>0</v>
      </c>
      <c r="X107" s="488">
        <f t="shared" ca="1" si="102"/>
        <v>0</v>
      </c>
      <c r="Y107" s="488">
        <f t="shared" ca="1" si="102"/>
        <v>0</v>
      </c>
      <c r="Z107" s="488">
        <f t="shared" ca="1" si="102"/>
        <v>0</v>
      </c>
      <c r="AA107" s="488">
        <f t="shared" ca="1" si="102"/>
        <v>0</v>
      </c>
      <c r="AB107" s="488">
        <f t="shared" ref="AB107:AK113" ca="1" si="103">IFERROR(OFFSET(INDIRECT("'"&amp;Opt_alt&amp;"'!H12"),$A107,AB$39),"")</f>
        <v>0</v>
      </c>
      <c r="AC107" s="488">
        <f t="shared" ca="1" si="103"/>
        <v>0</v>
      </c>
      <c r="AD107" s="488">
        <f t="shared" ca="1" si="103"/>
        <v>0</v>
      </c>
      <c r="AE107" s="488">
        <f t="shared" ca="1" si="103"/>
        <v>0</v>
      </c>
      <c r="AF107" s="488">
        <f t="shared" ca="1" si="103"/>
        <v>0</v>
      </c>
      <c r="AG107" s="488">
        <f t="shared" ca="1" si="103"/>
        <v>0</v>
      </c>
      <c r="AH107" s="488">
        <f t="shared" ca="1" si="103"/>
        <v>0</v>
      </c>
      <c r="AI107" s="488">
        <f t="shared" ca="1" si="103"/>
        <v>0</v>
      </c>
      <c r="AJ107" s="488">
        <f t="shared" ca="1" si="103"/>
        <v>0</v>
      </c>
      <c r="AK107" s="488">
        <f t="shared" ca="1" si="103"/>
        <v>0</v>
      </c>
      <c r="AL107" s="488">
        <f t="shared" ref="AL107:AU113" ca="1" si="104">IFERROR(OFFSET(INDIRECT("'"&amp;Opt_alt&amp;"'!H12"),$A107,AL$39),"")</f>
        <v>0</v>
      </c>
      <c r="AM107" s="488">
        <f t="shared" ca="1" si="104"/>
        <v>0</v>
      </c>
      <c r="AN107" s="488">
        <f t="shared" ca="1" si="104"/>
        <v>0</v>
      </c>
      <c r="AO107" s="488">
        <f t="shared" ca="1" si="104"/>
        <v>0</v>
      </c>
      <c r="AP107" s="488">
        <f t="shared" ca="1" si="104"/>
        <v>0</v>
      </c>
      <c r="AQ107" s="488">
        <f t="shared" ca="1" si="104"/>
        <v>0</v>
      </c>
      <c r="AR107" s="488">
        <f t="shared" ca="1" si="104"/>
        <v>0</v>
      </c>
      <c r="AS107" s="488">
        <f t="shared" ca="1" si="104"/>
        <v>0</v>
      </c>
      <c r="AT107" s="488">
        <f t="shared" ca="1" si="104"/>
        <v>0</v>
      </c>
      <c r="AU107" s="488">
        <f t="shared" ca="1" si="104"/>
        <v>0</v>
      </c>
      <c r="AV107" s="488">
        <f t="shared" ref="AV107:BE113" ca="1" si="105">IFERROR(OFFSET(INDIRECT("'"&amp;Opt_alt&amp;"'!H12"),$A107,AV$39),"")</f>
        <v>0</v>
      </c>
      <c r="AW107" s="488">
        <f t="shared" ca="1" si="105"/>
        <v>0</v>
      </c>
      <c r="AX107" s="488">
        <f t="shared" ca="1" si="105"/>
        <v>0</v>
      </c>
      <c r="AY107" s="488">
        <f t="shared" ca="1" si="105"/>
        <v>0</v>
      </c>
      <c r="AZ107" s="488">
        <f t="shared" ca="1" si="105"/>
        <v>0</v>
      </c>
      <c r="BA107" s="488">
        <f t="shared" ca="1" si="105"/>
        <v>0</v>
      </c>
      <c r="BB107" s="488">
        <f t="shared" ca="1" si="105"/>
        <v>0</v>
      </c>
      <c r="BC107" s="488">
        <f t="shared" ca="1" si="105"/>
        <v>0</v>
      </c>
      <c r="BD107" s="488">
        <f t="shared" ca="1" si="105"/>
        <v>0</v>
      </c>
      <c r="BE107" s="488">
        <f t="shared" ca="1" si="105"/>
        <v>0</v>
      </c>
      <c r="BF107" s="488">
        <f t="shared" ref="BF107:BO113" ca="1" si="106">IFERROR(OFFSET(INDIRECT("'"&amp;Opt_alt&amp;"'!H12"),$A107,BF$39),"")</f>
        <v>0</v>
      </c>
      <c r="BG107" s="488">
        <f t="shared" ca="1" si="106"/>
        <v>0</v>
      </c>
      <c r="BH107" s="488">
        <f t="shared" ca="1" si="106"/>
        <v>0</v>
      </c>
      <c r="BI107" s="488">
        <f t="shared" ca="1" si="106"/>
        <v>0</v>
      </c>
      <c r="BJ107" s="488">
        <f t="shared" ca="1" si="106"/>
        <v>0</v>
      </c>
      <c r="BK107" s="488">
        <f t="shared" ca="1" si="106"/>
        <v>0</v>
      </c>
      <c r="BL107" s="488">
        <f t="shared" ca="1" si="106"/>
        <v>0</v>
      </c>
      <c r="BM107" s="488">
        <f t="shared" ca="1" si="106"/>
        <v>0</v>
      </c>
      <c r="BN107" s="488">
        <f t="shared" ca="1" si="106"/>
        <v>0</v>
      </c>
      <c r="BO107" s="488">
        <f t="shared" ca="1" si="106"/>
        <v>0</v>
      </c>
      <c r="BP107" s="488">
        <f t="shared" ref="BP107:BY113" ca="1" si="107">IFERROR(OFFSET(INDIRECT("'"&amp;Opt_alt&amp;"'!H12"),$A107,BP$39),"")</f>
        <v>0</v>
      </c>
      <c r="BQ107" s="488">
        <f t="shared" ca="1" si="107"/>
        <v>0</v>
      </c>
      <c r="BR107" s="488">
        <f t="shared" ca="1" si="107"/>
        <v>0</v>
      </c>
      <c r="BS107" s="488">
        <f t="shared" ca="1" si="107"/>
        <v>0</v>
      </c>
      <c r="BT107" s="488">
        <f t="shared" ca="1" si="107"/>
        <v>0</v>
      </c>
      <c r="BU107" s="488">
        <f t="shared" ca="1" si="107"/>
        <v>0</v>
      </c>
      <c r="BV107" s="488">
        <f t="shared" ca="1" si="107"/>
        <v>0</v>
      </c>
      <c r="BW107" s="488">
        <f t="shared" ca="1" si="107"/>
        <v>0</v>
      </c>
      <c r="BX107" s="488">
        <f t="shared" ca="1" si="107"/>
        <v>0</v>
      </c>
      <c r="BY107" s="488">
        <f t="shared" ca="1" si="107"/>
        <v>0</v>
      </c>
      <c r="BZ107" s="488">
        <f t="shared" ref="BZ107:CI113" ca="1" si="108">IFERROR(OFFSET(INDIRECT("'"&amp;Opt_alt&amp;"'!H12"),$A107,BZ$39),"")</f>
        <v>0</v>
      </c>
      <c r="CA107" s="488">
        <f t="shared" ca="1" si="108"/>
        <v>0</v>
      </c>
      <c r="CB107" s="488">
        <f t="shared" ca="1" si="108"/>
        <v>0</v>
      </c>
      <c r="CC107" s="488">
        <f t="shared" ca="1" si="108"/>
        <v>0</v>
      </c>
      <c r="CD107" s="488">
        <f t="shared" ca="1" si="108"/>
        <v>0</v>
      </c>
      <c r="CE107" s="488">
        <f t="shared" ca="1" si="108"/>
        <v>0</v>
      </c>
      <c r="CF107" s="488">
        <f t="shared" ca="1" si="108"/>
        <v>0</v>
      </c>
      <c r="CG107" s="488">
        <f t="shared" ca="1" si="108"/>
        <v>0</v>
      </c>
      <c r="CH107" s="488">
        <f t="shared" ca="1" si="108"/>
        <v>0</v>
      </c>
      <c r="CI107" s="488">
        <f t="shared" ca="1" si="108"/>
        <v>0</v>
      </c>
      <c r="CJ107" s="488">
        <f t="shared" ref="CJ107:CS113" ca="1" si="109">IFERROR(OFFSET(INDIRECT("'"&amp;Opt_alt&amp;"'!H12"),$A107,CJ$39),"")</f>
        <v>0</v>
      </c>
      <c r="CK107" s="488">
        <f t="shared" ca="1" si="109"/>
        <v>0</v>
      </c>
      <c r="CL107" s="488">
        <f t="shared" ca="1" si="109"/>
        <v>0</v>
      </c>
      <c r="CM107" s="488">
        <f t="shared" ca="1" si="109"/>
        <v>0</v>
      </c>
      <c r="CN107" s="488">
        <f t="shared" ca="1" si="109"/>
        <v>0</v>
      </c>
      <c r="CO107" s="488">
        <f t="shared" ca="1" si="109"/>
        <v>0</v>
      </c>
      <c r="CP107" s="488">
        <f t="shared" ca="1" si="109"/>
        <v>0</v>
      </c>
      <c r="CQ107" s="488">
        <f t="shared" ca="1" si="109"/>
        <v>0</v>
      </c>
      <c r="CR107" s="488">
        <f t="shared" ca="1" si="109"/>
        <v>0</v>
      </c>
      <c r="CS107" s="488">
        <f t="shared" ca="1" si="109"/>
        <v>0</v>
      </c>
      <c r="CT107" s="488">
        <f t="shared" ref="CT107:DC113" ca="1" si="110">IFERROR(OFFSET(INDIRECT("'"&amp;Opt_alt&amp;"'!H12"),$A107,CT$39),"")</f>
        <v>0</v>
      </c>
      <c r="CU107" s="488">
        <f t="shared" ca="1" si="110"/>
        <v>0</v>
      </c>
      <c r="CV107" s="488">
        <f t="shared" ca="1" si="110"/>
        <v>0</v>
      </c>
      <c r="CW107" s="488">
        <f t="shared" ca="1" si="110"/>
        <v>0</v>
      </c>
      <c r="CX107" s="488">
        <f t="shared" ca="1" si="110"/>
        <v>0</v>
      </c>
      <c r="CY107" s="488">
        <f t="shared" ca="1" si="110"/>
        <v>0</v>
      </c>
      <c r="CZ107" s="488">
        <f t="shared" ca="1" si="110"/>
        <v>0</v>
      </c>
      <c r="DA107" s="488">
        <f t="shared" ca="1" si="110"/>
        <v>0</v>
      </c>
      <c r="DB107" s="488">
        <f t="shared" ca="1" si="110"/>
        <v>0</v>
      </c>
      <c r="DC107" s="488">
        <f t="shared" ca="1" si="110"/>
        <v>0</v>
      </c>
      <c r="DE107" s="111"/>
    </row>
    <row r="108" spans="1:109" s="158" customFormat="1" hidden="1">
      <c r="A108" s="294">
        <v>108</v>
      </c>
      <c r="B108" s="161" t="str">
        <f t="shared" ca="1" si="61"/>
        <v>L.1.2.</v>
      </c>
      <c r="C108" s="453">
        <f t="shared" ca="1" si="99"/>
        <v>0</v>
      </c>
      <c r="D108" s="454"/>
      <c r="E108" s="454"/>
      <c r="F108" s="455"/>
      <c r="G108" s="157">
        <f ca="1">SUMIF($H$39:$DC$39,"&lt;="&amp;PAL,$H108:$DC108)</f>
        <v>0</v>
      </c>
      <c r="H108" s="488">
        <f t="shared" ca="1" si="101"/>
        <v>0</v>
      </c>
      <c r="I108" s="488">
        <f t="shared" ca="1" si="101"/>
        <v>0</v>
      </c>
      <c r="J108" s="488">
        <f t="shared" ca="1" si="101"/>
        <v>0</v>
      </c>
      <c r="K108" s="488">
        <f t="shared" ca="1" si="101"/>
        <v>0</v>
      </c>
      <c r="L108" s="488">
        <f t="shared" ca="1" si="101"/>
        <v>0</v>
      </c>
      <c r="M108" s="488">
        <f t="shared" ca="1" si="101"/>
        <v>0</v>
      </c>
      <c r="N108" s="488">
        <f t="shared" ca="1" si="101"/>
        <v>0</v>
      </c>
      <c r="O108" s="488">
        <f t="shared" ca="1" si="101"/>
        <v>0</v>
      </c>
      <c r="P108" s="488">
        <f t="shared" ca="1" si="101"/>
        <v>0</v>
      </c>
      <c r="Q108" s="488">
        <f t="shared" ca="1" si="101"/>
        <v>0</v>
      </c>
      <c r="R108" s="488">
        <f t="shared" ca="1" si="102"/>
        <v>0</v>
      </c>
      <c r="S108" s="488">
        <f t="shared" ca="1" si="102"/>
        <v>0</v>
      </c>
      <c r="T108" s="488">
        <f t="shared" ca="1" si="102"/>
        <v>0</v>
      </c>
      <c r="U108" s="488">
        <f t="shared" ca="1" si="102"/>
        <v>0</v>
      </c>
      <c r="V108" s="488">
        <f t="shared" ca="1" si="102"/>
        <v>0</v>
      </c>
      <c r="W108" s="488">
        <f t="shared" ca="1" si="102"/>
        <v>0</v>
      </c>
      <c r="X108" s="488">
        <f t="shared" ca="1" si="102"/>
        <v>0</v>
      </c>
      <c r="Y108" s="488">
        <f t="shared" ca="1" si="102"/>
        <v>0</v>
      </c>
      <c r="Z108" s="488">
        <f t="shared" ca="1" si="102"/>
        <v>0</v>
      </c>
      <c r="AA108" s="488">
        <f t="shared" ca="1" si="102"/>
        <v>0</v>
      </c>
      <c r="AB108" s="488">
        <f t="shared" ca="1" si="103"/>
        <v>0</v>
      </c>
      <c r="AC108" s="488">
        <f t="shared" ca="1" si="103"/>
        <v>0</v>
      </c>
      <c r="AD108" s="488">
        <f t="shared" ca="1" si="103"/>
        <v>0</v>
      </c>
      <c r="AE108" s="488">
        <f t="shared" ca="1" si="103"/>
        <v>0</v>
      </c>
      <c r="AF108" s="488">
        <f t="shared" ca="1" si="103"/>
        <v>0</v>
      </c>
      <c r="AG108" s="488">
        <f t="shared" ca="1" si="103"/>
        <v>0</v>
      </c>
      <c r="AH108" s="488">
        <f t="shared" ca="1" si="103"/>
        <v>0</v>
      </c>
      <c r="AI108" s="488">
        <f t="shared" ca="1" si="103"/>
        <v>0</v>
      </c>
      <c r="AJ108" s="488">
        <f t="shared" ca="1" si="103"/>
        <v>0</v>
      </c>
      <c r="AK108" s="488">
        <f t="shared" ca="1" si="103"/>
        <v>0</v>
      </c>
      <c r="AL108" s="488">
        <f t="shared" ca="1" si="104"/>
        <v>0</v>
      </c>
      <c r="AM108" s="488">
        <f t="shared" ca="1" si="104"/>
        <v>0</v>
      </c>
      <c r="AN108" s="488">
        <f t="shared" ca="1" si="104"/>
        <v>0</v>
      </c>
      <c r="AO108" s="488">
        <f t="shared" ca="1" si="104"/>
        <v>0</v>
      </c>
      <c r="AP108" s="488">
        <f t="shared" ca="1" si="104"/>
        <v>0</v>
      </c>
      <c r="AQ108" s="488">
        <f t="shared" ca="1" si="104"/>
        <v>0</v>
      </c>
      <c r="AR108" s="488">
        <f t="shared" ca="1" si="104"/>
        <v>0</v>
      </c>
      <c r="AS108" s="488">
        <f t="shared" ca="1" si="104"/>
        <v>0</v>
      </c>
      <c r="AT108" s="488">
        <f t="shared" ca="1" si="104"/>
        <v>0</v>
      </c>
      <c r="AU108" s="488">
        <f t="shared" ca="1" si="104"/>
        <v>0</v>
      </c>
      <c r="AV108" s="488">
        <f t="shared" ca="1" si="105"/>
        <v>0</v>
      </c>
      <c r="AW108" s="488">
        <f t="shared" ca="1" si="105"/>
        <v>0</v>
      </c>
      <c r="AX108" s="488">
        <f t="shared" ca="1" si="105"/>
        <v>0</v>
      </c>
      <c r="AY108" s="488">
        <f t="shared" ca="1" si="105"/>
        <v>0</v>
      </c>
      <c r="AZ108" s="488">
        <f t="shared" ca="1" si="105"/>
        <v>0</v>
      </c>
      <c r="BA108" s="488">
        <f t="shared" ca="1" si="105"/>
        <v>0</v>
      </c>
      <c r="BB108" s="488">
        <f t="shared" ca="1" si="105"/>
        <v>0</v>
      </c>
      <c r="BC108" s="488">
        <f t="shared" ca="1" si="105"/>
        <v>0</v>
      </c>
      <c r="BD108" s="488">
        <f t="shared" ca="1" si="105"/>
        <v>0</v>
      </c>
      <c r="BE108" s="488">
        <f t="shared" ca="1" si="105"/>
        <v>0</v>
      </c>
      <c r="BF108" s="488">
        <f t="shared" ca="1" si="106"/>
        <v>0</v>
      </c>
      <c r="BG108" s="488">
        <f t="shared" ca="1" si="106"/>
        <v>0</v>
      </c>
      <c r="BH108" s="488">
        <f t="shared" ca="1" si="106"/>
        <v>0</v>
      </c>
      <c r="BI108" s="488">
        <f t="shared" ca="1" si="106"/>
        <v>0</v>
      </c>
      <c r="BJ108" s="488">
        <f t="shared" ca="1" si="106"/>
        <v>0</v>
      </c>
      <c r="BK108" s="488">
        <f t="shared" ca="1" si="106"/>
        <v>0</v>
      </c>
      <c r="BL108" s="488">
        <f t="shared" ca="1" si="106"/>
        <v>0</v>
      </c>
      <c r="BM108" s="488">
        <f t="shared" ca="1" si="106"/>
        <v>0</v>
      </c>
      <c r="BN108" s="488">
        <f t="shared" ca="1" si="106"/>
        <v>0</v>
      </c>
      <c r="BO108" s="488">
        <f t="shared" ca="1" si="106"/>
        <v>0</v>
      </c>
      <c r="BP108" s="488">
        <f t="shared" ca="1" si="107"/>
        <v>0</v>
      </c>
      <c r="BQ108" s="488">
        <f t="shared" ca="1" si="107"/>
        <v>0</v>
      </c>
      <c r="BR108" s="488">
        <f t="shared" ca="1" si="107"/>
        <v>0</v>
      </c>
      <c r="BS108" s="488">
        <f t="shared" ca="1" si="107"/>
        <v>0</v>
      </c>
      <c r="BT108" s="488">
        <f t="shared" ca="1" si="107"/>
        <v>0</v>
      </c>
      <c r="BU108" s="488">
        <f t="shared" ca="1" si="107"/>
        <v>0</v>
      </c>
      <c r="BV108" s="488">
        <f t="shared" ca="1" si="107"/>
        <v>0</v>
      </c>
      <c r="BW108" s="488">
        <f t="shared" ca="1" si="107"/>
        <v>0</v>
      </c>
      <c r="BX108" s="488">
        <f t="shared" ca="1" si="107"/>
        <v>0</v>
      </c>
      <c r="BY108" s="488">
        <f t="shared" ca="1" si="107"/>
        <v>0</v>
      </c>
      <c r="BZ108" s="488">
        <f t="shared" ca="1" si="108"/>
        <v>0</v>
      </c>
      <c r="CA108" s="488">
        <f t="shared" ca="1" si="108"/>
        <v>0</v>
      </c>
      <c r="CB108" s="488">
        <f t="shared" ca="1" si="108"/>
        <v>0</v>
      </c>
      <c r="CC108" s="488">
        <f t="shared" ca="1" si="108"/>
        <v>0</v>
      </c>
      <c r="CD108" s="488">
        <f t="shared" ca="1" si="108"/>
        <v>0</v>
      </c>
      <c r="CE108" s="488">
        <f t="shared" ca="1" si="108"/>
        <v>0</v>
      </c>
      <c r="CF108" s="488">
        <f t="shared" ca="1" si="108"/>
        <v>0</v>
      </c>
      <c r="CG108" s="488">
        <f t="shared" ca="1" si="108"/>
        <v>0</v>
      </c>
      <c r="CH108" s="488">
        <f t="shared" ca="1" si="108"/>
        <v>0</v>
      </c>
      <c r="CI108" s="488">
        <f t="shared" ca="1" si="108"/>
        <v>0</v>
      </c>
      <c r="CJ108" s="488">
        <f t="shared" ca="1" si="109"/>
        <v>0</v>
      </c>
      <c r="CK108" s="488">
        <f t="shared" ca="1" si="109"/>
        <v>0</v>
      </c>
      <c r="CL108" s="488">
        <f t="shared" ca="1" si="109"/>
        <v>0</v>
      </c>
      <c r="CM108" s="488">
        <f t="shared" ca="1" si="109"/>
        <v>0</v>
      </c>
      <c r="CN108" s="488">
        <f t="shared" ca="1" si="109"/>
        <v>0</v>
      </c>
      <c r="CO108" s="488">
        <f t="shared" ca="1" si="109"/>
        <v>0</v>
      </c>
      <c r="CP108" s="488">
        <f t="shared" ca="1" si="109"/>
        <v>0</v>
      </c>
      <c r="CQ108" s="488">
        <f t="shared" ca="1" si="109"/>
        <v>0</v>
      </c>
      <c r="CR108" s="488">
        <f t="shared" ca="1" si="109"/>
        <v>0</v>
      </c>
      <c r="CS108" s="488">
        <f t="shared" ca="1" si="109"/>
        <v>0</v>
      </c>
      <c r="CT108" s="488">
        <f t="shared" ca="1" si="110"/>
        <v>0</v>
      </c>
      <c r="CU108" s="488">
        <f t="shared" ca="1" si="110"/>
        <v>0</v>
      </c>
      <c r="CV108" s="488">
        <f t="shared" ca="1" si="110"/>
        <v>0</v>
      </c>
      <c r="CW108" s="488">
        <f t="shared" ca="1" si="110"/>
        <v>0</v>
      </c>
      <c r="CX108" s="488">
        <f t="shared" ca="1" si="110"/>
        <v>0</v>
      </c>
      <c r="CY108" s="488">
        <f t="shared" ca="1" si="110"/>
        <v>0</v>
      </c>
      <c r="CZ108" s="488">
        <f t="shared" ca="1" si="110"/>
        <v>0</v>
      </c>
      <c r="DA108" s="488">
        <f t="shared" ca="1" si="110"/>
        <v>0</v>
      </c>
      <c r="DB108" s="488">
        <f t="shared" ca="1" si="110"/>
        <v>0</v>
      </c>
      <c r="DC108" s="488">
        <f t="shared" ca="1" si="110"/>
        <v>0</v>
      </c>
      <c r="DE108" s="111"/>
    </row>
    <row r="109" spans="1:109" s="158" customFormat="1" hidden="1">
      <c r="A109" s="294">
        <v>109</v>
      </c>
      <c r="B109" s="161" t="str">
        <f t="shared" ca="1" si="61"/>
        <v>L.1.3.</v>
      </c>
      <c r="C109" s="453">
        <f t="shared" ca="1" si="99"/>
        <v>0</v>
      </c>
      <c r="D109" s="454"/>
      <c r="E109" s="454"/>
      <c r="F109" s="455"/>
      <c r="G109" s="157">
        <f ca="1">SUMIF($H$39:$DC$39,"&lt;="&amp;PAL,$H109:$DC109)</f>
        <v>0</v>
      </c>
      <c r="H109" s="488">
        <f t="shared" ca="1" si="101"/>
        <v>0</v>
      </c>
      <c r="I109" s="488">
        <f t="shared" ca="1" si="101"/>
        <v>0</v>
      </c>
      <c r="J109" s="488">
        <f t="shared" ca="1" si="101"/>
        <v>0</v>
      </c>
      <c r="K109" s="488">
        <f t="shared" ca="1" si="101"/>
        <v>0</v>
      </c>
      <c r="L109" s="488">
        <f t="shared" ca="1" si="101"/>
        <v>0</v>
      </c>
      <c r="M109" s="488">
        <f t="shared" ca="1" si="101"/>
        <v>0</v>
      </c>
      <c r="N109" s="488">
        <f t="shared" ca="1" si="101"/>
        <v>0</v>
      </c>
      <c r="O109" s="488">
        <f t="shared" ca="1" si="101"/>
        <v>0</v>
      </c>
      <c r="P109" s="488">
        <f t="shared" ca="1" si="101"/>
        <v>0</v>
      </c>
      <c r="Q109" s="488">
        <f t="shared" ca="1" si="101"/>
        <v>0</v>
      </c>
      <c r="R109" s="488">
        <f t="shared" ca="1" si="102"/>
        <v>0</v>
      </c>
      <c r="S109" s="488">
        <f t="shared" ca="1" si="102"/>
        <v>0</v>
      </c>
      <c r="T109" s="488">
        <f t="shared" ca="1" si="102"/>
        <v>0</v>
      </c>
      <c r="U109" s="488">
        <f t="shared" ca="1" si="102"/>
        <v>0</v>
      </c>
      <c r="V109" s="488">
        <f t="shared" ca="1" si="102"/>
        <v>0</v>
      </c>
      <c r="W109" s="488">
        <f t="shared" ca="1" si="102"/>
        <v>0</v>
      </c>
      <c r="X109" s="488">
        <f t="shared" ca="1" si="102"/>
        <v>0</v>
      </c>
      <c r="Y109" s="488">
        <f t="shared" ca="1" si="102"/>
        <v>0</v>
      </c>
      <c r="Z109" s="488">
        <f t="shared" ca="1" si="102"/>
        <v>0</v>
      </c>
      <c r="AA109" s="488">
        <f t="shared" ca="1" si="102"/>
        <v>0</v>
      </c>
      <c r="AB109" s="488">
        <f t="shared" ca="1" si="103"/>
        <v>0</v>
      </c>
      <c r="AC109" s="488">
        <f t="shared" ca="1" si="103"/>
        <v>0</v>
      </c>
      <c r="AD109" s="488">
        <f t="shared" ca="1" si="103"/>
        <v>0</v>
      </c>
      <c r="AE109" s="488">
        <f t="shared" ca="1" si="103"/>
        <v>0</v>
      </c>
      <c r="AF109" s="488">
        <f t="shared" ca="1" si="103"/>
        <v>0</v>
      </c>
      <c r="AG109" s="488">
        <f t="shared" ca="1" si="103"/>
        <v>0</v>
      </c>
      <c r="AH109" s="488">
        <f t="shared" ca="1" si="103"/>
        <v>0</v>
      </c>
      <c r="AI109" s="488">
        <f t="shared" ca="1" si="103"/>
        <v>0</v>
      </c>
      <c r="AJ109" s="488">
        <f t="shared" ca="1" si="103"/>
        <v>0</v>
      </c>
      <c r="AK109" s="488">
        <f t="shared" ca="1" si="103"/>
        <v>0</v>
      </c>
      <c r="AL109" s="488">
        <f t="shared" ca="1" si="104"/>
        <v>0</v>
      </c>
      <c r="AM109" s="488">
        <f t="shared" ca="1" si="104"/>
        <v>0</v>
      </c>
      <c r="AN109" s="488">
        <f t="shared" ca="1" si="104"/>
        <v>0</v>
      </c>
      <c r="AO109" s="488">
        <f t="shared" ca="1" si="104"/>
        <v>0</v>
      </c>
      <c r="AP109" s="488">
        <f t="shared" ca="1" si="104"/>
        <v>0</v>
      </c>
      <c r="AQ109" s="488">
        <f t="shared" ca="1" si="104"/>
        <v>0</v>
      </c>
      <c r="AR109" s="488">
        <f t="shared" ca="1" si="104"/>
        <v>0</v>
      </c>
      <c r="AS109" s="488">
        <f t="shared" ca="1" si="104"/>
        <v>0</v>
      </c>
      <c r="AT109" s="488">
        <f t="shared" ca="1" si="104"/>
        <v>0</v>
      </c>
      <c r="AU109" s="488">
        <f t="shared" ca="1" si="104"/>
        <v>0</v>
      </c>
      <c r="AV109" s="488">
        <f t="shared" ca="1" si="105"/>
        <v>0</v>
      </c>
      <c r="AW109" s="488">
        <f t="shared" ca="1" si="105"/>
        <v>0</v>
      </c>
      <c r="AX109" s="488">
        <f t="shared" ca="1" si="105"/>
        <v>0</v>
      </c>
      <c r="AY109" s="488">
        <f t="shared" ca="1" si="105"/>
        <v>0</v>
      </c>
      <c r="AZ109" s="488">
        <f t="shared" ca="1" si="105"/>
        <v>0</v>
      </c>
      <c r="BA109" s="488">
        <f t="shared" ca="1" si="105"/>
        <v>0</v>
      </c>
      <c r="BB109" s="488">
        <f t="shared" ca="1" si="105"/>
        <v>0</v>
      </c>
      <c r="BC109" s="488">
        <f t="shared" ca="1" si="105"/>
        <v>0</v>
      </c>
      <c r="BD109" s="488">
        <f t="shared" ca="1" si="105"/>
        <v>0</v>
      </c>
      <c r="BE109" s="488">
        <f t="shared" ca="1" si="105"/>
        <v>0</v>
      </c>
      <c r="BF109" s="488">
        <f t="shared" ca="1" si="106"/>
        <v>0</v>
      </c>
      <c r="BG109" s="488">
        <f t="shared" ca="1" si="106"/>
        <v>0</v>
      </c>
      <c r="BH109" s="488">
        <f t="shared" ca="1" si="106"/>
        <v>0</v>
      </c>
      <c r="BI109" s="488">
        <f t="shared" ca="1" si="106"/>
        <v>0</v>
      </c>
      <c r="BJ109" s="488">
        <f t="shared" ca="1" si="106"/>
        <v>0</v>
      </c>
      <c r="BK109" s="488">
        <f t="shared" ca="1" si="106"/>
        <v>0</v>
      </c>
      <c r="BL109" s="488">
        <f t="shared" ca="1" si="106"/>
        <v>0</v>
      </c>
      <c r="BM109" s="488">
        <f t="shared" ca="1" si="106"/>
        <v>0</v>
      </c>
      <c r="BN109" s="488">
        <f t="shared" ca="1" si="106"/>
        <v>0</v>
      </c>
      <c r="BO109" s="488">
        <f t="shared" ca="1" si="106"/>
        <v>0</v>
      </c>
      <c r="BP109" s="488">
        <f t="shared" ca="1" si="107"/>
        <v>0</v>
      </c>
      <c r="BQ109" s="488">
        <f t="shared" ca="1" si="107"/>
        <v>0</v>
      </c>
      <c r="BR109" s="488">
        <f t="shared" ca="1" si="107"/>
        <v>0</v>
      </c>
      <c r="BS109" s="488">
        <f t="shared" ca="1" si="107"/>
        <v>0</v>
      </c>
      <c r="BT109" s="488">
        <f t="shared" ca="1" si="107"/>
        <v>0</v>
      </c>
      <c r="BU109" s="488">
        <f t="shared" ca="1" si="107"/>
        <v>0</v>
      </c>
      <c r="BV109" s="488">
        <f t="shared" ca="1" si="107"/>
        <v>0</v>
      </c>
      <c r="BW109" s="488">
        <f t="shared" ca="1" si="107"/>
        <v>0</v>
      </c>
      <c r="BX109" s="488">
        <f t="shared" ca="1" si="107"/>
        <v>0</v>
      </c>
      <c r="BY109" s="488">
        <f t="shared" ca="1" si="107"/>
        <v>0</v>
      </c>
      <c r="BZ109" s="488">
        <f t="shared" ca="1" si="108"/>
        <v>0</v>
      </c>
      <c r="CA109" s="488">
        <f t="shared" ca="1" si="108"/>
        <v>0</v>
      </c>
      <c r="CB109" s="488">
        <f t="shared" ca="1" si="108"/>
        <v>0</v>
      </c>
      <c r="CC109" s="488">
        <f t="shared" ca="1" si="108"/>
        <v>0</v>
      </c>
      <c r="CD109" s="488">
        <f t="shared" ca="1" si="108"/>
        <v>0</v>
      </c>
      <c r="CE109" s="488">
        <f t="shared" ca="1" si="108"/>
        <v>0</v>
      </c>
      <c r="CF109" s="488">
        <f t="shared" ca="1" si="108"/>
        <v>0</v>
      </c>
      <c r="CG109" s="488">
        <f t="shared" ca="1" si="108"/>
        <v>0</v>
      </c>
      <c r="CH109" s="488">
        <f t="shared" ca="1" si="108"/>
        <v>0</v>
      </c>
      <c r="CI109" s="488">
        <f t="shared" ca="1" si="108"/>
        <v>0</v>
      </c>
      <c r="CJ109" s="488">
        <f t="shared" ca="1" si="109"/>
        <v>0</v>
      </c>
      <c r="CK109" s="488">
        <f t="shared" ca="1" si="109"/>
        <v>0</v>
      </c>
      <c r="CL109" s="488">
        <f t="shared" ca="1" si="109"/>
        <v>0</v>
      </c>
      <c r="CM109" s="488">
        <f t="shared" ca="1" si="109"/>
        <v>0</v>
      </c>
      <c r="CN109" s="488">
        <f t="shared" ca="1" si="109"/>
        <v>0</v>
      </c>
      <c r="CO109" s="488">
        <f t="shared" ca="1" si="109"/>
        <v>0</v>
      </c>
      <c r="CP109" s="488">
        <f t="shared" ca="1" si="109"/>
        <v>0</v>
      </c>
      <c r="CQ109" s="488">
        <f t="shared" ca="1" si="109"/>
        <v>0</v>
      </c>
      <c r="CR109" s="488">
        <f t="shared" ca="1" si="109"/>
        <v>0</v>
      </c>
      <c r="CS109" s="488">
        <f t="shared" ca="1" si="109"/>
        <v>0</v>
      </c>
      <c r="CT109" s="488">
        <f t="shared" ca="1" si="110"/>
        <v>0</v>
      </c>
      <c r="CU109" s="488">
        <f t="shared" ca="1" si="110"/>
        <v>0</v>
      </c>
      <c r="CV109" s="488">
        <f t="shared" ca="1" si="110"/>
        <v>0</v>
      </c>
      <c r="CW109" s="488">
        <f t="shared" ca="1" si="110"/>
        <v>0</v>
      </c>
      <c r="CX109" s="488">
        <f t="shared" ca="1" si="110"/>
        <v>0</v>
      </c>
      <c r="CY109" s="488">
        <f t="shared" ca="1" si="110"/>
        <v>0</v>
      </c>
      <c r="CZ109" s="488">
        <f t="shared" ca="1" si="110"/>
        <v>0</v>
      </c>
      <c r="DA109" s="488">
        <f t="shared" ca="1" si="110"/>
        <v>0</v>
      </c>
      <c r="DB109" s="488">
        <f t="shared" ca="1" si="110"/>
        <v>0</v>
      </c>
      <c r="DC109" s="488">
        <f t="shared" ca="1" si="110"/>
        <v>0</v>
      </c>
      <c r="DE109" s="111"/>
    </row>
    <row r="110" spans="1:109" s="158" customFormat="1" hidden="1">
      <c r="A110" s="294">
        <v>110</v>
      </c>
      <c r="B110" s="161" t="str">
        <f t="shared" ca="1" si="61"/>
        <v>L.1.4.</v>
      </c>
      <c r="C110" s="453">
        <f t="shared" ca="1" si="99"/>
        <v>0</v>
      </c>
      <c r="D110" s="454"/>
      <c r="E110" s="454"/>
      <c r="F110" s="455"/>
      <c r="G110" s="157">
        <f ca="1">SUMIF($H$39:$DC$39,"&lt;="&amp;PAL,$H110:$DC110)</f>
        <v>0</v>
      </c>
      <c r="H110" s="488">
        <f t="shared" ca="1" si="101"/>
        <v>0</v>
      </c>
      <c r="I110" s="488">
        <f t="shared" ca="1" si="101"/>
        <v>0</v>
      </c>
      <c r="J110" s="488">
        <f t="shared" ca="1" si="101"/>
        <v>0</v>
      </c>
      <c r="K110" s="488">
        <f t="shared" ca="1" si="101"/>
        <v>0</v>
      </c>
      <c r="L110" s="488">
        <f t="shared" ca="1" si="101"/>
        <v>0</v>
      </c>
      <c r="M110" s="488">
        <f t="shared" ca="1" si="101"/>
        <v>0</v>
      </c>
      <c r="N110" s="488">
        <f t="shared" ca="1" si="101"/>
        <v>0</v>
      </c>
      <c r="O110" s="488">
        <f t="shared" ca="1" si="101"/>
        <v>0</v>
      </c>
      <c r="P110" s="488">
        <f t="shared" ca="1" si="101"/>
        <v>0</v>
      </c>
      <c r="Q110" s="488">
        <f t="shared" ca="1" si="101"/>
        <v>0</v>
      </c>
      <c r="R110" s="488">
        <f t="shared" ca="1" si="102"/>
        <v>0</v>
      </c>
      <c r="S110" s="488">
        <f t="shared" ca="1" si="102"/>
        <v>0</v>
      </c>
      <c r="T110" s="488">
        <f t="shared" ca="1" si="102"/>
        <v>0</v>
      </c>
      <c r="U110" s="488">
        <f t="shared" ca="1" si="102"/>
        <v>0</v>
      </c>
      <c r="V110" s="488">
        <f t="shared" ca="1" si="102"/>
        <v>0</v>
      </c>
      <c r="W110" s="488">
        <f t="shared" ca="1" si="102"/>
        <v>0</v>
      </c>
      <c r="X110" s="488">
        <f t="shared" ca="1" si="102"/>
        <v>0</v>
      </c>
      <c r="Y110" s="488">
        <f t="shared" ca="1" si="102"/>
        <v>0</v>
      </c>
      <c r="Z110" s="488">
        <f t="shared" ca="1" si="102"/>
        <v>0</v>
      </c>
      <c r="AA110" s="488">
        <f t="shared" ca="1" si="102"/>
        <v>0</v>
      </c>
      <c r="AB110" s="488">
        <f t="shared" ca="1" si="103"/>
        <v>0</v>
      </c>
      <c r="AC110" s="488">
        <f t="shared" ca="1" si="103"/>
        <v>0</v>
      </c>
      <c r="AD110" s="488">
        <f t="shared" ca="1" si="103"/>
        <v>0</v>
      </c>
      <c r="AE110" s="488">
        <f t="shared" ca="1" si="103"/>
        <v>0</v>
      </c>
      <c r="AF110" s="488">
        <f t="shared" ca="1" si="103"/>
        <v>0</v>
      </c>
      <c r="AG110" s="488">
        <f t="shared" ca="1" si="103"/>
        <v>0</v>
      </c>
      <c r="AH110" s="488">
        <f t="shared" ca="1" si="103"/>
        <v>0</v>
      </c>
      <c r="AI110" s="488">
        <f t="shared" ca="1" si="103"/>
        <v>0</v>
      </c>
      <c r="AJ110" s="488">
        <f t="shared" ca="1" si="103"/>
        <v>0</v>
      </c>
      <c r="AK110" s="488">
        <f t="shared" ca="1" si="103"/>
        <v>0</v>
      </c>
      <c r="AL110" s="488">
        <f t="shared" ca="1" si="104"/>
        <v>0</v>
      </c>
      <c r="AM110" s="488">
        <f t="shared" ca="1" si="104"/>
        <v>0</v>
      </c>
      <c r="AN110" s="488">
        <f t="shared" ca="1" si="104"/>
        <v>0</v>
      </c>
      <c r="AO110" s="488">
        <f t="shared" ca="1" si="104"/>
        <v>0</v>
      </c>
      <c r="AP110" s="488">
        <f t="shared" ca="1" si="104"/>
        <v>0</v>
      </c>
      <c r="AQ110" s="488">
        <f t="shared" ca="1" si="104"/>
        <v>0</v>
      </c>
      <c r="AR110" s="488">
        <f t="shared" ca="1" si="104"/>
        <v>0</v>
      </c>
      <c r="AS110" s="488">
        <f t="shared" ca="1" si="104"/>
        <v>0</v>
      </c>
      <c r="AT110" s="488">
        <f t="shared" ca="1" si="104"/>
        <v>0</v>
      </c>
      <c r="AU110" s="488">
        <f t="shared" ca="1" si="104"/>
        <v>0</v>
      </c>
      <c r="AV110" s="488">
        <f t="shared" ca="1" si="105"/>
        <v>0</v>
      </c>
      <c r="AW110" s="488">
        <f t="shared" ca="1" si="105"/>
        <v>0</v>
      </c>
      <c r="AX110" s="488">
        <f t="shared" ca="1" si="105"/>
        <v>0</v>
      </c>
      <c r="AY110" s="488">
        <f t="shared" ca="1" si="105"/>
        <v>0</v>
      </c>
      <c r="AZ110" s="488">
        <f t="shared" ca="1" si="105"/>
        <v>0</v>
      </c>
      <c r="BA110" s="488">
        <f t="shared" ca="1" si="105"/>
        <v>0</v>
      </c>
      <c r="BB110" s="488">
        <f t="shared" ca="1" si="105"/>
        <v>0</v>
      </c>
      <c r="BC110" s="488">
        <f t="shared" ca="1" si="105"/>
        <v>0</v>
      </c>
      <c r="BD110" s="488">
        <f t="shared" ca="1" si="105"/>
        <v>0</v>
      </c>
      <c r="BE110" s="488">
        <f t="shared" ca="1" si="105"/>
        <v>0</v>
      </c>
      <c r="BF110" s="488">
        <f t="shared" ca="1" si="106"/>
        <v>0</v>
      </c>
      <c r="BG110" s="488">
        <f t="shared" ca="1" si="106"/>
        <v>0</v>
      </c>
      <c r="BH110" s="488">
        <f t="shared" ca="1" si="106"/>
        <v>0</v>
      </c>
      <c r="BI110" s="488">
        <f t="shared" ca="1" si="106"/>
        <v>0</v>
      </c>
      <c r="BJ110" s="488">
        <f t="shared" ca="1" si="106"/>
        <v>0</v>
      </c>
      <c r="BK110" s="488">
        <f t="shared" ca="1" si="106"/>
        <v>0</v>
      </c>
      <c r="BL110" s="488">
        <f t="shared" ca="1" si="106"/>
        <v>0</v>
      </c>
      <c r="BM110" s="488">
        <f t="shared" ca="1" si="106"/>
        <v>0</v>
      </c>
      <c r="BN110" s="488">
        <f t="shared" ca="1" si="106"/>
        <v>0</v>
      </c>
      <c r="BO110" s="488">
        <f t="shared" ca="1" si="106"/>
        <v>0</v>
      </c>
      <c r="BP110" s="488">
        <f t="shared" ca="1" si="107"/>
        <v>0</v>
      </c>
      <c r="BQ110" s="488">
        <f t="shared" ca="1" si="107"/>
        <v>0</v>
      </c>
      <c r="BR110" s="488">
        <f t="shared" ca="1" si="107"/>
        <v>0</v>
      </c>
      <c r="BS110" s="488">
        <f t="shared" ca="1" si="107"/>
        <v>0</v>
      </c>
      <c r="BT110" s="488">
        <f t="shared" ca="1" si="107"/>
        <v>0</v>
      </c>
      <c r="BU110" s="488">
        <f t="shared" ca="1" si="107"/>
        <v>0</v>
      </c>
      <c r="BV110" s="488">
        <f t="shared" ca="1" si="107"/>
        <v>0</v>
      </c>
      <c r="BW110" s="488">
        <f t="shared" ca="1" si="107"/>
        <v>0</v>
      </c>
      <c r="BX110" s="488">
        <f t="shared" ca="1" si="107"/>
        <v>0</v>
      </c>
      <c r="BY110" s="488">
        <f t="shared" ca="1" si="107"/>
        <v>0</v>
      </c>
      <c r="BZ110" s="488">
        <f t="shared" ca="1" si="108"/>
        <v>0</v>
      </c>
      <c r="CA110" s="488">
        <f t="shared" ca="1" si="108"/>
        <v>0</v>
      </c>
      <c r="CB110" s="488">
        <f t="shared" ca="1" si="108"/>
        <v>0</v>
      </c>
      <c r="CC110" s="488">
        <f t="shared" ca="1" si="108"/>
        <v>0</v>
      </c>
      <c r="CD110" s="488">
        <f t="shared" ca="1" si="108"/>
        <v>0</v>
      </c>
      <c r="CE110" s="488">
        <f t="shared" ca="1" si="108"/>
        <v>0</v>
      </c>
      <c r="CF110" s="488">
        <f t="shared" ca="1" si="108"/>
        <v>0</v>
      </c>
      <c r="CG110" s="488">
        <f t="shared" ca="1" si="108"/>
        <v>0</v>
      </c>
      <c r="CH110" s="488">
        <f t="shared" ca="1" si="108"/>
        <v>0</v>
      </c>
      <c r="CI110" s="488">
        <f t="shared" ca="1" si="108"/>
        <v>0</v>
      </c>
      <c r="CJ110" s="488">
        <f t="shared" ca="1" si="109"/>
        <v>0</v>
      </c>
      <c r="CK110" s="488">
        <f t="shared" ca="1" si="109"/>
        <v>0</v>
      </c>
      <c r="CL110" s="488">
        <f t="shared" ca="1" si="109"/>
        <v>0</v>
      </c>
      <c r="CM110" s="488">
        <f t="shared" ca="1" si="109"/>
        <v>0</v>
      </c>
      <c r="CN110" s="488">
        <f t="shared" ca="1" si="109"/>
        <v>0</v>
      </c>
      <c r="CO110" s="488">
        <f t="shared" ca="1" si="109"/>
        <v>0</v>
      </c>
      <c r="CP110" s="488">
        <f t="shared" ca="1" si="109"/>
        <v>0</v>
      </c>
      <c r="CQ110" s="488">
        <f t="shared" ca="1" si="109"/>
        <v>0</v>
      </c>
      <c r="CR110" s="488">
        <f t="shared" ca="1" si="109"/>
        <v>0</v>
      </c>
      <c r="CS110" s="488">
        <f t="shared" ca="1" si="109"/>
        <v>0</v>
      </c>
      <c r="CT110" s="488">
        <f t="shared" ca="1" si="110"/>
        <v>0</v>
      </c>
      <c r="CU110" s="488">
        <f t="shared" ca="1" si="110"/>
        <v>0</v>
      </c>
      <c r="CV110" s="488">
        <f t="shared" ca="1" si="110"/>
        <v>0</v>
      </c>
      <c r="CW110" s="488">
        <f t="shared" ca="1" si="110"/>
        <v>0</v>
      </c>
      <c r="CX110" s="488">
        <f t="shared" ca="1" si="110"/>
        <v>0</v>
      </c>
      <c r="CY110" s="488">
        <f t="shared" ca="1" si="110"/>
        <v>0</v>
      </c>
      <c r="CZ110" s="488">
        <f t="shared" ca="1" si="110"/>
        <v>0</v>
      </c>
      <c r="DA110" s="488">
        <f t="shared" ca="1" si="110"/>
        <v>0</v>
      </c>
      <c r="DB110" s="488">
        <f t="shared" ca="1" si="110"/>
        <v>0</v>
      </c>
      <c r="DC110" s="488">
        <f t="shared" ca="1" si="110"/>
        <v>0</v>
      </c>
      <c r="DE110" s="111"/>
    </row>
    <row r="111" spans="1:109" s="158" customFormat="1" hidden="1">
      <c r="A111" s="294">
        <v>111</v>
      </c>
      <c r="B111" s="161" t="str">
        <f t="shared" ca="1" si="61"/>
        <v>L.1.5.</v>
      </c>
      <c r="C111" s="453">
        <f t="shared" ca="1" si="99"/>
        <v>0</v>
      </c>
      <c r="D111" s="454"/>
      <c r="E111" s="454"/>
      <c r="F111" s="455"/>
      <c r="G111" s="157">
        <f ca="1">SUMIF($H$39:$DC$39,"&lt;="&amp;PAL,$H111:$DC111)</f>
        <v>0</v>
      </c>
      <c r="H111" s="488">
        <f t="shared" ca="1" si="101"/>
        <v>0</v>
      </c>
      <c r="I111" s="488">
        <f t="shared" ca="1" si="101"/>
        <v>0</v>
      </c>
      <c r="J111" s="488">
        <f t="shared" ca="1" si="101"/>
        <v>0</v>
      </c>
      <c r="K111" s="488">
        <f t="shared" ca="1" si="101"/>
        <v>0</v>
      </c>
      <c r="L111" s="488">
        <f t="shared" ca="1" si="101"/>
        <v>0</v>
      </c>
      <c r="M111" s="488">
        <f t="shared" ca="1" si="101"/>
        <v>0</v>
      </c>
      <c r="N111" s="488">
        <f t="shared" ca="1" si="101"/>
        <v>0</v>
      </c>
      <c r="O111" s="488">
        <f t="shared" ca="1" si="101"/>
        <v>0</v>
      </c>
      <c r="P111" s="488">
        <f t="shared" ca="1" si="101"/>
        <v>0</v>
      </c>
      <c r="Q111" s="488">
        <f t="shared" ca="1" si="101"/>
        <v>0</v>
      </c>
      <c r="R111" s="488">
        <f t="shared" ca="1" si="102"/>
        <v>0</v>
      </c>
      <c r="S111" s="488">
        <f t="shared" ca="1" si="102"/>
        <v>0</v>
      </c>
      <c r="T111" s="488">
        <f t="shared" ca="1" si="102"/>
        <v>0</v>
      </c>
      <c r="U111" s="488">
        <f t="shared" ca="1" si="102"/>
        <v>0</v>
      </c>
      <c r="V111" s="488">
        <f t="shared" ca="1" si="102"/>
        <v>0</v>
      </c>
      <c r="W111" s="488">
        <f t="shared" ca="1" si="102"/>
        <v>0</v>
      </c>
      <c r="X111" s="488">
        <f t="shared" ca="1" si="102"/>
        <v>0</v>
      </c>
      <c r="Y111" s="488">
        <f t="shared" ca="1" si="102"/>
        <v>0</v>
      </c>
      <c r="Z111" s="488">
        <f t="shared" ca="1" si="102"/>
        <v>0</v>
      </c>
      <c r="AA111" s="488">
        <f t="shared" ca="1" si="102"/>
        <v>0</v>
      </c>
      <c r="AB111" s="488">
        <f t="shared" ca="1" si="103"/>
        <v>0</v>
      </c>
      <c r="AC111" s="488">
        <f t="shared" ca="1" si="103"/>
        <v>0</v>
      </c>
      <c r="AD111" s="488">
        <f t="shared" ca="1" si="103"/>
        <v>0</v>
      </c>
      <c r="AE111" s="488">
        <f t="shared" ca="1" si="103"/>
        <v>0</v>
      </c>
      <c r="AF111" s="488">
        <f t="shared" ca="1" si="103"/>
        <v>0</v>
      </c>
      <c r="AG111" s="488">
        <f t="shared" ca="1" si="103"/>
        <v>0</v>
      </c>
      <c r="AH111" s="488">
        <f t="shared" ca="1" si="103"/>
        <v>0</v>
      </c>
      <c r="AI111" s="488">
        <f t="shared" ca="1" si="103"/>
        <v>0</v>
      </c>
      <c r="AJ111" s="488">
        <f t="shared" ca="1" si="103"/>
        <v>0</v>
      </c>
      <c r="AK111" s="488">
        <f t="shared" ca="1" si="103"/>
        <v>0</v>
      </c>
      <c r="AL111" s="488">
        <f t="shared" ca="1" si="104"/>
        <v>0</v>
      </c>
      <c r="AM111" s="488">
        <f t="shared" ca="1" si="104"/>
        <v>0</v>
      </c>
      <c r="AN111" s="488">
        <f t="shared" ca="1" si="104"/>
        <v>0</v>
      </c>
      <c r="AO111" s="488">
        <f t="shared" ca="1" si="104"/>
        <v>0</v>
      </c>
      <c r="AP111" s="488">
        <f t="shared" ca="1" si="104"/>
        <v>0</v>
      </c>
      <c r="AQ111" s="488">
        <f t="shared" ca="1" si="104"/>
        <v>0</v>
      </c>
      <c r="AR111" s="488">
        <f t="shared" ca="1" si="104"/>
        <v>0</v>
      </c>
      <c r="AS111" s="488">
        <f t="shared" ca="1" si="104"/>
        <v>0</v>
      </c>
      <c r="AT111" s="488">
        <f t="shared" ca="1" si="104"/>
        <v>0</v>
      </c>
      <c r="AU111" s="488">
        <f t="shared" ca="1" si="104"/>
        <v>0</v>
      </c>
      <c r="AV111" s="488">
        <f t="shared" ca="1" si="105"/>
        <v>0</v>
      </c>
      <c r="AW111" s="488">
        <f t="shared" ca="1" si="105"/>
        <v>0</v>
      </c>
      <c r="AX111" s="488">
        <f t="shared" ca="1" si="105"/>
        <v>0</v>
      </c>
      <c r="AY111" s="488">
        <f t="shared" ca="1" si="105"/>
        <v>0</v>
      </c>
      <c r="AZ111" s="488">
        <f t="shared" ca="1" si="105"/>
        <v>0</v>
      </c>
      <c r="BA111" s="488">
        <f t="shared" ca="1" si="105"/>
        <v>0</v>
      </c>
      <c r="BB111" s="488">
        <f t="shared" ca="1" si="105"/>
        <v>0</v>
      </c>
      <c r="BC111" s="488">
        <f t="shared" ca="1" si="105"/>
        <v>0</v>
      </c>
      <c r="BD111" s="488">
        <f t="shared" ca="1" si="105"/>
        <v>0</v>
      </c>
      <c r="BE111" s="488">
        <f t="shared" ca="1" si="105"/>
        <v>0</v>
      </c>
      <c r="BF111" s="488">
        <f t="shared" ca="1" si="106"/>
        <v>0</v>
      </c>
      <c r="BG111" s="488">
        <f t="shared" ca="1" si="106"/>
        <v>0</v>
      </c>
      <c r="BH111" s="488">
        <f t="shared" ca="1" si="106"/>
        <v>0</v>
      </c>
      <c r="BI111" s="488">
        <f t="shared" ca="1" si="106"/>
        <v>0</v>
      </c>
      <c r="BJ111" s="488">
        <f t="shared" ca="1" si="106"/>
        <v>0</v>
      </c>
      <c r="BK111" s="488">
        <f t="shared" ca="1" si="106"/>
        <v>0</v>
      </c>
      <c r="BL111" s="488">
        <f t="shared" ca="1" si="106"/>
        <v>0</v>
      </c>
      <c r="BM111" s="488">
        <f t="shared" ca="1" si="106"/>
        <v>0</v>
      </c>
      <c r="BN111" s="488">
        <f t="shared" ca="1" si="106"/>
        <v>0</v>
      </c>
      <c r="BO111" s="488">
        <f t="shared" ca="1" si="106"/>
        <v>0</v>
      </c>
      <c r="BP111" s="488">
        <f t="shared" ca="1" si="107"/>
        <v>0</v>
      </c>
      <c r="BQ111" s="488">
        <f t="shared" ca="1" si="107"/>
        <v>0</v>
      </c>
      <c r="BR111" s="488">
        <f t="shared" ca="1" si="107"/>
        <v>0</v>
      </c>
      <c r="BS111" s="488">
        <f t="shared" ca="1" si="107"/>
        <v>0</v>
      </c>
      <c r="BT111" s="488">
        <f t="shared" ca="1" si="107"/>
        <v>0</v>
      </c>
      <c r="BU111" s="488">
        <f t="shared" ca="1" si="107"/>
        <v>0</v>
      </c>
      <c r="BV111" s="488">
        <f t="shared" ca="1" si="107"/>
        <v>0</v>
      </c>
      <c r="BW111" s="488">
        <f t="shared" ca="1" si="107"/>
        <v>0</v>
      </c>
      <c r="BX111" s="488">
        <f t="shared" ca="1" si="107"/>
        <v>0</v>
      </c>
      <c r="BY111" s="488">
        <f t="shared" ca="1" si="107"/>
        <v>0</v>
      </c>
      <c r="BZ111" s="488">
        <f t="shared" ca="1" si="108"/>
        <v>0</v>
      </c>
      <c r="CA111" s="488">
        <f t="shared" ca="1" si="108"/>
        <v>0</v>
      </c>
      <c r="CB111" s="488">
        <f t="shared" ca="1" si="108"/>
        <v>0</v>
      </c>
      <c r="CC111" s="488">
        <f t="shared" ca="1" si="108"/>
        <v>0</v>
      </c>
      <c r="CD111" s="488">
        <f t="shared" ca="1" si="108"/>
        <v>0</v>
      </c>
      <c r="CE111" s="488">
        <f t="shared" ca="1" si="108"/>
        <v>0</v>
      </c>
      <c r="CF111" s="488">
        <f t="shared" ca="1" si="108"/>
        <v>0</v>
      </c>
      <c r="CG111" s="488">
        <f t="shared" ca="1" si="108"/>
        <v>0</v>
      </c>
      <c r="CH111" s="488">
        <f t="shared" ca="1" si="108"/>
        <v>0</v>
      </c>
      <c r="CI111" s="488">
        <f t="shared" ca="1" si="108"/>
        <v>0</v>
      </c>
      <c r="CJ111" s="488">
        <f t="shared" ca="1" si="109"/>
        <v>0</v>
      </c>
      <c r="CK111" s="488">
        <f t="shared" ca="1" si="109"/>
        <v>0</v>
      </c>
      <c r="CL111" s="488">
        <f t="shared" ca="1" si="109"/>
        <v>0</v>
      </c>
      <c r="CM111" s="488">
        <f t="shared" ca="1" si="109"/>
        <v>0</v>
      </c>
      <c r="CN111" s="488">
        <f t="shared" ca="1" si="109"/>
        <v>0</v>
      </c>
      <c r="CO111" s="488">
        <f t="shared" ca="1" si="109"/>
        <v>0</v>
      </c>
      <c r="CP111" s="488">
        <f t="shared" ca="1" si="109"/>
        <v>0</v>
      </c>
      <c r="CQ111" s="488">
        <f t="shared" ca="1" si="109"/>
        <v>0</v>
      </c>
      <c r="CR111" s="488">
        <f t="shared" ca="1" si="109"/>
        <v>0</v>
      </c>
      <c r="CS111" s="488">
        <f t="shared" ca="1" si="109"/>
        <v>0</v>
      </c>
      <c r="CT111" s="488">
        <f t="shared" ca="1" si="110"/>
        <v>0</v>
      </c>
      <c r="CU111" s="488">
        <f t="shared" ca="1" si="110"/>
        <v>0</v>
      </c>
      <c r="CV111" s="488">
        <f t="shared" ca="1" si="110"/>
        <v>0</v>
      </c>
      <c r="CW111" s="488">
        <f t="shared" ca="1" si="110"/>
        <v>0</v>
      </c>
      <c r="CX111" s="488">
        <f t="shared" ca="1" si="110"/>
        <v>0</v>
      </c>
      <c r="CY111" s="488">
        <f t="shared" ca="1" si="110"/>
        <v>0</v>
      </c>
      <c r="CZ111" s="488">
        <f t="shared" ca="1" si="110"/>
        <v>0</v>
      </c>
      <c r="DA111" s="488">
        <f t="shared" ca="1" si="110"/>
        <v>0</v>
      </c>
      <c r="DB111" s="488">
        <f t="shared" ca="1" si="110"/>
        <v>0</v>
      </c>
      <c r="DC111" s="488">
        <f t="shared" ca="1" si="110"/>
        <v>0</v>
      </c>
      <c r="DE111" s="111"/>
    </row>
    <row r="112" spans="1:109" s="158" customFormat="1" hidden="1">
      <c r="A112" s="294">
        <v>112</v>
      </c>
      <c r="B112" s="161" t="str">
        <f t="shared" ca="1" si="61"/>
        <v>L.1.6.</v>
      </c>
      <c r="C112" s="453">
        <f t="shared" ca="1" si="99"/>
        <v>0</v>
      </c>
      <c r="D112" s="454"/>
      <c r="E112" s="454"/>
      <c r="F112" s="455"/>
      <c r="G112" s="157">
        <f ca="1">SUMIF($H$39:$DC$39,"&lt;="&amp;PAL,$H112:$DC112)</f>
        <v>0</v>
      </c>
      <c r="H112" s="488">
        <f t="shared" ca="1" si="101"/>
        <v>0</v>
      </c>
      <c r="I112" s="488">
        <f t="shared" ca="1" si="101"/>
        <v>0</v>
      </c>
      <c r="J112" s="488">
        <f t="shared" ca="1" si="101"/>
        <v>0</v>
      </c>
      <c r="K112" s="488">
        <f t="shared" ca="1" si="101"/>
        <v>0</v>
      </c>
      <c r="L112" s="488">
        <f t="shared" ca="1" si="101"/>
        <v>0</v>
      </c>
      <c r="M112" s="488">
        <f t="shared" ca="1" si="101"/>
        <v>0</v>
      </c>
      <c r="N112" s="488">
        <f t="shared" ca="1" si="101"/>
        <v>0</v>
      </c>
      <c r="O112" s="488">
        <f t="shared" ca="1" si="101"/>
        <v>0</v>
      </c>
      <c r="P112" s="488">
        <f t="shared" ca="1" si="101"/>
        <v>0</v>
      </c>
      <c r="Q112" s="488">
        <f t="shared" ca="1" si="101"/>
        <v>0</v>
      </c>
      <c r="R112" s="488">
        <f t="shared" ca="1" si="102"/>
        <v>0</v>
      </c>
      <c r="S112" s="488">
        <f t="shared" ca="1" si="102"/>
        <v>0</v>
      </c>
      <c r="T112" s="488">
        <f t="shared" ca="1" si="102"/>
        <v>0</v>
      </c>
      <c r="U112" s="488">
        <f t="shared" ca="1" si="102"/>
        <v>0</v>
      </c>
      <c r="V112" s="488">
        <f t="shared" ca="1" si="102"/>
        <v>0</v>
      </c>
      <c r="W112" s="488">
        <f t="shared" ca="1" si="102"/>
        <v>0</v>
      </c>
      <c r="X112" s="488">
        <f t="shared" ca="1" si="102"/>
        <v>0</v>
      </c>
      <c r="Y112" s="488">
        <f t="shared" ca="1" si="102"/>
        <v>0</v>
      </c>
      <c r="Z112" s="488">
        <f t="shared" ca="1" si="102"/>
        <v>0</v>
      </c>
      <c r="AA112" s="488">
        <f t="shared" ca="1" si="102"/>
        <v>0</v>
      </c>
      <c r="AB112" s="488">
        <f t="shared" ca="1" si="103"/>
        <v>0</v>
      </c>
      <c r="AC112" s="488">
        <f t="shared" ca="1" si="103"/>
        <v>0</v>
      </c>
      <c r="AD112" s="488">
        <f t="shared" ca="1" si="103"/>
        <v>0</v>
      </c>
      <c r="AE112" s="488">
        <f t="shared" ca="1" si="103"/>
        <v>0</v>
      </c>
      <c r="AF112" s="488">
        <f t="shared" ca="1" si="103"/>
        <v>0</v>
      </c>
      <c r="AG112" s="488">
        <f t="shared" ca="1" si="103"/>
        <v>0</v>
      </c>
      <c r="AH112" s="488">
        <f t="shared" ca="1" si="103"/>
        <v>0</v>
      </c>
      <c r="AI112" s="488">
        <f t="shared" ca="1" si="103"/>
        <v>0</v>
      </c>
      <c r="AJ112" s="488">
        <f t="shared" ca="1" si="103"/>
        <v>0</v>
      </c>
      <c r="AK112" s="488">
        <f t="shared" ca="1" si="103"/>
        <v>0</v>
      </c>
      <c r="AL112" s="488">
        <f t="shared" ca="1" si="104"/>
        <v>0</v>
      </c>
      <c r="AM112" s="488">
        <f t="shared" ca="1" si="104"/>
        <v>0</v>
      </c>
      <c r="AN112" s="488">
        <f t="shared" ca="1" si="104"/>
        <v>0</v>
      </c>
      <c r="AO112" s="488">
        <f t="shared" ca="1" si="104"/>
        <v>0</v>
      </c>
      <c r="AP112" s="488">
        <f t="shared" ca="1" si="104"/>
        <v>0</v>
      </c>
      <c r="AQ112" s="488">
        <f t="shared" ca="1" si="104"/>
        <v>0</v>
      </c>
      <c r="AR112" s="488">
        <f t="shared" ca="1" si="104"/>
        <v>0</v>
      </c>
      <c r="AS112" s="488">
        <f t="shared" ca="1" si="104"/>
        <v>0</v>
      </c>
      <c r="AT112" s="488">
        <f t="shared" ca="1" si="104"/>
        <v>0</v>
      </c>
      <c r="AU112" s="488">
        <f t="shared" ca="1" si="104"/>
        <v>0</v>
      </c>
      <c r="AV112" s="488">
        <f t="shared" ca="1" si="105"/>
        <v>0</v>
      </c>
      <c r="AW112" s="488">
        <f t="shared" ca="1" si="105"/>
        <v>0</v>
      </c>
      <c r="AX112" s="488">
        <f t="shared" ca="1" si="105"/>
        <v>0</v>
      </c>
      <c r="AY112" s="488">
        <f t="shared" ca="1" si="105"/>
        <v>0</v>
      </c>
      <c r="AZ112" s="488">
        <f t="shared" ca="1" si="105"/>
        <v>0</v>
      </c>
      <c r="BA112" s="488">
        <f t="shared" ca="1" si="105"/>
        <v>0</v>
      </c>
      <c r="BB112" s="488">
        <f t="shared" ca="1" si="105"/>
        <v>0</v>
      </c>
      <c r="BC112" s="488">
        <f t="shared" ca="1" si="105"/>
        <v>0</v>
      </c>
      <c r="BD112" s="488">
        <f t="shared" ca="1" si="105"/>
        <v>0</v>
      </c>
      <c r="BE112" s="488">
        <f t="shared" ca="1" si="105"/>
        <v>0</v>
      </c>
      <c r="BF112" s="488">
        <f t="shared" ca="1" si="106"/>
        <v>0</v>
      </c>
      <c r="BG112" s="488">
        <f t="shared" ca="1" si="106"/>
        <v>0</v>
      </c>
      <c r="BH112" s="488">
        <f t="shared" ca="1" si="106"/>
        <v>0</v>
      </c>
      <c r="BI112" s="488">
        <f t="shared" ca="1" si="106"/>
        <v>0</v>
      </c>
      <c r="BJ112" s="488">
        <f t="shared" ca="1" si="106"/>
        <v>0</v>
      </c>
      <c r="BK112" s="488">
        <f t="shared" ca="1" si="106"/>
        <v>0</v>
      </c>
      <c r="BL112" s="488">
        <f t="shared" ca="1" si="106"/>
        <v>0</v>
      </c>
      <c r="BM112" s="488">
        <f t="shared" ca="1" si="106"/>
        <v>0</v>
      </c>
      <c r="BN112" s="488">
        <f t="shared" ca="1" si="106"/>
        <v>0</v>
      </c>
      <c r="BO112" s="488">
        <f t="shared" ca="1" si="106"/>
        <v>0</v>
      </c>
      <c r="BP112" s="488">
        <f t="shared" ca="1" si="107"/>
        <v>0</v>
      </c>
      <c r="BQ112" s="488">
        <f t="shared" ca="1" si="107"/>
        <v>0</v>
      </c>
      <c r="BR112" s="488">
        <f t="shared" ca="1" si="107"/>
        <v>0</v>
      </c>
      <c r="BS112" s="488">
        <f t="shared" ca="1" si="107"/>
        <v>0</v>
      </c>
      <c r="BT112" s="488">
        <f t="shared" ca="1" si="107"/>
        <v>0</v>
      </c>
      <c r="BU112" s="488">
        <f t="shared" ca="1" si="107"/>
        <v>0</v>
      </c>
      <c r="BV112" s="488">
        <f t="shared" ca="1" si="107"/>
        <v>0</v>
      </c>
      <c r="BW112" s="488">
        <f t="shared" ca="1" si="107"/>
        <v>0</v>
      </c>
      <c r="BX112" s="488">
        <f t="shared" ca="1" si="107"/>
        <v>0</v>
      </c>
      <c r="BY112" s="488">
        <f t="shared" ca="1" si="107"/>
        <v>0</v>
      </c>
      <c r="BZ112" s="488">
        <f t="shared" ca="1" si="108"/>
        <v>0</v>
      </c>
      <c r="CA112" s="488">
        <f t="shared" ca="1" si="108"/>
        <v>0</v>
      </c>
      <c r="CB112" s="488">
        <f t="shared" ca="1" si="108"/>
        <v>0</v>
      </c>
      <c r="CC112" s="488">
        <f t="shared" ca="1" si="108"/>
        <v>0</v>
      </c>
      <c r="CD112" s="488">
        <f t="shared" ca="1" si="108"/>
        <v>0</v>
      </c>
      <c r="CE112" s="488">
        <f t="shared" ca="1" si="108"/>
        <v>0</v>
      </c>
      <c r="CF112" s="488">
        <f t="shared" ca="1" si="108"/>
        <v>0</v>
      </c>
      <c r="CG112" s="488">
        <f t="shared" ca="1" si="108"/>
        <v>0</v>
      </c>
      <c r="CH112" s="488">
        <f t="shared" ca="1" si="108"/>
        <v>0</v>
      </c>
      <c r="CI112" s="488">
        <f t="shared" ca="1" si="108"/>
        <v>0</v>
      </c>
      <c r="CJ112" s="488">
        <f t="shared" ca="1" si="109"/>
        <v>0</v>
      </c>
      <c r="CK112" s="488">
        <f t="shared" ca="1" si="109"/>
        <v>0</v>
      </c>
      <c r="CL112" s="488">
        <f t="shared" ca="1" si="109"/>
        <v>0</v>
      </c>
      <c r="CM112" s="488">
        <f t="shared" ca="1" si="109"/>
        <v>0</v>
      </c>
      <c r="CN112" s="488">
        <f t="shared" ca="1" si="109"/>
        <v>0</v>
      </c>
      <c r="CO112" s="488">
        <f t="shared" ca="1" si="109"/>
        <v>0</v>
      </c>
      <c r="CP112" s="488">
        <f t="shared" ca="1" si="109"/>
        <v>0</v>
      </c>
      <c r="CQ112" s="488">
        <f t="shared" ca="1" si="109"/>
        <v>0</v>
      </c>
      <c r="CR112" s="488">
        <f t="shared" ca="1" si="109"/>
        <v>0</v>
      </c>
      <c r="CS112" s="488">
        <f t="shared" ca="1" si="109"/>
        <v>0</v>
      </c>
      <c r="CT112" s="488">
        <f t="shared" ca="1" si="110"/>
        <v>0</v>
      </c>
      <c r="CU112" s="488">
        <f t="shared" ca="1" si="110"/>
        <v>0</v>
      </c>
      <c r="CV112" s="488">
        <f t="shared" ca="1" si="110"/>
        <v>0</v>
      </c>
      <c r="CW112" s="488">
        <f t="shared" ca="1" si="110"/>
        <v>0</v>
      </c>
      <c r="CX112" s="488">
        <f t="shared" ca="1" si="110"/>
        <v>0</v>
      </c>
      <c r="CY112" s="488">
        <f t="shared" ca="1" si="110"/>
        <v>0</v>
      </c>
      <c r="CZ112" s="488">
        <f t="shared" ca="1" si="110"/>
        <v>0</v>
      </c>
      <c r="DA112" s="488">
        <f t="shared" ca="1" si="110"/>
        <v>0</v>
      </c>
      <c r="DB112" s="488">
        <f t="shared" ca="1" si="110"/>
        <v>0</v>
      </c>
      <c r="DC112" s="488">
        <f t="shared" ca="1" si="110"/>
        <v>0</v>
      </c>
      <c r="DE112" s="111"/>
    </row>
    <row r="113" spans="1:109" s="158" customFormat="1" hidden="1">
      <c r="A113" s="294">
        <v>113</v>
      </c>
      <c r="B113" s="161" t="str">
        <f t="shared" ca="1" si="61"/>
        <v>L.1.7.</v>
      </c>
      <c r="C113" s="453">
        <f t="shared" ca="1" si="99"/>
        <v>0</v>
      </c>
      <c r="D113" s="454"/>
      <c r="E113" s="454"/>
      <c r="F113" s="455"/>
      <c r="G113" s="157">
        <f ca="1">SUMIF($H$39:$DC$39,"&lt;="&amp;PAL,$H113:$DC113)</f>
        <v>0</v>
      </c>
      <c r="H113" s="488">
        <f t="shared" ca="1" si="101"/>
        <v>0</v>
      </c>
      <c r="I113" s="488">
        <f t="shared" ca="1" si="101"/>
        <v>0</v>
      </c>
      <c r="J113" s="488">
        <f t="shared" ca="1" si="101"/>
        <v>0</v>
      </c>
      <c r="K113" s="488">
        <f t="shared" ca="1" si="101"/>
        <v>0</v>
      </c>
      <c r="L113" s="488">
        <f t="shared" ca="1" si="101"/>
        <v>0</v>
      </c>
      <c r="M113" s="488">
        <f t="shared" ca="1" si="101"/>
        <v>0</v>
      </c>
      <c r="N113" s="488">
        <f t="shared" ca="1" si="101"/>
        <v>0</v>
      </c>
      <c r="O113" s="488">
        <f t="shared" ca="1" si="101"/>
        <v>0</v>
      </c>
      <c r="P113" s="488">
        <f t="shared" ca="1" si="101"/>
        <v>0</v>
      </c>
      <c r="Q113" s="488">
        <f t="shared" ca="1" si="101"/>
        <v>0</v>
      </c>
      <c r="R113" s="488">
        <f t="shared" ca="1" si="102"/>
        <v>0</v>
      </c>
      <c r="S113" s="488">
        <f t="shared" ca="1" si="102"/>
        <v>0</v>
      </c>
      <c r="T113" s="488">
        <f t="shared" ca="1" si="102"/>
        <v>0</v>
      </c>
      <c r="U113" s="488">
        <f t="shared" ca="1" si="102"/>
        <v>0</v>
      </c>
      <c r="V113" s="488">
        <f t="shared" ca="1" si="102"/>
        <v>0</v>
      </c>
      <c r="W113" s="488">
        <f t="shared" ca="1" si="102"/>
        <v>0</v>
      </c>
      <c r="X113" s="488">
        <f t="shared" ca="1" si="102"/>
        <v>0</v>
      </c>
      <c r="Y113" s="488">
        <f t="shared" ca="1" si="102"/>
        <v>0</v>
      </c>
      <c r="Z113" s="488">
        <f t="shared" ca="1" si="102"/>
        <v>0</v>
      </c>
      <c r="AA113" s="488">
        <f t="shared" ca="1" si="102"/>
        <v>0</v>
      </c>
      <c r="AB113" s="488">
        <f t="shared" ca="1" si="103"/>
        <v>0</v>
      </c>
      <c r="AC113" s="488">
        <f t="shared" ca="1" si="103"/>
        <v>0</v>
      </c>
      <c r="AD113" s="488">
        <f t="shared" ca="1" si="103"/>
        <v>0</v>
      </c>
      <c r="AE113" s="488">
        <f t="shared" ca="1" si="103"/>
        <v>0</v>
      </c>
      <c r="AF113" s="488">
        <f t="shared" ca="1" si="103"/>
        <v>0</v>
      </c>
      <c r="AG113" s="488">
        <f t="shared" ca="1" si="103"/>
        <v>0</v>
      </c>
      <c r="AH113" s="488">
        <f t="shared" ca="1" si="103"/>
        <v>0</v>
      </c>
      <c r="AI113" s="488">
        <f t="shared" ca="1" si="103"/>
        <v>0</v>
      </c>
      <c r="AJ113" s="488">
        <f t="shared" ca="1" si="103"/>
        <v>0</v>
      </c>
      <c r="AK113" s="488">
        <f t="shared" ca="1" si="103"/>
        <v>0</v>
      </c>
      <c r="AL113" s="488">
        <f t="shared" ca="1" si="104"/>
        <v>0</v>
      </c>
      <c r="AM113" s="488">
        <f t="shared" ca="1" si="104"/>
        <v>0</v>
      </c>
      <c r="AN113" s="488">
        <f t="shared" ca="1" si="104"/>
        <v>0</v>
      </c>
      <c r="AO113" s="488">
        <f t="shared" ca="1" si="104"/>
        <v>0</v>
      </c>
      <c r="AP113" s="488">
        <f t="shared" ca="1" si="104"/>
        <v>0</v>
      </c>
      <c r="AQ113" s="488">
        <f t="shared" ca="1" si="104"/>
        <v>0</v>
      </c>
      <c r="AR113" s="488">
        <f t="shared" ca="1" si="104"/>
        <v>0</v>
      </c>
      <c r="AS113" s="488">
        <f t="shared" ca="1" si="104"/>
        <v>0</v>
      </c>
      <c r="AT113" s="488">
        <f t="shared" ca="1" si="104"/>
        <v>0</v>
      </c>
      <c r="AU113" s="488">
        <f t="shared" ca="1" si="104"/>
        <v>0</v>
      </c>
      <c r="AV113" s="488">
        <f t="shared" ca="1" si="105"/>
        <v>0</v>
      </c>
      <c r="AW113" s="488">
        <f t="shared" ca="1" si="105"/>
        <v>0</v>
      </c>
      <c r="AX113" s="488">
        <f t="shared" ca="1" si="105"/>
        <v>0</v>
      </c>
      <c r="AY113" s="488">
        <f t="shared" ca="1" si="105"/>
        <v>0</v>
      </c>
      <c r="AZ113" s="488">
        <f t="shared" ca="1" si="105"/>
        <v>0</v>
      </c>
      <c r="BA113" s="488">
        <f t="shared" ca="1" si="105"/>
        <v>0</v>
      </c>
      <c r="BB113" s="488">
        <f t="shared" ca="1" si="105"/>
        <v>0</v>
      </c>
      <c r="BC113" s="488">
        <f t="shared" ca="1" si="105"/>
        <v>0</v>
      </c>
      <c r="BD113" s="488">
        <f t="shared" ca="1" si="105"/>
        <v>0</v>
      </c>
      <c r="BE113" s="488">
        <f t="shared" ca="1" si="105"/>
        <v>0</v>
      </c>
      <c r="BF113" s="488">
        <f t="shared" ca="1" si="106"/>
        <v>0</v>
      </c>
      <c r="BG113" s="488">
        <f t="shared" ca="1" si="106"/>
        <v>0</v>
      </c>
      <c r="BH113" s="488">
        <f t="shared" ca="1" si="106"/>
        <v>0</v>
      </c>
      <c r="BI113" s="488">
        <f t="shared" ca="1" si="106"/>
        <v>0</v>
      </c>
      <c r="BJ113" s="488">
        <f t="shared" ca="1" si="106"/>
        <v>0</v>
      </c>
      <c r="BK113" s="488">
        <f t="shared" ca="1" si="106"/>
        <v>0</v>
      </c>
      <c r="BL113" s="488">
        <f t="shared" ca="1" si="106"/>
        <v>0</v>
      </c>
      <c r="BM113" s="488">
        <f t="shared" ca="1" si="106"/>
        <v>0</v>
      </c>
      <c r="BN113" s="488">
        <f t="shared" ca="1" si="106"/>
        <v>0</v>
      </c>
      <c r="BO113" s="488">
        <f t="shared" ca="1" si="106"/>
        <v>0</v>
      </c>
      <c r="BP113" s="488">
        <f t="shared" ca="1" si="107"/>
        <v>0</v>
      </c>
      <c r="BQ113" s="488">
        <f t="shared" ca="1" si="107"/>
        <v>0</v>
      </c>
      <c r="BR113" s="488">
        <f t="shared" ca="1" si="107"/>
        <v>0</v>
      </c>
      <c r="BS113" s="488">
        <f t="shared" ca="1" si="107"/>
        <v>0</v>
      </c>
      <c r="BT113" s="488">
        <f t="shared" ca="1" si="107"/>
        <v>0</v>
      </c>
      <c r="BU113" s="488">
        <f t="shared" ca="1" si="107"/>
        <v>0</v>
      </c>
      <c r="BV113" s="488">
        <f t="shared" ca="1" si="107"/>
        <v>0</v>
      </c>
      <c r="BW113" s="488">
        <f t="shared" ca="1" si="107"/>
        <v>0</v>
      </c>
      <c r="BX113" s="488">
        <f t="shared" ca="1" si="107"/>
        <v>0</v>
      </c>
      <c r="BY113" s="488">
        <f t="shared" ca="1" si="107"/>
        <v>0</v>
      </c>
      <c r="BZ113" s="488">
        <f t="shared" ca="1" si="108"/>
        <v>0</v>
      </c>
      <c r="CA113" s="488">
        <f t="shared" ca="1" si="108"/>
        <v>0</v>
      </c>
      <c r="CB113" s="488">
        <f t="shared" ca="1" si="108"/>
        <v>0</v>
      </c>
      <c r="CC113" s="488">
        <f t="shared" ca="1" si="108"/>
        <v>0</v>
      </c>
      <c r="CD113" s="488">
        <f t="shared" ca="1" si="108"/>
        <v>0</v>
      </c>
      <c r="CE113" s="488">
        <f t="shared" ca="1" si="108"/>
        <v>0</v>
      </c>
      <c r="CF113" s="488">
        <f t="shared" ca="1" si="108"/>
        <v>0</v>
      </c>
      <c r="CG113" s="488">
        <f t="shared" ca="1" si="108"/>
        <v>0</v>
      </c>
      <c r="CH113" s="488">
        <f t="shared" ca="1" si="108"/>
        <v>0</v>
      </c>
      <c r="CI113" s="488">
        <f t="shared" ca="1" si="108"/>
        <v>0</v>
      </c>
      <c r="CJ113" s="488">
        <f t="shared" ca="1" si="109"/>
        <v>0</v>
      </c>
      <c r="CK113" s="488">
        <f t="shared" ca="1" si="109"/>
        <v>0</v>
      </c>
      <c r="CL113" s="488">
        <f t="shared" ca="1" si="109"/>
        <v>0</v>
      </c>
      <c r="CM113" s="488">
        <f t="shared" ca="1" si="109"/>
        <v>0</v>
      </c>
      <c r="CN113" s="488">
        <f t="shared" ca="1" si="109"/>
        <v>0</v>
      </c>
      <c r="CO113" s="488">
        <f t="shared" ca="1" si="109"/>
        <v>0</v>
      </c>
      <c r="CP113" s="488">
        <f t="shared" ca="1" si="109"/>
        <v>0</v>
      </c>
      <c r="CQ113" s="488">
        <f t="shared" ca="1" si="109"/>
        <v>0</v>
      </c>
      <c r="CR113" s="488">
        <f t="shared" ca="1" si="109"/>
        <v>0</v>
      </c>
      <c r="CS113" s="488">
        <f t="shared" ca="1" si="109"/>
        <v>0</v>
      </c>
      <c r="CT113" s="488">
        <f t="shared" ca="1" si="110"/>
        <v>0</v>
      </c>
      <c r="CU113" s="488">
        <f t="shared" ca="1" si="110"/>
        <v>0</v>
      </c>
      <c r="CV113" s="488">
        <f t="shared" ca="1" si="110"/>
        <v>0</v>
      </c>
      <c r="CW113" s="488">
        <f t="shared" ca="1" si="110"/>
        <v>0</v>
      </c>
      <c r="CX113" s="488">
        <f t="shared" ca="1" si="110"/>
        <v>0</v>
      </c>
      <c r="CY113" s="488">
        <f t="shared" ca="1" si="110"/>
        <v>0</v>
      </c>
      <c r="CZ113" s="488">
        <f t="shared" ca="1" si="110"/>
        <v>0</v>
      </c>
      <c r="DA113" s="488">
        <f t="shared" ca="1" si="110"/>
        <v>0</v>
      </c>
      <c r="DB113" s="488">
        <f t="shared" ca="1" si="110"/>
        <v>0</v>
      </c>
      <c r="DC113" s="488">
        <f t="shared" ca="1" si="110"/>
        <v>0</v>
      </c>
      <c r="DE113" s="111"/>
    </row>
    <row r="114" spans="1:109" s="158" customFormat="1" hidden="1">
      <c r="A114" s="294"/>
      <c r="B114" s="123"/>
      <c r="C114" s="480"/>
      <c r="D114" s="480"/>
      <c r="E114" s="480"/>
      <c r="F114" s="480"/>
      <c r="G114" s="481"/>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c r="AE114" s="482"/>
      <c r="AF114" s="482"/>
      <c r="AG114" s="482"/>
      <c r="AH114" s="482"/>
      <c r="AI114" s="482"/>
      <c r="AJ114" s="482"/>
      <c r="AK114" s="482"/>
      <c r="AL114" s="482"/>
      <c r="AM114" s="482"/>
      <c r="AN114" s="482"/>
      <c r="AO114" s="482"/>
      <c r="AP114" s="482"/>
      <c r="AQ114" s="482"/>
      <c r="AR114" s="482"/>
      <c r="AS114" s="482"/>
      <c r="AT114" s="482"/>
      <c r="AU114" s="482"/>
      <c r="AV114" s="482"/>
      <c r="AW114" s="482"/>
      <c r="AX114" s="482"/>
      <c r="AY114" s="482"/>
      <c r="AZ114" s="482"/>
      <c r="BA114" s="482"/>
      <c r="BB114" s="482"/>
      <c r="BC114" s="482"/>
      <c r="BD114" s="482"/>
      <c r="BE114" s="482"/>
      <c r="BF114" s="482"/>
      <c r="BG114" s="482"/>
      <c r="BH114" s="482"/>
      <c r="BI114" s="482"/>
      <c r="BJ114" s="482"/>
      <c r="BK114" s="482"/>
      <c r="BL114" s="482"/>
      <c r="BM114" s="482"/>
      <c r="BN114" s="482"/>
      <c r="BO114" s="482"/>
      <c r="BP114" s="482"/>
      <c r="BQ114" s="482"/>
      <c r="BR114" s="482"/>
      <c r="BS114" s="482"/>
      <c r="BT114" s="482"/>
      <c r="BU114" s="482"/>
      <c r="BV114" s="482"/>
      <c r="BW114" s="482"/>
      <c r="BX114" s="482"/>
      <c r="BY114" s="482"/>
      <c r="BZ114" s="482"/>
      <c r="CA114" s="482"/>
      <c r="CB114" s="482"/>
      <c r="CC114" s="482"/>
      <c r="CD114" s="482"/>
      <c r="CE114" s="482"/>
      <c r="CF114" s="482"/>
      <c r="CG114" s="482"/>
      <c r="CH114" s="482"/>
      <c r="CI114" s="482"/>
      <c r="CJ114" s="482"/>
      <c r="CK114" s="482"/>
      <c r="CL114" s="482"/>
      <c r="CM114" s="482"/>
      <c r="CN114" s="482"/>
      <c r="CO114" s="482"/>
      <c r="CP114" s="482"/>
      <c r="CQ114" s="482"/>
      <c r="CR114" s="482"/>
      <c r="CS114" s="482"/>
      <c r="CT114" s="482"/>
      <c r="CU114" s="482"/>
      <c r="CV114" s="482"/>
      <c r="CW114" s="482"/>
      <c r="CX114" s="482"/>
      <c r="CY114" s="482"/>
      <c r="CZ114" s="482"/>
      <c r="DA114" s="482"/>
      <c r="DB114" s="482"/>
      <c r="DC114" s="482"/>
      <c r="DE114" s="111"/>
    </row>
    <row r="115" spans="1:109" hidden="1"/>
    <row r="116" spans="1:109" s="158" customFormat="1" hidden="1">
      <c r="A116" s="294"/>
      <c r="B116" s="322" t="str">
        <f ca="1">IFERROR(OFFSET(INDIRECT("'"&amp;Opt_alt&amp;"'!B8"),0,0),"")</f>
        <v>B.</v>
      </c>
      <c r="C116" s="713" t="str">
        <f ca="1">IFERROR(OFFSET(INDIRECT("'"&amp;Opt_alt&amp;"'!C8"),0,0),"")</f>
        <v>REINVESTICIJOS (PO PRIEMONĖS ĮGYVENDINIMO)</v>
      </c>
      <c r="D116" s="714"/>
      <c r="E116" s="714"/>
      <c r="F116" s="715"/>
      <c r="G116" s="157">
        <f ca="1">SUMIF($H$39:$DC$39,"&lt;="&amp;PAL,$H116:$DC116)</f>
        <v>0</v>
      </c>
      <c r="H116" s="163">
        <f t="shared" ref="H116:AM116" ca="1" si="111">IFERROR(OFFSET(INDIRECT("'"&amp;Opt_alt&amp;"'!H8"),0,H$39)*(1+VMI)^H$39,"")</f>
        <v>0</v>
      </c>
      <c r="I116" s="163">
        <f t="shared" ca="1" si="111"/>
        <v>0</v>
      </c>
      <c r="J116" s="163">
        <f t="shared" ca="1" si="111"/>
        <v>0</v>
      </c>
      <c r="K116" s="163">
        <f t="shared" ca="1" si="111"/>
        <v>0</v>
      </c>
      <c r="L116" s="163">
        <f t="shared" ca="1" si="111"/>
        <v>0</v>
      </c>
      <c r="M116" s="163">
        <f t="shared" ca="1" si="111"/>
        <v>0</v>
      </c>
      <c r="N116" s="163">
        <f t="shared" ca="1" si="111"/>
        <v>0</v>
      </c>
      <c r="O116" s="163">
        <f t="shared" ca="1" si="111"/>
        <v>0</v>
      </c>
      <c r="P116" s="163">
        <f t="shared" ca="1" si="111"/>
        <v>0</v>
      </c>
      <c r="Q116" s="163">
        <f t="shared" ca="1" si="111"/>
        <v>0</v>
      </c>
      <c r="R116" s="163">
        <f t="shared" ca="1" si="111"/>
        <v>0</v>
      </c>
      <c r="S116" s="163">
        <f ca="1">IFERROR(OFFSET(INDIRECT("'"&amp;Opt_alt&amp;"'!H8"),0,S$39)*(1+VMI)^S$39,"")</f>
        <v>0</v>
      </c>
      <c r="T116" s="163">
        <f t="shared" ca="1" si="111"/>
        <v>0</v>
      </c>
      <c r="U116" s="163">
        <f t="shared" ca="1" si="111"/>
        <v>0</v>
      </c>
      <c r="V116" s="163">
        <f t="shared" ca="1" si="111"/>
        <v>0</v>
      </c>
      <c r="W116" s="163">
        <f t="shared" ca="1" si="111"/>
        <v>0</v>
      </c>
      <c r="X116" s="163">
        <f t="shared" ca="1" si="111"/>
        <v>0</v>
      </c>
      <c r="Y116" s="163">
        <f t="shared" ca="1" si="111"/>
        <v>0</v>
      </c>
      <c r="Z116" s="163">
        <f t="shared" ca="1" si="111"/>
        <v>0</v>
      </c>
      <c r="AA116" s="163">
        <f t="shared" ca="1" si="111"/>
        <v>0</v>
      </c>
      <c r="AB116" s="163">
        <f t="shared" ca="1" si="111"/>
        <v>0</v>
      </c>
      <c r="AC116" s="163">
        <f t="shared" ca="1" si="111"/>
        <v>0</v>
      </c>
      <c r="AD116" s="163">
        <f t="shared" ca="1" si="111"/>
        <v>0</v>
      </c>
      <c r="AE116" s="163">
        <f t="shared" ca="1" si="111"/>
        <v>0</v>
      </c>
      <c r="AF116" s="163">
        <f t="shared" ca="1" si="111"/>
        <v>0</v>
      </c>
      <c r="AG116" s="163">
        <f t="shared" ca="1" si="111"/>
        <v>0</v>
      </c>
      <c r="AH116" s="163">
        <f t="shared" ca="1" si="111"/>
        <v>0</v>
      </c>
      <c r="AI116" s="163">
        <f t="shared" ca="1" si="111"/>
        <v>0</v>
      </c>
      <c r="AJ116" s="163">
        <f t="shared" ca="1" si="111"/>
        <v>0</v>
      </c>
      <c r="AK116" s="163">
        <f t="shared" ca="1" si="111"/>
        <v>0</v>
      </c>
      <c r="AL116" s="163">
        <f t="shared" ca="1" si="111"/>
        <v>0</v>
      </c>
      <c r="AM116" s="163">
        <f t="shared" ca="1" si="111"/>
        <v>0</v>
      </c>
      <c r="AN116" s="163">
        <f t="shared" ref="AN116:BS116" ca="1" si="112">IFERROR(OFFSET(INDIRECT("'"&amp;Opt_alt&amp;"'!H8"),0,AN$39)*(1+VMI)^AN$39,"")</f>
        <v>0</v>
      </c>
      <c r="AO116" s="163">
        <f t="shared" ca="1" si="112"/>
        <v>0</v>
      </c>
      <c r="AP116" s="163">
        <f t="shared" ca="1" si="112"/>
        <v>0</v>
      </c>
      <c r="AQ116" s="163">
        <f t="shared" ca="1" si="112"/>
        <v>0</v>
      </c>
      <c r="AR116" s="163">
        <f t="shared" ca="1" si="112"/>
        <v>0</v>
      </c>
      <c r="AS116" s="163">
        <f t="shared" ca="1" si="112"/>
        <v>0</v>
      </c>
      <c r="AT116" s="163">
        <f t="shared" ca="1" si="112"/>
        <v>0</v>
      </c>
      <c r="AU116" s="163">
        <f t="shared" ca="1" si="112"/>
        <v>0</v>
      </c>
      <c r="AV116" s="163">
        <f t="shared" ca="1" si="112"/>
        <v>0</v>
      </c>
      <c r="AW116" s="163">
        <f t="shared" ca="1" si="112"/>
        <v>0</v>
      </c>
      <c r="AX116" s="163">
        <f t="shared" ca="1" si="112"/>
        <v>0</v>
      </c>
      <c r="AY116" s="163">
        <f t="shared" ca="1" si="112"/>
        <v>0</v>
      </c>
      <c r="AZ116" s="163">
        <f t="shared" ca="1" si="112"/>
        <v>0</v>
      </c>
      <c r="BA116" s="163">
        <f t="shared" ca="1" si="112"/>
        <v>0</v>
      </c>
      <c r="BB116" s="163">
        <f t="shared" ca="1" si="112"/>
        <v>0</v>
      </c>
      <c r="BC116" s="163">
        <f t="shared" ca="1" si="112"/>
        <v>0</v>
      </c>
      <c r="BD116" s="163">
        <f t="shared" ca="1" si="112"/>
        <v>0</v>
      </c>
      <c r="BE116" s="163">
        <f t="shared" ca="1" si="112"/>
        <v>0</v>
      </c>
      <c r="BF116" s="163">
        <f t="shared" ca="1" si="112"/>
        <v>0</v>
      </c>
      <c r="BG116" s="163">
        <f t="shared" ca="1" si="112"/>
        <v>0</v>
      </c>
      <c r="BH116" s="163">
        <f t="shared" ca="1" si="112"/>
        <v>0</v>
      </c>
      <c r="BI116" s="163">
        <f t="shared" ca="1" si="112"/>
        <v>0</v>
      </c>
      <c r="BJ116" s="163">
        <f t="shared" ca="1" si="112"/>
        <v>0</v>
      </c>
      <c r="BK116" s="163">
        <f t="shared" ca="1" si="112"/>
        <v>0</v>
      </c>
      <c r="BL116" s="163">
        <f t="shared" ca="1" si="112"/>
        <v>0</v>
      </c>
      <c r="BM116" s="163">
        <f t="shared" ca="1" si="112"/>
        <v>0</v>
      </c>
      <c r="BN116" s="163">
        <f t="shared" ca="1" si="112"/>
        <v>0</v>
      </c>
      <c r="BO116" s="163">
        <f t="shared" ca="1" si="112"/>
        <v>0</v>
      </c>
      <c r="BP116" s="163">
        <f t="shared" ca="1" si="112"/>
        <v>0</v>
      </c>
      <c r="BQ116" s="163">
        <f t="shared" ca="1" si="112"/>
        <v>0</v>
      </c>
      <c r="BR116" s="163">
        <f t="shared" ca="1" si="112"/>
        <v>0</v>
      </c>
      <c r="BS116" s="163">
        <f t="shared" ca="1" si="112"/>
        <v>0</v>
      </c>
      <c r="BT116" s="163">
        <f t="shared" ref="BT116:DC116" ca="1" si="113">IFERROR(OFFSET(INDIRECT("'"&amp;Opt_alt&amp;"'!H8"),0,BT$39)*(1+VMI)^BT$39,"")</f>
        <v>0</v>
      </c>
      <c r="BU116" s="163">
        <f t="shared" ca="1" si="113"/>
        <v>0</v>
      </c>
      <c r="BV116" s="163">
        <f t="shared" ca="1" si="113"/>
        <v>0</v>
      </c>
      <c r="BW116" s="163">
        <f t="shared" ca="1" si="113"/>
        <v>0</v>
      </c>
      <c r="BX116" s="163">
        <f t="shared" ca="1" si="113"/>
        <v>0</v>
      </c>
      <c r="BY116" s="163">
        <f t="shared" ca="1" si="113"/>
        <v>0</v>
      </c>
      <c r="BZ116" s="163">
        <f t="shared" ca="1" si="113"/>
        <v>0</v>
      </c>
      <c r="CA116" s="163">
        <f t="shared" ca="1" si="113"/>
        <v>0</v>
      </c>
      <c r="CB116" s="163">
        <f t="shared" ca="1" si="113"/>
        <v>0</v>
      </c>
      <c r="CC116" s="163">
        <f t="shared" ca="1" si="113"/>
        <v>0</v>
      </c>
      <c r="CD116" s="163">
        <f t="shared" ca="1" si="113"/>
        <v>0</v>
      </c>
      <c r="CE116" s="163">
        <f t="shared" ca="1" si="113"/>
        <v>0</v>
      </c>
      <c r="CF116" s="163">
        <f t="shared" ca="1" si="113"/>
        <v>0</v>
      </c>
      <c r="CG116" s="163">
        <f t="shared" ca="1" si="113"/>
        <v>0</v>
      </c>
      <c r="CH116" s="163">
        <f t="shared" ca="1" si="113"/>
        <v>0</v>
      </c>
      <c r="CI116" s="163">
        <f t="shared" ca="1" si="113"/>
        <v>0</v>
      </c>
      <c r="CJ116" s="163">
        <f t="shared" ca="1" si="113"/>
        <v>0</v>
      </c>
      <c r="CK116" s="163">
        <f t="shared" ca="1" si="113"/>
        <v>0</v>
      </c>
      <c r="CL116" s="163">
        <f t="shared" ca="1" si="113"/>
        <v>0</v>
      </c>
      <c r="CM116" s="163">
        <f t="shared" ca="1" si="113"/>
        <v>0</v>
      </c>
      <c r="CN116" s="163">
        <f t="shared" ca="1" si="113"/>
        <v>0</v>
      </c>
      <c r="CO116" s="163">
        <f t="shared" ca="1" si="113"/>
        <v>0</v>
      </c>
      <c r="CP116" s="163">
        <f t="shared" ca="1" si="113"/>
        <v>0</v>
      </c>
      <c r="CQ116" s="163">
        <f t="shared" ca="1" si="113"/>
        <v>0</v>
      </c>
      <c r="CR116" s="163">
        <f t="shared" ca="1" si="113"/>
        <v>0</v>
      </c>
      <c r="CS116" s="163">
        <f t="shared" ca="1" si="113"/>
        <v>0</v>
      </c>
      <c r="CT116" s="163">
        <f t="shared" ca="1" si="113"/>
        <v>0</v>
      </c>
      <c r="CU116" s="163">
        <f t="shared" ca="1" si="113"/>
        <v>0</v>
      </c>
      <c r="CV116" s="163">
        <f t="shared" ca="1" si="113"/>
        <v>0</v>
      </c>
      <c r="CW116" s="163">
        <f t="shared" ca="1" si="113"/>
        <v>0</v>
      </c>
      <c r="CX116" s="163">
        <f t="shared" ca="1" si="113"/>
        <v>0</v>
      </c>
      <c r="CY116" s="163">
        <f t="shared" ca="1" si="113"/>
        <v>0</v>
      </c>
      <c r="CZ116" s="163">
        <f t="shared" ca="1" si="113"/>
        <v>0</v>
      </c>
      <c r="DA116" s="163">
        <f t="shared" ca="1" si="113"/>
        <v>0</v>
      </c>
      <c r="DB116" s="163">
        <f t="shared" ca="1" si="113"/>
        <v>0</v>
      </c>
      <c r="DC116" s="163">
        <f t="shared" ca="1" si="113"/>
        <v>0</v>
      </c>
      <c r="DE116" s="111"/>
    </row>
    <row r="117" spans="1:109" hidden="1">
      <c r="C117" s="456" t="s">
        <v>522</v>
      </c>
      <c r="D117" s="457"/>
      <c r="E117" s="457"/>
      <c r="F117" s="458"/>
      <c r="G117" s="157">
        <f ca="1">SUMIF($H$39:$DC$39,"&lt;="&amp;PAL,$H117:$DC117)</f>
        <v>423943002.15998626</v>
      </c>
      <c r="H117" s="163">
        <f ca="1">IFERROR((OFFSET(INDIRECT("'"&amp;Opt_alt&amp;"'!H89"),0,H$39)-OFFSET(INDIRECT("'"&amp;Opt_alt&amp;"'!H100"),0,H$39))*(1+VMI)^H$39,"")</f>
        <v>0</v>
      </c>
      <c r="I117" s="163">
        <f t="shared" ref="I117:AN117" ca="1" si="114">IFERROR(OFFSET(INDIRECT("'"&amp;Opt_alt&amp;"'!H89"),0,I$39)*(1+VMI)^I$39-OFFSET(INDIRECT("'"&amp;Opt_alt&amp;"'!H100"),0,I$39)*(1+VMI)^I$39,"")</f>
        <v>11330000</v>
      </c>
      <c r="J117" s="163">
        <f t="shared" ca="1" si="114"/>
        <v>24400700</v>
      </c>
      <c r="K117" s="163">
        <f t="shared" ca="1" si="114"/>
        <v>39338172</v>
      </c>
      <c r="L117" s="163">
        <f t="shared" ca="1" si="114"/>
        <v>56275440.499999993</v>
      </c>
      <c r="M117" s="163">
        <f t="shared" ca="1" si="114"/>
        <v>75352814.82949999</v>
      </c>
      <c r="N117" s="163">
        <f t="shared" ca="1" si="114"/>
        <v>96718236.018849</v>
      </c>
      <c r="O117" s="163">
        <f t="shared" ca="1" si="114"/>
        <v>120527638.81163725</v>
      </c>
      <c r="P117" s="163">
        <f t="shared" ca="1" si="114"/>
        <v>0</v>
      </c>
      <c r="Q117" s="163">
        <f t="shared" ca="1" si="114"/>
        <v>0</v>
      </c>
      <c r="R117" s="163">
        <f t="shared" ca="1" si="114"/>
        <v>0</v>
      </c>
      <c r="S117" s="163">
        <f t="shared" ca="1" si="114"/>
        <v>0</v>
      </c>
      <c r="T117" s="163">
        <f t="shared" ca="1" si="114"/>
        <v>0</v>
      </c>
      <c r="U117" s="163">
        <f t="shared" ca="1" si="114"/>
        <v>0</v>
      </c>
      <c r="V117" s="163">
        <f t="shared" ca="1" si="114"/>
        <v>0</v>
      </c>
      <c r="W117" s="163">
        <f t="shared" ca="1" si="114"/>
        <v>0</v>
      </c>
      <c r="X117" s="163">
        <f t="shared" ca="1" si="114"/>
        <v>0</v>
      </c>
      <c r="Y117" s="163">
        <f t="shared" ca="1" si="114"/>
        <v>0</v>
      </c>
      <c r="Z117" s="163">
        <f t="shared" ca="1" si="114"/>
        <v>0</v>
      </c>
      <c r="AA117" s="163">
        <f t="shared" ca="1" si="114"/>
        <v>0</v>
      </c>
      <c r="AB117" s="163">
        <f t="shared" ca="1" si="114"/>
        <v>0</v>
      </c>
      <c r="AC117" s="163">
        <f t="shared" ca="1" si="114"/>
        <v>0</v>
      </c>
      <c r="AD117" s="163">
        <f t="shared" ca="1" si="114"/>
        <v>0</v>
      </c>
      <c r="AE117" s="163">
        <f t="shared" ca="1" si="114"/>
        <v>0</v>
      </c>
      <c r="AF117" s="163">
        <f t="shared" ca="1" si="114"/>
        <v>0</v>
      </c>
      <c r="AG117" s="163">
        <f t="shared" ca="1" si="114"/>
        <v>0</v>
      </c>
      <c r="AH117" s="163">
        <f t="shared" ca="1" si="114"/>
        <v>0</v>
      </c>
      <c r="AI117" s="163">
        <f t="shared" ca="1" si="114"/>
        <v>0</v>
      </c>
      <c r="AJ117" s="163">
        <f t="shared" ca="1" si="114"/>
        <v>0</v>
      </c>
      <c r="AK117" s="163">
        <f t="shared" ca="1" si="114"/>
        <v>0</v>
      </c>
      <c r="AL117" s="163">
        <f t="shared" ca="1" si="114"/>
        <v>0</v>
      </c>
      <c r="AM117" s="163">
        <f t="shared" ca="1" si="114"/>
        <v>0</v>
      </c>
      <c r="AN117" s="163">
        <f t="shared" ca="1" si="114"/>
        <v>0</v>
      </c>
      <c r="AO117" s="163">
        <f t="shared" ref="AO117:BT117" ca="1" si="115">IFERROR(OFFSET(INDIRECT("'"&amp;Opt_alt&amp;"'!H89"),0,AO$39)*(1+VMI)^AO$39-OFFSET(INDIRECT("'"&amp;Opt_alt&amp;"'!H100"),0,AO$39)*(1+VMI)^AO$39,"")</f>
        <v>0</v>
      </c>
      <c r="AP117" s="163">
        <f t="shared" ca="1" si="115"/>
        <v>0</v>
      </c>
      <c r="AQ117" s="163">
        <f t="shared" ca="1" si="115"/>
        <v>0</v>
      </c>
      <c r="AR117" s="163">
        <f t="shared" ca="1" si="115"/>
        <v>0</v>
      </c>
      <c r="AS117" s="163">
        <f t="shared" ca="1" si="115"/>
        <v>0</v>
      </c>
      <c r="AT117" s="163">
        <f t="shared" ca="1" si="115"/>
        <v>0</v>
      </c>
      <c r="AU117" s="163">
        <f t="shared" ca="1" si="115"/>
        <v>0</v>
      </c>
      <c r="AV117" s="163">
        <f t="shared" ca="1" si="115"/>
        <v>0</v>
      </c>
      <c r="AW117" s="163">
        <f t="shared" ca="1" si="115"/>
        <v>0</v>
      </c>
      <c r="AX117" s="163">
        <f t="shared" ca="1" si="115"/>
        <v>0</v>
      </c>
      <c r="AY117" s="163">
        <f t="shared" ca="1" si="115"/>
        <v>0</v>
      </c>
      <c r="AZ117" s="163">
        <f t="shared" ca="1" si="115"/>
        <v>0</v>
      </c>
      <c r="BA117" s="163">
        <f t="shared" ca="1" si="115"/>
        <v>0</v>
      </c>
      <c r="BB117" s="163">
        <f t="shared" ca="1" si="115"/>
        <v>0</v>
      </c>
      <c r="BC117" s="163">
        <f t="shared" ca="1" si="115"/>
        <v>0</v>
      </c>
      <c r="BD117" s="163">
        <f t="shared" ca="1" si="115"/>
        <v>0</v>
      </c>
      <c r="BE117" s="163">
        <f t="shared" ca="1" si="115"/>
        <v>0</v>
      </c>
      <c r="BF117" s="163">
        <f t="shared" ca="1" si="115"/>
        <v>0</v>
      </c>
      <c r="BG117" s="163">
        <f t="shared" ca="1" si="115"/>
        <v>0</v>
      </c>
      <c r="BH117" s="163">
        <f t="shared" ca="1" si="115"/>
        <v>0</v>
      </c>
      <c r="BI117" s="163">
        <f t="shared" ca="1" si="115"/>
        <v>0</v>
      </c>
      <c r="BJ117" s="163">
        <f t="shared" ca="1" si="115"/>
        <v>0</v>
      </c>
      <c r="BK117" s="163">
        <f t="shared" ca="1" si="115"/>
        <v>0</v>
      </c>
      <c r="BL117" s="163">
        <f t="shared" ca="1" si="115"/>
        <v>0</v>
      </c>
      <c r="BM117" s="163">
        <f t="shared" ca="1" si="115"/>
        <v>0</v>
      </c>
      <c r="BN117" s="163">
        <f t="shared" ca="1" si="115"/>
        <v>0</v>
      </c>
      <c r="BO117" s="163">
        <f t="shared" ca="1" si="115"/>
        <v>0</v>
      </c>
      <c r="BP117" s="163">
        <f t="shared" ca="1" si="115"/>
        <v>0</v>
      </c>
      <c r="BQ117" s="163">
        <f t="shared" ca="1" si="115"/>
        <v>0</v>
      </c>
      <c r="BR117" s="163">
        <f t="shared" ca="1" si="115"/>
        <v>0</v>
      </c>
      <c r="BS117" s="163">
        <f t="shared" ca="1" si="115"/>
        <v>0</v>
      </c>
      <c r="BT117" s="163">
        <f t="shared" ca="1" si="115"/>
        <v>0</v>
      </c>
      <c r="BU117" s="163">
        <f t="shared" ref="BU117:DC117" ca="1" si="116">IFERROR(OFFSET(INDIRECT("'"&amp;Opt_alt&amp;"'!H89"),0,BU$39)*(1+VMI)^BU$39-OFFSET(INDIRECT("'"&amp;Opt_alt&amp;"'!H100"),0,BU$39)*(1+VMI)^BU$39,"")</f>
        <v>0</v>
      </c>
      <c r="BV117" s="163">
        <f t="shared" ca="1" si="116"/>
        <v>0</v>
      </c>
      <c r="BW117" s="163">
        <f t="shared" ca="1" si="116"/>
        <v>0</v>
      </c>
      <c r="BX117" s="163">
        <f t="shared" ca="1" si="116"/>
        <v>0</v>
      </c>
      <c r="BY117" s="163">
        <f t="shared" ca="1" si="116"/>
        <v>0</v>
      </c>
      <c r="BZ117" s="163">
        <f t="shared" ca="1" si="116"/>
        <v>0</v>
      </c>
      <c r="CA117" s="163">
        <f t="shared" ca="1" si="116"/>
        <v>0</v>
      </c>
      <c r="CB117" s="163">
        <f t="shared" ca="1" si="116"/>
        <v>0</v>
      </c>
      <c r="CC117" s="163">
        <f t="shared" ca="1" si="116"/>
        <v>0</v>
      </c>
      <c r="CD117" s="163">
        <f t="shared" ca="1" si="116"/>
        <v>0</v>
      </c>
      <c r="CE117" s="163">
        <f t="shared" ca="1" si="116"/>
        <v>0</v>
      </c>
      <c r="CF117" s="163">
        <f t="shared" ca="1" si="116"/>
        <v>0</v>
      </c>
      <c r="CG117" s="163">
        <f t="shared" ca="1" si="116"/>
        <v>0</v>
      </c>
      <c r="CH117" s="163">
        <f t="shared" ca="1" si="116"/>
        <v>0</v>
      </c>
      <c r="CI117" s="163">
        <f t="shared" ca="1" si="116"/>
        <v>0</v>
      </c>
      <c r="CJ117" s="163">
        <f t="shared" ca="1" si="116"/>
        <v>0</v>
      </c>
      <c r="CK117" s="163">
        <f t="shared" ca="1" si="116"/>
        <v>0</v>
      </c>
      <c r="CL117" s="163">
        <f t="shared" ca="1" si="116"/>
        <v>0</v>
      </c>
      <c r="CM117" s="163">
        <f t="shared" ca="1" si="116"/>
        <v>0</v>
      </c>
      <c r="CN117" s="163">
        <f t="shared" ca="1" si="116"/>
        <v>0</v>
      </c>
      <c r="CO117" s="163">
        <f t="shared" ca="1" si="116"/>
        <v>0</v>
      </c>
      <c r="CP117" s="163">
        <f t="shared" ca="1" si="116"/>
        <v>0</v>
      </c>
      <c r="CQ117" s="163">
        <f t="shared" ca="1" si="116"/>
        <v>0</v>
      </c>
      <c r="CR117" s="163">
        <f t="shared" ca="1" si="116"/>
        <v>0</v>
      </c>
      <c r="CS117" s="163">
        <f t="shared" ca="1" si="116"/>
        <v>0</v>
      </c>
      <c r="CT117" s="163">
        <f t="shared" ca="1" si="116"/>
        <v>0</v>
      </c>
      <c r="CU117" s="163">
        <f t="shared" ca="1" si="116"/>
        <v>0</v>
      </c>
      <c r="CV117" s="163">
        <f t="shared" ca="1" si="116"/>
        <v>0</v>
      </c>
      <c r="CW117" s="163">
        <f t="shared" ca="1" si="116"/>
        <v>0</v>
      </c>
      <c r="CX117" s="163">
        <f t="shared" ca="1" si="116"/>
        <v>0</v>
      </c>
      <c r="CY117" s="163">
        <f t="shared" ca="1" si="116"/>
        <v>0</v>
      </c>
      <c r="CZ117" s="163">
        <f t="shared" ca="1" si="116"/>
        <v>0</v>
      </c>
      <c r="DA117" s="163">
        <f t="shared" ca="1" si="116"/>
        <v>0</v>
      </c>
      <c r="DB117" s="163">
        <f t="shared" ca="1" si="116"/>
        <v>0</v>
      </c>
      <c r="DC117" s="163">
        <f t="shared" ca="1" si="116"/>
        <v>0</v>
      </c>
    </row>
    <row r="118" spans="1:109" hidden="1">
      <c r="B118" s="322" t="str">
        <f ca="1">IFERROR(OFFSET(INDIRECT("'"&amp;Opt_alt&amp;"'!B9"),0,0),"")</f>
        <v>C.</v>
      </c>
      <c r="C118" s="713" t="str">
        <f ca="1">IFERROR(OFFSET(INDIRECT("'"&amp;Opt_alt&amp;"'!C9"),0,0),"")</f>
        <v>PRIEMONĖS INVESTICIJOS</v>
      </c>
      <c r="D118" s="714"/>
      <c r="E118" s="714"/>
      <c r="F118" s="715"/>
      <c r="G118" s="157">
        <f ca="1">SUMIF($H$39:$DC$39,"&lt;="&amp;PAL,$H118:$DC118)</f>
        <v>116700000</v>
      </c>
      <c r="H118" s="163">
        <f t="shared" ref="H118:AM118" ca="1" si="117">IFERROR(OFFSET(INDIRECT("'"&amp;Opt_alt&amp;"'!H9"),0,H$39),"")</f>
        <v>11000000</v>
      </c>
      <c r="I118" s="163">
        <f t="shared" ca="1" si="117"/>
        <v>12000000</v>
      </c>
      <c r="J118" s="163">
        <f t="shared" ca="1" si="117"/>
        <v>13000000</v>
      </c>
      <c r="K118" s="163">
        <f t="shared" ca="1" si="117"/>
        <v>14000000</v>
      </c>
      <c r="L118" s="163">
        <f t="shared" ca="1" si="117"/>
        <v>15000000</v>
      </c>
      <c r="M118" s="163">
        <f t="shared" ca="1" si="117"/>
        <v>16000000</v>
      </c>
      <c r="N118" s="163">
        <f t="shared" ca="1" si="117"/>
        <v>17000000</v>
      </c>
      <c r="O118" s="163">
        <f t="shared" ca="1" si="117"/>
        <v>18700000</v>
      </c>
      <c r="P118" s="163">
        <f t="shared" ca="1" si="117"/>
        <v>0</v>
      </c>
      <c r="Q118" s="163">
        <f t="shared" ca="1" si="117"/>
        <v>0</v>
      </c>
      <c r="R118" s="163">
        <f t="shared" ca="1" si="117"/>
        <v>0</v>
      </c>
      <c r="S118" s="163">
        <f t="shared" ca="1" si="117"/>
        <v>0</v>
      </c>
      <c r="T118" s="163">
        <f t="shared" ca="1" si="117"/>
        <v>0</v>
      </c>
      <c r="U118" s="163">
        <f t="shared" ca="1" si="117"/>
        <v>0</v>
      </c>
      <c r="V118" s="163">
        <f t="shared" ca="1" si="117"/>
        <v>0</v>
      </c>
      <c r="W118" s="163">
        <f t="shared" ca="1" si="117"/>
        <v>0</v>
      </c>
      <c r="X118" s="163">
        <f t="shared" ca="1" si="117"/>
        <v>0</v>
      </c>
      <c r="Y118" s="163">
        <f t="shared" ca="1" si="117"/>
        <v>0</v>
      </c>
      <c r="Z118" s="163">
        <f t="shared" ca="1" si="117"/>
        <v>0</v>
      </c>
      <c r="AA118" s="163">
        <f t="shared" ca="1" si="117"/>
        <v>0</v>
      </c>
      <c r="AB118" s="163">
        <f t="shared" ca="1" si="117"/>
        <v>0</v>
      </c>
      <c r="AC118" s="163">
        <f t="shared" ca="1" si="117"/>
        <v>0</v>
      </c>
      <c r="AD118" s="163">
        <f t="shared" ca="1" si="117"/>
        <v>0</v>
      </c>
      <c r="AE118" s="163">
        <f t="shared" ca="1" si="117"/>
        <v>0</v>
      </c>
      <c r="AF118" s="163">
        <f t="shared" ca="1" si="117"/>
        <v>0</v>
      </c>
      <c r="AG118" s="163">
        <f t="shared" ca="1" si="117"/>
        <v>0</v>
      </c>
      <c r="AH118" s="163">
        <f t="shared" ca="1" si="117"/>
        <v>0</v>
      </c>
      <c r="AI118" s="163">
        <f t="shared" ca="1" si="117"/>
        <v>0</v>
      </c>
      <c r="AJ118" s="163">
        <f t="shared" ca="1" si="117"/>
        <v>0</v>
      </c>
      <c r="AK118" s="163">
        <f t="shared" ca="1" si="117"/>
        <v>0</v>
      </c>
      <c r="AL118" s="163">
        <f t="shared" ca="1" si="117"/>
        <v>0</v>
      </c>
      <c r="AM118" s="163">
        <f t="shared" ca="1" si="117"/>
        <v>0</v>
      </c>
      <c r="AN118" s="163">
        <f t="shared" ref="AN118:BS118" ca="1" si="118">IFERROR(OFFSET(INDIRECT("'"&amp;Opt_alt&amp;"'!H9"),0,AN$39),"")</f>
        <v>0</v>
      </c>
      <c r="AO118" s="163">
        <f t="shared" ca="1" si="118"/>
        <v>0</v>
      </c>
      <c r="AP118" s="163">
        <f t="shared" ca="1" si="118"/>
        <v>0</v>
      </c>
      <c r="AQ118" s="163">
        <f t="shared" ca="1" si="118"/>
        <v>0</v>
      </c>
      <c r="AR118" s="163">
        <f t="shared" ca="1" si="118"/>
        <v>0</v>
      </c>
      <c r="AS118" s="163">
        <f t="shared" ca="1" si="118"/>
        <v>0</v>
      </c>
      <c r="AT118" s="163">
        <f t="shared" ca="1" si="118"/>
        <v>0</v>
      </c>
      <c r="AU118" s="163">
        <f t="shared" ca="1" si="118"/>
        <v>0</v>
      </c>
      <c r="AV118" s="163">
        <f t="shared" ca="1" si="118"/>
        <v>0</v>
      </c>
      <c r="AW118" s="163">
        <f t="shared" ca="1" si="118"/>
        <v>0</v>
      </c>
      <c r="AX118" s="163">
        <f t="shared" ca="1" si="118"/>
        <v>0</v>
      </c>
      <c r="AY118" s="163">
        <f t="shared" ca="1" si="118"/>
        <v>0</v>
      </c>
      <c r="AZ118" s="163">
        <f t="shared" ca="1" si="118"/>
        <v>0</v>
      </c>
      <c r="BA118" s="163">
        <f t="shared" ca="1" si="118"/>
        <v>0</v>
      </c>
      <c r="BB118" s="163">
        <f t="shared" ca="1" si="118"/>
        <v>0</v>
      </c>
      <c r="BC118" s="163">
        <f t="shared" ca="1" si="118"/>
        <v>0</v>
      </c>
      <c r="BD118" s="163">
        <f t="shared" ca="1" si="118"/>
        <v>0</v>
      </c>
      <c r="BE118" s="163">
        <f t="shared" ca="1" si="118"/>
        <v>0</v>
      </c>
      <c r="BF118" s="163">
        <f t="shared" ca="1" si="118"/>
        <v>0</v>
      </c>
      <c r="BG118" s="163">
        <f t="shared" ca="1" si="118"/>
        <v>0</v>
      </c>
      <c r="BH118" s="163">
        <f t="shared" ca="1" si="118"/>
        <v>0</v>
      </c>
      <c r="BI118" s="163">
        <f t="shared" ca="1" si="118"/>
        <v>0</v>
      </c>
      <c r="BJ118" s="163">
        <f t="shared" ca="1" si="118"/>
        <v>0</v>
      </c>
      <c r="BK118" s="163">
        <f t="shared" ca="1" si="118"/>
        <v>0</v>
      </c>
      <c r="BL118" s="163">
        <f t="shared" ca="1" si="118"/>
        <v>0</v>
      </c>
      <c r="BM118" s="163">
        <f t="shared" ca="1" si="118"/>
        <v>0</v>
      </c>
      <c r="BN118" s="163">
        <f t="shared" ca="1" si="118"/>
        <v>0</v>
      </c>
      <c r="BO118" s="163">
        <f t="shared" ca="1" si="118"/>
        <v>0</v>
      </c>
      <c r="BP118" s="163">
        <f t="shared" ca="1" si="118"/>
        <v>0</v>
      </c>
      <c r="BQ118" s="163">
        <f t="shared" ca="1" si="118"/>
        <v>0</v>
      </c>
      <c r="BR118" s="163">
        <f t="shared" ca="1" si="118"/>
        <v>0</v>
      </c>
      <c r="BS118" s="163">
        <f t="shared" ca="1" si="118"/>
        <v>0</v>
      </c>
      <c r="BT118" s="163">
        <f t="shared" ref="BT118:DC118" ca="1" si="119">IFERROR(OFFSET(INDIRECT("'"&amp;Opt_alt&amp;"'!H9"),0,BT$39),"")</f>
        <v>0</v>
      </c>
      <c r="BU118" s="163">
        <f t="shared" ca="1" si="119"/>
        <v>0</v>
      </c>
      <c r="BV118" s="163">
        <f t="shared" ca="1" si="119"/>
        <v>0</v>
      </c>
      <c r="BW118" s="163">
        <f t="shared" ca="1" si="119"/>
        <v>0</v>
      </c>
      <c r="BX118" s="163">
        <f t="shared" ca="1" si="119"/>
        <v>0</v>
      </c>
      <c r="BY118" s="163">
        <f t="shared" ca="1" si="119"/>
        <v>0</v>
      </c>
      <c r="BZ118" s="163">
        <f t="shared" ca="1" si="119"/>
        <v>0</v>
      </c>
      <c r="CA118" s="163">
        <f t="shared" ca="1" si="119"/>
        <v>0</v>
      </c>
      <c r="CB118" s="163">
        <f t="shared" ca="1" si="119"/>
        <v>0</v>
      </c>
      <c r="CC118" s="163">
        <f t="shared" ca="1" si="119"/>
        <v>0</v>
      </c>
      <c r="CD118" s="163">
        <f t="shared" ca="1" si="119"/>
        <v>0</v>
      </c>
      <c r="CE118" s="163">
        <f t="shared" ca="1" si="119"/>
        <v>0</v>
      </c>
      <c r="CF118" s="163">
        <f t="shared" ca="1" si="119"/>
        <v>0</v>
      </c>
      <c r="CG118" s="163">
        <f t="shared" ca="1" si="119"/>
        <v>0</v>
      </c>
      <c r="CH118" s="163">
        <f t="shared" ca="1" si="119"/>
        <v>0</v>
      </c>
      <c r="CI118" s="163">
        <f t="shared" ca="1" si="119"/>
        <v>0</v>
      </c>
      <c r="CJ118" s="163">
        <f t="shared" ca="1" si="119"/>
        <v>0</v>
      </c>
      <c r="CK118" s="163">
        <f t="shared" ca="1" si="119"/>
        <v>0</v>
      </c>
      <c r="CL118" s="163">
        <f t="shared" ca="1" si="119"/>
        <v>0</v>
      </c>
      <c r="CM118" s="163">
        <f t="shared" ca="1" si="119"/>
        <v>0</v>
      </c>
      <c r="CN118" s="163">
        <f t="shared" ca="1" si="119"/>
        <v>0</v>
      </c>
      <c r="CO118" s="163">
        <f t="shared" ca="1" si="119"/>
        <v>0</v>
      </c>
      <c r="CP118" s="163">
        <f t="shared" ca="1" si="119"/>
        <v>0</v>
      </c>
      <c r="CQ118" s="163">
        <f t="shared" ca="1" si="119"/>
        <v>0</v>
      </c>
      <c r="CR118" s="163">
        <f t="shared" ca="1" si="119"/>
        <v>0</v>
      </c>
      <c r="CS118" s="163">
        <f t="shared" ca="1" si="119"/>
        <v>0</v>
      </c>
      <c r="CT118" s="163">
        <f t="shared" ca="1" si="119"/>
        <v>0</v>
      </c>
      <c r="CU118" s="163">
        <f t="shared" ca="1" si="119"/>
        <v>0</v>
      </c>
      <c r="CV118" s="163">
        <f t="shared" ca="1" si="119"/>
        <v>0</v>
      </c>
      <c r="CW118" s="163">
        <f t="shared" ca="1" si="119"/>
        <v>0</v>
      </c>
      <c r="CX118" s="163">
        <f t="shared" ca="1" si="119"/>
        <v>0</v>
      </c>
      <c r="CY118" s="163">
        <f t="shared" ca="1" si="119"/>
        <v>0</v>
      </c>
      <c r="CZ118" s="163">
        <f t="shared" ca="1" si="119"/>
        <v>0</v>
      </c>
      <c r="DA118" s="163">
        <f t="shared" ca="1" si="119"/>
        <v>0</v>
      </c>
      <c r="DB118" s="163">
        <f t="shared" ca="1" si="119"/>
        <v>0</v>
      </c>
      <c r="DC118" s="163">
        <f t="shared" ca="1" si="119"/>
        <v>0</v>
      </c>
    </row>
    <row r="119" spans="1:109" hidden="1"/>
    <row r="120" spans="1:109" hidden="1"/>
    <row r="121" spans="1:109" hidden="1"/>
    <row r="122" spans="1:109" hidden="1"/>
    <row r="123" spans="1:109" hidden="1"/>
    <row r="124" spans="1:109" hidden="1"/>
    <row r="125" spans="1:109" hidden="1"/>
    <row r="126" spans="1:109" hidden="1"/>
    <row r="127" spans="1:109" hidden="1"/>
    <row r="128" spans="1:109" hidden="1"/>
    <row r="129" hidden="1"/>
    <row r="130" hidden="1"/>
    <row r="131" hidden="1"/>
    <row r="132" hidden="1"/>
    <row r="133" hidden="1"/>
    <row r="134" hidden="1"/>
    <row r="135" hidden="1"/>
    <row r="136" hidden="1"/>
    <row r="137" hidden="1"/>
    <row r="138" hidden="1"/>
    <row r="139" hidden="1"/>
    <row r="140" hidden="1"/>
  </sheetData>
  <sheetProtection algorithmName="SHA-512" hashValue="gLVcprY3ublgEnB9tN1yTnGqXMIFcjEo4vRkswHx/CT5lhyMOrFmv9bCPGwwdR1t2kXBScsfhOAU8B/H9hlfAg==" saltValue="kPBGo9HVQvVnGv8t1jcDmw=="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7620</xdr:colOff>
                    <xdr:row>35</xdr:row>
                    <xdr:rowOff>38100</xdr:rowOff>
                  </from>
                  <to>
                    <xdr:col>3</xdr:col>
                    <xdr:colOff>68580</xdr:colOff>
                    <xdr:row>36</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OFFSET(Data1!$M$2,0,0,COUNTA(Data1!$M$2:$M$6),1)</xm:f>
          </x14:formula1>
          <xm:sqref>F6:F7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0">
    <tabColor theme="8" tint="0.59999389629810485"/>
    <pageSetUpPr fitToPage="1"/>
  </sheetPr>
  <dimension ref="A1:DH380"/>
  <sheetViews>
    <sheetView showGridLines="0" showRowColHeaders="0" zoomScale="90" zoomScaleNormal="90" workbookViewId="0">
      <pane xSplit="4" ySplit="4" topLeftCell="E5"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4.4" zeroHeight="1"/>
  <cols>
    <col min="1" max="1" width="3.6640625" style="52" customWidth="1"/>
    <col min="2" max="2" width="6.6640625" style="52" customWidth="1"/>
    <col min="3" max="3" width="74.88671875" style="52" customWidth="1"/>
    <col min="4" max="4" width="7.5546875" style="52" hidden="1" customWidth="1"/>
    <col min="5" max="5" width="12.88671875" style="52" customWidth="1"/>
    <col min="6" max="6" width="21.44140625" style="52" customWidth="1"/>
    <col min="7" max="7" width="19.33203125" style="52" customWidth="1"/>
    <col min="8" max="8" width="19.5546875" style="52" customWidth="1"/>
    <col min="9" max="9" width="19.88671875" style="52" customWidth="1"/>
    <col min="10" max="10" width="19.109375" style="52" customWidth="1"/>
    <col min="11" max="11" width="19.33203125" style="52" customWidth="1"/>
    <col min="12" max="12" width="19.6640625" style="52" customWidth="1"/>
    <col min="13" max="13" width="19.109375" style="52" customWidth="1"/>
    <col min="14" max="14" width="20.88671875" style="52" customWidth="1"/>
    <col min="15" max="22" width="14.6640625" style="52" customWidth="1"/>
    <col min="23" max="28" width="14.6640625" style="52" hidden="1" customWidth="1"/>
    <col min="29" max="31" width="14.6640625" style="261" hidden="1" customWidth="1"/>
    <col min="32" max="107" width="14.6640625" style="52" hidden="1" customWidth="1"/>
    <col min="108" max="108" width="0.109375" style="52" hidden="1" customWidth="1"/>
    <col min="109" max="109" width="9.109375" style="285" hidden="1" customWidth="1"/>
    <col min="110" max="110" width="9.109375" style="1" hidden="1" customWidth="1"/>
    <col min="111" max="111" width="9.109375" style="278" hidden="1" customWidth="1"/>
    <col min="112" max="112" width="13.6640625" style="278" hidden="1" customWidth="1"/>
    <col min="113" max="16384" width="9.109375" style="52" hidden="1"/>
  </cols>
  <sheetData>
    <row r="1" spans="1:112" ht="9" customHeight="1">
      <c r="AC1" s="52"/>
      <c r="AD1" s="52"/>
      <c r="AE1" s="52"/>
    </row>
    <row r="2" spans="1:112" ht="14.25" customHeight="1">
      <c r="B2" s="213" t="s">
        <v>238</v>
      </c>
      <c r="C2" s="26"/>
      <c r="AC2" s="52"/>
      <c r="AD2" s="52"/>
      <c r="AE2" s="52"/>
    </row>
    <row r="3" spans="1:112" ht="17.25" customHeight="1">
      <c r="B3" s="217" t="str">
        <f ca="1">IF(Opt_alt="","",INDIRECT("'" &amp; Opt_alt &amp;"'!B3"))</f>
        <v>Vystomojo bendradarbiavimo ir humanitarinės pagalbos fondo finansavimas</v>
      </c>
      <c r="C3" s="337"/>
      <c r="D3" s="337"/>
      <c r="E3" s="338"/>
      <c r="AC3" s="52"/>
      <c r="AD3" s="52"/>
      <c r="AE3" s="52"/>
    </row>
    <row r="4" spans="1:112" ht="46.5" customHeight="1" thickBot="1">
      <c r="AC4" s="52"/>
      <c r="AD4" s="52"/>
      <c r="AE4" s="52"/>
    </row>
    <row r="5" spans="1:112" ht="15" hidden="1" customHeight="1" thickBot="1">
      <c r="B5" s="26" t="s">
        <v>206</v>
      </c>
      <c r="F5" s="735" t="s">
        <v>32</v>
      </c>
      <c r="G5" s="736"/>
      <c r="H5" s="240">
        <v>0</v>
      </c>
      <c r="I5" s="241">
        <v>1</v>
      </c>
      <c r="J5" s="241">
        <v>2</v>
      </c>
      <c r="K5" s="241">
        <v>3</v>
      </c>
      <c r="L5" s="241">
        <v>4</v>
      </c>
      <c r="M5" s="241">
        <v>5</v>
      </c>
      <c r="N5" s="241">
        <v>6</v>
      </c>
      <c r="O5" s="241">
        <v>7</v>
      </c>
      <c r="P5" s="241">
        <v>8</v>
      </c>
      <c r="Q5" s="241">
        <v>9</v>
      </c>
      <c r="R5" s="241">
        <v>10</v>
      </c>
      <c r="S5" s="241">
        <v>11</v>
      </c>
      <c r="T5" s="241">
        <v>12</v>
      </c>
      <c r="U5" s="241">
        <v>13</v>
      </c>
      <c r="V5" s="241">
        <v>14</v>
      </c>
      <c r="W5" s="241">
        <v>15</v>
      </c>
      <c r="X5" s="241">
        <v>16</v>
      </c>
      <c r="Y5" s="241">
        <v>17</v>
      </c>
      <c r="Z5" s="241">
        <v>18</v>
      </c>
      <c r="AA5" s="241">
        <v>19</v>
      </c>
      <c r="AB5" s="241">
        <v>20</v>
      </c>
      <c r="AC5" s="241">
        <v>21</v>
      </c>
      <c r="AD5" s="241">
        <v>22</v>
      </c>
      <c r="AE5" s="241">
        <v>23</v>
      </c>
      <c r="AF5" s="241">
        <v>24</v>
      </c>
      <c r="AG5" s="241">
        <v>25</v>
      </c>
      <c r="AH5" s="241">
        <v>26</v>
      </c>
      <c r="AI5" s="241">
        <v>27</v>
      </c>
      <c r="AJ5" s="241">
        <v>28</v>
      </c>
      <c r="AK5" s="241">
        <v>29</v>
      </c>
      <c r="AL5" s="241">
        <v>30</v>
      </c>
      <c r="AM5" s="241">
        <v>31</v>
      </c>
      <c r="AN5" s="241">
        <v>32</v>
      </c>
      <c r="AO5" s="241">
        <v>33</v>
      </c>
      <c r="AP5" s="241">
        <v>34</v>
      </c>
      <c r="AQ5" s="241">
        <v>35</v>
      </c>
      <c r="AR5" s="241">
        <v>36</v>
      </c>
      <c r="AS5" s="241">
        <v>37</v>
      </c>
      <c r="AT5" s="241">
        <v>38</v>
      </c>
      <c r="AU5" s="241">
        <v>39</v>
      </c>
      <c r="AV5" s="241">
        <v>40</v>
      </c>
      <c r="AW5" s="241">
        <v>41</v>
      </c>
      <c r="AX5" s="241">
        <v>42</v>
      </c>
      <c r="AY5" s="241">
        <v>43</v>
      </c>
      <c r="AZ5" s="241">
        <v>44</v>
      </c>
      <c r="BA5" s="241">
        <v>45</v>
      </c>
      <c r="BB5" s="241">
        <v>46</v>
      </c>
      <c r="BC5" s="241">
        <v>47</v>
      </c>
      <c r="BD5" s="241">
        <v>48</v>
      </c>
      <c r="BE5" s="241">
        <v>49</v>
      </c>
      <c r="BF5" s="241">
        <v>50</v>
      </c>
      <c r="BG5" s="241">
        <v>51</v>
      </c>
      <c r="BH5" s="241">
        <v>52</v>
      </c>
      <c r="BI5" s="241">
        <v>53</v>
      </c>
      <c r="BJ5" s="241">
        <v>54</v>
      </c>
      <c r="BK5" s="241">
        <v>55</v>
      </c>
      <c r="BL5" s="241">
        <v>56</v>
      </c>
      <c r="BM5" s="241">
        <v>57</v>
      </c>
      <c r="BN5" s="241">
        <v>58</v>
      </c>
      <c r="BO5" s="241">
        <v>59</v>
      </c>
      <c r="BP5" s="241">
        <v>60</v>
      </c>
      <c r="BQ5" s="241">
        <v>61</v>
      </c>
      <c r="BR5" s="241">
        <v>62</v>
      </c>
      <c r="BS5" s="241">
        <v>63</v>
      </c>
      <c r="BT5" s="241">
        <v>64</v>
      </c>
      <c r="BU5" s="241">
        <v>65</v>
      </c>
      <c r="BV5" s="241">
        <v>66</v>
      </c>
      <c r="BW5" s="241">
        <v>67</v>
      </c>
      <c r="BX5" s="241">
        <v>68</v>
      </c>
      <c r="BY5" s="241">
        <v>69</v>
      </c>
      <c r="BZ5" s="241">
        <v>70</v>
      </c>
      <c r="CA5" s="241">
        <v>71</v>
      </c>
      <c r="CB5" s="241">
        <v>72</v>
      </c>
      <c r="CC5" s="241">
        <v>73</v>
      </c>
      <c r="CD5" s="241">
        <v>74</v>
      </c>
      <c r="CE5" s="241">
        <v>75</v>
      </c>
      <c r="CF5" s="241">
        <v>76</v>
      </c>
      <c r="CG5" s="241">
        <v>77</v>
      </c>
      <c r="CH5" s="241">
        <v>78</v>
      </c>
      <c r="CI5" s="241">
        <v>79</v>
      </c>
      <c r="CJ5" s="241">
        <v>80</v>
      </c>
      <c r="CK5" s="241">
        <v>81</v>
      </c>
      <c r="CL5" s="241">
        <v>82</v>
      </c>
      <c r="CM5" s="241">
        <v>83</v>
      </c>
      <c r="CN5" s="241">
        <v>84</v>
      </c>
      <c r="CO5" s="241">
        <v>85</v>
      </c>
      <c r="CP5" s="241">
        <v>86</v>
      </c>
      <c r="CQ5" s="241">
        <v>87</v>
      </c>
      <c r="CR5" s="241">
        <v>88</v>
      </c>
      <c r="CS5" s="241">
        <v>89</v>
      </c>
      <c r="CT5" s="241">
        <v>90</v>
      </c>
      <c r="CU5" s="241">
        <v>91</v>
      </c>
      <c r="CV5" s="241">
        <v>92</v>
      </c>
      <c r="CW5" s="241">
        <v>93</v>
      </c>
      <c r="CX5" s="241">
        <v>94</v>
      </c>
      <c r="CY5" s="241">
        <v>95</v>
      </c>
      <c r="CZ5" s="241">
        <v>96</v>
      </c>
      <c r="DA5" s="241">
        <v>97</v>
      </c>
      <c r="DB5" s="241">
        <v>98</v>
      </c>
      <c r="DC5" s="241">
        <v>99</v>
      </c>
      <c r="DE5" s="285" t="s">
        <v>5</v>
      </c>
      <c r="DF5" s="1" t="s">
        <v>394</v>
      </c>
      <c r="DG5" s="273">
        <v>103</v>
      </c>
    </row>
    <row r="6" spans="1:112" s="60" customFormat="1" ht="34.5" hidden="1" customHeight="1" thickBot="1">
      <c r="B6" s="246" t="s">
        <v>3</v>
      </c>
      <c r="C6" s="247" t="s">
        <v>161</v>
      </c>
      <c r="D6" s="248"/>
      <c r="E6" s="249" t="s">
        <v>210</v>
      </c>
      <c r="F6" s="250" t="s">
        <v>34</v>
      </c>
      <c r="G6" s="251" t="s">
        <v>33</v>
      </c>
      <c r="H6" s="212" t="str">
        <f ca="1">IF(PVP="",TEXT(TODAY(),"yyyy"),TEXT(PVP,"yyyy"))</f>
        <v>2023</v>
      </c>
      <c r="I6" s="247">
        <f ca="1">$H$6+I5</f>
        <v>2024</v>
      </c>
      <c r="J6" s="247">
        <f t="shared" ref="J6:BU6" ca="1" si="0">$H$6+J5</f>
        <v>2025</v>
      </c>
      <c r="K6" s="247">
        <f t="shared" ca="1" si="0"/>
        <v>2026</v>
      </c>
      <c r="L6" s="247">
        <f t="shared" ca="1" si="0"/>
        <v>2027</v>
      </c>
      <c r="M6" s="247">
        <f t="shared" ca="1" si="0"/>
        <v>2028</v>
      </c>
      <c r="N6" s="247">
        <f t="shared" ca="1" si="0"/>
        <v>2029</v>
      </c>
      <c r="O6" s="247">
        <f t="shared" ca="1" si="0"/>
        <v>2030</v>
      </c>
      <c r="P6" s="247">
        <f t="shared" ca="1" si="0"/>
        <v>2031</v>
      </c>
      <c r="Q6" s="247">
        <f t="shared" ca="1" si="0"/>
        <v>2032</v>
      </c>
      <c r="R6" s="247">
        <f t="shared" ca="1" si="0"/>
        <v>2033</v>
      </c>
      <c r="S6" s="247">
        <f t="shared" ca="1" si="0"/>
        <v>2034</v>
      </c>
      <c r="T6" s="247">
        <f t="shared" ca="1" si="0"/>
        <v>2035</v>
      </c>
      <c r="U6" s="247">
        <f t="shared" ca="1" si="0"/>
        <v>2036</v>
      </c>
      <c r="V6" s="247">
        <f t="shared" ca="1" si="0"/>
        <v>2037</v>
      </c>
      <c r="W6" s="247">
        <f t="shared" ca="1" si="0"/>
        <v>2038</v>
      </c>
      <c r="X6" s="247">
        <f t="shared" ca="1" si="0"/>
        <v>2039</v>
      </c>
      <c r="Y6" s="247">
        <f t="shared" ca="1" si="0"/>
        <v>2040</v>
      </c>
      <c r="Z6" s="247">
        <f t="shared" ca="1" si="0"/>
        <v>2041</v>
      </c>
      <c r="AA6" s="247">
        <f t="shared" ca="1" si="0"/>
        <v>2042</v>
      </c>
      <c r="AB6" s="247">
        <f t="shared" ca="1" si="0"/>
        <v>2043</v>
      </c>
      <c r="AC6" s="247">
        <f t="shared" ca="1" si="0"/>
        <v>2044</v>
      </c>
      <c r="AD6" s="247">
        <f t="shared" ca="1" si="0"/>
        <v>2045</v>
      </c>
      <c r="AE6" s="247">
        <f t="shared" ca="1" si="0"/>
        <v>2046</v>
      </c>
      <c r="AF6" s="247">
        <f t="shared" ca="1" si="0"/>
        <v>2047</v>
      </c>
      <c r="AG6" s="247">
        <f t="shared" ca="1" si="0"/>
        <v>2048</v>
      </c>
      <c r="AH6" s="247">
        <f t="shared" ca="1" si="0"/>
        <v>2049</v>
      </c>
      <c r="AI6" s="247">
        <f t="shared" ca="1" si="0"/>
        <v>2050</v>
      </c>
      <c r="AJ6" s="247">
        <f t="shared" ca="1" si="0"/>
        <v>2051</v>
      </c>
      <c r="AK6" s="247">
        <f t="shared" ca="1" si="0"/>
        <v>2052</v>
      </c>
      <c r="AL6" s="247">
        <f t="shared" ca="1" si="0"/>
        <v>2053</v>
      </c>
      <c r="AM6" s="247">
        <f t="shared" ca="1" si="0"/>
        <v>2054</v>
      </c>
      <c r="AN6" s="247">
        <f t="shared" ca="1" si="0"/>
        <v>2055</v>
      </c>
      <c r="AO6" s="247">
        <f t="shared" ca="1" si="0"/>
        <v>2056</v>
      </c>
      <c r="AP6" s="247">
        <f t="shared" ca="1" si="0"/>
        <v>2057</v>
      </c>
      <c r="AQ6" s="247">
        <f t="shared" ca="1" si="0"/>
        <v>2058</v>
      </c>
      <c r="AR6" s="247">
        <f t="shared" ca="1" si="0"/>
        <v>2059</v>
      </c>
      <c r="AS6" s="247">
        <f t="shared" ca="1" si="0"/>
        <v>2060</v>
      </c>
      <c r="AT6" s="247">
        <f t="shared" ca="1" si="0"/>
        <v>2061</v>
      </c>
      <c r="AU6" s="247">
        <f t="shared" ca="1" si="0"/>
        <v>2062</v>
      </c>
      <c r="AV6" s="247">
        <f t="shared" ca="1" si="0"/>
        <v>2063</v>
      </c>
      <c r="AW6" s="247">
        <f t="shared" ca="1" si="0"/>
        <v>2064</v>
      </c>
      <c r="AX6" s="247">
        <f t="shared" ca="1" si="0"/>
        <v>2065</v>
      </c>
      <c r="AY6" s="247">
        <f t="shared" ca="1" si="0"/>
        <v>2066</v>
      </c>
      <c r="AZ6" s="247">
        <f t="shared" ca="1" si="0"/>
        <v>2067</v>
      </c>
      <c r="BA6" s="247">
        <f t="shared" ca="1" si="0"/>
        <v>2068</v>
      </c>
      <c r="BB6" s="247">
        <f t="shared" ca="1" si="0"/>
        <v>2069</v>
      </c>
      <c r="BC6" s="247">
        <f t="shared" ca="1" si="0"/>
        <v>2070</v>
      </c>
      <c r="BD6" s="247">
        <f t="shared" ca="1" si="0"/>
        <v>2071</v>
      </c>
      <c r="BE6" s="247">
        <f t="shared" ca="1" si="0"/>
        <v>2072</v>
      </c>
      <c r="BF6" s="247">
        <f t="shared" ca="1" si="0"/>
        <v>2073</v>
      </c>
      <c r="BG6" s="247">
        <f t="shared" ca="1" si="0"/>
        <v>2074</v>
      </c>
      <c r="BH6" s="247">
        <f t="shared" ca="1" si="0"/>
        <v>2075</v>
      </c>
      <c r="BI6" s="247">
        <f t="shared" ca="1" si="0"/>
        <v>2076</v>
      </c>
      <c r="BJ6" s="247">
        <f t="shared" ca="1" si="0"/>
        <v>2077</v>
      </c>
      <c r="BK6" s="247">
        <f t="shared" ca="1" si="0"/>
        <v>2078</v>
      </c>
      <c r="BL6" s="247">
        <f t="shared" ca="1" si="0"/>
        <v>2079</v>
      </c>
      <c r="BM6" s="247">
        <f t="shared" ca="1" si="0"/>
        <v>2080</v>
      </c>
      <c r="BN6" s="247">
        <f t="shared" ca="1" si="0"/>
        <v>2081</v>
      </c>
      <c r="BO6" s="247">
        <f t="shared" ca="1" si="0"/>
        <v>2082</v>
      </c>
      <c r="BP6" s="247">
        <f t="shared" ca="1" si="0"/>
        <v>2083</v>
      </c>
      <c r="BQ6" s="247">
        <f t="shared" ca="1" si="0"/>
        <v>2084</v>
      </c>
      <c r="BR6" s="247">
        <f t="shared" ca="1" si="0"/>
        <v>2085</v>
      </c>
      <c r="BS6" s="247">
        <f t="shared" ca="1" si="0"/>
        <v>2086</v>
      </c>
      <c r="BT6" s="247">
        <f t="shared" ca="1" si="0"/>
        <v>2087</v>
      </c>
      <c r="BU6" s="247">
        <f t="shared" ca="1" si="0"/>
        <v>2088</v>
      </c>
      <c r="BV6" s="247">
        <f t="shared" ref="BV6:DC6" ca="1" si="1">$H$6+BV5</f>
        <v>2089</v>
      </c>
      <c r="BW6" s="247">
        <f t="shared" ca="1" si="1"/>
        <v>2090</v>
      </c>
      <c r="BX6" s="247">
        <f t="shared" ca="1" si="1"/>
        <v>2091</v>
      </c>
      <c r="BY6" s="247">
        <f t="shared" ca="1" si="1"/>
        <v>2092</v>
      </c>
      <c r="BZ6" s="247">
        <f t="shared" ca="1" si="1"/>
        <v>2093</v>
      </c>
      <c r="CA6" s="247">
        <f t="shared" ca="1" si="1"/>
        <v>2094</v>
      </c>
      <c r="CB6" s="247">
        <f t="shared" ca="1" si="1"/>
        <v>2095</v>
      </c>
      <c r="CC6" s="247">
        <f t="shared" ca="1" si="1"/>
        <v>2096</v>
      </c>
      <c r="CD6" s="247">
        <f t="shared" ca="1" si="1"/>
        <v>2097</v>
      </c>
      <c r="CE6" s="247">
        <f t="shared" ca="1" si="1"/>
        <v>2098</v>
      </c>
      <c r="CF6" s="247">
        <f t="shared" ca="1" si="1"/>
        <v>2099</v>
      </c>
      <c r="CG6" s="247">
        <f t="shared" ca="1" si="1"/>
        <v>2100</v>
      </c>
      <c r="CH6" s="247">
        <f t="shared" ca="1" si="1"/>
        <v>2101</v>
      </c>
      <c r="CI6" s="247">
        <f t="shared" ca="1" si="1"/>
        <v>2102</v>
      </c>
      <c r="CJ6" s="247">
        <f t="shared" ca="1" si="1"/>
        <v>2103</v>
      </c>
      <c r="CK6" s="247">
        <f t="shared" ca="1" si="1"/>
        <v>2104</v>
      </c>
      <c r="CL6" s="247">
        <f t="shared" ca="1" si="1"/>
        <v>2105</v>
      </c>
      <c r="CM6" s="247">
        <f t="shared" ca="1" si="1"/>
        <v>2106</v>
      </c>
      <c r="CN6" s="247">
        <f t="shared" ca="1" si="1"/>
        <v>2107</v>
      </c>
      <c r="CO6" s="247">
        <f t="shared" ca="1" si="1"/>
        <v>2108</v>
      </c>
      <c r="CP6" s="247">
        <f t="shared" ca="1" si="1"/>
        <v>2109</v>
      </c>
      <c r="CQ6" s="247">
        <f t="shared" ca="1" si="1"/>
        <v>2110</v>
      </c>
      <c r="CR6" s="247">
        <f t="shared" ca="1" si="1"/>
        <v>2111</v>
      </c>
      <c r="CS6" s="247">
        <f t="shared" ca="1" si="1"/>
        <v>2112</v>
      </c>
      <c r="CT6" s="247">
        <f t="shared" ca="1" si="1"/>
        <v>2113</v>
      </c>
      <c r="CU6" s="247">
        <f t="shared" ca="1" si="1"/>
        <v>2114</v>
      </c>
      <c r="CV6" s="247">
        <f t="shared" ca="1" si="1"/>
        <v>2115</v>
      </c>
      <c r="CW6" s="247">
        <f t="shared" ca="1" si="1"/>
        <v>2116</v>
      </c>
      <c r="CX6" s="247">
        <f t="shared" ca="1" si="1"/>
        <v>2117</v>
      </c>
      <c r="CY6" s="247">
        <f t="shared" ca="1" si="1"/>
        <v>2118</v>
      </c>
      <c r="CZ6" s="247">
        <f t="shared" ca="1" si="1"/>
        <v>2119</v>
      </c>
      <c r="DA6" s="247">
        <f t="shared" ca="1" si="1"/>
        <v>2120</v>
      </c>
      <c r="DB6" s="247">
        <f t="shared" ca="1" si="1"/>
        <v>2121</v>
      </c>
      <c r="DC6" s="251">
        <f t="shared" ca="1" si="1"/>
        <v>2122</v>
      </c>
      <c r="DE6" s="34"/>
      <c r="DG6" s="60" t="s">
        <v>231</v>
      </c>
      <c r="DH6" s="60" t="s">
        <v>253</v>
      </c>
    </row>
    <row r="7" spans="1:112" ht="15" hidden="1" customHeight="1">
      <c r="B7" s="341" t="s">
        <v>17</v>
      </c>
      <c r="C7" s="342" t="s">
        <v>39</v>
      </c>
      <c r="D7" s="377"/>
      <c r="E7" s="378"/>
      <c r="F7" s="343">
        <f ca="1">F8+F9+F89-F100</f>
        <v>399120826.60424411</v>
      </c>
      <c r="G7" s="344">
        <f ca="1">SUMIF($H$5:$DC$5,"&lt;="&amp;PAL,$H7:$DC7)</f>
        <v>480700000</v>
      </c>
      <c r="H7" s="345">
        <f ca="1">H8+H9+H89-H100</f>
        <v>11000000</v>
      </c>
      <c r="I7" s="346">
        <f ca="1">I8+I9+I89-I100</f>
        <v>23000000</v>
      </c>
      <c r="J7" s="346">
        <f t="shared" ref="J7:BU7" ca="1" si="2">J8+J9+J89-J100</f>
        <v>36000000</v>
      </c>
      <c r="K7" s="346">
        <f t="shared" ca="1" si="2"/>
        <v>50000000</v>
      </c>
      <c r="L7" s="346">
        <f t="shared" ca="1" si="2"/>
        <v>65000000</v>
      </c>
      <c r="M7" s="346">
        <f t="shared" ca="1" si="2"/>
        <v>81000000</v>
      </c>
      <c r="N7" s="346">
        <f t="shared" ca="1" si="2"/>
        <v>98000000</v>
      </c>
      <c r="O7" s="346">
        <f t="shared" ca="1" si="2"/>
        <v>116700000</v>
      </c>
      <c r="P7" s="346">
        <f t="shared" ca="1" si="2"/>
        <v>0</v>
      </c>
      <c r="Q7" s="346">
        <f t="shared" ca="1" si="2"/>
        <v>0</v>
      </c>
      <c r="R7" s="346">
        <f t="shared" ca="1" si="2"/>
        <v>0</v>
      </c>
      <c r="S7" s="346">
        <f t="shared" ca="1" si="2"/>
        <v>0</v>
      </c>
      <c r="T7" s="346">
        <f t="shared" ca="1" si="2"/>
        <v>0</v>
      </c>
      <c r="U7" s="346">
        <f t="shared" ca="1" si="2"/>
        <v>0</v>
      </c>
      <c r="V7" s="346">
        <f t="shared" ca="1" si="2"/>
        <v>0</v>
      </c>
      <c r="W7" s="346">
        <f t="shared" ca="1" si="2"/>
        <v>0</v>
      </c>
      <c r="X7" s="346">
        <f t="shared" ca="1" si="2"/>
        <v>0</v>
      </c>
      <c r="Y7" s="346">
        <f t="shared" ca="1" si="2"/>
        <v>0</v>
      </c>
      <c r="Z7" s="346">
        <f t="shared" ca="1" si="2"/>
        <v>0</v>
      </c>
      <c r="AA7" s="346">
        <f t="shared" ca="1" si="2"/>
        <v>0</v>
      </c>
      <c r="AB7" s="346">
        <f t="shared" ca="1" si="2"/>
        <v>0</v>
      </c>
      <c r="AC7" s="346">
        <f t="shared" ca="1" si="2"/>
        <v>0</v>
      </c>
      <c r="AD7" s="346">
        <f t="shared" ca="1" si="2"/>
        <v>0</v>
      </c>
      <c r="AE7" s="346">
        <f t="shared" ca="1" si="2"/>
        <v>0</v>
      </c>
      <c r="AF7" s="346">
        <f t="shared" ca="1" si="2"/>
        <v>0</v>
      </c>
      <c r="AG7" s="346">
        <f t="shared" ca="1" si="2"/>
        <v>0</v>
      </c>
      <c r="AH7" s="346">
        <f t="shared" ca="1" si="2"/>
        <v>0</v>
      </c>
      <c r="AI7" s="346">
        <f t="shared" ca="1" si="2"/>
        <v>0</v>
      </c>
      <c r="AJ7" s="346">
        <f t="shared" ca="1" si="2"/>
        <v>0</v>
      </c>
      <c r="AK7" s="346">
        <f t="shared" ca="1" si="2"/>
        <v>0</v>
      </c>
      <c r="AL7" s="346">
        <f t="shared" ca="1" si="2"/>
        <v>0</v>
      </c>
      <c r="AM7" s="346">
        <f t="shared" ca="1" si="2"/>
        <v>0</v>
      </c>
      <c r="AN7" s="346">
        <f t="shared" ca="1" si="2"/>
        <v>0</v>
      </c>
      <c r="AO7" s="346">
        <f t="shared" ca="1" si="2"/>
        <v>0</v>
      </c>
      <c r="AP7" s="346">
        <f t="shared" ca="1" si="2"/>
        <v>0</v>
      </c>
      <c r="AQ7" s="346">
        <f t="shared" ca="1" si="2"/>
        <v>0</v>
      </c>
      <c r="AR7" s="346">
        <f t="shared" ca="1" si="2"/>
        <v>0</v>
      </c>
      <c r="AS7" s="346">
        <f t="shared" ca="1" si="2"/>
        <v>0</v>
      </c>
      <c r="AT7" s="346">
        <f t="shared" ca="1" si="2"/>
        <v>0</v>
      </c>
      <c r="AU7" s="346">
        <f t="shared" ca="1" si="2"/>
        <v>0</v>
      </c>
      <c r="AV7" s="346">
        <f t="shared" ca="1" si="2"/>
        <v>0</v>
      </c>
      <c r="AW7" s="346">
        <f t="shared" ca="1" si="2"/>
        <v>0</v>
      </c>
      <c r="AX7" s="346">
        <f t="shared" ca="1" si="2"/>
        <v>0</v>
      </c>
      <c r="AY7" s="346">
        <f t="shared" ca="1" si="2"/>
        <v>0</v>
      </c>
      <c r="AZ7" s="346">
        <f t="shared" ca="1" si="2"/>
        <v>0</v>
      </c>
      <c r="BA7" s="346">
        <f t="shared" ca="1" si="2"/>
        <v>0</v>
      </c>
      <c r="BB7" s="346">
        <f t="shared" ca="1" si="2"/>
        <v>0</v>
      </c>
      <c r="BC7" s="346">
        <f t="shared" ca="1" si="2"/>
        <v>0</v>
      </c>
      <c r="BD7" s="346">
        <f t="shared" ca="1" si="2"/>
        <v>0</v>
      </c>
      <c r="BE7" s="346">
        <f t="shared" ca="1" si="2"/>
        <v>0</v>
      </c>
      <c r="BF7" s="346">
        <f t="shared" ca="1" si="2"/>
        <v>0</v>
      </c>
      <c r="BG7" s="346">
        <f t="shared" ca="1" si="2"/>
        <v>0</v>
      </c>
      <c r="BH7" s="346">
        <f t="shared" ca="1" si="2"/>
        <v>0</v>
      </c>
      <c r="BI7" s="346">
        <f t="shared" ca="1" si="2"/>
        <v>0</v>
      </c>
      <c r="BJ7" s="346">
        <f t="shared" ca="1" si="2"/>
        <v>0</v>
      </c>
      <c r="BK7" s="346">
        <f t="shared" ca="1" si="2"/>
        <v>0</v>
      </c>
      <c r="BL7" s="346">
        <f t="shared" ca="1" si="2"/>
        <v>0</v>
      </c>
      <c r="BM7" s="346">
        <f t="shared" ca="1" si="2"/>
        <v>0</v>
      </c>
      <c r="BN7" s="346">
        <f t="shared" ca="1" si="2"/>
        <v>0</v>
      </c>
      <c r="BO7" s="346">
        <f t="shared" ca="1" si="2"/>
        <v>0</v>
      </c>
      <c r="BP7" s="346">
        <f t="shared" ca="1" si="2"/>
        <v>0</v>
      </c>
      <c r="BQ7" s="346">
        <f t="shared" ca="1" si="2"/>
        <v>0</v>
      </c>
      <c r="BR7" s="346">
        <f t="shared" ca="1" si="2"/>
        <v>0</v>
      </c>
      <c r="BS7" s="346">
        <f t="shared" ca="1" si="2"/>
        <v>0</v>
      </c>
      <c r="BT7" s="346">
        <f t="shared" ca="1" si="2"/>
        <v>0</v>
      </c>
      <c r="BU7" s="346">
        <f t="shared" ca="1" si="2"/>
        <v>0</v>
      </c>
      <c r="BV7" s="346">
        <f t="shared" ref="BV7:DC7" ca="1" si="3">BV8+BV9+BV89-BV100</f>
        <v>0</v>
      </c>
      <c r="BW7" s="346">
        <f t="shared" ca="1" si="3"/>
        <v>0</v>
      </c>
      <c r="BX7" s="346">
        <f t="shared" ca="1" si="3"/>
        <v>0</v>
      </c>
      <c r="BY7" s="346">
        <f t="shared" ca="1" si="3"/>
        <v>0</v>
      </c>
      <c r="BZ7" s="346">
        <f t="shared" ca="1" si="3"/>
        <v>0</v>
      </c>
      <c r="CA7" s="346">
        <f t="shared" ca="1" si="3"/>
        <v>0</v>
      </c>
      <c r="CB7" s="346">
        <f t="shared" ca="1" si="3"/>
        <v>0</v>
      </c>
      <c r="CC7" s="346">
        <f t="shared" ca="1" si="3"/>
        <v>0</v>
      </c>
      <c r="CD7" s="346">
        <f t="shared" ca="1" si="3"/>
        <v>0</v>
      </c>
      <c r="CE7" s="346">
        <f t="shared" ca="1" si="3"/>
        <v>0</v>
      </c>
      <c r="CF7" s="346">
        <f t="shared" ca="1" si="3"/>
        <v>0</v>
      </c>
      <c r="CG7" s="346">
        <f t="shared" ca="1" si="3"/>
        <v>0</v>
      </c>
      <c r="CH7" s="346">
        <f t="shared" ca="1" si="3"/>
        <v>0</v>
      </c>
      <c r="CI7" s="346">
        <f t="shared" ca="1" si="3"/>
        <v>0</v>
      </c>
      <c r="CJ7" s="346">
        <f t="shared" ca="1" si="3"/>
        <v>0</v>
      </c>
      <c r="CK7" s="346">
        <f t="shared" ca="1" si="3"/>
        <v>0</v>
      </c>
      <c r="CL7" s="346">
        <f t="shared" ca="1" si="3"/>
        <v>0</v>
      </c>
      <c r="CM7" s="346">
        <f t="shared" ca="1" si="3"/>
        <v>0</v>
      </c>
      <c r="CN7" s="346">
        <f t="shared" ca="1" si="3"/>
        <v>0</v>
      </c>
      <c r="CO7" s="346">
        <f t="shared" ca="1" si="3"/>
        <v>0</v>
      </c>
      <c r="CP7" s="346">
        <f t="shared" ca="1" si="3"/>
        <v>0</v>
      </c>
      <c r="CQ7" s="346">
        <f t="shared" ca="1" si="3"/>
        <v>0</v>
      </c>
      <c r="CR7" s="346">
        <f t="shared" ca="1" si="3"/>
        <v>0</v>
      </c>
      <c r="CS7" s="346">
        <f t="shared" ca="1" si="3"/>
        <v>0</v>
      </c>
      <c r="CT7" s="346">
        <f t="shared" ca="1" si="3"/>
        <v>0</v>
      </c>
      <c r="CU7" s="346">
        <f t="shared" ca="1" si="3"/>
        <v>0</v>
      </c>
      <c r="CV7" s="346">
        <f t="shared" ca="1" si="3"/>
        <v>0</v>
      </c>
      <c r="CW7" s="346">
        <f t="shared" ca="1" si="3"/>
        <v>0</v>
      </c>
      <c r="CX7" s="346">
        <f t="shared" ca="1" si="3"/>
        <v>0</v>
      </c>
      <c r="CY7" s="346">
        <f t="shared" ca="1" si="3"/>
        <v>0</v>
      </c>
      <c r="CZ7" s="346">
        <f t="shared" ca="1" si="3"/>
        <v>0</v>
      </c>
      <c r="DA7" s="346">
        <f t="shared" ca="1" si="3"/>
        <v>0</v>
      </c>
      <c r="DB7" s="346">
        <f t="shared" ca="1" si="3"/>
        <v>0</v>
      </c>
      <c r="DC7" s="344">
        <f t="shared" ca="1" si="3"/>
        <v>0</v>
      </c>
      <c r="DF7" s="373"/>
    </row>
    <row r="8" spans="1:112" ht="15" hidden="1" customHeight="1">
      <c r="B8" s="242" t="s">
        <v>19</v>
      </c>
      <c r="C8" s="266" t="s">
        <v>158</v>
      </c>
      <c r="D8" s="218"/>
      <c r="E8" s="236"/>
      <c r="F8" s="231">
        <f ca="1">SUM(H20,H31,H42,H54,H65,H76,H87)</f>
        <v>0</v>
      </c>
      <c r="G8" s="230">
        <f ca="1">SUMIF($H$5:$DC$5,"&lt;="&amp;PAL,$H8:$DC8)</f>
        <v>0</v>
      </c>
      <c r="H8" s="226">
        <f ca="1">SUM(H20,H31,H42,H54,H65,H76,H87)</f>
        <v>0</v>
      </c>
      <c r="I8" s="17">
        <f t="shared" ref="I8:BT8" ca="1" si="4">SUM(I20,I31,I42,I54,I65,I76,I87)</f>
        <v>0</v>
      </c>
      <c r="J8" s="17">
        <f t="shared" ca="1" si="4"/>
        <v>0</v>
      </c>
      <c r="K8" s="17">
        <f t="shared" ca="1" si="4"/>
        <v>0</v>
      </c>
      <c r="L8" s="17">
        <f t="shared" ca="1" si="4"/>
        <v>0</v>
      </c>
      <c r="M8" s="17">
        <f t="shared" ca="1" si="4"/>
        <v>0</v>
      </c>
      <c r="N8" s="17">
        <f t="shared" ca="1" si="4"/>
        <v>0</v>
      </c>
      <c r="O8" s="17">
        <f t="shared" ca="1" si="4"/>
        <v>0</v>
      </c>
      <c r="P8" s="17">
        <f t="shared" ca="1" si="4"/>
        <v>0</v>
      </c>
      <c r="Q8" s="17">
        <f t="shared" ca="1" si="4"/>
        <v>0</v>
      </c>
      <c r="R8" s="17">
        <f t="shared" ca="1" si="4"/>
        <v>0</v>
      </c>
      <c r="S8" s="17">
        <f t="shared" ca="1" si="4"/>
        <v>0</v>
      </c>
      <c r="T8" s="17">
        <f t="shared" ca="1" si="4"/>
        <v>0</v>
      </c>
      <c r="U8" s="17">
        <f t="shared" ca="1" si="4"/>
        <v>0</v>
      </c>
      <c r="V8" s="17">
        <f t="shared" ca="1" si="4"/>
        <v>0</v>
      </c>
      <c r="W8" s="17">
        <f t="shared" ca="1" si="4"/>
        <v>0</v>
      </c>
      <c r="X8" s="17">
        <f t="shared" ca="1" si="4"/>
        <v>0</v>
      </c>
      <c r="Y8" s="17">
        <f t="shared" ca="1" si="4"/>
        <v>0</v>
      </c>
      <c r="Z8" s="17">
        <f t="shared" ca="1" si="4"/>
        <v>0</v>
      </c>
      <c r="AA8" s="17">
        <f t="shared" ca="1" si="4"/>
        <v>0</v>
      </c>
      <c r="AB8" s="17">
        <f t="shared" ca="1" si="4"/>
        <v>0</v>
      </c>
      <c r="AC8" s="17">
        <f t="shared" ca="1" si="4"/>
        <v>0</v>
      </c>
      <c r="AD8" s="17">
        <f t="shared" ca="1" si="4"/>
        <v>0</v>
      </c>
      <c r="AE8" s="17">
        <f t="shared" ca="1" si="4"/>
        <v>0</v>
      </c>
      <c r="AF8" s="17">
        <f t="shared" ca="1" si="4"/>
        <v>0</v>
      </c>
      <c r="AG8" s="17">
        <f t="shared" ca="1" si="4"/>
        <v>0</v>
      </c>
      <c r="AH8" s="17">
        <f t="shared" ca="1" si="4"/>
        <v>0</v>
      </c>
      <c r="AI8" s="17">
        <f t="shared" ca="1" si="4"/>
        <v>0</v>
      </c>
      <c r="AJ8" s="17">
        <f t="shared" ca="1" si="4"/>
        <v>0</v>
      </c>
      <c r="AK8" s="17">
        <f t="shared" ca="1" si="4"/>
        <v>0</v>
      </c>
      <c r="AL8" s="17">
        <f t="shared" ca="1" si="4"/>
        <v>0</v>
      </c>
      <c r="AM8" s="17">
        <f t="shared" ca="1" si="4"/>
        <v>0</v>
      </c>
      <c r="AN8" s="17">
        <f t="shared" ca="1" si="4"/>
        <v>0</v>
      </c>
      <c r="AO8" s="17">
        <f t="shared" ca="1" si="4"/>
        <v>0</v>
      </c>
      <c r="AP8" s="17">
        <f t="shared" ca="1" si="4"/>
        <v>0</v>
      </c>
      <c r="AQ8" s="17">
        <f t="shared" ca="1" si="4"/>
        <v>0</v>
      </c>
      <c r="AR8" s="17">
        <f t="shared" ca="1" si="4"/>
        <v>0</v>
      </c>
      <c r="AS8" s="17">
        <f t="shared" ca="1" si="4"/>
        <v>0</v>
      </c>
      <c r="AT8" s="17">
        <f t="shared" ca="1" si="4"/>
        <v>0</v>
      </c>
      <c r="AU8" s="17">
        <f t="shared" ca="1" si="4"/>
        <v>0</v>
      </c>
      <c r="AV8" s="17">
        <f t="shared" ca="1" si="4"/>
        <v>0</v>
      </c>
      <c r="AW8" s="17">
        <f t="shared" ca="1" si="4"/>
        <v>0</v>
      </c>
      <c r="AX8" s="17">
        <f t="shared" ca="1" si="4"/>
        <v>0</v>
      </c>
      <c r="AY8" s="17">
        <f t="shared" ca="1" si="4"/>
        <v>0</v>
      </c>
      <c r="AZ8" s="17">
        <f t="shared" ca="1" si="4"/>
        <v>0</v>
      </c>
      <c r="BA8" s="17">
        <f t="shared" ca="1" si="4"/>
        <v>0</v>
      </c>
      <c r="BB8" s="17">
        <f t="shared" ca="1" si="4"/>
        <v>0</v>
      </c>
      <c r="BC8" s="17">
        <f t="shared" ca="1" si="4"/>
        <v>0</v>
      </c>
      <c r="BD8" s="17">
        <f t="shared" ca="1" si="4"/>
        <v>0</v>
      </c>
      <c r="BE8" s="17">
        <f t="shared" ca="1" si="4"/>
        <v>0</v>
      </c>
      <c r="BF8" s="17">
        <f t="shared" ca="1" si="4"/>
        <v>0</v>
      </c>
      <c r="BG8" s="17">
        <f t="shared" ca="1" si="4"/>
        <v>0</v>
      </c>
      <c r="BH8" s="17">
        <f t="shared" ca="1" si="4"/>
        <v>0</v>
      </c>
      <c r="BI8" s="17">
        <f t="shared" ca="1" si="4"/>
        <v>0</v>
      </c>
      <c r="BJ8" s="17">
        <f t="shared" ca="1" si="4"/>
        <v>0</v>
      </c>
      <c r="BK8" s="17">
        <f t="shared" ca="1" si="4"/>
        <v>0</v>
      </c>
      <c r="BL8" s="17">
        <f t="shared" ca="1" si="4"/>
        <v>0</v>
      </c>
      <c r="BM8" s="17">
        <f t="shared" ca="1" si="4"/>
        <v>0</v>
      </c>
      <c r="BN8" s="17">
        <f t="shared" ca="1" si="4"/>
        <v>0</v>
      </c>
      <c r="BO8" s="17">
        <f t="shared" ca="1" si="4"/>
        <v>0</v>
      </c>
      <c r="BP8" s="17">
        <f t="shared" ca="1" si="4"/>
        <v>0</v>
      </c>
      <c r="BQ8" s="17">
        <f t="shared" ca="1" si="4"/>
        <v>0</v>
      </c>
      <c r="BR8" s="17">
        <f t="shared" ca="1" si="4"/>
        <v>0</v>
      </c>
      <c r="BS8" s="17">
        <f t="shared" ca="1" si="4"/>
        <v>0</v>
      </c>
      <c r="BT8" s="17">
        <f t="shared" ca="1" si="4"/>
        <v>0</v>
      </c>
      <c r="BU8" s="17">
        <f t="shared" ref="BU8:DC8" ca="1" si="5">SUM(BU20,BU31,BU42,BU54,BU65,BU76,BU87)</f>
        <v>0</v>
      </c>
      <c r="BV8" s="17">
        <f t="shared" ca="1" si="5"/>
        <v>0</v>
      </c>
      <c r="BW8" s="17">
        <f t="shared" ca="1" si="5"/>
        <v>0</v>
      </c>
      <c r="BX8" s="17">
        <f t="shared" ca="1" si="5"/>
        <v>0</v>
      </c>
      <c r="BY8" s="17">
        <f t="shared" ca="1" si="5"/>
        <v>0</v>
      </c>
      <c r="BZ8" s="17">
        <f t="shared" ca="1" si="5"/>
        <v>0</v>
      </c>
      <c r="CA8" s="17">
        <f t="shared" ca="1" si="5"/>
        <v>0</v>
      </c>
      <c r="CB8" s="17">
        <f t="shared" ca="1" si="5"/>
        <v>0</v>
      </c>
      <c r="CC8" s="17">
        <f t="shared" ca="1" si="5"/>
        <v>0</v>
      </c>
      <c r="CD8" s="17">
        <f t="shared" ca="1" si="5"/>
        <v>0</v>
      </c>
      <c r="CE8" s="17">
        <f t="shared" ca="1" si="5"/>
        <v>0</v>
      </c>
      <c r="CF8" s="17">
        <f t="shared" ca="1" si="5"/>
        <v>0</v>
      </c>
      <c r="CG8" s="17">
        <f t="shared" ca="1" si="5"/>
        <v>0</v>
      </c>
      <c r="CH8" s="17">
        <f t="shared" ca="1" si="5"/>
        <v>0</v>
      </c>
      <c r="CI8" s="17">
        <f t="shared" ca="1" si="5"/>
        <v>0</v>
      </c>
      <c r="CJ8" s="17">
        <f t="shared" ca="1" si="5"/>
        <v>0</v>
      </c>
      <c r="CK8" s="17">
        <f t="shared" ca="1" si="5"/>
        <v>0</v>
      </c>
      <c r="CL8" s="17">
        <f t="shared" ca="1" si="5"/>
        <v>0</v>
      </c>
      <c r="CM8" s="17">
        <f t="shared" ca="1" si="5"/>
        <v>0</v>
      </c>
      <c r="CN8" s="17">
        <f t="shared" ca="1" si="5"/>
        <v>0</v>
      </c>
      <c r="CO8" s="17">
        <f t="shared" ca="1" si="5"/>
        <v>0</v>
      </c>
      <c r="CP8" s="17">
        <f t="shared" ca="1" si="5"/>
        <v>0</v>
      </c>
      <c r="CQ8" s="17">
        <f t="shared" ca="1" si="5"/>
        <v>0</v>
      </c>
      <c r="CR8" s="17">
        <f t="shared" ca="1" si="5"/>
        <v>0</v>
      </c>
      <c r="CS8" s="17">
        <f t="shared" ca="1" si="5"/>
        <v>0</v>
      </c>
      <c r="CT8" s="17">
        <f t="shared" ca="1" si="5"/>
        <v>0</v>
      </c>
      <c r="CU8" s="17">
        <f t="shared" ca="1" si="5"/>
        <v>0</v>
      </c>
      <c r="CV8" s="17">
        <f t="shared" ca="1" si="5"/>
        <v>0</v>
      </c>
      <c r="CW8" s="17">
        <f t="shared" ca="1" si="5"/>
        <v>0</v>
      </c>
      <c r="CX8" s="17">
        <f t="shared" ca="1" si="5"/>
        <v>0</v>
      </c>
      <c r="CY8" s="17">
        <f t="shared" ca="1" si="5"/>
        <v>0</v>
      </c>
      <c r="CZ8" s="17">
        <f t="shared" ca="1" si="5"/>
        <v>0</v>
      </c>
      <c r="DA8" s="17">
        <f t="shared" ca="1" si="5"/>
        <v>0</v>
      </c>
      <c r="DB8" s="17">
        <f t="shared" ca="1" si="5"/>
        <v>0</v>
      </c>
      <c r="DC8" s="234">
        <f t="shared" ca="1" si="5"/>
        <v>0</v>
      </c>
    </row>
    <row r="9" spans="1:112" ht="15" hidden="1" customHeight="1">
      <c r="B9" s="243" t="s">
        <v>20</v>
      </c>
      <c r="C9" s="13" t="s">
        <v>4</v>
      </c>
      <c r="D9" s="219"/>
      <c r="E9" s="237"/>
      <c r="F9" s="232">
        <f ca="1">F10+F44+F78-F8</f>
        <v>100622347.94697168</v>
      </c>
      <c r="G9" s="230">
        <f ca="1">SUMIF($H$5:$DC$5,"&lt;="&amp;PAL,$H9:$DC9)</f>
        <v>116700000</v>
      </c>
      <c r="H9" s="227">
        <f ca="1">H10+H44+H78-H8</f>
        <v>11000000</v>
      </c>
      <c r="I9" s="14">
        <f t="shared" ref="I9:BT9" ca="1" si="6">I10+I44+I78-I8</f>
        <v>12000000</v>
      </c>
      <c r="J9" s="14">
        <f t="shared" ca="1" si="6"/>
        <v>13000000</v>
      </c>
      <c r="K9" s="14">
        <f t="shared" ca="1" si="6"/>
        <v>14000000</v>
      </c>
      <c r="L9" s="14">
        <f t="shared" ca="1" si="6"/>
        <v>15000000</v>
      </c>
      <c r="M9" s="14">
        <f t="shared" ca="1" si="6"/>
        <v>16000000</v>
      </c>
      <c r="N9" s="14">
        <f t="shared" ca="1" si="6"/>
        <v>17000000</v>
      </c>
      <c r="O9" s="14">
        <f t="shared" ca="1" si="6"/>
        <v>18700000</v>
      </c>
      <c r="P9" s="14">
        <f t="shared" ca="1" si="6"/>
        <v>0</v>
      </c>
      <c r="Q9" s="14">
        <f t="shared" ca="1" si="6"/>
        <v>0</v>
      </c>
      <c r="R9" s="14">
        <f t="shared" ca="1" si="6"/>
        <v>0</v>
      </c>
      <c r="S9" s="14">
        <f t="shared" ca="1" si="6"/>
        <v>0</v>
      </c>
      <c r="T9" s="14">
        <f t="shared" ca="1" si="6"/>
        <v>0</v>
      </c>
      <c r="U9" s="14">
        <f t="shared" ca="1" si="6"/>
        <v>0</v>
      </c>
      <c r="V9" s="14">
        <f t="shared" ca="1" si="6"/>
        <v>0</v>
      </c>
      <c r="W9" s="14">
        <f t="shared" ca="1" si="6"/>
        <v>0</v>
      </c>
      <c r="X9" s="14">
        <f t="shared" ca="1" si="6"/>
        <v>0</v>
      </c>
      <c r="Y9" s="14">
        <f t="shared" ca="1" si="6"/>
        <v>0</v>
      </c>
      <c r="Z9" s="14">
        <f t="shared" ca="1" si="6"/>
        <v>0</v>
      </c>
      <c r="AA9" s="14">
        <f t="shared" ca="1" si="6"/>
        <v>0</v>
      </c>
      <c r="AB9" s="14">
        <f t="shared" ca="1" si="6"/>
        <v>0</v>
      </c>
      <c r="AC9" s="14">
        <f t="shared" ca="1" si="6"/>
        <v>0</v>
      </c>
      <c r="AD9" s="14">
        <f t="shared" ca="1" si="6"/>
        <v>0</v>
      </c>
      <c r="AE9" s="14">
        <f t="shared" ca="1" si="6"/>
        <v>0</v>
      </c>
      <c r="AF9" s="14">
        <f t="shared" ca="1" si="6"/>
        <v>0</v>
      </c>
      <c r="AG9" s="14">
        <f t="shared" ca="1" si="6"/>
        <v>0</v>
      </c>
      <c r="AH9" s="14">
        <f t="shared" ca="1" si="6"/>
        <v>0</v>
      </c>
      <c r="AI9" s="14">
        <f t="shared" ca="1" si="6"/>
        <v>0</v>
      </c>
      <c r="AJ9" s="14">
        <f t="shared" ca="1" si="6"/>
        <v>0</v>
      </c>
      <c r="AK9" s="14">
        <f t="shared" ca="1" si="6"/>
        <v>0</v>
      </c>
      <c r="AL9" s="14">
        <f t="shared" ca="1" si="6"/>
        <v>0</v>
      </c>
      <c r="AM9" s="14">
        <f t="shared" ca="1" si="6"/>
        <v>0</v>
      </c>
      <c r="AN9" s="14">
        <f t="shared" ca="1" si="6"/>
        <v>0</v>
      </c>
      <c r="AO9" s="14">
        <f t="shared" ca="1" si="6"/>
        <v>0</v>
      </c>
      <c r="AP9" s="14">
        <f t="shared" ca="1" si="6"/>
        <v>0</v>
      </c>
      <c r="AQ9" s="14">
        <f t="shared" ca="1" si="6"/>
        <v>0</v>
      </c>
      <c r="AR9" s="14">
        <f t="shared" ca="1" si="6"/>
        <v>0</v>
      </c>
      <c r="AS9" s="14">
        <f t="shared" ca="1" si="6"/>
        <v>0</v>
      </c>
      <c r="AT9" s="14">
        <f t="shared" ca="1" si="6"/>
        <v>0</v>
      </c>
      <c r="AU9" s="14">
        <f t="shared" ca="1" si="6"/>
        <v>0</v>
      </c>
      <c r="AV9" s="14">
        <f t="shared" ca="1" si="6"/>
        <v>0</v>
      </c>
      <c r="AW9" s="14">
        <f t="shared" ca="1" si="6"/>
        <v>0</v>
      </c>
      <c r="AX9" s="14">
        <f t="shared" ca="1" si="6"/>
        <v>0</v>
      </c>
      <c r="AY9" s="14">
        <f t="shared" ca="1" si="6"/>
        <v>0</v>
      </c>
      <c r="AZ9" s="14">
        <f t="shared" ca="1" si="6"/>
        <v>0</v>
      </c>
      <c r="BA9" s="14">
        <f t="shared" ca="1" si="6"/>
        <v>0</v>
      </c>
      <c r="BB9" s="14">
        <f t="shared" ca="1" si="6"/>
        <v>0</v>
      </c>
      <c r="BC9" s="14">
        <f t="shared" ca="1" si="6"/>
        <v>0</v>
      </c>
      <c r="BD9" s="14">
        <f t="shared" ca="1" si="6"/>
        <v>0</v>
      </c>
      <c r="BE9" s="14">
        <f t="shared" ca="1" si="6"/>
        <v>0</v>
      </c>
      <c r="BF9" s="14">
        <f t="shared" ca="1" si="6"/>
        <v>0</v>
      </c>
      <c r="BG9" s="14">
        <f t="shared" ca="1" si="6"/>
        <v>0</v>
      </c>
      <c r="BH9" s="14">
        <f t="shared" ca="1" si="6"/>
        <v>0</v>
      </c>
      <c r="BI9" s="14">
        <f t="shared" ca="1" si="6"/>
        <v>0</v>
      </c>
      <c r="BJ9" s="14">
        <f t="shared" ca="1" si="6"/>
        <v>0</v>
      </c>
      <c r="BK9" s="14">
        <f t="shared" ca="1" si="6"/>
        <v>0</v>
      </c>
      <c r="BL9" s="14">
        <f t="shared" ca="1" si="6"/>
        <v>0</v>
      </c>
      <c r="BM9" s="14">
        <f t="shared" ca="1" si="6"/>
        <v>0</v>
      </c>
      <c r="BN9" s="14">
        <f t="shared" ca="1" si="6"/>
        <v>0</v>
      </c>
      <c r="BO9" s="14">
        <f t="shared" ca="1" si="6"/>
        <v>0</v>
      </c>
      <c r="BP9" s="14">
        <f t="shared" ca="1" si="6"/>
        <v>0</v>
      </c>
      <c r="BQ9" s="14">
        <f t="shared" ca="1" si="6"/>
        <v>0</v>
      </c>
      <c r="BR9" s="14">
        <f t="shared" ca="1" si="6"/>
        <v>0</v>
      </c>
      <c r="BS9" s="14">
        <f t="shared" ca="1" si="6"/>
        <v>0</v>
      </c>
      <c r="BT9" s="14">
        <f t="shared" ca="1" si="6"/>
        <v>0</v>
      </c>
      <c r="BU9" s="14">
        <f t="shared" ref="BU9:DC9" ca="1" si="7">BU10+BU44+BU78-BU8</f>
        <v>0</v>
      </c>
      <c r="BV9" s="14">
        <f t="shared" ca="1" si="7"/>
        <v>0</v>
      </c>
      <c r="BW9" s="14">
        <f t="shared" ca="1" si="7"/>
        <v>0</v>
      </c>
      <c r="BX9" s="14">
        <f t="shared" ca="1" si="7"/>
        <v>0</v>
      </c>
      <c r="BY9" s="14">
        <f t="shared" ca="1" si="7"/>
        <v>0</v>
      </c>
      <c r="BZ9" s="14">
        <f t="shared" ca="1" si="7"/>
        <v>0</v>
      </c>
      <c r="CA9" s="14">
        <f t="shared" ca="1" si="7"/>
        <v>0</v>
      </c>
      <c r="CB9" s="14">
        <f t="shared" ca="1" si="7"/>
        <v>0</v>
      </c>
      <c r="CC9" s="14">
        <f t="shared" ca="1" si="7"/>
        <v>0</v>
      </c>
      <c r="CD9" s="14">
        <f t="shared" ca="1" si="7"/>
        <v>0</v>
      </c>
      <c r="CE9" s="14">
        <f t="shared" ca="1" si="7"/>
        <v>0</v>
      </c>
      <c r="CF9" s="14">
        <f t="shared" ca="1" si="7"/>
        <v>0</v>
      </c>
      <c r="CG9" s="14">
        <f t="shared" ca="1" si="7"/>
        <v>0</v>
      </c>
      <c r="CH9" s="14">
        <f t="shared" ca="1" si="7"/>
        <v>0</v>
      </c>
      <c r="CI9" s="14">
        <f t="shared" ca="1" si="7"/>
        <v>0</v>
      </c>
      <c r="CJ9" s="14">
        <f t="shared" ca="1" si="7"/>
        <v>0</v>
      </c>
      <c r="CK9" s="14">
        <f t="shared" ca="1" si="7"/>
        <v>0</v>
      </c>
      <c r="CL9" s="14">
        <f t="shared" ca="1" si="7"/>
        <v>0</v>
      </c>
      <c r="CM9" s="14">
        <f t="shared" ca="1" si="7"/>
        <v>0</v>
      </c>
      <c r="CN9" s="14">
        <f t="shared" ca="1" si="7"/>
        <v>0</v>
      </c>
      <c r="CO9" s="14">
        <f t="shared" ca="1" si="7"/>
        <v>0</v>
      </c>
      <c r="CP9" s="14">
        <f t="shared" ca="1" si="7"/>
        <v>0</v>
      </c>
      <c r="CQ9" s="14">
        <f t="shared" ca="1" si="7"/>
        <v>0</v>
      </c>
      <c r="CR9" s="14">
        <f t="shared" ca="1" si="7"/>
        <v>0</v>
      </c>
      <c r="CS9" s="14">
        <f t="shared" ca="1" si="7"/>
        <v>0</v>
      </c>
      <c r="CT9" s="14">
        <f t="shared" ca="1" si="7"/>
        <v>0</v>
      </c>
      <c r="CU9" s="14">
        <f t="shared" ca="1" si="7"/>
        <v>0</v>
      </c>
      <c r="CV9" s="14">
        <f t="shared" ca="1" si="7"/>
        <v>0</v>
      </c>
      <c r="CW9" s="14">
        <f t="shared" ca="1" si="7"/>
        <v>0</v>
      </c>
      <c r="CX9" s="14">
        <f t="shared" ca="1" si="7"/>
        <v>0</v>
      </c>
      <c r="CY9" s="14">
        <f t="shared" ca="1" si="7"/>
        <v>0</v>
      </c>
      <c r="CZ9" s="14">
        <f t="shared" ca="1" si="7"/>
        <v>0</v>
      </c>
      <c r="DA9" s="14">
        <f t="shared" ca="1" si="7"/>
        <v>0</v>
      </c>
      <c r="DB9" s="14">
        <f t="shared" ca="1" si="7"/>
        <v>0</v>
      </c>
      <c r="DC9" s="244">
        <f t="shared" ca="1" si="7"/>
        <v>0</v>
      </c>
    </row>
    <row r="10" spans="1:112" s="1" customFormat="1" ht="15" hidden="1" customHeight="1">
      <c r="B10" s="245" t="s">
        <v>21</v>
      </c>
      <c r="C10" s="8" t="s">
        <v>431</v>
      </c>
      <c r="D10" s="220"/>
      <c r="E10" s="238"/>
      <c r="F10" s="231">
        <f ca="1">F11+F22+F33</f>
        <v>0</v>
      </c>
      <c r="G10" s="230">
        <f ca="1">SUMIF($H$5:$DC$5,"&lt;="&amp;PAL,$H10:$DC10)</f>
        <v>0</v>
      </c>
      <c r="H10" s="226">
        <f ca="1">H11+H22+H33</f>
        <v>0</v>
      </c>
      <c r="I10" s="17">
        <f t="shared" ref="I10:BT10" ca="1" si="8">I11+I22+I33</f>
        <v>0</v>
      </c>
      <c r="J10" s="17">
        <f t="shared" ca="1" si="8"/>
        <v>0</v>
      </c>
      <c r="K10" s="17">
        <f t="shared" ca="1" si="8"/>
        <v>0</v>
      </c>
      <c r="L10" s="17">
        <f t="shared" ca="1" si="8"/>
        <v>0</v>
      </c>
      <c r="M10" s="17">
        <f t="shared" ca="1" si="8"/>
        <v>0</v>
      </c>
      <c r="N10" s="17">
        <f t="shared" ca="1" si="8"/>
        <v>0</v>
      </c>
      <c r="O10" s="17">
        <f t="shared" ca="1" si="8"/>
        <v>0</v>
      </c>
      <c r="P10" s="17">
        <f t="shared" ca="1" si="8"/>
        <v>0</v>
      </c>
      <c r="Q10" s="17">
        <f t="shared" ca="1" si="8"/>
        <v>0</v>
      </c>
      <c r="R10" s="17">
        <f t="shared" ca="1" si="8"/>
        <v>0</v>
      </c>
      <c r="S10" s="17">
        <f t="shared" ca="1" si="8"/>
        <v>0</v>
      </c>
      <c r="T10" s="17">
        <f t="shared" ca="1" si="8"/>
        <v>0</v>
      </c>
      <c r="U10" s="17">
        <f t="shared" ca="1" si="8"/>
        <v>0</v>
      </c>
      <c r="V10" s="17">
        <f t="shared" ca="1" si="8"/>
        <v>0</v>
      </c>
      <c r="W10" s="17">
        <f t="shared" ca="1" si="8"/>
        <v>0</v>
      </c>
      <c r="X10" s="17">
        <f t="shared" ca="1" si="8"/>
        <v>0</v>
      </c>
      <c r="Y10" s="17">
        <f t="shared" ca="1" si="8"/>
        <v>0</v>
      </c>
      <c r="Z10" s="17">
        <f t="shared" ca="1" si="8"/>
        <v>0</v>
      </c>
      <c r="AA10" s="17">
        <f t="shared" ca="1" si="8"/>
        <v>0</v>
      </c>
      <c r="AB10" s="17">
        <f t="shared" ca="1" si="8"/>
        <v>0</v>
      </c>
      <c r="AC10" s="17">
        <f t="shared" ca="1" si="8"/>
        <v>0</v>
      </c>
      <c r="AD10" s="17">
        <f t="shared" ca="1" si="8"/>
        <v>0</v>
      </c>
      <c r="AE10" s="17">
        <f t="shared" ca="1" si="8"/>
        <v>0</v>
      </c>
      <c r="AF10" s="17">
        <f t="shared" ca="1" si="8"/>
        <v>0</v>
      </c>
      <c r="AG10" s="17">
        <f t="shared" ca="1" si="8"/>
        <v>0</v>
      </c>
      <c r="AH10" s="17">
        <f t="shared" ca="1" si="8"/>
        <v>0</v>
      </c>
      <c r="AI10" s="17">
        <f t="shared" ca="1" si="8"/>
        <v>0</v>
      </c>
      <c r="AJ10" s="17">
        <f t="shared" ca="1" si="8"/>
        <v>0</v>
      </c>
      <c r="AK10" s="17">
        <f t="shared" ca="1" si="8"/>
        <v>0</v>
      </c>
      <c r="AL10" s="17">
        <f t="shared" ca="1" si="8"/>
        <v>0</v>
      </c>
      <c r="AM10" s="17">
        <f t="shared" ca="1" si="8"/>
        <v>0</v>
      </c>
      <c r="AN10" s="17">
        <f t="shared" ca="1" si="8"/>
        <v>0</v>
      </c>
      <c r="AO10" s="17">
        <f t="shared" ca="1" si="8"/>
        <v>0</v>
      </c>
      <c r="AP10" s="17">
        <f t="shared" ca="1" si="8"/>
        <v>0</v>
      </c>
      <c r="AQ10" s="17">
        <f t="shared" ca="1" si="8"/>
        <v>0</v>
      </c>
      <c r="AR10" s="17">
        <f t="shared" ca="1" si="8"/>
        <v>0</v>
      </c>
      <c r="AS10" s="17">
        <f t="shared" ca="1" si="8"/>
        <v>0</v>
      </c>
      <c r="AT10" s="17">
        <f t="shared" ca="1" si="8"/>
        <v>0</v>
      </c>
      <c r="AU10" s="17">
        <f t="shared" ca="1" si="8"/>
        <v>0</v>
      </c>
      <c r="AV10" s="17">
        <f t="shared" ca="1" si="8"/>
        <v>0</v>
      </c>
      <c r="AW10" s="17">
        <f t="shared" ca="1" si="8"/>
        <v>0</v>
      </c>
      <c r="AX10" s="17">
        <f t="shared" ca="1" si="8"/>
        <v>0</v>
      </c>
      <c r="AY10" s="17">
        <f t="shared" ca="1" si="8"/>
        <v>0</v>
      </c>
      <c r="AZ10" s="17">
        <f t="shared" ca="1" si="8"/>
        <v>0</v>
      </c>
      <c r="BA10" s="17">
        <f t="shared" ca="1" si="8"/>
        <v>0</v>
      </c>
      <c r="BB10" s="17">
        <f t="shared" ca="1" si="8"/>
        <v>0</v>
      </c>
      <c r="BC10" s="17">
        <f t="shared" ca="1" si="8"/>
        <v>0</v>
      </c>
      <c r="BD10" s="17">
        <f t="shared" ca="1" si="8"/>
        <v>0</v>
      </c>
      <c r="BE10" s="17">
        <f t="shared" ca="1" si="8"/>
        <v>0</v>
      </c>
      <c r="BF10" s="17">
        <f t="shared" ca="1" si="8"/>
        <v>0</v>
      </c>
      <c r="BG10" s="17">
        <f t="shared" ca="1" si="8"/>
        <v>0</v>
      </c>
      <c r="BH10" s="17">
        <f t="shared" ca="1" si="8"/>
        <v>0</v>
      </c>
      <c r="BI10" s="17">
        <f t="shared" ca="1" si="8"/>
        <v>0</v>
      </c>
      <c r="BJ10" s="17">
        <f t="shared" ca="1" si="8"/>
        <v>0</v>
      </c>
      <c r="BK10" s="17">
        <f t="shared" ca="1" si="8"/>
        <v>0</v>
      </c>
      <c r="BL10" s="17">
        <f t="shared" ca="1" si="8"/>
        <v>0</v>
      </c>
      <c r="BM10" s="17">
        <f t="shared" ca="1" si="8"/>
        <v>0</v>
      </c>
      <c r="BN10" s="17">
        <f t="shared" ca="1" si="8"/>
        <v>0</v>
      </c>
      <c r="BO10" s="17">
        <f t="shared" ca="1" si="8"/>
        <v>0</v>
      </c>
      <c r="BP10" s="17">
        <f t="shared" ca="1" si="8"/>
        <v>0</v>
      </c>
      <c r="BQ10" s="17">
        <f t="shared" ca="1" si="8"/>
        <v>0</v>
      </c>
      <c r="BR10" s="17">
        <f t="shared" ca="1" si="8"/>
        <v>0</v>
      </c>
      <c r="BS10" s="17">
        <f t="shared" ca="1" si="8"/>
        <v>0</v>
      </c>
      <c r="BT10" s="17">
        <f t="shared" ca="1" si="8"/>
        <v>0</v>
      </c>
      <c r="BU10" s="17">
        <f t="shared" ref="BU10:DC10" ca="1" si="9">BU11+BU22+BU33</f>
        <v>0</v>
      </c>
      <c r="BV10" s="17">
        <f t="shared" ca="1" si="9"/>
        <v>0</v>
      </c>
      <c r="BW10" s="17">
        <f t="shared" ca="1" si="9"/>
        <v>0</v>
      </c>
      <c r="BX10" s="17">
        <f t="shared" ca="1" si="9"/>
        <v>0</v>
      </c>
      <c r="BY10" s="17">
        <f t="shared" ca="1" si="9"/>
        <v>0</v>
      </c>
      <c r="BZ10" s="17">
        <f t="shared" ca="1" si="9"/>
        <v>0</v>
      </c>
      <c r="CA10" s="17">
        <f t="shared" ca="1" si="9"/>
        <v>0</v>
      </c>
      <c r="CB10" s="17">
        <f t="shared" ca="1" si="9"/>
        <v>0</v>
      </c>
      <c r="CC10" s="17">
        <f t="shared" ca="1" si="9"/>
        <v>0</v>
      </c>
      <c r="CD10" s="17">
        <f t="shared" ca="1" si="9"/>
        <v>0</v>
      </c>
      <c r="CE10" s="17">
        <f t="shared" ca="1" si="9"/>
        <v>0</v>
      </c>
      <c r="CF10" s="17">
        <f t="shared" ca="1" si="9"/>
        <v>0</v>
      </c>
      <c r="CG10" s="17">
        <f t="shared" ca="1" si="9"/>
        <v>0</v>
      </c>
      <c r="CH10" s="17">
        <f t="shared" ca="1" si="9"/>
        <v>0</v>
      </c>
      <c r="CI10" s="17">
        <f t="shared" ca="1" si="9"/>
        <v>0</v>
      </c>
      <c r="CJ10" s="17">
        <f t="shared" ca="1" si="9"/>
        <v>0</v>
      </c>
      <c r="CK10" s="17">
        <f t="shared" ca="1" si="9"/>
        <v>0</v>
      </c>
      <c r="CL10" s="17">
        <f t="shared" ca="1" si="9"/>
        <v>0</v>
      </c>
      <c r="CM10" s="17">
        <f t="shared" ca="1" si="9"/>
        <v>0</v>
      </c>
      <c r="CN10" s="17">
        <f t="shared" ca="1" si="9"/>
        <v>0</v>
      </c>
      <c r="CO10" s="17">
        <f t="shared" ca="1" si="9"/>
        <v>0</v>
      </c>
      <c r="CP10" s="17">
        <f t="shared" ca="1" si="9"/>
        <v>0</v>
      </c>
      <c r="CQ10" s="17">
        <f t="shared" ca="1" si="9"/>
        <v>0</v>
      </c>
      <c r="CR10" s="17">
        <f t="shared" ca="1" si="9"/>
        <v>0</v>
      </c>
      <c r="CS10" s="17">
        <f t="shared" ca="1" si="9"/>
        <v>0</v>
      </c>
      <c r="CT10" s="17">
        <f t="shared" ca="1" si="9"/>
        <v>0</v>
      </c>
      <c r="CU10" s="17">
        <f t="shared" ca="1" si="9"/>
        <v>0</v>
      </c>
      <c r="CV10" s="17">
        <f t="shared" ca="1" si="9"/>
        <v>0</v>
      </c>
      <c r="CW10" s="17">
        <f t="shared" ca="1" si="9"/>
        <v>0</v>
      </c>
      <c r="CX10" s="17">
        <f t="shared" ca="1" si="9"/>
        <v>0</v>
      </c>
      <c r="CY10" s="17">
        <f t="shared" ca="1" si="9"/>
        <v>0</v>
      </c>
      <c r="CZ10" s="17">
        <f t="shared" ca="1" si="9"/>
        <v>0</v>
      </c>
      <c r="DA10" s="17">
        <f t="shared" ca="1" si="9"/>
        <v>0</v>
      </c>
      <c r="DB10" s="17">
        <f t="shared" ca="1" si="9"/>
        <v>0</v>
      </c>
      <c r="DC10" s="234">
        <f t="shared" ca="1" si="9"/>
        <v>0</v>
      </c>
      <c r="DE10" s="273"/>
      <c r="DG10" s="261"/>
      <c r="DH10" s="261"/>
    </row>
    <row r="11" spans="1:112" s="1" customFormat="1" ht="15" hidden="1" customHeight="1">
      <c r="B11" s="245" t="s">
        <v>153</v>
      </c>
      <c r="C11" s="8" t="s">
        <v>432</v>
      </c>
      <c r="D11" s="220"/>
      <c r="E11" s="238"/>
      <c r="F11" s="231">
        <f ca="1">SUM(F12:F19)+F20</f>
        <v>0</v>
      </c>
      <c r="G11" s="230">
        <f ca="1">SUMIF($H$5:$DC$5,"&lt;="&amp;PAL,$H11:$DC11)</f>
        <v>0</v>
      </c>
      <c r="H11" s="226">
        <f ca="1">SUM(H12:H19)+H20</f>
        <v>0</v>
      </c>
      <c r="I11" s="17">
        <f t="shared" ref="I11:AK11" ca="1" si="10">SUM(I12:I19)+I20</f>
        <v>0</v>
      </c>
      <c r="J11" s="17">
        <f t="shared" ca="1" si="10"/>
        <v>0</v>
      </c>
      <c r="K11" s="17">
        <f t="shared" ca="1" si="10"/>
        <v>0</v>
      </c>
      <c r="L11" s="17">
        <f t="shared" ca="1" si="10"/>
        <v>0</v>
      </c>
      <c r="M11" s="17">
        <f t="shared" ca="1" si="10"/>
        <v>0</v>
      </c>
      <c r="N11" s="17">
        <f t="shared" ca="1" si="10"/>
        <v>0</v>
      </c>
      <c r="O11" s="17">
        <f t="shared" ca="1" si="10"/>
        <v>0</v>
      </c>
      <c r="P11" s="17">
        <f t="shared" ca="1" si="10"/>
        <v>0</v>
      </c>
      <c r="Q11" s="17">
        <f t="shared" ca="1" si="10"/>
        <v>0</v>
      </c>
      <c r="R11" s="17">
        <f t="shared" ca="1" si="10"/>
        <v>0</v>
      </c>
      <c r="S11" s="17">
        <f t="shared" ca="1" si="10"/>
        <v>0</v>
      </c>
      <c r="T11" s="17">
        <f t="shared" ca="1" si="10"/>
        <v>0</v>
      </c>
      <c r="U11" s="17">
        <f t="shared" ca="1" si="10"/>
        <v>0</v>
      </c>
      <c r="V11" s="17">
        <f t="shared" ca="1" si="10"/>
        <v>0</v>
      </c>
      <c r="W11" s="17">
        <f t="shared" ca="1" si="10"/>
        <v>0</v>
      </c>
      <c r="X11" s="17">
        <f t="shared" ca="1" si="10"/>
        <v>0</v>
      </c>
      <c r="Y11" s="17">
        <f t="shared" ca="1" si="10"/>
        <v>0</v>
      </c>
      <c r="Z11" s="17">
        <f t="shared" ca="1" si="10"/>
        <v>0</v>
      </c>
      <c r="AA11" s="17">
        <f t="shared" ca="1" si="10"/>
        <v>0</v>
      </c>
      <c r="AB11" s="17">
        <f t="shared" ca="1" si="10"/>
        <v>0</v>
      </c>
      <c r="AC11" s="17">
        <f t="shared" ca="1" si="10"/>
        <v>0</v>
      </c>
      <c r="AD11" s="17">
        <f t="shared" ca="1" si="10"/>
        <v>0</v>
      </c>
      <c r="AE11" s="17">
        <f t="shared" ca="1" si="10"/>
        <v>0</v>
      </c>
      <c r="AF11" s="17">
        <f t="shared" ca="1" si="10"/>
        <v>0</v>
      </c>
      <c r="AG11" s="17">
        <f t="shared" ca="1" si="10"/>
        <v>0</v>
      </c>
      <c r="AH11" s="17">
        <f t="shared" ca="1" si="10"/>
        <v>0</v>
      </c>
      <c r="AI11" s="17">
        <f t="shared" ca="1" si="10"/>
        <v>0</v>
      </c>
      <c r="AJ11" s="17">
        <f t="shared" ca="1" si="10"/>
        <v>0</v>
      </c>
      <c r="AK11" s="17">
        <f t="shared" ca="1" si="10"/>
        <v>0</v>
      </c>
      <c r="AL11" s="17">
        <f ca="1">SUM(AL12:AL19)+AL20</f>
        <v>0</v>
      </c>
      <c r="AM11" s="17">
        <f t="shared" ref="AM11:CX11" ca="1" si="11">SUM(AM12:AM19)+AM20</f>
        <v>0</v>
      </c>
      <c r="AN11" s="17">
        <f t="shared" ca="1" si="11"/>
        <v>0</v>
      </c>
      <c r="AO11" s="17">
        <f t="shared" ca="1" si="11"/>
        <v>0</v>
      </c>
      <c r="AP11" s="17">
        <f t="shared" ca="1" si="11"/>
        <v>0</v>
      </c>
      <c r="AQ11" s="17">
        <f t="shared" ca="1" si="11"/>
        <v>0</v>
      </c>
      <c r="AR11" s="17">
        <f t="shared" ca="1" si="11"/>
        <v>0</v>
      </c>
      <c r="AS11" s="17">
        <f t="shared" ca="1" si="11"/>
        <v>0</v>
      </c>
      <c r="AT11" s="17">
        <f t="shared" ca="1" si="11"/>
        <v>0</v>
      </c>
      <c r="AU11" s="17">
        <f t="shared" ca="1" si="11"/>
        <v>0</v>
      </c>
      <c r="AV11" s="17">
        <f t="shared" ca="1" si="11"/>
        <v>0</v>
      </c>
      <c r="AW11" s="17">
        <f t="shared" ca="1" si="11"/>
        <v>0</v>
      </c>
      <c r="AX11" s="17">
        <f t="shared" ca="1" si="11"/>
        <v>0</v>
      </c>
      <c r="AY11" s="17">
        <f t="shared" ca="1" si="11"/>
        <v>0</v>
      </c>
      <c r="AZ11" s="17">
        <f t="shared" ca="1" si="11"/>
        <v>0</v>
      </c>
      <c r="BA11" s="17">
        <f t="shared" ca="1" si="11"/>
        <v>0</v>
      </c>
      <c r="BB11" s="17">
        <f t="shared" ca="1" si="11"/>
        <v>0</v>
      </c>
      <c r="BC11" s="17">
        <f t="shared" ca="1" si="11"/>
        <v>0</v>
      </c>
      <c r="BD11" s="17">
        <f t="shared" ca="1" si="11"/>
        <v>0</v>
      </c>
      <c r="BE11" s="17">
        <f t="shared" ca="1" si="11"/>
        <v>0</v>
      </c>
      <c r="BF11" s="17">
        <f t="shared" ca="1" si="11"/>
        <v>0</v>
      </c>
      <c r="BG11" s="17">
        <f t="shared" ca="1" si="11"/>
        <v>0</v>
      </c>
      <c r="BH11" s="17">
        <f t="shared" ca="1" si="11"/>
        <v>0</v>
      </c>
      <c r="BI11" s="17">
        <f t="shared" ca="1" si="11"/>
        <v>0</v>
      </c>
      <c r="BJ11" s="17">
        <f t="shared" ca="1" si="11"/>
        <v>0</v>
      </c>
      <c r="BK11" s="17">
        <f t="shared" ca="1" si="11"/>
        <v>0</v>
      </c>
      <c r="BL11" s="17">
        <f t="shared" ca="1" si="11"/>
        <v>0</v>
      </c>
      <c r="BM11" s="17">
        <f t="shared" ca="1" si="11"/>
        <v>0</v>
      </c>
      <c r="BN11" s="17">
        <f t="shared" ca="1" si="11"/>
        <v>0</v>
      </c>
      <c r="BO11" s="17">
        <f t="shared" ca="1" si="11"/>
        <v>0</v>
      </c>
      <c r="BP11" s="17">
        <f t="shared" ca="1" si="11"/>
        <v>0</v>
      </c>
      <c r="BQ11" s="17">
        <f t="shared" ca="1" si="11"/>
        <v>0</v>
      </c>
      <c r="BR11" s="17">
        <f t="shared" ca="1" si="11"/>
        <v>0</v>
      </c>
      <c r="BS11" s="17">
        <f t="shared" ca="1" si="11"/>
        <v>0</v>
      </c>
      <c r="BT11" s="17">
        <f t="shared" ca="1" si="11"/>
        <v>0</v>
      </c>
      <c r="BU11" s="17">
        <f t="shared" ca="1" si="11"/>
        <v>0</v>
      </c>
      <c r="BV11" s="17">
        <f t="shared" ca="1" si="11"/>
        <v>0</v>
      </c>
      <c r="BW11" s="17">
        <f t="shared" ca="1" si="11"/>
        <v>0</v>
      </c>
      <c r="BX11" s="17">
        <f t="shared" ca="1" si="11"/>
        <v>0</v>
      </c>
      <c r="BY11" s="17">
        <f t="shared" ca="1" si="11"/>
        <v>0</v>
      </c>
      <c r="BZ11" s="17">
        <f t="shared" ca="1" si="11"/>
        <v>0</v>
      </c>
      <c r="CA11" s="17">
        <f t="shared" ca="1" si="11"/>
        <v>0</v>
      </c>
      <c r="CB11" s="17">
        <f t="shared" ca="1" si="11"/>
        <v>0</v>
      </c>
      <c r="CC11" s="17">
        <f t="shared" ca="1" si="11"/>
        <v>0</v>
      </c>
      <c r="CD11" s="17">
        <f t="shared" ca="1" si="11"/>
        <v>0</v>
      </c>
      <c r="CE11" s="17">
        <f t="shared" ca="1" si="11"/>
        <v>0</v>
      </c>
      <c r="CF11" s="17">
        <f t="shared" ca="1" si="11"/>
        <v>0</v>
      </c>
      <c r="CG11" s="17">
        <f t="shared" ca="1" si="11"/>
        <v>0</v>
      </c>
      <c r="CH11" s="17">
        <f t="shared" ca="1" si="11"/>
        <v>0</v>
      </c>
      <c r="CI11" s="17">
        <f t="shared" ca="1" si="11"/>
        <v>0</v>
      </c>
      <c r="CJ11" s="17">
        <f t="shared" ca="1" si="11"/>
        <v>0</v>
      </c>
      <c r="CK11" s="17">
        <f t="shared" ca="1" si="11"/>
        <v>0</v>
      </c>
      <c r="CL11" s="17">
        <f t="shared" ca="1" si="11"/>
        <v>0</v>
      </c>
      <c r="CM11" s="17">
        <f t="shared" ca="1" si="11"/>
        <v>0</v>
      </c>
      <c r="CN11" s="17">
        <f t="shared" ca="1" si="11"/>
        <v>0</v>
      </c>
      <c r="CO11" s="17">
        <f t="shared" ca="1" si="11"/>
        <v>0</v>
      </c>
      <c r="CP11" s="17">
        <f t="shared" ca="1" si="11"/>
        <v>0</v>
      </c>
      <c r="CQ11" s="17">
        <f t="shared" ca="1" si="11"/>
        <v>0</v>
      </c>
      <c r="CR11" s="17">
        <f t="shared" ca="1" si="11"/>
        <v>0</v>
      </c>
      <c r="CS11" s="17">
        <f t="shared" ca="1" si="11"/>
        <v>0</v>
      </c>
      <c r="CT11" s="17">
        <f t="shared" ca="1" si="11"/>
        <v>0</v>
      </c>
      <c r="CU11" s="17">
        <f t="shared" ca="1" si="11"/>
        <v>0</v>
      </c>
      <c r="CV11" s="17">
        <f t="shared" ca="1" si="11"/>
        <v>0</v>
      </c>
      <c r="CW11" s="17">
        <f t="shared" ca="1" si="11"/>
        <v>0</v>
      </c>
      <c r="CX11" s="17">
        <f t="shared" ca="1" si="11"/>
        <v>0</v>
      </c>
      <c r="CY11" s="17">
        <f ca="1">SUM(CY12:CY19)+CY20</f>
        <v>0</v>
      </c>
      <c r="CZ11" s="17">
        <f ca="1">SUM(CZ12:CZ19)+CZ20</f>
        <v>0</v>
      </c>
      <c r="DA11" s="17">
        <f ca="1">SUM(DA12:DA19)+DA20</f>
        <v>0</v>
      </c>
      <c r="DB11" s="17">
        <f ca="1">SUM(DB12:DB19)+DB20</f>
        <v>0</v>
      </c>
      <c r="DC11" s="234">
        <f ca="1">SUM(DC12:DC19)+DC20</f>
        <v>0</v>
      </c>
      <c r="DE11" s="273"/>
      <c r="DG11" s="261"/>
      <c r="DH11" s="261"/>
    </row>
    <row r="12" spans="1:112" s="1" customFormat="1" hidden="1">
      <c r="A12" s="210">
        <v>0</v>
      </c>
      <c r="B12" s="347" t="str">
        <f t="shared" ref="B12:B43" ca="1" si="12">OFFSET(INDIRECT("'"&amp;Opt_alt&amp;"'!B12"),$A12,0)</f>
        <v>D.1.1.</v>
      </c>
      <c r="C12" s="216" t="str">
        <f t="shared" ref="C12:C43" ca="1" si="13">IF(OFFSET(INDIRECT("'"&amp;Opt_alt&amp;"'!C12"),$A12,0)="","",OFFSET(INDIRECT("'"&amp;Opt_alt&amp;"'!C12"),$A12,0))</f>
        <v>Veikla (nurodykite pavadinimą; suplanuotas investicijas pagrįskite prielaidų lape)</v>
      </c>
      <c r="D12" s="225"/>
      <c r="E12" s="239">
        <f t="shared" ref="E12:E43" ca="1" si="14">IF(OFFSET(INDIRECT("'"&amp;Opt_alt&amp;"'!E12"),$A12,0)="","",OFFSET(INDIRECT("'"&amp;Opt_alt&amp;"'!E12"),$A12,0))</f>
        <v>0.21</v>
      </c>
      <c r="F12" s="233">
        <f ca="1">H12+NPV(FD,I12:INDEX(I12:DC12,PAL))</f>
        <v>0</v>
      </c>
      <c r="G12" s="230">
        <f ca="1">SUMIF($H$5:$DC$5,"&lt;="&amp;PAL,$H12:$DC12)</f>
        <v>0</v>
      </c>
      <c r="H12" s="228">
        <f t="shared" ref="H12:Q21" ca="1" si="15">OFFSET(INDIRECT("'"&amp;Opt_alt&amp;"'!H12"),$A12,H$5)*$DF12</f>
        <v>0</v>
      </c>
      <c r="I12" s="228">
        <f t="shared" ca="1" si="15"/>
        <v>0</v>
      </c>
      <c r="J12" s="228">
        <f t="shared" ca="1" si="15"/>
        <v>0</v>
      </c>
      <c r="K12" s="228">
        <f t="shared" ca="1" si="15"/>
        <v>0</v>
      </c>
      <c r="L12" s="228">
        <f t="shared" ca="1" si="15"/>
        <v>0</v>
      </c>
      <c r="M12" s="228">
        <f t="shared" ca="1" si="15"/>
        <v>0</v>
      </c>
      <c r="N12" s="228">
        <f t="shared" ca="1" si="15"/>
        <v>0</v>
      </c>
      <c r="O12" s="228">
        <f t="shared" ca="1" si="15"/>
        <v>0</v>
      </c>
      <c r="P12" s="228">
        <f t="shared" ca="1" si="15"/>
        <v>0</v>
      </c>
      <c r="Q12" s="228">
        <f t="shared" ca="1" si="15"/>
        <v>0</v>
      </c>
      <c r="R12" s="228">
        <f t="shared" ref="R12:AA21" ca="1" si="16">OFFSET(INDIRECT("'"&amp;Opt_alt&amp;"'!H12"),$A12,R$5)*$DF12</f>
        <v>0</v>
      </c>
      <c r="S12" s="228">
        <f t="shared" ca="1" si="16"/>
        <v>0</v>
      </c>
      <c r="T12" s="228">
        <f t="shared" ca="1" si="16"/>
        <v>0</v>
      </c>
      <c r="U12" s="228">
        <f t="shared" ca="1" si="16"/>
        <v>0</v>
      </c>
      <c r="V12" s="228">
        <f t="shared" ca="1" si="16"/>
        <v>0</v>
      </c>
      <c r="W12" s="228">
        <f t="shared" ca="1" si="16"/>
        <v>0</v>
      </c>
      <c r="X12" s="228">
        <f t="shared" ca="1" si="16"/>
        <v>0</v>
      </c>
      <c r="Y12" s="228">
        <f t="shared" ca="1" si="16"/>
        <v>0</v>
      </c>
      <c r="Z12" s="228">
        <f t="shared" ca="1" si="16"/>
        <v>0</v>
      </c>
      <c r="AA12" s="228">
        <f t="shared" ca="1" si="16"/>
        <v>0</v>
      </c>
      <c r="AB12" s="228">
        <f t="shared" ref="AB12:AK21" ca="1" si="17">OFFSET(INDIRECT("'"&amp;Opt_alt&amp;"'!H12"),$A12,AB$5)*$DF12</f>
        <v>0</v>
      </c>
      <c r="AC12" s="228">
        <f t="shared" ca="1" si="17"/>
        <v>0</v>
      </c>
      <c r="AD12" s="228">
        <f t="shared" ca="1" si="17"/>
        <v>0</v>
      </c>
      <c r="AE12" s="228">
        <f t="shared" ca="1" si="17"/>
        <v>0</v>
      </c>
      <c r="AF12" s="228">
        <f t="shared" ca="1" si="17"/>
        <v>0</v>
      </c>
      <c r="AG12" s="228">
        <f t="shared" ca="1" si="17"/>
        <v>0</v>
      </c>
      <c r="AH12" s="228">
        <f t="shared" ca="1" si="17"/>
        <v>0</v>
      </c>
      <c r="AI12" s="228">
        <f t="shared" ca="1" si="17"/>
        <v>0</v>
      </c>
      <c r="AJ12" s="228">
        <f t="shared" ca="1" si="17"/>
        <v>0</v>
      </c>
      <c r="AK12" s="228">
        <f t="shared" ca="1" si="17"/>
        <v>0</v>
      </c>
      <c r="AL12" s="228">
        <f t="shared" ref="AL12:AU21" ca="1" si="18">OFFSET(INDIRECT("'"&amp;Opt_alt&amp;"'!H12"),$A12,AL$5)*$DF12</f>
        <v>0</v>
      </c>
      <c r="AM12" s="228">
        <f t="shared" ca="1" si="18"/>
        <v>0</v>
      </c>
      <c r="AN12" s="228">
        <f t="shared" ca="1" si="18"/>
        <v>0</v>
      </c>
      <c r="AO12" s="228">
        <f t="shared" ca="1" si="18"/>
        <v>0</v>
      </c>
      <c r="AP12" s="228">
        <f t="shared" ca="1" si="18"/>
        <v>0</v>
      </c>
      <c r="AQ12" s="228">
        <f t="shared" ca="1" si="18"/>
        <v>0</v>
      </c>
      <c r="AR12" s="228">
        <f t="shared" ca="1" si="18"/>
        <v>0</v>
      </c>
      <c r="AS12" s="228">
        <f t="shared" ca="1" si="18"/>
        <v>0</v>
      </c>
      <c r="AT12" s="228">
        <f t="shared" ca="1" si="18"/>
        <v>0</v>
      </c>
      <c r="AU12" s="228">
        <f t="shared" ca="1" si="18"/>
        <v>0</v>
      </c>
      <c r="AV12" s="228">
        <f t="shared" ref="AV12:BE21" ca="1" si="19">OFFSET(INDIRECT("'"&amp;Opt_alt&amp;"'!H12"),$A12,AV$5)*$DF12</f>
        <v>0</v>
      </c>
      <c r="AW12" s="228">
        <f t="shared" ca="1" si="19"/>
        <v>0</v>
      </c>
      <c r="AX12" s="228">
        <f t="shared" ca="1" si="19"/>
        <v>0</v>
      </c>
      <c r="AY12" s="228">
        <f t="shared" ca="1" si="19"/>
        <v>0</v>
      </c>
      <c r="AZ12" s="228">
        <f t="shared" ca="1" si="19"/>
        <v>0</v>
      </c>
      <c r="BA12" s="228">
        <f t="shared" ca="1" si="19"/>
        <v>0</v>
      </c>
      <c r="BB12" s="228">
        <f t="shared" ca="1" si="19"/>
        <v>0</v>
      </c>
      <c r="BC12" s="228">
        <f t="shared" ca="1" si="19"/>
        <v>0</v>
      </c>
      <c r="BD12" s="228">
        <f t="shared" ca="1" si="19"/>
        <v>0</v>
      </c>
      <c r="BE12" s="228">
        <f t="shared" ca="1" si="19"/>
        <v>0</v>
      </c>
      <c r="BF12" s="228">
        <f t="shared" ref="BF12:BO21" ca="1" si="20">OFFSET(INDIRECT("'"&amp;Opt_alt&amp;"'!H12"),$A12,BF$5)*$DF12</f>
        <v>0</v>
      </c>
      <c r="BG12" s="228">
        <f t="shared" ca="1" si="20"/>
        <v>0</v>
      </c>
      <c r="BH12" s="228">
        <f t="shared" ca="1" si="20"/>
        <v>0</v>
      </c>
      <c r="BI12" s="228">
        <f t="shared" ca="1" si="20"/>
        <v>0</v>
      </c>
      <c r="BJ12" s="228">
        <f t="shared" ca="1" si="20"/>
        <v>0</v>
      </c>
      <c r="BK12" s="228">
        <f t="shared" ca="1" si="20"/>
        <v>0</v>
      </c>
      <c r="BL12" s="228">
        <f t="shared" ca="1" si="20"/>
        <v>0</v>
      </c>
      <c r="BM12" s="228">
        <f t="shared" ca="1" si="20"/>
        <v>0</v>
      </c>
      <c r="BN12" s="228">
        <f t="shared" ca="1" si="20"/>
        <v>0</v>
      </c>
      <c r="BO12" s="228">
        <f t="shared" ca="1" si="20"/>
        <v>0</v>
      </c>
      <c r="BP12" s="228">
        <f t="shared" ref="BP12:BY21" ca="1" si="21">OFFSET(INDIRECT("'"&amp;Opt_alt&amp;"'!H12"),$A12,BP$5)*$DF12</f>
        <v>0</v>
      </c>
      <c r="BQ12" s="228">
        <f t="shared" ca="1" si="21"/>
        <v>0</v>
      </c>
      <c r="BR12" s="228">
        <f t="shared" ca="1" si="21"/>
        <v>0</v>
      </c>
      <c r="BS12" s="228">
        <f t="shared" ca="1" si="21"/>
        <v>0</v>
      </c>
      <c r="BT12" s="228">
        <f t="shared" ca="1" si="21"/>
        <v>0</v>
      </c>
      <c r="BU12" s="228">
        <f t="shared" ca="1" si="21"/>
        <v>0</v>
      </c>
      <c r="BV12" s="228">
        <f t="shared" ca="1" si="21"/>
        <v>0</v>
      </c>
      <c r="BW12" s="228">
        <f t="shared" ca="1" si="21"/>
        <v>0</v>
      </c>
      <c r="BX12" s="228">
        <f t="shared" ca="1" si="21"/>
        <v>0</v>
      </c>
      <c r="BY12" s="228">
        <f t="shared" ca="1" si="21"/>
        <v>0</v>
      </c>
      <c r="BZ12" s="228">
        <f t="shared" ref="BZ12:CI21" ca="1" si="22">OFFSET(INDIRECT("'"&amp;Opt_alt&amp;"'!H12"),$A12,BZ$5)*$DF12</f>
        <v>0</v>
      </c>
      <c r="CA12" s="228">
        <f t="shared" ca="1" si="22"/>
        <v>0</v>
      </c>
      <c r="CB12" s="228">
        <f t="shared" ca="1" si="22"/>
        <v>0</v>
      </c>
      <c r="CC12" s="228">
        <f t="shared" ca="1" si="22"/>
        <v>0</v>
      </c>
      <c r="CD12" s="228">
        <f t="shared" ca="1" si="22"/>
        <v>0</v>
      </c>
      <c r="CE12" s="228">
        <f t="shared" ca="1" si="22"/>
        <v>0</v>
      </c>
      <c r="CF12" s="228">
        <f t="shared" ca="1" si="22"/>
        <v>0</v>
      </c>
      <c r="CG12" s="228">
        <f t="shared" ca="1" si="22"/>
        <v>0</v>
      </c>
      <c r="CH12" s="228">
        <f t="shared" ca="1" si="22"/>
        <v>0</v>
      </c>
      <c r="CI12" s="228">
        <f t="shared" ca="1" si="22"/>
        <v>0</v>
      </c>
      <c r="CJ12" s="228">
        <f t="shared" ref="CJ12:CS21" ca="1" si="23">OFFSET(INDIRECT("'"&amp;Opt_alt&amp;"'!H12"),$A12,CJ$5)*$DF12</f>
        <v>0</v>
      </c>
      <c r="CK12" s="228">
        <f t="shared" ca="1" si="23"/>
        <v>0</v>
      </c>
      <c r="CL12" s="228">
        <f t="shared" ca="1" si="23"/>
        <v>0</v>
      </c>
      <c r="CM12" s="228">
        <f t="shared" ca="1" si="23"/>
        <v>0</v>
      </c>
      <c r="CN12" s="228">
        <f t="shared" ca="1" si="23"/>
        <v>0</v>
      </c>
      <c r="CO12" s="228">
        <f t="shared" ca="1" si="23"/>
        <v>0</v>
      </c>
      <c r="CP12" s="228">
        <f t="shared" ca="1" si="23"/>
        <v>0</v>
      </c>
      <c r="CQ12" s="228">
        <f t="shared" ca="1" si="23"/>
        <v>0</v>
      </c>
      <c r="CR12" s="228">
        <f t="shared" ca="1" si="23"/>
        <v>0</v>
      </c>
      <c r="CS12" s="228">
        <f t="shared" ca="1" si="23"/>
        <v>0</v>
      </c>
      <c r="CT12" s="228">
        <f t="shared" ref="CT12:DC21" ca="1" si="24">OFFSET(INDIRECT("'"&amp;Opt_alt&amp;"'!H12"),$A12,CT$5)*$DF12</f>
        <v>0</v>
      </c>
      <c r="CU12" s="228">
        <f t="shared" ca="1" si="24"/>
        <v>0</v>
      </c>
      <c r="CV12" s="228">
        <f t="shared" ca="1" si="24"/>
        <v>0</v>
      </c>
      <c r="CW12" s="228">
        <f t="shared" ca="1" si="24"/>
        <v>0</v>
      </c>
      <c r="CX12" s="228">
        <f t="shared" ca="1" si="24"/>
        <v>0</v>
      </c>
      <c r="CY12" s="228">
        <f t="shared" ca="1" si="24"/>
        <v>0</v>
      </c>
      <c r="CZ12" s="228">
        <f t="shared" ca="1" si="24"/>
        <v>0</v>
      </c>
      <c r="DA12" s="228">
        <f t="shared" ca="1" si="24"/>
        <v>0</v>
      </c>
      <c r="DB12" s="228">
        <f t="shared" ca="1" si="24"/>
        <v>0</v>
      </c>
      <c r="DC12" s="228">
        <f t="shared" ca="1" si="24"/>
        <v>0</v>
      </c>
      <c r="DE12" s="403" t="str">
        <f t="shared" ref="DE12:DE75" ca="1" si="25">OFFSET(INDIRECT("'"&amp;Opt_alt&amp;"'!B12"),$A12,0)</f>
        <v>D.1.1.</v>
      </c>
      <c r="DF12" s="273">
        <v>1</v>
      </c>
      <c r="DG12" s="261">
        <f t="shared" ref="DG12:DG21" ca="1" si="26">OFFSET(INDIRECT("'"&amp;Opt_alt&amp;"'!H12"),$A12,DG$5)</f>
        <v>21</v>
      </c>
      <c r="DH12" s="261">
        <v>0</v>
      </c>
    </row>
    <row r="13" spans="1:112" s="1" customFormat="1" hidden="1">
      <c r="A13" s="210">
        <v>1</v>
      </c>
      <c r="B13" s="347" t="str">
        <f t="shared" ca="1" si="12"/>
        <v>D.1.2.</v>
      </c>
      <c r="C13" s="216" t="str">
        <f t="shared" ca="1" si="13"/>
        <v>Veikla</v>
      </c>
      <c r="D13" s="235"/>
      <c r="E13" s="239">
        <f t="shared" ca="1" si="14"/>
        <v>0.21</v>
      </c>
      <c r="F13" s="233">
        <f ca="1">H13+NPV(FD,I13:INDEX(I13:DC13,PAL))</f>
        <v>0</v>
      </c>
      <c r="G13" s="230">
        <f ca="1">SUMIF($H$5:$DC$5,"&lt;="&amp;PAL,$H13:$DC13)</f>
        <v>0</v>
      </c>
      <c r="H13" s="228">
        <f t="shared" ca="1" si="15"/>
        <v>0</v>
      </c>
      <c r="I13" s="228">
        <f t="shared" ca="1" si="15"/>
        <v>0</v>
      </c>
      <c r="J13" s="228">
        <f t="shared" ca="1" si="15"/>
        <v>0</v>
      </c>
      <c r="K13" s="228">
        <f t="shared" ca="1" si="15"/>
        <v>0</v>
      </c>
      <c r="L13" s="228">
        <f t="shared" ca="1" si="15"/>
        <v>0</v>
      </c>
      <c r="M13" s="228">
        <f t="shared" ca="1" si="15"/>
        <v>0</v>
      </c>
      <c r="N13" s="228">
        <f t="shared" ca="1" si="15"/>
        <v>0</v>
      </c>
      <c r="O13" s="228">
        <f t="shared" ca="1" si="15"/>
        <v>0</v>
      </c>
      <c r="P13" s="228">
        <f t="shared" ca="1" si="15"/>
        <v>0</v>
      </c>
      <c r="Q13" s="228">
        <f t="shared" ca="1" si="15"/>
        <v>0</v>
      </c>
      <c r="R13" s="228">
        <f t="shared" ca="1" si="16"/>
        <v>0</v>
      </c>
      <c r="S13" s="228">
        <f t="shared" ca="1" si="16"/>
        <v>0</v>
      </c>
      <c r="T13" s="228">
        <f t="shared" ca="1" si="16"/>
        <v>0</v>
      </c>
      <c r="U13" s="228">
        <f t="shared" ca="1" si="16"/>
        <v>0</v>
      </c>
      <c r="V13" s="228">
        <f t="shared" ca="1" si="16"/>
        <v>0</v>
      </c>
      <c r="W13" s="228">
        <f t="shared" ca="1" si="16"/>
        <v>0</v>
      </c>
      <c r="X13" s="228">
        <f t="shared" ca="1" si="16"/>
        <v>0</v>
      </c>
      <c r="Y13" s="228">
        <f t="shared" ca="1" si="16"/>
        <v>0</v>
      </c>
      <c r="Z13" s="228">
        <f t="shared" ca="1" si="16"/>
        <v>0</v>
      </c>
      <c r="AA13" s="228">
        <f t="shared" ca="1" si="16"/>
        <v>0</v>
      </c>
      <c r="AB13" s="228">
        <f t="shared" ca="1" si="17"/>
        <v>0</v>
      </c>
      <c r="AC13" s="228">
        <f t="shared" ca="1" si="17"/>
        <v>0</v>
      </c>
      <c r="AD13" s="228">
        <f t="shared" ca="1" si="17"/>
        <v>0</v>
      </c>
      <c r="AE13" s="228">
        <f t="shared" ca="1" si="17"/>
        <v>0</v>
      </c>
      <c r="AF13" s="228">
        <f t="shared" ca="1" si="17"/>
        <v>0</v>
      </c>
      <c r="AG13" s="228">
        <f t="shared" ca="1" si="17"/>
        <v>0</v>
      </c>
      <c r="AH13" s="228">
        <f t="shared" ca="1" si="17"/>
        <v>0</v>
      </c>
      <c r="AI13" s="228">
        <f t="shared" ca="1" si="17"/>
        <v>0</v>
      </c>
      <c r="AJ13" s="228">
        <f t="shared" ca="1" si="17"/>
        <v>0</v>
      </c>
      <c r="AK13" s="228">
        <f t="shared" ca="1" si="17"/>
        <v>0</v>
      </c>
      <c r="AL13" s="228">
        <f t="shared" ca="1" si="18"/>
        <v>0</v>
      </c>
      <c r="AM13" s="228">
        <f t="shared" ca="1" si="18"/>
        <v>0</v>
      </c>
      <c r="AN13" s="228">
        <f t="shared" ca="1" si="18"/>
        <v>0</v>
      </c>
      <c r="AO13" s="228">
        <f t="shared" ca="1" si="18"/>
        <v>0</v>
      </c>
      <c r="AP13" s="228">
        <f t="shared" ca="1" si="18"/>
        <v>0</v>
      </c>
      <c r="AQ13" s="228">
        <f t="shared" ca="1" si="18"/>
        <v>0</v>
      </c>
      <c r="AR13" s="228">
        <f t="shared" ca="1" si="18"/>
        <v>0</v>
      </c>
      <c r="AS13" s="228">
        <f t="shared" ca="1" si="18"/>
        <v>0</v>
      </c>
      <c r="AT13" s="228">
        <f t="shared" ca="1" si="18"/>
        <v>0</v>
      </c>
      <c r="AU13" s="228">
        <f t="shared" ca="1" si="18"/>
        <v>0</v>
      </c>
      <c r="AV13" s="228">
        <f t="shared" ca="1" si="19"/>
        <v>0</v>
      </c>
      <c r="AW13" s="228">
        <f t="shared" ca="1" si="19"/>
        <v>0</v>
      </c>
      <c r="AX13" s="228">
        <f t="shared" ca="1" si="19"/>
        <v>0</v>
      </c>
      <c r="AY13" s="228">
        <f t="shared" ca="1" si="19"/>
        <v>0</v>
      </c>
      <c r="AZ13" s="228">
        <f t="shared" ca="1" si="19"/>
        <v>0</v>
      </c>
      <c r="BA13" s="228">
        <f t="shared" ca="1" si="19"/>
        <v>0</v>
      </c>
      <c r="BB13" s="228">
        <f t="shared" ca="1" si="19"/>
        <v>0</v>
      </c>
      <c r="BC13" s="228">
        <f t="shared" ca="1" si="19"/>
        <v>0</v>
      </c>
      <c r="BD13" s="228">
        <f t="shared" ca="1" si="19"/>
        <v>0</v>
      </c>
      <c r="BE13" s="228">
        <f t="shared" ca="1" si="19"/>
        <v>0</v>
      </c>
      <c r="BF13" s="228">
        <f t="shared" ca="1" si="20"/>
        <v>0</v>
      </c>
      <c r="BG13" s="228">
        <f t="shared" ca="1" si="20"/>
        <v>0</v>
      </c>
      <c r="BH13" s="228">
        <f t="shared" ca="1" si="20"/>
        <v>0</v>
      </c>
      <c r="BI13" s="228">
        <f t="shared" ca="1" si="20"/>
        <v>0</v>
      </c>
      <c r="BJ13" s="228">
        <f t="shared" ca="1" si="20"/>
        <v>0</v>
      </c>
      <c r="BK13" s="228">
        <f t="shared" ca="1" si="20"/>
        <v>0</v>
      </c>
      <c r="BL13" s="228">
        <f t="shared" ca="1" si="20"/>
        <v>0</v>
      </c>
      <c r="BM13" s="228">
        <f t="shared" ca="1" si="20"/>
        <v>0</v>
      </c>
      <c r="BN13" s="228">
        <f t="shared" ca="1" si="20"/>
        <v>0</v>
      </c>
      <c r="BO13" s="228">
        <f t="shared" ca="1" si="20"/>
        <v>0</v>
      </c>
      <c r="BP13" s="228">
        <f t="shared" ca="1" si="21"/>
        <v>0</v>
      </c>
      <c r="BQ13" s="228">
        <f t="shared" ca="1" si="21"/>
        <v>0</v>
      </c>
      <c r="BR13" s="228">
        <f t="shared" ca="1" si="21"/>
        <v>0</v>
      </c>
      <c r="BS13" s="228">
        <f t="shared" ca="1" si="21"/>
        <v>0</v>
      </c>
      <c r="BT13" s="228">
        <f t="shared" ca="1" si="21"/>
        <v>0</v>
      </c>
      <c r="BU13" s="228">
        <f t="shared" ca="1" si="21"/>
        <v>0</v>
      </c>
      <c r="BV13" s="228">
        <f t="shared" ca="1" si="21"/>
        <v>0</v>
      </c>
      <c r="BW13" s="228">
        <f t="shared" ca="1" si="21"/>
        <v>0</v>
      </c>
      <c r="BX13" s="228">
        <f t="shared" ca="1" si="21"/>
        <v>0</v>
      </c>
      <c r="BY13" s="228">
        <f t="shared" ca="1" si="21"/>
        <v>0</v>
      </c>
      <c r="BZ13" s="228">
        <f t="shared" ca="1" si="22"/>
        <v>0</v>
      </c>
      <c r="CA13" s="228">
        <f t="shared" ca="1" si="22"/>
        <v>0</v>
      </c>
      <c r="CB13" s="228">
        <f t="shared" ca="1" si="22"/>
        <v>0</v>
      </c>
      <c r="CC13" s="228">
        <f t="shared" ca="1" si="22"/>
        <v>0</v>
      </c>
      <c r="CD13" s="228">
        <f t="shared" ca="1" si="22"/>
        <v>0</v>
      </c>
      <c r="CE13" s="228">
        <f t="shared" ca="1" si="22"/>
        <v>0</v>
      </c>
      <c r="CF13" s="228">
        <f t="shared" ca="1" si="22"/>
        <v>0</v>
      </c>
      <c r="CG13" s="228">
        <f t="shared" ca="1" si="22"/>
        <v>0</v>
      </c>
      <c r="CH13" s="228">
        <f t="shared" ca="1" si="22"/>
        <v>0</v>
      </c>
      <c r="CI13" s="228">
        <f t="shared" ca="1" si="22"/>
        <v>0</v>
      </c>
      <c r="CJ13" s="228">
        <f t="shared" ca="1" si="23"/>
        <v>0</v>
      </c>
      <c r="CK13" s="228">
        <f t="shared" ca="1" si="23"/>
        <v>0</v>
      </c>
      <c r="CL13" s="228">
        <f t="shared" ca="1" si="23"/>
        <v>0</v>
      </c>
      <c r="CM13" s="228">
        <f t="shared" ca="1" si="23"/>
        <v>0</v>
      </c>
      <c r="CN13" s="228">
        <f t="shared" ca="1" si="23"/>
        <v>0</v>
      </c>
      <c r="CO13" s="228">
        <f t="shared" ca="1" si="23"/>
        <v>0</v>
      </c>
      <c r="CP13" s="228">
        <f t="shared" ca="1" si="23"/>
        <v>0</v>
      </c>
      <c r="CQ13" s="228">
        <f t="shared" ca="1" si="23"/>
        <v>0</v>
      </c>
      <c r="CR13" s="228">
        <f t="shared" ca="1" si="23"/>
        <v>0</v>
      </c>
      <c r="CS13" s="228">
        <f t="shared" ca="1" si="23"/>
        <v>0</v>
      </c>
      <c r="CT13" s="228">
        <f t="shared" ca="1" si="24"/>
        <v>0</v>
      </c>
      <c r="CU13" s="228">
        <f t="shared" ca="1" si="24"/>
        <v>0</v>
      </c>
      <c r="CV13" s="228">
        <f t="shared" ca="1" si="24"/>
        <v>0</v>
      </c>
      <c r="CW13" s="228">
        <f t="shared" ca="1" si="24"/>
        <v>0</v>
      </c>
      <c r="CX13" s="228">
        <f t="shared" ca="1" si="24"/>
        <v>0</v>
      </c>
      <c r="CY13" s="228">
        <f t="shared" ca="1" si="24"/>
        <v>0</v>
      </c>
      <c r="CZ13" s="228">
        <f t="shared" ca="1" si="24"/>
        <v>0</v>
      </c>
      <c r="DA13" s="228">
        <f t="shared" ca="1" si="24"/>
        <v>0</v>
      </c>
      <c r="DB13" s="228">
        <f t="shared" ca="1" si="24"/>
        <v>0</v>
      </c>
      <c r="DC13" s="228">
        <f t="shared" ca="1" si="24"/>
        <v>0</v>
      </c>
      <c r="DE13" s="403" t="str">
        <f t="shared" ca="1" si="25"/>
        <v>D.1.2.</v>
      </c>
      <c r="DF13" s="273">
        <v>1</v>
      </c>
      <c r="DG13" s="261">
        <f t="shared" ca="1" si="26"/>
        <v>21</v>
      </c>
      <c r="DH13" s="261">
        <v>0</v>
      </c>
    </row>
    <row r="14" spans="1:112" s="1" customFormat="1" hidden="1">
      <c r="A14" s="210">
        <v>2</v>
      </c>
      <c r="B14" s="347" t="str">
        <f t="shared" ca="1" si="12"/>
        <v>D.1.3.</v>
      </c>
      <c r="C14" s="216" t="str">
        <f t="shared" ca="1" si="13"/>
        <v>Veikla</v>
      </c>
      <c r="D14" s="235"/>
      <c r="E14" s="239">
        <f t="shared" ca="1" si="14"/>
        <v>0.21</v>
      </c>
      <c r="F14" s="233">
        <f ca="1">H14+NPV(FD,I14:INDEX(I14:DC14,PAL))</f>
        <v>0</v>
      </c>
      <c r="G14" s="230">
        <f ca="1">SUMIF($H$5:$DC$5,"&lt;="&amp;PAL,$H14:$DC14)</f>
        <v>0</v>
      </c>
      <c r="H14" s="228">
        <f t="shared" ca="1" si="15"/>
        <v>0</v>
      </c>
      <c r="I14" s="228">
        <f t="shared" ca="1" si="15"/>
        <v>0</v>
      </c>
      <c r="J14" s="228">
        <f t="shared" ca="1" si="15"/>
        <v>0</v>
      </c>
      <c r="K14" s="228">
        <f t="shared" ca="1" si="15"/>
        <v>0</v>
      </c>
      <c r="L14" s="228">
        <f t="shared" ca="1" si="15"/>
        <v>0</v>
      </c>
      <c r="M14" s="228">
        <f t="shared" ca="1" si="15"/>
        <v>0</v>
      </c>
      <c r="N14" s="228">
        <f t="shared" ca="1" si="15"/>
        <v>0</v>
      </c>
      <c r="O14" s="228">
        <f t="shared" ca="1" si="15"/>
        <v>0</v>
      </c>
      <c r="P14" s="228">
        <f t="shared" ca="1" si="15"/>
        <v>0</v>
      </c>
      <c r="Q14" s="228">
        <f t="shared" ca="1" si="15"/>
        <v>0</v>
      </c>
      <c r="R14" s="228">
        <f t="shared" ca="1" si="16"/>
        <v>0</v>
      </c>
      <c r="S14" s="228">
        <f t="shared" ca="1" si="16"/>
        <v>0</v>
      </c>
      <c r="T14" s="228">
        <f t="shared" ca="1" si="16"/>
        <v>0</v>
      </c>
      <c r="U14" s="228">
        <f t="shared" ca="1" si="16"/>
        <v>0</v>
      </c>
      <c r="V14" s="228">
        <f t="shared" ca="1" si="16"/>
        <v>0</v>
      </c>
      <c r="W14" s="228">
        <f t="shared" ca="1" si="16"/>
        <v>0</v>
      </c>
      <c r="X14" s="228">
        <f t="shared" ca="1" si="16"/>
        <v>0</v>
      </c>
      <c r="Y14" s="228">
        <f t="shared" ca="1" si="16"/>
        <v>0</v>
      </c>
      <c r="Z14" s="228">
        <f t="shared" ca="1" si="16"/>
        <v>0</v>
      </c>
      <c r="AA14" s="228">
        <f t="shared" ca="1" si="16"/>
        <v>0</v>
      </c>
      <c r="AB14" s="228">
        <f t="shared" ca="1" si="17"/>
        <v>0</v>
      </c>
      <c r="AC14" s="228">
        <f t="shared" ca="1" si="17"/>
        <v>0</v>
      </c>
      <c r="AD14" s="228">
        <f t="shared" ca="1" si="17"/>
        <v>0</v>
      </c>
      <c r="AE14" s="228">
        <f t="shared" ca="1" si="17"/>
        <v>0</v>
      </c>
      <c r="AF14" s="228">
        <f t="shared" ca="1" si="17"/>
        <v>0</v>
      </c>
      <c r="AG14" s="228">
        <f t="shared" ca="1" si="17"/>
        <v>0</v>
      </c>
      <c r="AH14" s="228">
        <f t="shared" ca="1" si="17"/>
        <v>0</v>
      </c>
      <c r="AI14" s="228">
        <f t="shared" ca="1" si="17"/>
        <v>0</v>
      </c>
      <c r="AJ14" s="228">
        <f t="shared" ca="1" si="17"/>
        <v>0</v>
      </c>
      <c r="AK14" s="228">
        <f t="shared" ca="1" si="17"/>
        <v>0</v>
      </c>
      <c r="AL14" s="228">
        <f t="shared" ca="1" si="18"/>
        <v>0</v>
      </c>
      <c r="AM14" s="228">
        <f t="shared" ca="1" si="18"/>
        <v>0</v>
      </c>
      <c r="AN14" s="228">
        <f t="shared" ca="1" si="18"/>
        <v>0</v>
      </c>
      <c r="AO14" s="228">
        <f t="shared" ca="1" si="18"/>
        <v>0</v>
      </c>
      <c r="AP14" s="228">
        <f t="shared" ca="1" si="18"/>
        <v>0</v>
      </c>
      <c r="AQ14" s="228">
        <f t="shared" ca="1" si="18"/>
        <v>0</v>
      </c>
      <c r="AR14" s="228">
        <f t="shared" ca="1" si="18"/>
        <v>0</v>
      </c>
      <c r="AS14" s="228">
        <f t="shared" ca="1" si="18"/>
        <v>0</v>
      </c>
      <c r="AT14" s="228">
        <f t="shared" ca="1" si="18"/>
        <v>0</v>
      </c>
      <c r="AU14" s="228">
        <f t="shared" ca="1" si="18"/>
        <v>0</v>
      </c>
      <c r="AV14" s="228">
        <f t="shared" ca="1" si="19"/>
        <v>0</v>
      </c>
      <c r="AW14" s="228">
        <f t="shared" ca="1" si="19"/>
        <v>0</v>
      </c>
      <c r="AX14" s="228">
        <f t="shared" ca="1" si="19"/>
        <v>0</v>
      </c>
      <c r="AY14" s="228">
        <f t="shared" ca="1" si="19"/>
        <v>0</v>
      </c>
      <c r="AZ14" s="228">
        <f t="shared" ca="1" si="19"/>
        <v>0</v>
      </c>
      <c r="BA14" s="228">
        <f t="shared" ca="1" si="19"/>
        <v>0</v>
      </c>
      <c r="BB14" s="228">
        <f t="shared" ca="1" si="19"/>
        <v>0</v>
      </c>
      <c r="BC14" s="228">
        <f t="shared" ca="1" si="19"/>
        <v>0</v>
      </c>
      <c r="BD14" s="228">
        <f t="shared" ca="1" si="19"/>
        <v>0</v>
      </c>
      <c r="BE14" s="228">
        <f t="shared" ca="1" si="19"/>
        <v>0</v>
      </c>
      <c r="BF14" s="228">
        <f t="shared" ca="1" si="20"/>
        <v>0</v>
      </c>
      <c r="BG14" s="228">
        <f t="shared" ca="1" si="20"/>
        <v>0</v>
      </c>
      <c r="BH14" s="228">
        <f t="shared" ca="1" si="20"/>
        <v>0</v>
      </c>
      <c r="BI14" s="228">
        <f t="shared" ca="1" si="20"/>
        <v>0</v>
      </c>
      <c r="BJ14" s="228">
        <f t="shared" ca="1" si="20"/>
        <v>0</v>
      </c>
      <c r="BK14" s="228">
        <f t="shared" ca="1" si="20"/>
        <v>0</v>
      </c>
      <c r="BL14" s="228">
        <f t="shared" ca="1" si="20"/>
        <v>0</v>
      </c>
      <c r="BM14" s="228">
        <f t="shared" ca="1" si="20"/>
        <v>0</v>
      </c>
      <c r="BN14" s="228">
        <f t="shared" ca="1" si="20"/>
        <v>0</v>
      </c>
      <c r="BO14" s="228">
        <f t="shared" ca="1" si="20"/>
        <v>0</v>
      </c>
      <c r="BP14" s="228">
        <f t="shared" ca="1" si="21"/>
        <v>0</v>
      </c>
      <c r="BQ14" s="228">
        <f t="shared" ca="1" si="21"/>
        <v>0</v>
      </c>
      <c r="BR14" s="228">
        <f t="shared" ca="1" si="21"/>
        <v>0</v>
      </c>
      <c r="BS14" s="228">
        <f t="shared" ca="1" si="21"/>
        <v>0</v>
      </c>
      <c r="BT14" s="228">
        <f t="shared" ca="1" si="21"/>
        <v>0</v>
      </c>
      <c r="BU14" s="228">
        <f t="shared" ca="1" si="21"/>
        <v>0</v>
      </c>
      <c r="BV14" s="228">
        <f t="shared" ca="1" si="21"/>
        <v>0</v>
      </c>
      <c r="BW14" s="228">
        <f t="shared" ca="1" si="21"/>
        <v>0</v>
      </c>
      <c r="BX14" s="228">
        <f t="shared" ca="1" si="21"/>
        <v>0</v>
      </c>
      <c r="BY14" s="228">
        <f t="shared" ca="1" si="21"/>
        <v>0</v>
      </c>
      <c r="BZ14" s="228">
        <f t="shared" ca="1" si="22"/>
        <v>0</v>
      </c>
      <c r="CA14" s="228">
        <f t="shared" ca="1" si="22"/>
        <v>0</v>
      </c>
      <c r="CB14" s="228">
        <f t="shared" ca="1" si="22"/>
        <v>0</v>
      </c>
      <c r="CC14" s="228">
        <f t="shared" ca="1" si="22"/>
        <v>0</v>
      </c>
      <c r="CD14" s="228">
        <f t="shared" ca="1" si="22"/>
        <v>0</v>
      </c>
      <c r="CE14" s="228">
        <f t="shared" ca="1" si="22"/>
        <v>0</v>
      </c>
      <c r="CF14" s="228">
        <f t="shared" ca="1" si="22"/>
        <v>0</v>
      </c>
      <c r="CG14" s="228">
        <f t="shared" ca="1" si="22"/>
        <v>0</v>
      </c>
      <c r="CH14" s="228">
        <f t="shared" ca="1" si="22"/>
        <v>0</v>
      </c>
      <c r="CI14" s="228">
        <f t="shared" ca="1" si="22"/>
        <v>0</v>
      </c>
      <c r="CJ14" s="228">
        <f t="shared" ca="1" si="23"/>
        <v>0</v>
      </c>
      <c r="CK14" s="228">
        <f t="shared" ca="1" si="23"/>
        <v>0</v>
      </c>
      <c r="CL14" s="228">
        <f t="shared" ca="1" si="23"/>
        <v>0</v>
      </c>
      <c r="CM14" s="228">
        <f t="shared" ca="1" si="23"/>
        <v>0</v>
      </c>
      <c r="CN14" s="228">
        <f t="shared" ca="1" si="23"/>
        <v>0</v>
      </c>
      <c r="CO14" s="228">
        <f t="shared" ca="1" si="23"/>
        <v>0</v>
      </c>
      <c r="CP14" s="228">
        <f t="shared" ca="1" si="23"/>
        <v>0</v>
      </c>
      <c r="CQ14" s="228">
        <f t="shared" ca="1" si="23"/>
        <v>0</v>
      </c>
      <c r="CR14" s="228">
        <f t="shared" ca="1" si="23"/>
        <v>0</v>
      </c>
      <c r="CS14" s="228">
        <f t="shared" ca="1" si="23"/>
        <v>0</v>
      </c>
      <c r="CT14" s="228">
        <f t="shared" ca="1" si="24"/>
        <v>0</v>
      </c>
      <c r="CU14" s="228">
        <f t="shared" ca="1" si="24"/>
        <v>0</v>
      </c>
      <c r="CV14" s="228">
        <f t="shared" ca="1" si="24"/>
        <v>0</v>
      </c>
      <c r="CW14" s="228">
        <f t="shared" ca="1" si="24"/>
        <v>0</v>
      </c>
      <c r="CX14" s="228">
        <f t="shared" ca="1" si="24"/>
        <v>0</v>
      </c>
      <c r="CY14" s="228">
        <f t="shared" ca="1" si="24"/>
        <v>0</v>
      </c>
      <c r="CZ14" s="228">
        <f t="shared" ca="1" si="24"/>
        <v>0</v>
      </c>
      <c r="DA14" s="228">
        <f t="shared" ca="1" si="24"/>
        <v>0</v>
      </c>
      <c r="DB14" s="228">
        <f t="shared" ca="1" si="24"/>
        <v>0</v>
      </c>
      <c r="DC14" s="228">
        <f t="shared" ca="1" si="24"/>
        <v>0</v>
      </c>
      <c r="DE14" s="403" t="str">
        <f t="shared" ca="1" si="25"/>
        <v>D.1.3.</v>
      </c>
      <c r="DF14" s="273">
        <v>1</v>
      </c>
      <c r="DG14" s="261">
        <f t="shared" ca="1" si="26"/>
        <v>21</v>
      </c>
      <c r="DH14" s="261">
        <v>0</v>
      </c>
    </row>
    <row r="15" spans="1:112" s="1" customFormat="1" hidden="1">
      <c r="A15" s="210">
        <v>3</v>
      </c>
      <c r="B15" s="347" t="str">
        <f t="shared" ca="1" si="12"/>
        <v>D.1.4.</v>
      </c>
      <c r="C15" s="216" t="str">
        <f t="shared" ca="1" si="13"/>
        <v>Veikla</v>
      </c>
      <c r="D15" s="235"/>
      <c r="E15" s="239">
        <f t="shared" ca="1" si="14"/>
        <v>0.21</v>
      </c>
      <c r="F15" s="233">
        <f ca="1">H15+NPV(FD,I15:INDEX(I15:DC15,PAL))</f>
        <v>0</v>
      </c>
      <c r="G15" s="230">
        <f ca="1">SUMIF($H$5:$DC$5,"&lt;="&amp;PAL,$H15:$DC15)</f>
        <v>0</v>
      </c>
      <c r="H15" s="228">
        <f t="shared" ca="1" si="15"/>
        <v>0</v>
      </c>
      <c r="I15" s="228">
        <f t="shared" ca="1" si="15"/>
        <v>0</v>
      </c>
      <c r="J15" s="228">
        <f t="shared" ca="1" si="15"/>
        <v>0</v>
      </c>
      <c r="K15" s="228">
        <f t="shared" ca="1" si="15"/>
        <v>0</v>
      </c>
      <c r="L15" s="228">
        <f t="shared" ca="1" si="15"/>
        <v>0</v>
      </c>
      <c r="M15" s="228">
        <f t="shared" ca="1" si="15"/>
        <v>0</v>
      </c>
      <c r="N15" s="228">
        <f t="shared" ca="1" si="15"/>
        <v>0</v>
      </c>
      <c r="O15" s="228">
        <f t="shared" ca="1" si="15"/>
        <v>0</v>
      </c>
      <c r="P15" s="228">
        <f t="shared" ca="1" si="15"/>
        <v>0</v>
      </c>
      <c r="Q15" s="228">
        <f t="shared" ca="1" si="15"/>
        <v>0</v>
      </c>
      <c r="R15" s="228">
        <f t="shared" ca="1" si="16"/>
        <v>0</v>
      </c>
      <c r="S15" s="228">
        <f t="shared" ca="1" si="16"/>
        <v>0</v>
      </c>
      <c r="T15" s="228">
        <f t="shared" ca="1" si="16"/>
        <v>0</v>
      </c>
      <c r="U15" s="228">
        <f t="shared" ca="1" si="16"/>
        <v>0</v>
      </c>
      <c r="V15" s="228">
        <f t="shared" ca="1" si="16"/>
        <v>0</v>
      </c>
      <c r="W15" s="228">
        <f t="shared" ca="1" si="16"/>
        <v>0</v>
      </c>
      <c r="X15" s="228">
        <f t="shared" ca="1" si="16"/>
        <v>0</v>
      </c>
      <c r="Y15" s="228">
        <f t="shared" ca="1" si="16"/>
        <v>0</v>
      </c>
      <c r="Z15" s="228">
        <f t="shared" ca="1" si="16"/>
        <v>0</v>
      </c>
      <c r="AA15" s="228">
        <f t="shared" ca="1" si="16"/>
        <v>0</v>
      </c>
      <c r="AB15" s="228">
        <f t="shared" ca="1" si="17"/>
        <v>0</v>
      </c>
      <c r="AC15" s="228">
        <f t="shared" ca="1" si="17"/>
        <v>0</v>
      </c>
      <c r="AD15" s="228">
        <f t="shared" ca="1" si="17"/>
        <v>0</v>
      </c>
      <c r="AE15" s="228">
        <f t="shared" ca="1" si="17"/>
        <v>0</v>
      </c>
      <c r="AF15" s="228">
        <f t="shared" ca="1" si="17"/>
        <v>0</v>
      </c>
      <c r="AG15" s="228">
        <f t="shared" ca="1" si="17"/>
        <v>0</v>
      </c>
      <c r="AH15" s="228">
        <f t="shared" ca="1" si="17"/>
        <v>0</v>
      </c>
      <c r="AI15" s="228">
        <f t="shared" ca="1" si="17"/>
        <v>0</v>
      </c>
      <c r="AJ15" s="228">
        <f t="shared" ca="1" si="17"/>
        <v>0</v>
      </c>
      <c r="AK15" s="228">
        <f t="shared" ca="1" si="17"/>
        <v>0</v>
      </c>
      <c r="AL15" s="228">
        <f t="shared" ca="1" si="18"/>
        <v>0</v>
      </c>
      <c r="AM15" s="228">
        <f t="shared" ca="1" si="18"/>
        <v>0</v>
      </c>
      <c r="AN15" s="228">
        <f t="shared" ca="1" si="18"/>
        <v>0</v>
      </c>
      <c r="AO15" s="228">
        <f t="shared" ca="1" si="18"/>
        <v>0</v>
      </c>
      <c r="AP15" s="228">
        <f t="shared" ca="1" si="18"/>
        <v>0</v>
      </c>
      <c r="AQ15" s="228">
        <f t="shared" ca="1" si="18"/>
        <v>0</v>
      </c>
      <c r="AR15" s="228">
        <f t="shared" ca="1" si="18"/>
        <v>0</v>
      </c>
      <c r="AS15" s="228">
        <f t="shared" ca="1" si="18"/>
        <v>0</v>
      </c>
      <c r="AT15" s="228">
        <f t="shared" ca="1" si="18"/>
        <v>0</v>
      </c>
      <c r="AU15" s="228">
        <f t="shared" ca="1" si="18"/>
        <v>0</v>
      </c>
      <c r="AV15" s="228">
        <f t="shared" ca="1" si="19"/>
        <v>0</v>
      </c>
      <c r="AW15" s="228">
        <f t="shared" ca="1" si="19"/>
        <v>0</v>
      </c>
      <c r="AX15" s="228">
        <f t="shared" ca="1" si="19"/>
        <v>0</v>
      </c>
      <c r="AY15" s="228">
        <f t="shared" ca="1" si="19"/>
        <v>0</v>
      </c>
      <c r="AZ15" s="228">
        <f t="shared" ca="1" si="19"/>
        <v>0</v>
      </c>
      <c r="BA15" s="228">
        <f t="shared" ca="1" si="19"/>
        <v>0</v>
      </c>
      <c r="BB15" s="228">
        <f t="shared" ca="1" si="19"/>
        <v>0</v>
      </c>
      <c r="BC15" s="228">
        <f t="shared" ca="1" si="19"/>
        <v>0</v>
      </c>
      <c r="BD15" s="228">
        <f t="shared" ca="1" si="19"/>
        <v>0</v>
      </c>
      <c r="BE15" s="228">
        <f t="shared" ca="1" si="19"/>
        <v>0</v>
      </c>
      <c r="BF15" s="228">
        <f t="shared" ca="1" si="20"/>
        <v>0</v>
      </c>
      <c r="BG15" s="228">
        <f t="shared" ca="1" si="20"/>
        <v>0</v>
      </c>
      <c r="BH15" s="228">
        <f t="shared" ca="1" si="20"/>
        <v>0</v>
      </c>
      <c r="BI15" s="228">
        <f t="shared" ca="1" si="20"/>
        <v>0</v>
      </c>
      <c r="BJ15" s="228">
        <f t="shared" ca="1" si="20"/>
        <v>0</v>
      </c>
      <c r="BK15" s="228">
        <f t="shared" ca="1" si="20"/>
        <v>0</v>
      </c>
      <c r="BL15" s="228">
        <f t="shared" ca="1" si="20"/>
        <v>0</v>
      </c>
      <c r="BM15" s="228">
        <f t="shared" ca="1" si="20"/>
        <v>0</v>
      </c>
      <c r="BN15" s="228">
        <f t="shared" ca="1" si="20"/>
        <v>0</v>
      </c>
      <c r="BO15" s="228">
        <f t="shared" ca="1" si="20"/>
        <v>0</v>
      </c>
      <c r="BP15" s="228">
        <f t="shared" ca="1" si="21"/>
        <v>0</v>
      </c>
      <c r="BQ15" s="228">
        <f t="shared" ca="1" si="21"/>
        <v>0</v>
      </c>
      <c r="BR15" s="228">
        <f t="shared" ca="1" si="21"/>
        <v>0</v>
      </c>
      <c r="BS15" s="228">
        <f t="shared" ca="1" si="21"/>
        <v>0</v>
      </c>
      <c r="BT15" s="228">
        <f t="shared" ca="1" si="21"/>
        <v>0</v>
      </c>
      <c r="BU15" s="228">
        <f t="shared" ca="1" si="21"/>
        <v>0</v>
      </c>
      <c r="BV15" s="228">
        <f t="shared" ca="1" si="21"/>
        <v>0</v>
      </c>
      <c r="BW15" s="228">
        <f t="shared" ca="1" si="21"/>
        <v>0</v>
      </c>
      <c r="BX15" s="228">
        <f t="shared" ca="1" si="21"/>
        <v>0</v>
      </c>
      <c r="BY15" s="228">
        <f t="shared" ca="1" si="21"/>
        <v>0</v>
      </c>
      <c r="BZ15" s="228">
        <f t="shared" ca="1" si="22"/>
        <v>0</v>
      </c>
      <c r="CA15" s="228">
        <f t="shared" ca="1" si="22"/>
        <v>0</v>
      </c>
      <c r="CB15" s="228">
        <f t="shared" ca="1" si="22"/>
        <v>0</v>
      </c>
      <c r="CC15" s="228">
        <f t="shared" ca="1" si="22"/>
        <v>0</v>
      </c>
      <c r="CD15" s="228">
        <f t="shared" ca="1" si="22"/>
        <v>0</v>
      </c>
      <c r="CE15" s="228">
        <f t="shared" ca="1" si="22"/>
        <v>0</v>
      </c>
      <c r="CF15" s="228">
        <f t="shared" ca="1" si="22"/>
        <v>0</v>
      </c>
      <c r="CG15" s="228">
        <f t="shared" ca="1" si="22"/>
        <v>0</v>
      </c>
      <c r="CH15" s="228">
        <f t="shared" ca="1" si="22"/>
        <v>0</v>
      </c>
      <c r="CI15" s="228">
        <f t="shared" ca="1" si="22"/>
        <v>0</v>
      </c>
      <c r="CJ15" s="228">
        <f t="shared" ca="1" si="23"/>
        <v>0</v>
      </c>
      <c r="CK15" s="228">
        <f t="shared" ca="1" si="23"/>
        <v>0</v>
      </c>
      <c r="CL15" s="228">
        <f t="shared" ca="1" si="23"/>
        <v>0</v>
      </c>
      <c r="CM15" s="228">
        <f t="shared" ca="1" si="23"/>
        <v>0</v>
      </c>
      <c r="CN15" s="228">
        <f t="shared" ca="1" si="23"/>
        <v>0</v>
      </c>
      <c r="CO15" s="228">
        <f t="shared" ca="1" si="23"/>
        <v>0</v>
      </c>
      <c r="CP15" s="228">
        <f t="shared" ca="1" si="23"/>
        <v>0</v>
      </c>
      <c r="CQ15" s="228">
        <f t="shared" ca="1" si="23"/>
        <v>0</v>
      </c>
      <c r="CR15" s="228">
        <f t="shared" ca="1" si="23"/>
        <v>0</v>
      </c>
      <c r="CS15" s="228">
        <f t="shared" ca="1" si="23"/>
        <v>0</v>
      </c>
      <c r="CT15" s="228">
        <f t="shared" ca="1" si="24"/>
        <v>0</v>
      </c>
      <c r="CU15" s="228">
        <f t="shared" ca="1" si="24"/>
        <v>0</v>
      </c>
      <c r="CV15" s="228">
        <f t="shared" ca="1" si="24"/>
        <v>0</v>
      </c>
      <c r="CW15" s="228">
        <f t="shared" ca="1" si="24"/>
        <v>0</v>
      </c>
      <c r="CX15" s="228">
        <f t="shared" ca="1" si="24"/>
        <v>0</v>
      </c>
      <c r="CY15" s="228">
        <f t="shared" ca="1" si="24"/>
        <v>0</v>
      </c>
      <c r="CZ15" s="228">
        <f t="shared" ca="1" si="24"/>
        <v>0</v>
      </c>
      <c r="DA15" s="228">
        <f t="shared" ca="1" si="24"/>
        <v>0</v>
      </c>
      <c r="DB15" s="228">
        <f t="shared" ca="1" si="24"/>
        <v>0</v>
      </c>
      <c r="DC15" s="228">
        <f t="shared" ca="1" si="24"/>
        <v>0</v>
      </c>
      <c r="DE15" s="403" t="str">
        <f t="shared" ca="1" si="25"/>
        <v>D.1.4.</v>
      </c>
      <c r="DF15" s="273">
        <v>1</v>
      </c>
      <c r="DG15" s="261">
        <f t="shared" ca="1" si="26"/>
        <v>21</v>
      </c>
      <c r="DH15" s="261">
        <v>0</v>
      </c>
    </row>
    <row r="16" spans="1:112" s="1" customFormat="1" hidden="1">
      <c r="A16" s="210">
        <v>4</v>
      </c>
      <c r="B16" s="347" t="str">
        <f t="shared" ca="1" si="12"/>
        <v>D.1.5.</v>
      </c>
      <c r="C16" s="216" t="str">
        <f t="shared" ca="1" si="13"/>
        <v>Veikla</v>
      </c>
      <c r="D16" s="235"/>
      <c r="E16" s="239">
        <f t="shared" ca="1" si="14"/>
        <v>0.21</v>
      </c>
      <c r="F16" s="233">
        <f ca="1">H16+NPV(FD,I16:INDEX(I16:DC16,PAL))</f>
        <v>0</v>
      </c>
      <c r="G16" s="230">
        <f ca="1">SUMIF($H$5:$DC$5,"&lt;="&amp;PAL,$H16:$DC16)</f>
        <v>0</v>
      </c>
      <c r="H16" s="228">
        <f t="shared" ca="1" si="15"/>
        <v>0</v>
      </c>
      <c r="I16" s="228">
        <f t="shared" ca="1" si="15"/>
        <v>0</v>
      </c>
      <c r="J16" s="228">
        <f t="shared" ca="1" si="15"/>
        <v>0</v>
      </c>
      <c r="K16" s="228">
        <f t="shared" ca="1" si="15"/>
        <v>0</v>
      </c>
      <c r="L16" s="228">
        <f t="shared" ca="1" si="15"/>
        <v>0</v>
      </c>
      <c r="M16" s="228">
        <f t="shared" ca="1" si="15"/>
        <v>0</v>
      </c>
      <c r="N16" s="228">
        <f t="shared" ca="1" si="15"/>
        <v>0</v>
      </c>
      <c r="O16" s="228">
        <f t="shared" ca="1" si="15"/>
        <v>0</v>
      </c>
      <c r="P16" s="228">
        <f t="shared" ca="1" si="15"/>
        <v>0</v>
      </c>
      <c r="Q16" s="228">
        <f t="shared" ca="1" si="15"/>
        <v>0</v>
      </c>
      <c r="R16" s="228">
        <f t="shared" ca="1" si="16"/>
        <v>0</v>
      </c>
      <c r="S16" s="228">
        <f t="shared" ca="1" si="16"/>
        <v>0</v>
      </c>
      <c r="T16" s="228">
        <f t="shared" ca="1" si="16"/>
        <v>0</v>
      </c>
      <c r="U16" s="228">
        <f t="shared" ca="1" si="16"/>
        <v>0</v>
      </c>
      <c r="V16" s="228">
        <f t="shared" ca="1" si="16"/>
        <v>0</v>
      </c>
      <c r="W16" s="228">
        <f t="shared" ca="1" si="16"/>
        <v>0</v>
      </c>
      <c r="X16" s="228">
        <f t="shared" ca="1" si="16"/>
        <v>0</v>
      </c>
      <c r="Y16" s="228">
        <f t="shared" ca="1" si="16"/>
        <v>0</v>
      </c>
      <c r="Z16" s="228">
        <f t="shared" ca="1" si="16"/>
        <v>0</v>
      </c>
      <c r="AA16" s="228">
        <f t="shared" ca="1" si="16"/>
        <v>0</v>
      </c>
      <c r="AB16" s="228">
        <f t="shared" ca="1" si="17"/>
        <v>0</v>
      </c>
      <c r="AC16" s="228">
        <f t="shared" ca="1" si="17"/>
        <v>0</v>
      </c>
      <c r="AD16" s="228">
        <f t="shared" ca="1" si="17"/>
        <v>0</v>
      </c>
      <c r="AE16" s="228">
        <f t="shared" ca="1" si="17"/>
        <v>0</v>
      </c>
      <c r="AF16" s="228">
        <f t="shared" ca="1" si="17"/>
        <v>0</v>
      </c>
      <c r="AG16" s="228">
        <f t="shared" ca="1" si="17"/>
        <v>0</v>
      </c>
      <c r="AH16" s="228">
        <f t="shared" ca="1" si="17"/>
        <v>0</v>
      </c>
      <c r="AI16" s="228">
        <f t="shared" ca="1" si="17"/>
        <v>0</v>
      </c>
      <c r="AJ16" s="228">
        <f t="shared" ca="1" si="17"/>
        <v>0</v>
      </c>
      <c r="AK16" s="228">
        <f t="shared" ca="1" si="17"/>
        <v>0</v>
      </c>
      <c r="AL16" s="228">
        <f t="shared" ca="1" si="18"/>
        <v>0</v>
      </c>
      <c r="AM16" s="228">
        <f t="shared" ca="1" si="18"/>
        <v>0</v>
      </c>
      <c r="AN16" s="228">
        <f t="shared" ca="1" si="18"/>
        <v>0</v>
      </c>
      <c r="AO16" s="228">
        <f t="shared" ca="1" si="18"/>
        <v>0</v>
      </c>
      <c r="AP16" s="228">
        <f t="shared" ca="1" si="18"/>
        <v>0</v>
      </c>
      <c r="AQ16" s="228">
        <f t="shared" ca="1" si="18"/>
        <v>0</v>
      </c>
      <c r="AR16" s="228">
        <f t="shared" ca="1" si="18"/>
        <v>0</v>
      </c>
      <c r="AS16" s="228">
        <f t="shared" ca="1" si="18"/>
        <v>0</v>
      </c>
      <c r="AT16" s="228">
        <f t="shared" ca="1" si="18"/>
        <v>0</v>
      </c>
      <c r="AU16" s="228">
        <f t="shared" ca="1" si="18"/>
        <v>0</v>
      </c>
      <c r="AV16" s="228">
        <f t="shared" ca="1" si="19"/>
        <v>0</v>
      </c>
      <c r="AW16" s="228">
        <f t="shared" ca="1" si="19"/>
        <v>0</v>
      </c>
      <c r="AX16" s="228">
        <f t="shared" ca="1" si="19"/>
        <v>0</v>
      </c>
      <c r="AY16" s="228">
        <f t="shared" ca="1" si="19"/>
        <v>0</v>
      </c>
      <c r="AZ16" s="228">
        <f t="shared" ca="1" si="19"/>
        <v>0</v>
      </c>
      <c r="BA16" s="228">
        <f t="shared" ca="1" si="19"/>
        <v>0</v>
      </c>
      <c r="BB16" s="228">
        <f t="shared" ca="1" si="19"/>
        <v>0</v>
      </c>
      <c r="BC16" s="228">
        <f t="shared" ca="1" si="19"/>
        <v>0</v>
      </c>
      <c r="BD16" s="228">
        <f t="shared" ca="1" si="19"/>
        <v>0</v>
      </c>
      <c r="BE16" s="228">
        <f t="shared" ca="1" si="19"/>
        <v>0</v>
      </c>
      <c r="BF16" s="228">
        <f t="shared" ca="1" si="20"/>
        <v>0</v>
      </c>
      <c r="BG16" s="228">
        <f t="shared" ca="1" si="20"/>
        <v>0</v>
      </c>
      <c r="BH16" s="228">
        <f t="shared" ca="1" si="20"/>
        <v>0</v>
      </c>
      <c r="BI16" s="228">
        <f t="shared" ca="1" si="20"/>
        <v>0</v>
      </c>
      <c r="BJ16" s="228">
        <f t="shared" ca="1" si="20"/>
        <v>0</v>
      </c>
      <c r="BK16" s="228">
        <f t="shared" ca="1" si="20"/>
        <v>0</v>
      </c>
      <c r="BL16" s="228">
        <f t="shared" ca="1" si="20"/>
        <v>0</v>
      </c>
      <c r="BM16" s="228">
        <f t="shared" ca="1" si="20"/>
        <v>0</v>
      </c>
      <c r="BN16" s="228">
        <f t="shared" ca="1" si="20"/>
        <v>0</v>
      </c>
      <c r="BO16" s="228">
        <f t="shared" ca="1" si="20"/>
        <v>0</v>
      </c>
      <c r="BP16" s="228">
        <f t="shared" ca="1" si="21"/>
        <v>0</v>
      </c>
      <c r="BQ16" s="228">
        <f t="shared" ca="1" si="21"/>
        <v>0</v>
      </c>
      <c r="BR16" s="228">
        <f t="shared" ca="1" si="21"/>
        <v>0</v>
      </c>
      <c r="BS16" s="228">
        <f t="shared" ca="1" si="21"/>
        <v>0</v>
      </c>
      <c r="BT16" s="228">
        <f t="shared" ca="1" si="21"/>
        <v>0</v>
      </c>
      <c r="BU16" s="228">
        <f t="shared" ca="1" si="21"/>
        <v>0</v>
      </c>
      <c r="BV16" s="228">
        <f t="shared" ca="1" si="21"/>
        <v>0</v>
      </c>
      <c r="BW16" s="228">
        <f t="shared" ca="1" si="21"/>
        <v>0</v>
      </c>
      <c r="BX16" s="228">
        <f t="shared" ca="1" si="21"/>
        <v>0</v>
      </c>
      <c r="BY16" s="228">
        <f t="shared" ca="1" si="21"/>
        <v>0</v>
      </c>
      <c r="BZ16" s="228">
        <f t="shared" ca="1" si="22"/>
        <v>0</v>
      </c>
      <c r="CA16" s="228">
        <f t="shared" ca="1" si="22"/>
        <v>0</v>
      </c>
      <c r="CB16" s="228">
        <f t="shared" ca="1" si="22"/>
        <v>0</v>
      </c>
      <c r="CC16" s="228">
        <f t="shared" ca="1" si="22"/>
        <v>0</v>
      </c>
      <c r="CD16" s="228">
        <f t="shared" ca="1" si="22"/>
        <v>0</v>
      </c>
      <c r="CE16" s="228">
        <f t="shared" ca="1" si="22"/>
        <v>0</v>
      </c>
      <c r="CF16" s="228">
        <f t="shared" ca="1" si="22"/>
        <v>0</v>
      </c>
      <c r="CG16" s="228">
        <f t="shared" ca="1" si="22"/>
        <v>0</v>
      </c>
      <c r="CH16" s="228">
        <f t="shared" ca="1" si="22"/>
        <v>0</v>
      </c>
      <c r="CI16" s="228">
        <f t="shared" ca="1" si="22"/>
        <v>0</v>
      </c>
      <c r="CJ16" s="228">
        <f t="shared" ca="1" si="23"/>
        <v>0</v>
      </c>
      <c r="CK16" s="228">
        <f t="shared" ca="1" si="23"/>
        <v>0</v>
      </c>
      <c r="CL16" s="228">
        <f t="shared" ca="1" si="23"/>
        <v>0</v>
      </c>
      <c r="CM16" s="228">
        <f t="shared" ca="1" si="23"/>
        <v>0</v>
      </c>
      <c r="CN16" s="228">
        <f t="shared" ca="1" si="23"/>
        <v>0</v>
      </c>
      <c r="CO16" s="228">
        <f t="shared" ca="1" si="23"/>
        <v>0</v>
      </c>
      <c r="CP16" s="228">
        <f t="shared" ca="1" si="23"/>
        <v>0</v>
      </c>
      <c r="CQ16" s="228">
        <f t="shared" ca="1" si="23"/>
        <v>0</v>
      </c>
      <c r="CR16" s="228">
        <f t="shared" ca="1" si="23"/>
        <v>0</v>
      </c>
      <c r="CS16" s="228">
        <f t="shared" ca="1" si="23"/>
        <v>0</v>
      </c>
      <c r="CT16" s="228">
        <f t="shared" ca="1" si="24"/>
        <v>0</v>
      </c>
      <c r="CU16" s="228">
        <f t="shared" ca="1" si="24"/>
        <v>0</v>
      </c>
      <c r="CV16" s="228">
        <f t="shared" ca="1" si="24"/>
        <v>0</v>
      </c>
      <c r="CW16" s="228">
        <f t="shared" ca="1" si="24"/>
        <v>0</v>
      </c>
      <c r="CX16" s="228">
        <f t="shared" ca="1" si="24"/>
        <v>0</v>
      </c>
      <c r="CY16" s="228">
        <f t="shared" ca="1" si="24"/>
        <v>0</v>
      </c>
      <c r="CZ16" s="228">
        <f t="shared" ca="1" si="24"/>
        <v>0</v>
      </c>
      <c r="DA16" s="228">
        <f t="shared" ca="1" si="24"/>
        <v>0</v>
      </c>
      <c r="DB16" s="228">
        <f t="shared" ca="1" si="24"/>
        <v>0</v>
      </c>
      <c r="DC16" s="228">
        <f t="shared" ca="1" si="24"/>
        <v>0</v>
      </c>
      <c r="DE16" s="403" t="str">
        <f t="shared" ca="1" si="25"/>
        <v>D.1.5.</v>
      </c>
      <c r="DF16" s="273">
        <v>1</v>
      </c>
      <c r="DG16" s="261">
        <f t="shared" ca="1" si="26"/>
        <v>21</v>
      </c>
      <c r="DH16" s="261">
        <v>0</v>
      </c>
    </row>
    <row r="17" spans="1:112" s="1" customFormat="1" hidden="1">
      <c r="A17" s="210">
        <v>5</v>
      </c>
      <c r="B17" s="347" t="str">
        <f t="shared" ca="1" si="12"/>
        <v>D.1.6.</v>
      </c>
      <c r="C17" s="216" t="str">
        <f t="shared" ca="1" si="13"/>
        <v>Veikla</v>
      </c>
      <c r="D17" s="235"/>
      <c r="E17" s="239">
        <f t="shared" ca="1" si="14"/>
        <v>0.21</v>
      </c>
      <c r="F17" s="233">
        <f ca="1">H17+NPV(FD,I17:INDEX(I17:DC17,PAL))</f>
        <v>0</v>
      </c>
      <c r="G17" s="230">
        <f ca="1">SUMIF($H$5:$DC$5,"&lt;="&amp;PAL,$H17:$DC17)</f>
        <v>0</v>
      </c>
      <c r="H17" s="228">
        <f t="shared" ca="1" si="15"/>
        <v>0</v>
      </c>
      <c r="I17" s="228">
        <f t="shared" ca="1" si="15"/>
        <v>0</v>
      </c>
      <c r="J17" s="228">
        <f t="shared" ca="1" si="15"/>
        <v>0</v>
      </c>
      <c r="K17" s="228">
        <f t="shared" ca="1" si="15"/>
        <v>0</v>
      </c>
      <c r="L17" s="228">
        <f t="shared" ca="1" si="15"/>
        <v>0</v>
      </c>
      <c r="M17" s="228">
        <f t="shared" ca="1" si="15"/>
        <v>0</v>
      </c>
      <c r="N17" s="228">
        <f t="shared" ca="1" si="15"/>
        <v>0</v>
      </c>
      <c r="O17" s="228">
        <f t="shared" ca="1" si="15"/>
        <v>0</v>
      </c>
      <c r="P17" s="228">
        <f t="shared" ca="1" si="15"/>
        <v>0</v>
      </c>
      <c r="Q17" s="228">
        <f t="shared" ca="1" si="15"/>
        <v>0</v>
      </c>
      <c r="R17" s="228">
        <f t="shared" ca="1" si="16"/>
        <v>0</v>
      </c>
      <c r="S17" s="228">
        <f t="shared" ca="1" si="16"/>
        <v>0</v>
      </c>
      <c r="T17" s="228">
        <f t="shared" ca="1" si="16"/>
        <v>0</v>
      </c>
      <c r="U17" s="228">
        <f t="shared" ca="1" si="16"/>
        <v>0</v>
      </c>
      <c r="V17" s="228">
        <f t="shared" ca="1" si="16"/>
        <v>0</v>
      </c>
      <c r="W17" s="228">
        <f t="shared" ca="1" si="16"/>
        <v>0</v>
      </c>
      <c r="X17" s="228">
        <f t="shared" ca="1" si="16"/>
        <v>0</v>
      </c>
      <c r="Y17" s="228">
        <f t="shared" ca="1" si="16"/>
        <v>0</v>
      </c>
      <c r="Z17" s="228">
        <f t="shared" ca="1" si="16"/>
        <v>0</v>
      </c>
      <c r="AA17" s="228">
        <f t="shared" ca="1" si="16"/>
        <v>0</v>
      </c>
      <c r="AB17" s="228">
        <f t="shared" ca="1" si="17"/>
        <v>0</v>
      </c>
      <c r="AC17" s="228">
        <f t="shared" ca="1" si="17"/>
        <v>0</v>
      </c>
      <c r="AD17" s="228">
        <f t="shared" ca="1" si="17"/>
        <v>0</v>
      </c>
      <c r="AE17" s="228">
        <f t="shared" ca="1" si="17"/>
        <v>0</v>
      </c>
      <c r="AF17" s="228">
        <f t="shared" ca="1" si="17"/>
        <v>0</v>
      </c>
      <c r="AG17" s="228">
        <f t="shared" ca="1" si="17"/>
        <v>0</v>
      </c>
      <c r="AH17" s="228">
        <f t="shared" ca="1" si="17"/>
        <v>0</v>
      </c>
      <c r="AI17" s="228">
        <f t="shared" ca="1" si="17"/>
        <v>0</v>
      </c>
      <c r="AJ17" s="228">
        <f t="shared" ca="1" si="17"/>
        <v>0</v>
      </c>
      <c r="AK17" s="228">
        <f t="shared" ca="1" si="17"/>
        <v>0</v>
      </c>
      <c r="AL17" s="228">
        <f t="shared" ca="1" si="18"/>
        <v>0</v>
      </c>
      <c r="AM17" s="228">
        <f t="shared" ca="1" si="18"/>
        <v>0</v>
      </c>
      <c r="AN17" s="228">
        <f t="shared" ca="1" si="18"/>
        <v>0</v>
      </c>
      <c r="AO17" s="228">
        <f t="shared" ca="1" si="18"/>
        <v>0</v>
      </c>
      <c r="AP17" s="228">
        <f t="shared" ca="1" si="18"/>
        <v>0</v>
      </c>
      <c r="AQ17" s="228">
        <f t="shared" ca="1" si="18"/>
        <v>0</v>
      </c>
      <c r="AR17" s="228">
        <f t="shared" ca="1" si="18"/>
        <v>0</v>
      </c>
      <c r="AS17" s="228">
        <f t="shared" ca="1" si="18"/>
        <v>0</v>
      </c>
      <c r="AT17" s="228">
        <f t="shared" ca="1" si="18"/>
        <v>0</v>
      </c>
      <c r="AU17" s="228">
        <f t="shared" ca="1" si="18"/>
        <v>0</v>
      </c>
      <c r="AV17" s="228">
        <f t="shared" ca="1" si="19"/>
        <v>0</v>
      </c>
      <c r="AW17" s="228">
        <f t="shared" ca="1" si="19"/>
        <v>0</v>
      </c>
      <c r="AX17" s="228">
        <f t="shared" ca="1" si="19"/>
        <v>0</v>
      </c>
      <c r="AY17" s="228">
        <f t="shared" ca="1" si="19"/>
        <v>0</v>
      </c>
      <c r="AZ17" s="228">
        <f t="shared" ca="1" si="19"/>
        <v>0</v>
      </c>
      <c r="BA17" s="228">
        <f t="shared" ca="1" si="19"/>
        <v>0</v>
      </c>
      <c r="BB17" s="228">
        <f t="shared" ca="1" si="19"/>
        <v>0</v>
      </c>
      <c r="BC17" s="228">
        <f t="shared" ca="1" si="19"/>
        <v>0</v>
      </c>
      <c r="BD17" s="228">
        <f t="shared" ca="1" si="19"/>
        <v>0</v>
      </c>
      <c r="BE17" s="228">
        <f t="shared" ca="1" si="19"/>
        <v>0</v>
      </c>
      <c r="BF17" s="228">
        <f t="shared" ca="1" si="20"/>
        <v>0</v>
      </c>
      <c r="BG17" s="228">
        <f t="shared" ca="1" si="20"/>
        <v>0</v>
      </c>
      <c r="BH17" s="228">
        <f t="shared" ca="1" si="20"/>
        <v>0</v>
      </c>
      <c r="BI17" s="228">
        <f t="shared" ca="1" si="20"/>
        <v>0</v>
      </c>
      <c r="BJ17" s="228">
        <f t="shared" ca="1" si="20"/>
        <v>0</v>
      </c>
      <c r="BK17" s="228">
        <f t="shared" ca="1" si="20"/>
        <v>0</v>
      </c>
      <c r="BL17" s="228">
        <f t="shared" ca="1" si="20"/>
        <v>0</v>
      </c>
      <c r="BM17" s="228">
        <f t="shared" ca="1" si="20"/>
        <v>0</v>
      </c>
      <c r="BN17" s="228">
        <f t="shared" ca="1" si="20"/>
        <v>0</v>
      </c>
      <c r="BO17" s="228">
        <f t="shared" ca="1" si="20"/>
        <v>0</v>
      </c>
      <c r="BP17" s="228">
        <f t="shared" ca="1" si="21"/>
        <v>0</v>
      </c>
      <c r="BQ17" s="228">
        <f t="shared" ca="1" si="21"/>
        <v>0</v>
      </c>
      <c r="BR17" s="228">
        <f t="shared" ca="1" si="21"/>
        <v>0</v>
      </c>
      <c r="BS17" s="228">
        <f t="shared" ca="1" si="21"/>
        <v>0</v>
      </c>
      <c r="BT17" s="228">
        <f t="shared" ca="1" si="21"/>
        <v>0</v>
      </c>
      <c r="BU17" s="228">
        <f t="shared" ca="1" si="21"/>
        <v>0</v>
      </c>
      <c r="BV17" s="228">
        <f t="shared" ca="1" si="21"/>
        <v>0</v>
      </c>
      <c r="BW17" s="228">
        <f t="shared" ca="1" si="21"/>
        <v>0</v>
      </c>
      <c r="BX17" s="228">
        <f t="shared" ca="1" si="21"/>
        <v>0</v>
      </c>
      <c r="BY17" s="228">
        <f t="shared" ca="1" si="21"/>
        <v>0</v>
      </c>
      <c r="BZ17" s="228">
        <f t="shared" ca="1" si="22"/>
        <v>0</v>
      </c>
      <c r="CA17" s="228">
        <f t="shared" ca="1" si="22"/>
        <v>0</v>
      </c>
      <c r="CB17" s="228">
        <f t="shared" ca="1" si="22"/>
        <v>0</v>
      </c>
      <c r="CC17" s="228">
        <f t="shared" ca="1" si="22"/>
        <v>0</v>
      </c>
      <c r="CD17" s="228">
        <f t="shared" ca="1" si="22"/>
        <v>0</v>
      </c>
      <c r="CE17" s="228">
        <f t="shared" ca="1" si="22"/>
        <v>0</v>
      </c>
      <c r="CF17" s="228">
        <f t="shared" ca="1" si="22"/>
        <v>0</v>
      </c>
      <c r="CG17" s="228">
        <f t="shared" ca="1" si="22"/>
        <v>0</v>
      </c>
      <c r="CH17" s="228">
        <f t="shared" ca="1" si="22"/>
        <v>0</v>
      </c>
      <c r="CI17" s="228">
        <f t="shared" ca="1" si="22"/>
        <v>0</v>
      </c>
      <c r="CJ17" s="228">
        <f t="shared" ca="1" si="23"/>
        <v>0</v>
      </c>
      <c r="CK17" s="228">
        <f t="shared" ca="1" si="23"/>
        <v>0</v>
      </c>
      <c r="CL17" s="228">
        <f t="shared" ca="1" si="23"/>
        <v>0</v>
      </c>
      <c r="CM17" s="228">
        <f t="shared" ca="1" si="23"/>
        <v>0</v>
      </c>
      <c r="CN17" s="228">
        <f t="shared" ca="1" si="23"/>
        <v>0</v>
      </c>
      <c r="CO17" s="228">
        <f t="shared" ca="1" si="23"/>
        <v>0</v>
      </c>
      <c r="CP17" s="228">
        <f t="shared" ca="1" si="23"/>
        <v>0</v>
      </c>
      <c r="CQ17" s="228">
        <f t="shared" ca="1" si="23"/>
        <v>0</v>
      </c>
      <c r="CR17" s="228">
        <f t="shared" ca="1" si="23"/>
        <v>0</v>
      </c>
      <c r="CS17" s="228">
        <f t="shared" ca="1" si="23"/>
        <v>0</v>
      </c>
      <c r="CT17" s="228">
        <f t="shared" ca="1" si="24"/>
        <v>0</v>
      </c>
      <c r="CU17" s="228">
        <f t="shared" ca="1" si="24"/>
        <v>0</v>
      </c>
      <c r="CV17" s="228">
        <f t="shared" ca="1" si="24"/>
        <v>0</v>
      </c>
      <c r="CW17" s="228">
        <f t="shared" ca="1" si="24"/>
        <v>0</v>
      </c>
      <c r="CX17" s="228">
        <f t="shared" ca="1" si="24"/>
        <v>0</v>
      </c>
      <c r="CY17" s="228">
        <f t="shared" ca="1" si="24"/>
        <v>0</v>
      </c>
      <c r="CZ17" s="228">
        <f t="shared" ca="1" si="24"/>
        <v>0</v>
      </c>
      <c r="DA17" s="228">
        <f t="shared" ca="1" si="24"/>
        <v>0</v>
      </c>
      <c r="DB17" s="228">
        <f t="shared" ca="1" si="24"/>
        <v>0</v>
      </c>
      <c r="DC17" s="228">
        <f t="shared" ca="1" si="24"/>
        <v>0</v>
      </c>
      <c r="DE17" s="403" t="str">
        <f t="shared" ca="1" si="25"/>
        <v>D.1.6.</v>
      </c>
      <c r="DF17" s="273">
        <v>1</v>
      </c>
      <c r="DG17" s="261">
        <f t="shared" ca="1" si="26"/>
        <v>21</v>
      </c>
      <c r="DH17" s="261">
        <v>0</v>
      </c>
    </row>
    <row r="18" spans="1:112" s="1" customFormat="1" hidden="1">
      <c r="A18" s="210">
        <v>6</v>
      </c>
      <c r="B18" s="347" t="str">
        <f t="shared" ca="1" si="12"/>
        <v>D.1.7.</v>
      </c>
      <c r="C18" s="216" t="str">
        <f t="shared" ca="1" si="13"/>
        <v>Veikla</v>
      </c>
      <c r="D18" s="235"/>
      <c r="E18" s="239">
        <f t="shared" ca="1" si="14"/>
        <v>0.21</v>
      </c>
      <c r="F18" s="233">
        <f ca="1">H18+NPV(FD,I18:INDEX(I18:DC18,PAL))</f>
        <v>0</v>
      </c>
      <c r="G18" s="230">
        <f ca="1">SUMIF($H$5:$DC$5,"&lt;="&amp;PAL,$H18:$DC18)</f>
        <v>0</v>
      </c>
      <c r="H18" s="228">
        <f t="shared" ca="1" si="15"/>
        <v>0</v>
      </c>
      <c r="I18" s="228">
        <f t="shared" ca="1" si="15"/>
        <v>0</v>
      </c>
      <c r="J18" s="228">
        <f t="shared" ca="1" si="15"/>
        <v>0</v>
      </c>
      <c r="K18" s="228">
        <f t="shared" ca="1" si="15"/>
        <v>0</v>
      </c>
      <c r="L18" s="228">
        <f t="shared" ca="1" si="15"/>
        <v>0</v>
      </c>
      <c r="M18" s="228">
        <f t="shared" ca="1" si="15"/>
        <v>0</v>
      </c>
      <c r="N18" s="228">
        <f t="shared" ca="1" si="15"/>
        <v>0</v>
      </c>
      <c r="O18" s="228">
        <f t="shared" ca="1" si="15"/>
        <v>0</v>
      </c>
      <c r="P18" s="228">
        <f t="shared" ca="1" si="15"/>
        <v>0</v>
      </c>
      <c r="Q18" s="228">
        <f t="shared" ca="1" si="15"/>
        <v>0</v>
      </c>
      <c r="R18" s="228">
        <f t="shared" ca="1" si="16"/>
        <v>0</v>
      </c>
      <c r="S18" s="228">
        <f t="shared" ca="1" si="16"/>
        <v>0</v>
      </c>
      <c r="T18" s="228">
        <f t="shared" ca="1" si="16"/>
        <v>0</v>
      </c>
      <c r="U18" s="228">
        <f t="shared" ca="1" si="16"/>
        <v>0</v>
      </c>
      <c r="V18" s="228">
        <f t="shared" ca="1" si="16"/>
        <v>0</v>
      </c>
      <c r="W18" s="228">
        <f t="shared" ca="1" si="16"/>
        <v>0</v>
      </c>
      <c r="X18" s="228">
        <f t="shared" ca="1" si="16"/>
        <v>0</v>
      </c>
      <c r="Y18" s="228">
        <f t="shared" ca="1" si="16"/>
        <v>0</v>
      </c>
      <c r="Z18" s="228">
        <f t="shared" ca="1" si="16"/>
        <v>0</v>
      </c>
      <c r="AA18" s="228">
        <f t="shared" ca="1" si="16"/>
        <v>0</v>
      </c>
      <c r="AB18" s="228">
        <f t="shared" ca="1" si="17"/>
        <v>0</v>
      </c>
      <c r="AC18" s="228">
        <f t="shared" ca="1" si="17"/>
        <v>0</v>
      </c>
      <c r="AD18" s="228">
        <f t="shared" ca="1" si="17"/>
        <v>0</v>
      </c>
      <c r="AE18" s="228">
        <f t="shared" ca="1" si="17"/>
        <v>0</v>
      </c>
      <c r="AF18" s="228">
        <f t="shared" ca="1" si="17"/>
        <v>0</v>
      </c>
      <c r="AG18" s="228">
        <f t="shared" ca="1" si="17"/>
        <v>0</v>
      </c>
      <c r="AH18" s="228">
        <f t="shared" ca="1" si="17"/>
        <v>0</v>
      </c>
      <c r="AI18" s="228">
        <f t="shared" ca="1" si="17"/>
        <v>0</v>
      </c>
      <c r="AJ18" s="228">
        <f t="shared" ca="1" si="17"/>
        <v>0</v>
      </c>
      <c r="AK18" s="228">
        <f t="shared" ca="1" si="17"/>
        <v>0</v>
      </c>
      <c r="AL18" s="228">
        <f t="shared" ca="1" si="18"/>
        <v>0</v>
      </c>
      <c r="AM18" s="228">
        <f t="shared" ca="1" si="18"/>
        <v>0</v>
      </c>
      <c r="AN18" s="228">
        <f t="shared" ca="1" si="18"/>
        <v>0</v>
      </c>
      <c r="AO18" s="228">
        <f t="shared" ca="1" si="18"/>
        <v>0</v>
      </c>
      <c r="AP18" s="228">
        <f t="shared" ca="1" si="18"/>
        <v>0</v>
      </c>
      <c r="AQ18" s="228">
        <f t="shared" ca="1" si="18"/>
        <v>0</v>
      </c>
      <c r="AR18" s="228">
        <f t="shared" ca="1" si="18"/>
        <v>0</v>
      </c>
      <c r="AS18" s="228">
        <f t="shared" ca="1" si="18"/>
        <v>0</v>
      </c>
      <c r="AT18" s="228">
        <f t="shared" ca="1" si="18"/>
        <v>0</v>
      </c>
      <c r="AU18" s="228">
        <f t="shared" ca="1" si="18"/>
        <v>0</v>
      </c>
      <c r="AV18" s="228">
        <f t="shared" ca="1" si="19"/>
        <v>0</v>
      </c>
      <c r="AW18" s="228">
        <f t="shared" ca="1" si="19"/>
        <v>0</v>
      </c>
      <c r="AX18" s="228">
        <f t="shared" ca="1" si="19"/>
        <v>0</v>
      </c>
      <c r="AY18" s="228">
        <f t="shared" ca="1" si="19"/>
        <v>0</v>
      </c>
      <c r="AZ18" s="228">
        <f t="shared" ca="1" si="19"/>
        <v>0</v>
      </c>
      <c r="BA18" s="228">
        <f t="shared" ca="1" si="19"/>
        <v>0</v>
      </c>
      <c r="BB18" s="228">
        <f t="shared" ca="1" si="19"/>
        <v>0</v>
      </c>
      <c r="BC18" s="228">
        <f t="shared" ca="1" si="19"/>
        <v>0</v>
      </c>
      <c r="BD18" s="228">
        <f t="shared" ca="1" si="19"/>
        <v>0</v>
      </c>
      <c r="BE18" s="228">
        <f t="shared" ca="1" si="19"/>
        <v>0</v>
      </c>
      <c r="BF18" s="228">
        <f t="shared" ca="1" si="20"/>
        <v>0</v>
      </c>
      <c r="BG18" s="228">
        <f t="shared" ca="1" si="20"/>
        <v>0</v>
      </c>
      <c r="BH18" s="228">
        <f t="shared" ca="1" si="20"/>
        <v>0</v>
      </c>
      <c r="BI18" s="228">
        <f t="shared" ca="1" si="20"/>
        <v>0</v>
      </c>
      <c r="BJ18" s="228">
        <f t="shared" ca="1" si="20"/>
        <v>0</v>
      </c>
      <c r="BK18" s="228">
        <f t="shared" ca="1" si="20"/>
        <v>0</v>
      </c>
      <c r="BL18" s="228">
        <f t="shared" ca="1" si="20"/>
        <v>0</v>
      </c>
      <c r="BM18" s="228">
        <f t="shared" ca="1" si="20"/>
        <v>0</v>
      </c>
      <c r="BN18" s="228">
        <f t="shared" ca="1" si="20"/>
        <v>0</v>
      </c>
      <c r="BO18" s="228">
        <f t="shared" ca="1" si="20"/>
        <v>0</v>
      </c>
      <c r="BP18" s="228">
        <f t="shared" ca="1" si="21"/>
        <v>0</v>
      </c>
      <c r="BQ18" s="228">
        <f t="shared" ca="1" si="21"/>
        <v>0</v>
      </c>
      <c r="BR18" s="228">
        <f t="shared" ca="1" si="21"/>
        <v>0</v>
      </c>
      <c r="BS18" s="228">
        <f t="shared" ca="1" si="21"/>
        <v>0</v>
      </c>
      <c r="BT18" s="228">
        <f t="shared" ca="1" si="21"/>
        <v>0</v>
      </c>
      <c r="BU18" s="228">
        <f t="shared" ca="1" si="21"/>
        <v>0</v>
      </c>
      <c r="BV18" s="228">
        <f t="shared" ca="1" si="21"/>
        <v>0</v>
      </c>
      <c r="BW18" s="228">
        <f t="shared" ca="1" si="21"/>
        <v>0</v>
      </c>
      <c r="BX18" s="228">
        <f t="shared" ca="1" si="21"/>
        <v>0</v>
      </c>
      <c r="BY18" s="228">
        <f t="shared" ca="1" si="21"/>
        <v>0</v>
      </c>
      <c r="BZ18" s="228">
        <f t="shared" ca="1" si="22"/>
        <v>0</v>
      </c>
      <c r="CA18" s="228">
        <f t="shared" ca="1" si="22"/>
        <v>0</v>
      </c>
      <c r="CB18" s="228">
        <f t="shared" ca="1" si="22"/>
        <v>0</v>
      </c>
      <c r="CC18" s="228">
        <f t="shared" ca="1" si="22"/>
        <v>0</v>
      </c>
      <c r="CD18" s="228">
        <f t="shared" ca="1" si="22"/>
        <v>0</v>
      </c>
      <c r="CE18" s="228">
        <f t="shared" ca="1" si="22"/>
        <v>0</v>
      </c>
      <c r="CF18" s="228">
        <f t="shared" ca="1" si="22"/>
        <v>0</v>
      </c>
      <c r="CG18" s="228">
        <f t="shared" ca="1" si="22"/>
        <v>0</v>
      </c>
      <c r="CH18" s="228">
        <f t="shared" ca="1" si="22"/>
        <v>0</v>
      </c>
      <c r="CI18" s="228">
        <f t="shared" ca="1" si="22"/>
        <v>0</v>
      </c>
      <c r="CJ18" s="228">
        <f t="shared" ca="1" si="23"/>
        <v>0</v>
      </c>
      <c r="CK18" s="228">
        <f t="shared" ca="1" si="23"/>
        <v>0</v>
      </c>
      <c r="CL18" s="228">
        <f t="shared" ca="1" si="23"/>
        <v>0</v>
      </c>
      <c r="CM18" s="228">
        <f t="shared" ca="1" si="23"/>
        <v>0</v>
      </c>
      <c r="CN18" s="228">
        <f t="shared" ca="1" si="23"/>
        <v>0</v>
      </c>
      <c r="CO18" s="228">
        <f t="shared" ca="1" si="23"/>
        <v>0</v>
      </c>
      <c r="CP18" s="228">
        <f t="shared" ca="1" si="23"/>
        <v>0</v>
      </c>
      <c r="CQ18" s="228">
        <f t="shared" ca="1" si="23"/>
        <v>0</v>
      </c>
      <c r="CR18" s="228">
        <f t="shared" ca="1" si="23"/>
        <v>0</v>
      </c>
      <c r="CS18" s="228">
        <f t="shared" ca="1" si="23"/>
        <v>0</v>
      </c>
      <c r="CT18" s="228">
        <f t="shared" ca="1" si="24"/>
        <v>0</v>
      </c>
      <c r="CU18" s="228">
        <f t="shared" ca="1" si="24"/>
        <v>0</v>
      </c>
      <c r="CV18" s="228">
        <f t="shared" ca="1" si="24"/>
        <v>0</v>
      </c>
      <c r="CW18" s="228">
        <f t="shared" ca="1" si="24"/>
        <v>0</v>
      </c>
      <c r="CX18" s="228">
        <f t="shared" ca="1" si="24"/>
        <v>0</v>
      </c>
      <c r="CY18" s="228">
        <f t="shared" ca="1" si="24"/>
        <v>0</v>
      </c>
      <c r="CZ18" s="228">
        <f t="shared" ca="1" si="24"/>
        <v>0</v>
      </c>
      <c r="DA18" s="228">
        <f t="shared" ca="1" si="24"/>
        <v>0</v>
      </c>
      <c r="DB18" s="228">
        <f t="shared" ca="1" si="24"/>
        <v>0</v>
      </c>
      <c r="DC18" s="228">
        <f t="shared" ca="1" si="24"/>
        <v>0</v>
      </c>
      <c r="DE18" s="403" t="str">
        <f t="shared" ca="1" si="25"/>
        <v>D.1.7.</v>
      </c>
      <c r="DF18" s="273">
        <v>1</v>
      </c>
      <c r="DG18" s="261">
        <f t="shared" ca="1" si="26"/>
        <v>21</v>
      </c>
      <c r="DH18" s="261">
        <v>0</v>
      </c>
    </row>
    <row r="19" spans="1:112" s="1" customFormat="1" hidden="1">
      <c r="A19" s="210">
        <v>7</v>
      </c>
      <c r="B19" s="347" t="str">
        <f t="shared" ca="1" si="12"/>
        <v>D.1.8.</v>
      </c>
      <c r="C19" s="216" t="str">
        <f t="shared" ca="1" si="13"/>
        <v>Veikla</v>
      </c>
      <c r="D19" s="221"/>
      <c r="E19" s="239">
        <f t="shared" ca="1" si="14"/>
        <v>0.21</v>
      </c>
      <c r="F19" s="233">
        <f ca="1">H19+NPV(FD,I19:INDEX(I19:DC19,PAL))</f>
        <v>0</v>
      </c>
      <c r="G19" s="230">
        <f ca="1">SUMIF($H$5:$DC$5,"&lt;="&amp;PAL,$H19:$DC19)</f>
        <v>0</v>
      </c>
      <c r="H19" s="228">
        <f t="shared" ca="1" si="15"/>
        <v>0</v>
      </c>
      <c r="I19" s="228">
        <f t="shared" ca="1" si="15"/>
        <v>0</v>
      </c>
      <c r="J19" s="228">
        <f t="shared" ca="1" si="15"/>
        <v>0</v>
      </c>
      <c r="K19" s="228">
        <f t="shared" ca="1" si="15"/>
        <v>0</v>
      </c>
      <c r="L19" s="228">
        <f t="shared" ca="1" si="15"/>
        <v>0</v>
      </c>
      <c r="M19" s="228">
        <f t="shared" ca="1" si="15"/>
        <v>0</v>
      </c>
      <c r="N19" s="228">
        <f t="shared" ca="1" si="15"/>
        <v>0</v>
      </c>
      <c r="O19" s="228">
        <f t="shared" ca="1" si="15"/>
        <v>0</v>
      </c>
      <c r="P19" s="228">
        <f t="shared" ca="1" si="15"/>
        <v>0</v>
      </c>
      <c r="Q19" s="228">
        <f t="shared" ca="1" si="15"/>
        <v>0</v>
      </c>
      <c r="R19" s="228">
        <f t="shared" ca="1" si="16"/>
        <v>0</v>
      </c>
      <c r="S19" s="228">
        <f t="shared" ca="1" si="16"/>
        <v>0</v>
      </c>
      <c r="T19" s="228">
        <f t="shared" ca="1" si="16"/>
        <v>0</v>
      </c>
      <c r="U19" s="228">
        <f t="shared" ca="1" si="16"/>
        <v>0</v>
      </c>
      <c r="V19" s="228">
        <f t="shared" ca="1" si="16"/>
        <v>0</v>
      </c>
      <c r="W19" s="228">
        <f t="shared" ca="1" si="16"/>
        <v>0</v>
      </c>
      <c r="X19" s="228">
        <f t="shared" ca="1" si="16"/>
        <v>0</v>
      </c>
      <c r="Y19" s="228">
        <f t="shared" ca="1" si="16"/>
        <v>0</v>
      </c>
      <c r="Z19" s="228">
        <f t="shared" ca="1" si="16"/>
        <v>0</v>
      </c>
      <c r="AA19" s="228">
        <f t="shared" ca="1" si="16"/>
        <v>0</v>
      </c>
      <c r="AB19" s="228">
        <f t="shared" ca="1" si="17"/>
        <v>0</v>
      </c>
      <c r="AC19" s="228">
        <f t="shared" ca="1" si="17"/>
        <v>0</v>
      </c>
      <c r="AD19" s="228">
        <f t="shared" ca="1" si="17"/>
        <v>0</v>
      </c>
      <c r="AE19" s="228">
        <f t="shared" ca="1" si="17"/>
        <v>0</v>
      </c>
      <c r="AF19" s="228">
        <f t="shared" ca="1" si="17"/>
        <v>0</v>
      </c>
      <c r="AG19" s="228">
        <f t="shared" ca="1" si="17"/>
        <v>0</v>
      </c>
      <c r="AH19" s="228">
        <f t="shared" ca="1" si="17"/>
        <v>0</v>
      </c>
      <c r="AI19" s="228">
        <f t="shared" ca="1" si="17"/>
        <v>0</v>
      </c>
      <c r="AJ19" s="228">
        <f t="shared" ca="1" si="17"/>
        <v>0</v>
      </c>
      <c r="AK19" s="228">
        <f t="shared" ca="1" si="17"/>
        <v>0</v>
      </c>
      <c r="AL19" s="228">
        <f t="shared" ca="1" si="18"/>
        <v>0</v>
      </c>
      <c r="AM19" s="228">
        <f t="shared" ca="1" si="18"/>
        <v>0</v>
      </c>
      <c r="AN19" s="228">
        <f t="shared" ca="1" si="18"/>
        <v>0</v>
      </c>
      <c r="AO19" s="228">
        <f t="shared" ca="1" si="18"/>
        <v>0</v>
      </c>
      <c r="AP19" s="228">
        <f t="shared" ca="1" si="18"/>
        <v>0</v>
      </c>
      <c r="AQ19" s="228">
        <f t="shared" ca="1" si="18"/>
        <v>0</v>
      </c>
      <c r="AR19" s="228">
        <f t="shared" ca="1" si="18"/>
        <v>0</v>
      </c>
      <c r="AS19" s="228">
        <f t="shared" ca="1" si="18"/>
        <v>0</v>
      </c>
      <c r="AT19" s="228">
        <f t="shared" ca="1" si="18"/>
        <v>0</v>
      </c>
      <c r="AU19" s="228">
        <f t="shared" ca="1" si="18"/>
        <v>0</v>
      </c>
      <c r="AV19" s="228">
        <f t="shared" ca="1" si="19"/>
        <v>0</v>
      </c>
      <c r="AW19" s="228">
        <f t="shared" ca="1" si="19"/>
        <v>0</v>
      </c>
      <c r="AX19" s="228">
        <f t="shared" ca="1" si="19"/>
        <v>0</v>
      </c>
      <c r="AY19" s="228">
        <f t="shared" ca="1" si="19"/>
        <v>0</v>
      </c>
      <c r="AZ19" s="228">
        <f t="shared" ca="1" si="19"/>
        <v>0</v>
      </c>
      <c r="BA19" s="228">
        <f t="shared" ca="1" si="19"/>
        <v>0</v>
      </c>
      <c r="BB19" s="228">
        <f t="shared" ca="1" si="19"/>
        <v>0</v>
      </c>
      <c r="BC19" s="228">
        <f t="shared" ca="1" si="19"/>
        <v>0</v>
      </c>
      <c r="BD19" s="228">
        <f t="shared" ca="1" si="19"/>
        <v>0</v>
      </c>
      <c r="BE19" s="228">
        <f t="shared" ca="1" si="19"/>
        <v>0</v>
      </c>
      <c r="BF19" s="228">
        <f t="shared" ca="1" si="20"/>
        <v>0</v>
      </c>
      <c r="BG19" s="228">
        <f t="shared" ca="1" si="20"/>
        <v>0</v>
      </c>
      <c r="BH19" s="228">
        <f t="shared" ca="1" si="20"/>
        <v>0</v>
      </c>
      <c r="BI19" s="228">
        <f t="shared" ca="1" si="20"/>
        <v>0</v>
      </c>
      <c r="BJ19" s="228">
        <f t="shared" ca="1" si="20"/>
        <v>0</v>
      </c>
      <c r="BK19" s="228">
        <f t="shared" ca="1" si="20"/>
        <v>0</v>
      </c>
      <c r="BL19" s="228">
        <f t="shared" ca="1" si="20"/>
        <v>0</v>
      </c>
      <c r="BM19" s="228">
        <f t="shared" ca="1" si="20"/>
        <v>0</v>
      </c>
      <c r="BN19" s="228">
        <f t="shared" ca="1" si="20"/>
        <v>0</v>
      </c>
      <c r="BO19" s="228">
        <f t="shared" ca="1" si="20"/>
        <v>0</v>
      </c>
      <c r="BP19" s="228">
        <f t="shared" ca="1" si="21"/>
        <v>0</v>
      </c>
      <c r="BQ19" s="228">
        <f t="shared" ca="1" si="21"/>
        <v>0</v>
      </c>
      <c r="BR19" s="228">
        <f t="shared" ca="1" si="21"/>
        <v>0</v>
      </c>
      <c r="BS19" s="228">
        <f t="shared" ca="1" si="21"/>
        <v>0</v>
      </c>
      <c r="BT19" s="228">
        <f t="shared" ca="1" si="21"/>
        <v>0</v>
      </c>
      <c r="BU19" s="228">
        <f t="shared" ca="1" si="21"/>
        <v>0</v>
      </c>
      <c r="BV19" s="228">
        <f t="shared" ca="1" si="21"/>
        <v>0</v>
      </c>
      <c r="BW19" s="228">
        <f t="shared" ca="1" si="21"/>
        <v>0</v>
      </c>
      <c r="BX19" s="228">
        <f t="shared" ca="1" si="21"/>
        <v>0</v>
      </c>
      <c r="BY19" s="228">
        <f t="shared" ca="1" si="21"/>
        <v>0</v>
      </c>
      <c r="BZ19" s="228">
        <f t="shared" ca="1" si="22"/>
        <v>0</v>
      </c>
      <c r="CA19" s="228">
        <f t="shared" ca="1" si="22"/>
        <v>0</v>
      </c>
      <c r="CB19" s="228">
        <f t="shared" ca="1" si="22"/>
        <v>0</v>
      </c>
      <c r="CC19" s="228">
        <f t="shared" ca="1" si="22"/>
        <v>0</v>
      </c>
      <c r="CD19" s="228">
        <f t="shared" ca="1" si="22"/>
        <v>0</v>
      </c>
      <c r="CE19" s="228">
        <f t="shared" ca="1" si="22"/>
        <v>0</v>
      </c>
      <c r="CF19" s="228">
        <f t="shared" ca="1" si="22"/>
        <v>0</v>
      </c>
      <c r="CG19" s="228">
        <f t="shared" ca="1" si="22"/>
        <v>0</v>
      </c>
      <c r="CH19" s="228">
        <f t="shared" ca="1" si="22"/>
        <v>0</v>
      </c>
      <c r="CI19" s="228">
        <f t="shared" ca="1" si="22"/>
        <v>0</v>
      </c>
      <c r="CJ19" s="228">
        <f t="shared" ca="1" si="23"/>
        <v>0</v>
      </c>
      <c r="CK19" s="228">
        <f t="shared" ca="1" si="23"/>
        <v>0</v>
      </c>
      <c r="CL19" s="228">
        <f t="shared" ca="1" si="23"/>
        <v>0</v>
      </c>
      <c r="CM19" s="228">
        <f t="shared" ca="1" si="23"/>
        <v>0</v>
      </c>
      <c r="CN19" s="228">
        <f t="shared" ca="1" si="23"/>
        <v>0</v>
      </c>
      <c r="CO19" s="228">
        <f t="shared" ca="1" si="23"/>
        <v>0</v>
      </c>
      <c r="CP19" s="228">
        <f t="shared" ca="1" si="23"/>
        <v>0</v>
      </c>
      <c r="CQ19" s="228">
        <f t="shared" ca="1" si="23"/>
        <v>0</v>
      </c>
      <c r="CR19" s="228">
        <f t="shared" ca="1" si="23"/>
        <v>0</v>
      </c>
      <c r="CS19" s="228">
        <f t="shared" ca="1" si="23"/>
        <v>0</v>
      </c>
      <c r="CT19" s="228">
        <f t="shared" ca="1" si="24"/>
        <v>0</v>
      </c>
      <c r="CU19" s="228">
        <f t="shared" ca="1" si="24"/>
        <v>0</v>
      </c>
      <c r="CV19" s="228">
        <f t="shared" ca="1" si="24"/>
        <v>0</v>
      </c>
      <c r="CW19" s="228">
        <f t="shared" ca="1" si="24"/>
        <v>0</v>
      </c>
      <c r="CX19" s="228">
        <f t="shared" ca="1" si="24"/>
        <v>0</v>
      </c>
      <c r="CY19" s="228">
        <f t="shared" ca="1" si="24"/>
        <v>0</v>
      </c>
      <c r="CZ19" s="228">
        <f t="shared" ca="1" si="24"/>
        <v>0</v>
      </c>
      <c r="DA19" s="228">
        <f t="shared" ca="1" si="24"/>
        <v>0</v>
      </c>
      <c r="DB19" s="228">
        <f t="shared" ca="1" si="24"/>
        <v>0</v>
      </c>
      <c r="DC19" s="228">
        <f t="shared" ca="1" si="24"/>
        <v>0</v>
      </c>
      <c r="DE19" s="403" t="str">
        <f t="shared" ca="1" si="25"/>
        <v>D.1.8.</v>
      </c>
      <c r="DF19" s="273">
        <v>1</v>
      </c>
      <c r="DG19" s="261">
        <f t="shared" ca="1" si="26"/>
        <v>21</v>
      </c>
      <c r="DH19" s="261">
        <v>0</v>
      </c>
    </row>
    <row r="20" spans="1:112" s="1" customFormat="1" hidden="1">
      <c r="A20" s="210">
        <v>8</v>
      </c>
      <c r="B20" s="347" t="str">
        <f t="shared" ca="1" si="12"/>
        <v>D.1.9.</v>
      </c>
      <c r="C20" s="216" t="str">
        <f t="shared" ca="1" si="13"/>
        <v>Reinvesticijos (po priemonės įgyvendinimo)</v>
      </c>
      <c r="D20" s="221"/>
      <c r="E20" s="239">
        <f t="shared" ca="1" si="14"/>
        <v>0.21</v>
      </c>
      <c r="F20" s="233">
        <f ca="1">H20+NPV(FD,I20:INDEX(I20:DC20,PAL))</f>
        <v>0</v>
      </c>
      <c r="G20" s="230">
        <f ca="1">SUMIF($H$5:$DC$5,"&lt;="&amp;PAL,$H20:$DC20)</f>
        <v>0</v>
      </c>
      <c r="H20" s="228">
        <f t="shared" ca="1" si="15"/>
        <v>0</v>
      </c>
      <c r="I20" s="228">
        <f t="shared" ca="1" si="15"/>
        <v>0</v>
      </c>
      <c r="J20" s="228">
        <f t="shared" ca="1" si="15"/>
        <v>0</v>
      </c>
      <c r="K20" s="228">
        <f t="shared" ca="1" si="15"/>
        <v>0</v>
      </c>
      <c r="L20" s="228">
        <f t="shared" ca="1" si="15"/>
        <v>0</v>
      </c>
      <c r="M20" s="228">
        <f t="shared" ca="1" si="15"/>
        <v>0</v>
      </c>
      <c r="N20" s="228">
        <f t="shared" ca="1" si="15"/>
        <v>0</v>
      </c>
      <c r="O20" s="228">
        <f t="shared" ca="1" si="15"/>
        <v>0</v>
      </c>
      <c r="P20" s="228">
        <f t="shared" ca="1" si="15"/>
        <v>0</v>
      </c>
      <c r="Q20" s="228">
        <f t="shared" ca="1" si="15"/>
        <v>0</v>
      </c>
      <c r="R20" s="228">
        <f t="shared" ca="1" si="16"/>
        <v>0</v>
      </c>
      <c r="S20" s="228">
        <f t="shared" ca="1" si="16"/>
        <v>0</v>
      </c>
      <c r="T20" s="228">
        <f t="shared" ca="1" si="16"/>
        <v>0</v>
      </c>
      <c r="U20" s="228">
        <f t="shared" ca="1" si="16"/>
        <v>0</v>
      </c>
      <c r="V20" s="228">
        <f t="shared" ca="1" si="16"/>
        <v>0</v>
      </c>
      <c r="W20" s="228">
        <f t="shared" ca="1" si="16"/>
        <v>0</v>
      </c>
      <c r="X20" s="228">
        <f t="shared" ca="1" si="16"/>
        <v>0</v>
      </c>
      <c r="Y20" s="228">
        <f t="shared" ca="1" si="16"/>
        <v>0</v>
      </c>
      <c r="Z20" s="228">
        <f t="shared" ca="1" si="16"/>
        <v>0</v>
      </c>
      <c r="AA20" s="228">
        <f t="shared" ca="1" si="16"/>
        <v>0</v>
      </c>
      <c r="AB20" s="228">
        <f t="shared" ca="1" si="17"/>
        <v>0</v>
      </c>
      <c r="AC20" s="228">
        <f t="shared" ca="1" si="17"/>
        <v>0</v>
      </c>
      <c r="AD20" s="228">
        <f t="shared" ca="1" si="17"/>
        <v>0</v>
      </c>
      <c r="AE20" s="228">
        <f t="shared" ca="1" si="17"/>
        <v>0</v>
      </c>
      <c r="AF20" s="228">
        <f t="shared" ca="1" si="17"/>
        <v>0</v>
      </c>
      <c r="AG20" s="228">
        <f t="shared" ca="1" si="17"/>
        <v>0</v>
      </c>
      <c r="AH20" s="228">
        <f t="shared" ca="1" si="17"/>
        <v>0</v>
      </c>
      <c r="AI20" s="228">
        <f t="shared" ca="1" si="17"/>
        <v>0</v>
      </c>
      <c r="AJ20" s="228">
        <f t="shared" ca="1" si="17"/>
        <v>0</v>
      </c>
      <c r="AK20" s="228">
        <f t="shared" ca="1" si="17"/>
        <v>0</v>
      </c>
      <c r="AL20" s="228">
        <f t="shared" ca="1" si="18"/>
        <v>0</v>
      </c>
      <c r="AM20" s="228">
        <f t="shared" ca="1" si="18"/>
        <v>0</v>
      </c>
      <c r="AN20" s="228">
        <f t="shared" ca="1" si="18"/>
        <v>0</v>
      </c>
      <c r="AO20" s="228">
        <f t="shared" ca="1" si="18"/>
        <v>0</v>
      </c>
      <c r="AP20" s="228">
        <f t="shared" ca="1" si="18"/>
        <v>0</v>
      </c>
      <c r="AQ20" s="228">
        <f t="shared" ca="1" si="18"/>
        <v>0</v>
      </c>
      <c r="AR20" s="228">
        <f t="shared" ca="1" si="18"/>
        <v>0</v>
      </c>
      <c r="AS20" s="228">
        <f t="shared" ca="1" si="18"/>
        <v>0</v>
      </c>
      <c r="AT20" s="228">
        <f t="shared" ca="1" si="18"/>
        <v>0</v>
      </c>
      <c r="AU20" s="228">
        <f t="shared" ca="1" si="18"/>
        <v>0</v>
      </c>
      <c r="AV20" s="228">
        <f t="shared" ca="1" si="19"/>
        <v>0</v>
      </c>
      <c r="AW20" s="228">
        <f t="shared" ca="1" si="19"/>
        <v>0</v>
      </c>
      <c r="AX20" s="228">
        <f t="shared" ca="1" si="19"/>
        <v>0</v>
      </c>
      <c r="AY20" s="228">
        <f t="shared" ca="1" si="19"/>
        <v>0</v>
      </c>
      <c r="AZ20" s="228">
        <f t="shared" ca="1" si="19"/>
        <v>0</v>
      </c>
      <c r="BA20" s="228">
        <f t="shared" ca="1" si="19"/>
        <v>0</v>
      </c>
      <c r="BB20" s="228">
        <f t="shared" ca="1" si="19"/>
        <v>0</v>
      </c>
      <c r="BC20" s="228">
        <f t="shared" ca="1" si="19"/>
        <v>0</v>
      </c>
      <c r="BD20" s="228">
        <f t="shared" ca="1" si="19"/>
        <v>0</v>
      </c>
      <c r="BE20" s="228">
        <f t="shared" ca="1" si="19"/>
        <v>0</v>
      </c>
      <c r="BF20" s="228">
        <f t="shared" ca="1" si="20"/>
        <v>0</v>
      </c>
      <c r="BG20" s="228">
        <f t="shared" ca="1" si="20"/>
        <v>0</v>
      </c>
      <c r="BH20" s="228">
        <f t="shared" ca="1" si="20"/>
        <v>0</v>
      </c>
      <c r="BI20" s="228">
        <f t="shared" ca="1" si="20"/>
        <v>0</v>
      </c>
      <c r="BJ20" s="228">
        <f t="shared" ca="1" si="20"/>
        <v>0</v>
      </c>
      <c r="BK20" s="228">
        <f t="shared" ca="1" si="20"/>
        <v>0</v>
      </c>
      <c r="BL20" s="228">
        <f t="shared" ca="1" si="20"/>
        <v>0</v>
      </c>
      <c r="BM20" s="228">
        <f t="shared" ca="1" si="20"/>
        <v>0</v>
      </c>
      <c r="BN20" s="228">
        <f t="shared" ca="1" si="20"/>
        <v>0</v>
      </c>
      <c r="BO20" s="228">
        <f t="shared" ca="1" si="20"/>
        <v>0</v>
      </c>
      <c r="BP20" s="228">
        <f t="shared" ca="1" si="21"/>
        <v>0</v>
      </c>
      <c r="BQ20" s="228">
        <f t="shared" ca="1" si="21"/>
        <v>0</v>
      </c>
      <c r="BR20" s="228">
        <f t="shared" ca="1" si="21"/>
        <v>0</v>
      </c>
      <c r="BS20" s="228">
        <f t="shared" ca="1" si="21"/>
        <v>0</v>
      </c>
      <c r="BT20" s="228">
        <f t="shared" ca="1" si="21"/>
        <v>0</v>
      </c>
      <c r="BU20" s="228">
        <f t="shared" ca="1" si="21"/>
        <v>0</v>
      </c>
      <c r="BV20" s="228">
        <f t="shared" ca="1" si="21"/>
        <v>0</v>
      </c>
      <c r="BW20" s="228">
        <f t="shared" ca="1" si="21"/>
        <v>0</v>
      </c>
      <c r="BX20" s="228">
        <f t="shared" ca="1" si="21"/>
        <v>0</v>
      </c>
      <c r="BY20" s="228">
        <f t="shared" ca="1" si="21"/>
        <v>0</v>
      </c>
      <c r="BZ20" s="228">
        <f t="shared" ca="1" si="22"/>
        <v>0</v>
      </c>
      <c r="CA20" s="228">
        <f t="shared" ca="1" si="22"/>
        <v>0</v>
      </c>
      <c r="CB20" s="228">
        <f t="shared" ca="1" si="22"/>
        <v>0</v>
      </c>
      <c r="CC20" s="228">
        <f t="shared" ca="1" si="22"/>
        <v>0</v>
      </c>
      <c r="CD20" s="228">
        <f t="shared" ca="1" si="22"/>
        <v>0</v>
      </c>
      <c r="CE20" s="228">
        <f t="shared" ca="1" si="22"/>
        <v>0</v>
      </c>
      <c r="CF20" s="228">
        <f t="shared" ca="1" si="22"/>
        <v>0</v>
      </c>
      <c r="CG20" s="228">
        <f t="shared" ca="1" si="22"/>
        <v>0</v>
      </c>
      <c r="CH20" s="228">
        <f t="shared" ca="1" si="22"/>
        <v>0</v>
      </c>
      <c r="CI20" s="228">
        <f t="shared" ca="1" si="22"/>
        <v>0</v>
      </c>
      <c r="CJ20" s="228">
        <f t="shared" ca="1" si="23"/>
        <v>0</v>
      </c>
      <c r="CK20" s="228">
        <f t="shared" ca="1" si="23"/>
        <v>0</v>
      </c>
      <c r="CL20" s="228">
        <f t="shared" ca="1" si="23"/>
        <v>0</v>
      </c>
      <c r="CM20" s="228">
        <f t="shared" ca="1" si="23"/>
        <v>0</v>
      </c>
      <c r="CN20" s="228">
        <f t="shared" ca="1" si="23"/>
        <v>0</v>
      </c>
      <c r="CO20" s="228">
        <f t="shared" ca="1" si="23"/>
        <v>0</v>
      </c>
      <c r="CP20" s="228">
        <f t="shared" ca="1" si="23"/>
        <v>0</v>
      </c>
      <c r="CQ20" s="228">
        <f t="shared" ca="1" si="23"/>
        <v>0</v>
      </c>
      <c r="CR20" s="228">
        <f t="shared" ca="1" si="23"/>
        <v>0</v>
      </c>
      <c r="CS20" s="228">
        <f t="shared" ca="1" si="23"/>
        <v>0</v>
      </c>
      <c r="CT20" s="228">
        <f t="shared" ca="1" si="24"/>
        <v>0</v>
      </c>
      <c r="CU20" s="228">
        <f t="shared" ca="1" si="24"/>
        <v>0</v>
      </c>
      <c r="CV20" s="228">
        <f t="shared" ca="1" si="24"/>
        <v>0</v>
      </c>
      <c r="CW20" s="228">
        <f t="shared" ca="1" si="24"/>
        <v>0</v>
      </c>
      <c r="CX20" s="228">
        <f t="shared" ca="1" si="24"/>
        <v>0</v>
      </c>
      <c r="CY20" s="228">
        <f t="shared" ca="1" si="24"/>
        <v>0</v>
      </c>
      <c r="CZ20" s="228">
        <f t="shared" ca="1" si="24"/>
        <v>0</v>
      </c>
      <c r="DA20" s="228">
        <f t="shared" ca="1" si="24"/>
        <v>0</v>
      </c>
      <c r="DB20" s="228">
        <f t="shared" ca="1" si="24"/>
        <v>0</v>
      </c>
      <c r="DC20" s="228">
        <f t="shared" ca="1" si="24"/>
        <v>0</v>
      </c>
      <c r="DE20" s="403" t="str">
        <f t="shared" ca="1" si="25"/>
        <v>D.1.9.</v>
      </c>
      <c r="DF20" s="273">
        <v>1</v>
      </c>
      <c r="DG20" s="261">
        <f t="shared" ca="1" si="26"/>
        <v>21</v>
      </c>
      <c r="DH20" s="261">
        <v>0</v>
      </c>
    </row>
    <row r="21" spans="1:112" s="1" customFormat="1" hidden="1">
      <c r="A21" s="210">
        <v>9</v>
      </c>
      <c r="B21" s="347" t="str">
        <f t="shared" ca="1" si="12"/>
        <v>D.1.L.</v>
      </c>
      <c r="C21" s="216" t="str">
        <f t="shared" ca="1" si="13"/>
        <v>Likutinė vertė</v>
      </c>
      <c r="D21" s="221"/>
      <c r="E21" s="239">
        <f t="shared" ca="1" si="14"/>
        <v>0.21</v>
      </c>
      <c r="F21" s="233">
        <f ca="1">H21+NPV(FD,I21:INDEX(I21:DC21,PAL))</f>
        <v>0</v>
      </c>
      <c r="G21" s="230">
        <f ca="1">SUMIF($H$5:$DC$5,"&lt;="&amp;PAL,$H21:$DC21)</f>
        <v>0</v>
      </c>
      <c r="H21" s="228">
        <f t="shared" ca="1" si="15"/>
        <v>0</v>
      </c>
      <c r="I21" s="228">
        <f t="shared" ca="1" si="15"/>
        <v>0</v>
      </c>
      <c r="J21" s="228">
        <f t="shared" ca="1" si="15"/>
        <v>0</v>
      </c>
      <c r="K21" s="228">
        <f t="shared" ca="1" si="15"/>
        <v>0</v>
      </c>
      <c r="L21" s="228">
        <f t="shared" ca="1" si="15"/>
        <v>0</v>
      </c>
      <c r="M21" s="228">
        <f t="shared" ca="1" si="15"/>
        <v>0</v>
      </c>
      <c r="N21" s="228">
        <f t="shared" ca="1" si="15"/>
        <v>0</v>
      </c>
      <c r="O21" s="228">
        <f t="shared" ca="1" si="15"/>
        <v>0</v>
      </c>
      <c r="P21" s="228">
        <f t="shared" ca="1" si="15"/>
        <v>0</v>
      </c>
      <c r="Q21" s="228">
        <f t="shared" ca="1" si="15"/>
        <v>0</v>
      </c>
      <c r="R21" s="228">
        <f t="shared" ca="1" si="16"/>
        <v>0</v>
      </c>
      <c r="S21" s="228">
        <f t="shared" ca="1" si="16"/>
        <v>0</v>
      </c>
      <c r="T21" s="228">
        <f t="shared" ca="1" si="16"/>
        <v>0</v>
      </c>
      <c r="U21" s="228">
        <f t="shared" ca="1" si="16"/>
        <v>0</v>
      </c>
      <c r="V21" s="228">
        <f t="shared" ca="1" si="16"/>
        <v>0</v>
      </c>
      <c r="W21" s="228">
        <f t="shared" ca="1" si="16"/>
        <v>0</v>
      </c>
      <c r="X21" s="228">
        <f t="shared" ca="1" si="16"/>
        <v>0</v>
      </c>
      <c r="Y21" s="228">
        <f t="shared" ca="1" si="16"/>
        <v>0</v>
      </c>
      <c r="Z21" s="228">
        <f t="shared" ca="1" si="16"/>
        <v>0</v>
      </c>
      <c r="AA21" s="228">
        <f t="shared" ca="1" si="16"/>
        <v>0</v>
      </c>
      <c r="AB21" s="228">
        <f t="shared" ca="1" si="17"/>
        <v>0</v>
      </c>
      <c r="AC21" s="228">
        <f t="shared" ca="1" si="17"/>
        <v>0</v>
      </c>
      <c r="AD21" s="228">
        <f t="shared" ca="1" si="17"/>
        <v>0</v>
      </c>
      <c r="AE21" s="228">
        <f t="shared" ca="1" si="17"/>
        <v>0</v>
      </c>
      <c r="AF21" s="228">
        <f t="shared" ca="1" si="17"/>
        <v>0</v>
      </c>
      <c r="AG21" s="228">
        <f t="shared" ca="1" si="17"/>
        <v>0</v>
      </c>
      <c r="AH21" s="228">
        <f t="shared" ca="1" si="17"/>
        <v>0</v>
      </c>
      <c r="AI21" s="228">
        <f t="shared" ca="1" si="17"/>
        <v>0</v>
      </c>
      <c r="AJ21" s="228">
        <f t="shared" ca="1" si="17"/>
        <v>0</v>
      </c>
      <c r="AK21" s="228">
        <f t="shared" ca="1" si="17"/>
        <v>0</v>
      </c>
      <c r="AL21" s="228">
        <f t="shared" ca="1" si="18"/>
        <v>0</v>
      </c>
      <c r="AM21" s="228">
        <f t="shared" ca="1" si="18"/>
        <v>0</v>
      </c>
      <c r="AN21" s="228">
        <f t="shared" ca="1" si="18"/>
        <v>0</v>
      </c>
      <c r="AO21" s="228">
        <f t="shared" ca="1" si="18"/>
        <v>0</v>
      </c>
      <c r="AP21" s="228">
        <f t="shared" ca="1" si="18"/>
        <v>0</v>
      </c>
      <c r="AQ21" s="228">
        <f t="shared" ca="1" si="18"/>
        <v>0</v>
      </c>
      <c r="AR21" s="228">
        <f t="shared" ca="1" si="18"/>
        <v>0</v>
      </c>
      <c r="AS21" s="228">
        <f t="shared" ca="1" si="18"/>
        <v>0</v>
      </c>
      <c r="AT21" s="228">
        <f t="shared" ca="1" si="18"/>
        <v>0</v>
      </c>
      <c r="AU21" s="228">
        <f t="shared" ca="1" si="18"/>
        <v>0</v>
      </c>
      <c r="AV21" s="228">
        <f t="shared" ca="1" si="19"/>
        <v>0</v>
      </c>
      <c r="AW21" s="228">
        <f t="shared" ca="1" si="19"/>
        <v>0</v>
      </c>
      <c r="AX21" s="228">
        <f t="shared" ca="1" si="19"/>
        <v>0</v>
      </c>
      <c r="AY21" s="228">
        <f t="shared" ca="1" si="19"/>
        <v>0</v>
      </c>
      <c r="AZ21" s="228">
        <f t="shared" ca="1" si="19"/>
        <v>0</v>
      </c>
      <c r="BA21" s="228">
        <f t="shared" ca="1" si="19"/>
        <v>0</v>
      </c>
      <c r="BB21" s="228">
        <f t="shared" ca="1" si="19"/>
        <v>0</v>
      </c>
      <c r="BC21" s="228">
        <f t="shared" ca="1" si="19"/>
        <v>0</v>
      </c>
      <c r="BD21" s="228">
        <f t="shared" ca="1" si="19"/>
        <v>0</v>
      </c>
      <c r="BE21" s="228">
        <f t="shared" ca="1" si="19"/>
        <v>0</v>
      </c>
      <c r="BF21" s="228">
        <f t="shared" ca="1" si="20"/>
        <v>0</v>
      </c>
      <c r="BG21" s="228">
        <f t="shared" ca="1" si="20"/>
        <v>0</v>
      </c>
      <c r="BH21" s="228">
        <f t="shared" ca="1" si="20"/>
        <v>0</v>
      </c>
      <c r="BI21" s="228">
        <f t="shared" ca="1" si="20"/>
        <v>0</v>
      </c>
      <c r="BJ21" s="228">
        <f t="shared" ca="1" si="20"/>
        <v>0</v>
      </c>
      <c r="BK21" s="228">
        <f t="shared" ca="1" si="20"/>
        <v>0</v>
      </c>
      <c r="BL21" s="228">
        <f t="shared" ca="1" si="20"/>
        <v>0</v>
      </c>
      <c r="BM21" s="228">
        <f t="shared" ca="1" si="20"/>
        <v>0</v>
      </c>
      <c r="BN21" s="228">
        <f t="shared" ca="1" si="20"/>
        <v>0</v>
      </c>
      <c r="BO21" s="228">
        <f t="shared" ca="1" si="20"/>
        <v>0</v>
      </c>
      <c r="BP21" s="228">
        <f t="shared" ca="1" si="21"/>
        <v>0</v>
      </c>
      <c r="BQ21" s="228">
        <f t="shared" ca="1" si="21"/>
        <v>0</v>
      </c>
      <c r="BR21" s="228">
        <f t="shared" ca="1" si="21"/>
        <v>0</v>
      </c>
      <c r="BS21" s="228">
        <f t="shared" ca="1" si="21"/>
        <v>0</v>
      </c>
      <c r="BT21" s="228">
        <f t="shared" ca="1" si="21"/>
        <v>0</v>
      </c>
      <c r="BU21" s="228">
        <f t="shared" ca="1" si="21"/>
        <v>0</v>
      </c>
      <c r="BV21" s="228">
        <f t="shared" ca="1" si="21"/>
        <v>0</v>
      </c>
      <c r="BW21" s="228">
        <f t="shared" ca="1" si="21"/>
        <v>0</v>
      </c>
      <c r="BX21" s="228">
        <f t="shared" ca="1" si="21"/>
        <v>0</v>
      </c>
      <c r="BY21" s="228">
        <f t="shared" ca="1" si="21"/>
        <v>0</v>
      </c>
      <c r="BZ21" s="228">
        <f t="shared" ca="1" si="22"/>
        <v>0</v>
      </c>
      <c r="CA21" s="228">
        <f t="shared" ca="1" si="22"/>
        <v>0</v>
      </c>
      <c r="CB21" s="228">
        <f t="shared" ca="1" si="22"/>
        <v>0</v>
      </c>
      <c r="CC21" s="228">
        <f t="shared" ca="1" si="22"/>
        <v>0</v>
      </c>
      <c r="CD21" s="228">
        <f t="shared" ca="1" si="22"/>
        <v>0</v>
      </c>
      <c r="CE21" s="228">
        <f t="shared" ca="1" si="22"/>
        <v>0</v>
      </c>
      <c r="CF21" s="228">
        <f t="shared" ca="1" si="22"/>
        <v>0</v>
      </c>
      <c r="CG21" s="228">
        <f t="shared" ca="1" si="22"/>
        <v>0</v>
      </c>
      <c r="CH21" s="228">
        <f t="shared" ca="1" si="22"/>
        <v>0</v>
      </c>
      <c r="CI21" s="228">
        <f t="shared" ca="1" si="22"/>
        <v>0</v>
      </c>
      <c r="CJ21" s="228">
        <f t="shared" ca="1" si="23"/>
        <v>0</v>
      </c>
      <c r="CK21" s="228">
        <f t="shared" ca="1" si="23"/>
        <v>0</v>
      </c>
      <c r="CL21" s="228">
        <f t="shared" ca="1" si="23"/>
        <v>0</v>
      </c>
      <c r="CM21" s="228">
        <f t="shared" ca="1" si="23"/>
        <v>0</v>
      </c>
      <c r="CN21" s="228">
        <f t="shared" ca="1" si="23"/>
        <v>0</v>
      </c>
      <c r="CO21" s="228">
        <f t="shared" ca="1" si="23"/>
        <v>0</v>
      </c>
      <c r="CP21" s="228">
        <f t="shared" ca="1" si="23"/>
        <v>0</v>
      </c>
      <c r="CQ21" s="228">
        <f t="shared" ca="1" si="23"/>
        <v>0</v>
      </c>
      <c r="CR21" s="228">
        <f t="shared" ca="1" si="23"/>
        <v>0</v>
      </c>
      <c r="CS21" s="228">
        <f t="shared" ca="1" si="23"/>
        <v>0</v>
      </c>
      <c r="CT21" s="228">
        <f t="shared" ca="1" si="24"/>
        <v>0</v>
      </c>
      <c r="CU21" s="228">
        <f t="shared" ca="1" si="24"/>
        <v>0</v>
      </c>
      <c r="CV21" s="228">
        <f t="shared" ca="1" si="24"/>
        <v>0</v>
      </c>
      <c r="CW21" s="228">
        <f t="shared" ca="1" si="24"/>
        <v>0</v>
      </c>
      <c r="CX21" s="228">
        <f t="shared" ca="1" si="24"/>
        <v>0</v>
      </c>
      <c r="CY21" s="228">
        <f t="shared" ca="1" si="24"/>
        <v>0</v>
      </c>
      <c r="CZ21" s="228">
        <f t="shared" ca="1" si="24"/>
        <v>0</v>
      </c>
      <c r="DA21" s="228">
        <f t="shared" ca="1" si="24"/>
        <v>0</v>
      </c>
      <c r="DB21" s="228">
        <f t="shared" ca="1" si="24"/>
        <v>0</v>
      </c>
      <c r="DC21" s="228">
        <f t="shared" ca="1" si="24"/>
        <v>0</v>
      </c>
      <c r="DE21" s="403" t="str">
        <f t="shared" ca="1" si="25"/>
        <v>D.1.L.</v>
      </c>
      <c r="DF21" s="273">
        <v>1</v>
      </c>
      <c r="DG21" s="261">
        <f t="shared" ca="1" si="26"/>
        <v>21</v>
      </c>
      <c r="DH21" s="261">
        <f ca="1">DG21/(100+DG21)</f>
        <v>0.17355371900826447</v>
      </c>
    </row>
    <row r="22" spans="1:112" hidden="1">
      <c r="A22" s="210">
        <v>10</v>
      </c>
      <c r="B22" s="347" t="str">
        <f t="shared" ca="1" si="12"/>
        <v>D.2.</v>
      </c>
      <c r="C22" s="339" t="str">
        <f t="shared" ca="1" si="13"/>
        <v>Mokestinės</v>
      </c>
      <c r="D22" s="222"/>
      <c r="E22" s="379" t="str">
        <f t="shared" ca="1" si="14"/>
        <v/>
      </c>
      <c r="F22" s="231">
        <f ca="1">SUM(F23:F30)+F31</f>
        <v>0</v>
      </c>
      <c r="G22" s="230">
        <f ca="1">SUMIF($H$5:$DC$5,"&lt;="&amp;PAL,$H22:$DC22)</f>
        <v>0</v>
      </c>
      <c r="H22" s="380">
        <f ca="1">SUM(H23:H31)</f>
        <v>0</v>
      </c>
      <c r="I22" s="380">
        <f t="shared" ref="I22:BT22" ca="1" si="27">SUM(I23:I31)</f>
        <v>0</v>
      </c>
      <c r="J22" s="380">
        <f t="shared" ca="1" si="27"/>
        <v>0</v>
      </c>
      <c r="K22" s="380">
        <f t="shared" ca="1" si="27"/>
        <v>0</v>
      </c>
      <c r="L22" s="380">
        <f t="shared" ca="1" si="27"/>
        <v>0</v>
      </c>
      <c r="M22" s="380">
        <f t="shared" ca="1" si="27"/>
        <v>0</v>
      </c>
      <c r="N22" s="380">
        <f t="shared" ca="1" si="27"/>
        <v>0</v>
      </c>
      <c r="O22" s="380">
        <f t="shared" ca="1" si="27"/>
        <v>0</v>
      </c>
      <c r="P22" s="380">
        <f t="shared" ca="1" si="27"/>
        <v>0</v>
      </c>
      <c r="Q22" s="380">
        <f t="shared" ca="1" si="27"/>
        <v>0</v>
      </c>
      <c r="R22" s="380">
        <f t="shared" ca="1" si="27"/>
        <v>0</v>
      </c>
      <c r="S22" s="380">
        <f t="shared" ca="1" si="27"/>
        <v>0</v>
      </c>
      <c r="T22" s="380">
        <f t="shared" ca="1" si="27"/>
        <v>0</v>
      </c>
      <c r="U22" s="380">
        <f t="shared" ca="1" si="27"/>
        <v>0</v>
      </c>
      <c r="V22" s="380">
        <f t="shared" ca="1" si="27"/>
        <v>0</v>
      </c>
      <c r="W22" s="380">
        <f t="shared" ca="1" si="27"/>
        <v>0</v>
      </c>
      <c r="X22" s="380">
        <f t="shared" ca="1" si="27"/>
        <v>0</v>
      </c>
      <c r="Y22" s="380">
        <f t="shared" ca="1" si="27"/>
        <v>0</v>
      </c>
      <c r="Z22" s="380">
        <f t="shared" ca="1" si="27"/>
        <v>0</v>
      </c>
      <c r="AA22" s="380">
        <f t="shared" ca="1" si="27"/>
        <v>0</v>
      </c>
      <c r="AB22" s="380">
        <f t="shared" ca="1" si="27"/>
        <v>0</v>
      </c>
      <c r="AC22" s="380">
        <f t="shared" ca="1" si="27"/>
        <v>0</v>
      </c>
      <c r="AD22" s="380">
        <f t="shared" ca="1" si="27"/>
        <v>0</v>
      </c>
      <c r="AE22" s="380">
        <f t="shared" ca="1" si="27"/>
        <v>0</v>
      </c>
      <c r="AF22" s="380">
        <f t="shared" ca="1" si="27"/>
        <v>0</v>
      </c>
      <c r="AG22" s="380">
        <f t="shared" ca="1" si="27"/>
        <v>0</v>
      </c>
      <c r="AH22" s="380">
        <f t="shared" ca="1" si="27"/>
        <v>0</v>
      </c>
      <c r="AI22" s="380">
        <f t="shared" ca="1" si="27"/>
        <v>0</v>
      </c>
      <c r="AJ22" s="380">
        <f t="shared" ca="1" si="27"/>
        <v>0</v>
      </c>
      <c r="AK22" s="380">
        <f t="shared" ca="1" si="27"/>
        <v>0</v>
      </c>
      <c r="AL22" s="380">
        <f t="shared" ca="1" si="27"/>
        <v>0</v>
      </c>
      <c r="AM22" s="380">
        <f t="shared" ca="1" si="27"/>
        <v>0</v>
      </c>
      <c r="AN22" s="380">
        <f t="shared" ca="1" si="27"/>
        <v>0</v>
      </c>
      <c r="AO22" s="380">
        <f t="shared" ca="1" si="27"/>
        <v>0</v>
      </c>
      <c r="AP22" s="380">
        <f t="shared" ca="1" si="27"/>
        <v>0</v>
      </c>
      <c r="AQ22" s="380">
        <f t="shared" ca="1" si="27"/>
        <v>0</v>
      </c>
      <c r="AR22" s="380">
        <f t="shared" ca="1" si="27"/>
        <v>0</v>
      </c>
      <c r="AS22" s="380">
        <f t="shared" ca="1" si="27"/>
        <v>0</v>
      </c>
      <c r="AT22" s="380">
        <f t="shared" ca="1" si="27"/>
        <v>0</v>
      </c>
      <c r="AU22" s="380">
        <f t="shared" ca="1" si="27"/>
        <v>0</v>
      </c>
      <c r="AV22" s="380">
        <f t="shared" ca="1" si="27"/>
        <v>0</v>
      </c>
      <c r="AW22" s="380">
        <f t="shared" ca="1" si="27"/>
        <v>0</v>
      </c>
      <c r="AX22" s="380">
        <f t="shared" ca="1" si="27"/>
        <v>0</v>
      </c>
      <c r="AY22" s="380">
        <f t="shared" ca="1" si="27"/>
        <v>0</v>
      </c>
      <c r="AZ22" s="380">
        <f t="shared" ca="1" si="27"/>
        <v>0</v>
      </c>
      <c r="BA22" s="380">
        <f t="shared" ca="1" si="27"/>
        <v>0</v>
      </c>
      <c r="BB22" s="380">
        <f t="shared" ca="1" si="27"/>
        <v>0</v>
      </c>
      <c r="BC22" s="380">
        <f t="shared" ca="1" si="27"/>
        <v>0</v>
      </c>
      <c r="BD22" s="380">
        <f t="shared" ca="1" si="27"/>
        <v>0</v>
      </c>
      <c r="BE22" s="380">
        <f t="shared" ca="1" si="27"/>
        <v>0</v>
      </c>
      <c r="BF22" s="380">
        <f t="shared" ca="1" si="27"/>
        <v>0</v>
      </c>
      <c r="BG22" s="380">
        <f t="shared" ca="1" si="27"/>
        <v>0</v>
      </c>
      <c r="BH22" s="380">
        <f t="shared" ca="1" si="27"/>
        <v>0</v>
      </c>
      <c r="BI22" s="380">
        <f t="shared" ca="1" si="27"/>
        <v>0</v>
      </c>
      <c r="BJ22" s="380">
        <f t="shared" ca="1" si="27"/>
        <v>0</v>
      </c>
      <c r="BK22" s="380">
        <f t="shared" ca="1" si="27"/>
        <v>0</v>
      </c>
      <c r="BL22" s="380">
        <f t="shared" ca="1" si="27"/>
        <v>0</v>
      </c>
      <c r="BM22" s="380">
        <f t="shared" ca="1" si="27"/>
        <v>0</v>
      </c>
      <c r="BN22" s="380">
        <f t="shared" ca="1" si="27"/>
        <v>0</v>
      </c>
      <c r="BO22" s="380">
        <f t="shared" ca="1" si="27"/>
        <v>0</v>
      </c>
      <c r="BP22" s="380">
        <f t="shared" ca="1" si="27"/>
        <v>0</v>
      </c>
      <c r="BQ22" s="380">
        <f t="shared" ca="1" si="27"/>
        <v>0</v>
      </c>
      <c r="BR22" s="380">
        <f t="shared" ca="1" si="27"/>
        <v>0</v>
      </c>
      <c r="BS22" s="380">
        <f t="shared" ca="1" si="27"/>
        <v>0</v>
      </c>
      <c r="BT22" s="380">
        <f t="shared" ca="1" si="27"/>
        <v>0</v>
      </c>
      <c r="BU22" s="380">
        <f t="shared" ref="BU22:DC22" ca="1" si="28">SUM(BU23:BU31)</f>
        <v>0</v>
      </c>
      <c r="BV22" s="380">
        <f t="shared" ca="1" si="28"/>
        <v>0</v>
      </c>
      <c r="BW22" s="380">
        <f t="shared" ca="1" si="28"/>
        <v>0</v>
      </c>
      <c r="BX22" s="380">
        <f t="shared" ca="1" si="28"/>
        <v>0</v>
      </c>
      <c r="BY22" s="380">
        <f t="shared" ca="1" si="28"/>
        <v>0</v>
      </c>
      <c r="BZ22" s="380">
        <f t="shared" ca="1" si="28"/>
        <v>0</v>
      </c>
      <c r="CA22" s="380">
        <f t="shared" ca="1" si="28"/>
        <v>0</v>
      </c>
      <c r="CB22" s="380">
        <f t="shared" ca="1" si="28"/>
        <v>0</v>
      </c>
      <c r="CC22" s="380">
        <f t="shared" ca="1" si="28"/>
        <v>0</v>
      </c>
      <c r="CD22" s="380">
        <f t="shared" ca="1" si="28"/>
        <v>0</v>
      </c>
      <c r="CE22" s="380">
        <f t="shared" ca="1" si="28"/>
        <v>0</v>
      </c>
      <c r="CF22" s="380">
        <f t="shared" ca="1" si="28"/>
        <v>0</v>
      </c>
      <c r="CG22" s="380">
        <f t="shared" ca="1" si="28"/>
        <v>0</v>
      </c>
      <c r="CH22" s="380">
        <f t="shared" ca="1" si="28"/>
        <v>0</v>
      </c>
      <c r="CI22" s="380">
        <f t="shared" ca="1" si="28"/>
        <v>0</v>
      </c>
      <c r="CJ22" s="380">
        <f t="shared" ca="1" si="28"/>
        <v>0</v>
      </c>
      <c r="CK22" s="380">
        <f t="shared" ca="1" si="28"/>
        <v>0</v>
      </c>
      <c r="CL22" s="380">
        <f t="shared" ca="1" si="28"/>
        <v>0</v>
      </c>
      <c r="CM22" s="380">
        <f t="shared" ca="1" si="28"/>
        <v>0</v>
      </c>
      <c r="CN22" s="380">
        <f t="shared" ca="1" si="28"/>
        <v>0</v>
      </c>
      <c r="CO22" s="380">
        <f t="shared" ca="1" si="28"/>
        <v>0</v>
      </c>
      <c r="CP22" s="380">
        <f t="shared" ca="1" si="28"/>
        <v>0</v>
      </c>
      <c r="CQ22" s="380">
        <f t="shared" ca="1" si="28"/>
        <v>0</v>
      </c>
      <c r="CR22" s="380">
        <f t="shared" ca="1" si="28"/>
        <v>0</v>
      </c>
      <c r="CS22" s="380">
        <f t="shared" ca="1" si="28"/>
        <v>0</v>
      </c>
      <c r="CT22" s="380">
        <f t="shared" ca="1" si="28"/>
        <v>0</v>
      </c>
      <c r="CU22" s="380">
        <f t="shared" ca="1" si="28"/>
        <v>0</v>
      </c>
      <c r="CV22" s="380">
        <f t="shared" ca="1" si="28"/>
        <v>0</v>
      </c>
      <c r="CW22" s="380">
        <f t="shared" ca="1" si="28"/>
        <v>0</v>
      </c>
      <c r="CX22" s="380">
        <f t="shared" ca="1" si="28"/>
        <v>0</v>
      </c>
      <c r="CY22" s="380">
        <f t="shared" ca="1" si="28"/>
        <v>0</v>
      </c>
      <c r="CZ22" s="380">
        <f t="shared" ca="1" si="28"/>
        <v>0</v>
      </c>
      <c r="DA22" s="380">
        <f t="shared" ca="1" si="28"/>
        <v>0</v>
      </c>
      <c r="DB22" s="380">
        <f t="shared" ca="1" si="28"/>
        <v>0</v>
      </c>
      <c r="DC22" s="380">
        <f t="shared" ca="1" si="28"/>
        <v>0</v>
      </c>
      <c r="DE22" s="403"/>
      <c r="DF22" s="273">
        <v>1</v>
      </c>
      <c r="DG22" s="261"/>
    </row>
    <row r="23" spans="1:112" hidden="1">
      <c r="A23" s="210">
        <v>11</v>
      </c>
      <c r="B23" s="347" t="str">
        <f t="shared" ca="1" si="12"/>
        <v>D.2.1.</v>
      </c>
      <c r="C23" s="216" t="str">
        <f t="shared" ca="1" si="13"/>
        <v>Veikla</v>
      </c>
      <c r="D23" s="235"/>
      <c r="E23" s="239">
        <f t="shared" ca="1" si="14"/>
        <v>0.21</v>
      </c>
      <c r="F23" s="233">
        <f ca="1">H23+NPV(FD,I23:INDEX(I23:DC23,PAL))</f>
        <v>0</v>
      </c>
      <c r="G23" s="230">
        <f ca="1">SUMIF($H$5:$DC$5,"&lt;="&amp;PAL,$H23:$DC23)</f>
        <v>0</v>
      </c>
      <c r="H23" s="228">
        <f t="shared" ref="H23:Q32" ca="1" si="29">OFFSET(INDIRECT("'"&amp;Opt_alt&amp;"'!H12"),$A23,H$5)*$DF23</f>
        <v>0</v>
      </c>
      <c r="I23" s="228">
        <f t="shared" ca="1" si="29"/>
        <v>0</v>
      </c>
      <c r="J23" s="228">
        <f t="shared" ca="1" si="29"/>
        <v>0</v>
      </c>
      <c r="K23" s="228">
        <f t="shared" ca="1" si="29"/>
        <v>0</v>
      </c>
      <c r="L23" s="228">
        <f t="shared" ca="1" si="29"/>
        <v>0</v>
      </c>
      <c r="M23" s="228">
        <f t="shared" ca="1" si="29"/>
        <v>0</v>
      </c>
      <c r="N23" s="228">
        <f t="shared" ca="1" si="29"/>
        <v>0</v>
      </c>
      <c r="O23" s="228">
        <f t="shared" ca="1" si="29"/>
        <v>0</v>
      </c>
      <c r="P23" s="228">
        <f t="shared" ca="1" si="29"/>
        <v>0</v>
      </c>
      <c r="Q23" s="228">
        <f t="shared" ca="1" si="29"/>
        <v>0</v>
      </c>
      <c r="R23" s="228">
        <f t="shared" ref="R23:AA32" ca="1" si="30">OFFSET(INDIRECT("'"&amp;Opt_alt&amp;"'!H12"),$A23,R$5)*$DF23</f>
        <v>0</v>
      </c>
      <c r="S23" s="228">
        <f t="shared" ca="1" si="30"/>
        <v>0</v>
      </c>
      <c r="T23" s="228">
        <f t="shared" ca="1" si="30"/>
        <v>0</v>
      </c>
      <c r="U23" s="228">
        <f t="shared" ca="1" si="30"/>
        <v>0</v>
      </c>
      <c r="V23" s="228">
        <f t="shared" ca="1" si="30"/>
        <v>0</v>
      </c>
      <c r="W23" s="228">
        <f t="shared" ca="1" si="30"/>
        <v>0</v>
      </c>
      <c r="X23" s="228">
        <f t="shared" ca="1" si="30"/>
        <v>0</v>
      </c>
      <c r="Y23" s="228">
        <f t="shared" ca="1" si="30"/>
        <v>0</v>
      </c>
      <c r="Z23" s="228">
        <f t="shared" ca="1" si="30"/>
        <v>0</v>
      </c>
      <c r="AA23" s="228">
        <f t="shared" ca="1" si="30"/>
        <v>0</v>
      </c>
      <c r="AB23" s="228">
        <f t="shared" ref="AB23:AK32" ca="1" si="31">OFFSET(INDIRECT("'"&amp;Opt_alt&amp;"'!H12"),$A23,AB$5)*$DF23</f>
        <v>0</v>
      </c>
      <c r="AC23" s="228">
        <f t="shared" ca="1" si="31"/>
        <v>0</v>
      </c>
      <c r="AD23" s="228">
        <f t="shared" ca="1" si="31"/>
        <v>0</v>
      </c>
      <c r="AE23" s="228">
        <f t="shared" ca="1" si="31"/>
        <v>0</v>
      </c>
      <c r="AF23" s="228">
        <f t="shared" ca="1" si="31"/>
        <v>0</v>
      </c>
      <c r="AG23" s="228">
        <f t="shared" ca="1" si="31"/>
        <v>0</v>
      </c>
      <c r="AH23" s="228">
        <f t="shared" ca="1" si="31"/>
        <v>0</v>
      </c>
      <c r="AI23" s="228">
        <f t="shared" ca="1" si="31"/>
        <v>0</v>
      </c>
      <c r="AJ23" s="228">
        <f t="shared" ca="1" si="31"/>
        <v>0</v>
      </c>
      <c r="AK23" s="228">
        <f t="shared" ca="1" si="31"/>
        <v>0</v>
      </c>
      <c r="AL23" s="228">
        <f t="shared" ref="AL23:AU32" ca="1" si="32">OFFSET(INDIRECT("'"&amp;Opt_alt&amp;"'!H12"),$A23,AL$5)*$DF23</f>
        <v>0</v>
      </c>
      <c r="AM23" s="228">
        <f t="shared" ca="1" si="32"/>
        <v>0</v>
      </c>
      <c r="AN23" s="228">
        <f t="shared" ca="1" si="32"/>
        <v>0</v>
      </c>
      <c r="AO23" s="228">
        <f t="shared" ca="1" si="32"/>
        <v>0</v>
      </c>
      <c r="AP23" s="228">
        <f t="shared" ca="1" si="32"/>
        <v>0</v>
      </c>
      <c r="AQ23" s="228">
        <f t="shared" ca="1" si="32"/>
        <v>0</v>
      </c>
      <c r="AR23" s="228">
        <f t="shared" ca="1" si="32"/>
        <v>0</v>
      </c>
      <c r="AS23" s="228">
        <f t="shared" ca="1" si="32"/>
        <v>0</v>
      </c>
      <c r="AT23" s="228">
        <f t="shared" ca="1" si="32"/>
        <v>0</v>
      </c>
      <c r="AU23" s="228">
        <f t="shared" ca="1" si="32"/>
        <v>0</v>
      </c>
      <c r="AV23" s="228">
        <f t="shared" ref="AV23:BE32" ca="1" si="33">OFFSET(INDIRECT("'"&amp;Opt_alt&amp;"'!H12"),$A23,AV$5)*$DF23</f>
        <v>0</v>
      </c>
      <c r="AW23" s="228">
        <f t="shared" ca="1" si="33"/>
        <v>0</v>
      </c>
      <c r="AX23" s="228">
        <f t="shared" ca="1" si="33"/>
        <v>0</v>
      </c>
      <c r="AY23" s="228">
        <f t="shared" ca="1" si="33"/>
        <v>0</v>
      </c>
      <c r="AZ23" s="228">
        <f t="shared" ca="1" si="33"/>
        <v>0</v>
      </c>
      <c r="BA23" s="228">
        <f t="shared" ca="1" si="33"/>
        <v>0</v>
      </c>
      <c r="BB23" s="228">
        <f t="shared" ca="1" si="33"/>
        <v>0</v>
      </c>
      <c r="BC23" s="228">
        <f t="shared" ca="1" si="33"/>
        <v>0</v>
      </c>
      <c r="BD23" s="228">
        <f t="shared" ca="1" si="33"/>
        <v>0</v>
      </c>
      <c r="BE23" s="228">
        <f t="shared" ca="1" si="33"/>
        <v>0</v>
      </c>
      <c r="BF23" s="228">
        <f t="shared" ref="BF23:BO32" ca="1" si="34">OFFSET(INDIRECT("'"&amp;Opt_alt&amp;"'!H12"),$A23,BF$5)*$DF23</f>
        <v>0</v>
      </c>
      <c r="BG23" s="228">
        <f t="shared" ca="1" si="34"/>
        <v>0</v>
      </c>
      <c r="BH23" s="228">
        <f t="shared" ca="1" si="34"/>
        <v>0</v>
      </c>
      <c r="BI23" s="228">
        <f t="shared" ca="1" si="34"/>
        <v>0</v>
      </c>
      <c r="BJ23" s="228">
        <f t="shared" ca="1" si="34"/>
        <v>0</v>
      </c>
      <c r="BK23" s="228">
        <f t="shared" ca="1" si="34"/>
        <v>0</v>
      </c>
      <c r="BL23" s="228">
        <f t="shared" ca="1" si="34"/>
        <v>0</v>
      </c>
      <c r="BM23" s="228">
        <f t="shared" ca="1" si="34"/>
        <v>0</v>
      </c>
      <c r="BN23" s="228">
        <f t="shared" ca="1" si="34"/>
        <v>0</v>
      </c>
      <c r="BO23" s="228">
        <f t="shared" ca="1" si="34"/>
        <v>0</v>
      </c>
      <c r="BP23" s="228">
        <f t="shared" ref="BP23:BY32" ca="1" si="35">OFFSET(INDIRECT("'"&amp;Opt_alt&amp;"'!H12"),$A23,BP$5)*$DF23</f>
        <v>0</v>
      </c>
      <c r="BQ23" s="228">
        <f t="shared" ca="1" si="35"/>
        <v>0</v>
      </c>
      <c r="BR23" s="228">
        <f t="shared" ca="1" si="35"/>
        <v>0</v>
      </c>
      <c r="BS23" s="228">
        <f t="shared" ca="1" si="35"/>
        <v>0</v>
      </c>
      <c r="BT23" s="228">
        <f t="shared" ca="1" si="35"/>
        <v>0</v>
      </c>
      <c r="BU23" s="228">
        <f t="shared" ca="1" si="35"/>
        <v>0</v>
      </c>
      <c r="BV23" s="228">
        <f t="shared" ca="1" si="35"/>
        <v>0</v>
      </c>
      <c r="BW23" s="228">
        <f t="shared" ca="1" si="35"/>
        <v>0</v>
      </c>
      <c r="BX23" s="228">
        <f t="shared" ca="1" si="35"/>
        <v>0</v>
      </c>
      <c r="BY23" s="228">
        <f t="shared" ca="1" si="35"/>
        <v>0</v>
      </c>
      <c r="BZ23" s="228">
        <f t="shared" ref="BZ23:CI32" ca="1" si="36">OFFSET(INDIRECT("'"&amp;Opt_alt&amp;"'!H12"),$A23,BZ$5)*$DF23</f>
        <v>0</v>
      </c>
      <c r="CA23" s="228">
        <f t="shared" ca="1" si="36"/>
        <v>0</v>
      </c>
      <c r="CB23" s="228">
        <f t="shared" ca="1" si="36"/>
        <v>0</v>
      </c>
      <c r="CC23" s="228">
        <f t="shared" ca="1" si="36"/>
        <v>0</v>
      </c>
      <c r="CD23" s="228">
        <f t="shared" ca="1" si="36"/>
        <v>0</v>
      </c>
      <c r="CE23" s="228">
        <f t="shared" ca="1" si="36"/>
        <v>0</v>
      </c>
      <c r="CF23" s="228">
        <f t="shared" ca="1" si="36"/>
        <v>0</v>
      </c>
      <c r="CG23" s="228">
        <f t="shared" ca="1" si="36"/>
        <v>0</v>
      </c>
      <c r="CH23" s="228">
        <f t="shared" ca="1" si="36"/>
        <v>0</v>
      </c>
      <c r="CI23" s="228">
        <f t="shared" ca="1" si="36"/>
        <v>0</v>
      </c>
      <c r="CJ23" s="228">
        <f t="shared" ref="CJ23:CS32" ca="1" si="37">OFFSET(INDIRECT("'"&amp;Opt_alt&amp;"'!H12"),$A23,CJ$5)*$DF23</f>
        <v>0</v>
      </c>
      <c r="CK23" s="228">
        <f t="shared" ca="1" si="37"/>
        <v>0</v>
      </c>
      <c r="CL23" s="228">
        <f t="shared" ca="1" si="37"/>
        <v>0</v>
      </c>
      <c r="CM23" s="228">
        <f t="shared" ca="1" si="37"/>
        <v>0</v>
      </c>
      <c r="CN23" s="228">
        <f t="shared" ca="1" si="37"/>
        <v>0</v>
      </c>
      <c r="CO23" s="228">
        <f t="shared" ca="1" si="37"/>
        <v>0</v>
      </c>
      <c r="CP23" s="228">
        <f t="shared" ca="1" si="37"/>
        <v>0</v>
      </c>
      <c r="CQ23" s="228">
        <f t="shared" ca="1" si="37"/>
        <v>0</v>
      </c>
      <c r="CR23" s="228">
        <f t="shared" ca="1" si="37"/>
        <v>0</v>
      </c>
      <c r="CS23" s="228">
        <f t="shared" ca="1" si="37"/>
        <v>0</v>
      </c>
      <c r="CT23" s="228">
        <f t="shared" ref="CT23:DC32" ca="1" si="38">OFFSET(INDIRECT("'"&amp;Opt_alt&amp;"'!H12"),$A23,CT$5)*$DF23</f>
        <v>0</v>
      </c>
      <c r="CU23" s="228">
        <f t="shared" ca="1" si="38"/>
        <v>0</v>
      </c>
      <c r="CV23" s="228">
        <f t="shared" ca="1" si="38"/>
        <v>0</v>
      </c>
      <c r="CW23" s="228">
        <f t="shared" ca="1" si="38"/>
        <v>0</v>
      </c>
      <c r="CX23" s="228">
        <f t="shared" ca="1" si="38"/>
        <v>0</v>
      </c>
      <c r="CY23" s="228">
        <f t="shared" ca="1" si="38"/>
        <v>0</v>
      </c>
      <c r="CZ23" s="228">
        <f t="shared" ca="1" si="38"/>
        <v>0</v>
      </c>
      <c r="DA23" s="228">
        <f t="shared" ca="1" si="38"/>
        <v>0</v>
      </c>
      <c r="DB23" s="228">
        <f t="shared" ca="1" si="38"/>
        <v>0</v>
      </c>
      <c r="DC23" s="228">
        <f t="shared" ca="1" si="38"/>
        <v>0</v>
      </c>
      <c r="DE23" s="403" t="str">
        <f t="shared" ca="1" si="25"/>
        <v>D.2.1.</v>
      </c>
      <c r="DF23" s="273">
        <v>1</v>
      </c>
      <c r="DG23" s="261">
        <f t="shared" ref="DG23:DG32" ca="1" si="39">OFFSET(INDIRECT("'"&amp;Opt_alt&amp;"'!H12"),$A23,DG$5)</f>
        <v>21</v>
      </c>
      <c r="DH23" s="278">
        <v>0</v>
      </c>
    </row>
    <row r="24" spans="1:112" hidden="1">
      <c r="A24" s="210">
        <v>12</v>
      </c>
      <c r="B24" s="347" t="str">
        <f t="shared" ca="1" si="12"/>
        <v>D.2.2.</v>
      </c>
      <c r="C24" s="216" t="str">
        <f t="shared" ca="1" si="13"/>
        <v>Veikla</v>
      </c>
      <c r="D24" s="235"/>
      <c r="E24" s="239">
        <f t="shared" ca="1" si="14"/>
        <v>0.21</v>
      </c>
      <c r="F24" s="233">
        <f ca="1">H24+NPV(FD,I24:INDEX(I24:DC24,PAL))</f>
        <v>0</v>
      </c>
      <c r="G24" s="230">
        <f ca="1">SUMIF($H$5:$DC$5,"&lt;="&amp;PAL,$H24:$DC24)</f>
        <v>0</v>
      </c>
      <c r="H24" s="228">
        <f t="shared" ca="1" si="29"/>
        <v>0</v>
      </c>
      <c r="I24" s="228">
        <f t="shared" ca="1" si="29"/>
        <v>0</v>
      </c>
      <c r="J24" s="228">
        <f t="shared" ca="1" si="29"/>
        <v>0</v>
      </c>
      <c r="K24" s="228">
        <f t="shared" ca="1" si="29"/>
        <v>0</v>
      </c>
      <c r="L24" s="228">
        <f t="shared" ca="1" si="29"/>
        <v>0</v>
      </c>
      <c r="M24" s="228">
        <f t="shared" ca="1" si="29"/>
        <v>0</v>
      </c>
      <c r="N24" s="228">
        <f t="shared" ca="1" si="29"/>
        <v>0</v>
      </c>
      <c r="O24" s="228">
        <f t="shared" ca="1" si="29"/>
        <v>0</v>
      </c>
      <c r="P24" s="228">
        <f t="shared" ca="1" si="29"/>
        <v>0</v>
      </c>
      <c r="Q24" s="228">
        <f t="shared" ca="1" si="29"/>
        <v>0</v>
      </c>
      <c r="R24" s="228">
        <f t="shared" ca="1" si="30"/>
        <v>0</v>
      </c>
      <c r="S24" s="228">
        <f t="shared" ca="1" si="30"/>
        <v>0</v>
      </c>
      <c r="T24" s="228">
        <f t="shared" ca="1" si="30"/>
        <v>0</v>
      </c>
      <c r="U24" s="228">
        <f t="shared" ca="1" si="30"/>
        <v>0</v>
      </c>
      <c r="V24" s="228">
        <f t="shared" ca="1" si="30"/>
        <v>0</v>
      </c>
      <c r="W24" s="228">
        <f t="shared" ca="1" si="30"/>
        <v>0</v>
      </c>
      <c r="X24" s="228">
        <f t="shared" ca="1" si="30"/>
        <v>0</v>
      </c>
      <c r="Y24" s="228">
        <f t="shared" ca="1" si="30"/>
        <v>0</v>
      </c>
      <c r="Z24" s="228">
        <f t="shared" ca="1" si="30"/>
        <v>0</v>
      </c>
      <c r="AA24" s="228">
        <f t="shared" ca="1" si="30"/>
        <v>0</v>
      </c>
      <c r="AB24" s="228">
        <f t="shared" ca="1" si="31"/>
        <v>0</v>
      </c>
      <c r="AC24" s="228">
        <f t="shared" ca="1" si="31"/>
        <v>0</v>
      </c>
      <c r="AD24" s="228">
        <f t="shared" ca="1" si="31"/>
        <v>0</v>
      </c>
      <c r="AE24" s="228">
        <f t="shared" ca="1" si="31"/>
        <v>0</v>
      </c>
      <c r="AF24" s="228">
        <f t="shared" ca="1" si="31"/>
        <v>0</v>
      </c>
      <c r="AG24" s="228">
        <f t="shared" ca="1" si="31"/>
        <v>0</v>
      </c>
      <c r="AH24" s="228">
        <f t="shared" ca="1" si="31"/>
        <v>0</v>
      </c>
      <c r="AI24" s="228">
        <f t="shared" ca="1" si="31"/>
        <v>0</v>
      </c>
      <c r="AJ24" s="228">
        <f t="shared" ca="1" si="31"/>
        <v>0</v>
      </c>
      <c r="AK24" s="228">
        <f t="shared" ca="1" si="31"/>
        <v>0</v>
      </c>
      <c r="AL24" s="228">
        <f t="shared" ca="1" si="32"/>
        <v>0</v>
      </c>
      <c r="AM24" s="228">
        <f t="shared" ca="1" si="32"/>
        <v>0</v>
      </c>
      <c r="AN24" s="228">
        <f t="shared" ca="1" si="32"/>
        <v>0</v>
      </c>
      <c r="AO24" s="228">
        <f t="shared" ca="1" si="32"/>
        <v>0</v>
      </c>
      <c r="AP24" s="228">
        <f t="shared" ca="1" si="32"/>
        <v>0</v>
      </c>
      <c r="AQ24" s="228">
        <f t="shared" ca="1" si="32"/>
        <v>0</v>
      </c>
      <c r="AR24" s="228">
        <f t="shared" ca="1" si="32"/>
        <v>0</v>
      </c>
      <c r="AS24" s="228">
        <f t="shared" ca="1" si="32"/>
        <v>0</v>
      </c>
      <c r="AT24" s="228">
        <f t="shared" ca="1" si="32"/>
        <v>0</v>
      </c>
      <c r="AU24" s="228">
        <f t="shared" ca="1" si="32"/>
        <v>0</v>
      </c>
      <c r="AV24" s="228">
        <f t="shared" ca="1" si="33"/>
        <v>0</v>
      </c>
      <c r="AW24" s="228">
        <f t="shared" ca="1" si="33"/>
        <v>0</v>
      </c>
      <c r="AX24" s="228">
        <f t="shared" ca="1" si="33"/>
        <v>0</v>
      </c>
      <c r="AY24" s="228">
        <f t="shared" ca="1" si="33"/>
        <v>0</v>
      </c>
      <c r="AZ24" s="228">
        <f t="shared" ca="1" si="33"/>
        <v>0</v>
      </c>
      <c r="BA24" s="228">
        <f t="shared" ca="1" si="33"/>
        <v>0</v>
      </c>
      <c r="BB24" s="228">
        <f t="shared" ca="1" si="33"/>
        <v>0</v>
      </c>
      <c r="BC24" s="228">
        <f t="shared" ca="1" si="33"/>
        <v>0</v>
      </c>
      <c r="BD24" s="228">
        <f t="shared" ca="1" si="33"/>
        <v>0</v>
      </c>
      <c r="BE24" s="228">
        <f t="shared" ca="1" si="33"/>
        <v>0</v>
      </c>
      <c r="BF24" s="228">
        <f t="shared" ca="1" si="34"/>
        <v>0</v>
      </c>
      <c r="BG24" s="228">
        <f t="shared" ca="1" si="34"/>
        <v>0</v>
      </c>
      <c r="BH24" s="228">
        <f t="shared" ca="1" si="34"/>
        <v>0</v>
      </c>
      <c r="BI24" s="228">
        <f t="shared" ca="1" si="34"/>
        <v>0</v>
      </c>
      <c r="BJ24" s="228">
        <f t="shared" ca="1" si="34"/>
        <v>0</v>
      </c>
      <c r="BK24" s="228">
        <f t="shared" ca="1" si="34"/>
        <v>0</v>
      </c>
      <c r="BL24" s="228">
        <f t="shared" ca="1" si="34"/>
        <v>0</v>
      </c>
      <c r="BM24" s="228">
        <f t="shared" ca="1" si="34"/>
        <v>0</v>
      </c>
      <c r="BN24" s="228">
        <f t="shared" ca="1" si="34"/>
        <v>0</v>
      </c>
      <c r="BO24" s="228">
        <f t="shared" ca="1" si="34"/>
        <v>0</v>
      </c>
      <c r="BP24" s="228">
        <f t="shared" ca="1" si="35"/>
        <v>0</v>
      </c>
      <c r="BQ24" s="228">
        <f t="shared" ca="1" si="35"/>
        <v>0</v>
      </c>
      <c r="BR24" s="228">
        <f t="shared" ca="1" si="35"/>
        <v>0</v>
      </c>
      <c r="BS24" s="228">
        <f t="shared" ca="1" si="35"/>
        <v>0</v>
      </c>
      <c r="BT24" s="228">
        <f t="shared" ca="1" si="35"/>
        <v>0</v>
      </c>
      <c r="BU24" s="228">
        <f t="shared" ca="1" si="35"/>
        <v>0</v>
      </c>
      <c r="BV24" s="228">
        <f t="shared" ca="1" si="35"/>
        <v>0</v>
      </c>
      <c r="BW24" s="228">
        <f t="shared" ca="1" si="35"/>
        <v>0</v>
      </c>
      <c r="BX24" s="228">
        <f t="shared" ca="1" si="35"/>
        <v>0</v>
      </c>
      <c r="BY24" s="228">
        <f t="shared" ca="1" si="35"/>
        <v>0</v>
      </c>
      <c r="BZ24" s="228">
        <f t="shared" ca="1" si="36"/>
        <v>0</v>
      </c>
      <c r="CA24" s="228">
        <f t="shared" ca="1" si="36"/>
        <v>0</v>
      </c>
      <c r="CB24" s="228">
        <f t="shared" ca="1" si="36"/>
        <v>0</v>
      </c>
      <c r="CC24" s="228">
        <f t="shared" ca="1" si="36"/>
        <v>0</v>
      </c>
      <c r="CD24" s="228">
        <f t="shared" ca="1" si="36"/>
        <v>0</v>
      </c>
      <c r="CE24" s="228">
        <f t="shared" ca="1" si="36"/>
        <v>0</v>
      </c>
      <c r="CF24" s="228">
        <f t="shared" ca="1" si="36"/>
        <v>0</v>
      </c>
      <c r="CG24" s="228">
        <f t="shared" ca="1" si="36"/>
        <v>0</v>
      </c>
      <c r="CH24" s="228">
        <f t="shared" ca="1" si="36"/>
        <v>0</v>
      </c>
      <c r="CI24" s="228">
        <f t="shared" ca="1" si="36"/>
        <v>0</v>
      </c>
      <c r="CJ24" s="228">
        <f t="shared" ca="1" si="37"/>
        <v>0</v>
      </c>
      <c r="CK24" s="228">
        <f t="shared" ca="1" si="37"/>
        <v>0</v>
      </c>
      <c r="CL24" s="228">
        <f t="shared" ca="1" si="37"/>
        <v>0</v>
      </c>
      <c r="CM24" s="228">
        <f t="shared" ca="1" si="37"/>
        <v>0</v>
      </c>
      <c r="CN24" s="228">
        <f t="shared" ca="1" si="37"/>
        <v>0</v>
      </c>
      <c r="CO24" s="228">
        <f t="shared" ca="1" si="37"/>
        <v>0</v>
      </c>
      <c r="CP24" s="228">
        <f t="shared" ca="1" si="37"/>
        <v>0</v>
      </c>
      <c r="CQ24" s="228">
        <f t="shared" ca="1" si="37"/>
        <v>0</v>
      </c>
      <c r="CR24" s="228">
        <f t="shared" ca="1" si="37"/>
        <v>0</v>
      </c>
      <c r="CS24" s="228">
        <f t="shared" ca="1" si="37"/>
        <v>0</v>
      </c>
      <c r="CT24" s="228">
        <f t="shared" ca="1" si="38"/>
        <v>0</v>
      </c>
      <c r="CU24" s="228">
        <f t="shared" ca="1" si="38"/>
        <v>0</v>
      </c>
      <c r="CV24" s="228">
        <f t="shared" ca="1" si="38"/>
        <v>0</v>
      </c>
      <c r="CW24" s="228">
        <f t="shared" ca="1" si="38"/>
        <v>0</v>
      </c>
      <c r="CX24" s="228">
        <f t="shared" ca="1" si="38"/>
        <v>0</v>
      </c>
      <c r="CY24" s="228">
        <f t="shared" ca="1" si="38"/>
        <v>0</v>
      </c>
      <c r="CZ24" s="228">
        <f t="shared" ca="1" si="38"/>
        <v>0</v>
      </c>
      <c r="DA24" s="228">
        <f t="shared" ca="1" si="38"/>
        <v>0</v>
      </c>
      <c r="DB24" s="228">
        <f t="shared" ca="1" si="38"/>
        <v>0</v>
      </c>
      <c r="DC24" s="228">
        <f t="shared" ca="1" si="38"/>
        <v>0</v>
      </c>
      <c r="DE24" s="403" t="str">
        <f t="shared" ca="1" si="25"/>
        <v>D.2.2.</v>
      </c>
      <c r="DF24" s="273">
        <v>1</v>
      </c>
      <c r="DG24" s="261">
        <f t="shared" ca="1" si="39"/>
        <v>21</v>
      </c>
      <c r="DH24" s="278">
        <v>0</v>
      </c>
    </row>
    <row r="25" spans="1:112" hidden="1">
      <c r="A25" s="210">
        <v>13</v>
      </c>
      <c r="B25" s="347" t="str">
        <f t="shared" ca="1" si="12"/>
        <v>D.2.3.</v>
      </c>
      <c r="C25" s="216" t="str">
        <f t="shared" ca="1" si="13"/>
        <v>Veikla</v>
      </c>
      <c r="D25" s="235"/>
      <c r="E25" s="239">
        <f t="shared" ca="1" si="14"/>
        <v>0.21</v>
      </c>
      <c r="F25" s="233">
        <f ca="1">H25+NPV(FD,I25:INDEX(I25:DC25,PAL))</f>
        <v>0</v>
      </c>
      <c r="G25" s="230">
        <f ca="1">SUMIF($H$5:$DC$5,"&lt;="&amp;PAL,$H25:$DC25)</f>
        <v>0</v>
      </c>
      <c r="H25" s="228">
        <f t="shared" ca="1" si="29"/>
        <v>0</v>
      </c>
      <c r="I25" s="228">
        <f t="shared" ca="1" si="29"/>
        <v>0</v>
      </c>
      <c r="J25" s="228">
        <f t="shared" ca="1" si="29"/>
        <v>0</v>
      </c>
      <c r="K25" s="228">
        <f t="shared" ca="1" si="29"/>
        <v>0</v>
      </c>
      <c r="L25" s="228">
        <f t="shared" ca="1" si="29"/>
        <v>0</v>
      </c>
      <c r="M25" s="228">
        <f t="shared" ca="1" si="29"/>
        <v>0</v>
      </c>
      <c r="N25" s="228">
        <f t="shared" ca="1" si="29"/>
        <v>0</v>
      </c>
      <c r="O25" s="228">
        <f t="shared" ca="1" si="29"/>
        <v>0</v>
      </c>
      <c r="P25" s="228">
        <f t="shared" ca="1" si="29"/>
        <v>0</v>
      </c>
      <c r="Q25" s="228">
        <f t="shared" ca="1" si="29"/>
        <v>0</v>
      </c>
      <c r="R25" s="228">
        <f t="shared" ca="1" si="30"/>
        <v>0</v>
      </c>
      <c r="S25" s="228">
        <f t="shared" ca="1" si="30"/>
        <v>0</v>
      </c>
      <c r="T25" s="228">
        <f t="shared" ca="1" si="30"/>
        <v>0</v>
      </c>
      <c r="U25" s="228">
        <f t="shared" ca="1" si="30"/>
        <v>0</v>
      </c>
      <c r="V25" s="228">
        <f t="shared" ca="1" si="30"/>
        <v>0</v>
      </c>
      <c r="W25" s="228">
        <f t="shared" ca="1" si="30"/>
        <v>0</v>
      </c>
      <c r="X25" s="228">
        <f t="shared" ca="1" si="30"/>
        <v>0</v>
      </c>
      <c r="Y25" s="228">
        <f t="shared" ca="1" si="30"/>
        <v>0</v>
      </c>
      <c r="Z25" s="228">
        <f t="shared" ca="1" si="30"/>
        <v>0</v>
      </c>
      <c r="AA25" s="228">
        <f t="shared" ca="1" si="30"/>
        <v>0</v>
      </c>
      <c r="AB25" s="228">
        <f t="shared" ca="1" si="31"/>
        <v>0</v>
      </c>
      <c r="AC25" s="228">
        <f t="shared" ca="1" si="31"/>
        <v>0</v>
      </c>
      <c r="AD25" s="228">
        <f t="shared" ca="1" si="31"/>
        <v>0</v>
      </c>
      <c r="AE25" s="228">
        <f t="shared" ca="1" si="31"/>
        <v>0</v>
      </c>
      <c r="AF25" s="228">
        <f t="shared" ca="1" si="31"/>
        <v>0</v>
      </c>
      <c r="AG25" s="228">
        <f t="shared" ca="1" si="31"/>
        <v>0</v>
      </c>
      <c r="AH25" s="228">
        <f t="shared" ca="1" si="31"/>
        <v>0</v>
      </c>
      <c r="AI25" s="228">
        <f t="shared" ca="1" si="31"/>
        <v>0</v>
      </c>
      <c r="AJ25" s="228">
        <f t="shared" ca="1" si="31"/>
        <v>0</v>
      </c>
      <c r="AK25" s="228">
        <f t="shared" ca="1" si="31"/>
        <v>0</v>
      </c>
      <c r="AL25" s="228">
        <f t="shared" ca="1" si="32"/>
        <v>0</v>
      </c>
      <c r="AM25" s="228">
        <f t="shared" ca="1" si="32"/>
        <v>0</v>
      </c>
      <c r="AN25" s="228">
        <f t="shared" ca="1" si="32"/>
        <v>0</v>
      </c>
      <c r="AO25" s="228">
        <f t="shared" ca="1" si="32"/>
        <v>0</v>
      </c>
      <c r="AP25" s="228">
        <f t="shared" ca="1" si="32"/>
        <v>0</v>
      </c>
      <c r="AQ25" s="228">
        <f t="shared" ca="1" si="32"/>
        <v>0</v>
      </c>
      <c r="AR25" s="228">
        <f t="shared" ca="1" si="32"/>
        <v>0</v>
      </c>
      <c r="AS25" s="228">
        <f t="shared" ca="1" si="32"/>
        <v>0</v>
      </c>
      <c r="AT25" s="228">
        <f t="shared" ca="1" si="32"/>
        <v>0</v>
      </c>
      <c r="AU25" s="228">
        <f t="shared" ca="1" si="32"/>
        <v>0</v>
      </c>
      <c r="AV25" s="228">
        <f t="shared" ca="1" si="33"/>
        <v>0</v>
      </c>
      <c r="AW25" s="228">
        <f t="shared" ca="1" si="33"/>
        <v>0</v>
      </c>
      <c r="AX25" s="228">
        <f t="shared" ca="1" si="33"/>
        <v>0</v>
      </c>
      <c r="AY25" s="228">
        <f t="shared" ca="1" si="33"/>
        <v>0</v>
      </c>
      <c r="AZ25" s="228">
        <f t="shared" ca="1" si="33"/>
        <v>0</v>
      </c>
      <c r="BA25" s="228">
        <f t="shared" ca="1" si="33"/>
        <v>0</v>
      </c>
      <c r="BB25" s="228">
        <f t="shared" ca="1" si="33"/>
        <v>0</v>
      </c>
      <c r="BC25" s="228">
        <f t="shared" ca="1" si="33"/>
        <v>0</v>
      </c>
      <c r="BD25" s="228">
        <f t="shared" ca="1" si="33"/>
        <v>0</v>
      </c>
      <c r="BE25" s="228">
        <f t="shared" ca="1" si="33"/>
        <v>0</v>
      </c>
      <c r="BF25" s="228">
        <f t="shared" ca="1" si="34"/>
        <v>0</v>
      </c>
      <c r="BG25" s="228">
        <f t="shared" ca="1" si="34"/>
        <v>0</v>
      </c>
      <c r="BH25" s="228">
        <f t="shared" ca="1" si="34"/>
        <v>0</v>
      </c>
      <c r="BI25" s="228">
        <f t="shared" ca="1" si="34"/>
        <v>0</v>
      </c>
      <c r="BJ25" s="228">
        <f t="shared" ca="1" si="34"/>
        <v>0</v>
      </c>
      <c r="BK25" s="228">
        <f t="shared" ca="1" si="34"/>
        <v>0</v>
      </c>
      <c r="BL25" s="228">
        <f t="shared" ca="1" si="34"/>
        <v>0</v>
      </c>
      <c r="BM25" s="228">
        <f t="shared" ca="1" si="34"/>
        <v>0</v>
      </c>
      <c r="BN25" s="228">
        <f t="shared" ca="1" si="34"/>
        <v>0</v>
      </c>
      <c r="BO25" s="228">
        <f t="shared" ca="1" si="34"/>
        <v>0</v>
      </c>
      <c r="BP25" s="228">
        <f t="shared" ca="1" si="35"/>
        <v>0</v>
      </c>
      <c r="BQ25" s="228">
        <f t="shared" ca="1" si="35"/>
        <v>0</v>
      </c>
      <c r="BR25" s="228">
        <f t="shared" ca="1" si="35"/>
        <v>0</v>
      </c>
      <c r="BS25" s="228">
        <f t="shared" ca="1" si="35"/>
        <v>0</v>
      </c>
      <c r="BT25" s="228">
        <f t="shared" ca="1" si="35"/>
        <v>0</v>
      </c>
      <c r="BU25" s="228">
        <f t="shared" ca="1" si="35"/>
        <v>0</v>
      </c>
      <c r="BV25" s="228">
        <f t="shared" ca="1" si="35"/>
        <v>0</v>
      </c>
      <c r="BW25" s="228">
        <f t="shared" ca="1" si="35"/>
        <v>0</v>
      </c>
      <c r="BX25" s="228">
        <f t="shared" ca="1" si="35"/>
        <v>0</v>
      </c>
      <c r="BY25" s="228">
        <f t="shared" ca="1" si="35"/>
        <v>0</v>
      </c>
      <c r="BZ25" s="228">
        <f t="shared" ca="1" si="36"/>
        <v>0</v>
      </c>
      <c r="CA25" s="228">
        <f t="shared" ca="1" si="36"/>
        <v>0</v>
      </c>
      <c r="CB25" s="228">
        <f t="shared" ca="1" si="36"/>
        <v>0</v>
      </c>
      <c r="CC25" s="228">
        <f t="shared" ca="1" si="36"/>
        <v>0</v>
      </c>
      <c r="CD25" s="228">
        <f t="shared" ca="1" si="36"/>
        <v>0</v>
      </c>
      <c r="CE25" s="228">
        <f t="shared" ca="1" si="36"/>
        <v>0</v>
      </c>
      <c r="CF25" s="228">
        <f t="shared" ca="1" si="36"/>
        <v>0</v>
      </c>
      <c r="CG25" s="228">
        <f t="shared" ca="1" si="36"/>
        <v>0</v>
      </c>
      <c r="CH25" s="228">
        <f t="shared" ca="1" si="36"/>
        <v>0</v>
      </c>
      <c r="CI25" s="228">
        <f t="shared" ca="1" si="36"/>
        <v>0</v>
      </c>
      <c r="CJ25" s="228">
        <f t="shared" ca="1" si="37"/>
        <v>0</v>
      </c>
      <c r="CK25" s="228">
        <f t="shared" ca="1" si="37"/>
        <v>0</v>
      </c>
      <c r="CL25" s="228">
        <f t="shared" ca="1" si="37"/>
        <v>0</v>
      </c>
      <c r="CM25" s="228">
        <f t="shared" ca="1" si="37"/>
        <v>0</v>
      </c>
      <c r="CN25" s="228">
        <f t="shared" ca="1" si="37"/>
        <v>0</v>
      </c>
      <c r="CO25" s="228">
        <f t="shared" ca="1" si="37"/>
        <v>0</v>
      </c>
      <c r="CP25" s="228">
        <f t="shared" ca="1" si="37"/>
        <v>0</v>
      </c>
      <c r="CQ25" s="228">
        <f t="shared" ca="1" si="37"/>
        <v>0</v>
      </c>
      <c r="CR25" s="228">
        <f t="shared" ca="1" si="37"/>
        <v>0</v>
      </c>
      <c r="CS25" s="228">
        <f t="shared" ca="1" si="37"/>
        <v>0</v>
      </c>
      <c r="CT25" s="228">
        <f t="shared" ca="1" si="38"/>
        <v>0</v>
      </c>
      <c r="CU25" s="228">
        <f t="shared" ca="1" si="38"/>
        <v>0</v>
      </c>
      <c r="CV25" s="228">
        <f t="shared" ca="1" si="38"/>
        <v>0</v>
      </c>
      <c r="CW25" s="228">
        <f t="shared" ca="1" si="38"/>
        <v>0</v>
      </c>
      <c r="CX25" s="228">
        <f t="shared" ca="1" si="38"/>
        <v>0</v>
      </c>
      <c r="CY25" s="228">
        <f t="shared" ca="1" si="38"/>
        <v>0</v>
      </c>
      <c r="CZ25" s="228">
        <f t="shared" ca="1" si="38"/>
        <v>0</v>
      </c>
      <c r="DA25" s="228">
        <f t="shared" ca="1" si="38"/>
        <v>0</v>
      </c>
      <c r="DB25" s="228">
        <f t="shared" ca="1" si="38"/>
        <v>0</v>
      </c>
      <c r="DC25" s="228">
        <f t="shared" ca="1" si="38"/>
        <v>0</v>
      </c>
      <c r="DE25" s="403" t="str">
        <f t="shared" ca="1" si="25"/>
        <v>D.2.3.</v>
      </c>
      <c r="DF25" s="273">
        <v>1</v>
      </c>
      <c r="DG25" s="261">
        <f t="shared" ca="1" si="39"/>
        <v>21</v>
      </c>
      <c r="DH25" s="278">
        <v>0</v>
      </c>
    </row>
    <row r="26" spans="1:112" hidden="1">
      <c r="A26" s="210">
        <v>14</v>
      </c>
      <c r="B26" s="347" t="str">
        <f t="shared" ca="1" si="12"/>
        <v>D.2.4.</v>
      </c>
      <c r="C26" s="216" t="str">
        <f t="shared" ca="1" si="13"/>
        <v>Veikla</v>
      </c>
      <c r="D26" s="235"/>
      <c r="E26" s="239">
        <f t="shared" ca="1" si="14"/>
        <v>0.21</v>
      </c>
      <c r="F26" s="233">
        <f ca="1">H26+NPV(FD,I26:INDEX(I26:DC26,PAL))</f>
        <v>0</v>
      </c>
      <c r="G26" s="230">
        <f ca="1">SUMIF($H$5:$DC$5,"&lt;="&amp;PAL,$H26:$DC26)</f>
        <v>0</v>
      </c>
      <c r="H26" s="228">
        <f t="shared" ca="1" si="29"/>
        <v>0</v>
      </c>
      <c r="I26" s="228">
        <f t="shared" ca="1" si="29"/>
        <v>0</v>
      </c>
      <c r="J26" s="228">
        <f t="shared" ca="1" si="29"/>
        <v>0</v>
      </c>
      <c r="K26" s="228">
        <f t="shared" ca="1" si="29"/>
        <v>0</v>
      </c>
      <c r="L26" s="228">
        <f t="shared" ca="1" si="29"/>
        <v>0</v>
      </c>
      <c r="M26" s="228">
        <f t="shared" ca="1" si="29"/>
        <v>0</v>
      </c>
      <c r="N26" s="228">
        <f t="shared" ca="1" si="29"/>
        <v>0</v>
      </c>
      <c r="O26" s="228">
        <f t="shared" ca="1" si="29"/>
        <v>0</v>
      </c>
      <c r="P26" s="228">
        <f t="shared" ca="1" si="29"/>
        <v>0</v>
      </c>
      <c r="Q26" s="228">
        <f t="shared" ca="1" si="29"/>
        <v>0</v>
      </c>
      <c r="R26" s="228">
        <f t="shared" ca="1" si="30"/>
        <v>0</v>
      </c>
      <c r="S26" s="228">
        <f t="shared" ca="1" si="30"/>
        <v>0</v>
      </c>
      <c r="T26" s="228">
        <f t="shared" ca="1" si="30"/>
        <v>0</v>
      </c>
      <c r="U26" s="228">
        <f t="shared" ca="1" si="30"/>
        <v>0</v>
      </c>
      <c r="V26" s="228">
        <f t="shared" ca="1" si="30"/>
        <v>0</v>
      </c>
      <c r="W26" s="228">
        <f t="shared" ca="1" si="30"/>
        <v>0</v>
      </c>
      <c r="X26" s="228">
        <f t="shared" ca="1" si="30"/>
        <v>0</v>
      </c>
      <c r="Y26" s="228">
        <f t="shared" ca="1" si="30"/>
        <v>0</v>
      </c>
      <c r="Z26" s="228">
        <f t="shared" ca="1" si="30"/>
        <v>0</v>
      </c>
      <c r="AA26" s="228">
        <f t="shared" ca="1" si="30"/>
        <v>0</v>
      </c>
      <c r="AB26" s="228">
        <f t="shared" ca="1" si="31"/>
        <v>0</v>
      </c>
      <c r="AC26" s="228">
        <f t="shared" ca="1" si="31"/>
        <v>0</v>
      </c>
      <c r="AD26" s="228">
        <f t="shared" ca="1" si="31"/>
        <v>0</v>
      </c>
      <c r="AE26" s="228">
        <f t="shared" ca="1" si="31"/>
        <v>0</v>
      </c>
      <c r="AF26" s="228">
        <f t="shared" ca="1" si="31"/>
        <v>0</v>
      </c>
      <c r="AG26" s="228">
        <f t="shared" ca="1" si="31"/>
        <v>0</v>
      </c>
      <c r="AH26" s="228">
        <f t="shared" ca="1" si="31"/>
        <v>0</v>
      </c>
      <c r="AI26" s="228">
        <f t="shared" ca="1" si="31"/>
        <v>0</v>
      </c>
      <c r="AJ26" s="228">
        <f t="shared" ca="1" si="31"/>
        <v>0</v>
      </c>
      <c r="AK26" s="228">
        <f t="shared" ca="1" si="31"/>
        <v>0</v>
      </c>
      <c r="AL26" s="228">
        <f t="shared" ca="1" si="32"/>
        <v>0</v>
      </c>
      <c r="AM26" s="228">
        <f t="shared" ca="1" si="32"/>
        <v>0</v>
      </c>
      <c r="AN26" s="228">
        <f t="shared" ca="1" si="32"/>
        <v>0</v>
      </c>
      <c r="AO26" s="228">
        <f t="shared" ca="1" si="32"/>
        <v>0</v>
      </c>
      <c r="AP26" s="228">
        <f t="shared" ca="1" si="32"/>
        <v>0</v>
      </c>
      <c r="AQ26" s="228">
        <f t="shared" ca="1" si="32"/>
        <v>0</v>
      </c>
      <c r="AR26" s="228">
        <f t="shared" ca="1" si="32"/>
        <v>0</v>
      </c>
      <c r="AS26" s="228">
        <f t="shared" ca="1" si="32"/>
        <v>0</v>
      </c>
      <c r="AT26" s="228">
        <f t="shared" ca="1" si="32"/>
        <v>0</v>
      </c>
      <c r="AU26" s="228">
        <f t="shared" ca="1" si="32"/>
        <v>0</v>
      </c>
      <c r="AV26" s="228">
        <f t="shared" ca="1" si="33"/>
        <v>0</v>
      </c>
      <c r="AW26" s="228">
        <f t="shared" ca="1" si="33"/>
        <v>0</v>
      </c>
      <c r="AX26" s="228">
        <f t="shared" ca="1" si="33"/>
        <v>0</v>
      </c>
      <c r="AY26" s="228">
        <f t="shared" ca="1" si="33"/>
        <v>0</v>
      </c>
      <c r="AZ26" s="228">
        <f t="shared" ca="1" si="33"/>
        <v>0</v>
      </c>
      <c r="BA26" s="228">
        <f t="shared" ca="1" si="33"/>
        <v>0</v>
      </c>
      <c r="BB26" s="228">
        <f t="shared" ca="1" si="33"/>
        <v>0</v>
      </c>
      <c r="BC26" s="228">
        <f t="shared" ca="1" si="33"/>
        <v>0</v>
      </c>
      <c r="BD26" s="228">
        <f t="shared" ca="1" si="33"/>
        <v>0</v>
      </c>
      <c r="BE26" s="228">
        <f t="shared" ca="1" si="33"/>
        <v>0</v>
      </c>
      <c r="BF26" s="228">
        <f t="shared" ca="1" si="34"/>
        <v>0</v>
      </c>
      <c r="BG26" s="228">
        <f t="shared" ca="1" si="34"/>
        <v>0</v>
      </c>
      <c r="BH26" s="228">
        <f t="shared" ca="1" si="34"/>
        <v>0</v>
      </c>
      <c r="BI26" s="228">
        <f t="shared" ca="1" si="34"/>
        <v>0</v>
      </c>
      <c r="BJ26" s="228">
        <f t="shared" ca="1" si="34"/>
        <v>0</v>
      </c>
      <c r="BK26" s="228">
        <f t="shared" ca="1" si="34"/>
        <v>0</v>
      </c>
      <c r="BL26" s="228">
        <f t="shared" ca="1" si="34"/>
        <v>0</v>
      </c>
      <c r="BM26" s="228">
        <f t="shared" ca="1" si="34"/>
        <v>0</v>
      </c>
      <c r="BN26" s="228">
        <f t="shared" ca="1" si="34"/>
        <v>0</v>
      </c>
      <c r="BO26" s="228">
        <f t="shared" ca="1" si="34"/>
        <v>0</v>
      </c>
      <c r="BP26" s="228">
        <f t="shared" ca="1" si="35"/>
        <v>0</v>
      </c>
      <c r="BQ26" s="228">
        <f t="shared" ca="1" si="35"/>
        <v>0</v>
      </c>
      <c r="BR26" s="228">
        <f t="shared" ca="1" si="35"/>
        <v>0</v>
      </c>
      <c r="BS26" s="228">
        <f t="shared" ca="1" si="35"/>
        <v>0</v>
      </c>
      <c r="BT26" s="228">
        <f t="shared" ca="1" si="35"/>
        <v>0</v>
      </c>
      <c r="BU26" s="228">
        <f t="shared" ca="1" si="35"/>
        <v>0</v>
      </c>
      <c r="BV26" s="228">
        <f t="shared" ca="1" si="35"/>
        <v>0</v>
      </c>
      <c r="BW26" s="228">
        <f t="shared" ca="1" si="35"/>
        <v>0</v>
      </c>
      <c r="BX26" s="228">
        <f t="shared" ca="1" si="35"/>
        <v>0</v>
      </c>
      <c r="BY26" s="228">
        <f t="shared" ca="1" si="35"/>
        <v>0</v>
      </c>
      <c r="BZ26" s="228">
        <f t="shared" ca="1" si="36"/>
        <v>0</v>
      </c>
      <c r="CA26" s="228">
        <f t="shared" ca="1" si="36"/>
        <v>0</v>
      </c>
      <c r="CB26" s="228">
        <f t="shared" ca="1" si="36"/>
        <v>0</v>
      </c>
      <c r="CC26" s="228">
        <f t="shared" ca="1" si="36"/>
        <v>0</v>
      </c>
      <c r="CD26" s="228">
        <f t="shared" ca="1" si="36"/>
        <v>0</v>
      </c>
      <c r="CE26" s="228">
        <f t="shared" ca="1" si="36"/>
        <v>0</v>
      </c>
      <c r="CF26" s="228">
        <f t="shared" ca="1" si="36"/>
        <v>0</v>
      </c>
      <c r="CG26" s="228">
        <f t="shared" ca="1" si="36"/>
        <v>0</v>
      </c>
      <c r="CH26" s="228">
        <f t="shared" ca="1" si="36"/>
        <v>0</v>
      </c>
      <c r="CI26" s="228">
        <f t="shared" ca="1" si="36"/>
        <v>0</v>
      </c>
      <c r="CJ26" s="228">
        <f t="shared" ca="1" si="37"/>
        <v>0</v>
      </c>
      <c r="CK26" s="228">
        <f t="shared" ca="1" si="37"/>
        <v>0</v>
      </c>
      <c r="CL26" s="228">
        <f t="shared" ca="1" si="37"/>
        <v>0</v>
      </c>
      <c r="CM26" s="228">
        <f t="shared" ca="1" si="37"/>
        <v>0</v>
      </c>
      <c r="CN26" s="228">
        <f t="shared" ca="1" si="37"/>
        <v>0</v>
      </c>
      <c r="CO26" s="228">
        <f t="shared" ca="1" si="37"/>
        <v>0</v>
      </c>
      <c r="CP26" s="228">
        <f t="shared" ca="1" si="37"/>
        <v>0</v>
      </c>
      <c r="CQ26" s="228">
        <f t="shared" ca="1" si="37"/>
        <v>0</v>
      </c>
      <c r="CR26" s="228">
        <f t="shared" ca="1" si="37"/>
        <v>0</v>
      </c>
      <c r="CS26" s="228">
        <f t="shared" ca="1" si="37"/>
        <v>0</v>
      </c>
      <c r="CT26" s="228">
        <f t="shared" ca="1" si="38"/>
        <v>0</v>
      </c>
      <c r="CU26" s="228">
        <f t="shared" ca="1" si="38"/>
        <v>0</v>
      </c>
      <c r="CV26" s="228">
        <f t="shared" ca="1" si="38"/>
        <v>0</v>
      </c>
      <c r="CW26" s="228">
        <f t="shared" ca="1" si="38"/>
        <v>0</v>
      </c>
      <c r="CX26" s="228">
        <f t="shared" ca="1" si="38"/>
        <v>0</v>
      </c>
      <c r="CY26" s="228">
        <f t="shared" ca="1" si="38"/>
        <v>0</v>
      </c>
      <c r="CZ26" s="228">
        <f t="shared" ca="1" si="38"/>
        <v>0</v>
      </c>
      <c r="DA26" s="228">
        <f t="shared" ca="1" si="38"/>
        <v>0</v>
      </c>
      <c r="DB26" s="228">
        <f t="shared" ca="1" si="38"/>
        <v>0</v>
      </c>
      <c r="DC26" s="228">
        <f t="shared" ca="1" si="38"/>
        <v>0</v>
      </c>
      <c r="DE26" s="403" t="str">
        <f t="shared" ca="1" si="25"/>
        <v>D.2.4.</v>
      </c>
      <c r="DF26" s="273">
        <v>1</v>
      </c>
      <c r="DG26" s="261">
        <f t="shared" ca="1" si="39"/>
        <v>21</v>
      </c>
      <c r="DH26" s="278">
        <v>0</v>
      </c>
    </row>
    <row r="27" spans="1:112" hidden="1">
      <c r="A27" s="210">
        <v>15</v>
      </c>
      <c r="B27" s="347" t="str">
        <f t="shared" ca="1" si="12"/>
        <v>D.2.5.</v>
      </c>
      <c r="C27" s="216" t="str">
        <f t="shared" ca="1" si="13"/>
        <v>Veikla</v>
      </c>
      <c r="D27" s="235"/>
      <c r="E27" s="239">
        <f t="shared" ca="1" si="14"/>
        <v>0.21</v>
      </c>
      <c r="F27" s="233">
        <f ca="1">H27+NPV(FD,I27:INDEX(I27:DC27,PAL))</f>
        <v>0</v>
      </c>
      <c r="G27" s="230">
        <f ca="1">SUMIF($H$5:$DC$5,"&lt;="&amp;PAL,$H27:$DC27)</f>
        <v>0</v>
      </c>
      <c r="H27" s="228">
        <f t="shared" ca="1" si="29"/>
        <v>0</v>
      </c>
      <c r="I27" s="228">
        <f t="shared" ca="1" si="29"/>
        <v>0</v>
      </c>
      <c r="J27" s="228">
        <f t="shared" ca="1" si="29"/>
        <v>0</v>
      </c>
      <c r="K27" s="228">
        <f t="shared" ca="1" si="29"/>
        <v>0</v>
      </c>
      <c r="L27" s="228">
        <f t="shared" ca="1" si="29"/>
        <v>0</v>
      </c>
      <c r="M27" s="228">
        <f t="shared" ca="1" si="29"/>
        <v>0</v>
      </c>
      <c r="N27" s="228">
        <f t="shared" ca="1" si="29"/>
        <v>0</v>
      </c>
      <c r="O27" s="228">
        <f t="shared" ca="1" si="29"/>
        <v>0</v>
      </c>
      <c r="P27" s="228">
        <f t="shared" ca="1" si="29"/>
        <v>0</v>
      </c>
      <c r="Q27" s="228">
        <f t="shared" ca="1" si="29"/>
        <v>0</v>
      </c>
      <c r="R27" s="228">
        <f t="shared" ca="1" si="30"/>
        <v>0</v>
      </c>
      <c r="S27" s="228">
        <f t="shared" ca="1" si="30"/>
        <v>0</v>
      </c>
      <c r="T27" s="228">
        <f t="shared" ca="1" si="30"/>
        <v>0</v>
      </c>
      <c r="U27" s="228">
        <f t="shared" ca="1" si="30"/>
        <v>0</v>
      </c>
      <c r="V27" s="228">
        <f t="shared" ca="1" si="30"/>
        <v>0</v>
      </c>
      <c r="W27" s="228">
        <f t="shared" ca="1" si="30"/>
        <v>0</v>
      </c>
      <c r="X27" s="228">
        <f t="shared" ca="1" si="30"/>
        <v>0</v>
      </c>
      <c r="Y27" s="228">
        <f t="shared" ca="1" si="30"/>
        <v>0</v>
      </c>
      <c r="Z27" s="228">
        <f t="shared" ca="1" si="30"/>
        <v>0</v>
      </c>
      <c r="AA27" s="228">
        <f t="shared" ca="1" si="30"/>
        <v>0</v>
      </c>
      <c r="AB27" s="228">
        <f t="shared" ca="1" si="31"/>
        <v>0</v>
      </c>
      <c r="AC27" s="228">
        <f t="shared" ca="1" si="31"/>
        <v>0</v>
      </c>
      <c r="AD27" s="228">
        <f t="shared" ca="1" si="31"/>
        <v>0</v>
      </c>
      <c r="AE27" s="228">
        <f t="shared" ca="1" si="31"/>
        <v>0</v>
      </c>
      <c r="AF27" s="228">
        <f t="shared" ca="1" si="31"/>
        <v>0</v>
      </c>
      <c r="AG27" s="228">
        <f t="shared" ca="1" si="31"/>
        <v>0</v>
      </c>
      <c r="AH27" s="228">
        <f t="shared" ca="1" si="31"/>
        <v>0</v>
      </c>
      <c r="AI27" s="228">
        <f t="shared" ca="1" si="31"/>
        <v>0</v>
      </c>
      <c r="AJ27" s="228">
        <f t="shared" ca="1" si="31"/>
        <v>0</v>
      </c>
      <c r="AK27" s="228">
        <f t="shared" ca="1" si="31"/>
        <v>0</v>
      </c>
      <c r="AL27" s="228">
        <f t="shared" ca="1" si="32"/>
        <v>0</v>
      </c>
      <c r="AM27" s="228">
        <f t="shared" ca="1" si="32"/>
        <v>0</v>
      </c>
      <c r="AN27" s="228">
        <f t="shared" ca="1" si="32"/>
        <v>0</v>
      </c>
      <c r="AO27" s="228">
        <f t="shared" ca="1" si="32"/>
        <v>0</v>
      </c>
      <c r="AP27" s="228">
        <f t="shared" ca="1" si="32"/>
        <v>0</v>
      </c>
      <c r="AQ27" s="228">
        <f t="shared" ca="1" si="32"/>
        <v>0</v>
      </c>
      <c r="AR27" s="228">
        <f t="shared" ca="1" si="32"/>
        <v>0</v>
      </c>
      <c r="AS27" s="228">
        <f t="shared" ca="1" si="32"/>
        <v>0</v>
      </c>
      <c r="AT27" s="228">
        <f t="shared" ca="1" si="32"/>
        <v>0</v>
      </c>
      <c r="AU27" s="228">
        <f t="shared" ca="1" si="32"/>
        <v>0</v>
      </c>
      <c r="AV27" s="228">
        <f t="shared" ca="1" si="33"/>
        <v>0</v>
      </c>
      <c r="AW27" s="228">
        <f t="shared" ca="1" si="33"/>
        <v>0</v>
      </c>
      <c r="AX27" s="228">
        <f t="shared" ca="1" si="33"/>
        <v>0</v>
      </c>
      <c r="AY27" s="228">
        <f t="shared" ca="1" si="33"/>
        <v>0</v>
      </c>
      <c r="AZ27" s="228">
        <f t="shared" ca="1" si="33"/>
        <v>0</v>
      </c>
      <c r="BA27" s="228">
        <f t="shared" ca="1" si="33"/>
        <v>0</v>
      </c>
      <c r="BB27" s="228">
        <f t="shared" ca="1" si="33"/>
        <v>0</v>
      </c>
      <c r="BC27" s="228">
        <f t="shared" ca="1" si="33"/>
        <v>0</v>
      </c>
      <c r="BD27" s="228">
        <f t="shared" ca="1" si="33"/>
        <v>0</v>
      </c>
      <c r="BE27" s="228">
        <f t="shared" ca="1" si="33"/>
        <v>0</v>
      </c>
      <c r="BF27" s="228">
        <f t="shared" ca="1" si="34"/>
        <v>0</v>
      </c>
      <c r="BG27" s="228">
        <f t="shared" ca="1" si="34"/>
        <v>0</v>
      </c>
      <c r="BH27" s="228">
        <f t="shared" ca="1" si="34"/>
        <v>0</v>
      </c>
      <c r="BI27" s="228">
        <f t="shared" ca="1" si="34"/>
        <v>0</v>
      </c>
      <c r="BJ27" s="228">
        <f t="shared" ca="1" si="34"/>
        <v>0</v>
      </c>
      <c r="BK27" s="228">
        <f t="shared" ca="1" si="34"/>
        <v>0</v>
      </c>
      <c r="BL27" s="228">
        <f t="shared" ca="1" si="34"/>
        <v>0</v>
      </c>
      <c r="BM27" s="228">
        <f t="shared" ca="1" si="34"/>
        <v>0</v>
      </c>
      <c r="BN27" s="228">
        <f t="shared" ca="1" si="34"/>
        <v>0</v>
      </c>
      <c r="BO27" s="228">
        <f t="shared" ca="1" si="34"/>
        <v>0</v>
      </c>
      <c r="BP27" s="228">
        <f t="shared" ca="1" si="35"/>
        <v>0</v>
      </c>
      <c r="BQ27" s="228">
        <f t="shared" ca="1" si="35"/>
        <v>0</v>
      </c>
      <c r="BR27" s="228">
        <f t="shared" ca="1" si="35"/>
        <v>0</v>
      </c>
      <c r="BS27" s="228">
        <f t="shared" ca="1" si="35"/>
        <v>0</v>
      </c>
      <c r="BT27" s="228">
        <f t="shared" ca="1" si="35"/>
        <v>0</v>
      </c>
      <c r="BU27" s="228">
        <f t="shared" ca="1" si="35"/>
        <v>0</v>
      </c>
      <c r="BV27" s="228">
        <f t="shared" ca="1" si="35"/>
        <v>0</v>
      </c>
      <c r="BW27" s="228">
        <f t="shared" ca="1" si="35"/>
        <v>0</v>
      </c>
      <c r="BX27" s="228">
        <f t="shared" ca="1" si="35"/>
        <v>0</v>
      </c>
      <c r="BY27" s="228">
        <f t="shared" ca="1" si="35"/>
        <v>0</v>
      </c>
      <c r="BZ27" s="228">
        <f t="shared" ca="1" si="36"/>
        <v>0</v>
      </c>
      <c r="CA27" s="228">
        <f t="shared" ca="1" si="36"/>
        <v>0</v>
      </c>
      <c r="CB27" s="228">
        <f t="shared" ca="1" si="36"/>
        <v>0</v>
      </c>
      <c r="CC27" s="228">
        <f t="shared" ca="1" si="36"/>
        <v>0</v>
      </c>
      <c r="CD27" s="228">
        <f t="shared" ca="1" si="36"/>
        <v>0</v>
      </c>
      <c r="CE27" s="228">
        <f t="shared" ca="1" si="36"/>
        <v>0</v>
      </c>
      <c r="CF27" s="228">
        <f t="shared" ca="1" si="36"/>
        <v>0</v>
      </c>
      <c r="CG27" s="228">
        <f t="shared" ca="1" si="36"/>
        <v>0</v>
      </c>
      <c r="CH27" s="228">
        <f t="shared" ca="1" si="36"/>
        <v>0</v>
      </c>
      <c r="CI27" s="228">
        <f t="shared" ca="1" si="36"/>
        <v>0</v>
      </c>
      <c r="CJ27" s="228">
        <f t="shared" ca="1" si="37"/>
        <v>0</v>
      </c>
      <c r="CK27" s="228">
        <f t="shared" ca="1" si="37"/>
        <v>0</v>
      </c>
      <c r="CL27" s="228">
        <f t="shared" ca="1" si="37"/>
        <v>0</v>
      </c>
      <c r="CM27" s="228">
        <f t="shared" ca="1" si="37"/>
        <v>0</v>
      </c>
      <c r="CN27" s="228">
        <f t="shared" ca="1" si="37"/>
        <v>0</v>
      </c>
      <c r="CO27" s="228">
        <f t="shared" ca="1" si="37"/>
        <v>0</v>
      </c>
      <c r="CP27" s="228">
        <f t="shared" ca="1" si="37"/>
        <v>0</v>
      </c>
      <c r="CQ27" s="228">
        <f t="shared" ca="1" si="37"/>
        <v>0</v>
      </c>
      <c r="CR27" s="228">
        <f t="shared" ca="1" si="37"/>
        <v>0</v>
      </c>
      <c r="CS27" s="228">
        <f t="shared" ca="1" si="37"/>
        <v>0</v>
      </c>
      <c r="CT27" s="228">
        <f t="shared" ca="1" si="38"/>
        <v>0</v>
      </c>
      <c r="CU27" s="228">
        <f t="shared" ca="1" si="38"/>
        <v>0</v>
      </c>
      <c r="CV27" s="228">
        <f t="shared" ca="1" si="38"/>
        <v>0</v>
      </c>
      <c r="CW27" s="228">
        <f t="shared" ca="1" si="38"/>
        <v>0</v>
      </c>
      <c r="CX27" s="228">
        <f t="shared" ca="1" si="38"/>
        <v>0</v>
      </c>
      <c r="CY27" s="228">
        <f t="shared" ca="1" si="38"/>
        <v>0</v>
      </c>
      <c r="CZ27" s="228">
        <f t="shared" ca="1" si="38"/>
        <v>0</v>
      </c>
      <c r="DA27" s="228">
        <f t="shared" ca="1" si="38"/>
        <v>0</v>
      </c>
      <c r="DB27" s="228">
        <f t="shared" ca="1" si="38"/>
        <v>0</v>
      </c>
      <c r="DC27" s="228">
        <f t="shared" ca="1" si="38"/>
        <v>0</v>
      </c>
      <c r="DE27" s="403" t="str">
        <f t="shared" ca="1" si="25"/>
        <v>D.2.5.</v>
      </c>
      <c r="DF27" s="273">
        <v>1</v>
      </c>
      <c r="DG27" s="261">
        <f t="shared" ca="1" si="39"/>
        <v>21</v>
      </c>
      <c r="DH27" s="278">
        <v>0</v>
      </c>
    </row>
    <row r="28" spans="1:112" hidden="1">
      <c r="A28" s="210">
        <v>16</v>
      </c>
      <c r="B28" s="347" t="str">
        <f t="shared" ca="1" si="12"/>
        <v>D.2.6.</v>
      </c>
      <c r="C28" s="216" t="str">
        <f t="shared" ca="1" si="13"/>
        <v>Veikla</v>
      </c>
      <c r="D28" s="235"/>
      <c r="E28" s="239">
        <f t="shared" ca="1" si="14"/>
        <v>0.21</v>
      </c>
      <c r="F28" s="233">
        <f ca="1">H28+NPV(FD,I28:INDEX(I28:DC28,PAL))</f>
        <v>0</v>
      </c>
      <c r="G28" s="230">
        <f ca="1">SUMIF($H$5:$DC$5,"&lt;="&amp;PAL,$H28:$DC28)</f>
        <v>0</v>
      </c>
      <c r="H28" s="228">
        <f t="shared" ca="1" si="29"/>
        <v>0</v>
      </c>
      <c r="I28" s="228">
        <f t="shared" ca="1" si="29"/>
        <v>0</v>
      </c>
      <c r="J28" s="228">
        <f t="shared" ca="1" si="29"/>
        <v>0</v>
      </c>
      <c r="K28" s="228">
        <f t="shared" ca="1" si="29"/>
        <v>0</v>
      </c>
      <c r="L28" s="228">
        <f t="shared" ca="1" si="29"/>
        <v>0</v>
      </c>
      <c r="M28" s="228">
        <f t="shared" ca="1" si="29"/>
        <v>0</v>
      </c>
      <c r="N28" s="228">
        <f t="shared" ca="1" si="29"/>
        <v>0</v>
      </c>
      <c r="O28" s="228">
        <f t="shared" ca="1" si="29"/>
        <v>0</v>
      </c>
      <c r="P28" s="228">
        <f t="shared" ca="1" si="29"/>
        <v>0</v>
      </c>
      <c r="Q28" s="228">
        <f t="shared" ca="1" si="29"/>
        <v>0</v>
      </c>
      <c r="R28" s="228">
        <f t="shared" ca="1" si="30"/>
        <v>0</v>
      </c>
      <c r="S28" s="228">
        <f t="shared" ca="1" si="30"/>
        <v>0</v>
      </c>
      <c r="T28" s="228">
        <f t="shared" ca="1" si="30"/>
        <v>0</v>
      </c>
      <c r="U28" s="228">
        <f t="shared" ca="1" si="30"/>
        <v>0</v>
      </c>
      <c r="V28" s="228">
        <f t="shared" ca="1" si="30"/>
        <v>0</v>
      </c>
      <c r="W28" s="228">
        <f t="shared" ca="1" si="30"/>
        <v>0</v>
      </c>
      <c r="X28" s="228">
        <f t="shared" ca="1" si="30"/>
        <v>0</v>
      </c>
      <c r="Y28" s="228">
        <f t="shared" ca="1" si="30"/>
        <v>0</v>
      </c>
      <c r="Z28" s="228">
        <f t="shared" ca="1" si="30"/>
        <v>0</v>
      </c>
      <c r="AA28" s="228">
        <f t="shared" ca="1" si="30"/>
        <v>0</v>
      </c>
      <c r="AB28" s="228">
        <f t="shared" ca="1" si="31"/>
        <v>0</v>
      </c>
      <c r="AC28" s="228">
        <f t="shared" ca="1" si="31"/>
        <v>0</v>
      </c>
      <c r="AD28" s="228">
        <f t="shared" ca="1" si="31"/>
        <v>0</v>
      </c>
      <c r="AE28" s="228">
        <f t="shared" ca="1" si="31"/>
        <v>0</v>
      </c>
      <c r="AF28" s="228">
        <f t="shared" ca="1" si="31"/>
        <v>0</v>
      </c>
      <c r="AG28" s="228">
        <f t="shared" ca="1" si="31"/>
        <v>0</v>
      </c>
      <c r="AH28" s="228">
        <f t="shared" ca="1" si="31"/>
        <v>0</v>
      </c>
      <c r="AI28" s="228">
        <f t="shared" ca="1" si="31"/>
        <v>0</v>
      </c>
      <c r="AJ28" s="228">
        <f t="shared" ca="1" si="31"/>
        <v>0</v>
      </c>
      <c r="AK28" s="228">
        <f t="shared" ca="1" si="31"/>
        <v>0</v>
      </c>
      <c r="AL28" s="228">
        <f t="shared" ca="1" si="32"/>
        <v>0</v>
      </c>
      <c r="AM28" s="228">
        <f t="shared" ca="1" si="32"/>
        <v>0</v>
      </c>
      <c r="AN28" s="228">
        <f t="shared" ca="1" si="32"/>
        <v>0</v>
      </c>
      <c r="AO28" s="228">
        <f t="shared" ca="1" si="32"/>
        <v>0</v>
      </c>
      <c r="AP28" s="228">
        <f t="shared" ca="1" si="32"/>
        <v>0</v>
      </c>
      <c r="AQ28" s="228">
        <f t="shared" ca="1" si="32"/>
        <v>0</v>
      </c>
      <c r="AR28" s="228">
        <f t="shared" ca="1" si="32"/>
        <v>0</v>
      </c>
      <c r="AS28" s="228">
        <f t="shared" ca="1" si="32"/>
        <v>0</v>
      </c>
      <c r="AT28" s="228">
        <f t="shared" ca="1" si="32"/>
        <v>0</v>
      </c>
      <c r="AU28" s="228">
        <f t="shared" ca="1" si="32"/>
        <v>0</v>
      </c>
      <c r="AV28" s="228">
        <f t="shared" ca="1" si="33"/>
        <v>0</v>
      </c>
      <c r="AW28" s="228">
        <f t="shared" ca="1" si="33"/>
        <v>0</v>
      </c>
      <c r="AX28" s="228">
        <f t="shared" ca="1" si="33"/>
        <v>0</v>
      </c>
      <c r="AY28" s="228">
        <f t="shared" ca="1" si="33"/>
        <v>0</v>
      </c>
      <c r="AZ28" s="228">
        <f t="shared" ca="1" si="33"/>
        <v>0</v>
      </c>
      <c r="BA28" s="228">
        <f t="shared" ca="1" si="33"/>
        <v>0</v>
      </c>
      <c r="BB28" s="228">
        <f t="shared" ca="1" si="33"/>
        <v>0</v>
      </c>
      <c r="BC28" s="228">
        <f t="shared" ca="1" si="33"/>
        <v>0</v>
      </c>
      <c r="BD28" s="228">
        <f t="shared" ca="1" si="33"/>
        <v>0</v>
      </c>
      <c r="BE28" s="228">
        <f t="shared" ca="1" si="33"/>
        <v>0</v>
      </c>
      <c r="BF28" s="228">
        <f t="shared" ca="1" si="34"/>
        <v>0</v>
      </c>
      <c r="BG28" s="228">
        <f t="shared" ca="1" si="34"/>
        <v>0</v>
      </c>
      <c r="BH28" s="228">
        <f t="shared" ca="1" si="34"/>
        <v>0</v>
      </c>
      <c r="BI28" s="228">
        <f t="shared" ca="1" si="34"/>
        <v>0</v>
      </c>
      <c r="BJ28" s="228">
        <f t="shared" ca="1" si="34"/>
        <v>0</v>
      </c>
      <c r="BK28" s="228">
        <f t="shared" ca="1" si="34"/>
        <v>0</v>
      </c>
      <c r="BL28" s="228">
        <f t="shared" ca="1" si="34"/>
        <v>0</v>
      </c>
      <c r="BM28" s="228">
        <f t="shared" ca="1" si="34"/>
        <v>0</v>
      </c>
      <c r="BN28" s="228">
        <f t="shared" ca="1" si="34"/>
        <v>0</v>
      </c>
      <c r="BO28" s="228">
        <f t="shared" ca="1" si="34"/>
        <v>0</v>
      </c>
      <c r="BP28" s="228">
        <f t="shared" ca="1" si="35"/>
        <v>0</v>
      </c>
      <c r="BQ28" s="228">
        <f t="shared" ca="1" si="35"/>
        <v>0</v>
      </c>
      <c r="BR28" s="228">
        <f t="shared" ca="1" si="35"/>
        <v>0</v>
      </c>
      <c r="BS28" s="228">
        <f t="shared" ca="1" si="35"/>
        <v>0</v>
      </c>
      <c r="BT28" s="228">
        <f t="shared" ca="1" si="35"/>
        <v>0</v>
      </c>
      <c r="BU28" s="228">
        <f t="shared" ca="1" si="35"/>
        <v>0</v>
      </c>
      <c r="BV28" s="228">
        <f t="shared" ca="1" si="35"/>
        <v>0</v>
      </c>
      <c r="BW28" s="228">
        <f t="shared" ca="1" si="35"/>
        <v>0</v>
      </c>
      <c r="BX28" s="228">
        <f t="shared" ca="1" si="35"/>
        <v>0</v>
      </c>
      <c r="BY28" s="228">
        <f t="shared" ca="1" si="35"/>
        <v>0</v>
      </c>
      <c r="BZ28" s="228">
        <f t="shared" ca="1" si="36"/>
        <v>0</v>
      </c>
      <c r="CA28" s="228">
        <f t="shared" ca="1" si="36"/>
        <v>0</v>
      </c>
      <c r="CB28" s="228">
        <f t="shared" ca="1" si="36"/>
        <v>0</v>
      </c>
      <c r="CC28" s="228">
        <f t="shared" ca="1" si="36"/>
        <v>0</v>
      </c>
      <c r="CD28" s="228">
        <f t="shared" ca="1" si="36"/>
        <v>0</v>
      </c>
      <c r="CE28" s="228">
        <f t="shared" ca="1" si="36"/>
        <v>0</v>
      </c>
      <c r="CF28" s="228">
        <f t="shared" ca="1" si="36"/>
        <v>0</v>
      </c>
      <c r="CG28" s="228">
        <f t="shared" ca="1" si="36"/>
        <v>0</v>
      </c>
      <c r="CH28" s="228">
        <f t="shared" ca="1" si="36"/>
        <v>0</v>
      </c>
      <c r="CI28" s="228">
        <f t="shared" ca="1" si="36"/>
        <v>0</v>
      </c>
      <c r="CJ28" s="228">
        <f t="shared" ca="1" si="37"/>
        <v>0</v>
      </c>
      <c r="CK28" s="228">
        <f t="shared" ca="1" si="37"/>
        <v>0</v>
      </c>
      <c r="CL28" s="228">
        <f t="shared" ca="1" si="37"/>
        <v>0</v>
      </c>
      <c r="CM28" s="228">
        <f t="shared" ca="1" si="37"/>
        <v>0</v>
      </c>
      <c r="CN28" s="228">
        <f t="shared" ca="1" si="37"/>
        <v>0</v>
      </c>
      <c r="CO28" s="228">
        <f t="shared" ca="1" si="37"/>
        <v>0</v>
      </c>
      <c r="CP28" s="228">
        <f t="shared" ca="1" si="37"/>
        <v>0</v>
      </c>
      <c r="CQ28" s="228">
        <f t="shared" ca="1" si="37"/>
        <v>0</v>
      </c>
      <c r="CR28" s="228">
        <f t="shared" ca="1" si="37"/>
        <v>0</v>
      </c>
      <c r="CS28" s="228">
        <f t="shared" ca="1" si="37"/>
        <v>0</v>
      </c>
      <c r="CT28" s="228">
        <f t="shared" ca="1" si="38"/>
        <v>0</v>
      </c>
      <c r="CU28" s="228">
        <f t="shared" ca="1" si="38"/>
        <v>0</v>
      </c>
      <c r="CV28" s="228">
        <f t="shared" ca="1" si="38"/>
        <v>0</v>
      </c>
      <c r="CW28" s="228">
        <f t="shared" ca="1" si="38"/>
        <v>0</v>
      </c>
      <c r="CX28" s="228">
        <f t="shared" ca="1" si="38"/>
        <v>0</v>
      </c>
      <c r="CY28" s="228">
        <f t="shared" ca="1" si="38"/>
        <v>0</v>
      </c>
      <c r="CZ28" s="228">
        <f t="shared" ca="1" si="38"/>
        <v>0</v>
      </c>
      <c r="DA28" s="228">
        <f t="shared" ca="1" si="38"/>
        <v>0</v>
      </c>
      <c r="DB28" s="228">
        <f t="shared" ca="1" si="38"/>
        <v>0</v>
      </c>
      <c r="DC28" s="228">
        <f t="shared" ca="1" si="38"/>
        <v>0</v>
      </c>
      <c r="DE28" s="403" t="str">
        <f t="shared" ca="1" si="25"/>
        <v>D.2.6.</v>
      </c>
      <c r="DF28" s="273">
        <v>1</v>
      </c>
      <c r="DG28" s="261">
        <f t="shared" ca="1" si="39"/>
        <v>21</v>
      </c>
      <c r="DH28" s="278">
        <v>0</v>
      </c>
    </row>
    <row r="29" spans="1:112" hidden="1">
      <c r="A29" s="210">
        <v>17</v>
      </c>
      <c r="B29" s="347" t="str">
        <f t="shared" ca="1" si="12"/>
        <v>D.2.7.</v>
      </c>
      <c r="C29" s="216" t="str">
        <f t="shared" ca="1" si="13"/>
        <v>Veikla</v>
      </c>
      <c r="D29" s="235"/>
      <c r="E29" s="239">
        <f t="shared" ca="1" si="14"/>
        <v>0.21</v>
      </c>
      <c r="F29" s="233">
        <f ca="1">H29+NPV(FD,I29:INDEX(I29:DC29,PAL))</f>
        <v>0</v>
      </c>
      <c r="G29" s="230">
        <f ca="1">SUMIF($H$5:$DC$5,"&lt;="&amp;PAL,$H29:$DC29)</f>
        <v>0</v>
      </c>
      <c r="H29" s="228">
        <f t="shared" ca="1" si="29"/>
        <v>0</v>
      </c>
      <c r="I29" s="228">
        <f t="shared" ca="1" si="29"/>
        <v>0</v>
      </c>
      <c r="J29" s="228">
        <f t="shared" ca="1" si="29"/>
        <v>0</v>
      </c>
      <c r="K29" s="228">
        <f t="shared" ca="1" si="29"/>
        <v>0</v>
      </c>
      <c r="L29" s="228">
        <f t="shared" ca="1" si="29"/>
        <v>0</v>
      </c>
      <c r="M29" s="228">
        <f t="shared" ca="1" si="29"/>
        <v>0</v>
      </c>
      <c r="N29" s="228">
        <f t="shared" ca="1" si="29"/>
        <v>0</v>
      </c>
      <c r="O29" s="228">
        <f t="shared" ca="1" si="29"/>
        <v>0</v>
      </c>
      <c r="P29" s="228">
        <f t="shared" ca="1" si="29"/>
        <v>0</v>
      </c>
      <c r="Q29" s="228">
        <f t="shared" ca="1" si="29"/>
        <v>0</v>
      </c>
      <c r="R29" s="228">
        <f t="shared" ca="1" si="30"/>
        <v>0</v>
      </c>
      <c r="S29" s="228">
        <f t="shared" ca="1" si="30"/>
        <v>0</v>
      </c>
      <c r="T29" s="228">
        <f t="shared" ca="1" si="30"/>
        <v>0</v>
      </c>
      <c r="U29" s="228">
        <f t="shared" ca="1" si="30"/>
        <v>0</v>
      </c>
      <c r="V29" s="228">
        <f t="shared" ca="1" si="30"/>
        <v>0</v>
      </c>
      <c r="W29" s="228">
        <f t="shared" ca="1" si="30"/>
        <v>0</v>
      </c>
      <c r="X29" s="228">
        <f t="shared" ca="1" si="30"/>
        <v>0</v>
      </c>
      <c r="Y29" s="228">
        <f t="shared" ca="1" si="30"/>
        <v>0</v>
      </c>
      <c r="Z29" s="228">
        <f t="shared" ca="1" si="30"/>
        <v>0</v>
      </c>
      <c r="AA29" s="228">
        <f t="shared" ca="1" si="30"/>
        <v>0</v>
      </c>
      <c r="AB29" s="228">
        <f t="shared" ca="1" si="31"/>
        <v>0</v>
      </c>
      <c r="AC29" s="228">
        <f t="shared" ca="1" si="31"/>
        <v>0</v>
      </c>
      <c r="AD29" s="228">
        <f t="shared" ca="1" si="31"/>
        <v>0</v>
      </c>
      <c r="AE29" s="228">
        <f t="shared" ca="1" si="31"/>
        <v>0</v>
      </c>
      <c r="AF29" s="228">
        <f t="shared" ca="1" si="31"/>
        <v>0</v>
      </c>
      <c r="AG29" s="228">
        <f t="shared" ca="1" si="31"/>
        <v>0</v>
      </c>
      <c r="AH29" s="228">
        <f t="shared" ca="1" si="31"/>
        <v>0</v>
      </c>
      <c r="AI29" s="228">
        <f t="shared" ca="1" si="31"/>
        <v>0</v>
      </c>
      <c r="AJ29" s="228">
        <f t="shared" ca="1" si="31"/>
        <v>0</v>
      </c>
      <c r="AK29" s="228">
        <f t="shared" ca="1" si="31"/>
        <v>0</v>
      </c>
      <c r="AL29" s="228">
        <f t="shared" ca="1" si="32"/>
        <v>0</v>
      </c>
      <c r="AM29" s="228">
        <f t="shared" ca="1" si="32"/>
        <v>0</v>
      </c>
      <c r="AN29" s="228">
        <f t="shared" ca="1" si="32"/>
        <v>0</v>
      </c>
      <c r="AO29" s="228">
        <f t="shared" ca="1" si="32"/>
        <v>0</v>
      </c>
      <c r="AP29" s="228">
        <f t="shared" ca="1" si="32"/>
        <v>0</v>
      </c>
      <c r="AQ29" s="228">
        <f t="shared" ca="1" si="32"/>
        <v>0</v>
      </c>
      <c r="AR29" s="228">
        <f t="shared" ca="1" si="32"/>
        <v>0</v>
      </c>
      <c r="AS29" s="228">
        <f t="shared" ca="1" si="32"/>
        <v>0</v>
      </c>
      <c r="AT29" s="228">
        <f t="shared" ca="1" si="32"/>
        <v>0</v>
      </c>
      <c r="AU29" s="228">
        <f t="shared" ca="1" si="32"/>
        <v>0</v>
      </c>
      <c r="AV29" s="228">
        <f t="shared" ca="1" si="33"/>
        <v>0</v>
      </c>
      <c r="AW29" s="228">
        <f t="shared" ca="1" si="33"/>
        <v>0</v>
      </c>
      <c r="AX29" s="228">
        <f t="shared" ca="1" si="33"/>
        <v>0</v>
      </c>
      <c r="AY29" s="228">
        <f t="shared" ca="1" si="33"/>
        <v>0</v>
      </c>
      <c r="AZ29" s="228">
        <f t="shared" ca="1" si="33"/>
        <v>0</v>
      </c>
      <c r="BA29" s="228">
        <f t="shared" ca="1" si="33"/>
        <v>0</v>
      </c>
      <c r="BB29" s="228">
        <f t="shared" ca="1" si="33"/>
        <v>0</v>
      </c>
      <c r="BC29" s="228">
        <f t="shared" ca="1" si="33"/>
        <v>0</v>
      </c>
      <c r="BD29" s="228">
        <f t="shared" ca="1" si="33"/>
        <v>0</v>
      </c>
      <c r="BE29" s="228">
        <f t="shared" ca="1" si="33"/>
        <v>0</v>
      </c>
      <c r="BF29" s="228">
        <f t="shared" ca="1" si="34"/>
        <v>0</v>
      </c>
      <c r="BG29" s="228">
        <f t="shared" ca="1" si="34"/>
        <v>0</v>
      </c>
      <c r="BH29" s="228">
        <f t="shared" ca="1" si="34"/>
        <v>0</v>
      </c>
      <c r="BI29" s="228">
        <f t="shared" ca="1" si="34"/>
        <v>0</v>
      </c>
      <c r="BJ29" s="228">
        <f t="shared" ca="1" si="34"/>
        <v>0</v>
      </c>
      <c r="BK29" s="228">
        <f t="shared" ca="1" si="34"/>
        <v>0</v>
      </c>
      <c r="BL29" s="228">
        <f t="shared" ca="1" si="34"/>
        <v>0</v>
      </c>
      <c r="BM29" s="228">
        <f t="shared" ca="1" si="34"/>
        <v>0</v>
      </c>
      <c r="BN29" s="228">
        <f t="shared" ca="1" si="34"/>
        <v>0</v>
      </c>
      <c r="BO29" s="228">
        <f t="shared" ca="1" si="34"/>
        <v>0</v>
      </c>
      <c r="BP29" s="228">
        <f t="shared" ca="1" si="35"/>
        <v>0</v>
      </c>
      <c r="BQ29" s="228">
        <f t="shared" ca="1" si="35"/>
        <v>0</v>
      </c>
      <c r="BR29" s="228">
        <f t="shared" ca="1" si="35"/>
        <v>0</v>
      </c>
      <c r="BS29" s="228">
        <f t="shared" ca="1" si="35"/>
        <v>0</v>
      </c>
      <c r="BT29" s="228">
        <f t="shared" ca="1" si="35"/>
        <v>0</v>
      </c>
      <c r="BU29" s="228">
        <f t="shared" ca="1" si="35"/>
        <v>0</v>
      </c>
      <c r="BV29" s="228">
        <f t="shared" ca="1" si="35"/>
        <v>0</v>
      </c>
      <c r="BW29" s="228">
        <f t="shared" ca="1" si="35"/>
        <v>0</v>
      </c>
      <c r="BX29" s="228">
        <f t="shared" ca="1" si="35"/>
        <v>0</v>
      </c>
      <c r="BY29" s="228">
        <f t="shared" ca="1" si="35"/>
        <v>0</v>
      </c>
      <c r="BZ29" s="228">
        <f t="shared" ca="1" si="36"/>
        <v>0</v>
      </c>
      <c r="CA29" s="228">
        <f t="shared" ca="1" si="36"/>
        <v>0</v>
      </c>
      <c r="CB29" s="228">
        <f t="shared" ca="1" si="36"/>
        <v>0</v>
      </c>
      <c r="CC29" s="228">
        <f t="shared" ca="1" si="36"/>
        <v>0</v>
      </c>
      <c r="CD29" s="228">
        <f t="shared" ca="1" si="36"/>
        <v>0</v>
      </c>
      <c r="CE29" s="228">
        <f t="shared" ca="1" si="36"/>
        <v>0</v>
      </c>
      <c r="CF29" s="228">
        <f t="shared" ca="1" si="36"/>
        <v>0</v>
      </c>
      <c r="CG29" s="228">
        <f t="shared" ca="1" si="36"/>
        <v>0</v>
      </c>
      <c r="CH29" s="228">
        <f t="shared" ca="1" si="36"/>
        <v>0</v>
      </c>
      <c r="CI29" s="228">
        <f t="shared" ca="1" si="36"/>
        <v>0</v>
      </c>
      <c r="CJ29" s="228">
        <f t="shared" ca="1" si="37"/>
        <v>0</v>
      </c>
      <c r="CK29" s="228">
        <f t="shared" ca="1" si="37"/>
        <v>0</v>
      </c>
      <c r="CL29" s="228">
        <f t="shared" ca="1" si="37"/>
        <v>0</v>
      </c>
      <c r="CM29" s="228">
        <f t="shared" ca="1" si="37"/>
        <v>0</v>
      </c>
      <c r="CN29" s="228">
        <f t="shared" ca="1" si="37"/>
        <v>0</v>
      </c>
      <c r="CO29" s="228">
        <f t="shared" ca="1" si="37"/>
        <v>0</v>
      </c>
      <c r="CP29" s="228">
        <f t="shared" ca="1" si="37"/>
        <v>0</v>
      </c>
      <c r="CQ29" s="228">
        <f t="shared" ca="1" si="37"/>
        <v>0</v>
      </c>
      <c r="CR29" s="228">
        <f t="shared" ca="1" si="37"/>
        <v>0</v>
      </c>
      <c r="CS29" s="228">
        <f t="shared" ca="1" si="37"/>
        <v>0</v>
      </c>
      <c r="CT29" s="228">
        <f t="shared" ca="1" si="38"/>
        <v>0</v>
      </c>
      <c r="CU29" s="228">
        <f t="shared" ca="1" si="38"/>
        <v>0</v>
      </c>
      <c r="CV29" s="228">
        <f t="shared" ca="1" si="38"/>
        <v>0</v>
      </c>
      <c r="CW29" s="228">
        <f t="shared" ca="1" si="38"/>
        <v>0</v>
      </c>
      <c r="CX29" s="228">
        <f t="shared" ca="1" si="38"/>
        <v>0</v>
      </c>
      <c r="CY29" s="228">
        <f t="shared" ca="1" si="38"/>
        <v>0</v>
      </c>
      <c r="CZ29" s="228">
        <f t="shared" ca="1" si="38"/>
        <v>0</v>
      </c>
      <c r="DA29" s="228">
        <f t="shared" ca="1" si="38"/>
        <v>0</v>
      </c>
      <c r="DB29" s="228">
        <f t="shared" ca="1" si="38"/>
        <v>0</v>
      </c>
      <c r="DC29" s="228">
        <f t="shared" ca="1" si="38"/>
        <v>0</v>
      </c>
      <c r="DE29" s="403" t="str">
        <f t="shared" ca="1" si="25"/>
        <v>D.2.7.</v>
      </c>
      <c r="DF29" s="273">
        <v>1</v>
      </c>
      <c r="DG29" s="261">
        <f t="shared" ca="1" si="39"/>
        <v>21</v>
      </c>
      <c r="DH29" s="278">
        <v>0</v>
      </c>
    </row>
    <row r="30" spans="1:112" hidden="1">
      <c r="A30" s="210">
        <v>18</v>
      </c>
      <c r="B30" s="347" t="str">
        <f t="shared" ca="1" si="12"/>
        <v>D.2.8.</v>
      </c>
      <c r="C30" s="216" t="str">
        <f t="shared" ca="1" si="13"/>
        <v>Veikla</v>
      </c>
      <c r="D30" s="221"/>
      <c r="E30" s="239">
        <f t="shared" ca="1" si="14"/>
        <v>0.21</v>
      </c>
      <c r="F30" s="233">
        <f ca="1">H30+NPV(FD,I30:INDEX(I30:DC30,PAL))</f>
        <v>0</v>
      </c>
      <c r="G30" s="230">
        <f ca="1">SUMIF($H$5:$DC$5,"&lt;="&amp;PAL,$H30:$DC30)</f>
        <v>0</v>
      </c>
      <c r="H30" s="228">
        <f t="shared" ca="1" si="29"/>
        <v>0</v>
      </c>
      <c r="I30" s="228">
        <f t="shared" ca="1" si="29"/>
        <v>0</v>
      </c>
      <c r="J30" s="228">
        <f t="shared" ca="1" si="29"/>
        <v>0</v>
      </c>
      <c r="K30" s="228">
        <f t="shared" ca="1" si="29"/>
        <v>0</v>
      </c>
      <c r="L30" s="228">
        <f t="shared" ca="1" si="29"/>
        <v>0</v>
      </c>
      <c r="M30" s="228">
        <f t="shared" ca="1" si="29"/>
        <v>0</v>
      </c>
      <c r="N30" s="228">
        <f t="shared" ca="1" si="29"/>
        <v>0</v>
      </c>
      <c r="O30" s="228">
        <f t="shared" ca="1" si="29"/>
        <v>0</v>
      </c>
      <c r="P30" s="228">
        <f t="shared" ca="1" si="29"/>
        <v>0</v>
      </c>
      <c r="Q30" s="228">
        <f t="shared" ca="1" si="29"/>
        <v>0</v>
      </c>
      <c r="R30" s="228">
        <f t="shared" ca="1" si="30"/>
        <v>0</v>
      </c>
      <c r="S30" s="228">
        <f t="shared" ca="1" si="30"/>
        <v>0</v>
      </c>
      <c r="T30" s="228">
        <f t="shared" ca="1" si="30"/>
        <v>0</v>
      </c>
      <c r="U30" s="228">
        <f t="shared" ca="1" si="30"/>
        <v>0</v>
      </c>
      <c r="V30" s="228">
        <f t="shared" ca="1" si="30"/>
        <v>0</v>
      </c>
      <c r="W30" s="228">
        <f t="shared" ca="1" si="30"/>
        <v>0</v>
      </c>
      <c r="X30" s="228">
        <f t="shared" ca="1" si="30"/>
        <v>0</v>
      </c>
      <c r="Y30" s="228">
        <f t="shared" ca="1" si="30"/>
        <v>0</v>
      </c>
      <c r="Z30" s="228">
        <f t="shared" ca="1" si="30"/>
        <v>0</v>
      </c>
      <c r="AA30" s="228">
        <f t="shared" ca="1" si="30"/>
        <v>0</v>
      </c>
      <c r="AB30" s="228">
        <f t="shared" ca="1" si="31"/>
        <v>0</v>
      </c>
      <c r="AC30" s="228">
        <f t="shared" ca="1" si="31"/>
        <v>0</v>
      </c>
      <c r="AD30" s="228">
        <f t="shared" ca="1" si="31"/>
        <v>0</v>
      </c>
      <c r="AE30" s="228">
        <f t="shared" ca="1" si="31"/>
        <v>0</v>
      </c>
      <c r="AF30" s="228">
        <f t="shared" ca="1" si="31"/>
        <v>0</v>
      </c>
      <c r="AG30" s="228">
        <f t="shared" ca="1" si="31"/>
        <v>0</v>
      </c>
      <c r="AH30" s="228">
        <f t="shared" ca="1" si="31"/>
        <v>0</v>
      </c>
      <c r="AI30" s="228">
        <f t="shared" ca="1" si="31"/>
        <v>0</v>
      </c>
      <c r="AJ30" s="228">
        <f t="shared" ca="1" si="31"/>
        <v>0</v>
      </c>
      <c r="AK30" s="228">
        <f t="shared" ca="1" si="31"/>
        <v>0</v>
      </c>
      <c r="AL30" s="228">
        <f t="shared" ca="1" si="32"/>
        <v>0</v>
      </c>
      <c r="AM30" s="228">
        <f t="shared" ca="1" si="32"/>
        <v>0</v>
      </c>
      <c r="AN30" s="228">
        <f t="shared" ca="1" si="32"/>
        <v>0</v>
      </c>
      <c r="AO30" s="228">
        <f t="shared" ca="1" si="32"/>
        <v>0</v>
      </c>
      <c r="AP30" s="228">
        <f t="shared" ca="1" si="32"/>
        <v>0</v>
      </c>
      <c r="AQ30" s="228">
        <f t="shared" ca="1" si="32"/>
        <v>0</v>
      </c>
      <c r="AR30" s="228">
        <f t="shared" ca="1" si="32"/>
        <v>0</v>
      </c>
      <c r="AS30" s="228">
        <f t="shared" ca="1" si="32"/>
        <v>0</v>
      </c>
      <c r="AT30" s="228">
        <f t="shared" ca="1" si="32"/>
        <v>0</v>
      </c>
      <c r="AU30" s="228">
        <f t="shared" ca="1" si="32"/>
        <v>0</v>
      </c>
      <c r="AV30" s="228">
        <f t="shared" ca="1" si="33"/>
        <v>0</v>
      </c>
      <c r="AW30" s="228">
        <f t="shared" ca="1" si="33"/>
        <v>0</v>
      </c>
      <c r="AX30" s="228">
        <f t="shared" ca="1" si="33"/>
        <v>0</v>
      </c>
      <c r="AY30" s="228">
        <f t="shared" ca="1" si="33"/>
        <v>0</v>
      </c>
      <c r="AZ30" s="228">
        <f t="shared" ca="1" si="33"/>
        <v>0</v>
      </c>
      <c r="BA30" s="228">
        <f t="shared" ca="1" si="33"/>
        <v>0</v>
      </c>
      <c r="BB30" s="228">
        <f t="shared" ca="1" si="33"/>
        <v>0</v>
      </c>
      <c r="BC30" s="228">
        <f t="shared" ca="1" si="33"/>
        <v>0</v>
      </c>
      <c r="BD30" s="228">
        <f t="shared" ca="1" si="33"/>
        <v>0</v>
      </c>
      <c r="BE30" s="228">
        <f t="shared" ca="1" si="33"/>
        <v>0</v>
      </c>
      <c r="BF30" s="228">
        <f t="shared" ca="1" si="34"/>
        <v>0</v>
      </c>
      <c r="BG30" s="228">
        <f t="shared" ca="1" si="34"/>
        <v>0</v>
      </c>
      <c r="BH30" s="228">
        <f t="shared" ca="1" si="34"/>
        <v>0</v>
      </c>
      <c r="BI30" s="228">
        <f t="shared" ca="1" si="34"/>
        <v>0</v>
      </c>
      <c r="BJ30" s="228">
        <f t="shared" ca="1" si="34"/>
        <v>0</v>
      </c>
      <c r="BK30" s="228">
        <f t="shared" ca="1" si="34"/>
        <v>0</v>
      </c>
      <c r="BL30" s="228">
        <f t="shared" ca="1" si="34"/>
        <v>0</v>
      </c>
      <c r="BM30" s="228">
        <f t="shared" ca="1" si="34"/>
        <v>0</v>
      </c>
      <c r="BN30" s="228">
        <f t="shared" ca="1" si="34"/>
        <v>0</v>
      </c>
      <c r="BO30" s="228">
        <f t="shared" ca="1" si="34"/>
        <v>0</v>
      </c>
      <c r="BP30" s="228">
        <f t="shared" ca="1" si="35"/>
        <v>0</v>
      </c>
      <c r="BQ30" s="228">
        <f t="shared" ca="1" si="35"/>
        <v>0</v>
      </c>
      <c r="BR30" s="228">
        <f t="shared" ca="1" si="35"/>
        <v>0</v>
      </c>
      <c r="BS30" s="228">
        <f t="shared" ca="1" si="35"/>
        <v>0</v>
      </c>
      <c r="BT30" s="228">
        <f t="shared" ca="1" si="35"/>
        <v>0</v>
      </c>
      <c r="BU30" s="228">
        <f t="shared" ca="1" si="35"/>
        <v>0</v>
      </c>
      <c r="BV30" s="228">
        <f t="shared" ca="1" si="35"/>
        <v>0</v>
      </c>
      <c r="BW30" s="228">
        <f t="shared" ca="1" si="35"/>
        <v>0</v>
      </c>
      <c r="BX30" s="228">
        <f t="shared" ca="1" si="35"/>
        <v>0</v>
      </c>
      <c r="BY30" s="228">
        <f t="shared" ca="1" si="35"/>
        <v>0</v>
      </c>
      <c r="BZ30" s="228">
        <f t="shared" ca="1" si="36"/>
        <v>0</v>
      </c>
      <c r="CA30" s="228">
        <f t="shared" ca="1" si="36"/>
        <v>0</v>
      </c>
      <c r="CB30" s="228">
        <f t="shared" ca="1" si="36"/>
        <v>0</v>
      </c>
      <c r="CC30" s="228">
        <f t="shared" ca="1" si="36"/>
        <v>0</v>
      </c>
      <c r="CD30" s="228">
        <f t="shared" ca="1" si="36"/>
        <v>0</v>
      </c>
      <c r="CE30" s="228">
        <f t="shared" ca="1" si="36"/>
        <v>0</v>
      </c>
      <c r="CF30" s="228">
        <f t="shared" ca="1" si="36"/>
        <v>0</v>
      </c>
      <c r="CG30" s="228">
        <f t="shared" ca="1" si="36"/>
        <v>0</v>
      </c>
      <c r="CH30" s="228">
        <f t="shared" ca="1" si="36"/>
        <v>0</v>
      </c>
      <c r="CI30" s="228">
        <f t="shared" ca="1" si="36"/>
        <v>0</v>
      </c>
      <c r="CJ30" s="228">
        <f t="shared" ca="1" si="37"/>
        <v>0</v>
      </c>
      <c r="CK30" s="228">
        <f t="shared" ca="1" si="37"/>
        <v>0</v>
      </c>
      <c r="CL30" s="228">
        <f t="shared" ca="1" si="37"/>
        <v>0</v>
      </c>
      <c r="CM30" s="228">
        <f t="shared" ca="1" si="37"/>
        <v>0</v>
      </c>
      <c r="CN30" s="228">
        <f t="shared" ca="1" si="37"/>
        <v>0</v>
      </c>
      <c r="CO30" s="228">
        <f t="shared" ca="1" si="37"/>
        <v>0</v>
      </c>
      <c r="CP30" s="228">
        <f t="shared" ca="1" si="37"/>
        <v>0</v>
      </c>
      <c r="CQ30" s="228">
        <f t="shared" ca="1" si="37"/>
        <v>0</v>
      </c>
      <c r="CR30" s="228">
        <f t="shared" ca="1" si="37"/>
        <v>0</v>
      </c>
      <c r="CS30" s="228">
        <f t="shared" ca="1" si="37"/>
        <v>0</v>
      </c>
      <c r="CT30" s="228">
        <f t="shared" ca="1" si="38"/>
        <v>0</v>
      </c>
      <c r="CU30" s="228">
        <f t="shared" ca="1" si="38"/>
        <v>0</v>
      </c>
      <c r="CV30" s="228">
        <f t="shared" ca="1" si="38"/>
        <v>0</v>
      </c>
      <c r="CW30" s="228">
        <f t="shared" ca="1" si="38"/>
        <v>0</v>
      </c>
      <c r="CX30" s="228">
        <f t="shared" ca="1" si="38"/>
        <v>0</v>
      </c>
      <c r="CY30" s="228">
        <f t="shared" ca="1" si="38"/>
        <v>0</v>
      </c>
      <c r="CZ30" s="228">
        <f t="shared" ca="1" si="38"/>
        <v>0</v>
      </c>
      <c r="DA30" s="228">
        <f t="shared" ca="1" si="38"/>
        <v>0</v>
      </c>
      <c r="DB30" s="228">
        <f t="shared" ca="1" si="38"/>
        <v>0</v>
      </c>
      <c r="DC30" s="228">
        <f t="shared" ca="1" si="38"/>
        <v>0</v>
      </c>
      <c r="DE30" s="403" t="str">
        <f t="shared" ca="1" si="25"/>
        <v>D.2.8.</v>
      </c>
      <c r="DF30" s="273">
        <v>1</v>
      </c>
      <c r="DG30" s="261">
        <f t="shared" ca="1" si="39"/>
        <v>21</v>
      </c>
      <c r="DH30" s="278">
        <v>0</v>
      </c>
    </row>
    <row r="31" spans="1:112" hidden="1">
      <c r="A31" s="210">
        <v>19</v>
      </c>
      <c r="B31" s="347" t="str">
        <f t="shared" ca="1" si="12"/>
        <v>D.2.9.</v>
      </c>
      <c r="C31" s="216" t="str">
        <f t="shared" ca="1" si="13"/>
        <v>Reinvesticijos (po priemonės įgyvendinimo)</v>
      </c>
      <c r="D31" s="221"/>
      <c r="E31" s="239">
        <f t="shared" ca="1" si="14"/>
        <v>0.21</v>
      </c>
      <c r="F31" s="233">
        <f ca="1">H31+NPV(FD,I31:INDEX(I31:DC31,PAL))</f>
        <v>0</v>
      </c>
      <c r="G31" s="230">
        <f ca="1">SUMIF($H$5:$DC$5,"&lt;="&amp;PAL,$H31:$DC31)</f>
        <v>0</v>
      </c>
      <c r="H31" s="228">
        <f t="shared" ca="1" si="29"/>
        <v>0</v>
      </c>
      <c r="I31" s="228">
        <f t="shared" ca="1" si="29"/>
        <v>0</v>
      </c>
      <c r="J31" s="228">
        <f t="shared" ca="1" si="29"/>
        <v>0</v>
      </c>
      <c r="K31" s="228">
        <f t="shared" ca="1" si="29"/>
        <v>0</v>
      </c>
      <c r="L31" s="228">
        <f t="shared" ca="1" si="29"/>
        <v>0</v>
      </c>
      <c r="M31" s="228">
        <f t="shared" ca="1" si="29"/>
        <v>0</v>
      </c>
      <c r="N31" s="228">
        <f t="shared" ca="1" si="29"/>
        <v>0</v>
      </c>
      <c r="O31" s="228">
        <f t="shared" ca="1" si="29"/>
        <v>0</v>
      </c>
      <c r="P31" s="228">
        <f t="shared" ca="1" si="29"/>
        <v>0</v>
      </c>
      <c r="Q31" s="228">
        <f t="shared" ca="1" si="29"/>
        <v>0</v>
      </c>
      <c r="R31" s="228">
        <f t="shared" ca="1" si="30"/>
        <v>0</v>
      </c>
      <c r="S31" s="228">
        <f t="shared" ca="1" si="30"/>
        <v>0</v>
      </c>
      <c r="T31" s="228">
        <f t="shared" ca="1" si="30"/>
        <v>0</v>
      </c>
      <c r="U31" s="228">
        <f t="shared" ca="1" si="30"/>
        <v>0</v>
      </c>
      <c r="V31" s="228">
        <f t="shared" ca="1" si="30"/>
        <v>0</v>
      </c>
      <c r="W31" s="228">
        <f t="shared" ca="1" si="30"/>
        <v>0</v>
      </c>
      <c r="X31" s="228">
        <f t="shared" ca="1" si="30"/>
        <v>0</v>
      </c>
      <c r="Y31" s="228">
        <f t="shared" ca="1" si="30"/>
        <v>0</v>
      </c>
      <c r="Z31" s="228">
        <f t="shared" ca="1" si="30"/>
        <v>0</v>
      </c>
      <c r="AA31" s="228">
        <f t="shared" ca="1" si="30"/>
        <v>0</v>
      </c>
      <c r="AB31" s="228">
        <f t="shared" ca="1" si="31"/>
        <v>0</v>
      </c>
      <c r="AC31" s="228">
        <f t="shared" ca="1" si="31"/>
        <v>0</v>
      </c>
      <c r="AD31" s="228">
        <f t="shared" ca="1" si="31"/>
        <v>0</v>
      </c>
      <c r="AE31" s="228">
        <f t="shared" ca="1" si="31"/>
        <v>0</v>
      </c>
      <c r="AF31" s="228">
        <f t="shared" ca="1" si="31"/>
        <v>0</v>
      </c>
      <c r="AG31" s="228">
        <f t="shared" ca="1" si="31"/>
        <v>0</v>
      </c>
      <c r="AH31" s="228">
        <f t="shared" ca="1" si="31"/>
        <v>0</v>
      </c>
      <c r="AI31" s="228">
        <f t="shared" ca="1" si="31"/>
        <v>0</v>
      </c>
      <c r="AJ31" s="228">
        <f t="shared" ca="1" si="31"/>
        <v>0</v>
      </c>
      <c r="AK31" s="228">
        <f t="shared" ca="1" si="31"/>
        <v>0</v>
      </c>
      <c r="AL31" s="228">
        <f t="shared" ca="1" si="32"/>
        <v>0</v>
      </c>
      <c r="AM31" s="228">
        <f t="shared" ca="1" si="32"/>
        <v>0</v>
      </c>
      <c r="AN31" s="228">
        <f t="shared" ca="1" si="32"/>
        <v>0</v>
      </c>
      <c r="AO31" s="228">
        <f t="shared" ca="1" si="32"/>
        <v>0</v>
      </c>
      <c r="AP31" s="228">
        <f t="shared" ca="1" si="32"/>
        <v>0</v>
      </c>
      <c r="AQ31" s="228">
        <f t="shared" ca="1" si="32"/>
        <v>0</v>
      </c>
      <c r="AR31" s="228">
        <f t="shared" ca="1" si="32"/>
        <v>0</v>
      </c>
      <c r="AS31" s="228">
        <f t="shared" ca="1" si="32"/>
        <v>0</v>
      </c>
      <c r="AT31" s="228">
        <f t="shared" ca="1" si="32"/>
        <v>0</v>
      </c>
      <c r="AU31" s="228">
        <f t="shared" ca="1" si="32"/>
        <v>0</v>
      </c>
      <c r="AV31" s="228">
        <f t="shared" ca="1" si="33"/>
        <v>0</v>
      </c>
      <c r="AW31" s="228">
        <f t="shared" ca="1" si="33"/>
        <v>0</v>
      </c>
      <c r="AX31" s="228">
        <f t="shared" ca="1" si="33"/>
        <v>0</v>
      </c>
      <c r="AY31" s="228">
        <f t="shared" ca="1" si="33"/>
        <v>0</v>
      </c>
      <c r="AZ31" s="228">
        <f t="shared" ca="1" si="33"/>
        <v>0</v>
      </c>
      <c r="BA31" s="228">
        <f t="shared" ca="1" si="33"/>
        <v>0</v>
      </c>
      <c r="BB31" s="228">
        <f t="shared" ca="1" si="33"/>
        <v>0</v>
      </c>
      <c r="BC31" s="228">
        <f t="shared" ca="1" si="33"/>
        <v>0</v>
      </c>
      <c r="BD31" s="228">
        <f t="shared" ca="1" si="33"/>
        <v>0</v>
      </c>
      <c r="BE31" s="228">
        <f t="shared" ca="1" si="33"/>
        <v>0</v>
      </c>
      <c r="BF31" s="228">
        <f t="shared" ca="1" si="34"/>
        <v>0</v>
      </c>
      <c r="BG31" s="228">
        <f t="shared" ca="1" si="34"/>
        <v>0</v>
      </c>
      <c r="BH31" s="228">
        <f t="shared" ca="1" si="34"/>
        <v>0</v>
      </c>
      <c r="BI31" s="228">
        <f t="shared" ca="1" si="34"/>
        <v>0</v>
      </c>
      <c r="BJ31" s="228">
        <f t="shared" ca="1" si="34"/>
        <v>0</v>
      </c>
      <c r="BK31" s="228">
        <f t="shared" ca="1" si="34"/>
        <v>0</v>
      </c>
      <c r="BL31" s="228">
        <f t="shared" ca="1" si="34"/>
        <v>0</v>
      </c>
      <c r="BM31" s="228">
        <f t="shared" ca="1" si="34"/>
        <v>0</v>
      </c>
      <c r="BN31" s="228">
        <f t="shared" ca="1" si="34"/>
        <v>0</v>
      </c>
      <c r="BO31" s="228">
        <f t="shared" ca="1" si="34"/>
        <v>0</v>
      </c>
      <c r="BP31" s="228">
        <f t="shared" ca="1" si="35"/>
        <v>0</v>
      </c>
      <c r="BQ31" s="228">
        <f t="shared" ca="1" si="35"/>
        <v>0</v>
      </c>
      <c r="BR31" s="228">
        <f t="shared" ca="1" si="35"/>
        <v>0</v>
      </c>
      <c r="BS31" s="228">
        <f t="shared" ca="1" si="35"/>
        <v>0</v>
      </c>
      <c r="BT31" s="228">
        <f t="shared" ca="1" si="35"/>
        <v>0</v>
      </c>
      <c r="BU31" s="228">
        <f t="shared" ca="1" si="35"/>
        <v>0</v>
      </c>
      <c r="BV31" s="228">
        <f t="shared" ca="1" si="35"/>
        <v>0</v>
      </c>
      <c r="BW31" s="228">
        <f t="shared" ca="1" si="35"/>
        <v>0</v>
      </c>
      <c r="BX31" s="228">
        <f t="shared" ca="1" si="35"/>
        <v>0</v>
      </c>
      <c r="BY31" s="228">
        <f t="shared" ca="1" si="35"/>
        <v>0</v>
      </c>
      <c r="BZ31" s="228">
        <f t="shared" ca="1" si="36"/>
        <v>0</v>
      </c>
      <c r="CA31" s="228">
        <f t="shared" ca="1" si="36"/>
        <v>0</v>
      </c>
      <c r="CB31" s="228">
        <f t="shared" ca="1" si="36"/>
        <v>0</v>
      </c>
      <c r="CC31" s="228">
        <f t="shared" ca="1" si="36"/>
        <v>0</v>
      </c>
      <c r="CD31" s="228">
        <f t="shared" ca="1" si="36"/>
        <v>0</v>
      </c>
      <c r="CE31" s="228">
        <f t="shared" ca="1" si="36"/>
        <v>0</v>
      </c>
      <c r="CF31" s="228">
        <f t="shared" ca="1" si="36"/>
        <v>0</v>
      </c>
      <c r="CG31" s="228">
        <f t="shared" ca="1" si="36"/>
        <v>0</v>
      </c>
      <c r="CH31" s="228">
        <f t="shared" ca="1" si="36"/>
        <v>0</v>
      </c>
      <c r="CI31" s="228">
        <f t="shared" ca="1" si="36"/>
        <v>0</v>
      </c>
      <c r="CJ31" s="228">
        <f t="shared" ca="1" si="37"/>
        <v>0</v>
      </c>
      <c r="CK31" s="228">
        <f t="shared" ca="1" si="37"/>
        <v>0</v>
      </c>
      <c r="CL31" s="228">
        <f t="shared" ca="1" si="37"/>
        <v>0</v>
      </c>
      <c r="CM31" s="228">
        <f t="shared" ca="1" si="37"/>
        <v>0</v>
      </c>
      <c r="CN31" s="228">
        <f t="shared" ca="1" si="37"/>
        <v>0</v>
      </c>
      <c r="CO31" s="228">
        <f t="shared" ca="1" si="37"/>
        <v>0</v>
      </c>
      <c r="CP31" s="228">
        <f t="shared" ca="1" si="37"/>
        <v>0</v>
      </c>
      <c r="CQ31" s="228">
        <f t="shared" ca="1" si="37"/>
        <v>0</v>
      </c>
      <c r="CR31" s="228">
        <f t="shared" ca="1" si="37"/>
        <v>0</v>
      </c>
      <c r="CS31" s="228">
        <f t="shared" ca="1" si="37"/>
        <v>0</v>
      </c>
      <c r="CT31" s="228">
        <f t="shared" ca="1" si="38"/>
        <v>0</v>
      </c>
      <c r="CU31" s="228">
        <f t="shared" ca="1" si="38"/>
        <v>0</v>
      </c>
      <c r="CV31" s="228">
        <f t="shared" ca="1" si="38"/>
        <v>0</v>
      </c>
      <c r="CW31" s="228">
        <f t="shared" ca="1" si="38"/>
        <v>0</v>
      </c>
      <c r="CX31" s="228">
        <f t="shared" ca="1" si="38"/>
        <v>0</v>
      </c>
      <c r="CY31" s="228">
        <f t="shared" ca="1" si="38"/>
        <v>0</v>
      </c>
      <c r="CZ31" s="228">
        <f t="shared" ca="1" si="38"/>
        <v>0</v>
      </c>
      <c r="DA31" s="228">
        <f t="shared" ca="1" si="38"/>
        <v>0</v>
      </c>
      <c r="DB31" s="228">
        <f t="shared" ca="1" si="38"/>
        <v>0</v>
      </c>
      <c r="DC31" s="228">
        <f t="shared" ca="1" si="38"/>
        <v>0</v>
      </c>
      <c r="DE31" s="403" t="str">
        <f t="shared" ca="1" si="25"/>
        <v>D.2.9.</v>
      </c>
      <c r="DF31" s="273">
        <v>1</v>
      </c>
      <c r="DG31" s="261">
        <f t="shared" ca="1" si="39"/>
        <v>21</v>
      </c>
      <c r="DH31" s="278">
        <v>0</v>
      </c>
    </row>
    <row r="32" spans="1:112" hidden="1">
      <c r="A32" s="210">
        <v>20</v>
      </c>
      <c r="B32" s="347" t="str">
        <f t="shared" ca="1" si="12"/>
        <v>D.2.L.</v>
      </c>
      <c r="C32" s="216" t="str">
        <f t="shared" ca="1" si="13"/>
        <v>Likutinė vertė</v>
      </c>
      <c r="D32" s="221"/>
      <c r="E32" s="239">
        <f t="shared" ca="1" si="14"/>
        <v>0.21</v>
      </c>
      <c r="F32" s="233">
        <f ca="1">H32+NPV(FD,I32:INDEX(I32:DC32,PAL))</f>
        <v>0</v>
      </c>
      <c r="G32" s="230">
        <f ca="1">SUMIF($H$5:$DC$5,"&lt;="&amp;PAL,$H32:$DC32)</f>
        <v>0</v>
      </c>
      <c r="H32" s="228">
        <f t="shared" ca="1" si="29"/>
        <v>0</v>
      </c>
      <c r="I32" s="228">
        <f t="shared" ca="1" si="29"/>
        <v>0</v>
      </c>
      <c r="J32" s="228">
        <f t="shared" ca="1" si="29"/>
        <v>0</v>
      </c>
      <c r="K32" s="228">
        <f t="shared" ca="1" si="29"/>
        <v>0</v>
      </c>
      <c r="L32" s="228">
        <f t="shared" ca="1" si="29"/>
        <v>0</v>
      </c>
      <c r="M32" s="228">
        <f t="shared" ca="1" si="29"/>
        <v>0</v>
      </c>
      <c r="N32" s="228">
        <f t="shared" ca="1" si="29"/>
        <v>0</v>
      </c>
      <c r="O32" s="228">
        <f t="shared" ca="1" si="29"/>
        <v>0</v>
      </c>
      <c r="P32" s="228">
        <f t="shared" ca="1" si="29"/>
        <v>0</v>
      </c>
      <c r="Q32" s="228">
        <f t="shared" ca="1" si="29"/>
        <v>0</v>
      </c>
      <c r="R32" s="228">
        <f t="shared" ca="1" si="30"/>
        <v>0</v>
      </c>
      <c r="S32" s="228">
        <f t="shared" ca="1" si="30"/>
        <v>0</v>
      </c>
      <c r="T32" s="228">
        <f t="shared" ca="1" si="30"/>
        <v>0</v>
      </c>
      <c r="U32" s="228">
        <f t="shared" ca="1" si="30"/>
        <v>0</v>
      </c>
      <c r="V32" s="228">
        <f t="shared" ca="1" si="30"/>
        <v>0</v>
      </c>
      <c r="W32" s="228">
        <f t="shared" ca="1" si="30"/>
        <v>0</v>
      </c>
      <c r="X32" s="228">
        <f t="shared" ca="1" si="30"/>
        <v>0</v>
      </c>
      <c r="Y32" s="228">
        <f t="shared" ca="1" si="30"/>
        <v>0</v>
      </c>
      <c r="Z32" s="228">
        <f t="shared" ca="1" si="30"/>
        <v>0</v>
      </c>
      <c r="AA32" s="228">
        <f t="shared" ca="1" si="30"/>
        <v>0</v>
      </c>
      <c r="AB32" s="228">
        <f t="shared" ca="1" si="31"/>
        <v>0</v>
      </c>
      <c r="AC32" s="228">
        <f t="shared" ca="1" si="31"/>
        <v>0</v>
      </c>
      <c r="AD32" s="228">
        <f t="shared" ca="1" si="31"/>
        <v>0</v>
      </c>
      <c r="AE32" s="228">
        <f t="shared" ca="1" si="31"/>
        <v>0</v>
      </c>
      <c r="AF32" s="228">
        <f t="shared" ca="1" si="31"/>
        <v>0</v>
      </c>
      <c r="AG32" s="228">
        <f t="shared" ca="1" si="31"/>
        <v>0</v>
      </c>
      <c r="AH32" s="228">
        <f t="shared" ca="1" si="31"/>
        <v>0</v>
      </c>
      <c r="AI32" s="228">
        <f t="shared" ca="1" si="31"/>
        <v>0</v>
      </c>
      <c r="AJ32" s="228">
        <f t="shared" ca="1" si="31"/>
        <v>0</v>
      </c>
      <c r="AK32" s="228">
        <f t="shared" ca="1" si="31"/>
        <v>0</v>
      </c>
      <c r="AL32" s="228">
        <f t="shared" ca="1" si="32"/>
        <v>0</v>
      </c>
      <c r="AM32" s="228">
        <f t="shared" ca="1" si="32"/>
        <v>0</v>
      </c>
      <c r="AN32" s="228">
        <f t="shared" ca="1" si="32"/>
        <v>0</v>
      </c>
      <c r="AO32" s="228">
        <f t="shared" ca="1" si="32"/>
        <v>0</v>
      </c>
      <c r="AP32" s="228">
        <f t="shared" ca="1" si="32"/>
        <v>0</v>
      </c>
      <c r="AQ32" s="228">
        <f t="shared" ca="1" si="32"/>
        <v>0</v>
      </c>
      <c r="AR32" s="228">
        <f t="shared" ca="1" si="32"/>
        <v>0</v>
      </c>
      <c r="AS32" s="228">
        <f t="shared" ca="1" si="32"/>
        <v>0</v>
      </c>
      <c r="AT32" s="228">
        <f t="shared" ca="1" si="32"/>
        <v>0</v>
      </c>
      <c r="AU32" s="228">
        <f t="shared" ca="1" si="32"/>
        <v>0</v>
      </c>
      <c r="AV32" s="228">
        <f t="shared" ca="1" si="33"/>
        <v>0</v>
      </c>
      <c r="AW32" s="228">
        <f t="shared" ca="1" si="33"/>
        <v>0</v>
      </c>
      <c r="AX32" s="228">
        <f t="shared" ca="1" si="33"/>
        <v>0</v>
      </c>
      <c r="AY32" s="228">
        <f t="shared" ca="1" si="33"/>
        <v>0</v>
      </c>
      <c r="AZ32" s="228">
        <f t="shared" ca="1" si="33"/>
        <v>0</v>
      </c>
      <c r="BA32" s="228">
        <f t="shared" ca="1" si="33"/>
        <v>0</v>
      </c>
      <c r="BB32" s="228">
        <f t="shared" ca="1" si="33"/>
        <v>0</v>
      </c>
      <c r="BC32" s="228">
        <f t="shared" ca="1" si="33"/>
        <v>0</v>
      </c>
      <c r="BD32" s="228">
        <f t="shared" ca="1" si="33"/>
        <v>0</v>
      </c>
      <c r="BE32" s="228">
        <f t="shared" ca="1" si="33"/>
        <v>0</v>
      </c>
      <c r="BF32" s="228">
        <f t="shared" ca="1" si="34"/>
        <v>0</v>
      </c>
      <c r="BG32" s="228">
        <f t="shared" ca="1" si="34"/>
        <v>0</v>
      </c>
      <c r="BH32" s="228">
        <f t="shared" ca="1" si="34"/>
        <v>0</v>
      </c>
      <c r="BI32" s="228">
        <f t="shared" ca="1" si="34"/>
        <v>0</v>
      </c>
      <c r="BJ32" s="228">
        <f t="shared" ca="1" si="34"/>
        <v>0</v>
      </c>
      <c r="BK32" s="228">
        <f t="shared" ca="1" si="34"/>
        <v>0</v>
      </c>
      <c r="BL32" s="228">
        <f t="shared" ca="1" si="34"/>
        <v>0</v>
      </c>
      <c r="BM32" s="228">
        <f t="shared" ca="1" si="34"/>
        <v>0</v>
      </c>
      <c r="BN32" s="228">
        <f t="shared" ca="1" si="34"/>
        <v>0</v>
      </c>
      <c r="BO32" s="228">
        <f t="shared" ca="1" si="34"/>
        <v>0</v>
      </c>
      <c r="BP32" s="228">
        <f t="shared" ca="1" si="35"/>
        <v>0</v>
      </c>
      <c r="BQ32" s="228">
        <f t="shared" ca="1" si="35"/>
        <v>0</v>
      </c>
      <c r="BR32" s="228">
        <f t="shared" ca="1" si="35"/>
        <v>0</v>
      </c>
      <c r="BS32" s="228">
        <f t="shared" ca="1" si="35"/>
        <v>0</v>
      </c>
      <c r="BT32" s="228">
        <f t="shared" ca="1" si="35"/>
        <v>0</v>
      </c>
      <c r="BU32" s="228">
        <f t="shared" ca="1" si="35"/>
        <v>0</v>
      </c>
      <c r="BV32" s="228">
        <f t="shared" ca="1" si="35"/>
        <v>0</v>
      </c>
      <c r="BW32" s="228">
        <f t="shared" ca="1" si="35"/>
        <v>0</v>
      </c>
      <c r="BX32" s="228">
        <f t="shared" ca="1" si="35"/>
        <v>0</v>
      </c>
      <c r="BY32" s="228">
        <f t="shared" ca="1" si="35"/>
        <v>0</v>
      </c>
      <c r="BZ32" s="228">
        <f t="shared" ca="1" si="36"/>
        <v>0</v>
      </c>
      <c r="CA32" s="228">
        <f t="shared" ca="1" si="36"/>
        <v>0</v>
      </c>
      <c r="CB32" s="228">
        <f t="shared" ca="1" si="36"/>
        <v>0</v>
      </c>
      <c r="CC32" s="228">
        <f t="shared" ca="1" si="36"/>
        <v>0</v>
      </c>
      <c r="CD32" s="228">
        <f t="shared" ca="1" si="36"/>
        <v>0</v>
      </c>
      <c r="CE32" s="228">
        <f t="shared" ca="1" si="36"/>
        <v>0</v>
      </c>
      <c r="CF32" s="228">
        <f t="shared" ca="1" si="36"/>
        <v>0</v>
      </c>
      <c r="CG32" s="228">
        <f t="shared" ca="1" si="36"/>
        <v>0</v>
      </c>
      <c r="CH32" s="228">
        <f t="shared" ca="1" si="36"/>
        <v>0</v>
      </c>
      <c r="CI32" s="228">
        <f t="shared" ca="1" si="36"/>
        <v>0</v>
      </c>
      <c r="CJ32" s="228">
        <f t="shared" ca="1" si="37"/>
        <v>0</v>
      </c>
      <c r="CK32" s="228">
        <f t="shared" ca="1" si="37"/>
        <v>0</v>
      </c>
      <c r="CL32" s="228">
        <f t="shared" ca="1" si="37"/>
        <v>0</v>
      </c>
      <c r="CM32" s="228">
        <f t="shared" ca="1" si="37"/>
        <v>0</v>
      </c>
      <c r="CN32" s="228">
        <f t="shared" ca="1" si="37"/>
        <v>0</v>
      </c>
      <c r="CO32" s="228">
        <f t="shared" ca="1" si="37"/>
        <v>0</v>
      </c>
      <c r="CP32" s="228">
        <f t="shared" ca="1" si="37"/>
        <v>0</v>
      </c>
      <c r="CQ32" s="228">
        <f t="shared" ca="1" si="37"/>
        <v>0</v>
      </c>
      <c r="CR32" s="228">
        <f t="shared" ca="1" si="37"/>
        <v>0</v>
      </c>
      <c r="CS32" s="228">
        <f t="shared" ca="1" si="37"/>
        <v>0</v>
      </c>
      <c r="CT32" s="228">
        <f t="shared" ca="1" si="38"/>
        <v>0</v>
      </c>
      <c r="CU32" s="228">
        <f t="shared" ca="1" si="38"/>
        <v>0</v>
      </c>
      <c r="CV32" s="228">
        <f t="shared" ca="1" si="38"/>
        <v>0</v>
      </c>
      <c r="CW32" s="228">
        <f t="shared" ca="1" si="38"/>
        <v>0</v>
      </c>
      <c r="CX32" s="228">
        <f t="shared" ca="1" si="38"/>
        <v>0</v>
      </c>
      <c r="CY32" s="228">
        <f t="shared" ca="1" si="38"/>
        <v>0</v>
      </c>
      <c r="CZ32" s="228">
        <f t="shared" ca="1" si="38"/>
        <v>0</v>
      </c>
      <c r="DA32" s="228">
        <f t="shared" ca="1" si="38"/>
        <v>0</v>
      </c>
      <c r="DB32" s="228">
        <f t="shared" ca="1" si="38"/>
        <v>0</v>
      </c>
      <c r="DC32" s="228">
        <f t="shared" ca="1" si="38"/>
        <v>0</v>
      </c>
      <c r="DE32" s="403" t="str">
        <f t="shared" ca="1" si="25"/>
        <v>D.2.L.</v>
      </c>
      <c r="DF32" s="273">
        <v>1</v>
      </c>
      <c r="DG32" s="261">
        <f t="shared" ca="1" si="39"/>
        <v>21</v>
      </c>
      <c r="DH32" s="261">
        <f ca="1">DG32/(100+DG32)</f>
        <v>0.17355371900826447</v>
      </c>
    </row>
    <row r="33" spans="1:112" hidden="1">
      <c r="A33" s="210">
        <v>21</v>
      </c>
      <c r="B33" s="347" t="str">
        <f t="shared" ca="1" si="12"/>
        <v>D.3.</v>
      </c>
      <c r="C33" s="339" t="str">
        <f t="shared" ca="1" si="13"/>
        <v>Finansinės paskatos ir kitos išmokos</v>
      </c>
      <c r="D33" s="220"/>
      <c r="E33" s="379" t="str">
        <f t="shared" ca="1" si="14"/>
        <v/>
      </c>
      <c r="F33" s="231">
        <f ca="1">SUM(F34:F41)+F42</f>
        <v>0</v>
      </c>
      <c r="G33" s="230">
        <f ca="1">SUMIF($H$5:$DC$5,"&lt;="&amp;PAL,$H33:$DC33)</f>
        <v>0</v>
      </c>
      <c r="H33" s="380">
        <f ca="1">SUM(H34:H42)</f>
        <v>0</v>
      </c>
      <c r="I33" s="380">
        <f t="shared" ref="I33:BT33" ca="1" si="40">SUM(I34:I42)</f>
        <v>0</v>
      </c>
      <c r="J33" s="380">
        <f t="shared" ca="1" si="40"/>
        <v>0</v>
      </c>
      <c r="K33" s="380">
        <f t="shared" ca="1" si="40"/>
        <v>0</v>
      </c>
      <c r="L33" s="380">
        <f t="shared" ca="1" si="40"/>
        <v>0</v>
      </c>
      <c r="M33" s="380">
        <f t="shared" ca="1" si="40"/>
        <v>0</v>
      </c>
      <c r="N33" s="380">
        <f t="shared" ca="1" si="40"/>
        <v>0</v>
      </c>
      <c r="O33" s="380">
        <f t="shared" ca="1" si="40"/>
        <v>0</v>
      </c>
      <c r="P33" s="380">
        <f t="shared" ca="1" si="40"/>
        <v>0</v>
      </c>
      <c r="Q33" s="380">
        <f t="shared" ca="1" si="40"/>
        <v>0</v>
      </c>
      <c r="R33" s="380">
        <f t="shared" ca="1" si="40"/>
        <v>0</v>
      </c>
      <c r="S33" s="380">
        <f t="shared" ca="1" si="40"/>
        <v>0</v>
      </c>
      <c r="T33" s="380">
        <f t="shared" ca="1" si="40"/>
        <v>0</v>
      </c>
      <c r="U33" s="380">
        <f t="shared" ca="1" si="40"/>
        <v>0</v>
      </c>
      <c r="V33" s="380">
        <f t="shared" ca="1" si="40"/>
        <v>0</v>
      </c>
      <c r="W33" s="380">
        <f t="shared" ca="1" si="40"/>
        <v>0</v>
      </c>
      <c r="X33" s="380">
        <f t="shared" ca="1" si="40"/>
        <v>0</v>
      </c>
      <c r="Y33" s="380">
        <f t="shared" ca="1" si="40"/>
        <v>0</v>
      </c>
      <c r="Z33" s="380">
        <f t="shared" ca="1" si="40"/>
        <v>0</v>
      </c>
      <c r="AA33" s="380">
        <f t="shared" ca="1" si="40"/>
        <v>0</v>
      </c>
      <c r="AB33" s="380">
        <f t="shared" ca="1" si="40"/>
        <v>0</v>
      </c>
      <c r="AC33" s="380">
        <f t="shared" ca="1" si="40"/>
        <v>0</v>
      </c>
      <c r="AD33" s="380">
        <f t="shared" ca="1" si="40"/>
        <v>0</v>
      </c>
      <c r="AE33" s="380">
        <f t="shared" ca="1" si="40"/>
        <v>0</v>
      </c>
      <c r="AF33" s="380">
        <f t="shared" ca="1" si="40"/>
        <v>0</v>
      </c>
      <c r="AG33" s="380">
        <f t="shared" ca="1" si="40"/>
        <v>0</v>
      </c>
      <c r="AH33" s="380">
        <f t="shared" ca="1" si="40"/>
        <v>0</v>
      </c>
      <c r="AI33" s="380">
        <f t="shared" ca="1" si="40"/>
        <v>0</v>
      </c>
      <c r="AJ33" s="380">
        <f t="shared" ca="1" si="40"/>
        <v>0</v>
      </c>
      <c r="AK33" s="380">
        <f t="shared" ca="1" si="40"/>
        <v>0</v>
      </c>
      <c r="AL33" s="380">
        <f t="shared" ca="1" si="40"/>
        <v>0</v>
      </c>
      <c r="AM33" s="380">
        <f t="shared" ca="1" si="40"/>
        <v>0</v>
      </c>
      <c r="AN33" s="380">
        <f t="shared" ca="1" si="40"/>
        <v>0</v>
      </c>
      <c r="AO33" s="380">
        <f t="shared" ca="1" si="40"/>
        <v>0</v>
      </c>
      <c r="AP33" s="380">
        <f t="shared" ca="1" si="40"/>
        <v>0</v>
      </c>
      <c r="AQ33" s="380">
        <f t="shared" ca="1" si="40"/>
        <v>0</v>
      </c>
      <c r="AR33" s="380">
        <f t="shared" ca="1" si="40"/>
        <v>0</v>
      </c>
      <c r="AS33" s="380">
        <f t="shared" ca="1" si="40"/>
        <v>0</v>
      </c>
      <c r="AT33" s="380">
        <f t="shared" ca="1" si="40"/>
        <v>0</v>
      </c>
      <c r="AU33" s="380">
        <f t="shared" ca="1" si="40"/>
        <v>0</v>
      </c>
      <c r="AV33" s="380">
        <f t="shared" ca="1" si="40"/>
        <v>0</v>
      </c>
      <c r="AW33" s="380">
        <f t="shared" ca="1" si="40"/>
        <v>0</v>
      </c>
      <c r="AX33" s="380">
        <f t="shared" ca="1" si="40"/>
        <v>0</v>
      </c>
      <c r="AY33" s="380">
        <f t="shared" ca="1" si="40"/>
        <v>0</v>
      </c>
      <c r="AZ33" s="380">
        <f t="shared" ca="1" si="40"/>
        <v>0</v>
      </c>
      <c r="BA33" s="380">
        <f t="shared" ca="1" si="40"/>
        <v>0</v>
      </c>
      <c r="BB33" s="380">
        <f t="shared" ca="1" si="40"/>
        <v>0</v>
      </c>
      <c r="BC33" s="380">
        <f t="shared" ca="1" si="40"/>
        <v>0</v>
      </c>
      <c r="BD33" s="380">
        <f t="shared" ca="1" si="40"/>
        <v>0</v>
      </c>
      <c r="BE33" s="380">
        <f t="shared" ca="1" si="40"/>
        <v>0</v>
      </c>
      <c r="BF33" s="380">
        <f t="shared" ca="1" si="40"/>
        <v>0</v>
      </c>
      <c r="BG33" s="380">
        <f t="shared" ca="1" si="40"/>
        <v>0</v>
      </c>
      <c r="BH33" s="380">
        <f t="shared" ca="1" si="40"/>
        <v>0</v>
      </c>
      <c r="BI33" s="380">
        <f t="shared" ca="1" si="40"/>
        <v>0</v>
      </c>
      <c r="BJ33" s="380">
        <f t="shared" ca="1" si="40"/>
        <v>0</v>
      </c>
      <c r="BK33" s="380">
        <f t="shared" ca="1" si="40"/>
        <v>0</v>
      </c>
      <c r="BL33" s="380">
        <f t="shared" ca="1" si="40"/>
        <v>0</v>
      </c>
      <c r="BM33" s="380">
        <f t="shared" ca="1" si="40"/>
        <v>0</v>
      </c>
      <c r="BN33" s="380">
        <f t="shared" ca="1" si="40"/>
        <v>0</v>
      </c>
      <c r="BO33" s="380">
        <f t="shared" ca="1" si="40"/>
        <v>0</v>
      </c>
      <c r="BP33" s="380">
        <f t="shared" ca="1" si="40"/>
        <v>0</v>
      </c>
      <c r="BQ33" s="380">
        <f t="shared" ca="1" si="40"/>
        <v>0</v>
      </c>
      <c r="BR33" s="380">
        <f t="shared" ca="1" si="40"/>
        <v>0</v>
      </c>
      <c r="BS33" s="380">
        <f t="shared" ca="1" si="40"/>
        <v>0</v>
      </c>
      <c r="BT33" s="380">
        <f t="shared" ca="1" si="40"/>
        <v>0</v>
      </c>
      <c r="BU33" s="380">
        <f t="shared" ref="BU33:DC33" ca="1" si="41">SUM(BU34:BU42)</f>
        <v>0</v>
      </c>
      <c r="BV33" s="380">
        <f t="shared" ca="1" si="41"/>
        <v>0</v>
      </c>
      <c r="BW33" s="380">
        <f t="shared" ca="1" si="41"/>
        <v>0</v>
      </c>
      <c r="BX33" s="380">
        <f t="shared" ca="1" si="41"/>
        <v>0</v>
      </c>
      <c r="BY33" s="380">
        <f t="shared" ca="1" si="41"/>
        <v>0</v>
      </c>
      <c r="BZ33" s="380">
        <f t="shared" ca="1" si="41"/>
        <v>0</v>
      </c>
      <c r="CA33" s="380">
        <f t="shared" ca="1" si="41"/>
        <v>0</v>
      </c>
      <c r="CB33" s="380">
        <f t="shared" ca="1" si="41"/>
        <v>0</v>
      </c>
      <c r="CC33" s="380">
        <f t="shared" ca="1" si="41"/>
        <v>0</v>
      </c>
      <c r="CD33" s="380">
        <f t="shared" ca="1" si="41"/>
        <v>0</v>
      </c>
      <c r="CE33" s="380">
        <f t="shared" ca="1" si="41"/>
        <v>0</v>
      </c>
      <c r="CF33" s="380">
        <f t="shared" ca="1" si="41"/>
        <v>0</v>
      </c>
      <c r="CG33" s="380">
        <f t="shared" ca="1" si="41"/>
        <v>0</v>
      </c>
      <c r="CH33" s="380">
        <f t="shared" ca="1" si="41"/>
        <v>0</v>
      </c>
      <c r="CI33" s="380">
        <f t="shared" ca="1" si="41"/>
        <v>0</v>
      </c>
      <c r="CJ33" s="380">
        <f t="shared" ca="1" si="41"/>
        <v>0</v>
      </c>
      <c r="CK33" s="380">
        <f t="shared" ca="1" si="41"/>
        <v>0</v>
      </c>
      <c r="CL33" s="380">
        <f t="shared" ca="1" si="41"/>
        <v>0</v>
      </c>
      <c r="CM33" s="380">
        <f t="shared" ca="1" si="41"/>
        <v>0</v>
      </c>
      <c r="CN33" s="380">
        <f t="shared" ca="1" si="41"/>
        <v>0</v>
      </c>
      <c r="CO33" s="380">
        <f t="shared" ca="1" si="41"/>
        <v>0</v>
      </c>
      <c r="CP33" s="380">
        <f t="shared" ca="1" si="41"/>
        <v>0</v>
      </c>
      <c r="CQ33" s="380">
        <f t="shared" ca="1" si="41"/>
        <v>0</v>
      </c>
      <c r="CR33" s="380">
        <f t="shared" ca="1" si="41"/>
        <v>0</v>
      </c>
      <c r="CS33" s="380">
        <f t="shared" ca="1" si="41"/>
        <v>0</v>
      </c>
      <c r="CT33" s="380">
        <f t="shared" ca="1" si="41"/>
        <v>0</v>
      </c>
      <c r="CU33" s="380">
        <f t="shared" ca="1" si="41"/>
        <v>0</v>
      </c>
      <c r="CV33" s="380">
        <f t="shared" ca="1" si="41"/>
        <v>0</v>
      </c>
      <c r="CW33" s="380">
        <f t="shared" ca="1" si="41"/>
        <v>0</v>
      </c>
      <c r="CX33" s="380">
        <f t="shared" ca="1" si="41"/>
        <v>0</v>
      </c>
      <c r="CY33" s="380">
        <f t="shared" ca="1" si="41"/>
        <v>0</v>
      </c>
      <c r="CZ33" s="380">
        <f t="shared" ca="1" si="41"/>
        <v>0</v>
      </c>
      <c r="DA33" s="380">
        <f t="shared" ca="1" si="41"/>
        <v>0</v>
      </c>
      <c r="DB33" s="380">
        <f t="shared" ca="1" si="41"/>
        <v>0</v>
      </c>
      <c r="DC33" s="380">
        <f t="shared" ca="1" si="41"/>
        <v>0</v>
      </c>
      <c r="DE33" s="403"/>
      <c r="DF33" s="273">
        <v>1</v>
      </c>
      <c r="DG33" s="261"/>
    </row>
    <row r="34" spans="1:112" hidden="1">
      <c r="A34" s="210">
        <v>22</v>
      </c>
      <c r="B34" s="347" t="str">
        <f t="shared" ca="1" si="12"/>
        <v>D.3.1.</v>
      </c>
      <c r="C34" s="216" t="str">
        <f t="shared" ca="1" si="13"/>
        <v>Veikla</v>
      </c>
      <c r="D34" s="235"/>
      <c r="E34" s="239">
        <f t="shared" ca="1" si="14"/>
        <v>0.21</v>
      </c>
      <c r="F34" s="233">
        <f ca="1">H34+NPV(FD,I34:INDEX(I34:DC34,PAL))</f>
        <v>0</v>
      </c>
      <c r="G34" s="230">
        <f ca="1">SUMIF($H$5:$DC$5,"&lt;="&amp;PAL,$H34:$DC34)</f>
        <v>0</v>
      </c>
      <c r="H34" s="228">
        <f t="shared" ref="H34:Q43" ca="1" si="42">OFFSET(INDIRECT("'"&amp;Opt_alt&amp;"'!H12"),$A34,H$5)*$DF34</f>
        <v>0</v>
      </c>
      <c r="I34" s="228">
        <f t="shared" ca="1" si="42"/>
        <v>0</v>
      </c>
      <c r="J34" s="228">
        <f t="shared" ca="1" si="42"/>
        <v>0</v>
      </c>
      <c r="K34" s="228">
        <f t="shared" ca="1" si="42"/>
        <v>0</v>
      </c>
      <c r="L34" s="228">
        <f t="shared" ca="1" si="42"/>
        <v>0</v>
      </c>
      <c r="M34" s="228">
        <f t="shared" ca="1" si="42"/>
        <v>0</v>
      </c>
      <c r="N34" s="228">
        <f t="shared" ca="1" si="42"/>
        <v>0</v>
      </c>
      <c r="O34" s="228">
        <f t="shared" ca="1" si="42"/>
        <v>0</v>
      </c>
      <c r="P34" s="228">
        <f t="shared" ca="1" si="42"/>
        <v>0</v>
      </c>
      <c r="Q34" s="228">
        <f t="shared" ca="1" si="42"/>
        <v>0</v>
      </c>
      <c r="R34" s="228">
        <f t="shared" ref="R34:AA43" ca="1" si="43">OFFSET(INDIRECT("'"&amp;Opt_alt&amp;"'!H12"),$A34,R$5)*$DF34</f>
        <v>0</v>
      </c>
      <c r="S34" s="228">
        <f t="shared" ca="1" si="43"/>
        <v>0</v>
      </c>
      <c r="T34" s="228">
        <f t="shared" ca="1" si="43"/>
        <v>0</v>
      </c>
      <c r="U34" s="228">
        <f t="shared" ca="1" si="43"/>
        <v>0</v>
      </c>
      <c r="V34" s="228">
        <f t="shared" ca="1" si="43"/>
        <v>0</v>
      </c>
      <c r="W34" s="228">
        <f t="shared" ca="1" si="43"/>
        <v>0</v>
      </c>
      <c r="X34" s="228">
        <f t="shared" ca="1" si="43"/>
        <v>0</v>
      </c>
      <c r="Y34" s="228">
        <f t="shared" ca="1" si="43"/>
        <v>0</v>
      </c>
      <c r="Z34" s="228">
        <f t="shared" ca="1" si="43"/>
        <v>0</v>
      </c>
      <c r="AA34" s="228">
        <f t="shared" ca="1" si="43"/>
        <v>0</v>
      </c>
      <c r="AB34" s="228">
        <f t="shared" ref="AB34:AK43" ca="1" si="44">OFFSET(INDIRECT("'"&amp;Opt_alt&amp;"'!H12"),$A34,AB$5)*$DF34</f>
        <v>0</v>
      </c>
      <c r="AC34" s="228">
        <f t="shared" ca="1" si="44"/>
        <v>0</v>
      </c>
      <c r="AD34" s="228">
        <f t="shared" ca="1" si="44"/>
        <v>0</v>
      </c>
      <c r="AE34" s="228">
        <f t="shared" ca="1" si="44"/>
        <v>0</v>
      </c>
      <c r="AF34" s="228">
        <f t="shared" ca="1" si="44"/>
        <v>0</v>
      </c>
      <c r="AG34" s="228">
        <f t="shared" ca="1" si="44"/>
        <v>0</v>
      </c>
      <c r="AH34" s="228">
        <f t="shared" ca="1" si="44"/>
        <v>0</v>
      </c>
      <c r="AI34" s="228">
        <f t="shared" ca="1" si="44"/>
        <v>0</v>
      </c>
      <c r="AJ34" s="228">
        <f t="shared" ca="1" si="44"/>
        <v>0</v>
      </c>
      <c r="AK34" s="228">
        <f t="shared" ca="1" si="44"/>
        <v>0</v>
      </c>
      <c r="AL34" s="228">
        <f t="shared" ref="AL34:AU43" ca="1" si="45">OFFSET(INDIRECT("'"&amp;Opt_alt&amp;"'!H12"),$A34,AL$5)*$DF34</f>
        <v>0</v>
      </c>
      <c r="AM34" s="228">
        <f t="shared" ca="1" si="45"/>
        <v>0</v>
      </c>
      <c r="AN34" s="228">
        <f t="shared" ca="1" si="45"/>
        <v>0</v>
      </c>
      <c r="AO34" s="228">
        <f t="shared" ca="1" si="45"/>
        <v>0</v>
      </c>
      <c r="AP34" s="228">
        <f t="shared" ca="1" si="45"/>
        <v>0</v>
      </c>
      <c r="AQ34" s="228">
        <f t="shared" ca="1" si="45"/>
        <v>0</v>
      </c>
      <c r="AR34" s="228">
        <f t="shared" ca="1" si="45"/>
        <v>0</v>
      </c>
      <c r="AS34" s="228">
        <f t="shared" ca="1" si="45"/>
        <v>0</v>
      </c>
      <c r="AT34" s="228">
        <f t="shared" ca="1" si="45"/>
        <v>0</v>
      </c>
      <c r="AU34" s="228">
        <f t="shared" ca="1" si="45"/>
        <v>0</v>
      </c>
      <c r="AV34" s="228">
        <f t="shared" ref="AV34:BE43" ca="1" si="46">OFFSET(INDIRECT("'"&amp;Opt_alt&amp;"'!H12"),$A34,AV$5)*$DF34</f>
        <v>0</v>
      </c>
      <c r="AW34" s="228">
        <f t="shared" ca="1" si="46"/>
        <v>0</v>
      </c>
      <c r="AX34" s="228">
        <f t="shared" ca="1" si="46"/>
        <v>0</v>
      </c>
      <c r="AY34" s="228">
        <f t="shared" ca="1" si="46"/>
        <v>0</v>
      </c>
      <c r="AZ34" s="228">
        <f t="shared" ca="1" si="46"/>
        <v>0</v>
      </c>
      <c r="BA34" s="228">
        <f t="shared" ca="1" si="46"/>
        <v>0</v>
      </c>
      <c r="BB34" s="228">
        <f t="shared" ca="1" si="46"/>
        <v>0</v>
      </c>
      <c r="BC34" s="228">
        <f t="shared" ca="1" si="46"/>
        <v>0</v>
      </c>
      <c r="BD34" s="228">
        <f t="shared" ca="1" si="46"/>
        <v>0</v>
      </c>
      <c r="BE34" s="228">
        <f t="shared" ca="1" si="46"/>
        <v>0</v>
      </c>
      <c r="BF34" s="228">
        <f t="shared" ref="BF34:BO43" ca="1" si="47">OFFSET(INDIRECT("'"&amp;Opt_alt&amp;"'!H12"),$A34,BF$5)*$DF34</f>
        <v>0</v>
      </c>
      <c r="BG34" s="228">
        <f t="shared" ca="1" si="47"/>
        <v>0</v>
      </c>
      <c r="BH34" s="228">
        <f t="shared" ca="1" si="47"/>
        <v>0</v>
      </c>
      <c r="BI34" s="228">
        <f t="shared" ca="1" si="47"/>
        <v>0</v>
      </c>
      <c r="BJ34" s="228">
        <f t="shared" ca="1" si="47"/>
        <v>0</v>
      </c>
      <c r="BK34" s="228">
        <f t="shared" ca="1" si="47"/>
        <v>0</v>
      </c>
      <c r="BL34" s="228">
        <f t="shared" ca="1" si="47"/>
        <v>0</v>
      </c>
      <c r="BM34" s="228">
        <f t="shared" ca="1" si="47"/>
        <v>0</v>
      </c>
      <c r="BN34" s="228">
        <f t="shared" ca="1" si="47"/>
        <v>0</v>
      </c>
      <c r="BO34" s="228">
        <f t="shared" ca="1" si="47"/>
        <v>0</v>
      </c>
      <c r="BP34" s="228">
        <f t="shared" ref="BP34:BY43" ca="1" si="48">OFFSET(INDIRECT("'"&amp;Opt_alt&amp;"'!H12"),$A34,BP$5)*$DF34</f>
        <v>0</v>
      </c>
      <c r="BQ34" s="228">
        <f t="shared" ca="1" si="48"/>
        <v>0</v>
      </c>
      <c r="BR34" s="228">
        <f t="shared" ca="1" si="48"/>
        <v>0</v>
      </c>
      <c r="BS34" s="228">
        <f t="shared" ca="1" si="48"/>
        <v>0</v>
      </c>
      <c r="BT34" s="228">
        <f t="shared" ca="1" si="48"/>
        <v>0</v>
      </c>
      <c r="BU34" s="228">
        <f t="shared" ca="1" si="48"/>
        <v>0</v>
      </c>
      <c r="BV34" s="228">
        <f t="shared" ca="1" si="48"/>
        <v>0</v>
      </c>
      <c r="BW34" s="228">
        <f t="shared" ca="1" si="48"/>
        <v>0</v>
      </c>
      <c r="BX34" s="228">
        <f t="shared" ca="1" si="48"/>
        <v>0</v>
      </c>
      <c r="BY34" s="228">
        <f t="shared" ca="1" si="48"/>
        <v>0</v>
      </c>
      <c r="BZ34" s="228">
        <f t="shared" ref="BZ34:CI43" ca="1" si="49">OFFSET(INDIRECT("'"&amp;Opt_alt&amp;"'!H12"),$A34,BZ$5)*$DF34</f>
        <v>0</v>
      </c>
      <c r="CA34" s="228">
        <f t="shared" ca="1" si="49"/>
        <v>0</v>
      </c>
      <c r="CB34" s="228">
        <f t="shared" ca="1" si="49"/>
        <v>0</v>
      </c>
      <c r="CC34" s="228">
        <f t="shared" ca="1" si="49"/>
        <v>0</v>
      </c>
      <c r="CD34" s="228">
        <f t="shared" ca="1" si="49"/>
        <v>0</v>
      </c>
      <c r="CE34" s="228">
        <f t="shared" ca="1" si="49"/>
        <v>0</v>
      </c>
      <c r="CF34" s="228">
        <f t="shared" ca="1" si="49"/>
        <v>0</v>
      </c>
      <c r="CG34" s="228">
        <f t="shared" ca="1" si="49"/>
        <v>0</v>
      </c>
      <c r="CH34" s="228">
        <f t="shared" ca="1" si="49"/>
        <v>0</v>
      </c>
      <c r="CI34" s="228">
        <f t="shared" ca="1" si="49"/>
        <v>0</v>
      </c>
      <c r="CJ34" s="228">
        <f t="shared" ref="CJ34:CS43" ca="1" si="50">OFFSET(INDIRECT("'"&amp;Opt_alt&amp;"'!H12"),$A34,CJ$5)*$DF34</f>
        <v>0</v>
      </c>
      <c r="CK34" s="228">
        <f t="shared" ca="1" si="50"/>
        <v>0</v>
      </c>
      <c r="CL34" s="228">
        <f t="shared" ca="1" si="50"/>
        <v>0</v>
      </c>
      <c r="CM34" s="228">
        <f t="shared" ca="1" si="50"/>
        <v>0</v>
      </c>
      <c r="CN34" s="228">
        <f t="shared" ca="1" si="50"/>
        <v>0</v>
      </c>
      <c r="CO34" s="228">
        <f t="shared" ca="1" si="50"/>
        <v>0</v>
      </c>
      <c r="CP34" s="228">
        <f t="shared" ca="1" si="50"/>
        <v>0</v>
      </c>
      <c r="CQ34" s="228">
        <f t="shared" ca="1" si="50"/>
        <v>0</v>
      </c>
      <c r="CR34" s="228">
        <f t="shared" ca="1" si="50"/>
        <v>0</v>
      </c>
      <c r="CS34" s="228">
        <f t="shared" ca="1" si="50"/>
        <v>0</v>
      </c>
      <c r="CT34" s="228">
        <f t="shared" ref="CT34:DC43" ca="1" si="51">OFFSET(INDIRECT("'"&amp;Opt_alt&amp;"'!H12"),$A34,CT$5)*$DF34</f>
        <v>0</v>
      </c>
      <c r="CU34" s="228">
        <f t="shared" ca="1" si="51"/>
        <v>0</v>
      </c>
      <c r="CV34" s="228">
        <f t="shared" ca="1" si="51"/>
        <v>0</v>
      </c>
      <c r="CW34" s="228">
        <f t="shared" ca="1" si="51"/>
        <v>0</v>
      </c>
      <c r="CX34" s="228">
        <f t="shared" ca="1" si="51"/>
        <v>0</v>
      </c>
      <c r="CY34" s="228">
        <f t="shared" ca="1" si="51"/>
        <v>0</v>
      </c>
      <c r="CZ34" s="228">
        <f t="shared" ca="1" si="51"/>
        <v>0</v>
      </c>
      <c r="DA34" s="228">
        <f t="shared" ca="1" si="51"/>
        <v>0</v>
      </c>
      <c r="DB34" s="228">
        <f t="shared" ca="1" si="51"/>
        <v>0</v>
      </c>
      <c r="DC34" s="228">
        <f t="shared" ca="1" si="51"/>
        <v>0</v>
      </c>
      <c r="DE34" s="403" t="str">
        <f t="shared" ca="1" si="25"/>
        <v>D.3.1.</v>
      </c>
      <c r="DF34" s="273">
        <v>1</v>
      </c>
      <c r="DG34" s="261">
        <f t="shared" ref="DG34:DG43" ca="1" si="52">OFFSET(INDIRECT("'"&amp;Opt_alt&amp;"'!H12"),$A34,DG$5)</f>
        <v>21</v>
      </c>
      <c r="DH34" s="278">
        <v>0</v>
      </c>
    </row>
    <row r="35" spans="1:112" hidden="1">
      <c r="A35" s="210">
        <v>23</v>
      </c>
      <c r="B35" s="347" t="str">
        <f t="shared" ca="1" si="12"/>
        <v>D.3.2.</v>
      </c>
      <c r="C35" s="216" t="str">
        <f t="shared" ca="1" si="13"/>
        <v>Veikla</v>
      </c>
      <c r="D35" s="235"/>
      <c r="E35" s="239">
        <f t="shared" ca="1" si="14"/>
        <v>0.21</v>
      </c>
      <c r="F35" s="233">
        <f ca="1">H35+NPV(FD,I35:INDEX(I35:DC35,PAL))</f>
        <v>0</v>
      </c>
      <c r="G35" s="230">
        <f ca="1">SUMIF($H$5:$DC$5,"&lt;="&amp;PAL,$H35:$DC35)</f>
        <v>0</v>
      </c>
      <c r="H35" s="228">
        <f t="shared" ca="1" si="42"/>
        <v>0</v>
      </c>
      <c r="I35" s="228">
        <f t="shared" ca="1" si="42"/>
        <v>0</v>
      </c>
      <c r="J35" s="228">
        <f t="shared" ca="1" si="42"/>
        <v>0</v>
      </c>
      <c r="K35" s="228">
        <f t="shared" ca="1" si="42"/>
        <v>0</v>
      </c>
      <c r="L35" s="228">
        <f t="shared" ca="1" si="42"/>
        <v>0</v>
      </c>
      <c r="M35" s="228">
        <f t="shared" ca="1" si="42"/>
        <v>0</v>
      </c>
      <c r="N35" s="228">
        <f t="shared" ca="1" si="42"/>
        <v>0</v>
      </c>
      <c r="O35" s="228">
        <f t="shared" ca="1" si="42"/>
        <v>0</v>
      </c>
      <c r="P35" s="228">
        <f t="shared" ca="1" si="42"/>
        <v>0</v>
      </c>
      <c r="Q35" s="228">
        <f t="shared" ca="1" si="42"/>
        <v>0</v>
      </c>
      <c r="R35" s="228">
        <f t="shared" ca="1" si="43"/>
        <v>0</v>
      </c>
      <c r="S35" s="228">
        <f t="shared" ca="1" si="43"/>
        <v>0</v>
      </c>
      <c r="T35" s="228">
        <f t="shared" ca="1" si="43"/>
        <v>0</v>
      </c>
      <c r="U35" s="228">
        <f t="shared" ca="1" si="43"/>
        <v>0</v>
      </c>
      <c r="V35" s="228">
        <f t="shared" ca="1" si="43"/>
        <v>0</v>
      </c>
      <c r="W35" s="228">
        <f t="shared" ca="1" si="43"/>
        <v>0</v>
      </c>
      <c r="X35" s="228">
        <f t="shared" ca="1" si="43"/>
        <v>0</v>
      </c>
      <c r="Y35" s="228">
        <f t="shared" ca="1" si="43"/>
        <v>0</v>
      </c>
      <c r="Z35" s="228">
        <f t="shared" ca="1" si="43"/>
        <v>0</v>
      </c>
      <c r="AA35" s="228">
        <f t="shared" ca="1" si="43"/>
        <v>0</v>
      </c>
      <c r="AB35" s="228">
        <f t="shared" ca="1" si="44"/>
        <v>0</v>
      </c>
      <c r="AC35" s="228">
        <f t="shared" ca="1" si="44"/>
        <v>0</v>
      </c>
      <c r="AD35" s="228">
        <f t="shared" ca="1" si="44"/>
        <v>0</v>
      </c>
      <c r="AE35" s="228">
        <f t="shared" ca="1" si="44"/>
        <v>0</v>
      </c>
      <c r="AF35" s="228">
        <f t="shared" ca="1" si="44"/>
        <v>0</v>
      </c>
      <c r="AG35" s="228">
        <f t="shared" ca="1" si="44"/>
        <v>0</v>
      </c>
      <c r="AH35" s="228">
        <f t="shared" ca="1" si="44"/>
        <v>0</v>
      </c>
      <c r="AI35" s="228">
        <f t="shared" ca="1" si="44"/>
        <v>0</v>
      </c>
      <c r="AJ35" s="228">
        <f t="shared" ca="1" si="44"/>
        <v>0</v>
      </c>
      <c r="AK35" s="228">
        <f t="shared" ca="1" si="44"/>
        <v>0</v>
      </c>
      <c r="AL35" s="228">
        <f t="shared" ca="1" si="45"/>
        <v>0</v>
      </c>
      <c r="AM35" s="228">
        <f t="shared" ca="1" si="45"/>
        <v>0</v>
      </c>
      <c r="AN35" s="228">
        <f t="shared" ca="1" si="45"/>
        <v>0</v>
      </c>
      <c r="AO35" s="228">
        <f t="shared" ca="1" si="45"/>
        <v>0</v>
      </c>
      <c r="AP35" s="228">
        <f t="shared" ca="1" si="45"/>
        <v>0</v>
      </c>
      <c r="AQ35" s="228">
        <f t="shared" ca="1" si="45"/>
        <v>0</v>
      </c>
      <c r="AR35" s="228">
        <f t="shared" ca="1" si="45"/>
        <v>0</v>
      </c>
      <c r="AS35" s="228">
        <f t="shared" ca="1" si="45"/>
        <v>0</v>
      </c>
      <c r="AT35" s="228">
        <f t="shared" ca="1" si="45"/>
        <v>0</v>
      </c>
      <c r="AU35" s="228">
        <f t="shared" ca="1" si="45"/>
        <v>0</v>
      </c>
      <c r="AV35" s="228">
        <f t="shared" ca="1" si="46"/>
        <v>0</v>
      </c>
      <c r="AW35" s="228">
        <f t="shared" ca="1" si="46"/>
        <v>0</v>
      </c>
      <c r="AX35" s="228">
        <f t="shared" ca="1" si="46"/>
        <v>0</v>
      </c>
      <c r="AY35" s="228">
        <f t="shared" ca="1" si="46"/>
        <v>0</v>
      </c>
      <c r="AZ35" s="228">
        <f t="shared" ca="1" si="46"/>
        <v>0</v>
      </c>
      <c r="BA35" s="228">
        <f t="shared" ca="1" si="46"/>
        <v>0</v>
      </c>
      <c r="BB35" s="228">
        <f t="shared" ca="1" si="46"/>
        <v>0</v>
      </c>
      <c r="BC35" s="228">
        <f t="shared" ca="1" si="46"/>
        <v>0</v>
      </c>
      <c r="BD35" s="228">
        <f t="shared" ca="1" si="46"/>
        <v>0</v>
      </c>
      <c r="BE35" s="228">
        <f t="shared" ca="1" si="46"/>
        <v>0</v>
      </c>
      <c r="BF35" s="228">
        <f t="shared" ca="1" si="47"/>
        <v>0</v>
      </c>
      <c r="BG35" s="228">
        <f t="shared" ca="1" si="47"/>
        <v>0</v>
      </c>
      <c r="BH35" s="228">
        <f t="shared" ca="1" si="47"/>
        <v>0</v>
      </c>
      <c r="BI35" s="228">
        <f t="shared" ca="1" si="47"/>
        <v>0</v>
      </c>
      <c r="BJ35" s="228">
        <f t="shared" ca="1" si="47"/>
        <v>0</v>
      </c>
      <c r="BK35" s="228">
        <f t="shared" ca="1" si="47"/>
        <v>0</v>
      </c>
      <c r="BL35" s="228">
        <f t="shared" ca="1" si="47"/>
        <v>0</v>
      </c>
      <c r="BM35" s="228">
        <f t="shared" ca="1" si="47"/>
        <v>0</v>
      </c>
      <c r="BN35" s="228">
        <f t="shared" ca="1" si="47"/>
        <v>0</v>
      </c>
      <c r="BO35" s="228">
        <f t="shared" ca="1" si="47"/>
        <v>0</v>
      </c>
      <c r="BP35" s="228">
        <f t="shared" ca="1" si="48"/>
        <v>0</v>
      </c>
      <c r="BQ35" s="228">
        <f t="shared" ca="1" si="48"/>
        <v>0</v>
      </c>
      <c r="BR35" s="228">
        <f t="shared" ca="1" si="48"/>
        <v>0</v>
      </c>
      <c r="BS35" s="228">
        <f t="shared" ca="1" si="48"/>
        <v>0</v>
      </c>
      <c r="BT35" s="228">
        <f t="shared" ca="1" si="48"/>
        <v>0</v>
      </c>
      <c r="BU35" s="228">
        <f t="shared" ca="1" si="48"/>
        <v>0</v>
      </c>
      <c r="BV35" s="228">
        <f t="shared" ca="1" si="48"/>
        <v>0</v>
      </c>
      <c r="BW35" s="228">
        <f t="shared" ca="1" si="48"/>
        <v>0</v>
      </c>
      <c r="BX35" s="228">
        <f t="shared" ca="1" si="48"/>
        <v>0</v>
      </c>
      <c r="BY35" s="228">
        <f t="shared" ca="1" si="48"/>
        <v>0</v>
      </c>
      <c r="BZ35" s="228">
        <f t="shared" ca="1" si="49"/>
        <v>0</v>
      </c>
      <c r="CA35" s="228">
        <f t="shared" ca="1" si="49"/>
        <v>0</v>
      </c>
      <c r="CB35" s="228">
        <f t="shared" ca="1" si="49"/>
        <v>0</v>
      </c>
      <c r="CC35" s="228">
        <f t="shared" ca="1" si="49"/>
        <v>0</v>
      </c>
      <c r="CD35" s="228">
        <f t="shared" ca="1" si="49"/>
        <v>0</v>
      </c>
      <c r="CE35" s="228">
        <f t="shared" ca="1" si="49"/>
        <v>0</v>
      </c>
      <c r="CF35" s="228">
        <f t="shared" ca="1" si="49"/>
        <v>0</v>
      </c>
      <c r="CG35" s="228">
        <f t="shared" ca="1" si="49"/>
        <v>0</v>
      </c>
      <c r="CH35" s="228">
        <f t="shared" ca="1" si="49"/>
        <v>0</v>
      </c>
      <c r="CI35" s="228">
        <f t="shared" ca="1" si="49"/>
        <v>0</v>
      </c>
      <c r="CJ35" s="228">
        <f t="shared" ca="1" si="50"/>
        <v>0</v>
      </c>
      <c r="CK35" s="228">
        <f t="shared" ca="1" si="50"/>
        <v>0</v>
      </c>
      <c r="CL35" s="228">
        <f t="shared" ca="1" si="50"/>
        <v>0</v>
      </c>
      <c r="CM35" s="228">
        <f t="shared" ca="1" si="50"/>
        <v>0</v>
      </c>
      <c r="CN35" s="228">
        <f t="shared" ca="1" si="50"/>
        <v>0</v>
      </c>
      <c r="CO35" s="228">
        <f t="shared" ca="1" si="50"/>
        <v>0</v>
      </c>
      <c r="CP35" s="228">
        <f t="shared" ca="1" si="50"/>
        <v>0</v>
      </c>
      <c r="CQ35" s="228">
        <f t="shared" ca="1" si="50"/>
        <v>0</v>
      </c>
      <c r="CR35" s="228">
        <f t="shared" ca="1" si="50"/>
        <v>0</v>
      </c>
      <c r="CS35" s="228">
        <f t="shared" ca="1" si="50"/>
        <v>0</v>
      </c>
      <c r="CT35" s="228">
        <f t="shared" ca="1" si="51"/>
        <v>0</v>
      </c>
      <c r="CU35" s="228">
        <f t="shared" ca="1" si="51"/>
        <v>0</v>
      </c>
      <c r="CV35" s="228">
        <f t="shared" ca="1" si="51"/>
        <v>0</v>
      </c>
      <c r="CW35" s="228">
        <f t="shared" ca="1" si="51"/>
        <v>0</v>
      </c>
      <c r="CX35" s="228">
        <f t="shared" ca="1" si="51"/>
        <v>0</v>
      </c>
      <c r="CY35" s="228">
        <f t="shared" ca="1" si="51"/>
        <v>0</v>
      </c>
      <c r="CZ35" s="228">
        <f t="shared" ca="1" si="51"/>
        <v>0</v>
      </c>
      <c r="DA35" s="228">
        <f t="shared" ca="1" si="51"/>
        <v>0</v>
      </c>
      <c r="DB35" s="228">
        <f t="shared" ca="1" si="51"/>
        <v>0</v>
      </c>
      <c r="DC35" s="228">
        <f t="shared" ca="1" si="51"/>
        <v>0</v>
      </c>
      <c r="DE35" s="403" t="str">
        <f t="shared" ca="1" si="25"/>
        <v>D.3.2.</v>
      </c>
      <c r="DF35" s="273">
        <v>1</v>
      </c>
      <c r="DG35" s="261">
        <f t="shared" ca="1" si="52"/>
        <v>21</v>
      </c>
      <c r="DH35" s="278">
        <v>0</v>
      </c>
    </row>
    <row r="36" spans="1:112" hidden="1">
      <c r="A36" s="210">
        <v>24</v>
      </c>
      <c r="B36" s="347" t="str">
        <f t="shared" ca="1" si="12"/>
        <v>D.3.3.</v>
      </c>
      <c r="C36" s="216" t="str">
        <f t="shared" ca="1" si="13"/>
        <v>Veikla</v>
      </c>
      <c r="D36" s="235"/>
      <c r="E36" s="239">
        <f t="shared" ca="1" si="14"/>
        <v>0.21</v>
      </c>
      <c r="F36" s="233">
        <f ca="1">H36+NPV(FD,I36:INDEX(I36:DC36,PAL))</f>
        <v>0</v>
      </c>
      <c r="G36" s="230">
        <f ca="1">SUMIF($H$5:$DC$5,"&lt;="&amp;PAL,$H36:$DC36)</f>
        <v>0</v>
      </c>
      <c r="H36" s="228">
        <f t="shared" ca="1" si="42"/>
        <v>0</v>
      </c>
      <c r="I36" s="228">
        <f t="shared" ca="1" si="42"/>
        <v>0</v>
      </c>
      <c r="J36" s="228">
        <f t="shared" ca="1" si="42"/>
        <v>0</v>
      </c>
      <c r="K36" s="228">
        <f t="shared" ca="1" si="42"/>
        <v>0</v>
      </c>
      <c r="L36" s="228">
        <f t="shared" ca="1" si="42"/>
        <v>0</v>
      </c>
      <c r="M36" s="228">
        <f t="shared" ca="1" si="42"/>
        <v>0</v>
      </c>
      <c r="N36" s="228">
        <f t="shared" ca="1" si="42"/>
        <v>0</v>
      </c>
      <c r="O36" s="228">
        <f t="shared" ca="1" si="42"/>
        <v>0</v>
      </c>
      <c r="P36" s="228">
        <f t="shared" ca="1" si="42"/>
        <v>0</v>
      </c>
      <c r="Q36" s="228">
        <f t="shared" ca="1" si="42"/>
        <v>0</v>
      </c>
      <c r="R36" s="228">
        <f t="shared" ca="1" si="43"/>
        <v>0</v>
      </c>
      <c r="S36" s="228">
        <f t="shared" ca="1" si="43"/>
        <v>0</v>
      </c>
      <c r="T36" s="228">
        <f t="shared" ca="1" si="43"/>
        <v>0</v>
      </c>
      <c r="U36" s="228">
        <f t="shared" ca="1" si="43"/>
        <v>0</v>
      </c>
      <c r="V36" s="228">
        <f t="shared" ca="1" si="43"/>
        <v>0</v>
      </c>
      <c r="W36" s="228">
        <f t="shared" ca="1" si="43"/>
        <v>0</v>
      </c>
      <c r="X36" s="228">
        <f t="shared" ca="1" si="43"/>
        <v>0</v>
      </c>
      <c r="Y36" s="228">
        <f t="shared" ca="1" si="43"/>
        <v>0</v>
      </c>
      <c r="Z36" s="228">
        <f t="shared" ca="1" si="43"/>
        <v>0</v>
      </c>
      <c r="AA36" s="228">
        <f t="shared" ca="1" si="43"/>
        <v>0</v>
      </c>
      <c r="AB36" s="228">
        <f t="shared" ca="1" si="44"/>
        <v>0</v>
      </c>
      <c r="AC36" s="228">
        <f t="shared" ca="1" si="44"/>
        <v>0</v>
      </c>
      <c r="AD36" s="228">
        <f t="shared" ca="1" si="44"/>
        <v>0</v>
      </c>
      <c r="AE36" s="228">
        <f t="shared" ca="1" si="44"/>
        <v>0</v>
      </c>
      <c r="AF36" s="228">
        <f t="shared" ca="1" si="44"/>
        <v>0</v>
      </c>
      <c r="AG36" s="228">
        <f t="shared" ca="1" si="44"/>
        <v>0</v>
      </c>
      <c r="AH36" s="228">
        <f t="shared" ca="1" si="44"/>
        <v>0</v>
      </c>
      <c r="AI36" s="228">
        <f t="shared" ca="1" si="44"/>
        <v>0</v>
      </c>
      <c r="AJ36" s="228">
        <f t="shared" ca="1" si="44"/>
        <v>0</v>
      </c>
      <c r="AK36" s="228">
        <f t="shared" ca="1" si="44"/>
        <v>0</v>
      </c>
      <c r="AL36" s="228">
        <f t="shared" ca="1" si="45"/>
        <v>0</v>
      </c>
      <c r="AM36" s="228">
        <f t="shared" ca="1" si="45"/>
        <v>0</v>
      </c>
      <c r="AN36" s="228">
        <f t="shared" ca="1" si="45"/>
        <v>0</v>
      </c>
      <c r="AO36" s="228">
        <f t="shared" ca="1" si="45"/>
        <v>0</v>
      </c>
      <c r="AP36" s="228">
        <f t="shared" ca="1" si="45"/>
        <v>0</v>
      </c>
      <c r="AQ36" s="228">
        <f t="shared" ca="1" si="45"/>
        <v>0</v>
      </c>
      <c r="AR36" s="228">
        <f t="shared" ca="1" si="45"/>
        <v>0</v>
      </c>
      <c r="AS36" s="228">
        <f t="shared" ca="1" si="45"/>
        <v>0</v>
      </c>
      <c r="AT36" s="228">
        <f t="shared" ca="1" si="45"/>
        <v>0</v>
      </c>
      <c r="AU36" s="228">
        <f t="shared" ca="1" si="45"/>
        <v>0</v>
      </c>
      <c r="AV36" s="228">
        <f t="shared" ca="1" si="46"/>
        <v>0</v>
      </c>
      <c r="AW36" s="228">
        <f t="shared" ca="1" si="46"/>
        <v>0</v>
      </c>
      <c r="AX36" s="228">
        <f t="shared" ca="1" si="46"/>
        <v>0</v>
      </c>
      <c r="AY36" s="228">
        <f t="shared" ca="1" si="46"/>
        <v>0</v>
      </c>
      <c r="AZ36" s="228">
        <f t="shared" ca="1" si="46"/>
        <v>0</v>
      </c>
      <c r="BA36" s="228">
        <f t="shared" ca="1" si="46"/>
        <v>0</v>
      </c>
      <c r="BB36" s="228">
        <f t="shared" ca="1" si="46"/>
        <v>0</v>
      </c>
      <c r="BC36" s="228">
        <f t="shared" ca="1" si="46"/>
        <v>0</v>
      </c>
      <c r="BD36" s="228">
        <f t="shared" ca="1" si="46"/>
        <v>0</v>
      </c>
      <c r="BE36" s="228">
        <f t="shared" ca="1" si="46"/>
        <v>0</v>
      </c>
      <c r="BF36" s="228">
        <f t="shared" ca="1" si="47"/>
        <v>0</v>
      </c>
      <c r="BG36" s="228">
        <f t="shared" ca="1" si="47"/>
        <v>0</v>
      </c>
      <c r="BH36" s="228">
        <f t="shared" ca="1" si="47"/>
        <v>0</v>
      </c>
      <c r="BI36" s="228">
        <f t="shared" ca="1" si="47"/>
        <v>0</v>
      </c>
      <c r="BJ36" s="228">
        <f t="shared" ca="1" si="47"/>
        <v>0</v>
      </c>
      <c r="BK36" s="228">
        <f t="shared" ca="1" si="47"/>
        <v>0</v>
      </c>
      <c r="BL36" s="228">
        <f t="shared" ca="1" si="47"/>
        <v>0</v>
      </c>
      <c r="BM36" s="228">
        <f t="shared" ca="1" si="47"/>
        <v>0</v>
      </c>
      <c r="BN36" s="228">
        <f t="shared" ca="1" si="47"/>
        <v>0</v>
      </c>
      <c r="BO36" s="228">
        <f t="shared" ca="1" si="47"/>
        <v>0</v>
      </c>
      <c r="BP36" s="228">
        <f t="shared" ca="1" si="48"/>
        <v>0</v>
      </c>
      <c r="BQ36" s="228">
        <f t="shared" ca="1" si="48"/>
        <v>0</v>
      </c>
      <c r="BR36" s="228">
        <f t="shared" ca="1" si="48"/>
        <v>0</v>
      </c>
      <c r="BS36" s="228">
        <f t="shared" ca="1" si="48"/>
        <v>0</v>
      </c>
      <c r="BT36" s="228">
        <f t="shared" ca="1" si="48"/>
        <v>0</v>
      </c>
      <c r="BU36" s="228">
        <f t="shared" ca="1" si="48"/>
        <v>0</v>
      </c>
      <c r="BV36" s="228">
        <f t="shared" ca="1" si="48"/>
        <v>0</v>
      </c>
      <c r="BW36" s="228">
        <f t="shared" ca="1" si="48"/>
        <v>0</v>
      </c>
      <c r="BX36" s="228">
        <f t="shared" ca="1" si="48"/>
        <v>0</v>
      </c>
      <c r="BY36" s="228">
        <f t="shared" ca="1" si="48"/>
        <v>0</v>
      </c>
      <c r="BZ36" s="228">
        <f t="shared" ca="1" si="49"/>
        <v>0</v>
      </c>
      <c r="CA36" s="228">
        <f t="shared" ca="1" si="49"/>
        <v>0</v>
      </c>
      <c r="CB36" s="228">
        <f t="shared" ca="1" si="49"/>
        <v>0</v>
      </c>
      <c r="CC36" s="228">
        <f t="shared" ca="1" si="49"/>
        <v>0</v>
      </c>
      <c r="CD36" s="228">
        <f t="shared" ca="1" si="49"/>
        <v>0</v>
      </c>
      <c r="CE36" s="228">
        <f t="shared" ca="1" si="49"/>
        <v>0</v>
      </c>
      <c r="CF36" s="228">
        <f t="shared" ca="1" si="49"/>
        <v>0</v>
      </c>
      <c r="CG36" s="228">
        <f t="shared" ca="1" si="49"/>
        <v>0</v>
      </c>
      <c r="CH36" s="228">
        <f t="shared" ca="1" si="49"/>
        <v>0</v>
      </c>
      <c r="CI36" s="228">
        <f t="shared" ca="1" si="49"/>
        <v>0</v>
      </c>
      <c r="CJ36" s="228">
        <f t="shared" ca="1" si="50"/>
        <v>0</v>
      </c>
      <c r="CK36" s="228">
        <f t="shared" ca="1" si="50"/>
        <v>0</v>
      </c>
      <c r="CL36" s="228">
        <f t="shared" ca="1" si="50"/>
        <v>0</v>
      </c>
      <c r="CM36" s="228">
        <f t="shared" ca="1" si="50"/>
        <v>0</v>
      </c>
      <c r="CN36" s="228">
        <f t="shared" ca="1" si="50"/>
        <v>0</v>
      </c>
      <c r="CO36" s="228">
        <f t="shared" ca="1" si="50"/>
        <v>0</v>
      </c>
      <c r="CP36" s="228">
        <f t="shared" ca="1" si="50"/>
        <v>0</v>
      </c>
      <c r="CQ36" s="228">
        <f t="shared" ca="1" si="50"/>
        <v>0</v>
      </c>
      <c r="CR36" s="228">
        <f t="shared" ca="1" si="50"/>
        <v>0</v>
      </c>
      <c r="CS36" s="228">
        <f t="shared" ca="1" si="50"/>
        <v>0</v>
      </c>
      <c r="CT36" s="228">
        <f t="shared" ca="1" si="51"/>
        <v>0</v>
      </c>
      <c r="CU36" s="228">
        <f t="shared" ca="1" si="51"/>
        <v>0</v>
      </c>
      <c r="CV36" s="228">
        <f t="shared" ca="1" si="51"/>
        <v>0</v>
      </c>
      <c r="CW36" s="228">
        <f t="shared" ca="1" si="51"/>
        <v>0</v>
      </c>
      <c r="CX36" s="228">
        <f t="shared" ca="1" si="51"/>
        <v>0</v>
      </c>
      <c r="CY36" s="228">
        <f t="shared" ca="1" si="51"/>
        <v>0</v>
      </c>
      <c r="CZ36" s="228">
        <f t="shared" ca="1" si="51"/>
        <v>0</v>
      </c>
      <c r="DA36" s="228">
        <f t="shared" ca="1" si="51"/>
        <v>0</v>
      </c>
      <c r="DB36" s="228">
        <f t="shared" ca="1" si="51"/>
        <v>0</v>
      </c>
      <c r="DC36" s="228">
        <f t="shared" ca="1" si="51"/>
        <v>0</v>
      </c>
      <c r="DE36" s="403" t="str">
        <f t="shared" ca="1" si="25"/>
        <v>D.3.3.</v>
      </c>
      <c r="DF36" s="273">
        <v>1</v>
      </c>
      <c r="DG36" s="261">
        <f t="shared" ca="1" si="52"/>
        <v>21</v>
      </c>
      <c r="DH36" s="278">
        <v>0</v>
      </c>
    </row>
    <row r="37" spans="1:112" hidden="1">
      <c r="A37" s="210">
        <v>25</v>
      </c>
      <c r="B37" s="347" t="str">
        <f t="shared" ca="1" si="12"/>
        <v>D.3.4.</v>
      </c>
      <c r="C37" s="216" t="str">
        <f t="shared" ca="1" si="13"/>
        <v>Veikla</v>
      </c>
      <c r="D37" s="235"/>
      <c r="E37" s="239">
        <f t="shared" ca="1" si="14"/>
        <v>0.21</v>
      </c>
      <c r="F37" s="233">
        <f ca="1">H37+NPV(FD,I37:INDEX(I37:DC37,PAL))</f>
        <v>0</v>
      </c>
      <c r="G37" s="230">
        <f ca="1">SUMIF($H$5:$DC$5,"&lt;="&amp;PAL,$H37:$DC37)</f>
        <v>0</v>
      </c>
      <c r="H37" s="228">
        <f t="shared" ca="1" si="42"/>
        <v>0</v>
      </c>
      <c r="I37" s="228">
        <f t="shared" ca="1" si="42"/>
        <v>0</v>
      </c>
      <c r="J37" s="228">
        <f t="shared" ca="1" si="42"/>
        <v>0</v>
      </c>
      <c r="K37" s="228">
        <f t="shared" ca="1" si="42"/>
        <v>0</v>
      </c>
      <c r="L37" s="228">
        <f t="shared" ca="1" si="42"/>
        <v>0</v>
      </c>
      <c r="M37" s="228">
        <f t="shared" ca="1" si="42"/>
        <v>0</v>
      </c>
      <c r="N37" s="228">
        <f t="shared" ca="1" si="42"/>
        <v>0</v>
      </c>
      <c r="O37" s="228">
        <f t="shared" ca="1" si="42"/>
        <v>0</v>
      </c>
      <c r="P37" s="228">
        <f t="shared" ca="1" si="42"/>
        <v>0</v>
      </c>
      <c r="Q37" s="228">
        <f t="shared" ca="1" si="42"/>
        <v>0</v>
      </c>
      <c r="R37" s="228">
        <f t="shared" ca="1" si="43"/>
        <v>0</v>
      </c>
      <c r="S37" s="228">
        <f t="shared" ca="1" si="43"/>
        <v>0</v>
      </c>
      <c r="T37" s="228">
        <f t="shared" ca="1" si="43"/>
        <v>0</v>
      </c>
      <c r="U37" s="228">
        <f t="shared" ca="1" si="43"/>
        <v>0</v>
      </c>
      <c r="V37" s="228">
        <f t="shared" ca="1" si="43"/>
        <v>0</v>
      </c>
      <c r="W37" s="228">
        <f t="shared" ca="1" si="43"/>
        <v>0</v>
      </c>
      <c r="X37" s="228">
        <f t="shared" ca="1" si="43"/>
        <v>0</v>
      </c>
      <c r="Y37" s="228">
        <f t="shared" ca="1" si="43"/>
        <v>0</v>
      </c>
      <c r="Z37" s="228">
        <f t="shared" ca="1" si="43"/>
        <v>0</v>
      </c>
      <c r="AA37" s="228">
        <f t="shared" ca="1" si="43"/>
        <v>0</v>
      </c>
      <c r="AB37" s="228">
        <f t="shared" ca="1" si="44"/>
        <v>0</v>
      </c>
      <c r="AC37" s="228">
        <f t="shared" ca="1" si="44"/>
        <v>0</v>
      </c>
      <c r="AD37" s="228">
        <f t="shared" ca="1" si="44"/>
        <v>0</v>
      </c>
      <c r="AE37" s="228">
        <f t="shared" ca="1" si="44"/>
        <v>0</v>
      </c>
      <c r="AF37" s="228">
        <f t="shared" ca="1" si="44"/>
        <v>0</v>
      </c>
      <c r="AG37" s="228">
        <f t="shared" ca="1" si="44"/>
        <v>0</v>
      </c>
      <c r="AH37" s="228">
        <f t="shared" ca="1" si="44"/>
        <v>0</v>
      </c>
      <c r="AI37" s="228">
        <f t="shared" ca="1" si="44"/>
        <v>0</v>
      </c>
      <c r="AJ37" s="228">
        <f t="shared" ca="1" si="44"/>
        <v>0</v>
      </c>
      <c r="AK37" s="228">
        <f t="shared" ca="1" si="44"/>
        <v>0</v>
      </c>
      <c r="AL37" s="228">
        <f t="shared" ca="1" si="45"/>
        <v>0</v>
      </c>
      <c r="AM37" s="228">
        <f t="shared" ca="1" si="45"/>
        <v>0</v>
      </c>
      <c r="AN37" s="228">
        <f t="shared" ca="1" si="45"/>
        <v>0</v>
      </c>
      <c r="AO37" s="228">
        <f t="shared" ca="1" si="45"/>
        <v>0</v>
      </c>
      <c r="AP37" s="228">
        <f t="shared" ca="1" si="45"/>
        <v>0</v>
      </c>
      <c r="AQ37" s="228">
        <f t="shared" ca="1" si="45"/>
        <v>0</v>
      </c>
      <c r="AR37" s="228">
        <f t="shared" ca="1" si="45"/>
        <v>0</v>
      </c>
      <c r="AS37" s="228">
        <f t="shared" ca="1" si="45"/>
        <v>0</v>
      </c>
      <c r="AT37" s="228">
        <f t="shared" ca="1" si="45"/>
        <v>0</v>
      </c>
      <c r="AU37" s="228">
        <f t="shared" ca="1" si="45"/>
        <v>0</v>
      </c>
      <c r="AV37" s="228">
        <f t="shared" ca="1" si="46"/>
        <v>0</v>
      </c>
      <c r="AW37" s="228">
        <f t="shared" ca="1" si="46"/>
        <v>0</v>
      </c>
      <c r="AX37" s="228">
        <f t="shared" ca="1" si="46"/>
        <v>0</v>
      </c>
      <c r="AY37" s="228">
        <f t="shared" ca="1" si="46"/>
        <v>0</v>
      </c>
      <c r="AZ37" s="228">
        <f t="shared" ca="1" si="46"/>
        <v>0</v>
      </c>
      <c r="BA37" s="228">
        <f t="shared" ca="1" si="46"/>
        <v>0</v>
      </c>
      <c r="BB37" s="228">
        <f t="shared" ca="1" si="46"/>
        <v>0</v>
      </c>
      <c r="BC37" s="228">
        <f t="shared" ca="1" si="46"/>
        <v>0</v>
      </c>
      <c r="BD37" s="228">
        <f t="shared" ca="1" si="46"/>
        <v>0</v>
      </c>
      <c r="BE37" s="228">
        <f t="shared" ca="1" si="46"/>
        <v>0</v>
      </c>
      <c r="BF37" s="228">
        <f t="shared" ca="1" si="47"/>
        <v>0</v>
      </c>
      <c r="BG37" s="228">
        <f t="shared" ca="1" si="47"/>
        <v>0</v>
      </c>
      <c r="BH37" s="228">
        <f t="shared" ca="1" si="47"/>
        <v>0</v>
      </c>
      <c r="BI37" s="228">
        <f t="shared" ca="1" si="47"/>
        <v>0</v>
      </c>
      <c r="BJ37" s="228">
        <f t="shared" ca="1" si="47"/>
        <v>0</v>
      </c>
      <c r="BK37" s="228">
        <f t="shared" ca="1" si="47"/>
        <v>0</v>
      </c>
      <c r="BL37" s="228">
        <f t="shared" ca="1" si="47"/>
        <v>0</v>
      </c>
      <c r="BM37" s="228">
        <f t="shared" ca="1" si="47"/>
        <v>0</v>
      </c>
      <c r="BN37" s="228">
        <f t="shared" ca="1" si="47"/>
        <v>0</v>
      </c>
      <c r="BO37" s="228">
        <f t="shared" ca="1" si="47"/>
        <v>0</v>
      </c>
      <c r="BP37" s="228">
        <f t="shared" ca="1" si="48"/>
        <v>0</v>
      </c>
      <c r="BQ37" s="228">
        <f t="shared" ca="1" si="48"/>
        <v>0</v>
      </c>
      <c r="BR37" s="228">
        <f t="shared" ca="1" si="48"/>
        <v>0</v>
      </c>
      <c r="BS37" s="228">
        <f t="shared" ca="1" si="48"/>
        <v>0</v>
      </c>
      <c r="BT37" s="228">
        <f t="shared" ca="1" si="48"/>
        <v>0</v>
      </c>
      <c r="BU37" s="228">
        <f t="shared" ca="1" si="48"/>
        <v>0</v>
      </c>
      <c r="BV37" s="228">
        <f t="shared" ca="1" si="48"/>
        <v>0</v>
      </c>
      <c r="BW37" s="228">
        <f t="shared" ca="1" si="48"/>
        <v>0</v>
      </c>
      <c r="BX37" s="228">
        <f t="shared" ca="1" si="48"/>
        <v>0</v>
      </c>
      <c r="BY37" s="228">
        <f t="shared" ca="1" si="48"/>
        <v>0</v>
      </c>
      <c r="BZ37" s="228">
        <f t="shared" ca="1" si="49"/>
        <v>0</v>
      </c>
      <c r="CA37" s="228">
        <f t="shared" ca="1" si="49"/>
        <v>0</v>
      </c>
      <c r="CB37" s="228">
        <f t="shared" ca="1" si="49"/>
        <v>0</v>
      </c>
      <c r="CC37" s="228">
        <f t="shared" ca="1" si="49"/>
        <v>0</v>
      </c>
      <c r="CD37" s="228">
        <f t="shared" ca="1" si="49"/>
        <v>0</v>
      </c>
      <c r="CE37" s="228">
        <f t="shared" ca="1" si="49"/>
        <v>0</v>
      </c>
      <c r="CF37" s="228">
        <f t="shared" ca="1" si="49"/>
        <v>0</v>
      </c>
      <c r="CG37" s="228">
        <f t="shared" ca="1" si="49"/>
        <v>0</v>
      </c>
      <c r="CH37" s="228">
        <f t="shared" ca="1" si="49"/>
        <v>0</v>
      </c>
      <c r="CI37" s="228">
        <f t="shared" ca="1" si="49"/>
        <v>0</v>
      </c>
      <c r="CJ37" s="228">
        <f t="shared" ca="1" si="50"/>
        <v>0</v>
      </c>
      <c r="CK37" s="228">
        <f t="shared" ca="1" si="50"/>
        <v>0</v>
      </c>
      <c r="CL37" s="228">
        <f t="shared" ca="1" si="50"/>
        <v>0</v>
      </c>
      <c r="CM37" s="228">
        <f t="shared" ca="1" si="50"/>
        <v>0</v>
      </c>
      <c r="CN37" s="228">
        <f t="shared" ca="1" si="50"/>
        <v>0</v>
      </c>
      <c r="CO37" s="228">
        <f t="shared" ca="1" si="50"/>
        <v>0</v>
      </c>
      <c r="CP37" s="228">
        <f t="shared" ca="1" si="50"/>
        <v>0</v>
      </c>
      <c r="CQ37" s="228">
        <f t="shared" ca="1" si="50"/>
        <v>0</v>
      </c>
      <c r="CR37" s="228">
        <f t="shared" ca="1" si="50"/>
        <v>0</v>
      </c>
      <c r="CS37" s="228">
        <f t="shared" ca="1" si="50"/>
        <v>0</v>
      </c>
      <c r="CT37" s="228">
        <f t="shared" ca="1" si="51"/>
        <v>0</v>
      </c>
      <c r="CU37" s="228">
        <f t="shared" ca="1" si="51"/>
        <v>0</v>
      </c>
      <c r="CV37" s="228">
        <f t="shared" ca="1" si="51"/>
        <v>0</v>
      </c>
      <c r="CW37" s="228">
        <f t="shared" ca="1" si="51"/>
        <v>0</v>
      </c>
      <c r="CX37" s="228">
        <f t="shared" ca="1" si="51"/>
        <v>0</v>
      </c>
      <c r="CY37" s="228">
        <f t="shared" ca="1" si="51"/>
        <v>0</v>
      </c>
      <c r="CZ37" s="228">
        <f t="shared" ca="1" si="51"/>
        <v>0</v>
      </c>
      <c r="DA37" s="228">
        <f t="shared" ca="1" si="51"/>
        <v>0</v>
      </c>
      <c r="DB37" s="228">
        <f t="shared" ca="1" si="51"/>
        <v>0</v>
      </c>
      <c r="DC37" s="228">
        <f t="shared" ca="1" si="51"/>
        <v>0</v>
      </c>
      <c r="DE37" s="403" t="str">
        <f t="shared" ca="1" si="25"/>
        <v>D.3.4.</v>
      </c>
      <c r="DF37" s="273">
        <v>1</v>
      </c>
      <c r="DG37" s="261">
        <f t="shared" ca="1" si="52"/>
        <v>21</v>
      </c>
      <c r="DH37" s="278">
        <v>0</v>
      </c>
    </row>
    <row r="38" spans="1:112" hidden="1">
      <c r="A38" s="210">
        <v>26</v>
      </c>
      <c r="B38" s="347" t="str">
        <f t="shared" ca="1" si="12"/>
        <v>D.3.5.</v>
      </c>
      <c r="C38" s="216" t="str">
        <f t="shared" ca="1" si="13"/>
        <v>Veikla</v>
      </c>
      <c r="D38" s="235"/>
      <c r="E38" s="239">
        <f t="shared" ca="1" si="14"/>
        <v>0.21</v>
      </c>
      <c r="F38" s="233">
        <f ca="1">H38+NPV(FD,I38:INDEX(I38:DC38,PAL))</f>
        <v>0</v>
      </c>
      <c r="G38" s="230">
        <f ca="1">SUMIF($H$5:$DC$5,"&lt;="&amp;PAL,$H38:$DC38)</f>
        <v>0</v>
      </c>
      <c r="H38" s="228">
        <f t="shared" ca="1" si="42"/>
        <v>0</v>
      </c>
      <c r="I38" s="228">
        <f t="shared" ca="1" si="42"/>
        <v>0</v>
      </c>
      <c r="J38" s="228">
        <f t="shared" ca="1" si="42"/>
        <v>0</v>
      </c>
      <c r="K38" s="228">
        <f t="shared" ca="1" si="42"/>
        <v>0</v>
      </c>
      <c r="L38" s="228">
        <f t="shared" ca="1" si="42"/>
        <v>0</v>
      </c>
      <c r="M38" s="228">
        <f t="shared" ca="1" si="42"/>
        <v>0</v>
      </c>
      <c r="N38" s="228">
        <f t="shared" ca="1" si="42"/>
        <v>0</v>
      </c>
      <c r="O38" s="228">
        <f t="shared" ca="1" si="42"/>
        <v>0</v>
      </c>
      <c r="P38" s="228">
        <f t="shared" ca="1" si="42"/>
        <v>0</v>
      </c>
      <c r="Q38" s="228">
        <f t="shared" ca="1" si="42"/>
        <v>0</v>
      </c>
      <c r="R38" s="228">
        <f t="shared" ca="1" si="43"/>
        <v>0</v>
      </c>
      <c r="S38" s="228">
        <f t="shared" ca="1" si="43"/>
        <v>0</v>
      </c>
      <c r="T38" s="228">
        <f t="shared" ca="1" si="43"/>
        <v>0</v>
      </c>
      <c r="U38" s="228">
        <f t="shared" ca="1" si="43"/>
        <v>0</v>
      </c>
      <c r="V38" s="228">
        <f t="shared" ca="1" si="43"/>
        <v>0</v>
      </c>
      <c r="W38" s="228">
        <f t="shared" ca="1" si="43"/>
        <v>0</v>
      </c>
      <c r="X38" s="228">
        <f t="shared" ca="1" si="43"/>
        <v>0</v>
      </c>
      <c r="Y38" s="228">
        <f t="shared" ca="1" si="43"/>
        <v>0</v>
      </c>
      <c r="Z38" s="228">
        <f t="shared" ca="1" si="43"/>
        <v>0</v>
      </c>
      <c r="AA38" s="228">
        <f t="shared" ca="1" si="43"/>
        <v>0</v>
      </c>
      <c r="AB38" s="228">
        <f t="shared" ca="1" si="44"/>
        <v>0</v>
      </c>
      <c r="AC38" s="228">
        <f t="shared" ca="1" si="44"/>
        <v>0</v>
      </c>
      <c r="AD38" s="228">
        <f t="shared" ca="1" si="44"/>
        <v>0</v>
      </c>
      <c r="AE38" s="228">
        <f t="shared" ca="1" si="44"/>
        <v>0</v>
      </c>
      <c r="AF38" s="228">
        <f t="shared" ca="1" si="44"/>
        <v>0</v>
      </c>
      <c r="AG38" s="228">
        <f t="shared" ca="1" si="44"/>
        <v>0</v>
      </c>
      <c r="AH38" s="228">
        <f t="shared" ca="1" si="44"/>
        <v>0</v>
      </c>
      <c r="AI38" s="228">
        <f t="shared" ca="1" si="44"/>
        <v>0</v>
      </c>
      <c r="AJ38" s="228">
        <f t="shared" ca="1" si="44"/>
        <v>0</v>
      </c>
      <c r="AK38" s="228">
        <f t="shared" ca="1" si="44"/>
        <v>0</v>
      </c>
      <c r="AL38" s="228">
        <f t="shared" ca="1" si="45"/>
        <v>0</v>
      </c>
      <c r="AM38" s="228">
        <f t="shared" ca="1" si="45"/>
        <v>0</v>
      </c>
      <c r="AN38" s="228">
        <f t="shared" ca="1" si="45"/>
        <v>0</v>
      </c>
      <c r="AO38" s="228">
        <f t="shared" ca="1" si="45"/>
        <v>0</v>
      </c>
      <c r="AP38" s="228">
        <f t="shared" ca="1" si="45"/>
        <v>0</v>
      </c>
      <c r="AQ38" s="228">
        <f t="shared" ca="1" si="45"/>
        <v>0</v>
      </c>
      <c r="AR38" s="228">
        <f t="shared" ca="1" si="45"/>
        <v>0</v>
      </c>
      <c r="AS38" s="228">
        <f t="shared" ca="1" si="45"/>
        <v>0</v>
      </c>
      <c r="AT38" s="228">
        <f t="shared" ca="1" si="45"/>
        <v>0</v>
      </c>
      <c r="AU38" s="228">
        <f t="shared" ca="1" si="45"/>
        <v>0</v>
      </c>
      <c r="AV38" s="228">
        <f t="shared" ca="1" si="46"/>
        <v>0</v>
      </c>
      <c r="AW38" s="228">
        <f t="shared" ca="1" si="46"/>
        <v>0</v>
      </c>
      <c r="AX38" s="228">
        <f t="shared" ca="1" si="46"/>
        <v>0</v>
      </c>
      <c r="AY38" s="228">
        <f t="shared" ca="1" si="46"/>
        <v>0</v>
      </c>
      <c r="AZ38" s="228">
        <f t="shared" ca="1" si="46"/>
        <v>0</v>
      </c>
      <c r="BA38" s="228">
        <f t="shared" ca="1" si="46"/>
        <v>0</v>
      </c>
      <c r="BB38" s="228">
        <f t="shared" ca="1" si="46"/>
        <v>0</v>
      </c>
      <c r="BC38" s="228">
        <f t="shared" ca="1" si="46"/>
        <v>0</v>
      </c>
      <c r="BD38" s="228">
        <f t="shared" ca="1" si="46"/>
        <v>0</v>
      </c>
      <c r="BE38" s="228">
        <f t="shared" ca="1" si="46"/>
        <v>0</v>
      </c>
      <c r="BF38" s="228">
        <f t="shared" ca="1" si="47"/>
        <v>0</v>
      </c>
      <c r="BG38" s="228">
        <f t="shared" ca="1" si="47"/>
        <v>0</v>
      </c>
      <c r="BH38" s="228">
        <f t="shared" ca="1" si="47"/>
        <v>0</v>
      </c>
      <c r="BI38" s="228">
        <f t="shared" ca="1" si="47"/>
        <v>0</v>
      </c>
      <c r="BJ38" s="228">
        <f t="shared" ca="1" si="47"/>
        <v>0</v>
      </c>
      <c r="BK38" s="228">
        <f t="shared" ca="1" si="47"/>
        <v>0</v>
      </c>
      <c r="BL38" s="228">
        <f t="shared" ca="1" si="47"/>
        <v>0</v>
      </c>
      <c r="BM38" s="228">
        <f t="shared" ca="1" si="47"/>
        <v>0</v>
      </c>
      <c r="BN38" s="228">
        <f t="shared" ca="1" si="47"/>
        <v>0</v>
      </c>
      <c r="BO38" s="228">
        <f t="shared" ca="1" si="47"/>
        <v>0</v>
      </c>
      <c r="BP38" s="228">
        <f t="shared" ca="1" si="48"/>
        <v>0</v>
      </c>
      <c r="BQ38" s="228">
        <f t="shared" ca="1" si="48"/>
        <v>0</v>
      </c>
      <c r="BR38" s="228">
        <f t="shared" ca="1" si="48"/>
        <v>0</v>
      </c>
      <c r="BS38" s="228">
        <f t="shared" ca="1" si="48"/>
        <v>0</v>
      </c>
      <c r="BT38" s="228">
        <f t="shared" ca="1" si="48"/>
        <v>0</v>
      </c>
      <c r="BU38" s="228">
        <f t="shared" ca="1" si="48"/>
        <v>0</v>
      </c>
      <c r="BV38" s="228">
        <f t="shared" ca="1" si="48"/>
        <v>0</v>
      </c>
      <c r="BW38" s="228">
        <f t="shared" ca="1" si="48"/>
        <v>0</v>
      </c>
      <c r="BX38" s="228">
        <f t="shared" ca="1" si="48"/>
        <v>0</v>
      </c>
      <c r="BY38" s="228">
        <f t="shared" ca="1" si="48"/>
        <v>0</v>
      </c>
      <c r="BZ38" s="228">
        <f t="shared" ca="1" si="49"/>
        <v>0</v>
      </c>
      <c r="CA38" s="228">
        <f t="shared" ca="1" si="49"/>
        <v>0</v>
      </c>
      <c r="CB38" s="228">
        <f t="shared" ca="1" si="49"/>
        <v>0</v>
      </c>
      <c r="CC38" s="228">
        <f t="shared" ca="1" si="49"/>
        <v>0</v>
      </c>
      <c r="CD38" s="228">
        <f t="shared" ca="1" si="49"/>
        <v>0</v>
      </c>
      <c r="CE38" s="228">
        <f t="shared" ca="1" si="49"/>
        <v>0</v>
      </c>
      <c r="CF38" s="228">
        <f t="shared" ca="1" si="49"/>
        <v>0</v>
      </c>
      <c r="CG38" s="228">
        <f t="shared" ca="1" si="49"/>
        <v>0</v>
      </c>
      <c r="CH38" s="228">
        <f t="shared" ca="1" si="49"/>
        <v>0</v>
      </c>
      <c r="CI38" s="228">
        <f t="shared" ca="1" si="49"/>
        <v>0</v>
      </c>
      <c r="CJ38" s="228">
        <f t="shared" ca="1" si="50"/>
        <v>0</v>
      </c>
      <c r="CK38" s="228">
        <f t="shared" ca="1" si="50"/>
        <v>0</v>
      </c>
      <c r="CL38" s="228">
        <f t="shared" ca="1" si="50"/>
        <v>0</v>
      </c>
      <c r="CM38" s="228">
        <f t="shared" ca="1" si="50"/>
        <v>0</v>
      </c>
      <c r="CN38" s="228">
        <f t="shared" ca="1" si="50"/>
        <v>0</v>
      </c>
      <c r="CO38" s="228">
        <f t="shared" ca="1" si="50"/>
        <v>0</v>
      </c>
      <c r="CP38" s="228">
        <f t="shared" ca="1" si="50"/>
        <v>0</v>
      </c>
      <c r="CQ38" s="228">
        <f t="shared" ca="1" si="50"/>
        <v>0</v>
      </c>
      <c r="CR38" s="228">
        <f t="shared" ca="1" si="50"/>
        <v>0</v>
      </c>
      <c r="CS38" s="228">
        <f t="shared" ca="1" si="50"/>
        <v>0</v>
      </c>
      <c r="CT38" s="228">
        <f t="shared" ca="1" si="51"/>
        <v>0</v>
      </c>
      <c r="CU38" s="228">
        <f t="shared" ca="1" si="51"/>
        <v>0</v>
      </c>
      <c r="CV38" s="228">
        <f t="shared" ca="1" si="51"/>
        <v>0</v>
      </c>
      <c r="CW38" s="228">
        <f t="shared" ca="1" si="51"/>
        <v>0</v>
      </c>
      <c r="CX38" s="228">
        <f t="shared" ca="1" si="51"/>
        <v>0</v>
      </c>
      <c r="CY38" s="228">
        <f t="shared" ca="1" si="51"/>
        <v>0</v>
      </c>
      <c r="CZ38" s="228">
        <f t="shared" ca="1" si="51"/>
        <v>0</v>
      </c>
      <c r="DA38" s="228">
        <f t="shared" ca="1" si="51"/>
        <v>0</v>
      </c>
      <c r="DB38" s="228">
        <f t="shared" ca="1" si="51"/>
        <v>0</v>
      </c>
      <c r="DC38" s="228">
        <f t="shared" ca="1" si="51"/>
        <v>0</v>
      </c>
      <c r="DE38" s="403" t="str">
        <f t="shared" ca="1" si="25"/>
        <v>D.3.5.</v>
      </c>
      <c r="DF38" s="273">
        <v>1</v>
      </c>
      <c r="DG38" s="261">
        <f t="shared" ca="1" si="52"/>
        <v>21</v>
      </c>
      <c r="DH38" s="278">
        <v>0</v>
      </c>
    </row>
    <row r="39" spans="1:112" hidden="1">
      <c r="A39" s="210">
        <v>27</v>
      </c>
      <c r="B39" s="347" t="str">
        <f t="shared" ca="1" si="12"/>
        <v>D.3.6.</v>
      </c>
      <c r="C39" s="216" t="str">
        <f t="shared" ca="1" si="13"/>
        <v>Veikla</v>
      </c>
      <c r="D39" s="235"/>
      <c r="E39" s="239">
        <f t="shared" ca="1" si="14"/>
        <v>0.21</v>
      </c>
      <c r="F39" s="233">
        <f ca="1">H39+NPV(FD,I39:INDEX(I39:DC39,PAL))</f>
        <v>0</v>
      </c>
      <c r="G39" s="230">
        <f ca="1">SUMIF($H$5:$DC$5,"&lt;="&amp;PAL,$H39:$DC39)</f>
        <v>0</v>
      </c>
      <c r="H39" s="228">
        <f t="shared" ca="1" si="42"/>
        <v>0</v>
      </c>
      <c r="I39" s="228">
        <f t="shared" ca="1" si="42"/>
        <v>0</v>
      </c>
      <c r="J39" s="228">
        <f t="shared" ca="1" si="42"/>
        <v>0</v>
      </c>
      <c r="K39" s="228">
        <f t="shared" ca="1" si="42"/>
        <v>0</v>
      </c>
      <c r="L39" s="228">
        <f t="shared" ca="1" si="42"/>
        <v>0</v>
      </c>
      <c r="M39" s="228">
        <f t="shared" ca="1" si="42"/>
        <v>0</v>
      </c>
      <c r="N39" s="228">
        <f t="shared" ca="1" si="42"/>
        <v>0</v>
      </c>
      <c r="O39" s="228">
        <f t="shared" ca="1" si="42"/>
        <v>0</v>
      </c>
      <c r="P39" s="228">
        <f t="shared" ca="1" si="42"/>
        <v>0</v>
      </c>
      <c r="Q39" s="228">
        <f t="shared" ca="1" si="42"/>
        <v>0</v>
      </c>
      <c r="R39" s="228">
        <f t="shared" ca="1" si="43"/>
        <v>0</v>
      </c>
      <c r="S39" s="228">
        <f t="shared" ca="1" si="43"/>
        <v>0</v>
      </c>
      <c r="T39" s="228">
        <f t="shared" ca="1" si="43"/>
        <v>0</v>
      </c>
      <c r="U39" s="228">
        <f t="shared" ca="1" si="43"/>
        <v>0</v>
      </c>
      <c r="V39" s="228">
        <f t="shared" ca="1" si="43"/>
        <v>0</v>
      </c>
      <c r="W39" s="228">
        <f t="shared" ca="1" si="43"/>
        <v>0</v>
      </c>
      <c r="X39" s="228">
        <f t="shared" ca="1" si="43"/>
        <v>0</v>
      </c>
      <c r="Y39" s="228">
        <f t="shared" ca="1" si="43"/>
        <v>0</v>
      </c>
      <c r="Z39" s="228">
        <f t="shared" ca="1" si="43"/>
        <v>0</v>
      </c>
      <c r="AA39" s="228">
        <f t="shared" ca="1" si="43"/>
        <v>0</v>
      </c>
      <c r="AB39" s="228">
        <f t="shared" ca="1" si="44"/>
        <v>0</v>
      </c>
      <c r="AC39" s="228">
        <f t="shared" ca="1" si="44"/>
        <v>0</v>
      </c>
      <c r="AD39" s="228">
        <f t="shared" ca="1" si="44"/>
        <v>0</v>
      </c>
      <c r="AE39" s="228">
        <f t="shared" ca="1" si="44"/>
        <v>0</v>
      </c>
      <c r="AF39" s="228">
        <f t="shared" ca="1" si="44"/>
        <v>0</v>
      </c>
      <c r="AG39" s="228">
        <f t="shared" ca="1" si="44"/>
        <v>0</v>
      </c>
      <c r="AH39" s="228">
        <f t="shared" ca="1" si="44"/>
        <v>0</v>
      </c>
      <c r="AI39" s="228">
        <f t="shared" ca="1" si="44"/>
        <v>0</v>
      </c>
      <c r="AJ39" s="228">
        <f t="shared" ca="1" si="44"/>
        <v>0</v>
      </c>
      <c r="AK39" s="228">
        <f t="shared" ca="1" si="44"/>
        <v>0</v>
      </c>
      <c r="AL39" s="228">
        <f t="shared" ca="1" si="45"/>
        <v>0</v>
      </c>
      <c r="AM39" s="228">
        <f t="shared" ca="1" si="45"/>
        <v>0</v>
      </c>
      <c r="AN39" s="228">
        <f t="shared" ca="1" si="45"/>
        <v>0</v>
      </c>
      <c r="AO39" s="228">
        <f t="shared" ca="1" si="45"/>
        <v>0</v>
      </c>
      <c r="AP39" s="228">
        <f t="shared" ca="1" si="45"/>
        <v>0</v>
      </c>
      <c r="AQ39" s="228">
        <f t="shared" ca="1" si="45"/>
        <v>0</v>
      </c>
      <c r="AR39" s="228">
        <f t="shared" ca="1" si="45"/>
        <v>0</v>
      </c>
      <c r="AS39" s="228">
        <f t="shared" ca="1" si="45"/>
        <v>0</v>
      </c>
      <c r="AT39" s="228">
        <f t="shared" ca="1" si="45"/>
        <v>0</v>
      </c>
      <c r="AU39" s="228">
        <f t="shared" ca="1" si="45"/>
        <v>0</v>
      </c>
      <c r="AV39" s="228">
        <f t="shared" ca="1" si="46"/>
        <v>0</v>
      </c>
      <c r="AW39" s="228">
        <f t="shared" ca="1" si="46"/>
        <v>0</v>
      </c>
      <c r="AX39" s="228">
        <f t="shared" ca="1" si="46"/>
        <v>0</v>
      </c>
      <c r="AY39" s="228">
        <f t="shared" ca="1" si="46"/>
        <v>0</v>
      </c>
      <c r="AZ39" s="228">
        <f t="shared" ca="1" si="46"/>
        <v>0</v>
      </c>
      <c r="BA39" s="228">
        <f t="shared" ca="1" si="46"/>
        <v>0</v>
      </c>
      <c r="BB39" s="228">
        <f t="shared" ca="1" si="46"/>
        <v>0</v>
      </c>
      <c r="BC39" s="228">
        <f t="shared" ca="1" si="46"/>
        <v>0</v>
      </c>
      <c r="BD39" s="228">
        <f t="shared" ca="1" si="46"/>
        <v>0</v>
      </c>
      <c r="BE39" s="228">
        <f t="shared" ca="1" si="46"/>
        <v>0</v>
      </c>
      <c r="BF39" s="228">
        <f t="shared" ca="1" si="47"/>
        <v>0</v>
      </c>
      <c r="BG39" s="228">
        <f t="shared" ca="1" si="47"/>
        <v>0</v>
      </c>
      <c r="BH39" s="228">
        <f t="shared" ca="1" si="47"/>
        <v>0</v>
      </c>
      <c r="BI39" s="228">
        <f t="shared" ca="1" si="47"/>
        <v>0</v>
      </c>
      <c r="BJ39" s="228">
        <f t="shared" ca="1" si="47"/>
        <v>0</v>
      </c>
      <c r="BK39" s="228">
        <f t="shared" ca="1" si="47"/>
        <v>0</v>
      </c>
      <c r="BL39" s="228">
        <f t="shared" ca="1" si="47"/>
        <v>0</v>
      </c>
      <c r="BM39" s="228">
        <f t="shared" ca="1" si="47"/>
        <v>0</v>
      </c>
      <c r="BN39" s="228">
        <f t="shared" ca="1" si="47"/>
        <v>0</v>
      </c>
      <c r="BO39" s="228">
        <f t="shared" ca="1" si="47"/>
        <v>0</v>
      </c>
      <c r="BP39" s="228">
        <f t="shared" ca="1" si="48"/>
        <v>0</v>
      </c>
      <c r="BQ39" s="228">
        <f t="shared" ca="1" si="48"/>
        <v>0</v>
      </c>
      <c r="BR39" s="228">
        <f t="shared" ca="1" si="48"/>
        <v>0</v>
      </c>
      <c r="BS39" s="228">
        <f t="shared" ca="1" si="48"/>
        <v>0</v>
      </c>
      <c r="BT39" s="228">
        <f t="shared" ca="1" si="48"/>
        <v>0</v>
      </c>
      <c r="BU39" s="228">
        <f t="shared" ca="1" si="48"/>
        <v>0</v>
      </c>
      <c r="BV39" s="228">
        <f t="shared" ca="1" si="48"/>
        <v>0</v>
      </c>
      <c r="BW39" s="228">
        <f t="shared" ca="1" si="48"/>
        <v>0</v>
      </c>
      <c r="BX39" s="228">
        <f t="shared" ca="1" si="48"/>
        <v>0</v>
      </c>
      <c r="BY39" s="228">
        <f t="shared" ca="1" si="48"/>
        <v>0</v>
      </c>
      <c r="BZ39" s="228">
        <f t="shared" ca="1" si="49"/>
        <v>0</v>
      </c>
      <c r="CA39" s="228">
        <f t="shared" ca="1" si="49"/>
        <v>0</v>
      </c>
      <c r="CB39" s="228">
        <f t="shared" ca="1" si="49"/>
        <v>0</v>
      </c>
      <c r="CC39" s="228">
        <f t="shared" ca="1" si="49"/>
        <v>0</v>
      </c>
      <c r="CD39" s="228">
        <f t="shared" ca="1" si="49"/>
        <v>0</v>
      </c>
      <c r="CE39" s="228">
        <f t="shared" ca="1" si="49"/>
        <v>0</v>
      </c>
      <c r="CF39" s="228">
        <f t="shared" ca="1" si="49"/>
        <v>0</v>
      </c>
      <c r="CG39" s="228">
        <f t="shared" ca="1" si="49"/>
        <v>0</v>
      </c>
      <c r="CH39" s="228">
        <f t="shared" ca="1" si="49"/>
        <v>0</v>
      </c>
      <c r="CI39" s="228">
        <f t="shared" ca="1" si="49"/>
        <v>0</v>
      </c>
      <c r="CJ39" s="228">
        <f t="shared" ca="1" si="50"/>
        <v>0</v>
      </c>
      <c r="CK39" s="228">
        <f t="shared" ca="1" si="50"/>
        <v>0</v>
      </c>
      <c r="CL39" s="228">
        <f t="shared" ca="1" si="50"/>
        <v>0</v>
      </c>
      <c r="CM39" s="228">
        <f t="shared" ca="1" si="50"/>
        <v>0</v>
      </c>
      <c r="CN39" s="228">
        <f t="shared" ca="1" si="50"/>
        <v>0</v>
      </c>
      <c r="CO39" s="228">
        <f t="shared" ca="1" si="50"/>
        <v>0</v>
      </c>
      <c r="CP39" s="228">
        <f t="shared" ca="1" si="50"/>
        <v>0</v>
      </c>
      <c r="CQ39" s="228">
        <f t="shared" ca="1" si="50"/>
        <v>0</v>
      </c>
      <c r="CR39" s="228">
        <f t="shared" ca="1" si="50"/>
        <v>0</v>
      </c>
      <c r="CS39" s="228">
        <f t="shared" ca="1" si="50"/>
        <v>0</v>
      </c>
      <c r="CT39" s="228">
        <f t="shared" ca="1" si="51"/>
        <v>0</v>
      </c>
      <c r="CU39" s="228">
        <f t="shared" ca="1" si="51"/>
        <v>0</v>
      </c>
      <c r="CV39" s="228">
        <f t="shared" ca="1" si="51"/>
        <v>0</v>
      </c>
      <c r="CW39" s="228">
        <f t="shared" ca="1" si="51"/>
        <v>0</v>
      </c>
      <c r="CX39" s="228">
        <f t="shared" ca="1" si="51"/>
        <v>0</v>
      </c>
      <c r="CY39" s="228">
        <f t="shared" ca="1" si="51"/>
        <v>0</v>
      </c>
      <c r="CZ39" s="228">
        <f t="shared" ca="1" si="51"/>
        <v>0</v>
      </c>
      <c r="DA39" s="228">
        <f t="shared" ca="1" si="51"/>
        <v>0</v>
      </c>
      <c r="DB39" s="228">
        <f t="shared" ca="1" si="51"/>
        <v>0</v>
      </c>
      <c r="DC39" s="228">
        <f t="shared" ca="1" si="51"/>
        <v>0</v>
      </c>
      <c r="DE39" s="403" t="str">
        <f t="shared" ca="1" si="25"/>
        <v>D.3.6.</v>
      </c>
      <c r="DF39" s="273">
        <v>1</v>
      </c>
      <c r="DG39" s="261">
        <f t="shared" ca="1" si="52"/>
        <v>21</v>
      </c>
      <c r="DH39" s="278">
        <v>0</v>
      </c>
    </row>
    <row r="40" spans="1:112" hidden="1">
      <c r="A40" s="210">
        <v>28</v>
      </c>
      <c r="B40" s="347" t="str">
        <f t="shared" ca="1" si="12"/>
        <v>D.3.7.</v>
      </c>
      <c r="C40" s="216" t="str">
        <f t="shared" ca="1" si="13"/>
        <v>Veikla</v>
      </c>
      <c r="D40" s="235"/>
      <c r="E40" s="239">
        <f t="shared" ca="1" si="14"/>
        <v>0.21</v>
      </c>
      <c r="F40" s="233">
        <f ca="1">H40+NPV(FD,I40:INDEX(I40:DC40,PAL))</f>
        <v>0</v>
      </c>
      <c r="G40" s="230">
        <f ca="1">SUMIF($H$5:$DC$5,"&lt;="&amp;PAL,$H40:$DC40)</f>
        <v>0</v>
      </c>
      <c r="H40" s="228">
        <f t="shared" ca="1" si="42"/>
        <v>0</v>
      </c>
      <c r="I40" s="228">
        <f t="shared" ca="1" si="42"/>
        <v>0</v>
      </c>
      <c r="J40" s="228">
        <f t="shared" ca="1" si="42"/>
        <v>0</v>
      </c>
      <c r="K40" s="228">
        <f t="shared" ca="1" si="42"/>
        <v>0</v>
      </c>
      <c r="L40" s="228">
        <f t="shared" ca="1" si="42"/>
        <v>0</v>
      </c>
      <c r="M40" s="228">
        <f t="shared" ca="1" si="42"/>
        <v>0</v>
      </c>
      <c r="N40" s="228">
        <f t="shared" ca="1" si="42"/>
        <v>0</v>
      </c>
      <c r="O40" s="228">
        <f t="shared" ca="1" si="42"/>
        <v>0</v>
      </c>
      <c r="P40" s="228">
        <f t="shared" ca="1" si="42"/>
        <v>0</v>
      </c>
      <c r="Q40" s="228">
        <f t="shared" ca="1" si="42"/>
        <v>0</v>
      </c>
      <c r="R40" s="228">
        <f t="shared" ca="1" si="43"/>
        <v>0</v>
      </c>
      <c r="S40" s="228">
        <f t="shared" ca="1" si="43"/>
        <v>0</v>
      </c>
      <c r="T40" s="228">
        <f t="shared" ca="1" si="43"/>
        <v>0</v>
      </c>
      <c r="U40" s="228">
        <f t="shared" ca="1" si="43"/>
        <v>0</v>
      </c>
      <c r="V40" s="228">
        <f t="shared" ca="1" si="43"/>
        <v>0</v>
      </c>
      <c r="W40" s="228">
        <f t="shared" ca="1" si="43"/>
        <v>0</v>
      </c>
      <c r="X40" s="228">
        <f t="shared" ca="1" si="43"/>
        <v>0</v>
      </c>
      <c r="Y40" s="228">
        <f t="shared" ca="1" si="43"/>
        <v>0</v>
      </c>
      <c r="Z40" s="228">
        <f t="shared" ca="1" si="43"/>
        <v>0</v>
      </c>
      <c r="AA40" s="228">
        <f t="shared" ca="1" si="43"/>
        <v>0</v>
      </c>
      <c r="AB40" s="228">
        <f t="shared" ca="1" si="44"/>
        <v>0</v>
      </c>
      <c r="AC40" s="228">
        <f t="shared" ca="1" si="44"/>
        <v>0</v>
      </c>
      <c r="AD40" s="228">
        <f t="shared" ca="1" si="44"/>
        <v>0</v>
      </c>
      <c r="AE40" s="228">
        <f t="shared" ca="1" si="44"/>
        <v>0</v>
      </c>
      <c r="AF40" s="228">
        <f t="shared" ca="1" si="44"/>
        <v>0</v>
      </c>
      <c r="AG40" s="228">
        <f t="shared" ca="1" si="44"/>
        <v>0</v>
      </c>
      <c r="AH40" s="228">
        <f t="shared" ca="1" si="44"/>
        <v>0</v>
      </c>
      <c r="AI40" s="228">
        <f t="shared" ca="1" si="44"/>
        <v>0</v>
      </c>
      <c r="AJ40" s="228">
        <f t="shared" ca="1" si="44"/>
        <v>0</v>
      </c>
      <c r="AK40" s="228">
        <f t="shared" ca="1" si="44"/>
        <v>0</v>
      </c>
      <c r="AL40" s="228">
        <f t="shared" ca="1" si="45"/>
        <v>0</v>
      </c>
      <c r="AM40" s="228">
        <f t="shared" ca="1" si="45"/>
        <v>0</v>
      </c>
      <c r="AN40" s="228">
        <f t="shared" ca="1" si="45"/>
        <v>0</v>
      </c>
      <c r="AO40" s="228">
        <f t="shared" ca="1" si="45"/>
        <v>0</v>
      </c>
      <c r="AP40" s="228">
        <f t="shared" ca="1" si="45"/>
        <v>0</v>
      </c>
      <c r="AQ40" s="228">
        <f t="shared" ca="1" si="45"/>
        <v>0</v>
      </c>
      <c r="AR40" s="228">
        <f t="shared" ca="1" si="45"/>
        <v>0</v>
      </c>
      <c r="AS40" s="228">
        <f t="shared" ca="1" si="45"/>
        <v>0</v>
      </c>
      <c r="AT40" s="228">
        <f t="shared" ca="1" si="45"/>
        <v>0</v>
      </c>
      <c r="AU40" s="228">
        <f t="shared" ca="1" si="45"/>
        <v>0</v>
      </c>
      <c r="AV40" s="228">
        <f t="shared" ca="1" si="46"/>
        <v>0</v>
      </c>
      <c r="AW40" s="228">
        <f t="shared" ca="1" si="46"/>
        <v>0</v>
      </c>
      <c r="AX40" s="228">
        <f t="shared" ca="1" si="46"/>
        <v>0</v>
      </c>
      <c r="AY40" s="228">
        <f t="shared" ca="1" si="46"/>
        <v>0</v>
      </c>
      <c r="AZ40" s="228">
        <f t="shared" ca="1" si="46"/>
        <v>0</v>
      </c>
      <c r="BA40" s="228">
        <f t="shared" ca="1" si="46"/>
        <v>0</v>
      </c>
      <c r="BB40" s="228">
        <f t="shared" ca="1" si="46"/>
        <v>0</v>
      </c>
      <c r="BC40" s="228">
        <f t="shared" ca="1" si="46"/>
        <v>0</v>
      </c>
      <c r="BD40" s="228">
        <f t="shared" ca="1" si="46"/>
        <v>0</v>
      </c>
      <c r="BE40" s="228">
        <f t="shared" ca="1" si="46"/>
        <v>0</v>
      </c>
      <c r="BF40" s="228">
        <f t="shared" ca="1" si="47"/>
        <v>0</v>
      </c>
      <c r="BG40" s="228">
        <f t="shared" ca="1" si="47"/>
        <v>0</v>
      </c>
      <c r="BH40" s="228">
        <f t="shared" ca="1" si="47"/>
        <v>0</v>
      </c>
      <c r="BI40" s="228">
        <f t="shared" ca="1" si="47"/>
        <v>0</v>
      </c>
      <c r="BJ40" s="228">
        <f t="shared" ca="1" si="47"/>
        <v>0</v>
      </c>
      <c r="BK40" s="228">
        <f t="shared" ca="1" si="47"/>
        <v>0</v>
      </c>
      <c r="BL40" s="228">
        <f t="shared" ca="1" si="47"/>
        <v>0</v>
      </c>
      <c r="BM40" s="228">
        <f t="shared" ca="1" si="47"/>
        <v>0</v>
      </c>
      <c r="BN40" s="228">
        <f t="shared" ca="1" si="47"/>
        <v>0</v>
      </c>
      <c r="BO40" s="228">
        <f t="shared" ca="1" si="47"/>
        <v>0</v>
      </c>
      <c r="BP40" s="228">
        <f t="shared" ca="1" si="48"/>
        <v>0</v>
      </c>
      <c r="BQ40" s="228">
        <f t="shared" ca="1" si="48"/>
        <v>0</v>
      </c>
      <c r="BR40" s="228">
        <f t="shared" ca="1" si="48"/>
        <v>0</v>
      </c>
      <c r="BS40" s="228">
        <f t="shared" ca="1" si="48"/>
        <v>0</v>
      </c>
      <c r="BT40" s="228">
        <f t="shared" ca="1" si="48"/>
        <v>0</v>
      </c>
      <c r="BU40" s="228">
        <f t="shared" ca="1" si="48"/>
        <v>0</v>
      </c>
      <c r="BV40" s="228">
        <f t="shared" ca="1" si="48"/>
        <v>0</v>
      </c>
      <c r="BW40" s="228">
        <f t="shared" ca="1" si="48"/>
        <v>0</v>
      </c>
      <c r="BX40" s="228">
        <f t="shared" ca="1" si="48"/>
        <v>0</v>
      </c>
      <c r="BY40" s="228">
        <f t="shared" ca="1" si="48"/>
        <v>0</v>
      </c>
      <c r="BZ40" s="228">
        <f t="shared" ca="1" si="49"/>
        <v>0</v>
      </c>
      <c r="CA40" s="228">
        <f t="shared" ca="1" si="49"/>
        <v>0</v>
      </c>
      <c r="CB40" s="228">
        <f t="shared" ca="1" si="49"/>
        <v>0</v>
      </c>
      <c r="CC40" s="228">
        <f t="shared" ca="1" si="49"/>
        <v>0</v>
      </c>
      <c r="CD40" s="228">
        <f t="shared" ca="1" si="49"/>
        <v>0</v>
      </c>
      <c r="CE40" s="228">
        <f t="shared" ca="1" si="49"/>
        <v>0</v>
      </c>
      <c r="CF40" s="228">
        <f t="shared" ca="1" si="49"/>
        <v>0</v>
      </c>
      <c r="CG40" s="228">
        <f t="shared" ca="1" si="49"/>
        <v>0</v>
      </c>
      <c r="CH40" s="228">
        <f t="shared" ca="1" si="49"/>
        <v>0</v>
      </c>
      <c r="CI40" s="228">
        <f t="shared" ca="1" si="49"/>
        <v>0</v>
      </c>
      <c r="CJ40" s="228">
        <f t="shared" ca="1" si="50"/>
        <v>0</v>
      </c>
      <c r="CK40" s="228">
        <f t="shared" ca="1" si="50"/>
        <v>0</v>
      </c>
      <c r="CL40" s="228">
        <f t="shared" ca="1" si="50"/>
        <v>0</v>
      </c>
      <c r="CM40" s="228">
        <f t="shared" ca="1" si="50"/>
        <v>0</v>
      </c>
      <c r="CN40" s="228">
        <f t="shared" ca="1" si="50"/>
        <v>0</v>
      </c>
      <c r="CO40" s="228">
        <f t="shared" ca="1" si="50"/>
        <v>0</v>
      </c>
      <c r="CP40" s="228">
        <f t="shared" ca="1" si="50"/>
        <v>0</v>
      </c>
      <c r="CQ40" s="228">
        <f t="shared" ca="1" si="50"/>
        <v>0</v>
      </c>
      <c r="CR40" s="228">
        <f t="shared" ca="1" si="50"/>
        <v>0</v>
      </c>
      <c r="CS40" s="228">
        <f t="shared" ca="1" si="50"/>
        <v>0</v>
      </c>
      <c r="CT40" s="228">
        <f t="shared" ca="1" si="51"/>
        <v>0</v>
      </c>
      <c r="CU40" s="228">
        <f t="shared" ca="1" si="51"/>
        <v>0</v>
      </c>
      <c r="CV40" s="228">
        <f t="shared" ca="1" si="51"/>
        <v>0</v>
      </c>
      <c r="CW40" s="228">
        <f t="shared" ca="1" si="51"/>
        <v>0</v>
      </c>
      <c r="CX40" s="228">
        <f t="shared" ca="1" si="51"/>
        <v>0</v>
      </c>
      <c r="CY40" s="228">
        <f t="shared" ca="1" si="51"/>
        <v>0</v>
      </c>
      <c r="CZ40" s="228">
        <f t="shared" ca="1" si="51"/>
        <v>0</v>
      </c>
      <c r="DA40" s="228">
        <f t="shared" ca="1" si="51"/>
        <v>0</v>
      </c>
      <c r="DB40" s="228">
        <f t="shared" ca="1" si="51"/>
        <v>0</v>
      </c>
      <c r="DC40" s="228">
        <f t="shared" ca="1" si="51"/>
        <v>0</v>
      </c>
      <c r="DE40" s="403" t="str">
        <f t="shared" ca="1" si="25"/>
        <v>D.3.7.</v>
      </c>
      <c r="DF40" s="273">
        <v>1</v>
      </c>
      <c r="DG40" s="261">
        <f t="shared" ca="1" si="52"/>
        <v>21</v>
      </c>
      <c r="DH40" s="278">
        <v>0</v>
      </c>
    </row>
    <row r="41" spans="1:112" hidden="1">
      <c r="A41" s="210">
        <v>29</v>
      </c>
      <c r="B41" s="347" t="str">
        <f t="shared" ca="1" si="12"/>
        <v>D.3.8.</v>
      </c>
      <c r="C41" s="216" t="str">
        <f t="shared" ca="1" si="13"/>
        <v>Veikla</v>
      </c>
      <c r="D41" s="221"/>
      <c r="E41" s="239">
        <f t="shared" ca="1" si="14"/>
        <v>0.21</v>
      </c>
      <c r="F41" s="233">
        <f ca="1">H41+NPV(FD,I41:INDEX(I41:DC41,PAL))</f>
        <v>0</v>
      </c>
      <c r="G41" s="230">
        <f ca="1">SUMIF($H$5:$DC$5,"&lt;="&amp;PAL,$H41:$DC41)</f>
        <v>0</v>
      </c>
      <c r="H41" s="228">
        <f t="shared" ca="1" si="42"/>
        <v>0</v>
      </c>
      <c r="I41" s="228">
        <f t="shared" ca="1" si="42"/>
        <v>0</v>
      </c>
      <c r="J41" s="228">
        <f t="shared" ca="1" si="42"/>
        <v>0</v>
      </c>
      <c r="K41" s="228">
        <f t="shared" ca="1" si="42"/>
        <v>0</v>
      </c>
      <c r="L41" s="228">
        <f t="shared" ca="1" si="42"/>
        <v>0</v>
      </c>
      <c r="M41" s="228">
        <f t="shared" ca="1" si="42"/>
        <v>0</v>
      </c>
      <c r="N41" s="228">
        <f t="shared" ca="1" si="42"/>
        <v>0</v>
      </c>
      <c r="O41" s="228">
        <f t="shared" ca="1" si="42"/>
        <v>0</v>
      </c>
      <c r="P41" s="228">
        <f t="shared" ca="1" si="42"/>
        <v>0</v>
      </c>
      <c r="Q41" s="228">
        <f t="shared" ca="1" si="42"/>
        <v>0</v>
      </c>
      <c r="R41" s="228">
        <f t="shared" ca="1" si="43"/>
        <v>0</v>
      </c>
      <c r="S41" s="228">
        <f t="shared" ca="1" si="43"/>
        <v>0</v>
      </c>
      <c r="T41" s="228">
        <f t="shared" ca="1" si="43"/>
        <v>0</v>
      </c>
      <c r="U41" s="228">
        <f t="shared" ca="1" si="43"/>
        <v>0</v>
      </c>
      <c r="V41" s="228">
        <f t="shared" ca="1" si="43"/>
        <v>0</v>
      </c>
      <c r="W41" s="228">
        <f t="shared" ca="1" si="43"/>
        <v>0</v>
      </c>
      <c r="X41" s="228">
        <f t="shared" ca="1" si="43"/>
        <v>0</v>
      </c>
      <c r="Y41" s="228">
        <f t="shared" ca="1" si="43"/>
        <v>0</v>
      </c>
      <c r="Z41" s="228">
        <f t="shared" ca="1" si="43"/>
        <v>0</v>
      </c>
      <c r="AA41" s="228">
        <f t="shared" ca="1" si="43"/>
        <v>0</v>
      </c>
      <c r="AB41" s="228">
        <f t="shared" ca="1" si="44"/>
        <v>0</v>
      </c>
      <c r="AC41" s="228">
        <f t="shared" ca="1" si="44"/>
        <v>0</v>
      </c>
      <c r="AD41" s="228">
        <f t="shared" ca="1" si="44"/>
        <v>0</v>
      </c>
      <c r="AE41" s="228">
        <f t="shared" ca="1" si="44"/>
        <v>0</v>
      </c>
      <c r="AF41" s="228">
        <f t="shared" ca="1" si="44"/>
        <v>0</v>
      </c>
      <c r="AG41" s="228">
        <f t="shared" ca="1" si="44"/>
        <v>0</v>
      </c>
      <c r="AH41" s="228">
        <f t="shared" ca="1" si="44"/>
        <v>0</v>
      </c>
      <c r="AI41" s="228">
        <f t="shared" ca="1" si="44"/>
        <v>0</v>
      </c>
      <c r="AJ41" s="228">
        <f t="shared" ca="1" si="44"/>
        <v>0</v>
      </c>
      <c r="AK41" s="228">
        <f t="shared" ca="1" si="44"/>
        <v>0</v>
      </c>
      <c r="AL41" s="228">
        <f t="shared" ca="1" si="45"/>
        <v>0</v>
      </c>
      <c r="AM41" s="228">
        <f t="shared" ca="1" si="45"/>
        <v>0</v>
      </c>
      <c r="AN41" s="228">
        <f t="shared" ca="1" si="45"/>
        <v>0</v>
      </c>
      <c r="AO41" s="228">
        <f t="shared" ca="1" si="45"/>
        <v>0</v>
      </c>
      <c r="AP41" s="228">
        <f t="shared" ca="1" si="45"/>
        <v>0</v>
      </c>
      <c r="AQ41" s="228">
        <f t="shared" ca="1" si="45"/>
        <v>0</v>
      </c>
      <c r="AR41" s="228">
        <f t="shared" ca="1" si="45"/>
        <v>0</v>
      </c>
      <c r="AS41" s="228">
        <f t="shared" ca="1" si="45"/>
        <v>0</v>
      </c>
      <c r="AT41" s="228">
        <f t="shared" ca="1" si="45"/>
        <v>0</v>
      </c>
      <c r="AU41" s="228">
        <f t="shared" ca="1" si="45"/>
        <v>0</v>
      </c>
      <c r="AV41" s="228">
        <f t="shared" ca="1" si="46"/>
        <v>0</v>
      </c>
      <c r="AW41" s="228">
        <f t="shared" ca="1" si="46"/>
        <v>0</v>
      </c>
      <c r="AX41" s="228">
        <f t="shared" ca="1" si="46"/>
        <v>0</v>
      </c>
      <c r="AY41" s="228">
        <f t="shared" ca="1" si="46"/>
        <v>0</v>
      </c>
      <c r="AZ41" s="228">
        <f t="shared" ca="1" si="46"/>
        <v>0</v>
      </c>
      <c r="BA41" s="228">
        <f t="shared" ca="1" si="46"/>
        <v>0</v>
      </c>
      <c r="BB41" s="228">
        <f t="shared" ca="1" si="46"/>
        <v>0</v>
      </c>
      <c r="BC41" s="228">
        <f t="shared" ca="1" si="46"/>
        <v>0</v>
      </c>
      <c r="BD41" s="228">
        <f t="shared" ca="1" si="46"/>
        <v>0</v>
      </c>
      <c r="BE41" s="228">
        <f t="shared" ca="1" si="46"/>
        <v>0</v>
      </c>
      <c r="BF41" s="228">
        <f t="shared" ca="1" si="47"/>
        <v>0</v>
      </c>
      <c r="BG41" s="228">
        <f t="shared" ca="1" si="47"/>
        <v>0</v>
      </c>
      <c r="BH41" s="228">
        <f t="shared" ca="1" si="47"/>
        <v>0</v>
      </c>
      <c r="BI41" s="228">
        <f t="shared" ca="1" si="47"/>
        <v>0</v>
      </c>
      <c r="BJ41" s="228">
        <f t="shared" ca="1" si="47"/>
        <v>0</v>
      </c>
      <c r="BK41" s="228">
        <f t="shared" ca="1" si="47"/>
        <v>0</v>
      </c>
      <c r="BL41" s="228">
        <f t="shared" ca="1" si="47"/>
        <v>0</v>
      </c>
      <c r="BM41" s="228">
        <f t="shared" ca="1" si="47"/>
        <v>0</v>
      </c>
      <c r="BN41" s="228">
        <f t="shared" ca="1" si="47"/>
        <v>0</v>
      </c>
      <c r="BO41" s="228">
        <f t="shared" ca="1" si="47"/>
        <v>0</v>
      </c>
      <c r="BP41" s="228">
        <f t="shared" ca="1" si="48"/>
        <v>0</v>
      </c>
      <c r="BQ41" s="228">
        <f t="shared" ca="1" si="48"/>
        <v>0</v>
      </c>
      <c r="BR41" s="228">
        <f t="shared" ca="1" si="48"/>
        <v>0</v>
      </c>
      <c r="BS41" s="228">
        <f t="shared" ca="1" si="48"/>
        <v>0</v>
      </c>
      <c r="BT41" s="228">
        <f t="shared" ca="1" si="48"/>
        <v>0</v>
      </c>
      <c r="BU41" s="228">
        <f t="shared" ca="1" si="48"/>
        <v>0</v>
      </c>
      <c r="BV41" s="228">
        <f t="shared" ca="1" si="48"/>
        <v>0</v>
      </c>
      <c r="BW41" s="228">
        <f t="shared" ca="1" si="48"/>
        <v>0</v>
      </c>
      <c r="BX41" s="228">
        <f t="shared" ca="1" si="48"/>
        <v>0</v>
      </c>
      <c r="BY41" s="228">
        <f t="shared" ca="1" si="48"/>
        <v>0</v>
      </c>
      <c r="BZ41" s="228">
        <f t="shared" ca="1" si="49"/>
        <v>0</v>
      </c>
      <c r="CA41" s="228">
        <f t="shared" ca="1" si="49"/>
        <v>0</v>
      </c>
      <c r="CB41" s="228">
        <f t="shared" ca="1" si="49"/>
        <v>0</v>
      </c>
      <c r="CC41" s="228">
        <f t="shared" ca="1" si="49"/>
        <v>0</v>
      </c>
      <c r="CD41" s="228">
        <f t="shared" ca="1" si="49"/>
        <v>0</v>
      </c>
      <c r="CE41" s="228">
        <f t="shared" ca="1" si="49"/>
        <v>0</v>
      </c>
      <c r="CF41" s="228">
        <f t="shared" ca="1" si="49"/>
        <v>0</v>
      </c>
      <c r="CG41" s="228">
        <f t="shared" ca="1" si="49"/>
        <v>0</v>
      </c>
      <c r="CH41" s="228">
        <f t="shared" ca="1" si="49"/>
        <v>0</v>
      </c>
      <c r="CI41" s="228">
        <f t="shared" ca="1" si="49"/>
        <v>0</v>
      </c>
      <c r="CJ41" s="228">
        <f t="shared" ca="1" si="50"/>
        <v>0</v>
      </c>
      <c r="CK41" s="228">
        <f t="shared" ca="1" si="50"/>
        <v>0</v>
      </c>
      <c r="CL41" s="228">
        <f t="shared" ca="1" si="50"/>
        <v>0</v>
      </c>
      <c r="CM41" s="228">
        <f t="shared" ca="1" si="50"/>
        <v>0</v>
      </c>
      <c r="CN41" s="228">
        <f t="shared" ca="1" si="50"/>
        <v>0</v>
      </c>
      <c r="CO41" s="228">
        <f t="shared" ca="1" si="50"/>
        <v>0</v>
      </c>
      <c r="CP41" s="228">
        <f t="shared" ca="1" si="50"/>
        <v>0</v>
      </c>
      <c r="CQ41" s="228">
        <f t="shared" ca="1" si="50"/>
        <v>0</v>
      </c>
      <c r="CR41" s="228">
        <f t="shared" ca="1" si="50"/>
        <v>0</v>
      </c>
      <c r="CS41" s="228">
        <f t="shared" ca="1" si="50"/>
        <v>0</v>
      </c>
      <c r="CT41" s="228">
        <f t="shared" ca="1" si="51"/>
        <v>0</v>
      </c>
      <c r="CU41" s="228">
        <f t="shared" ca="1" si="51"/>
        <v>0</v>
      </c>
      <c r="CV41" s="228">
        <f t="shared" ca="1" si="51"/>
        <v>0</v>
      </c>
      <c r="CW41" s="228">
        <f t="shared" ca="1" si="51"/>
        <v>0</v>
      </c>
      <c r="CX41" s="228">
        <f t="shared" ca="1" si="51"/>
        <v>0</v>
      </c>
      <c r="CY41" s="228">
        <f t="shared" ca="1" si="51"/>
        <v>0</v>
      </c>
      <c r="CZ41" s="228">
        <f t="shared" ca="1" si="51"/>
        <v>0</v>
      </c>
      <c r="DA41" s="228">
        <f t="shared" ca="1" si="51"/>
        <v>0</v>
      </c>
      <c r="DB41" s="228">
        <f t="shared" ca="1" si="51"/>
        <v>0</v>
      </c>
      <c r="DC41" s="228">
        <f t="shared" ca="1" si="51"/>
        <v>0</v>
      </c>
      <c r="DE41" s="403" t="str">
        <f t="shared" ca="1" si="25"/>
        <v>D.3.8.</v>
      </c>
      <c r="DF41" s="273">
        <v>1</v>
      </c>
      <c r="DG41" s="261">
        <f t="shared" ca="1" si="52"/>
        <v>21</v>
      </c>
      <c r="DH41" s="278">
        <v>0</v>
      </c>
    </row>
    <row r="42" spans="1:112" hidden="1">
      <c r="A42" s="210">
        <v>30</v>
      </c>
      <c r="B42" s="347" t="str">
        <f t="shared" ca="1" si="12"/>
        <v>D.3.9.</v>
      </c>
      <c r="C42" s="216" t="str">
        <f t="shared" ca="1" si="13"/>
        <v>Reinvesticijos (po priemonės įgyvendinimo)</v>
      </c>
      <c r="D42" s="221"/>
      <c r="E42" s="239">
        <f t="shared" ca="1" si="14"/>
        <v>0.21</v>
      </c>
      <c r="F42" s="233">
        <f ca="1">H42+NPV(FD,I42:INDEX(I42:DC42,PAL))</f>
        <v>0</v>
      </c>
      <c r="G42" s="230">
        <f ca="1">SUMIF($H$5:$DC$5,"&lt;="&amp;PAL,$H42:$DC42)</f>
        <v>0</v>
      </c>
      <c r="H42" s="228">
        <f t="shared" ca="1" si="42"/>
        <v>0</v>
      </c>
      <c r="I42" s="228">
        <f t="shared" ca="1" si="42"/>
        <v>0</v>
      </c>
      <c r="J42" s="228">
        <f t="shared" ca="1" si="42"/>
        <v>0</v>
      </c>
      <c r="K42" s="228">
        <f t="shared" ca="1" si="42"/>
        <v>0</v>
      </c>
      <c r="L42" s="228">
        <f t="shared" ca="1" si="42"/>
        <v>0</v>
      </c>
      <c r="M42" s="228">
        <f t="shared" ca="1" si="42"/>
        <v>0</v>
      </c>
      <c r="N42" s="228">
        <f t="shared" ca="1" si="42"/>
        <v>0</v>
      </c>
      <c r="O42" s="228">
        <f t="shared" ca="1" si="42"/>
        <v>0</v>
      </c>
      <c r="P42" s="228">
        <f t="shared" ca="1" si="42"/>
        <v>0</v>
      </c>
      <c r="Q42" s="228">
        <f t="shared" ca="1" si="42"/>
        <v>0</v>
      </c>
      <c r="R42" s="228">
        <f t="shared" ca="1" si="43"/>
        <v>0</v>
      </c>
      <c r="S42" s="228">
        <f t="shared" ca="1" si="43"/>
        <v>0</v>
      </c>
      <c r="T42" s="228">
        <f t="shared" ca="1" si="43"/>
        <v>0</v>
      </c>
      <c r="U42" s="228">
        <f t="shared" ca="1" si="43"/>
        <v>0</v>
      </c>
      <c r="V42" s="228">
        <f t="shared" ca="1" si="43"/>
        <v>0</v>
      </c>
      <c r="W42" s="228">
        <f t="shared" ca="1" si="43"/>
        <v>0</v>
      </c>
      <c r="X42" s="228">
        <f t="shared" ca="1" si="43"/>
        <v>0</v>
      </c>
      <c r="Y42" s="228">
        <f t="shared" ca="1" si="43"/>
        <v>0</v>
      </c>
      <c r="Z42" s="228">
        <f t="shared" ca="1" si="43"/>
        <v>0</v>
      </c>
      <c r="AA42" s="228">
        <f t="shared" ca="1" si="43"/>
        <v>0</v>
      </c>
      <c r="AB42" s="228">
        <f t="shared" ca="1" si="44"/>
        <v>0</v>
      </c>
      <c r="AC42" s="228">
        <f t="shared" ca="1" si="44"/>
        <v>0</v>
      </c>
      <c r="AD42" s="228">
        <f t="shared" ca="1" si="44"/>
        <v>0</v>
      </c>
      <c r="AE42" s="228">
        <f t="shared" ca="1" si="44"/>
        <v>0</v>
      </c>
      <c r="AF42" s="228">
        <f t="shared" ca="1" si="44"/>
        <v>0</v>
      </c>
      <c r="AG42" s="228">
        <f t="shared" ca="1" si="44"/>
        <v>0</v>
      </c>
      <c r="AH42" s="228">
        <f t="shared" ca="1" si="44"/>
        <v>0</v>
      </c>
      <c r="AI42" s="228">
        <f t="shared" ca="1" si="44"/>
        <v>0</v>
      </c>
      <c r="AJ42" s="228">
        <f t="shared" ca="1" si="44"/>
        <v>0</v>
      </c>
      <c r="AK42" s="228">
        <f t="shared" ca="1" si="44"/>
        <v>0</v>
      </c>
      <c r="AL42" s="228">
        <f t="shared" ca="1" si="45"/>
        <v>0</v>
      </c>
      <c r="AM42" s="228">
        <f t="shared" ca="1" si="45"/>
        <v>0</v>
      </c>
      <c r="AN42" s="228">
        <f t="shared" ca="1" si="45"/>
        <v>0</v>
      </c>
      <c r="AO42" s="228">
        <f t="shared" ca="1" si="45"/>
        <v>0</v>
      </c>
      <c r="AP42" s="228">
        <f t="shared" ca="1" si="45"/>
        <v>0</v>
      </c>
      <c r="AQ42" s="228">
        <f t="shared" ca="1" si="45"/>
        <v>0</v>
      </c>
      <c r="AR42" s="228">
        <f t="shared" ca="1" si="45"/>
        <v>0</v>
      </c>
      <c r="AS42" s="228">
        <f t="shared" ca="1" si="45"/>
        <v>0</v>
      </c>
      <c r="AT42" s="228">
        <f t="shared" ca="1" si="45"/>
        <v>0</v>
      </c>
      <c r="AU42" s="228">
        <f t="shared" ca="1" si="45"/>
        <v>0</v>
      </c>
      <c r="AV42" s="228">
        <f t="shared" ca="1" si="46"/>
        <v>0</v>
      </c>
      <c r="AW42" s="228">
        <f t="shared" ca="1" si="46"/>
        <v>0</v>
      </c>
      <c r="AX42" s="228">
        <f t="shared" ca="1" si="46"/>
        <v>0</v>
      </c>
      <c r="AY42" s="228">
        <f t="shared" ca="1" si="46"/>
        <v>0</v>
      </c>
      <c r="AZ42" s="228">
        <f t="shared" ca="1" si="46"/>
        <v>0</v>
      </c>
      <c r="BA42" s="228">
        <f t="shared" ca="1" si="46"/>
        <v>0</v>
      </c>
      <c r="BB42" s="228">
        <f t="shared" ca="1" si="46"/>
        <v>0</v>
      </c>
      <c r="BC42" s="228">
        <f t="shared" ca="1" si="46"/>
        <v>0</v>
      </c>
      <c r="BD42" s="228">
        <f t="shared" ca="1" si="46"/>
        <v>0</v>
      </c>
      <c r="BE42" s="228">
        <f t="shared" ca="1" si="46"/>
        <v>0</v>
      </c>
      <c r="BF42" s="228">
        <f t="shared" ca="1" si="47"/>
        <v>0</v>
      </c>
      <c r="BG42" s="228">
        <f t="shared" ca="1" si="47"/>
        <v>0</v>
      </c>
      <c r="BH42" s="228">
        <f t="shared" ca="1" si="47"/>
        <v>0</v>
      </c>
      <c r="BI42" s="228">
        <f t="shared" ca="1" si="47"/>
        <v>0</v>
      </c>
      <c r="BJ42" s="228">
        <f t="shared" ca="1" si="47"/>
        <v>0</v>
      </c>
      <c r="BK42" s="228">
        <f t="shared" ca="1" si="47"/>
        <v>0</v>
      </c>
      <c r="BL42" s="228">
        <f t="shared" ca="1" si="47"/>
        <v>0</v>
      </c>
      <c r="BM42" s="228">
        <f t="shared" ca="1" si="47"/>
        <v>0</v>
      </c>
      <c r="BN42" s="228">
        <f t="shared" ca="1" si="47"/>
        <v>0</v>
      </c>
      <c r="BO42" s="228">
        <f t="shared" ca="1" si="47"/>
        <v>0</v>
      </c>
      <c r="BP42" s="228">
        <f t="shared" ca="1" si="48"/>
        <v>0</v>
      </c>
      <c r="BQ42" s="228">
        <f t="shared" ca="1" si="48"/>
        <v>0</v>
      </c>
      <c r="BR42" s="228">
        <f t="shared" ca="1" si="48"/>
        <v>0</v>
      </c>
      <c r="BS42" s="228">
        <f t="shared" ca="1" si="48"/>
        <v>0</v>
      </c>
      <c r="BT42" s="228">
        <f t="shared" ca="1" si="48"/>
        <v>0</v>
      </c>
      <c r="BU42" s="228">
        <f t="shared" ca="1" si="48"/>
        <v>0</v>
      </c>
      <c r="BV42" s="228">
        <f t="shared" ca="1" si="48"/>
        <v>0</v>
      </c>
      <c r="BW42" s="228">
        <f t="shared" ca="1" si="48"/>
        <v>0</v>
      </c>
      <c r="BX42" s="228">
        <f t="shared" ca="1" si="48"/>
        <v>0</v>
      </c>
      <c r="BY42" s="228">
        <f t="shared" ca="1" si="48"/>
        <v>0</v>
      </c>
      <c r="BZ42" s="228">
        <f t="shared" ca="1" si="49"/>
        <v>0</v>
      </c>
      <c r="CA42" s="228">
        <f t="shared" ca="1" si="49"/>
        <v>0</v>
      </c>
      <c r="CB42" s="228">
        <f t="shared" ca="1" si="49"/>
        <v>0</v>
      </c>
      <c r="CC42" s="228">
        <f t="shared" ca="1" si="49"/>
        <v>0</v>
      </c>
      <c r="CD42" s="228">
        <f t="shared" ca="1" si="49"/>
        <v>0</v>
      </c>
      <c r="CE42" s="228">
        <f t="shared" ca="1" si="49"/>
        <v>0</v>
      </c>
      <c r="CF42" s="228">
        <f t="shared" ca="1" si="49"/>
        <v>0</v>
      </c>
      <c r="CG42" s="228">
        <f t="shared" ca="1" si="49"/>
        <v>0</v>
      </c>
      <c r="CH42" s="228">
        <f t="shared" ca="1" si="49"/>
        <v>0</v>
      </c>
      <c r="CI42" s="228">
        <f t="shared" ca="1" si="49"/>
        <v>0</v>
      </c>
      <c r="CJ42" s="228">
        <f t="shared" ca="1" si="50"/>
        <v>0</v>
      </c>
      <c r="CK42" s="228">
        <f t="shared" ca="1" si="50"/>
        <v>0</v>
      </c>
      <c r="CL42" s="228">
        <f t="shared" ca="1" si="50"/>
        <v>0</v>
      </c>
      <c r="CM42" s="228">
        <f t="shared" ca="1" si="50"/>
        <v>0</v>
      </c>
      <c r="CN42" s="228">
        <f t="shared" ca="1" si="50"/>
        <v>0</v>
      </c>
      <c r="CO42" s="228">
        <f t="shared" ca="1" si="50"/>
        <v>0</v>
      </c>
      <c r="CP42" s="228">
        <f t="shared" ca="1" si="50"/>
        <v>0</v>
      </c>
      <c r="CQ42" s="228">
        <f t="shared" ca="1" si="50"/>
        <v>0</v>
      </c>
      <c r="CR42" s="228">
        <f t="shared" ca="1" si="50"/>
        <v>0</v>
      </c>
      <c r="CS42" s="228">
        <f t="shared" ca="1" si="50"/>
        <v>0</v>
      </c>
      <c r="CT42" s="228">
        <f t="shared" ca="1" si="51"/>
        <v>0</v>
      </c>
      <c r="CU42" s="228">
        <f t="shared" ca="1" si="51"/>
        <v>0</v>
      </c>
      <c r="CV42" s="228">
        <f t="shared" ca="1" si="51"/>
        <v>0</v>
      </c>
      <c r="CW42" s="228">
        <f t="shared" ca="1" si="51"/>
        <v>0</v>
      </c>
      <c r="CX42" s="228">
        <f t="shared" ca="1" si="51"/>
        <v>0</v>
      </c>
      <c r="CY42" s="228">
        <f t="shared" ca="1" si="51"/>
        <v>0</v>
      </c>
      <c r="CZ42" s="228">
        <f t="shared" ca="1" si="51"/>
        <v>0</v>
      </c>
      <c r="DA42" s="228">
        <f t="shared" ca="1" si="51"/>
        <v>0</v>
      </c>
      <c r="DB42" s="228">
        <f t="shared" ca="1" si="51"/>
        <v>0</v>
      </c>
      <c r="DC42" s="228">
        <f t="shared" ca="1" si="51"/>
        <v>0</v>
      </c>
      <c r="DE42" s="403" t="str">
        <f t="shared" ca="1" si="25"/>
        <v>D.3.9.</v>
      </c>
      <c r="DF42" s="273">
        <v>1</v>
      </c>
      <c r="DG42" s="261">
        <f t="shared" ca="1" si="52"/>
        <v>21</v>
      </c>
      <c r="DH42" s="278">
        <v>0</v>
      </c>
    </row>
    <row r="43" spans="1:112" hidden="1">
      <c r="A43" s="210">
        <v>31</v>
      </c>
      <c r="B43" s="347" t="str">
        <f t="shared" ca="1" si="12"/>
        <v>D.3.L.</v>
      </c>
      <c r="C43" s="216" t="str">
        <f t="shared" ca="1" si="13"/>
        <v>Likutinė vertė</v>
      </c>
      <c r="D43" s="221"/>
      <c r="E43" s="239">
        <f t="shared" ca="1" si="14"/>
        <v>0.21</v>
      </c>
      <c r="F43" s="233">
        <f ca="1">H43+NPV(FD,I43:INDEX(I43:DC43,PAL))</f>
        <v>0</v>
      </c>
      <c r="G43" s="230">
        <f ca="1">SUMIF($H$5:$DC$5,"&lt;="&amp;PAL,$H43:$DC43)</f>
        <v>0</v>
      </c>
      <c r="H43" s="228">
        <f t="shared" ca="1" si="42"/>
        <v>0</v>
      </c>
      <c r="I43" s="228">
        <f t="shared" ca="1" si="42"/>
        <v>0</v>
      </c>
      <c r="J43" s="228">
        <f t="shared" ca="1" si="42"/>
        <v>0</v>
      </c>
      <c r="K43" s="228">
        <f t="shared" ca="1" si="42"/>
        <v>0</v>
      </c>
      <c r="L43" s="228">
        <f t="shared" ca="1" si="42"/>
        <v>0</v>
      </c>
      <c r="M43" s="228">
        <f t="shared" ca="1" si="42"/>
        <v>0</v>
      </c>
      <c r="N43" s="228">
        <f t="shared" ca="1" si="42"/>
        <v>0</v>
      </c>
      <c r="O43" s="228">
        <f t="shared" ca="1" si="42"/>
        <v>0</v>
      </c>
      <c r="P43" s="228">
        <f t="shared" ca="1" si="42"/>
        <v>0</v>
      </c>
      <c r="Q43" s="228">
        <f t="shared" ca="1" si="42"/>
        <v>0</v>
      </c>
      <c r="R43" s="228">
        <f t="shared" ca="1" si="43"/>
        <v>0</v>
      </c>
      <c r="S43" s="228">
        <f t="shared" ca="1" si="43"/>
        <v>0</v>
      </c>
      <c r="T43" s="228">
        <f t="shared" ca="1" si="43"/>
        <v>0</v>
      </c>
      <c r="U43" s="228">
        <f t="shared" ca="1" si="43"/>
        <v>0</v>
      </c>
      <c r="V43" s="228">
        <f t="shared" ca="1" si="43"/>
        <v>0</v>
      </c>
      <c r="W43" s="228">
        <f t="shared" ca="1" si="43"/>
        <v>0</v>
      </c>
      <c r="X43" s="228">
        <f t="shared" ca="1" si="43"/>
        <v>0</v>
      </c>
      <c r="Y43" s="228">
        <f t="shared" ca="1" si="43"/>
        <v>0</v>
      </c>
      <c r="Z43" s="228">
        <f t="shared" ca="1" si="43"/>
        <v>0</v>
      </c>
      <c r="AA43" s="228">
        <f t="shared" ca="1" si="43"/>
        <v>0</v>
      </c>
      <c r="AB43" s="228">
        <f t="shared" ca="1" si="44"/>
        <v>0</v>
      </c>
      <c r="AC43" s="228">
        <f t="shared" ca="1" si="44"/>
        <v>0</v>
      </c>
      <c r="AD43" s="228">
        <f t="shared" ca="1" si="44"/>
        <v>0</v>
      </c>
      <c r="AE43" s="228">
        <f t="shared" ca="1" si="44"/>
        <v>0</v>
      </c>
      <c r="AF43" s="228">
        <f t="shared" ca="1" si="44"/>
        <v>0</v>
      </c>
      <c r="AG43" s="228">
        <f t="shared" ca="1" si="44"/>
        <v>0</v>
      </c>
      <c r="AH43" s="228">
        <f t="shared" ca="1" si="44"/>
        <v>0</v>
      </c>
      <c r="AI43" s="228">
        <f t="shared" ca="1" si="44"/>
        <v>0</v>
      </c>
      <c r="AJ43" s="228">
        <f t="shared" ca="1" si="44"/>
        <v>0</v>
      </c>
      <c r="AK43" s="228">
        <f t="shared" ca="1" si="44"/>
        <v>0</v>
      </c>
      <c r="AL43" s="228">
        <f t="shared" ca="1" si="45"/>
        <v>0</v>
      </c>
      <c r="AM43" s="228">
        <f t="shared" ca="1" si="45"/>
        <v>0</v>
      </c>
      <c r="AN43" s="228">
        <f t="shared" ca="1" si="45"/>
        <v>0</v>
      </c>
      <c r="AO43" s="228">
        <f t="shared" ca="1" si="45"/>
        <v>0</v>
      </c>
      <c r="AP43" s="228">
        <f t="shared" ca="1" si="45"/>
        <v>0</v>
      </c>
      <c r="AQ43" s="228">
        <f t="shared" ca="1" si="45"/>
        <v>0</v>
      </c>
      <c r="AR43" s="228">
        <f t="shared" ca="1" si="45"/>
        <v>0</v>
      </c>
      <c r="AS43" s="228">
        <f t="shared" ca="1" si="45"/>
        <v>0</v>
      </c>
      <c r="AT43" s="228">
        <f t="shared" ca="1" si="45"/>
        <v>0</v>
      </c>
      <c r="AU43" s="228">
        <f t="shared" ca="1" si="45"/>
        <v>0</v>
      </c>
      <c r="AV43" s="228">
        <f t="shared" ca="1" si="46"/>
        <v>0</v>
      </c>
      <c r="AW43" s="228">
        <f t="shared" ca="1" si="46"/>
        <v>0</v>
      </c>
      <c r="AX43" s="228">
        <f t="shared" ca="1" si="46"/>
        <v>0</v>
      </c>
      <c r="AY43" s="228">
        <f t="shared" ca="1" si="46"/>
        <v>0</v>
      </c>
      <c r="AZ43" s="228">
        <f t="shared" ca="1" si="46"/>
        <v>0</v>
      </c>
      <c r="BA43" s="228">
        <f t="shared" ca="1" si="46"/>
        <v>0</v>
      </c>
      <c r="BB43" s="228">
        <f t="shared" ca="1" si="46"/>
        <v>0</v>
      </c>
      <c r="BC43" s="228">
        <f t="shared" ca="1" si="46"/>
        <v>0</v>
      </c>
      <c r="BD43" s="228">
        <f t="shared" ca="1" si="46"/>
        <v>0</v>
      </c>
      <c r="BE43" s="228">
        <f t="shared" ca="1" si="46"/>
        <v>0</v>
      </c>
      <c r="BF43" s="228">
        <f t="shared" ca="1" si="47"/>
        <v>0</v>
      </c>
      <c r="BG43" s="228">
        <f t="shared" ca="1" si="47"/>
        <v>0</v>
      </c>
      <c r="BH43" s="228">
        <f t="shared" ca="1" si="47"/>
        <v>0</v>
      </c>
      <c r="BI43" s="228">
        <f t="shared" ca="1" si="47"/>
        <v>0</v>
      </c>
      <c r="BJ43" s="228">
        <f t="shared" ca="1" si="47"/>
        <v>0</v>
      </c>
      <c r="BK43" s="228">
        <f t="shared" ca="1" si="47"/>
        <v>0</v>
      </c>
      <c r="BL43" s="228">
        <f t="shared" ca="1" si="47"/>
        <v>0</v>
      </c>
      <c r="BM43" s="228">
        <f t="shared" ca="1" si="47"/>
        <v>0</v>
      </c>
      <c r="BN43" s="228">
        <f t="shared" ca="1" si="47"/>
        <v>0</v>
      </c>
      <c r="BO43" s="228">
        <f t="shared" ca="1" si="47"/>
        <v>0</v>
      </c>
      <c r="BP43" s="228">
        <f t="shared" ca="1" si="48"/>
        <v>0</v>
      </c>
      <c r="BQ43" s="228">
        <f t="shared" ca="1" si="48"/>
        <v>0</v>
      </c>
      <c r="BR43" s="228">
        <f t="shared" ca="1" si="48"/>
        <v>0</v>
      </c>
      <c r="BS43" s="228">
        <f t="shared" ca="1" si="48"/>
        <v>0</v>
      </c>
      <c r="BT43" s="228">
        <f t="shared" ca="1" si="48"/>
        <v>0</v>
      </c>
      <c r="BU43" s="228">
        <f t="shared" ca="1" si="48"/>
        <v>0</v>
      </c>
      <c r="BV43" s="228">
        <f t="shared" ca="1" si="48"/>
        <v>0</v>
      </c>
      <c r="BW43" s="228">
        <f t="shared" ca="1" si="48"/>
        <v>0</v>
      </c>
      <c r="BX43" s="228">
        <f t="shared" ca="1" si="48"/>
        <v>0</v>
      </c>
      <c r="BY43" s="228">
        <f t="shared" ca="1" si="48"/>
        <v>0</v>
      </c>
      <c r="BZ43" s="228">
        <f t="shared" ca="1" si="49"/>
        <v>0</v>
      </c>
      <c r="CA43" s="228">
        <f t="shared" ca="1" si="49"/>
        <v>0</v>
      </c>
      <c r="CB43" s="228">
        <f t="shared" ca="1" si="49"/>
        <v>0</v>
      </c>
      <c r="CC43" s="228">
        <f t="shared" ca="1" si="49"/>
        <v>0</v>
      </c>
      <c r="CD43" s="228">
        <f t="shared" ca="1" si="49"/>
        <v>0</v>
      </c>
      <c r="CE43" s="228">
        <f t="shared" ca="1" si="49"/>
        <v>0</v>
      </c>
      <c r="CF43" s="228">
        <f t="shared" ca="1" si="49"/>
        <v>0</v>
      </c>
      <c r="CG43" s="228">
        <f t="shared" ca="1" si="49"/>
        <v>0</v>
      </c>
      <c r="CH43" s="228">
        <f t="shared" ca="1" si="49"/>
        <v>0</v>
      </c>
      <c r="CI43" s="228">
        <f t="shared" ca="1" si="49"/>
        <v>0</v>
      </c>
      <c r="CJ43" s="228">
        <f t="shared" ca="1" si="50"/>
        <v>0</v>
      </c>
      <c r="CK43" s="228">
        <f t="shared" ca="1" si="50"/>
        <v>0</v>
      </c>
      <c r="CL43" s="228">
        <f t="shared" ca="1" si="50"/>
        <v>0</v>
      </c>
      <c r="CM43" s="228">
        <f t="shared" ca="1" si="50"/>
        <v>0</v>
      </c>
      <c r="CN43" s="228">
        <f t="shared" ca="1" si="50"/>
        <v>0</v>
      </c>
      <c r="CO43" s="228">
        <f t="shared" ca="1" si="50"/>
        <v>0</v>
      </c>
      <c r="CP43" s="228">
        <f t="shared" ca="1" si="50"/>
        <v>0</v>
      </c>
      <c r="CQ43" s="228">
        <f t="shared" ca="1" si="50"/>
        <v>0</v>
      </c>
      <c r="CR43" s="228">
        <f t="shared" ca="1" si="50"/>
        <v>0</v>
      </c>
      <c r="CS43" s="228">
        <f t="shared" ca="1" si="50"/>
        <v>0</v>
      </c>
      <c r="CT43" s="228">
        <f t="shared" ca="1" si="51"/>
        <v>0</v>
      </c>
      <c r="CU43" s="228">
        <f t="shared" ca="1" si="51"/>
        <v>0</v>
      </c>
      <c r="CV43" s="228">
        <f t="shared" ca="1" si="51"/>
        <v>0</v>
      </c>
      <c r="CW43" s="228">
        <f t="shared" ca="1" si="51"/>
        <v>0</v>
      </c>
      <c r="CX43" s="228">
        <f t="shared" ca="1" si="51"/>
        <v>0</v>
      </c>
      <c r="CY43" s="228">
        <f t="shared" ca="1" si="51"/>
        <v>0</v>
      </c>
      <c r="CZ43" s="228">
        <f t="shared" ca="1" si="51"/>
        <v>0</v>
      </c>
      <c r="DA43" s="228">
        <f t="shared" ca="1" si="51"/>
        <v>0</v>
      </c>
      <c r="DB43" s="228">
        <f t="shared" ca="1" si="51"/>
        <v>0</v>
      </c>
      <c r="DC43" s="228">
        <f t="shared" ca="1" si="51"/>
        <v>0</v>
      </c>
      <c r="DE43" s="403" t="str">
        <f t="shared" ca="1" si="25"/>
        <v>D.3.L.</v>
      </c>
      <c r="DF43" s="273">
        <v>1</v>
      </c>
      <c r="DG43" s="261">
        <f t="shared" ca="1" si="52"/>
        <v>21</v>
      </c>
      <c r="DH43" s="261">
        <f ca="1">DG43/(100+DG43)</f>
        <v>0.17355371900826447</v>
      </c>
    </row>
    <row r="44" spans="1:112" s="1" customFormat="1" hidden="1">
      <c r="A44" s="210">
        <v>32</v>
      </c>
      <c r="B44" s="347" t="str">
        <f t="shared" ref="B44:B75" ca="1" si="53">OFFSET(INDIRECT("'"&amp;Opt_alt&amp;"'!B12"),$A44,0)</f>
        <v>E.</v>
      </c>
      <c r="C44" s="339" t="str">
        <f t="shared" ref="C44:C75" ca="1" si="54">IF(OFFSET(INDIRECT("'"&amp;Opt_alt&amp;"'!C12"),$A44,0)="","",OFFSET(INDIRECT("'"&amp;Opt_alt&amp;"'!C12"),$A44,0))</f>
        <v>INVESTICINĖS VEIKLOS</v>
      </c>
      <c r="D44" s="220"/>
      <c r="E44" s="379" t="str">
        <f t="shared" ref="E44:E75" ca="1" si="55">IF(OFFSET(INDIRECT("'"&amp;Opt_alt&amp;"'!E12"),$A44,0)="","",OFFSET(INDIRECT("'"&amp;Opt_alt&amp;"'!E12"),$A44,0))</f>
        <v/>
      </c>
      <c r="F44" s="231">
        <f ca="1">F45+F56+F67</f>
        <v>100622347.94697168</v>
      </c>
      <c r="G44" s="230">
        <f ca="1">SUMIF($H$5:$DC$5,"&lt;="&amp;PAL,$H44:$DC44)</f>
        <v>116700000</v>
      </c>
      <c r="H44" s="380">
        <f ca="1">H45+H56+H67</f>
        <v>11000000</v>
      </c>
      <c r="I44" s="380">
        <f t="shared" ref="I44:BT44" ca="1" si="56">I45+I56+I67</f>
        <v>12000000</v>
      </c>
      <c r="J44" s="380">
        <f t="shared" ca="1" si="56"/>
        <v>13000000</v>
      </c>
      <c r="K44" s="380">
        <f t="shared" ca="1" si="56"/>
        <v>14000000</v>
      </c>
      <c r="L44" s="380">
        <f t="shared" ca="1" si="56"/>
        <v>15000000</v>
      </c>
      <c r="M44" s="380">
        <f t="shared" ca="1" si="56"/>
        <v>16000000</v>
      </c>
      <c r="N44" s="380">
        <f t="shared" ca="1" si="56"/>
        <v>17000000</v>
      </c>
      <c r="O44" s="380">
        <f t="shared" ca="1" si="56"/>
        <v>18700000</v>
      </c>
      <c r="P44" s="380">
        <f t="shared" ca="1" si="56"/>
        <v>0</v>
      </c>
      <c r="Q44" s="380">
        <f t="shared" ca="1" si="56"/>
        <v>0</v>
      </c>
      <c r="R44" s="380">
        <f t="shared" ca="1" si="56"/>
        <v>0</v>
      </c>
      <c r="S44" s="380">
        <f t="shared" ca="1" si="56"/>
        <v>0</v>
      </c>
      <c r="T44" s="380">
        <f t="shared" ca="1" si="56"/>
        <v>0</v>
      </c>
      <c r="U44" s="380">
        <f t="shared" ca="1" si="56"/>
        <v>0</v>
      </c>
      <c r="V44" s="380">
        <f t="shared" ca="1" si="56"/>
        <v>0</v>
      </c>
      <c r="W44" s="380">
        <f t="shared" ca="1" si="56"/>
        <v>0</v>
      </c>
      <c r="X44" s="380">
        <f t="shared" ca="1" si="56"/>
        <v>0</v>
      </c>
      <c r="Y44" s="380">
        <f t="shared" ca="1" si="56"/>
        <v>0</v>
      </c>
      <c r="Z44" s="380">
        <f t="shared" ca="1" si="56"/>
        <v>0</v>
      </c>
      <c r="AA44" s="380">
        <f t="shared" ca="1" si="56"/>
        <v>0</v>
      </c>
      <c r="AB44" s="380">
        <f t="shared" ca="1" si="56"/>
        <v>0</v>
      </c>
      <c r="AC44" s="380">
        <f t="shared" ca="1" si="56"/>
        <v>0</v>
      </c>
      <c r="AD44" s="380">
        <f t="shared" ca="1" si="56"/>
        <v>0</v>
      </c>
      <c r="AE44" s="380">
        <f t="shared" ca="1" si="56"/>
        <v>0</v>
      </c>
      <c r="AF44" s="380">
        <f t="shared" ca="1" si="56"/>
        <v>0</v>
      </c>
      <c r="AG44" s="380">
        <f t="shared" ca="1" si="56"/>
        <v>0</v>
      </c>
      <c r="AH44" s="380">
        <f t="shared" ca="1" si="56"/>
        <v>0</v>
      </c>
      <c r="AI44" s="380">
        <f t="shared" ca="1" si="56"/>
        <v>0</v>
      </c>
      <c r="AJ44" s="380">
        <f t="shared" ca="1" si="56"/>
        <v>0</v>
      </c>
      <c r="AK44" s="380">
        <f t="shared" ca="1" si="56"/>
        <v>0</v>
      </c>
      <c r="AL44" s="380">
        <f t="shared" ca="1" si="56"/>
        <v>0</v>
      </c>
      <c r="AM44" s="380">
        <f t="shared" ca="1" si="56"/>
        <v>0</v>
      </c>
      <c r="AN44" s="380">
        <f t="shared" ca="1" si="56"/>
        <v>0</v>
      </c>
      <c r="AO44" s="380">
        <f t="shared" ca="1" si="56"/>
        <v>0</v>
      </c>
      <c r="AP44" s="380">
        <f t="shared" ca="1" si="56"/>
        <v>0</v>
      </c>
      <c r="AQ44" s="380">
        <f t="shared" ca="1" si="56"/>
        <v>0</v>
      </c>
      <c r="AR44" s="380">
        <f t="shared" ca="1" si="56"/>
        <v>0</v>
      </c>
      <c r="AS44" s="380">
        <f t="shared" ca="1" si="56"/>
        <v>0</v>
      </c>
      <c r="AT44" s="380">
        <f t="shared" ca="1" si="56"/>
        <v>0</v>
      </c>
      <c r="AU44" s="380">
        <f t="shared" ca="1" si="56"/>
        <v>0</v>
      </c>
      <c r="AV44" s="380">
        <f t="shared" ca="1" si="56"/>
        <v>0</v>
      </c>
      <c r="AW44" s="380">
        <f t="shared" ca="1" si="56"/>
        <v>0</v>
      </c>
      <c r="AX44" s="380">
        <f t="shared" ca="1" si="56"/>
        <v>0</v>
      </c>
      <c r="AY44" s="380">
        <f t="shared" ca="1" si="56"/>
        <v>0</v>
      </c>
      <c r="AZ44" s="380">
        <f t="shared" ca="1" si="56"/>
        <v>0</v>
      </c>
      <c r="BA44" s="380">
        <f t="shared" ca="1" si="56"/>
        <v>0</v>
      </c>
      <c r="BB44" s="380">
        <f t="shared" ca="1" si="56"/>
        <v>0</v>
      </c>
      <c r="BC44" s="380">
        <f t="shared" ca="1" si="56"/>
        <v>0</v>
      </c>
      <c r="BD44" s="380">
        <f t="shared" ca="1" si="56"/>
        <v>0</v>
      </c>
      <c r="BE44" s="380">
        <f t="shared" ca="1" si="56"/>
        <v>0</v>
      </c>
      <c r="BF44" s="380">
        <f t="shared" ca="1" si="56"/>
        <v>0</v>
      </c>
      <c r="BG44" s="380">
        <f t="shared" ca="1" si="56"/>
        <v>0</v>
      </c>
      <c r="BH44" s="380">
        <f t="shared" ca="1" si="56"/>
        <v>0</v>
      </c>
      <c r="BI44" s="380">
        <f t="shared" ca="1" si="56"/>
        <v>0</v>
      </c>
      <c r="BJ44" s="380">
        <f t="shared" ca="1" si="56"/>
        <v>0</v>
      </c>
      <c r="BK44" s="380">
        <f t="shared" ca="1" si="56"/>
        <v>0</v>
      </c>
      <c r="BL44" s="380">
        <f t="shared" ca="1" si="56"/>
        <v>0</v>
      </c>
      <c r="BM44" s="380">
        <f t="shared" ca="1" si="56"/>
        <v>0</v>
      </c>
      <c r="BN44" s="380">
        <f t="shared" ca="1" si="56"/>
        <v>0</v>
      </c>
      <c r="BO44" s="380">
        <f t="shared" ca="1" si="56"/>
        <v>0</v>
      </c>
      <c r="BP44" s="380">
        <f t="shared" ca="1" si="56"/>
        <v>0</v>
      </c>
      <c r="BQ44" s="380">
        <f t="shared" ca="1" si="56"/>
        <v>0</v>
      </c>
      <c r="BR44" s="380">
        <f t="shared" ca="1" si="56"/>
        <v>0</v>
      </c>
      <c r="BS44" s="380">
        <f t="shared" ca="1" si="56"/>
        <v>0</v>
      </c>
      <c r="BT44" s="380">
        <f t="shared" ca="1" si="56"/>
        <v>0</v>
      </c>
      <c r="BU44" s="380">
        <f t="shared" ref="BU44:DC44" ca="1" si="57">BU45+BU56+BU67</f>
        <v>0</v>
      </c>
      <c r="BV44" s="380">
        <f t="shared" ca="1" si="57"/>
        <v>0</v>
      </c>
      <c r="BW44" s="380">
        <f t="shared" ca="1" si="57"/>
        <v>0</v>
      </c>
      <c r="BX44" s="380">
        <f t="shared" ca="1" si="57"/>
        <v>0</v>
      </c>
      <c r="BY44" s="380">
        <f t="shared" ca="1" si="57"/>
        <v>0</v>
      </c>
      <c r="BZ44" s="380">
        <f t="shared" ca="1" si="57"/>
        <v>0</v>
      </c>
      <c r="CA44" s="380">
        <f t="shared" ca="1" si="57"/>
        <v>0</v>
      </c>
      <c r="CB44" s="380">
        <f t="shared" ca="1" si="57"/>
        <v>0</v>
      </c>
      <c r="CC44" s="380">
        <f t="shared" ca="1" si="57"/>
        <v>0</v>
      </c>
      <c r="CD44" s="380">
        <f t="shared" ca="1" si="57"/>
        <v>0</v>
      </c>
      <c r="CE44" s="380">
        <f t="shared" ca="1" si="57"/>
        <v>0</v>
      </c>
      <c r="CF44" s="380">
        <f t="shared" ca="1" si="57"/>
        <v>0</v>
      </c>
      <c r="CG44" s="380">
        <f t="shared" ca="1" si="57"/>
        <v>0</v>
      </c>
      <c r="CH44" s="380">
        <f t="shared" ca="1" si="57"/>
        <v>0</v>
      </c>
      <c r="CI44" s="380">
        <f t="shared" ca="1" si="57"/>
        <v>0</v>
      </c>
      <c r="CJ44" s="380">
        <f t="shared" ca="1" si="57"/>
        <v>0</v>
      </c>
      <c r="CK44" s="380">
        <f t="shared" ca="1" si="57"/>
        <v>0</v>
      </c>
      <c r="CL44" s="380">
        <f t="shared" ca="1" si="57"/>
        <v>0</v>
      </c>
      <c r="CM44" s="380">
        <f t="shared" ca="1" si="57"/>
        <v>0</v>
      </c>
      <c r="CN44" s="380">
        <f t="shared" ca="1" si="57"/>
        <v>0</v>
      </c>
      <c r="CO44" s="380">
        <f t="shared" ca="1" si="57"/>
        <v>0</v>
      </c>
      <c r="CP44" s="380">
        <f t="shared" ca="1" si="57"/>
        <v>0</v>
      </c>
      <c r="CQ44" s="380">
        <f t="shared" ca="1" si="57"/>
        <v>0</v>
      </c>
      <c r="CR44" s="380">
        <f t="shared" ca="1" si="57"/>
        <v>0</v>
      </c>
      <c r="CS44" s="380">
        <f t="shared" ca="1" si="57"/>
        <v>0</v>
      </c>
      <c r="CT44" s="380">
        <f t="shared" ca="1" si="57"/>
        <v>0</v>
      </c>
      <c r="CU44" s="380">
        <f t="shared" ca="1" si="57"/>
        <v>0</v>
      </c>
      <c r="CV44" s="380">
        <f t="shared" ca="1" si="57"/>
        <v>0</v>
      </c>
      <c r="CW44" s="380">
        <f t="shared" ca="1" si="57"/>
        <v>0</v>
      </c>
      <c r="CX44" s="380">
        <f t="shared" ca="1" si="57"/>
        <v>0</v>
      </c>
      <c r="CY44" s="380">
        <f t="shared" ca="1" si="57"/>
        <v>0</v>
      </c>
      <c r="CZ44" s="380">
        <f t="shared" ca="1" si="57"/>
        <v>0</v>
      </c>
      <c r="DA44" s="380">
        <f t="shared" ca="1" si="57"/>
        <v>0</v>
      </c>
      <c r="DB44" s="380">
        <f t="shared" ca="1" si="57"/>
        <v>0</v>
      </c>
      <c r="DC44" s="380">
        <f t="shared" ca="1" si="57"/>
        <v>0</v>
      </c>
      <c r="DE44" s="403"/>
      <c r="DF44" s="273">
        <v>1</v>
      </c>
      <c r="DG44" s="261"/>
      <c r="DH44" s="261"/>
    </row>
    <row r="45" spans="1:112" s="1" customFormat="1" hidden="1">
      <c r="A45" s="210">
        <v>33</v>
      </c>
      <c r="B45" s="347" t="str">
        <f t="shared" ca="1" si="53"/>
        <v>E.1.</v>
      </c>
      <c r="C45" s="339" t="str">
        <f t="shared" ca="1" si="54"/>
        <v>Infrastruktūros vystymas</v>
      </c>
      <c r="D45" s="220"/>
      <c r="E45" s="379" t="str">
        <f t="shared" ca="1" si="55"/>
        <v/>
      </c>
      <c r="F45" s="231">
        <f ca="1">SUM(F46:F53)+F54</f>
        <v>0</v>
      </c>
      <c r="G45" s="230">
        <f ca="1">SUMIF($H$5:$DC$5,"&lt;="&amp;PAL,$H45:$DC45)</f>
        <v>0</v>
      </c>
      <c r="H45" s="380">
        <f ca="1">SUM(H46:H54)</f>
        <v>0</v>
      </c>
      <c r="I45" s="380">
        <f t="shared" ref="I45:BT45" ca="1" si="58">SUM(I46:I54)</f>
        <v>0</v>
      </c>
      <c r="J45" s="380">
        <f t="shared" ca="1" si="58"/>
        <v>0</v>
      </c>
      <c r="K45" s="380">
        <f t="shared" ca="1" si="58"/>
        <v>0</v>
      </c>
      <c r="L45" s="380">
        <f t="shared" ca="1" si="58"/>
        <v>0</v>
      </c>
      <c r="M45" s="380">
        <f t="shared" ca="1" si="58"/>
        <v>0</v>
      </c>
      <c r="N45" s="380">
        <f t="shared" ca="1" si="58"/>
        <v>0</v>
      </c>
      <c r="O45" s="380">
        <f t="shared" ca="1" si="58"/>
        <v>0</v>
      </c>
      <c r="P45" s="380">
        <f t="shared" ca="1" si="58"/>
        <v>0</v>
      </c>
      <c r="Q45" s="380">
        <f t="shared" ca="1" si="58"/>
        <v>0</v>
      </c>
      <c r="R45" s="380">
        <f t="shared" ca="1" si="58"/>
        <v>0</v>
      </c>
      <c r="S45" s="380">
        <f t="shared" ca="1" si="58"/>
        <v>0</v>
      </c>
      <c r="T45" s="380">
        <f t="shared" ca="1" si="58"/>
        <v>0</v>
      </c>
      <c r="U45" s="380">
        <f t="shared" ca="1" si="58"/>
        <v>0</v>
      </c>
      <c r="V45" s="380">
        <f t="shared" ca="1" si="58"/>
        <v>0</v>
      </c>
      <c r="W45" s="380">
        <f t="shared" ca="1" si="58"/>
        <v>0</v>
      </c>
      <c r="X45" s="380">
        <f t="shared" ca="1" si="58"/>
        <v>0</v>
      </c>
      <c r="Y45" s="380">
        <f t="shared" ca="1" si="58"/>
        <v>0</v>
      </c>
      <c r="Z45" s="380">
        <f t="shared" ca="1" si="58"/>
        <v>0</v>
      </c>
      <c r="AA45" s="380">
        <f t="shared" ca="1" si="58"/>
        <v>0</v>
      </c>
      <c r="AB45" s="380">
        <f t="shared" ca="1" si="58"/>
        <v>0</v>
      </c>
      <c r="AC45" s="380">
        <f t="shared" ca="1" si="58"/>
        <v>0</v>
      </c>
      <c r="AD45" s="380">
        <f t="shared" ca="1" si="58"/>
        <v>0</v>
      </c>
      <c r="AE45" s="380">
        <f t="shared" ca="1" si="58"/>
        <v>0</v>
      </c>
      <c r="AF45" s="380">
        <f t="shared" ca="1" si="58"/>
        <v>0</v>
      </c>
      <c r="AG45" s="380">
        <f t="shared" ca="1" si="58"/>
        <v>0</v>
      </c>
      <c r="AH45" s="380">
        <f t="shared" ca="1" si="58"/>
        <v>0</v>
      </c>
      <c r="AI45" s="380">
        <f t="shared" ca="1" si="58"/>
        <v>0</v>
      </c>
      <c r="AJ45" s="380">
        <f t="shared" ca="1" si="58"/>
        <v>0</v>
      </c>
      <c r="AK45" s="380">
        <f t="shared" ca="1" si="58"/>
        <v>0</v>
      </c>
      <c r="AL45" s="380">
        <f t="shared" ca="1" si="58"/>
        <v>0</v>
      </c>
      <c r="AM45" s="380">
        <f t="shared" ca="1" si="58"/>
        <v>0</v>
      </c>
      <c r="AN45" s="380">
        <f t="shared" ca="1" si="58"/>
        <v>0</v>
      </c>
      <c r="AO45" s="380">
        <f t="shared" ca="1" si="58"/>
        <v>0</v>
      </c>
      <c r="AP45" s="380">
        <f t="shared" ca="1" si="58"/>
        <v>0</v>
      </c>
      <c r="AQ45" s="380">
        <f t="shared" ca="1" si="58"/>
        <v>0</v>
      </c>
      <c r="AR45" s="380">
        <f t="shared" ca="1" si="58"/>
        <v>0</v>
      </c>
      <c r="AS45" s="380">
        <f t="shared" ca="1" si="58"/>
        <v>0</v>
      </c>
      <c r="AT45" s="380">
        <f t="shared" ca="1" si="58"/>
        <v>0</v>
      </c>
      <c r="AU45" s="380">
        <f t="shared" ca="1" si="58"/>
        <v>0</v>
      </c>
      <c r="AV45" s="380">
        <f t="shared" ca="1" si="58"/>
        <v>0</v>
      </c>
      <c r="AW45" s="380">
        <f t="shared" ca="1" si="58"/>
        <v>0</v>
      </c>
      <c r="AX45" s="380">
        <f t="shared" ca="1" si="58"/>
        <v>0</v>
      </c>
      <c r="AY45" s="380">
        <f t="shared" ca="1" si="58"/>
        <v>0</v>
      </c>
      <c r="AZ45" s="380">
        <f t="shared" ca="1" si="58"/>
        <v>0</v>
      </c>
      <c r="BA45" s="380">
        <f t="shared" ca="1" si="58"/>
        <v>0</v>
      </c>
      <c r="BB45" s="380">
        <f t="shared" ca="1" si="58"/>
        <v>0</v>
      </c>
      <c r="BC45" s="380">
        <f t="shared" ca="1" si="58"/>
        <v>0</v>
      </c>
      <c r="BD45" s="380">
        <f t="shared" ca="1" si="58"/>
        <v>0</v>
      </c>
      <c r="BE45" s="380">
        <f t="shared" ca="1" si="58"/>
        <v>0</v>
      </c>
      <c r="BF45" s="380">
        <f t="shared" ca="1" si="58"/>
        <v>0</v>
      </c>
      <c r="BG45" s="380">
        <f t="shared" ca="1" si="58"/>
        <v>0</v>
      </c>
      <c r="BH45" s="380">
        <f t="shared" ca="1" si="58"/>
        <v>0</v>
      </c>
      <c r="BI45" s="380">
        <f t="shared" ca="1" si="58"/>
        <v>0</v>
      </c>
      <c r="BJ45" s="380">
        <f t="shared" ca="1" si="58"/>
        <v>0</v>
      </c>
      <c r="BK45" s="380">
        <f t="shared" ca="1" si="58"/>
        <v>0</v>
      </c>
      <c r="BL45" s="380">
        <f t="shared" ca="1" si="58"/>
        <v>0</v>
      </c>
      <c r="BM45" s="380">
        <f t="shared" ca="1" si="58"/>
        <v>0</v>
      </c>
      <c r="BN45" s="380">
        <f t="shared" ca="1" si="58"/>
        <v>0</v>
      </c>
      <c r="BO45" s="380">
        <f t="shared" ca="1" si="58"/>
        <v>0</v>
      </c>
      <c r="BP45" s="380">
        <f t="shared" ca="1" si="58"/>
        <v>0</v>
      </c>
      <c r="BQ45" s="380">
        <f t="shared" ca="1" si="58"/>
        <v>0</v>
      </c>
      <c r="BR45" s="380">
        <f t="shared" ca="1" si="58"/>
        <v>0</v>
      </c>
      <c r="BS45" s="380">
        <f t="shared" ca="1" si="58"/>
        <v>0</v>
      </c>
      <c r="BT45" s="380">
        <f t="shared" ca="1" si="58"/>
        <v>0</v>
      </c>
      <c r="BU45" s="380">
        <f t="shared" ref="BU45:DC45" ca="1" si="59">SUM(BU46:BU54)</f>
        <v>0</v>
      </c>
      <c r="BV45" s="380">
        <f t="shared" ca="1" si="59"/>
        <v>0</v>
      </c>
      <c r="BW45" s="380">
        <f t="shared" ca="1" si="59"/>
        <v>0</v>
      </c>
      <c r="BX45" s="380">
        <f t="shared" ca="1" si="59"/>
        <v>0</v>
      </c>
      <c r="BY45" s="380">
        <f t="shared" ca="1" si="59"/>
        <v>0</v>
      </c>
      <c r="BZ45" s="380">
        <f t="shared" ca="1" si="59"/>
        <v>0</v>
      </c>
      <c r="CA45" s="380">
        <f t="shared" ca="1" si="59"/>
        <v>0</v>
      </c>
      <c r="CB45" s="380">
        <f t="shared" ca="1" si="59"/>
        <v>0</v>
      </c>
      <c r="CC45" s="380">
        <f t="shared" ca="1" si="59"/>
        <v>0</v>
      </c>
      <c r="CD45" s="380">
        <f t="shared" ca="1" si="59"/>
        <v>0</v>
      </c>
      <c r="CE45" s="380">
        <f t="shared" ca="1" si="59"/>
        <v>0</v>
      </c>
      <c r="CF45" s="380">
        <f t="shared" ca="1" si="59"/>
        <v>0</v>
      </c>
      <c r="CG45" s="380">
        <f t="shared" ca="1" si="59"/>
        <v>0</v>
      </c>
      <c r="CH45" s="380">
        <f t="shared" ca="1" si="59"/>
        <v>0</v>
      </c>
      <c r="CI45" s="380">
        <f t="shared" ca="1" si="59"/>
        <v>0</v>
      </c>
      <c r="CJ45" s="380">
        <f t="shared" ca="1" si="59"/>
        <v>0</v>
      </c>
      <c r="CK45" s="380">
        <f t="shared" ca="1" si="59"/>
        <v>0</v>
      </c>
      <c r="CL45" s="380">
        <f t="shared" ca="1" si="59"/>
        <v>0</v>
      </c>
      <c r="CM45" s="380">
        <f t="shared" ca="1" si="59"/>
        <v>0</v>
      </c>
      <c r="CN45" s="380">
        <f t="shared" ca="1" si="59"/>
        <v>0</v>
      </c>
      <c r="CO45" s="380">
        <f t="shared" ca="1" si="59"/>
        <v>0</v>
      </c>
      <c r="CP45" s="380">
        <f t="shared" ca="1" si="59"/>
        <v>0</v>
      </c>
      <c r="CQ45" s="380">
        <f t="shared" ca="1" si="59"/>
        <v>0</v>
      </c>
      <c r="CR45" s="380">
        <f t="shared" ca="1" si="59"/>
        <v>0</v>
      </c>
      <c r="CS45" s="380">
        <f t="shared" ca="1" si="59"/>
        <v>0</v>
      </c>
      <c r="CT45" s="380">
        <f t="shared" ca="1" si="59"/>
        <v>0</v>
      </c>
      <c r="CU45" s="380">
        <f t="shared" ca="1" si="59"/>
        <v>0</v>
      </c>
      <c r="CV45" s="380">
        <f t="shared" ca="1" si="59"/>
        <v>0</v>
      </c>
      <c r="CW45" s="380">
        <f t="shared" ca="1" si="59"/>
        <v>0</v>
      </c>
      <c r="CX45" s="380">
        <f t="shared" ca="1" si="59"/>
        <v>0</v>
      </c>
      <c r="CY45" s="380">
        <f t="shared" ca="1" si="59"/>
        <v>0</v>
      </c>
      <c r="CZ45" s="380">
        <f t="shared" ca="1" si="59"/>
        <v>0</v>
      </c>
      <c r="DA45" s="380">
        <f t="shared" ca="1" si="59"/>
        <v>0</v>
      </c>
      <c r="DB45" s="380">
        <f t="shared" ca="1" si="59"/>
        <v>0</v>
      </c>
      <c r="DC45" s="380">
        <f t="shared" ca="1" si="59"/>
        <v>0</v>
      </c>
      <c r="DE45" s="403"/>
      <c r="DF45" s="273">
        <v>1</v>
      </c>
      <c r="DG45" s="261"/>
      <c r="DH45" s="261"/>
    </row>
    <row r="46" spans="1:112" s="1" customFormat="1" hidden="1">
      <c r="A46" s="210">
        <v>34</v>
      </c>
      <c r="B46" s="347" t="str">
        <f t="shared" ca="1" si="53"/>
        <v>E.1.1.</v>
      </c>
      <c r="C46" s="216" t="str">
        <f t="shared" ca="1" si="54"/>
        <v>Veikla</v>
      </c>
      <c r="D46" s="235"/>
      <c r="E46" s="239">
        <f t="shared" ca="1" si="55"/>
        <v>0.21</v>
      </c>
      <c r="F46" s="233">
        <f ca="1">H46+NPV(FD,I46:INDEX(I46:DC46,PAL))</f>
        <v>0</v>
      </c>
      <c r="G46" s="230">
        <f ca="1">SUMIF($H$5:$DC$5,"&lt;="&amp;PAL,$H46:$DC46)</f>
        <v>0</v>
      </c>
      <c r="H46" s="228">
        <f ca="1">OFFSET(INDIRECT("'"&amp;Opt_alt&amp;"'!H12"),$A46,H$5)*$DF46</f>
        <v>0</v>
      </c>
      <c r="I46" s="228">
        <f t="shared" ref="H46:Q55" ca="1" si="60">OFFSET(INDIRECT("'"&amp;Opt_alt&amp;"'!H12"),$A46,I$5)*$DF46</f>
        <v>0</v>
      </c>
      <c r="J46" s="228">
        <f t="shared" ca="1" si="60"/>
        <v>0</v>
      </c>
      <c r="K46" s="228">
        <f t="shared" ca="1" si="60"/>
        <v>0</v>
      </c>
      <c r="L46" s="228">
        <f t="shared" ca="1" si="60"/>
        <v>0</v>
      </c>
      <c r="M46" s="228">
        <f t="shared" ca="1" si="60"/>
        <v>0</v>
      </c>
      <c r="N46" s="228">
        <f t="shared" ca="1" si="60"/>
        <v>0</v>
      </c>
      <c r="O46" s="228">
        <f t="shared" ca="1" si="60"/>
        <v>0</v>
      </c>
      <c r="P46" s="228">
        <f t="shared" ca="1" si="60"/>
        <v>0</v>
      </c>
      <c r="Q46" s="228">
        <f t="shared" ca="1" si="60"/>
        <v>0</v>
      </c>
      <c r="R46" s="228">
        <f t="shared" ref="R46:AA55" ca="1" si="61">OFFSET(INDIRECT("'"&amp;Opt_alt&amp;"'!H12"),$A46,R$5)*$DF46</f>
        <v>0</v>
      </c>
      <c r="S46" s="228">
        <f t="shared" ca="1" si="61"/>
        <v>0</v>
      </c>
      <c r="T46" s="228">
        <f t="shared" ca="1" si="61"/>
        <v>0</v>
      </c>
      <c r="U46" s="228">
        <f t="shared" ca="1" si="61"/>
        <v>0</v>
      </c>
      <c r="V46" s="228">
        <f t="shared" ca="1" si="61"/>
        <v>0</v>
      </c>
      <c r="W46" s="228">
        <f t="shared" ca="1" si="61"/>
        <v>0</v>
      </c>
      <c r="X46" s="228">
        <f t="shared" ca="1" si="61"/>
        <v>0</v>
      </c>
      <c r="Y46" s="228">
        <f t="shared" ca="1" si="61"/>
        <v>0</v>
      </c>
      <c r="Z46" s="228">
        <f t="shared" ca="1" si="61"/>
        <v>0</v>
      </c>
      <c r="AA46" s="228">
        <f t="shared" ca="1" si="61"/>
        <v>0</v>
      </c>
      <c r="AB46" s="228">
        <f t="shared" ref="AB46:AK55" ca="1" si="62">OFFSET(INDIRECT("'"&amp;Opt_alt&amp;"'!H12"),$A46,AB$5)*$DF46</f>
        <v>0</v>
      </c>
      <c r="AC46" s="228">
        <f t="shared" ca="1" si="62"/>
        <v>0</v>
      </c>
      <c r="AD46" s="228">
        <f t="shared" ca="1" si="62"/>
        <v>0</v>
      </c>
      <c r="AE46" s="228">
        <f t="shared" ca="1" si="62"/>
        <v>0</v>
      </c>
      <c r="AF46" s="228">
        <f t="shared" ca="1" si="62"/>
        <v>0</v>
      </c>
      <c r="AG46" s="228">
        <f t="shared" ca="1" si="62"/>
        <v>0</v>
      </c>
      <c r="AH46" s="228">
        <f t="shared" ca="1" si="62"/>
        <v>0</v>
      </c>
      <c r="AI46" s="228">
        <f t="shared" ca="1" si="62"/>
        <v>0</v>
      </c>
      <c r="AJ46" s="228">
        <f t="shared" ca="1" si="62"/>
        <v>0</v>
      </c>
      <c r="AK46" s="228">
        <f t="shared" ca="1" si="62"/>
        <v>0</v>
      </c>
      <c r="AL46" s="228">
        <f t="shared" ref="AL46:AU55" ca="1" si="63">OFFSET(INDIRECT("'"&amp;Opt_alt&amp;"'!H12"),$A46,AL$5)*$DF46</f>
        <v>0</v>
      </c>
      <c r="AM46" s="228">
        <f t="shared" ca="1" si="63"/>
        <v>0</v>
      </c>
      <c r="AN46" s="228">
        <f t="shared" ca="1" si="63"/>
        <v>0</v>
      </c>
      <c r="AO46" s="228">
        <f t="shared" ca="1" si="63"/>
        <v>0</v>
      </c>
      <c r="AP46" s="228">
        <f t="shared" ca="1" si="63"/>
        <v>0</v>
      </c>
      <c r="AQ46" s="228">
        <f t="shared" ca="1" si="63"/>
        <v>0</v>
      </c>
      <c r="AR46" s="228">
        <f t="shared" ca="1" si="63"/>
        <v>0</v>
      </c>
      <c r="AS46" s="228">
        <f t="shared" ca="1" si="63"/>
        <v>0</v>
      </c>
      <c r="AT46" s="228">
        <f t="shared" ca="1" si="63"/>
        <v>0</v>
      </c>
      <c r="AU46" s="228">
        <f t="shared" ca="1" si="63"/>
        <v>0</v>
      </c>
      <c r="AV46" s="228">
        <f t="shared" ref="AV46:BE55" ca="1" si="64">OFFSET(INDIRECT("'"&amp;Opt_alt&amp;"'!H12"),$A46,AV$5)*$DF46</f>
        <v>0</v>
      </c>
      <c r="AW46" s="228">
        <f t="shared" ca="1" si="64"/>
        <v>0</v>
      </c>
      <c r="AX46" s="228">
        <f t="shared" ca="1" si="64"/>
        <v>0</v>
      </c>
      <c r="AY46" s="228">
        <f t="shared" ca="1" si="64"/>
        <v>0</v>
      </c>
      <c r="AZ46" s="228">
        <f t="shared" ca="1" si="64"/>
        <v>0</v>
      </c>
      <c r="BA46" s="228">
        <f t="shared" ca="1" si="64"/>
        <v>0</v>
      </c>
      <c r="BB46" s="228">
        <f t="shared" ca="1" si="64"/>
        <v>0</v>
      </c>
      <c r="BC46" s="228">
        <f t="shared" ca="1" si="64"/>
        <v>0</v>
      </c>
      <c r="BD46" s="228">
        <f t="shared" ca="1" si="64"/>
        <v>0</v>
      </c>
      <c r="BE46" s="228">
        <f t="shared" ca="1" si="64"/>
        <v>0</v>
      </c>
      <c r="BF46" s="228">
        <f t="shared" ref="BF46:BO55" ca="1" si="65">OFFSET(INDIRECT("'"&amp;Opt_alt&amp;"'!H12"),$A46,BF$5)*$DF46</f>
        <v>0</v>
      </c>
      <c r="BG46" s="228">
        <f t="shared" ca="1" si="65"/>
        <v>0</v>
      </c>
      <c r="BH46" s="228">
        <f t="shared" ca="1" si="65"/>
        <v>0</v>
      </c>
      <c r="BI46" s="228">
        <f t="shared" ca="1" si="65"/>
        <v>0</v>
      </c>
      <c r="BJ46" s="228">
        <f t="shared" ca="1" si="65"/>
        <v>0</v>
      </c>
      <c r="BK46" s="228">
        <f t="shared" ca="1" si="65"/>
        <v>0</v>
      </c>
      <c r="BL46" s="228">
        <f t="shared" ca="1" si="65"/>
        <v>0</v>
      </c>
      <c r="BM46" s="228">
        <f t="shared" ca="1" si="65"/>
        <v>0</v>
      </c>
      <c r="BN46" s="228">
        <f t="shared" ca="1" si="65"/>
        <v>0</v>
      </c>
      <c r="BO46" s="228">
        <f t="shared" ca="1" si="65"/>
        <v>0</v>
      </c>
      <c r="BP46" s="228">
        <f t="shared" ref="BP46:BY55" ca="1" si="66">OFFSET(INDIRECT("'"&amp;Opt_alt&amp;"'!H12"),$A46,BP$5)*$DF46</f>
        <v>0</v>
      </c>
      <c r="BQ46" s="228">
        <f t="shared" ca="1" si="66"/>
        <v>0</v>
      </c>
      <c r="BR46" s="228">
        <f t="shared" ca="1" si="66"/>
        <v>0</v>
      </c>
      <c r="BS46" s="228">
        <f t="shared" ca="1" si="66"/>
        <v>0</v>
      </c>
      <c r="BT46" s="228">
        <f t="shared" ca="1" si="66"/>
        <v>0</v>
      </c>
      <c r="BU46" s="228">
        <f t="shared" ca="1" si="66"/>
        <v>0</v>
      </c>
      <c r="BV46" s="228">
        <f t="shared" ca="1" si="66"/>
        <v>0</v>
      </c>
      <c r="BW46" s="228">
        <f t="shared" ca="1" si="66"/>
        <v>0</v>
      </c>
      <c r="BX46" s="228">
        <f t="shared" ca="1" si="66"/>
        <v>0</v>
      </c>
      <c r="BY46" s="228">
        <f t="shared" ca="1" si="66"/>
        <v>0</v>
      </c>
      <c r="BZ46" s="228">
        <f t="shared" ref="BZ46:CI55" ca="1" si="67">OFFSET(INDIRECT("'"&amp;Opt_alt&amp;"'!H12"),$A46,BZ$5)*$DF46</f>
        <v>0</v>
      </c>
      <c r="CA46" s="228">
        <f t="shared" ca="1" si="67"/>
        <v>0</v>
      </c>
      <c r="CB46" s="228">
        <f t="shared" ca="1" si="67"/>
        <v>0</v>
      </c>
      <c r="CC46" s="228">
        <f t="shared" ca="1" si="67"/>
        <v>0</v>
      </c>
      <c r="CD46" s="228">
        <f t="shared" ca="1" si="67"/>
        <v>0</v>
      </c>
      <c r="CE46" s="228">
        <f t="shared" ca="1" si="67"/>
        <v>0</v>
      </c>
      <c r="CF46" s="228">
        <f t="shared" ca="1" si="67"/>
        <v>0</v>
      </c>
      <c r="CG46" s="228">
        <f t="shared" ca="1" si="67"/>
        <v>0</v>
      </c>
      <c r="CH46" s="228">
        <f t="shared" ca="1" si="67"/>
        <v>0</v>
      </c>
      <c r="CI46" s="228">
        <f t="shared" ca="1" si="67"/>
        <v>0</v>
      </c>
      <c r="CJ46" s="228">
        <f t="shared" ref="CJ46:CS55" ca="1" si="68">OFFSET(INDIRECT("'"&amp;Opt_alt&amp;"'!H12"),$A46,CJ$5)*$DF46</f>
        <v>0</v>
      </c>
      <c r="CK46" s="228">
        <f t="shared" ca="1" si="68"/>
        <v>0</v>
      </c>
      <c r="CL46" s="228">
        <f t="shared" ca="1" si="68"/>
        <v>0</v>
      </c>
      <c r="CM46" s="228">
        <f t="shared" ca="1" si="68"/>
        <v>0</v>
      </c>
      <c r="CN46" s="228">
        <f t="shared" ca="1" si="68"/>
        <v>0</v>
      </c>
      <c r="CO46" s="228">
        <f t="shared" ca="1" si="68"/>
        <v>0</v>
      </c>
      <c r="CP46" s="228">
        <f t="shared" ca="1" si="68"/>
        <v>0</v>
      </c>
      <c r="CQ46" s="228">
        <f t="shared" ca="1" si="68"/>
        <v>0</v>
      </c>
      <c r="CR46" s="228">
        <f t="shared" ca="1" si="68"/>
        <v>0</v>
      </c>
      <c r="CS46" s="228">
        <f t="shared" ca="1" si="68"/>
        <v>0</v>
      </c>
      <c r="CT46" s="228">
        <f t="shared" ref="CT46:DC55" ca="1" si="69">OFFSET(INDIRECT("'"&amp;Opt_alt&amp;"'!H12"),$A46,CT$5)*$DF46</f>
        <v>0</v>
      </c>
      <c r="CU46" s="228">
        <f t="shared" ca="1" si="69"/>
        <v>0</v>
      </c>
      <c r="CV46" s="228">
        <f t="shared" ca="1" si="69"/>
        <v>0</v>
      </c>
      <c r="CW46" s="228">
        <f t="shared" ca="1" si="69"/>
        <v>0</v>
      </c>
      <c r="CX46" s="228">
        <f t="shared" ca="1" si="69"/>
        <v>0</v>
      </c>
      <c r="CY46" s="228">
        <f t="shared" ca="1" si="69"/>
        <v>0</v>
      </c>
      <c r="CZ46" s="228">
        <f t="shared" ca="1" si="69"/>
        <v>0</v>
      </c>
      <c r="DA46" s="228">
        <f t="shared" ca="1" si="69"/>
        <v>0</v>
      </c>
      <c r="DB46" s="228">
        <f t="shared" ca="1" si="69"/>
        <v>0</v>
      </c>
      <c r="DC46" s="228">
        <f t="shared" ca="1" si="69"/>
        <v>0</v>
      </c>
      <c r="DE46" s="403" t="str">
        <f t="shared" ca="1" si="25"/>
        <v>E.1.1.</v>
      </c>
      <c r="DF46" s="273">
        <v>1</v>
      </c>
      <c r="DG46" s="261">
        <f t="shared" ref="DG46:DG55" ca="1" si="70">OFFSET(INDIRECT("'"&amp;Opt_alt&amp;"'!H12"),$A46,DG$5)</f>
        <v>21</v>
      </c>
      <c r="DH46" s="261">
        <v>0</v>
      </c>
    </row>
    <row r="47" spans="1:112" s="1" customFormat="1" hidden="1">
      <c r="A47" s="210">
        <v>35</v>
      </c>
      <c r="B47" s="347" t="str">
        <f t="shared" ca="1" si="53"/>
        <v>E.1.2.</v>
      </c>
      <c r="C47" s="216" t="str">
        <f t="shared" ca="1" si="54"/>
        <v>Veikla</v>
      </c>
      <c r="D47" s="235"/>
      <c r="E47" s="239">
        <f t="shared" ca="1" si="55"/>
        <v>0.21</v>
      </c>
      <c r="F47" s="233">
        <f ca="1">H47+NPV(FD,I47:INDEX(I47:DC47,PAL))</f>
        <v>0</v>
      </c>
      <c r="G47" s="230">
        <f ca="1">SUMIF($H$5:$DC$5,"&lt;="&amp;PAL,$H47:$DC47)</f>
        <v>0</v>
      </c>
      <c r="H47" s="228">
        <f t="shared" ca="1" si="60"/>
        <v>0</v>
      </c>
      <c r="I47" s="228">
        <f t="shared" ca="1" si="60"/>
        <v>0</v>
      </c>
      <c r="J47" s="228">
        <f t="shared" ca="1" si="60"/>
        <v>0</v>
      </c>
      <c r="K47" s="228">
        <f t="shared" ca="1" si="60"/>
        <v>0</v>
      </c>
      <c r="L47" s="228">
        <f t="shared" ca="1" si="60"/>
        <v>0</v>
      </c>
      <c r="M47" s="228">
        <f t="shared" ca="1" si="60"/>
        <v>0</v>
      </c>
      <c r="N47" s="228">
        <f t="shared" ca="1" si="60"/>
        <v>0</v>
      </c>
      <c r="O47" s="228">
        <f t="shared" ca="1" si="60"/>
        <v>0</v>
      </c>
      <c r="P47" s="228">
        <f t="shared" ca="1" si="60"/>
        <v>0</v>
      </c>
      <c r="Q47" s="228">
        <f t="shared" ca="1" si="60"/>
        <v>0</v>
      </c>
      <c r="R47" s="228">
        <f t="shared" ca="1" si="61"/>
        <v>0</v>
      </c>
      <c r="S47" s="228">
        <f t="shared" ca="1" si="61"/>
        <v>0</v>
      </c>
      <c r="T47" s="228">
        <f t="shared" ca="1" si="61"/>
        <v>0</v>
      </c>
      <c r="U47" s="228">
        <f t="shared" ca="1" si="61"/>
        <v>0</v>
      </c>
      <c r="V47" s="228">
        <f t="shared" ca="1" si="61"/>
        <v>0</v>
      </c>
      <c r="W47" s="228">
        <f t="shared" ca="1" si="61"/>
        <v>0</v>
      </c>
      <c r="X47" s="228">
        <f t="shared" ca="1" si="61"/>
        <v>0</v>
      </c>
      <c r="Y47" s="228">
        <f t="shared" ca="1" si="61"/>
        <v>0</v>
      </c>
      <c r="Z47" s="228">
        <f t="shared" ca="1" si="61"/>
        <v>0</v>
      </c>
      <c r="AA47" s="228">
        <f t="shared" ca="1" si="61"/>
        <v>0</v>
      </c>
      <c r="AB47" s="228">
        <f t="shared" ca="1" si="62"/>
        <v>0</v>
      </c>
      <c r="AC47" s="228">
        <f t="shared" ca="1" si="62"/>
        <v>0</v>
      </c>
      <c r="AD47" s="228">
        <f t="shared" ca="1" si="62"/>
        <v>0</v>
      </c>
      <c r="AE47" s="228">
        <f t="shared" ca="1" si="62"/>
        <v>0</v>
      </c>
      <c r="AF47" s="228">
        <f t="shared" ca="1" si="62"/>
        <v>0</v>
      </c>
      <c r="AG47" s="228">
        <f t="shared" ca="1" si="62"/>
        <v>0</v>
      </c>
      <c r="AH47" s="228">
        <f t="shared" ca="1" si="62"/>
        <v>0</v>
      </c>
      <c r="AI47" s="228">
        <f t="shared" ca="1" si="62"/>
        <v>0</v>
      </c>
      <c r="AJ47" s="228">
        <f t="shared" ca="1" si="62"/>
        <v>0</v>
      </c>
      <c r="AK47" s="228">
        <f t="shared" ca="1" si="62"/>
        <v>0</v>
      </c>
      <c r="AL47" s="228">
        <f t="shared" ca="1" si="63"/>
        <v>0</v>
      </c>
      <c r="AM47" s="228">
        <f t="shared" ca="1" si="63"/>
        <v>0</v>
      </c>
      <c r="AN47" s="228">
        <f t="shared" ca="1" si="63"/>
        <v>0</v>
      </c>
      <c r="AO47" s="228">
        <f t="shared" ca="1" si="63"/>
        <v>0</v>
      </c>
      <c r="AP47" s="228">
        <f t="shared" ca="1" si="63"/>
        <v>0</v>
      </c>
      <c r="AQ47" s="228">
        <f t="shared" ca="1" si="63"/>
        <v>0</v>
      </c>
      <c r="AR47" s="228">
        <f t="shared" ca="1" si="63"/>
        <v>0</v>
      </c>
      <c r="AS47" s="228">
        <f t="shared" ca="1" si="63"/>
        <v>0</v>
      </c>
      <c r="AT47" s="228">
        <f t="shared" ca="1" si="63"/>
        <v>0</v>
      </c>
      <c r="AU47" s="228">
        <f t="shared" ca="1" si="63"/>
        <v>0</v>
      </c>
      <c r="AV47" s="228">
        <f t="shared" ca="1" si="64"/>
        <v>0</v>
      </c>
      <c r="AW47" s="228">
        <f t="shared" ca="1" si="64"/>
        <v>0</v>
      </c>
      <c r="AX47" s="228">
        <f t="shared" ca="1" si="64"/>
        <v>0</v>
      </c>
      <c r="AY47" s="228">
        <f t="shared" ca="1" si="64"/>
        <v>0</v>
      </c>
      <c r="AZ47" s="228">
        <f t="shared" ca="1" si="64"/>
        <v>0</v>
      </c>
      <c r="BA47" s="228">
        <f t="shared" ca="1" si="64"/>
        <v>0</v>
      </c>
      <c r="BB47" s="228">
        <f t="shared" ca="1" si="64"/>
        <v>0</v>
      </c>
      <c r="BC47" s="228">
        <f t="shared" ca="1" si="64"/>
        <v>0</v>
      </c>
      <c r="BD47" s="228">
        <f t="shared" ca="1" si="64"/>
        <v>0</v>
      </c>
      <c r="BE47" s="228">
        <f t="shared" ca="1" si="64"/>
        <v>0</v>
      </c>
      <c r="BF47" s="228">
        <f t="shared" ca="1" si="65"/>
        <v>0</v>
      </c>
      <c r="BG47" s="228">
        <f t="shared" ca="1" si="65"/>
        <v>0</v>
      </c>
      <c r="BH47" s="228">
        <f t="shared" ca="1" si="65"/>
        <v>0</v>
      </c>
      <c r="BI47" s="228">
        <f t="shared" ca="1" si="65"/>
        <v>0</v>
      </c>
      <c r="BJ47" s="228">
        <f t="shared" ca="1" si="65"/>
        <v>0</v>
      </c>
      <c r="BK47" s="228">
        <f t="shared" ca="1" si="65"/>
        <v>0</v>
      </c>
      <c r="BL47" s="228">
        <f t="shared" ca="1" si="65"/>
        <v>0</v>
      </c>
      <c r="BM47" s="228">
        <f t="shared" ca="1" si="65"/>
        <v>0</v>
      </c>
      <c r="BN47" s="228">
        <f t="shared" ca="1" si="65"/>
        <v>0</v>
      </c>
      <c r="BO47" s="228">
        <f t="shared" ca="1" si="65"/>
        <v>0</v>
      </c>
      <c r="BP47" s="228">
        <f t="shared" ca="1" si="66"/>
        <v>0</v>
      </c>
      <c r="BQ47" s="228">
        <f t="shared" ca="1" si="66"/>
        <v>0</v>
      </c>
      <c r="BR47" s="228">
        <f t="shared" ca="1" si="66"/>
        <v>0</v>
      </c>
      <c r="BS47" s="228">
        <f t="shared" ca="1" si="66"/>
        <v>0</v>
      </c>
      <c r="BT47" s="228">
        <f t="shared" ca="1" si="66"/>
        <v>0</v>
      </c>
      <c r="BU47" s="228">
        <f t="shared" ca="1" si="66"/>
        <v>0</v>
      </c>
      <c r="BV47" s="228">
        <f t="shared" ca="1" si="66"/>
        <v>0</v>
      </c>
      <c r="BW47" s="228">
        <f t="shared" ca="1" si="66"/>
        <v>0</v>
      </c>
      <c r="BX47" s="228">
        <f t="shared" ca="1" si="66"/>
        <v>0</v>
      </c>
      <c r="BY47" s="228">
        <f t="shared" ca="1" si="66"/>
        <v>0</v>
      </c>
      <c r="BZ47" s="228">
        <f t="shared" ca="1" si="67"/>
        <v>0</v>
      </c>
      <c r="CA47" s="228">
        <f t="shared" ca="1" si="67"/>
        <v>0</v>
      </c>
      <c r="CB47" s="228">
        <f t="shared" ca="1" si="67"/>
        <v>0</v>
      </c>
      <c r="CC47" s="228">
        <f t="shared" ca="1" si="67"/>
        <v>0</v>
      </c>
      <c r="CD47" s="228">
        <f t="shared" ca="1" si="67"/>
        <v>0</v>
      </c>
      <c r="CE47" s="228">
        <f t="shared" ca="1" si="67"/>
        <v>0</v>
      </c>
      <c r="CF47" s="228">
        <f t="shared" ca="1" si="67"/>
        <v>0</v>
      </c>
      <c r="CG47" s="228">
        <f t="shared" ca="1" si="67"/>
        <v>0</v>
      </c>
      <c r="CH47" s="228">
        <f t="shared" ca="1" si="67"/>
        <v>0</v>
      </c>
      <c r="CI47" s="228">
        <f t="shared" ca="1" si="67"/>
        <v>0</v>
      </c>
      <c r="CJ47" s="228">
        <f t="shared" ca="1" si="68"/>
        <v>0</v>
      </c>
      <c r="CK47" s="228">
        <f t="shared" ca="1" si="68"/>
        <v>0</v>
      </c>
      <c r="CL47" s="228">
        <f t="shared" ca="1" si="68"/>
        <v>0</v>
      </c>
      <c r="CM47" s="228">
        <f t="shared" ca="1" si="68"/>
        <v>0</v>
      </c>
      <c r="CN47" s="228">
        <f t="shared" ca="1" si="68"/>
        <v>0</v>
      </c>
      <c r="CO47" s="228">
        <f t="shared" ca="1" si="68"/>
        <v>0</v>
      </c>
      <c r="CP47" s="228">
        <f t="shared" ca="1" si="68"/>
        <v>0</v>
      </c>
      <c r="CQ47" s="228">
        <f t="shared" ca="1" si="68"/>
        <v>0</v>
      </c>
      <c r="CR47" s="228">
        <f t="shared" ca="1" si="68"/>
        <v>0</v>
      </c>
      <c r="CS47" s="228">
        <f t="shared" ca="1" si="68"/>
        <v>0</v>
      </c>
      <c r="CT47" s="228">
        <f t="shared" ca="1" si="69"/>
        <v>0</v>
      </c>
      <c r="CU47" s="228">
        <f t="shared" ca="1" si="69"/>
        <v>0</v>
      </c>
      <c r="CV47" s="228">
        <f t="shared" ca="1" si="69"/>
        <v>0</v>
      </c>
      <c r="CW47" s="228">
        <f t="shared" ca="1" si="69"/>
        <v>0</v>
      </c>
      <c r="CX47" s="228">
        <f t="shared" ca="1" si="69"/>
        <v>0</v>
      </c>
      <c r="CY47" s="228">
        <f t="shared" ca="1" si="69"/>
        <v>0</v>
      </c>
      <c r="CZ47" s="228">
        <f t="shared" ca="1" si="69"/>
        <v>0</v>
      </c>
      <c r="DA47" s="228">
        <f t="shared" ca="1" si="69"/>
        <v>0</v>
      </c>
      <c r="DB47" s="228">
        <f t="shared" ca="1" si="69"/>
        <v>0</v>
      </c>
      <c r="DC47" s="228">
        <f t="shared" ca="1" si="69"/>
        <v>0</v>
      </c>
      <c r="DE47" s="403" t="str">
        <f t="shared" ca="1" si="25"/>
        <v>E.1.2.</v>
      </c>
      <c r="DF47" s="273">
        <v>1</v>
      </c>
      <c r="DG47" s="261">
        <f t="shared" ca="1" si="70"/>
        <v>21</v>
      </c>
      <c r="DH47" s="261">
        <v>0</v>
      </c>
    </row>
    <row r="48" spans="1:112" s="1" customFormat="1" hidden="1">
      <c r="A48" s="210">
        <v>36</v>
      </c>
      <c r="B48" s="347" t="str">
        <f t="shared" ca="1" si="53"/>
        <v>E.1.3.</v>
      </c>
      <c r="C48" s="216" t="str">
        <f t="shared" ca="1" si="54"/>
        <v>Veikla</v>
      </c>
      <c r="D48" s="235"/>
      <c r="E48" s="239">
        <f t="shared" ca="1" si="55"/>
        <v>0.21</v>
      </c>
      <c r="F48" s="233">
        <f ca="1">H48+NPV(FD,I48:INDEX(I48:DC48,PAL))</f>
        <v>0</v>
      </c>
      <c r="G48" s="230">
        <f ca="1">SUMIF($H$5:$DC$5,"&lt;="&amp;PAL,$H48:$DC48)</f>
        <v>0</v>
      </c>
      <c r="H48" s="228">
        <f t="shared" ca="1" si="60"/>
        <v>0</v>
      </c>
      <c r="I48" s="228">
        <f t="shared" ca="1" si="60"/>
        <v>0</v>
      </c>
      <c r="J48" s="228">
        <f t="shared" ca="1" si="60"/>
        <v>0</v>
      </c>
      <c r="K48" s="228">
        <f t="shared" ca="1" si="60"/>
        <v>0</v>
      </c>
      <c r="L48" s="228">
        <f t="shared" ca="1" si="60"/>
        <v>0</v>
      </c>
      <c r="M48" s="228">
        <f t="shared" ca="1" si="60"/>
        <v>0</v>
      </c>
      <c r="N48" s="228">
        <f t="shared" ca="1" si="60"/>
        <v>0</v>
      </c>
      <c r="O48" s="228">
        <f t="shared" ca="1" si="60"/>
        <v>0</v>
      </c>
      <c r="P48" s="228">
        <f t="shared" ca="1" si="60"/>
        <v>0</v>
      </c>
      <c r="Q48" s="228">
        <f t="shared" ca="1" si="60"/>
        <v>0</v>
      </c>
      <c r="R48" s="228">
        <f t="shared" ca="1" si="61"/>
        <v>0</v>
      </c>
      <c r="S48" s="228">
        <f t="shared" ca="1" si="61"/>
        <v>0</v>
      </c>
      <c r="T48" s="228">
        <f t="shared" ca="1" si="61"/>
        <v>0</v>
      </c>
      <c r="U48" s="228">
        <f t="shared" ca="1" si="61"/>
        <v>0</v>
      </c>
      <c r="V48" s="228">
        <f t="shared" ca="1" si="61"/>
        <v>0</v>
      </c>
      <c r="W48" s="228">
        <f t="shared" ca="1" si="61"/>
        <v>0</v>
      </c>
      <c r="X48" s="228">
        <f t="shared" ca="1" si="61"/>
        <v>0</v>
      </c>
      <c r="Y48" s="228">
        <f t="shared" ca="1" si="61"/>
        <v>0</v>
      </c>
      <c r="Z48" s="228">
        <f t="shared" ca="1" si="61"/>
        <v>0</v>
      </c>
      <c r="AA48" s="228">
        <f t="shared" ca="1" si="61"/>
        <v>0</v>
      </c>
      <c r="AB48" s="228">
        <f t="shared" ca="1" si="62"/>
        <v>0</v>
      </c>
      <c r="AC48" s="228">
        <f t="shared" ca="1" si="62"/>
        <v>0</v>
      </c>
      <c r="AD48" s="228">
        <f t="shared" ca="1" si="62"/>
        <v>0</v>
      </c>
      <c r="AE48" s="228">
        <f t="shared" ca="1" si="62"/>
        <v>0</v>
      </c>
      <c r="AF48" s="228">
        <f t="shared" ca="1" si="62"/>
        <v>0</v>
      </c>
      <c r="AG48" s="228">
        <f t="shared" ca="1" si="62"/>
        <v>0</v>
      </c>
      <c r="AH48" s="228">
        <f t="shared" ca="1" si="62"/>
        <v>0</v>
      </c>
      <c r="AI48" s="228">
        <f t="shared" ca="1" si="62"/>
        <v>0</v>
      </c>
      <c r="AJ48" s="228">
        <f t="shared" ca="1" si="62"/>
        <v>0</v>
      </c>
      <c r="AK48" s="228">
        <f t="shared" ca="1" si="62"/>
        <v>0</v>
      </c>
      <c r="AL48" s="228">
        <f t="shared" ca="1" si="63"/>
        <v>0</v>
      </c>
      <c r="AM48" s="228">
        <f t="shared" ca="1" si="63"/>
        <v>0</v>
      </c>
      <c r="AN48" s="228">
        <f t="shared" ca="1" si="63"/>
        <v>0</v>
      </c>
      <c r="AO48" s="228">
        <f t="shared" ca="1" si="63"/>
        <v>0</v>
      </c>
      <c r="AP48" s="228">
        <f t="shared" ca="1" si="63"/>
        <v>0</v>
      </c>
      <c r="AQ48" s="228">
        <f t="shared" ca="1" si="63"/>
        <v>0</v>
      </c>
      <c r="AR48" s="228">
        <f t="shared" ca="1" si="63"/>
        <v>0</v>
      </c>
      <c r="AS48" s="228">
        <f t="shared" ca="1" si="63"/>
        <v>0</v>
      </c>
      <c r="AT48" s="228">
        <f t="shared" ca="1" si="63"/>
        <v>0</v>
      </c>
      <c r="AU48" s="228">
        <f t="shared" ca="1" si="63"/>
        <v>0</v>
      </c>
      <c r="AV48" s="228">
        <f t="shared" ca="1" si="64"/>
        <v>0</v>
      </c>
      <c r="AW48" s="228">
        <f t="shared" ca="1" si="64"/>
        <v>0</v>
      </c>
      <c r="AX48" s="228">
        <f t="shared" ca="1" si="64"/>
        <v>0</v>
      </c>
      <c r="AY48" s="228">
        <f t="shared" ca="1" si="64"/>
        <v>0</v>
      </c>
      <c r="AZ48" s="228">
        <f t="shared" ca="1" si="64"/>
        <v>0</v>
      </c>
      <c r="BA48" s="228">
        <f t="shared" ca="1" si="64"/>
        <v>0</v>
      </c>
      <c r="BB48" s="228">
        <f t="shared" ca="1" si="64"/>
        <v>0</v>
      </c>
      <c r="BC48" s="228">
        <f t="shared" ca="1" si="64"/>
        <v>0</v>
      </c>
      <c r="BD48" s="228">
        <f t="shared" ca="1" si="64"/>
        <v>0</v>
      </c>
      <c r="BE48" s="228">
        <f t="shared" ca="1" si="64"/>
        <v>0</v>
      </c>
      <c r="BF48" s="228">
        <f t="shared" ca="1" si="65"/>
        <v>0</v>
      </c>
      <c r="BG48" s="228">
        <f t="shared" ca="1" si="65"/>
        <v>0</v>
      </c>
      <c r="BH48" s="228">
        <f t="shared" ca="1" si="65"/>
        <v>0</v>
      </c>
      <c r="BI48" s="228">
        <f t="shared" ca="1" si="65"/>
        <v>0</v>
      </c>
      <c r="BJ48" s="228">
        <f t="shared" ca="1" si="65"/>
        <v>0</v>
      </c>
      <c r="BK48" s="228">
        <f t="shared" ca="1" si="65"/>
        <v>0</v>
      </c>
      <c r="BL48" s="228">
        <f t="shared" ca="1" si="65"/>
        <v>0</v>
      </c>
      <c r="BM48" s="228">
        <f t="shared" ca="1" si="65"/>
        <v>0</v>
      </c>
      <c r="BN48" s="228">
        <f t="shared" ca="1" si="65"/>
        <v>0</v>
      </c>
      <c r="BO48" s="228">
        <f t="shared" ca="1" si="65"/>
        <v>0</v>
      </c>
      <c r="BP48" s="228">
        <f t="shared" ca="1" si="66"/>
        <v>0</v>
      </c>
      <c r="BQ48" s="228">
        <f t="shared" ca="1" si="66"/>
        <v>0</v>
      </c>
      <c r="BR48" s="228">
        <f t="shared" ca="1" si="66"/>
        <v>0</v>
      </c>
      <c r="BS48" s="228">
        <f t="shared" ca="1" si="66"/>
        <v>0</v>
      </c>
      <c r="BT48" s="228">
        <f t="shared" ca="1" si="66"/>
        <v>0</v>
      </c>
      <c r="BU48" s="228">
        <f t="shared" ca="1" si="66"/>
        <v>0</v>
      </c>
      <c r="BV48" s="228">
        <f t="shared" ca="1" si="66"/>
        <v>0</v>
      </c>
      <c r="BW48" s="228">
        <f t="shared" ca="1" si="66"/>
        <v>0</v>
      </c>
      <c r="BX48" s="228">
        <f t="shared" ca="1" si="66"/>
        <v>0</v>
      </c>
      <c r="BY48" s="228">
        <f t="shared" ca="1" si="66"/>
        <v>0</v>
      </c>
      <c r="BZ48" s="228">
        <f t="shared" ca="1" si="67"/>
        <v>0</v>
      </c>
      <c r="CA48" s="228">
        <f t="shared" ca="1" si="67"/>
        <v>0</v>
      </c>
      <c r="CB48" s="228">
        <f t="shared" ca="1" si="67"/>
        <v>0</v>
      </c>
      <c r="CC48" s="228">
        <f t="shared" ca="1" si="67"/>
        <v>0</v>
      </c>
      <c r="CD48" s="228">
        <f t="shared" ca="1" si="67"/>
        <v>0</v>
      </c>
      <c r="CE48" s="228">
        <f t="shared" ca="1" si="67"/>
        <v>0</v>
      </c>
      <c r="CF48" s="228">
        <f t="shared" ca="1" si="67"/>
        <v>0</v>
      </c>
      <c r="CG48" s="228">
        <f t="shared" ca="1" si="67"/>
        <v>0</v>
      </c>
      <c r="CH48" s="228">
        <f t="shared" ca="1" si="67"/>
        <v>0</v>
      </c>
      <c r="CI48" s="228">
        <f t="shared" ca="1" si="67"/>
        <v>0</v>
      </c>
      <c r="CJ48" s="228">
        <f t="shared" ca="1" si="68"/>
        <v>0</v>
      </c>
      <c r="CK48" s="228">
        <f t="shared" ca="1" si="68"/>
        <v>0</v>
      </c>
      <c r="CL48" s="228">
        <f t="shared" ca="1" si="68"/>
        <v>0</v>
      </c>
      <c r="CM48" s="228">
        <f t="shared" ca="1" si="68"/>
        <v>0</v>
      </c>
      <c r="CN48" s="228">
        <f t="shared" ca="1" si="68"/>
        <v>0</v>
      </c>
      <c r="CO48" s="228">
        <f t="shared" ca="1" si="68"/>
        <v>0</v>
      </c>
      <c r="CP48" s="228">
        <f t="shared" ca="1" si="68"/>
        <v>0</v>
      </c>
      <c r="CQ48" s="228">
        <f t="shared" ca="1" si="68"/>
        <v>0</v>
      </c>
      <c r="CR48" s="228">
        <f t="shared" ca="1" si="68"/>
        <v>0</v>
      </c>
      <c r="CS48" s="228">
        <f t="shared" ca="1" si="68"/>
        <v>0</v>
      </c>
      <c r="CT48" s="228">
        <f t="shared" ca="1" si="69"/>
        <v>0</v>
      </c>
      <c r="CU48" s="228">
        <f t="shared" ca="1" si="69"/>
        <v>0</v>
      </c>
      <c r="CV48" s="228">
        <f t="shared" ca="1" si="69"/>
        <v>0</v>
      </c>
      <c r="CW48" s="228">
        <f t="shared" ca="1" si="69"/>
        <v>0</v>
      </c>
      <c r="CX48" s="228">
        <f t="shared" ca="1" si="69"/>
        <v>0</v>
      </c>
      <c r="CY48" s="228">
        <f t="shared" ca="1" si="69"/>
        <v>0</v>
      </c>
      <c r="CZ48" s="228">
        <f t="shared" ca="1" si="69"/>
        <v>0</v>
      </c>
      <c r="DA48" s="228">
        <f t="shared" ca="1" si="69"/>
        <v>0</v>
      </c>
      <c r="DB48" s="228">
        <f t="shared" ca="1" si="69"/>
        <v>0</v>
      </c>
      <c r="DC48" s="228">
        <f t="shared" ca="1" si="69"/>
        <v>0</v>
      </c>
      <c r="DE48" s="403" t="str">
        <f t="shared" ca="1" si="25"/>
        <v>E.1.3.</v>
      </c>
      <c r="DF48" s="273">
        <v>1</v>
      </c>
      <c r="DG48" s="261">
        <f t="shared" ca="1" si="70"/>
        <v>21</v>
      </c>
      <c r="DH48" s="261">
        <v>0</v>
      </c>
    </row>
    <row r="49" spans="1:112" s="1" customFormat="1" hidden="1">
      <c r="A49" s="210">
        <v>37</v>
      </c>
      <c r="B49" s="347" t="str">
        <f t="shared" ca="1" si="53"/>
        <v>E.1.4.</v>
      </c>
      <c r="C49" s="216" t="str">
        <f t="shared" ca="1" si="54"/>
        <v>Veikla</v>
      </c>
      <c r="D49" s="235"/>
      <c r="E49" s="239">
        <f t="shared" ca="1" si="55"/>
        <v>0.21</v>
      </c>
      <c r="F49" s="233">
        <f ca="1">H49+NPV(FD,I49:INDEX(I49:DC49,PAL))</f>
        <v>0</v>
      </c>
      <c r="G49" s="230">
        <f ca="1">SUMIF($H$5:$DC$5,"&lt;="&amp;PAL,$H49:$DC49)</f>
        <v>0</v>
      </c>
      <c r="H49" s="228">
        <f t="shared" ca="1" si="60"/>
        <v>0</v>
      </c>
      <c r="I49" s="228">
        <f t="shared" ca="1" si="60"/>
        <v>0</v>
      </c>
      <c r="J49" s="228">
        <f t="shared" ca="1" si="60"/>
        <v>0</v>
      </c>
      <c r="K49" s="228">
        <f t="shared" ca="1" si="60"/>
        <v>0</v>
      </c>
      <c r="L49" s="228">
        <f t="shared" ca="1" si="60"/>
        <v>0</v>
      </c>
      <c r="M49" s="228">
        <f t="shared" ca="1" si="60"/>
        <v>0</v>
      </c>
      <c r="N49" s="228">
        <f t="shared" ca="1" si="60"/>
        <v>0</v>
      </c>
      <c r="O49" s="228">
        <f t="shared" ca="1" si="60"/>
        <v>0</v>
      </c>
      <c r="P49" s="228">
        <f t="shared" ca="1" si="60"/>
        <v>0</v>
      </c>
      <c r="Q49" s="228">
        <f t="shared" ca="1" si="60"/>
        <v>0</v>
      </c>
      <c r="R49" s="228">
        <f t="shared" ca="1" si="61"/>
        <v>0</v>
      </c>
      <c r="S49" s="228">
        <f t="shared" ca="1" si="61"/>
        <v>0</v>
      </c>
      <c r="T49" s="228">
        <f t="shared" ca="1" si="61"/>
        <v>0</v>
      </c>
      <c r="U49" s="228">
        <f t="shared" ca="1" si="61"/>
        <v>0</v>
      </c>
      <c r="V49" s="228">
        <f t="shared" ca="1" si="61"/>
        <v>0</v>
      </c>
      <c r="W49" s="228">
        <f t="shared" ca="1" si="61"/>
        <v>0</v>
      </c>
      <c r="X49" s="228">
        <f t="shared" ca="1" si="61"/>
        <v>0</v>
      </c>
      <c r="Y49" s="228">
        <f t="shared" ca="1" si="61"/>
        <v>0</v>
      </c>
      <c r="Z49" s="228">
        <f t="shared" ca="1" si="61"/>
        <v>0</v>
      </c>
      <c r="AA49" s="228">
        <f t="shared" ca="1" si="61"/>
        <v>0</v>
      </c>
      <c r="AB49" s="228">
        <f t="shared" ca="1" si="62"/>
        <v>0</v>
      </c>
      <c r="AC49" s="228">
        <f t="shared" ca="1" si="62"/>
        <v>0</v>
      </c>
      <c r="AD49" s="228">
        <f t="shared" ca="1" si="62"/>
        <v>0</v>
      </c>
      <c r="AE49" s="228">
        <f t="shared" ca="1" si="62"/>
        <v>0</v>
      </c>
      <c r="AF49" s="228">
        <f t="shared" ca="1" si="62"/>
        <v>0</v>
      </c>
      <c r="AG49" s="228">
        <f t="shared" ca="1" si="62"/>
        <v>0</v>
      </c>
      <c r="AH49" s="228">
        <f t="shared" ca="1" si="62"/>
        <v>0</v>
      </c>
      <c r="AI49" s="228">
        <f t="shared" ca="1" si="62"/>
        <v>0</v>
      </c>
      <c r="AJ49" s="228">
        <f t="shared" ca="1" si="62"/>
        <v>0</v>
      </c>
      <c r="AK49" s="228">
        <f t="shared" ca="1" si="62"/>
        <v>0</v>
      </c>
      <c r="AL49" s="228">
        <f t="shared" ca="1" si="63"/>
        <v>0</v>
      </c>
      <c r="AM49" s="228">
        <f t="shared" ca="1" si="63"/>
        <v>0</v>
      </c>
      <c r="AN49" s="228">
        <f t="shared" ca="1" si="63"/>
        <v>0</v>
      </c>
      <c r="AO49" s="228">
        <f t="shared" ca="1" si="63"/>
        <v>0</v>
      </c>
      <c r="AP49" s="228">
        <f t="shared" ca="1" si="63"/>
        <v>0</v>
      </c>
      <c r="AQ49" s="228">
        <f t="shared" ca="1" si="63"/>
        <v>0</v>
      </c>
      <c r="AR49" s="228">
        <f t="shared" ca="1" si="63"/>
        <v>0</v>
      </c>
      <c r="AS49" s="228">
        <f t="shared" ca="1" si="63"/>
        <v>0</v>
      </c>
      <c r="AT49" s="228">
        <f t="shared" ca="1" si="63"/>
        <v>0</v>
      </c>
      <c r="AU49" s="228">
        <f t="shared" ca="1" si="63"/>
        <v>0</v>
      </c>
      <c r="AV49" s="228">
        <f t="shared" ca="1" si="64"/>
        <v>0</v>
      </c>
      <c r="AW49" s="228">
        <f t="shared" ca="1" si="64"/>
        <v>0</v>
      </c>
      <c r="AX49" s="228">
        <f t="shared" ca="1" si="64"/>
        <v>0</v>
      </c>
      <c r="AY49" s="228">
        <f t="shared" ca="1" si="64"/>
        <v>0</v>
      </c>
      <c r="AZ49" s="228">
        <f t="shared" ca="1" si="64"/>
        <v>0</v>
      </c>
      <c r="BA49" s="228">
        <f t="shared" ca="1" si="64"/>
        <v>0</v>
      </c>
      <c r="BB49" s="228">
        <f t="shared" ca="1" si="64"/>
        <v>0</v>
      </c>
      <c r="BC49" s="228">
        <f t="shared" ca="1" si="64"/>
        <v>0</v>
      </c>
      <c r="BD49" s="228">
        <f t="shared" ca="1" si="64"/>
        <v>0</v>
      </c>
      <c r="BE49" s="228">
        <f t="shared" ca="1" si="64"/>
        <v>0</v>
      </c>
      <c r="BF49" s="228">
        <f t="shared" ca="1" si="65"/>
        <v>0</v>
      </c>
      <c r="BG49" s="228">
        <f t="shared" ca="1" si="65"/>
        <v>0</v>
      </c>
      <c r="BH49" s="228">
        <f t="shared" ca="1" si="65"/>
        <v>0</v>
      </c>
      <c r="BI49" s="228">
        <f t="shared" ca="1" si="65"/>
        <v>0</v>
      </c>
      <c r="BJ49" s="228">
        <f t="shared" ca="1" si="65"/>
        <v>0</v>
      </c>
      <c r="BK49" s="228">
        <f t="shared" ca="1" si="65"/>
        <v>0</v>
      </c>
      <c r="BL49" s="228">
        <f t="shared" ca="1" si="65"/>
        <v>0</v>
      </c>
      <c r="BM49" s="228">
        <f t="shared" ca="1" si="65"/>
        <v>0</v>
      </c>
      <c r="BN49" s="228">
        <f t="shared" ca="1" si="65"/>
        <v>0</v>
      </c>
      <c r="BO49" s="228">
        <f t="shared" ca="1" si="65"/>
        <v>0</v>
      </c>
      <c r="BP49" s="228">
        <f t="shared" ca="1" si="66"/>
        <v>0</v>
      </c>
      <c r="BQ49" s="228">
        <f t="shared" ca="1" si="66"/>
        <v>0</v>
      </c>
      <c r="BR49" s="228">
        <f t="shared" ca="1" si="66"/>
        <v>0</v>
      </c>
      <c r="BS49" s="228">
        <f t="shared" ca="1" si="66"/>
        <v>0</v>
      </c>
      <c r="BT49" s="228">
        <f t="shared" ca="1" si="66"/>
        <v>0</v>
      </c>
      <c r="BU49" s="228">
        <f t="shared" ca="1" si="66"/>
        <v>0</v>
      </c>
      <c r="BV49" s="228">
        <f t="shared" ca="1" si="66"/>
        <v>0</v>
      </c>
      <c r="BW49" s="228">
        <f t="shared" ca="1" si="66"/>
        <v>0</v>
      </c>
      <c r="BX49" s="228">
        <f t="shared" ca="1" si="66"/>
        <v>0</v>
      </c>
      <c r="BY49" s="228">
        <f t="shared" ca="1" si="66"/>
        <v>0</v>
      </c>
      <c r="BZ49" s="228">
        <f t="shared" ca="1" si="67"/>
        <v>0</v>
      </c>
      <c r="CA49" s="228">
        <f t="shared" ca="1" si="67"/>
        <v>0</v>
      </c>
      <c r="CB49" s="228">
        <f t="shared" ca="1" si="67"/>
        <v>0</v>
      </c>
      <c r="CC49" s="228">
        <f t="shared" ca="1" si="67"/>
        <v>0</v>
      </c>
      <c r="CD49" s="228">
        <f t="shared" ca="1" si="67"/>
        <v>0</v>
      </c>
      <c r="CE49" s="228">
        <f t="shared" ca="1" si="67"/>
        <v>0</v>
      </c>
      <c r="CF49" s="228">
        <f t="shared" ca="1" si="67"/>
        <v>0</v>
      </c>
      <c r="CG49" s="228">
        <f t="shared" ca="1" si="67"/>
        <v>0</v>
      </c>
      <c r="CH49" s="228">
        <f t="shared" ca="1" si="67"/>
        <v>0</v>
      </c>
      <c r="CI49" s="228">
        <f t="shared" ca="1" si="67"/>
        <v>0</v>
      </c>
      <c r="CJ49" s="228">
        <f t="shared" ca="1" si="68"/>
        <v>0</v>
      </c>
      <c r="CK49" s="228">
        <f t="shared" ca="1" si="68"/>
        <v>0</v>
      </c>
      <c r="CL49" s="228">
        <f t="shared" ca="1" si="68"/>
        <v>0</v>
      </c>
      <c r="CM49" s="228">
        <f t="shared" ca="1" si="68"/>
        <v>0</v>
      </c>
      <c r="CN49" s="228">
        <f t="shared" ca="1" si="68"/>
        <v>0</v>
      </c>
      <c r="CO49" s="228">
        <f t="shared" ca="1" si="68"/>
        <v>0</v>
      </c>
      <c r="CP49" s="228">
        <f t="shared" ca="1" si="68"/>
        <v>0</v>
      </c>
      <c r="CQ49" s="228">
        <f t="shared" ca="1" si="68"/>
        <v>0</v>
      </c>
      <c r="CR49" s="228">
        <f t="shared" ca="1" si="68"/>
        <v>0</v>
      </c>
      <c r="CS49" s="228">
        <f t="shared" ca="1" si="68"/>
        <v>0</v>
      </c>
      <c r="CT49" s="228">
        <f t="shared" ca="1" si="69"/>
        <v>0</v>
      </c>
      <c r="CU49" s="228">
        <f t="shared" ca="1" si="69"/>
        <v>0</v>
      </c>
      <c r="CV49" s="228">
        <f t="shared" ca="1" si="69"/>
        <v>0</v>
      </c>
      <c r="CW49" s="228">
        <f t="shared" ca="1" si="69"/>
        <v>0</v>
      </c>
      <c r="CX49" s="228">
        <f t="shared" ca="1" si="69"/>
        <v>0</v>
      </c>
      <c r="CY49" s="228">
        <f t="shared" ca="1" si="69"/>
        <v>0</v>
      </c>
      <c r="CZ49" s="228">
        <f t="shared" ca="1" si="69"/>
        <v>0</v>
      </c>
      <c r="DA49" s="228">
        <f t="shared" ca="1" si="69"/>
        <v>0</v>
      </c>
      <c r="DB49" s="228">
        <f t="shared" ca="1" si="69"/>
        <v>0</v>
      </c>
      <c r="DC49" s="228">
        <f t="shared" ca="1" si="69"/>
        <v>0</v>
      </c>
      <c r="DE49" s="403" t="str">
        <f t="shared" ca="1" si="25"/>
        <v>E.1.4.</v>
      </c>
      <c r="DF49" s="273">
        <v>1</v>
      </c>
      <c r="DG49" s="261">
        <f t="shared" ca="1" si="70"/>
        <v>21</v>
      </c>
      <c r="DH49" s="261">
        <v>0</v>
      </c>
    </row>
    <row r="50" spans="1:112" s="1" customFormat="1" hidden="1">
      <c r="A50" s="210">
        <v>38</v>
      </c>
      <c r="B50" s="347" t="str">
        <f t="shared" ca="1" si="53"/>
        <v>E.1.5.</v>
      </c>
      <c r="C50" s="216" t="str">
        <f t="shared" ca="1" si="54"/>
        <v>Veikla</v>
      </c>
      <c r="D50" s="235"/>
      <c r="E50" s="239">
        <f t="shared" ca="1" si="55"/>
        <v>0.21</v>
      </c>
      <c r="F50" s="233">
        <f ca="1">H50+NPV(FD,I50:INDEX(I50:DC50,PAL))</f>
        <v>0</v>
      </c>
      <c r="G50" s="230">
        <f ca="1">SUMIF($H$5:$DC$5,"&lt;="&amp;PAL,$H50:$DC50)</f>
        <v>0</v>
      </c>
      <c r="H50" s="228">
        <f t="shared" ca="1" si="60"/>
        <v>0</v>
      </c>
      <c r="I50" s="228">
        <f t="shared" ca="1" si="60"/>
        <v>0</v>
      </c>
      <c r="J50" s="228">
        <f t="shared" ca="1" si="60"/>
        <v>0</v>
      </c>
      <c r="K50" s="228">
        <f t="shared" ca="1" si="60"/>
        <v>0</v>
      </c>
      <c r="L50" s="228">
        <f t="shared" ca="1" si="60"/>
        <v>0</v>
      </c>
      <c r="M50" s="228">
        <f t="shared" ca="1" si="60"/>
        <v>0</v>
      </c>
      <c r="N50" s="228">
        <f t="shared" ca="1" si="60"/>
        <v>0</v>
      </c>
      <c r="O50" s="228">
        <f t="shared" ca="1" si="60"/>
        <v>0</v>
      </c>
      <c r="P50" s="228">
        <f t="shared" ca="1" si="60"/>
        <v>0</v>
      </c>
      <c r="Q50" s="228">
        <f t="shared" ca="1" si="60"/>
        <v>0</v>
      </c>
      <c r="R50" s="228">
        <f t="shared" ca="1" si="61"/>
        <v>0</v>
      </c>
      <c r="S50" s="228">
        <f t="shared" ca="1" si="61"/>
        <v>0</v>
      </c>
      <c r="T50" s="228">
        <f t="shared" ca="1" si="61"/>
        <v>0</v>
      </c>
      <c r="U50" s="228">
        <f t="shared" ca="1" si="61"/>
        <v>0</v>
      </c>
      <c r="V50" s="228">
        <f t="shared" ca="1" si="61"/>
        <v>0</v>
      </c>
      <c r="W50" s="228">
        <f t="shared" ca="1" si="61"/>
        <v>0</v>
      </c>
      <c r="X50" s="228">
        <f t="shared" ca="1" si="61"/>
        <v>0</v>
      </c>
      <c r="Y50" s="228">
        <f t="shared" ca="1" si="61"/>
        <v>0</v>
      </c>
      <c r="Z50" s="228">
        <f t="shared" ca="1" si="61"/>
        <v>0</v>
      </c>
      <c r="AA50" s="228">
        <f t="shared" ca="1" si="61"/>
        <v>0</v>
      </c>
      <c r="AB50" s="228">
        <f t="shared" ca="1" si="62"/>
        <v>0</v>
      </c>
      <c r="AC50" s="228">
        <f t="shared" ca="1" si="62"/>
        <v>0</v>
      </c>
      <c r="AD50" s="228">
        <f t="shared" ca="1" si="62"/>
        <v>0</v>
      </c>
      <c r="AE50" s="228">
        <f t="shared" ca="1" si="62"/>
        <v>0</v>
      </c>
      <c r="AF50" s="228">
        <f t="shared" ca="1" si="62"/>
        <v>0</v>
      </c>
      <c r="AG50" s="228">
        <f t="shared" ca="1" si="62"/>
        <v>0</v>
      </c>
      <c r="AH50" s="228">
        <f t="shared" ca="1" si="62"/>
        <v>0</v>
      </c>
      <c r="AI50" s="228">
        <f t="shared" ca="1" si="62"/>
        <v>0</v>
      </c>
      <c r="AJ50" s="228">
        <f t="shared" ca="1" si="62"/>
        <v>0</v>
      </c>
      <c r="AK50" s="228">
        <f t="shared" ca="1" si="62"/>
        <v>0</v>
      </c>
      <c r="AL50" s="228">
        <f t="shared" ca="1" si="63"/>
        <v>0</v>
      </c>
      <c r="AM50" s="228">
        <f t="shared" ca="1" si="63"/>
        <v>0</v>
      </c>
      <c r="AN50" s="228">
        <f t="shared" ca="1" si="63"/>
        <v>0</v>
      </c>
      <c r="AO50" s="228">
        <f t="shared" ca="1" si="63"/>
        <v>0</v>
      </c>
      <c r="AP50" s="228">
        <f t="shared" ca="1" si="63"/>
        <v>0</v>
      </c>
      <c r="AQ50" s="228">
        <f t="shared" ca="1" si="63"/>
        <v>0</v>
      </c>
      <c r="AR50" s="228">
        <f t="shared" ca="1" si="63"/>
        <v>0</v>
      </c>
      <c r="AS50" s="228">
        <f t="shared" ca="1" si="63"/>
        <v>0</v>
      </c>
      <c r="AT50" s="228">
        <f t="shared" ca="1" si="63"/>
        <v>0</v>
      </c>
      <c r="AU50" s="228">
        <f t="shared" ca="1" si="63"/>
        <v>0</v>
      </c>
      <c r="AV50" s="228">
        <f t="shared" ca="1" si="64"/>
        <v>0</v>
      </c>
      <c r="AW50" s="228">
        <f t="shared" ca="1" si="64"/>
        <v>0</v>
      </c>
      <c r="AX50" s="228">
        <f t="shared" ca="1" si="64"/>
        <v>0</v>
      </c>
      <c r="AY50" s="228">
        <f t="shared" ca="1" si="64"/>
        <v>0</v>
      </c>
      <c r="AZ50" s="228">
        <f t="shared" ca="1" si="64"/>
        <v>0</v>
      </c>
      <c r="BA50" s="228">
        <f t="shared" ca="1" si="64"/>
        <v>0</v>
      </c>
      <c r="BB50" s="228">
        <f t="shared" ca="1" si="64"/>
        <v>0</v>
      </c>
      <c r="BC50" s="228">
        <f t="shared" ca="1" si="64"/>
        <v>0</v>
      </c>
      <c r="BD50" s="228">
        <f t="shared" ca="1" si="64"/>
        <v>0</v>
      </c>
      <c r="BE50" s="228">
        <f t="shared" ca="1" si="64"/>
        <v>0</v>
      </c>
      <c r="BF50" s="228">
        <f t="shared" ca="1" si="65"/>
        <v>0</v>
      </c>
      <c r="BG50" s="228">
        <f t="shared" ca="1" si="65"/>
        <v>0</v>
      </c>
      <c r="BH50" s="228">
        <f t="shared" ca="1" si="65"/>
        <v>0</v>
      </c>
      <c r="BI50" s="228">
        <f t="shared" ca="1" si="65"/>
        <v>0</v>
      </c>
      <c r="BJ50" s="228">
        <f t="shared" ca="1" si="65"/>
        <v>0</v>
      </c>
      <c r="BK50" s="228">
        <f t="shared" ca="1" si="65"/>
        <v>0</v>
      </c>
      <c r="BL50" s="228">
        <f t="shared" ca="1" si="65"/>
        <v>0</v>
      </c>
      <c r="BM50" s="228">
        <f t="shared" ca="1" si="65"/>
        <v>0</v>
      </c>
      <c r="BN50" s="228">
        <f t="shared" ca="1" si="65"/>
        <v>0</v>
      </c>
      <c r="BO50" s="228">
        <f t="shared" ca="1" si="65"/>
        <v>0</v>
      </c>
      <c r="BP50" s="228">
        <f t="shared" ca="1" si="66"/>
        <v>0</v>
      </c>
      <c r="BQ50" s="228">
        <f t="shared" ca="1" si="66"/>
        <v>0</v>
      </c>
      <c r="BR50" s="228">
        <f t="shared" ca="1" si="66"/>
        <v>0</v>
      </c>
      <c r="BS50" s="228">
        <f t="shared" ca="1" si="66"/>
        <v>0</v>
      </c>
      <c r="BT50" s="228">
        <f t="shared" ca="1" si="66"/>
        <v>0</v>
      </c>
      <c r="BU50" s="228">
        <f t="shared" ca="1" si="66"/>
        <v>0</v>
      </c>
      <c r="BV50" s="228">
        <f t="shared" ca="1" si="66"/>
        <v>0</v>
      </c>
      <c r="BW50" s="228">
        <f t="shared" ca="1" si="66"/>
        <v>0</v>
      </c>
      <c r="BX50" s="228">
        <f t="shared" ca="1" si="66"/>
        <v>0</v>
      </c>
      <c r="BY50" s="228">
        <f t="shared" ca="1" si="66"/>
        <v>0</v>
      </c>
      <c r="BZ50" s="228">
        <f t="shared" ca="1" si="67"/>
        <v>0</v>
      </c>
      <c r="CA50" s="228">
        <f t="shared" ca="1" si="67"/>
        <v>0</v>
      </c>
      <c r="CB50" s="228">
        <f t="shared" ca="1" si="67"/>
        <v>0</v>
      </c>
      <c r="CC50" s="228">
        <f t="shared" ca="1" si="67"/>
        <v>0</v>
      </c>
      <c r="CD50" s="228">
        <f t="shared" ca="1" si="67"/>
        <v>0</v>
      </c>
      <c r="CE50" s="228">
        <f t="shared" ca="1" si="67"/>
        <v>0</v>
      </c>
      <c r="CF50" s="228">
        <f t="shared" ca="1" si="67"/>
        <v>0</v>
      </c>
      <c r="CG50" s="228">
        <f t="shared" ca="1" si="67"/>
        <v>0</v>
      </c>
      <c r="CH50" s="228">
        <f t="shared" ca="1" si="67"/>
        <v>0</v>
      </c>
      <c r="CI50" s="228">
        <f t="shared" ca="1" si="67"/>
        <v>0</v>
      </c>
      <c r="CJ50" s="228">
        <f t="shared" ca="1" si="68"/>
        <v>0</v>
      </c>
      <c r="CK50" s="228">
        <f t="shared" ca="1" si="68"/>
        <v>0</v>
      </c>
      <c r="CL50" s="228">
        <f t="shared" ca="1" si="68"/>
        <v>0</v>
      </c>
      <c r="CM50" s="228">
        <f t="shared" ca="1" si="68"/>
        <v>0</v>
      </c>
      <c r="CN50" s="228">
        <f t="shared" ca="1" si="68"/>
        <v>0</v>
      </c>
      <c r="CO50" s="228">
        <f t="shared" ca="1" si="68"/>
        <v>0</v>
      </c>
      <c r="CP50" s="228">
        <f t="shared" ca="1" si="68"/>
        <v>0</v>
      </c>
      <c r="CQ50" s="228">
        <f t="shared" ca="1" si="68"/>
        <v>0</v>
      </c>
      <c r="CR50" s="228">
        <f t="shared" ca="1" si="68"/>
        <v>0</v>
      </c>
      <c r="CS50" s="228">
        <f t="shared" ca="1" si="68"/>
        <v>0</v>
      </c>
      <c r="CT50" s="228">
        <f t="shared" ca="1" si="69"/>
        <v>0</v>
      </c>
      <c r="CU50" s="228">
        <f t="shared" ca="1" si="69"/>
        <v>0</v>
      </c>
      <c r="CV50" s="228">
        <f t="shared" ca="1" si="69"/>
        <v>0</v>
      </c>
      <c r="CW50" s="228">
        <f t="shared" ca="1" si="69"/>
        <v>0</v>
      </c>
      <c r="CX50" s="228">
        <f t="shared" ca="1" si="69"/>
        <v>0</v>
      </c>
      <c r="CY50" s="228">
        <f t="shared" ca="1" si="69"/>
        <v>0</v>
      </c>
      <c r="CZ50" s="228">
        <f t="shared" ca="1" si="69"/>
        <v>0</v>
      </c>
      <c r="DA50" s="228">
        <f t="shared" ca="1" si="69"/>
        <v>0</v>
      </c>
      <c r="DB50" s="228">
        <f t="shared" ca="1" si="69"/>
        <v>0</v>
      </c>
      <c r="DC50" s="228">
        <f t="shared" ca="1" si="69"/>
        <v>0</v>
      </c>
      <c r="DE50" s="403" t="str">
        <f t="shared" ca="1" si="25"/>
        <v>E.1.5.</v>
      </c>
      <c r="DF50" s="273">
        <v>1</v>
      </c>
      <c r="DG50" s="261">
        <f t="shared" ca="1" si="70"/>
        <v>21</v>
      </c>
      <c r="DH50" s="261">
        <v>0</v>
      </c>
    </row>
    <row r="51" spans="1:112" s="1" customFormat="1" hidden="1">
      <c r="A51" s="210">
        <v>39</v>
      </c>
      <c r="B51" s="347" t="str">
        <f t="shared" ca="1" si="53"/>
        <v>E.1.6.</v>
      </c>
      <c r="C51" s="216" t="str">
        <f t="shared" ca="1" si="54"/>
        <v>Veikla</v>
      </c>
      <c r="D51" s="235"/>
      <c r="E51" s="239">
        <f t="shared" ca="1" si="55"/>
        <v>0.21</v>
      </c>
      <c r="F51" s="233">
        <f ca="1">H51+NPV(FD,I51:INDEX(I51:DC51,PAL))</f>
        <v>0</v>
      </c>
      <c r="G51" s="230">
        <f ca="1">SUMIF($H$5:$DC$5,"&lt;="&amp;PAL,$H51:$DC51)</f>
        <v>0</v>
      </c>
      <c r="H51" s="228">
        <f t="shared" ca="1" si="60"/>
        <v>0</v>
      </c>
      <c r="I51" s="228">
        <f t="shared" ca="1" si="60"/>
        <v>0</v>
      </c>
      <c r="J51" s="228">
        <f t="shared" ca="1" si="60"/>
        <v>0</v>
      </c>
      <c r="K51" s="228">
        <f t="shared" ca="1" si="60"/>
        <v>0</v>
      </c>
      <c r="L51" s="228">
        <f t="shared" ca="1" si="60"/>
        <v>0</v>
      </c>
      <c r="M51" s="228">
        <f t="shared" ca="1" si="60"/>
        <v>0</v>
      </c>
      <c r="N51" s="228">
        <f t="shared" ca="1" si="60"/>
        <v>0</v>
      </c>
      <c r="O51" s="228">
        <f t="shared" ca="1" si="60"/>
        <v>0</v>
      </c>
      <c r="P51" s="228">
        <f t="shared" ca="1" si="60"/>
        <v>0</v>
      </c>
      <c r="Q51" s="228">
        <f t="shared" ca="1" si="60"/>
        <v>0</v>
      </c>
      <c r="R51" s="228">
        <f t="shared" ca="1" si="61"/>
        <v>0</v>
      </c>
      <c r="S51" s="228">
        <f t="shared" ca="1" si="61"/>
        <v>0</v>
      </c>
      <c r="T51" s="228">
        <f t="shared" ca="1" si="61"/>
        <v>0</v>
      </c>
      <c r="U51" s="228">
        <f t="shared" ca="1" si="61"/>
        <v>0</v>
      </c>
      <c r="V51" s="228">
        <f t="shared" ca="1" si="61"/>
        <v>0</v>
      </c>
      <c r="W51" s="228">
        <f t="shared" ca="1" si="61"/>
        <v>0</v>
      </c>
      <c r="X51" s="228">
        <f t="shared" ca="1" si="61"/>
        <v>0</v>
      </c>
      <c r="Y51" s="228">
        <f t="shared" ca="1" si="61"/>
        <v>0</v>
      </c>
      <c r="Z51" s="228">
        <f t="shared" ca="1" si="61"/>
        <v>0</v>
      </c>
      <c r="AA51" s="228">
        <f t="shared" ca="1" si="61"/>
        <v>0</v>
      </c>
      <c r="AB51" s="228">
        <f t="shared" ca="1" si="62"/>
        <v>0</v>
      </c>
      <c r="AC51" s="228">
        <f t="shared" ca="1" si="62"/>
        <v>0</v>
      </c>
      <c r="AD51" s="228">
        <f t="shared" ca="1" si="62"/>
        <v>0</v>
      </c>
      <c r="AE51" s="228">
        <f t="shared" ca="1" si="62"/>
        <v>0</v>
      </c>
      <c r="AF51" s="228">
        <f t="shared" ca="1" si="62"/>
        <v>0</v>
      </c>
      <c r="AG51" s="228">
        <f t="shared" ca="1" si="62"/>
        <v>0</v>
      </c>
      <c r="AH51" s="228">
        <f t="shared" ca="1" si="62"/>
        <v>0</v>
      </c>
      <c r="AI51" s="228">
        <f t="shared" ca="1" si="62"/>
        <v>0</v>
      </c>
      <c r="AJ51" s="228">
        <f t="shared" ca="1" si="62"/>
        <v>0</v>
      </c>
      <c r="AK51" s="228">
        <f t="shared" ca="1" si="62"/>
        <v>0</v>
      </c>
      <c r="AL51" s="228">
        <f t="shared" ca="1" si="63"/>
        <v>0</v>
      </c>
      <c r="AM51" s="228">
        <f t="shared" ca="1" si="63"/>
        <v>0</v>
      </c>
      <c r="AN51" s="228">
        <f t="shared" ca="1" si="63"/>
        <v>0</v>
      </c>
      <c r="AO51" s="228">
        <f t="shared" ca="1" si="63"/>
        <v>0</v>
      </c>
      <c r="AP51" s="228">
        <f t="shared" ca="1" si="63"/>
        <v>0</v>
      </c>
      <c r="AQ51" s="228">
        <f t="shared" ca="1" si="63"/>
        <v>0</v>
      </c>
      <c r="AR51" s="228">
        <f t="shared" ca="1" si="63"/>
        <v>0</v>
      </c>
      <c r="AS51" s="228">
        <f t="shared" ca="1" si="63"/>
        <v>0</v>
      </c>
      <c r="AT51" s="228">
        <f t="shared" ca="1" si="63"/>
        <v>0</v>
      </c>
      <c r="AU51" s="228">
        <f t="shared" ca="1" si="63"/>
        <v>0</v>
      </c>
      <c r="AV51" s="228">
        <f t="shared" ca="1" si="64"/>
        <v>0</v>
      </c>
      <c r="AW51" s="228">
        <f t="shared" ca="1" si="64"/>
        <v>0</v>
      </c>
      <c r="AX51" s="228">
        <f t="shared" ca="1" si="64"/>
        <v>0</v>
      </c>
      <c r="AY51" s="228">
        <f t="shared" ca="1" si="64"/>
        <v>0</v>
      </c>
      <c r="AZ51" s="228">
        <f t="shared" ca="1" si="64"/>
        <v>0</v>
      </c>
      <c r="BA51" s="228">
        <f t="shared" ca="1" si="64"/>
        <v>0</v>
      </c>
      <c r="BB51" s="228">
        <f t="shared" ca="1" si="64"/>
        <v>0</v>
      </c>
      <c r="BC51" s="228">
        <f t="shared" ca="1" si="64"/>
        <v>0</v>
      </c>
      <c r="BD51" s="228">
        <f t="shared" ca="1" si="64"/>
        <v>0</v>
      </c>
      <c r="BE51" s="228">
        <f t="shared" ca="1" si="64"/>
        <v>0</v>
      </c>
      <c r="BF51" s="228">
        <f t="shared" ca="1" si="65"/>
        <v>0</v>
      </c>
      <c r="BG51" s="228">
        <f t="shared" ca="1" si="65"/>
        <v>0</v>
      </c>
      <c r="BH51" s="228">
        <f t="shared" ca="1" si="65"/>
        <v>0</v>
      </c>
      <c r="BI51" s="228">
        <f t="shared" ca="1" si="65"/>
        <v>0</v>
      </c>
      <c r="BJ51" s="228">
        <f t="shared" ca="1" si="65"/>
        <v>0</v>
      </c>
      <c r="BK51" s="228">
        <f t="shared" ca="1" si="65"/>
        <v>0</v>
      </c>
      <c r="BL51" s="228">
        <f t="shared" ca="1" si="65"/>
        <v>0</v>
      </c>
      <c r="BM51" s="228">
        <f t="shared" ca="1" si="65"/>
        <v>0</v>
      </c>
      <c r="BN51" s="228">
        <f t="shared" ca="1" si="65"/>
        <v>0</v>
      </c>
      <c r="BO51" s="228">
        <f t="shared" ca="1" si="65"/>
        <v>0</v>
      </c>
      <c r="BP51" s="228">
        <f t="shared" ca="1" si="66"/>
        <v>0</v>
      </c>
      <c r="BQ51" s="228">
        <f t="shared" ca="1" si="66"/>
        <v>0</v>
      </c>
      <c r="BR51" s="228">
        <f t="shared" ca="1" si="66"/>
        <v>0</v>
      </c>
      <c r="BS51" s="228">
        <f t="shared" ca="1" si="66"/>
        <v>0</v>
      </c>
      <c r="BT51" s="228">
        <f t="shared" ca="1" si="66"/>
        <v>0</v>
      </c>
      <c r="BU51" s="228">
        <f t="shared" ca="1" si="66"/>
        <v>0</v>
      </c>
      <c r="BV51" s="228">
        <f t="shared" ca="1" si="66"/>
        <v>0</v>
      </c>
      <c r="BW51" s="228">
        <f t="shared" ca="1" si="66"/>
        <v>0</v>
      </c>
      <c r="BX51" s="228">
        <f t="shared" ca="1" si="66"/>
        <v>0</v>
      </c>
      <c r="BY51" s="228">
        <f t="shared" ca="1" si="66"/>
        <v>0</v>
      </c>
      <c r="BZ51" s="228">
        <f t="shared" ca="1" si="67"/>
        <v>0</v>
      </c>
      <c r="CA51" s="228">
        <f t="shared" ca="1" si="67"/>
        <v>0</v>
      </c>
      <c r="CB51" s="228">
        <f t="shared" ca="1" si="67"/>
        <v>0</v>
      </c>
      <c r="CC51" s="228">
        <f t="shared" ca="1" si="67"/>
        <v>0</v>
      </c>
      <c r="CD51" s="228">
        <f t="shared" ca="1" si="67"/>
        <v>0</v>
      </c>
      <c r="CE51" s="228">
        <f t="shared" ca="1" si="67"/>
        <v>0</v>
      </c>
      <c r="CF51" s="228">
        <f t="shared" ca="1" si="67"/>
        <v>0</v>
      </c>
      <c r="CG51" s="228">
        <f t="shared" ca="1" si="67"/>
        <v>0</v>
      </c>
      <c r="CH51" s="228">
        <f t="shared" ca="1" si="67"/>
        <v>0</v>
      </c>
      <c r="CI51" s="228">
        <f t="shared" ca="1" si="67"/>
        <v>0</v>
      </c>
      <c r="CJ51" s="228">
        <f t="shared" ca="1" si="68"/>
        <v>0</v>
      </c>
      <c r="CK51" s="228">
        <f t="shared" ca="1" si="68"/>
        <v>0</v>
      </c>
      <c r="CL51" s="228">
        <f t="shared" ca="1" si="68"/>
        <v>0</v>
      </c>
      <c r="CM51" s="228">
        <f t="shared" ca="1" si="68"/>
        <v>0</v>
      </c>
      <c r="CN51" s="228">
        <f t="shared" ca="1" si="68"/>
        <v>0</v>
      </c>
      <c r="CO51" s="228">
        <f t="shared" ca="1" si="68"/>
        <v>0</v>
      </c>
      <c r="CP51" s="228">
        <f t="shared" ca="1" si="68"/>
        <v>0</v>
      </c>
      <c r="CQ51" s="228">
        <f t="shared" ca="1" si="68"/>
        <v>0</v>
      </c>
      <c r="CR51" s="228">
        <f t="shared" ca="1" si="68"/>
        <v>0</v>
      </c>
      <c r="CS51" s="228">
        <f t="shared" ca="1" si="68"/>
        <v>0</v>
      </c>
      <c r="CT51" s="228">
        <f t="shared" ca="1" si="69"/>
        <v>0</v>
      </c>
      <c r="CU51" s="228">
        <f t="shared" ca="1" si="69"/>
        <v>0</v>
      </c>
      <c r="CV51" s="228">
        <f t="shared" ca="1" si="69"/>
        <v>0</v>
      </c>
      <c r="CW51" s="228">
        <f t="shared" ca="1" si="69"/>
        <v>0</v>
      </c>
      <c r="CX51" s="228">
        <f t="shared" ca="1" si="69"/>
        <v>0</v>
      </c>
      <c r="CY51" s="228">
        <f t="shared" ca="1" si="69"/>
        <v>0</v>
      </c>
      <c r="CZ51" s="228">
        <f t="shared" ca="1" si="69"/>
        <v>0</v>
      </c>
      <c r="DA51" s="228">
        <f t="shared" ca="1" si="69"/>
        <v>0</v>
      </c>
      <c r="DB51" s="228">
        <f t="shared" ca="1" si="69"/>
        <v>0</v>
      </c>
      <c r="DC51" s="228">
        <f t="shared" ca="1" si="69"/>
        <v>0</v>
      </c>
      <c r="DE51" s="403" t="str">
        <f t="shared" ca="1" si="25"/>
        <v>E.1.6.</v>
      </c>
      <c r="DF51" s="273">
        <v>1</v>
      </c>
      <c r="DG51" s="261">
        <f t="shared" ca="1" si="70"/>
        <v>21</v>
      </c>
      <c r="DH51" s="261">
        <v>0</v>
      </c>
    </row>
    <row r="52" spans="1:112" s="1" customFormat="1" hidden="1">
      <c r="A52" s="210">
        <v>40</v>
      </c>
      <c r="B52" s="347" t="str">
        <f t="shared" ca="1" si="53"/>
        <v>E.1.7.</v>
      </c>
      <c r="C52" s="216" t="str">
        <f t="shared" ca="1" si="54"/>
        <v>Veikla</v>
      </c>
      <c r="D52" s="235"/>
      <c r="E52" s="239">
        <f t="shared" ca="1" si="55"/>
        <v>0.21</v>
      </c>
      <c r="F52" s="233">
        <f ca="1">H52+NPV(FD,I52:INDEX(I52:DC52,PAL))</f>
        <v>0</v>
      </c>
      <c r="G52" s="230">
        <f ca="1">SUMIF($H$5:$DC$5,"&lt;="&amp;PAL,$H52:$DC52)</f>
        <v>0</v>
      </c>
      <c r="H52" s="228">
        <f t="shared" ca="1" si="60"/>
        <v>0</v>
      </c>
      <c r="I52" s="228">
        <f t="shared" ca="1" si="60"/>
        <v>0</v>
      </c>
      <c r="J52" s="228">
        <f t="shared" ca="1" si="60"/>
        <v>0</v>
      </c>
      <c r="K52" s="228">
        <f t="shared" ca="1" si="60"/>
        <v>0</v>
      </c>
      <c r="L52" s="228">
        <f t="shared" ca="1" si="60"/>
        <v>0</v>
      </c>
      <c r="M52" s="228">
        <f t="shared" ca="1" si="60"/>
        <v>0</v>
      </c>
      <c r="N52" s="228">
        <f t="shared" ca="1" si="60"/>
        <v>0</v>
      </c>
      <c r="O52" s="228">
        <f t="shared" ca="1" si="60"/>
        <v>0</v>
      </c>
      <c r="P52" s="228">
        <f t="shared" ca="1" si="60"/>
        <v>0</v>
      </c>
      <c r="Q52" s="228">
        <f t="shared" ca="1" si="60"/>
        <v>0</v>
      </c>
      <c r="R52" s="228">
        <f t="shared" ca="1" si="61"/>
        <v>0</v>
      </c>
      <c r="S52" s="228">
        <f t="shared" ca="1" si="61"/>
        <v>0</v>
      </c>
      <c r="T52" s="228">
        <f t="shared" ca="1" si="61"/>
        <v>0</v>
      </c>
      <c r="U52" s="228">
        <f t="shared" ca="1" si="61"/>
        <v>0</v>
      </c>
      <c r="V52" s="228">
        <f t="shared" ca="1" si="61"/>
        <v>0</v>
      </c>
      <c r="W52" s="228">
        <f t="shared" ca="1" si="61"/>
        <v>0</v>
      </c>
      <c r="X52" s="228">
        <f t="shared" ca="1" si="61"/>
        <v>0</v>
      </c>
      <c r="Y52" s="228">
        <f t="shared" ca="1" si="61"/>
        <v>0</v>
      </c>
      <c r="Z52" s="228">
        <f t="shared" ca="1" si="61"/>
        <v>0</v>
      </c>
      <c r="AA52" s="228">
        <f t="shared" ca="1" si="61"/>
        <v>0</v>
      </c>
      <c r="AB52" s="228">
        <f t="shared" ca="1" si="62"/>
        <v>0</v>
      </c>
      <c r="AC52" s="228">
        <f t="shared" ca="1" si="62"/>
        <v>0</v>
      </c>
      <c r="AD52" s="228">
        <f t="shared" ca="1" si="62"/>
        <v>0</v>
      </c>
      <c r="AE52" s="228">
        <f t="shared" ca="1" si="62"/>
        <v>0</v>
      </c>
      <c r="AF52" s="228">
        <f t="shared" ca="1" si="62"/>
        <v>0</v>
      </c>
      <c r="AG52" s="228">
        <f t="shared" ca="1" si="62"/>
        <v>0</v>
      </c>
      <c r="AH52" s="228">
        <f t="shared" ca="1" si="62"/>
        <v>0</v>
      </c>
      <c r="AI52" s="228">
        <f t="shared" ca="1" si="62"/>
        <v>0</v>
      </c>
      <c r="AJ52" s="228">
        <f t="shared" ca="1" si="62"/>
        <v>0</v>
      </c>
      <c r="AK52" s="228">
        <f t="shared" ca="1" si="62"/>
        <v>0</v>
      </c>
      <c r="AL52" s="228">
        <f t="shared" ca="1" si="63"/>
        <v>0</v>
      </c>
      <c r="AM52" s="228">
        <f t="shared" ca="1" si="63"/>
        <v>0</v>
      </c>
      <c r="AN52" s="228">
        <f t="shared" ca="1" si="63"/>
        <v>0</v>
      </c>
      <c r="AO52" s="228">
        <f t="shared" ca="1" si="63"/>
        <v>0</v>
      </c>
      <c r="AP52" s="228">
        <f t="shared" ca="1" si="63"/>
        <v>0</v>
      </c>
      <c r="AQ52" s="228">
        <f t="shared" ca="1" si="63"/>
        <v>0</v>
      </c>
      <c r="AR52" s="228">
        <f t="shared" ca="1" si="63"/>
        <v>0</v>
      </c>
      <c r="AS52" s="228">
        <f t="shared" ca="1" si="63"/>
        <v>0</v>
      </c>
      <c r="AT52" s="228">
        <f t="shared" ca="1" si="63"/>
        <v>0</v>
      </c>
      <c r="AU52" s="228">
        <f t="shared" ca="1" si="63"/>
        <v>0</v>
      </c>
      <c r="AV52" s="228">
        <f t="shared" ca="1" si="64"/>
        <v>0</v>
      </c>
      <c r="AW52" s="228">
        <f t="shared" ca="1" si="64"/>
        <v>0</v>
      </c>
      <c r="AX52" s="228">
        <f t="shared" ca="1" si="64"/>
        <v>0</v>
      </c>
      <c r="AY52" s="228">
        <f t="shared" ca="1" si="64"/>
        <v>0</v>
      </c>
      <c r="AZ52" s="228">
        <f t="shared" ca="1" si="64"/>
        <v>0</v>
      </c>
      <c r="BA52" s="228">
        <f t="shared" ca="1" si="64"/>
        <v>0</v>
      </c>
      <c r="BB52" s="228">
        <f t="shared" ca="1" si="64"/>
        <v>0</v>
      </c>
      <c r="BC52" s="228">
        <f t="shared" ca="1" si="64"/>
        <v>0</v>
      </c>
      <c r="BD52" s="228">
        <f t="shared" ca="1" si="64"/>
        <v>0</v>
      </c>
      <c r="BE52" s="228">
        <f t="shared" ca="1" si="64"/>
        <v>0</v>
      </c>
      <c r="BF52" s="228">
        <f t="shared" ca="1" si="65"/>
        <v>0</v>
      </c>
      <c r="BG52" s="228">
        <f t="shared" ca="1" si="65"/>
        <v>0</v>
      </c>
      <c r="BH52" s="228">
        <f t="shared" ca="1" si="65"/>
        <v>0</v>
      </c>
      <c r="BI52" s="228">
        <f t="shared" ca="1" si="65"/>
        <v>0</v>
      </c>
      <c r="BJ52" s="228">
        <f t="shared" ca="1" si="65"/>
        <v>0</v>
      </c>
      <c r="BK52" s="228">
        <f t="shared" ca="1" si="65"/>
        <v>0</v>
      </c>
      <c r="BL52" s="228">
        <f t="shared" ca="1" si="65"/>
        <v>0</v>
      </c>
      <c r="BM52" s="228">
        <f t="shared" ca="1" si="65"/>
        <v>0</v>
      </c>
      <c r="BN52" s="228">
        <f t="shared" ca="1" si="65"/>
        <v>0</v>
      </c>
      <c r="BO52" s="228">
        <f t="shared" ca="1" si="65"/>
        <v>0</v>
      </c>
      <c r="BP52" s="228">
        <f t="shared" ca="1" si="66"/>
        <v>0</v>
      </c>
      <c r="BQ52" s="228">
        <f t="shared" ca="1" si="66"/>
        <v>0</v>
      </c>
      <c r="BR52" s="228">
        <f t="shared" ca="1" si="66"/>
        <v>0</v>
      </c>
      <c r="BS52" s="228">
        <f t="shared" ca="1" si="66"/>
        <v>0</v>
      </c>
      <c r="BT52" s="228">
        <f t="shared" ca="1" si="66"/>
        <v>0</v>
      </c>
      <c r="BU52" s="228">
        <f t="shared" ca="1" si="66"/>
        <v>0</v>
      </c>
      <c r="BV52" s="228">
        <f t="shared" ca="1" si="66"/>
        <v>0</v>
      </c>
      <c r="BW52" s="228">
        <f t="shared" ca="1" si="66"/>
        <v>0</v>
      </c>
      <c r="BX52" s="228">
        <f t="shared" ca="1" si="66"/>
        <v>0</v>
      </c>
      <c r="BY52" s="228">
        <f t="shared" ca="1" si="66"/>
        <v>0</v>
      </c>
      <c r="BZ52" s="228">
        <f t="shared" ca="1" si="67"/>
        <v>0</v>
      </c>
      <c r="CA52" s="228">
        <f t="shared" ca="1" si="67"/>
        <v>0</v>
      </c>
      <c r="CB52" s="228">
        <f t="shared" ca="1" si="67"/>
        <v>0</v>
      </c>
      <c r="CC52" s="228">
        <f t="shared" ca="1" si="67"/>
        <v>0</v>
      </c>
      <c r="CD52" s="228">
        <f t="shared" ca="1" si="67"/>
        <v>0</v>
      </c>
      <c r="CE52" s="228">
        <f t="shared" ca="1" si="67"/>
        <v>0</v>
      </c>
      <c r="CF52" s="228">
        <f t="shared" ca="1" si="67"/>
        <v>0</v>
      </c>
      <c r="CG52" s="228">
        <f t="shared" ca="1" si="67"/>
        <v>0</v>
      </c>
      <c r="CH52" s="228">
        <f t="shared" ca="1" si="67"/>
        <v>0</v>
      </c>
      <c r="CI52" s="228">
        <f t="shared" ca="1" si="67"/>
        <v>0</v>
      </c>
      <c r="CJ52" s="228">
        <f t="shared" ca="1" si="68"/>
        <v>0</v>
      </c>
      <c r="CK52" s="228">
        <f t="shared" ca="1" si="68"/>
        <v>0</v>
      </c>
      <c r="CL52" s="228">
        <f t="shared" ca="1" si="68"/>
        <v>0</v>
      </c>
      <c r="CM52" s="228">
        <f t="shared" ca="1" si="68"/>
        <v>0</v>
      </c>
      <c r="CN52" s="228">
        <f t="shared" ca="1" si="68"/>
        <v>0</v>
      </c>
      <c r="CO52" s="228">
        <f t="shared" ca="1" si="68"/>
        <v>0</v>
      </c>
      <c r="CP52" s="228">
        <f t="shared" ca="1" si="68"/>
        <v>0</v>
      </c>
      <c r="CQ52" s="228">
        <f t="shared" ca="1" si="68"/>
        <v>0</v>
      </c>
      <c r="CR52" s="228">
        <f t="shared" ca="1" si="68"/>
        <v>0</v>
      </c>
      <c r="CS52" s="228">
        <f t="shared" ca="1" si="68"/>
        <v>0</v>
      </c>
      <c r="CT52" s="228">
        <f t="shared" ca="1" si="69"/>
        <v>0</v>
      </c>
      <c r="CU52" s="228">
        <f t="shared" ca="1" si="69"/>
        <v>0</v>
      </c>
      <c r="CV52" s="228">
        <f t="shared" ca="1" si="69"/>
        <v>0</v>
      </c>
      <c r="CW52" s="228">
        <f t="shared" ca="1" si="69"/>
        <v>0</v>
      </c>
      <c r="CX52" s="228">
        <f t="shared" ca="1" si="69"/>
        <v>0</v>
      </c>
      <c r="CY52" s="228">
        <f t="shared" ca="1" si="69"/>
        <v>0</v>
      </c>
      <c r="CZ52" s="228">
        <f t="shared" ca="1" si="69"/>
        <v>0</v>
      </c>
      <c r="DA52" s="228">
        <f t="shared" ca="1" si="69"/>
        <v>0</v>
      </c>
      <c r="DB52" s="228">
        <f t="shared" ca="1" si="69"/>
        <v>0</v>
      </c>
      <c r="DC52" s="228">
        <f t="shared" ca="1" si="69"/>
        <v>0</v>
      </c>
      <c r="DE52" s="403" t="str">
        <f t="shared" ca="1" si="25"/>
        <v>E.1.7.</v>
      </c>
      <c r="DF52" s="273">
        <v>1</v>
      </c>
      <c r="DG52" s="261">
        <f t="shared" ca="1" si="70"/>
        <v>21</v>
      </c>
      <c r="DH52" s="261">
        <v>0</v>
      </c>
    </row>
    <row r="53" spans="1:112" s="1" customFormat="1" hidden="1">
      <c r="A53" s="210">
        <v>41</v>
      </c>
      <c r="B53" s="347" t="str">
        <f t="shared" ca="1" si="53"/>
        <v>E.1.8.</v>
      </c>
      <c r="C53" s="216" t="str">
        <f t="shared" ca="1" si="54"/>
        <v>Veikla</v>
      </c>
      <c r="D53" s="235"/>
      <c r="E53" s="239">
        <f t="shared" ca="1" si="55"/>
        <v>0.21</v>
      </c>
      <c r="F53" s="233">
        <f ca="1">H53+NPV(FD,I53:INDEX(I53:DC53,PAL))</f>
        <v>0</v>
      </c>
      <c r="G53" s="230">
        <f ca="1">SUMIF($H$5:$DC$5,"&lt;="&amp;PAL,$H53:$DC53)</f>
        <v>0</v>
      </c>
      <c r="H53" s="228">
        <f t="shared" ca="1" si="60"/>
        <v>0</v>
      </c>
      <c r="I53" s="228">
        <f t="shared" ca="1" si="60"/>
        <v>0</v>
      </c>
      <c r="J53" s="228">
        <f t="shared" ca="1" si="60"/>
        <v>0</v>
      </c>
      <c r="K53" s="228">
        <f t="shared" ca="1" si="60"/>
        <v>0</v>
      </c>
      <c r="L53" s="228">
        <f t="shared" ca="1" si="60"/>
        <v>0</v>
      </c>
      <c r="M53" s="228">
        <f t="shared" ca="1" si="60"/>
        <v>0</v>
      </c>
      <c r="N53" s="228">
        <f t="shared" ca="1" si="60"/>
        <v>0</v>
      </c>
      <c r="O53" s="228">
        <f t="shared" ca="1" si="60"/>
        <v>0</v>
      </c>
      <c r="P53" s="228">
        <f t="shared" ca="1" si="60"/>
        <v>0</v>
      </c>
      <c r="Q53" s="228">
        <f t="shared" ca="1" si="60"/>
        <v>0</v>
      </c>
      <c r="R53" s="228">
        <f t="shared" ca="1" si="61"/>
        <v>0</v>
      </c>
      <c r="S53" s="228">
        <f t="shared" ca="1" si="61"/>
        <v>0</v>
      </c>
      <c r="T53" s="228">
        <f t="shared" ca="1" si="61"/>
        <v>0</v>
      </c>
      <c r="U53" s="228">
        <f t="shared" ca="1" si="61"/>
        <v>0</v>
      </c>
      <c r="V53" s="228">
        <f t="shared" ca="1" si="61"/>
        <v>0</v>
      </c>
      <c r="W53" s="228">
        <f t="shared" ca="1" si="61"/>
        <v>0</v>
      </c>
      <c r="X53" s="228">
        <f t="shared" ca="1" si="61"/>
        <v>0</v>
      </c>
      <c r="Y53" s="228">
        <f t="shared" ca="1" si="61"/>
        <v>0</v>
      </c>
      <c r="Z53" s="228">
        <f t="shared" ca="1" si="61"/>
        <v>0</v>
      </c>
      <c r="AA53" s="228">
        <f t="shared" ca="1" si="61"/>
        <v>0</v>
      </c>
      <c r="AB53" s="228">
        <f t="shared" ca="1" si="62"/>
        <v>0</v>
      </c>
      <c r="AC53" s="228">
        <f t="shared" ca="1" si="62"/>
        <v>0</v>
      </c>
      <c r="AD53" s="228">
        <f t="shared" ca="1" si="62"/>
        <v>0</v>
      </c>
      <c r="AE53" s="228">
        <f t="shared" ca="1" si="62"/>
        <v>0</v>
      </c>
      <c r="AF53" s="228">
        <f t="shared" ca="1" si="62"/>
        <v>0</v>
      </c>
      <c r="AG53" s="228">
        <f t="shared" ca="1" si="62"/>
        <v>0</v>
      </c>
      <c r="AH53" s="228">
        <f t="shared" ca="1" si="62"/>
        <v>0</v>
      </c>
      <c r="AI53" s="228">
        <f t="shared" ca="1" si="62"/>
        <v>0</v>
      </c>
      <c r="AJ53" s="228">
        <f t="shared" ca="1" si="62"/>
        <v>0</v>
      </c>
      <c r="AK53" s="228">
        <f t="shared" ca="1" si="62"/>
        <v>0</v>
      </c>
      <c r="AL53" s="228">
        <f t="shared" ca="1" si="63"/>
        <v>0</v>
      </c>
      <c r="AM53" s="228">
        <f t="shared" ca="1" si="63"/>
        <v>0</v>
      </c>
      <c r="AN53" s="228">
        <f t="shared" ca="1" si="63"/>
        <v>0</v>
      </c>
      <c r="AO53" s="228">
        <f t="shared" ca="1" si="63"/>
        <v>0</v>
      </c>
      <c r="AP53" s="228">
        <f t="shared" ca="1" si="63"/>
        <v>0</v>
      </c>
      <c r="AQ53" s="228">
        <f t="shared" ca="1" si="63"/>
        <v>0</v>
      </c>
      <c r="AR53" s="228">
        <f t="shared" ca="1" si="63"/>
        <v>0</v>
      </c>
      <c r="AS53" s="228">
        <f t="shared" ca="1" si="63"/>
        <v>0</v>
      </c>
      <c r="AT53" s="228">
        <f t="shared" ca="1" si="63"/>
        <v>0</v>
      </c>
      <c r="AU53" s="228">
        <f t="shared" ca="1" si="63"/>
        <v>0</v>
      </c>
      <c r="AV53" s="228">
        <f t="shared" ca="1" si="64"/>
        <v>0</v>
      </c>
      <c r="AW53" s="228">
        <f t="shared" ca="1" si="64"/>
        <v>0</v>
      </c>
      <c r="AX53" s="228">
        <f t="shared" ca="1" si="64"/>
        <v>0</v>
      </c>
      <c r="AY53" s="228">
        <f t="shared" ca="1" si="64"/>
        <v>0</v>
      </c>
      <c r="AZ53" s="228">
        <f t="shared" ca="1" si="64"/>
        <v>0</v>
      </c>
      <c r="BA53" s="228">
        <f t="shared" ca="1" si="64"/>
        <v>0</v>
      </c>
      <c r="BB53" s="228">
        <f t="shared" ca="1" si="64"/>
        <v>0</v>
      </c>
      <c r="BC53" s="228">
        <f t="shared" ca="1" si="64"/>
        <v>0</v>
      </c>
      <c r="BD53" s="228">
        <f t="shared" ca="1" si="64"/>
        <v>0</v>
      </c>
      <c r="BE53" s="228">
        <f t="shared" ca="1" si="64"/>
        <v>0</v>
      </c>
      <c r="BF53" s="228">
        <f t="shared" ca="1" si="65"/>
        <v>0</v>
      </c>
      <c r="BG53" s="228">
        <f t="shared" ca="1" si="65"/>
        <v>0</v>
      </c>
      <c r="BH53" s="228">
        <f t="shared" ca="1" si="65"/>
        <v>0</v>
      </c>
      <c r="BI53" s="228">
        <f t="shared" ca="1" si="65"/>
        <v>0</v>
      </c>
      <c r="BJ53" s="228">
        <f t="shared" ca="1" si="65"/>
        <v>0</v>
      </c>
      <c r="BK53" s="228">
        <f t="shared" ca="1" si="65"/>
        <v>0</v>
      </c>
      <c r="BL53" s="228">
        <f t="shared" ca="1" si="65"/>
        <v>0</v>
      </c>
      <c r="BM53" s="228">
        <f t="shared" ca="1" si="65"/>
        <v>0</v>
      </c>
      <c r="BN53" s="228">
        <f t="shared" ca="1" si="65"/>
        <v>0</v>
      </c>
      <c r="BO53" s="228">
        <f t="shared" ca="1" si="65"/>
        <v>0</v>
      </c>
      <c r="BP53" s="228">
        <f t="shared" ca="1" si="66"/>
        <v>0</v>
      </c>
      <c r="BQ53" s="228">
        <f t="shared" ca="1" si="66"/>
        <v>0</v>
      </c>
      <c r="BR53" s="228">
        <f t="shared" ca="1" si="66"/>
        <v>0</v>
      </c>
      <c r="BS53" s="228">
        <f t="shared" ca="1" si="66"/>
        <v>0</v>
      </c>
      <c r="BT53" s="228">
        <f t="shared" ca="1" si="66"/>
        <v>0</v>
      </c>
      <c r="BU53" s="228">
        <f t="shared" ca="1" si="66"/>
        <v>0</v>
      </c>
      <c r="BV53" s="228">
        <f t="shared" ca="1" si="66"/>
        <v>0</v>
      </c>
      <c r="BW53" s="228">
        <f t="shared" ca="1" si="66"/>
        <v>0</v>
      </c>
      <c r="BX53" s="228">
        <f t="shared" ca="1" si="66"/>
        <v>0</v>
      </c>
      <c r="BY53" s="228">
        <f t="shared" ca="1" si="66"/>
        <v>0</v>
      </c>
      <c r="BZ53" s="228">
        <f t="shared" ca="1" si="67"/>
        <v>0</v>
      </c>
      <c r="CA53" s="228">
        <f t="shared" ca="1" si="67"/>
        <v>0</v>
      </c>
      <c r="CB53" s="228">
        <f t="shared" ca="1" si="67"/>
        <v>0</v>
      </c>
      <c r="CC53" s="228">
        <f t="shared" ca="1" si="67"/>
        <v>0</v>
      </c>
      <c r="CD53" s="228">
        <f t="shared" ca="1" si="67"/>
        <v>0</v>
      </c>
      <c r="CE53" s="228">
        <f t="shared" ca="1" si="67"/>
        <v>0</v>
      </c>
      <c r="CF53" s="228">
        <f t="shared" ca="1" si="67"/>
        <v>0</v>
      </c>
      <c r="CG53" s="228">
        <f t="shared" ca="1" si="67"/>
        <v>0</v>
      </c>
      <c r="CH53" s="228">
        <f t="shared" ca="1" si="67"/>
        <v>0</v>
      </c>
      <c r="CI53" s="228">
        <f t="shared" ca="1" si="67"/>
        <v>0</v>
      </c>
      <c r="CJ53" s="228">
        <f t="shared" ca="1" si="68"/>
        <v>0</v>
      </c>
      <c r="CK53" s="228">
        <f t="shared" ca="1" si="68"/>
        <v>0</v>
      </c>
      <c r="CL53" s="228">
        <f t="shared" ca="1" si="68"/>
        <v>0</v>
      </c>
      <c r="CM53" s="228">
        <f t="shared" ca="1" si="68"/>
        <v>0</v>
      </c>
      <c r="CN53" s="228">
        <f t="shared" ca="1" si="68"/>
        <v>0</v>
      </c>
      <c r="CO53" s="228">
        <f t="shared" ca="1" si="68"/>
        <v>0</v>
      </c>
      <c r="CP53" s="228">
        <f t="shared" ca="1" si="68"/>
        <v>0</v>
      </c>
      <c r="CQ53" s="228">
        <f t="shared" ca="1" si="68"/>
        <v>0</v>
      </c>
      <c r="CR53" s="228">
        <f t="shared" ca="1" si="68"/>
        <v>0</v>
      </c>
      <c r="CS53" s="228">
        <f t="shared" ca="1" si="68"/>
        <v>0</v>
      </c>
      <c r="CT53" s="228">
        <f t="shared" ca="1" si="69"/>
        <v>0</v>
      </c>
      <c r="CU53" s="228">
        <f t="shared" ca="1" si="69"/>
        <v>0</v>
      </c>
      <c r="CV53" s="228">
        <f t="shared" ca="1" si="69"/>
        <v>0</v>
      </c>
      <c r="CW53" s="228">
        <f t="shared" ca="1" si="69"/>
        <v>0</v>
      </c>
      <c r="CX53" s="228">
        <f t="shared" ca="1" si="69"/>
        <v>0</v>
      </c>
      <c r="CY53" s="228">
        <f t="shared" ca="1" si="69"/>
        <v>0</v>
      </c>
      <c r="CZ53" s="228">
        <f t="shared" ca="1" si="69"/>
        <v>0</v>
      </c>
      <c r="DA53" s="228">
        <f t="shared" ca="1" si="69"/>
        <v>0</v>
      </c>
      <c r="DB53" s="228">
        <f t="shared" ca="1" si="69"/>
        <v>0</v>
      </c>
      <c r="DC53" s="228">
        <f t="shared" ca="1" si="69"/>
        <v>0</v>
      </c>
      <c r="DE53" s="403" t="str">
        <f t="shared" ca="1" si="25"/>
        <v>E.1.8.</v>
      </c>
      <c r="DF53" s="273">
        <v>1</v>
      </c>
      <c r="DG53" s="261">
        <f t="shared" ca="1" si="70"/>
        <v>21</v>
      </c>
      <c r="DH53" s="261">
        <v>0</v>
      </c>
    </row>
    <row r="54" spans="1:112" s="1" customFormat="1" hidden="1">
      <c r="A54" s="210">
        <v>42</v>
      </c>
      <c r="B54" s="347" t="str">
        <f t="shared" ca="1" si="53"/>
        <v>E.1.9.</v>
      </c>
      <c r="C54" s="216" t="str">
        <f t="shared" ca="1" si="54"/>
        <v>Reinvesticijos (po priemonės įgyvendinimo)</v>
      </c>
      <c r="D54" s="223"/>
      <c r="E54" s="239">
        <f t="shared" ca="1" si="55"/>
        <v>0.21</v>
      </c>
      <c r="F54" s="233">
        <f ca="1">H54+NPV(FD,I54:INDEX(I54:DC54,PAL))</f>
        <v>0</v>
      </c>
      <c r="G54" s="230">
        <f ca="1">SUMIF($H$5:$DC$5,"&lt;="&amp;PAL,$H54:$DC54)</f>
        <v>0</v>
      </c>
      <c r="H54" s="228">
        <f t="shared" ca="1" si="60"/>
        <v>0</v>
      </c>
      <c r="I54" s="228">
        <f t="shared" ca="1" si="60"/>
        <v>0</v>
      </c>
      <c r="J54" s="228">
        <f t="shared" ca="1" si="60"/>
        <v>0</v>
      </c>
      <c r="K54" s="228">
        <f t="shared" ca="1" si="60"/>
        <v>0</v>
      </c>
      <c r="L54" s="228">
        <f t="shared" ca="1" si="60"/>
        <v>0</v>
      </c>
      <c r="M54" s="228">
        <f t="shared" ca="1" si="60"/>
        <v>0</v>
      </c>
      <c r="N54" s="228">
        <f t="shared" ca="1" si="60"/>
        <v>0</v>
      </c>
      <c r="O54" s="228">
        <f t="shared" ca="1" si="60"/>
        <v>0</v>
      </c>
      <c r="P54" s="228">
        <f t="shared" ca="1" si="60"/>
        <v>0</v>
      </c>
      <c r="Q54" s="228">
        <f t="shared" ca="1" si="60"/>
        <v>0</v>
      </c>
      <c r="R54" s="228">
        <f t="shared" ca="1" si="61"/>
        <v>0</v>
      </c>
      <c r="S54" s="228">
        <f t="shared" ca="1" si="61"/>
        <v>0</v>
      </c>
      <c r="T54" s="228">
        <f t="shared" ca="1" si="61"/>
        <v>0</v>
      </c>
      <c r="U54" s="228">
        <f t="shared" ca="1" si="61"/>
        <v>0</v>
      </c>
      <c r="V54" s="228">
        <f t="shared" ca="1" si="61"/>
        <v>0</v>
      </c>
      <c r="W54" s="228">
        <f t="shared" ca="1" si="61"/>
        <v>0</v>
      </c>
      <c r="X54" s="228">
        <f t="shared" ca="1" si="61"/>
        <v>0</v>
      </c>
      <c r="Y54" s="228">
        <f t="shared" ca="1" si="61"/>
        <v>0</v>
      </c>
      <c r="Z54" s="228">
        <f t="shared" ca="1" si="61"/>
        <v>0</v>
      </c>
      <c r="AA54" s="228">
        <f t="shared" ca="1" si="61"/>
        <v>0</v>
      </c>
      <c r="AB54" s="228">
        <f t="shared" ca="1" si="62"/>
        <v>0</v>
      </c>
      <c r="AC54" s="228">
        <f t="shared" ca="1" si="62"/>
        <v>0</v>
      </c>
      <c r="AD54" s="228">
        <f t="shared" ca="1" si="62"/>
        <v>0</v>
      </c>
      <c r="AE54" s="228">
        <f t="shared" ca="1" si="62"/>
        <v>0</v>
      </c>
      <c r="AF54" s="228">
        <f t="shared" ca="1" si="62"/>
        <v>0</v>
      </c>
      <c r="AG54" s="228">
        <f t="shared" ca="1" si="62"/>
        <v>0</v>
      </c>
      <c r="AH54" s="228">
        <f t="shared" ca="1" si="62"/>
        <v>0</v>
      </c>
      <c r="AI54" s="228">
        <f t="shared" ca="1" si="62"/>
        <v>0</v>
      </c>
      <c r="AJ54" s="228">
        <f t="shared" ca="1" si="62"/>
        <v>0</v>
      </c>
      <c r="AK54" s="228">
        <f t="shared" ca="1" si="62"/>
        <v>0</v>
      </c>
      <c r="AL54" s="228">
        <f t="shared" ca="1" si="63"/>
        <v>0</v>
      </c>
      <c r="AM54" s="228">
        <f t="shared" ca="1" si="63"/>
        <v>0</v>
      </c>
      <c r="AN54" s="228">
        <f t="shared" ca="1" si="63"/>
        <v>0</v>
      </c>
      <c r="AO54" s="228">
        <f t="shared" ca="1" si="63"/>
        <v>0</v>
      </c>
      <c r="AP54" s="228">
        <f t="shared" ca="1" si="63"/>
        <v>0</v>
      </c>
      <c r="AQ54" s="228">
        <f t="shared" ca="1" si="63"/>
        <v>0</v>
      </c>
      <c r="AR54" s="228">
        <f t="shared" ca="1" si="63"/>
        <v>0</v>
      </c>
      <c r="AS54" s="228">
        <f t="shared" ca="1" si="63"/>
        <v>0</v>
      </c>
      <c r="AT54" s="228">
        <f t="shared" ca="1" si="63"/>
        <v>0</v>
      </c>
      <c r="AU54" s="228">
        <f t="shared" ca="1" si="63"/>
        <v>0</v>
      </c>
      <c r="AV54" s="228">
        <f t="shared" ca="1" si="64"/>
        <v>0</v>
      </c>
      <c r="AW54" s="228">
        <f t="shared" ca="1" si="64"/>
        <v>0</v>
      </c>
      <c r="AX54" s="228">
        <f t="shared" ca="1" si="64"/>
        <v>0</v>
      </c>
      <c r="AY54" s="228">
        <f t="shared" ca="1" si="64"/>
        <v>0</v>
      </c>
      <c r="AZ54" s="228">
        <f t="shared" ca="1" si="64"/>
        <v>0</v>
      </c>
      <c r="BA54" s="228">
        <f t="shared" ca="1" si="64"/>
        <v>0</v>
      </c>
      <c r="BB54" s="228">
        <f t="shared" ca="1" si="64"/>
        <v>0</v>
      </c>
      <c r="BC54" s="228">
        <f t="shared" ca="1" si="64"/>
        <v>0</v>
      </c>
      <c r="BD54" s="228">
        <f t="shared" ca="1" si="64"/>
        <v>0</v>
      </c>
      <c r="BE54" s="228">
        <f t="shared" ca="1" si="64"/>
        <v>0</v>
      </c>
      <c r="BF54" s="228">
        <f t="shared" ca="1" si="65"/>
        <v>0</v>
      </c>
      <c r="BG54" s="228">
        <f t="shared" ca="1" si="65"/>
        <v>0</v>
      </c>
      <c r="BH54" s="228">
        <f t="shared" ca="1" si="65"/>
        <v>0</v>
      </c>
      <c r="BI54" s="228">
        <f t="shared" ca="1" si="65"/>
        <v>0</v>
      </c>
      <c r="BJ54" s="228">
        <f t="shared" ca="1" si="65"/>
        <v>0</v>
      </c>
      <c r="BK54" s="228">
        <f t="shared" ca="1" si="65"/>
        <v>0</v>
      </c>
      <c r="BL54" s="228">
        <f t="shared" ca="1" si="65"/>
        <v>0</v>
      </c>
      <c r="BM54" s="228">
        <f t="shared" ca="1" si="65"/>
        <v>0</v>
      </c>
      <c r="BN54" s="228">
        <f t="shared" ca="1" si="65"/>
        <v>0</v>
      </c>
      <c r="BO54" s="228">
        <f t="shared" ca="1" si="65"/>
        <v>0</v>
      </c>
      <c r="BP54" s="228">
        <f t="shared" ca="1" si="66"/>
        <v>0</v>
      </c>
      <c r="BQ54" s="228">
        <f t="shared" ca="1" si="66"/>
        <v>0</v>
      </c>
      <c r="BR54" s="228">
        <f t="shared" ca="1" si="66"/>
        <v>0</v>
      </c>
      <c r="BS54" s="228">
        <f t="shared" ca="1" si="66"/>
        <v>0</v>
      </c>
      <c r="BT54" s="228">
        <f t="shared" ca="1" si="66"/>
        <v>0</v>
      </c>
      <c r="BU54" s="228">
        <f t="shared" ca="1" si="66"/>
        <v>0</v>
      </c>
      <c r="BV54" s="228">
        <f t="shared" ca="1" si="66"/>
        <v>0</v>
      </c>
      <c r="BW54" s="228">
        <f t="shared" ca="1" si="66"/>
        <v>0</v>
      </c>
      <c r="BX54" s="228">
        <f t="shared" ca="1" si="66"/>
        <v>0</v>
      </c>
      <c r="BY54" s="228">
        <f t="shared" ca="1" si="66"/>
        <v>0</v>
      </c>
      <c r="BZ54" s="228">
        <f t="shared" ca="1" si="67"/>
        <v>0</v>
      </c>
      <c r="CA54" s="228">
        <f t="shared" ca="1" si="67"/>
        <v>0</v>
      </c>
      <c r="CB54" s="228">
        <f t="shared" ca="1" si="67"/>
        <v>0</v>
      </c>
      <c r="CC54" s="228">
        <f t="shared" ca="1" si="67"/>
        <v>0</v>
      </c>
      <c r="CD54" s="228">
        <f t="shared" ca="1" si="67"/>
        <v>0</v>
      </c>
      <c r="CE54" s="228">
        <f t="shared" ca="1" si="67"/>
        <v>0</v>
      </c>
      <c r="CF54" s="228">
        <f t="shared" ca="1" si="67"/>
        <v>0</v>
      </c>
      <c r="CG54" s="228">
        <f t="shared" ca="1" si="67"/>
        <v>0</v>
      </c>
      <c r="CH54" s="228">
        <f t="shared" ca="1" si="67"/>
        <v>0</v>
      </c>
      <c r="CI54" s="228">
        <f t="shared" ca="1" si="67"/>
        <v>0</v>
      </c>
      <c r="CJ54" s="228">
        <f t="shared" ca="1" si="68"/>
        <v>0</v>
      </c>
      <c r="CK54" s="228">
        <f t="shared" ca="1" si="68"/>
        <v>0</v>
      </c>
      <c r="CL54" s="228">
        <f t="shared" ca="1" si="68"/>
        <v>0</v>
      </c>
      <c r="CM54" s="228">
        <f t="shared" ca="1" si="68"/>
        <v>0</v>
      </c>
      <c r="CN54" s="228">
        <f t="shared" ca="1" si="68"/>
        <v>0</v>
      </c>
      <c r="CO54" s="228">
        <f t="shared" ca="1" si="68"/>
        <v>0</v>
      </c>
      <c r="CP54" s="228">
        <f t="shared" ca="1" si="68"/>
        <v>0</v>
      </c>
      <c r="CQ54" s="228">
        <f t="shared" ca="1" si="68"/>
        <v>0</v>
      </c>
      <c r="CR54" s="228">
        <f t="shared" ca="1" si="68"/>
        <v>0</v>
      </c>
      <c r="CS54" s="228">
        <f t="shared" ca="1" si="68"/>
        <v>0</v>
      </c>
      <c r="CT54" s="228">
        <f t="shared" ca="1" si="69"/>
        <v>0</v>
      </c>
      <c r="CU54" s="228">
        <f t="shared" ca="1" si="69"/>
        <v>0</v>
      </c>
      <c r="CV54" s="228">
        <f t="shared" ca="1" si="69"/>
        <v>0</v>
      </c>
      <c r="CW54" s="228">
        <f t="shared" ca="1" si="69"/>
        <v>0</v>
      </c>
      <c r="CX54" s="228">
        <f t="shared" ca="1" si="69"/>
        <v>0</v>
      </c>
      <c r="CY54" s="228">
        <f t="shared" ca="1" si="69"/>
        <v>0</v>
      </c>
      <c r="CZ54" s="228">
        <f t="shared" ca="1" si="69"/>
        <v>0</v>
      </c>
      <c r="DA54" s="228">
        <f t="shared" ca="1" si="69"/>
        <v>0</v>
      </c>
      <c r="DB54" s="228">
        <f t="shared" ca="1" si="69"/>
        <v>0</v>
      </c>
      <c r="DC54" s="228">
        <f t="shared" ca="1" si="69"/>
        <v>0</v>
      </c>
      <c r="DE54" s="403" t="str">
        <f t="shared" ca="1" si="25"/>
        <v>E.1.9.</v>
      </c>
      <c r="DF54" s="273">
        <v>1</v>
      </c>
      <c r="DG54" s="261">
        <f t="shared" ca="1" si="70"/>
        <v>21</v>
      </c>
      <c r="DH54" s="261">
        <v>0</v>
      </c>
    </row>
    <row r="55" spans="1:112" s="1" customFormat="1" hidden="1">
      <c r="A55" s="210">
        <v>43</v>
      </c>
      <c r="B55" s="347" t="str">
        <f t="shared" ca="1" si="53"/>
        <v>E.1.L.</v>
      </c>
      <c r="C55" s="216" t="str">
        <f t="shared" ca="1" si="54"/>
        <v>Likutinė vertė</v>
      </c>
      <c r="D55" s="223"/>
      <c r="E55" s="239">
        <f t="shared" ca="1" si="55"/>
        <v>0.21</v>
      </c>
      <c r="F55" s="233">
        <f ca="1">H55+NPV(FD,I55:INDEX(I55:DC55,PAL))</f>
        <v>0</v>
      </c>
      <c r="G55" s="230">
        <f ca="1">SUMIF($H$5:$DC$5,"&lt;="&amp;PAL,$H55:$DC55)</f>
        <v>0</v>
      </c>
      <c r="H55" s="228">
        <f t="shared" ca="1" si="60"/>
        <v>0</v>
      </c>
      <c r="I55" s="228">
        <f t="shared" ca="1" si="60"/>
        <v>0</v>
      </c>
      <c r="J55" s="228">
        <f t="shared" ca="1" si="60"/>
        <v>0</v>
      </c>
      <c r="K55" s="228">
        <f t="shared" ca="1" si="60"/>
        <v>0</v>
      </c>
      <c r="L55" s="228">
        <f t="shared" ca="1" si="60"/>
        <v>0</v>
      </c>
      <c r="M55" s="228">
        <f t="shared" ca="1" si="60"/>
        <v>0</v>
      </c>
      <c r="N55" s="228">
        <f t="shared" ca="1" si="60"/>
        <v>0</v>
      </c>
      <c r="O55" s="228">
        <f t="shared" ca="1" si="60"/>
        <v>0</v>
      </c>
      <c r="P55" s="228">
        <f t="shared" ca="1" si="60"/>
        <v>0</v>
      </c>
      <c r="Q55" s="228">
        <f t="shared" ca="1" si="60"/>
        <v>0</v>
      </c>
      <c r="R55" s="228">
        <f t="shared" ca="1" si="61"/>
        <v>0</v>
      </c>
      <c r="S55" s="228">
        <f t="shared" ca="1" si="61"/>
        <v>0</v>
      </c>
      <c r="T55" s="228">
        <f t="shared" ca="1" si="61"/>
        <v>0</v>
      </c>
      <c r="U55" s="228">
        <f t="shared" ca="1" si="61"/>
        <v>0</v>
      </c>
      <c r="V55" s="228">
        <f t="shared" ca="1" si="61"/>
        <v>0</v>
      </c>
      <c r="W55" s="228">
        <f t="shared" ca="1" si="61"/>
        <v>0</v>
      </c>
      <c r="X55" s="228">
        <f t="shared" ca="1" si="61"/>
        <v>0</v>
      </c>
      <c r="Y55" s="228">
        <f t="shared" ca="1" si="61"/>
        <v>0</v>
      </c>
      <c r="Z55" s="228">
        <f t="shared" ca="1" si="61"/>
        <v>0</v>
      </c>
      <c r="AA55" s="228">
        <f t="shared" ca="1" si="61"/>
        <v>0</v>
      </c>
      <c r="AB55" s="228">
        <f t="shared" ca="1" si="62"/>
        <v>0</v>
      </c>
      <c r="AC55" s="228">
        <f t="shared" ca="1" si="62"/>
        <v>0</v>
      </c>
      <c r="AD55" s="228">
        <f t="shared" ca="1" si="62"/>
        <v>0</v>
      </c>
      <c r="AE55" s="228">
        <f t="shared" ca="1" si="62"/>
        <v>0</v>
      </c>
      <c r="AF55" s="228">
        <f t="shared" ca="1" si="62"/>
        <v>0</v>
      </c>
      <c r="AG55" s="228">
        <f t="shared" ca="1" si="62"/>
        <v>0</v>
      </c>
      <c r="AH55" s="228">
        <f t="shared" ca="1" si="62"/>
        <v>0</v>
      </c>
      <c r="AI55" s="228">
        <f t="shared" ca="1" si="62"/>
        <v>0</v>
      </c>
      <c r="AJ55" s="228">
        <f t="shared" ca="1" si="62"/>
        <v>0</v>
      </c>
      <c r="AK55" s="228">
        <f t="shared" ca="1" si="62"/>
        <v>0</v>
      </c>
      <c r="AL55" s="228">
        <f t="shared" ca="1" si="63"/>
        <v>0</v>
      </c>
      <c r="AM55" s="228">
        <f t="shared" ca="1" si="63"/>
        <v>0</v>
      </c>
      <c r="AN55" s="228">
        <f t="shared" ca="1" si="63"/>
        <v>0</v>
      </c>
      <c r="AO55" s="228">
        <f t="shared" ca="1" si="63"/>
        <v>0</v>
      </c>
      <c r="AP55" s="228">
        <f t="shared" ca="1" si="63"/>
        <v>0</v>
      </c>
      <c r="AQ55" s="228">
        <f t="shared" ca="1" si="63"/>
        <v>0</v>
      </c>
      <c r="AR55" s="228">
        <f t="shared" ca="1" si="63"/>
        <v>0</v>
      </c>
      <c r="AS55" s="228">
        <f t="shared" ca="1" si="63"/>
        <v>0</v>
      </c>
      <c r="AT55" s="228">
        <f t="shared" ca="1" si="63"/>
        <v>0</v>
      </c>
      <c r="AU55" s="228">
        <f t="shared" ca="1" si="63"/>
        <v>0</v>
      </c>
      <c r="AV55" s="228">
        <f t="shared" ca="1" si="64"/>
        <v>0</v>
      </c>
      <c r="AW55" s="228">
        <f t="shared" ca="1" si="64"/>
        <v>0</v>
      </c>
      <c r="AX55" s="228">
        <f t="shared" ca="1" si="64"/>
        <v>0</v>
      </c>
      <c r="AY55" s="228">
        <f t="shared" ca="1" si="64"/>
        <v>0</v>
      </c>
      <c r="AZ55" s="228">
        <f t="shared" ca="1" si="64"/>
        <v>0</v>
      </c>
      <c r="BA55" s="228">
        <f t="shared" ca="1" si="64"/>
        <v>0</v>
      </c>
      <c r="BB55" s="228">
        <f t="shared" ca="1" si="64"/>
        <v>0</v>
      </c>
      <c r="BC55" s="228">
        <f t="shared" ca="1" si="64"/>
        <v>0</v>
      </c>
      <c r="BD55" s="228">
        <f t="shared" ca="1" si="64"/>
        <v>0</v>
      </c>
      <c r="BE55" s="228">
        <f t="shared" ca="1" si="64"/>
        <v>0</v>
      </c>
      <c r="BF55" s="228">
        <f t="shared" ca="1" si="65"/>
        <v>0</v>
      </c>
      <c r="BG55" s="228">
        <f t="shared" ca="1" si="65"/>
        <v>0</v>
      </c>
      <c r="BH55" s="228">
        <f t="shared" ca="1" si="65"/>
        <v>0</v>
      </c>
      <c r="BI55" s="228">
        <f t="shared" ca="1" si="65"/>
        <v>0</v>
      </c>
      <c r="BJ55" s="228">
        <f t="shared" ca="1" si="65"/>
        <v>0</v>
      </c>
      <c r="BK55" s="228">
        <f t="shared" ca="1" si="65"/>
        <v>0</v>
      </c>
      <c r="BL55" s="228">
        <f t="shared" ca="1" si="65"/>
        <v>0</v>
      </c>
      <c r="BM55" s="228">
        <f t="shared" ca="1" si="65"/>
        <v>0</v>
      </c>
      <c r="BN55" s="228">
        <f t="shared" ca="1" si="65"/>
        <v>0</v>
      </c>
      <c r="BO55" s="228">
        <f t="shared" ca="1" si="65"/>
        <v>0</v>
      </c>
      <c r="BP55" s="228">
        <f t="shared" ca="1" si="66"/>
        <v>0</v>
      </c>
      <c r="BQ55" s="228">
        <f t="shared" ca="1" si="66"/>
        <v>0</v>
      </c>
      <c r="BR55" s="228">
        <f t="shared" ca="1" si="66"/>
        <v>0</v>
      </c>
      <c r="BS55" s="228">
        <f t="shared" ca="1" si="66"/>
        <v>0</v>
      </c>
      <c r="BT55" s="228">
        <f t="shared" ca="1" si="66"/>
        <v>0</v>
      </c>
      <c r="BU55" s="228">
        <f t="shared" ca="1" si="66"/>
        <v>0</v>
      </c>
      <c r="BV55" s="228">
        <f t="shared" ca="1" si="66"/>
        <v>0</v>
      </c>
      <c r="BW55" s="228">
        <f t="shared" ca="1" si="66"/>
        <v>0</v>
      </c>
      <c r="BX55" s="228">
        <f t="shared" ca="1" si="66"/>
        <v>0</v>
      </c>
      <c r="BY55" s="228">
        <f t="shared" ca="1" si="66"/>
        <v>0</v>
      </c>
      <c r="BZ55" s="228">
        <f t="shared" ca="1" si="67"/>
        <v>0</v>
      </c>
      <c r="CA55" s="228">
        <f t="shared" ca="1" si="67"/>
        <v>0</v>
      </c>
      <c r="CB55" s="228">
        <f t="shared" ca="1" si="67"/>
        <v>0</v>
      </c>
      <c r="CC55" s="228">
        <f t="shared" ca="1" si="67"/>
        <v>0</v>
      </c>
      <c r="CD55" s="228">
        <f t="shared" ca="1" si="67"/>
        <v>0</v>
      </c>
      <c r="CE55" s="228">
        <f t="shared" ca="1" si="67"/>
        <v>0</v>
      </c>
      <c r="CF55" s="228">
        <f t="shared" ca="1" si="67"/>
        <v>0</v>
      </c>
      <c r="CG55" s="228">
        <f t="shared" ca="1" si="67"/>
        <v>0</v>
      </c>
      <c r="CH55" s="228">
        <f t="shared" ca="1" si="67"/>
        <v>0</v>
      </c>
      <c r="CI55" s="228">
        <f t="shared" ca="1" si="67"/>
        <v>0</v>
      </c>
      <c r="CJ55" s="228">
        <f t="shared" ca="1" si="68"/>
        <v>0</v>
      </c>
      <c r="CK55" s="228">
        <f t="shared" ca="1" si="68"/>
        <v>0</v>
      </c>
      <c r="CL55" s="228">
        <f t="shared" ca="1" si="68"/>
        <v>0</v>
      </c>
      <c r="CM55" s="228">
        <f t="shared" ca="1" si="68"/>
        <v>0</v>
      </c>
      <c r="CN55" s="228">
        <f t="shared" ca="1" si="68"/>
        <v>0</v>
      </c>
      <c r="CO55" s="228">
        <f t="shared" ca="1" si="68"/>
        <v>0</v>
      </c>
      <c r="CP55" s="228">
        <f t="shared" ca="1" si="68"/>
        <v>0</v>
      </c>
      <c r="CQ55" s="228">
        <f t="shared" ca="1" si="68"/>
        <v>0</v>
      </c>
      <c r="CR55" s="228">
        <f t="shared" ca="1" si="68"/>
        <v>0</v>
      </c>
      <c r="CS55" s="228">
        <f t="shared" ca="1" si="68"/>
        <v>0</v>
      </c>
      <c r="CT55" s="228">
        <f t="shared" ca="1" si="69"/>
        <v>0</v>
      </c>
      <c r="CU55" s="228">
        <f t="shared" ca="1" si="69"/>
        <v>0</v>
      </c>
      <c r="CV55" s="228">
        <f t="shared" ca="1" si="69"/>
        <v>0</v>
      </c>
      <c r="CW55" s="228">
        <f t="shared" ca="1" si="69"/>
        <v>0</v>
      </c>
      <c r="CX55" s="228">
        <f t="shared" ca="1" si="69"/>
        <v>0</v>
      </c>
      <c r="CY55" s="228">
        <f t="shared" ca="1" si="69"/>
        <v>0</v>
      </c>
      <c r="CZ55" s="228">
        <f t="shared" ca="1" si="69"/>
        <v>0</v>
      </c>
      <c r="DA55" s="228">
        <f t="shared" ca="1" si="69"/>
        <v>0</v>
      </c>
      <c r="DB55" s="228">
        <f t="shared" ca="1" si="69"/>
        <v>0</v>
      </c>
      <c r="DC55" s="228">
        <f t="shared" ca="1" si="69"/>
        <v>0</v>
      </c>
      <c r="DE55" s="403" t="str">
        <f t="shared" ca="1" si="25"/>
        <v>E.1.L.</v>
      </c>
      <c r="DF55" s="273">
        <v>1</v>
      </c>
      <c r="DG55" s="261">
        <f t="shared" ca="1" si="70"/>
        <v>21</v>
      </c>
      <c r="DH55" s="261">
        <f ca="1">DG55/(100+DG55)</f>
        <v>0.17355371900826447</v>
      </c>
    </row>
    <row r="56" spans="1:112" s="1" customFormat="1" hidden="1">
      <c r="A56" s="210">
        <v>44</v>
      </c>
      <c r="B56" s="347" t="str">
        <f t="shared" ca="1" si="53"/>
        <v>E.2.</v>
      </c>
      <c r="C56" s="339" t="str">
        <f t="shared" ca="1" si="54"/>
        <v>Paslaugų teikimas</v>
      </c>
      <c r="D56" s="220"/>
      <c r="E56" s="379" t="str">
        <f t="shared" ca="1" si="55"/>
        <v/>
      </c>
      <c r="F56" s="231">
        <f ca="1">SUM(F57:F64)+F65</f>
        <v>100622347.94697168</v>
      </c>
      <c r="G56" s="230">
        <f ca="1">SUMIF($H$5:$DC$5,"&lt;="&amp;PAL,$H56:$DC56)</f>
        <v>116700000</v>
      </c>
      <c r="H56" s="380">
        <f ca="1">SUM(H57:H65)</f>
        <v>11000000</v>
      </c>
      <c r="I56" s="380">
        <f t="shared" ref="I56:BT56" ca="1" si="71">SUM(I57:I65)</f>
        <v>12000000</v>
      </c>
      <c r="J56" s="380">
        <f t="shared" ca="1" si="71"/>
        <v>13000000</v>
      </c>
      <c r="K56" s="380">
        <f t="shared" ca="1" si="71"/>
        <v>14000000</v>
      </c>
      <c r="L56" s="380">
        <f t="shared" ca="1" si="71"/>
        <v>15000000</v>
      </c>
      <c r="M56" s="380">
        <f t="shared" ca="1" si="71"/>
        <v>16000000</v>
      </c>
      <c r="N56" s="380">
        <f t="shared" ca="1" si="71"/>
        <v>17000000</v>
      </c>
      <c r="O56" s="380">
        <f t="shared" ca="1" si="71"/>
        <v>18700000</v>
      </c>
      <c r="P56" s="380">
        <f t="shared" ca="1" si="71"/>
        <v>0</v>
      </c>
      <c r="Q56" s="380">
        <f t="shared" ca="1" si="71"/>
        <v>0</v>
      </c>
      <c r="R56" s="380">
        <f t="shared" ca="1" si="71"/>
        <v>0</v>
      </c>
      <c r="S56" s="380">
        <f t="shared" ca="1" si="71"/>
        <v>0</v>
      </c>
      <c r="T56" s="380">
        <f t="shared" ca="1" si="71"/>
        <v>0</v>
      </c>
      <c r="U56" s="380">
        <f t="shared" ca="1" si="71"/>
        <v>0</v>
      </c>
      <c r="V56" s="380">
        <f t="shared" ca="1" si="71"/>
        <v>0</v>
      </c>
      <c r="W56" s="380">
        <f t="shared" ca="1" si="71"/>
        <v>0</v>
      </c>
      <c r="X56" s="380">
        <f t="shared" ca="1" si="71"/>
        <v>0</v>
      </c>
      <c r="Y56" s="380">
        <f t="shared" ca="1" si="71"/>
        <v>0</v>
      </c>
      <c r="Z56" s="380">
        <f t="shared" ca="1" si="71"/>
        <v>0</v>
      </c>
      <c r="AA56" s="380">
        <f t="shared" ca="1" si="71"/>
        <v>0</v>
      </c>
      <c r="AB56" s="380">
        <f t="shared" ca="1" si="71"/>
        <v>0</v>
      </c>
      <c r="AC56" s="380">
        <f t="shared" ca="1" si="71"/>
        <v>0</v>
      </c>
      <c r="AD56" s="380">
        <f t="shared" ca="1" si="71"/>
        <v>0</v>
      </c>
      <c r="AE56" s="380">
        <f t="shared" ca="1" si="71"/>
        <v>0</v>
      </c>
      <c r="AF56" s="380">
        <f t="shared" ca="1" si="71"/>
        <v>0</v>
      </c>
      <c r="AG56" s="380">
        <f t="shared" ca="1" si="71"/>
        <v>0</v>
      </c>
      <c r="AH56" s="380">
        <f t="shared" ca="1" si="71"/>
        <v>0</v>
      </c>
      <c r="AI56" s="380">
        <f t="shared" ca="1" si="71"/>
        <v>0</v>
      </c>
      <c r="AJ56" s="380">
        <f t="shared" ca="1" si="71"/>
        <v>0</v>
      </c>
      <c r="AK56" s="380">
        <f t="shared" ca="1" si="71"/>
        <v>0</v>
      </c>
      <c r="AL56" s="380">
        <f t="shared" ca="1" si="71"/>
        <v>0</v>
      </c>
      <c r="AM56" s="380">
        <f t="shared" ca="1" si="71"/>
        <v>0</v>
      </c>
      <c r="AN56" s="380">
        <f t="shared" ca="1" si="71"/>
        <v>0</v>
      </c>
      <c r="AO56" s="380">
        <f t="shared" ca="1" si="71"/>
        <v>0</v>
      </c>
      <c r="AP56" s="380">
        <f t="shared" ca="1" si="71"/>
        <v>0</v>
      </c>
      <c r="AQ56" s="380">
        <f t="shared" ca="1" si="71"/>
        <v>0</v>
      </c>
      <c r="AR56" s="380">
        <f t="shared" ca="1" si="71"/>
        <v>0</v>
      </c>
      <c r="AS56" s="380">
        <f t="shared" ca="1" si="71"/>
        <v>0</v>
      </c>
      <c r="AT56" s="380">
        <f t="shared" ca="1" si="71"/>
        <v>0</v>
      </c>
      <c r="AU56" s="380">
        <f t="shared" ca="1" si="71"/>
        <v>0</v>
      </c>
      <c r="AV56" s="380">
        <f t="shared" ca="1" si="71"/>
        <v>0</v>
      </c>
      <c r="AW56" s="380">
        <f t="shared" ca="1" si="71"/>
        <v>0</v>
      </c>
      <c r="AX56" s="380">
        <f t="shared" ca="1" si="71"/>
        <v>0</v>
      </c>
      <c r="AY56" s="380">
        <f t="shared" ca="1" si="71"/>
        <v>0</v>
      </c>
      <c r="AZ56" s="380">
        <f t="shared" ca="1" si="71"/>
        <v>0</v>
      </c>
      <c r="BA56" s="380">
        <f t="shared" ca="1" si="71"/>
        <v>0</v>
      </c>
      <c r="BB56" s="380">
        <f t="shared" ca="1" si="71"/>
        <v>0</v>
      </c>
      <c r="BC56" s="380">
        <f t="shared" ca="1" si="71"/>
        <v>0</v>
      </c>
      <c r="BD56" s="380">
        <f t="shared" ca="1" si="71"/>
        <v>0</v>
      </c>
      <c r="BE56" s="380">
        <f t="shared" ca="1" si="71"/>
        <v>0</v>
      </c>
      <c r="BF56" s="380">
        <f t="shared" ca="1" si="71"/>
        <v>0</v>
      </c>
      <c r="BG56" s="380">
        <f t="shared" ca="1" si="71"/>
        <v>0</v>
      </c>
      <c r="BH56" s="380">
        <f t="shared" ca="1" si="71"/>
        <v>0</v>
      </c>
      <c r="BI56" s="380">
        <f t="shared" ca="1" si="71"/>
        <v>0</v>
      </c>
      <c r="BJ56" s="380">
        <f t="shared" ca="1" si="71"/>
        <v>0</v>
      </c>
      <c r="BK56" s="380">
        <f t="shared" ca="1" si="71"/>
        <v>0</v>
      </c>
      <c r="BL56" s="380">
        <f t="shared" ca="1" si="71"/>
        <v>0</v>
      </c>
      <c r="BM56" s="380">
        <f t="shared" ca="1" si="71"/>
        <v>0</v>
      </c>
      <c r="BN56" s="380">
        <f t="shared" ca="1" si="71"/>
        <v>0</v>
      </c>
      <c r="BO56" s="380">
        <f t="shared" ca="1" si="71"/>
        <v>0</v>
      </c>
      <c r="BP56" s="380">
        <f t="shared" ca="1" si="71"/>
        <v>0</v>
      </c>
      <c r="BQ56" s="380">
        <f t="shared" ca="1" si="71"/>
        <v>0</v>
      </c>
      <c r="BR56" s="380">
        <f t="shared" ca="1" si="71"/>
        <v>0</v>
      </c>
      <c r="BS56" s="380">
        <f t="shared" ca="1" si="71"/>
        <v>0</v>
      </c>
      <c r="BT56" s="380">
        <f t="shared" ca="1" si="71"/>
        <v>0</v>
      </c>
      <c r="BU56" s="380">
        <f t="shared" ref="BU56:DC56" ca="1" si="72">SUM(BU57:BU65)</f>
        <v>0</v>
      </c>
      <c r="BV56" s="380">
        <f t="shared" ca="1" si="72"/>
        <v>0</v>
      </c>
      <c r="BW56" s="380">
        <f t="shared" ca="1" si="72"/>
        <v>0</v>
      </c>
      <c r="BX56" s="380">
        <f t="shared" ca="1" si="72"/>
        <v>0</v>
      </c>
      <c r="BY56" s="380">
        <f t="shared" ca="1" si="72"/>
        <v>0</v>
      </c>
      <c r="BZ56" s="380">
        <f t="shared" ca="1" si="72"/>
        <v>0</v>
      </c>
      <c r="CA56" s="380">
        <f t="shared" ca="1" si="72"/>
        <v>0</v>
      </c>
      <c r="CB56" s="380">
        <f t="shared" ca="1" si="72"/>
        <v>0</v>
      </c>
      <c r="CC56" s="380">
        <f t="shared" ca="1" si="72"/>
        <v>0</v>
      </c>
      <c r="CD56" s="380">
        <f t="shared" ca="1" si="72"/>
        <v>0</v>
      </c>
      <c r="CE56" s="380">
        <f t="shared" ca="1" si="72"/>
        <v>0</v>
      </c>
      <c r="CF56" s="380">
        <f t="shared" ca="1" si="72"/>
        <v>0</v>
      </c>
      <c r="CG56" s="380">
        <f t="shared" ca="1" si="72"/>
        <v>0</v>
      </c>
      <c r="CH56" s="380">
        <f t="shared" ca="1" si="72"/>
        <v>0</v>
      </c>
      <c r="CI56" s="380">
        <f t="shared" ca="1" si="72"/>
        <v>0</v>
      </c>
      <c r="CJ56" s="380">
        <f t="shared" ca="1" si="72"/>
        <v>0</v>
      </c>
      <c r="CK56" s="380">
        <f t="shared" ca="1" si="72"/>
        <v>0</v>
      </c>
      <c r="CL56" s="380">
        <f t="shared" ca="1" si="72"/>
        <v>0</v>
      </c>
      <c r="CM56" s="380">
        <f t="shared" ca="1" si="72"/>
        <v>0</v>
      </c>
      <c r="CN56" s="380">
        <f t="shared" ca="1" si="72"/>
        <v>0</v>
      </c>
      <c r="CO56" s="380">
        <f t="shared" ca="1" si="72"/>
        <v>0</v>
      </c>
      <c r="CP56" s="380">
        <f t="shared" ca="1" si="72"/>
        <v>0</v>
      </c>
      <c r="CQ56" s="380">
        <f t="shared" ca="1" si="72"/>
        <v>0</v>
      </c>
      <c r="CR56" s="380">
        <f t="shared" ca="1" si="72"/>
        <v>0</v>
      </c>
      <c r="CS56" s="380">
        <f t="shared" ca="1" si="72"/>
        <v>0</v>
      </c>
      <c r="CT56" s="380">
        <f t="shared" ca="1" si="72"/>
        <v>0</v>
      </c>
      <c r="CU56" s="380">
        <f t="shared" ca="1" si="72"/>
        <v>0</v>
      </c>
      <c r="CV56" s="380">
        <f t="shared" ca="1" si="72"/>
        <v>0</v>
      </c>
      <c r="CW56" s="380">
        <f t="shared" ca="1" si="72"/>
        <v>0</v>
      </c>
      <c r="CX56" s="380">
        <f t="shared" ca="1" si="72"/>
        <v>0</v>
      </c>
      <c r="CY56" s="380">
        <f t="shared" ca="1" si="72"/>
        <v>0</v>
      </c>
      <c r="CZ56" s="380">
        <f t="shared" ca="1" si="72"/>
        <v>0</v>
      </c>
      <c r="DA56" s="380">
        <f t="shared" ca="1" si="72"/>
        <v>0</v>
      </c>
      <c r="DB56" s="380">
        <f t="shared" ca="1" si="72"/>
        <v>0</v>
      </c>
      <c r="DC56" s="380">
        <f t="shared" ca="1" si="72"/>
        <v>0</v>
      </c>
      <c r="DE56" s="403"/>
      <c r="DF56" s="273">
        <v>1</v>
      </c>
      <c r="DG56" s="261"/>
      <c r="DH56" s="261"/>
    </row>
    <row r="57" spans="1:112" s="1" customFormat="1" hidden="1">
      <c r="A57" s="210">
        <v>45</v>
      </c>
      <c r="B57" s="347" t="str">
        <f t="shared" ca="1" si="53"/>
        <v>E.2.1.</v>
      </c>
      <c r="C57" s="216" t="str">
        <f t="shared" ca="1" si="54"/>
        <v>Vystomojo bendradarbiavimo projektų finansavimas</v>
      </c>
      <c r="D57" s="235"/>
      <c r="E57" s="239">
        <f t="shared" ca="1" si="55"/>
        <v>0</v>
      </c>
      <c r="F57" s="233">
        <f ca="1">H57+NPV(FD,I57:INDEX(I57:DC57,PAL))</f>
        <v>100622347.94697168</v>
      </c>
      <c r="G57" s="230">
        <f ca="1">SUMIF($H$5:$DC$5,"&lt;="&amp;PAL,$H57:$DC57)</f>
        <v>116700000</v>
      </c>
      <c r="H57" s="228">
        <f t="shared" ref="H57:Q66" ca="1" si="73">OFFSET(INDIRECT("'"&amp;Opt_alt&amp;"'!H12"),$A57,H$5)*$DF57</f>
        <v>11000000</v>
      </c>
      <c r="I57" s="228">
        <f t="shared" ca="1" si="73"/>
        <v>12000000</v>
      </c>
      <c r="J57" s="228">
        <f t="shared" ca="1" si="73"/>
        <v>13000000</v>
      </c>
      <c r="K57" s="228">
        <f t="shared" ca="1" si="73"/>
        <v>14000000</v>
      </c>
      <c r="L57" s="228">
        <f t="shared" ca="1" si="73"/>
        <v>15000000</v>
      </c>
      <c r="M57" s="228">
        <f t="shared" ca="1" si="73"/>
        <v>16000000</v>
      </c>
      <c r="N57" s="228">
        <f t="shared" ca="1" si="73"/>
        <v>17000000</v>
      </c>
      <c r="O57" s="228">
        <f t="shared" ca="1" si="73"/>
        <v>18700000</v>
      </c>
      <c r="P57" s="228">
        <f t="shared" ca="1" si="73"/>
        <v>0</v>
      </c>
      <c r="Q57" s="228">
        <f t="shared" ca="1" si="73"/>
        <v>0</v>
      </c>
      <c r="R57" s="228">
        <f t="shared" ref="R57:AA66" ca="1" si="74">OFFSET(INDIRECT("'"&amp;Opt_alt&amp;"'!H12"),$A57,R$5)*$DF57</f>
        <v>0</v>
      </c>
      <c r="S57" s="228">
        <f t="shared" ca="1" si="74"/>
        <v>0</v>
      </c>
      <c r="T57" s="228">
        <f t="shared" ca="1" si="74"/>
        <v>0</v>
      </c>
      <c r="U57" s="228">
        <f t="shared" ca="1" si="74"/>
        <v>0</v>
      </c>
      <c r="V57" s="228">
        <f t="shared" ca="1" si="74"/>
        <v>0</v>
      </c>
      <c r="W57" s="228">
        <f t="shared" ca="1" si="74"/>
        <v>0</v>
      </c>
      <c r="X57" s="228">
        <f t="shared" ca="1" si="74"/>
        <v>0</v>
      </c>
      <c r="Y57" s="228">
        <f t="shared" ca="1" si="74"/>
        <v>0</v>
      </c>
      <c r="Z57" s="228">
        <f t="shared" ca="1" si="74"/>
        <v>0</v>
      </c>
      <c r="AA57" s="228">
        <f t="shared" ca="1" si="74"/>
        <v>0</v>
      </c>
      <c r="AB57" s="228">
        <f t="shared" ref="AB57:AK66" ca="1" si="75">OFFSET(INDIRECT("'"&amp;Opt_alt&amp;"'!H12"),$A57,AB$5)*$DF57</f>
        <v>0</v>
      </c>
      <c r="AC57" s="228">
        <f t="shared" ca="1" si="75"/>
        <v>0</v>
      </c>
      <c r="AD57" s="228">
        <f t="shared" ca="1" si="75"/>
        <v>0</v>
      </c>
      <c r="AE57" s="228">
        <f t="shared" ca="1" si="75"/>
        <v>0</v>
      </c>
      <c r="AF57" s="228">
        <f t="shared" ca="1" si="75"/>
        <v>0</v>
      </c>
      <c r="AG57" s="228">
        <f t="shared" ca="1" si="75"/>
        <v>0</v>
      </c>
      <c r="AH57" s="228">
        <f t="shared" ca="1" si="75"/>
        <v>0</v>
      </c>
      <c r="AI57" s="228">
        <f t="shared" ca="1" si="75"/>
        <v>0</v>
      </c>
      <c r="AJ57" s="228">
        <f t="shared" ca="1" si="75"/>
        <v>0</v>
      </c>
      <c r="AK57" s="228">
        <f t="shared" ca="1" si="75"/>
        <v>0</v>
      </c>
      <c r="AL57" s="228">
        <f t="shared" ref="AL57:AU66" ca="1" si="76">OFFSET(INDIRECT("'"&amp;Opt_alt&amp;"'!H12"),$A57,AL$5)*$DF57</f>
        <v>0</v>
      </c>
      <c r="AM57" s="228">
        <f t="shared" ca="1" si="76"/>
        <v>0</v>
      </c>
      <c r="AN57" s="228">
        <f t="shared" ca="1" si="76"/>
        <v>0</v>
      </c>
      <c r="AO57" s="228">
        <f t="shared" ca="1" si="76"/>
        <v>0</v>
      </c>
      <c r="AP57" s="228">
        <f t="shared" ca="1" si="76"/>
        <v>0</v>
      </c>
      <c r="AQ57" s="228">
        <f t="shared" ca="1" si="76"/>
        <v>0</v>
      </c>
      <c r="AR57" s="228">
        <f t="shared" ca="1" si="76"/>
        <v>0</v>
      </c>
      <c r="AS57" s="228">
        <f t="shared" ca="1" si="76"/>
        <v>0</v>
      </c>
      <c r="AT57" s="228">
        <f t="shared" ca="1" si="76"/>
        <v>0</v>
      </c>
      <c r="AU57" s="228">
        <f t="shared" ca="1" si="76"/>
        <v>0</v>
      </c>
      <c r="AV57" s="228">
        <f t="shared" ref="AV57:BE66" ca="1" si="77">OFFSET(INDIRECT("'"&amp;Opt_alt&amp;"'!H12"),$A57,AV$5)*$DF57</f>
        <v>0</v>
      </c>
      <c r="AW57" s="228">
        <f t="shared" ca="1" si="77"/>
        <v>0</v>
      </c>
      <c r="AX57" s="228">
        <f t="shared" ca="1" si="77"/>
        <v>0</v>
      </c>
      <c r="AY57" s="228">
        <f t="shared" ca="1" si="77"/>
        <v>0</v>
      </c>
      <c r="AZ57" s="228">
        <f t="shared" ca="1" si="77"/>
        <v>0</v>
      </c>
      <c r="BA57" s="228">
        <f t="shared" ca="1" si="77"/>
        <v>0</v>
      </c>
      <c r="BB57" s="228">
        <f t="shared" ca="1" si="77"/>
        <v>0</v>
      </c>
      <c r="BC57" s="228">
        <f t="shared" ca="1" si="77"/>
        <v>0</v>
      </c>
      <c r="BD57" s="228">
        <f t="shared" ca="1" si="77"/>
        <v>0</v>
      </c>
      <c r="BE57" s="228">
        <f t="shared" ca="1" si="77"/>
        <v>0</v>
      </c>
      <c r="BF57" s="228">
        <f t="shared" ref="BF57:BO66" ca="1" si="78">OFFSET(INDIRECT("'"&amp;Opt_alt&amp;"'!H12"),$A57,BF$5)*$DF57</f>
        <v>0</v>
      </c>
      <c r="BG57" s="228">
        <f t="shared" ca="1" si="78"/>
        <v>0</v>
      </c>
      <c r="BH57" s="228">
        <f t="shared" ca="1" si="78"/>
        <v>0</v>
      </c>
      <c r="BI57" s="228">
        <f t="shared" ca="1" si="78"/>
        <v>0</v>
      </c>
      <c r="BJ57" s="228">
        <f t="shared" ca="1" si="78"/>
        <v>0</v>
      </c>
      <c r="BK57" s="228">
        <f t="shared" ca="1" si="78"/>
        <v>0</v>
      </c>
      <c r="BL57" s="228">
        <f t="shared" ca="1" si="78"/>
        <v>0</v>
      </c>
      <c r="BM57" s="228">
        <f t="shared" ca="1" si="78"/>
        <v>0</v>
      </c>
      <c r="BN57" s="228">
        <f t="shared" ca="1" si="78"/>
        <v>0</v>
      </c>
      <c r="BO57" s="228">
        <f t="shared" ca="1" si="78"/>
        <v>0</v>
      </c>
      <c r="BP57" s="228">
        <f t="shared" ref="BP57:BY66" ca="1" si="79">OFFSET(INDIRECT("'"&amp;Opt_alt&amp;"'!H12"),$A57,BP$5)*$DF57</f>
        <v>0</v>
      </c>
      <c r="BQ57" s="228">
        <f t="shared" ca="1" si="79"/>
        <v>0</v>
      </c>
      <c r="BR57" s="228">
        <f t="shared" ca="1" si="79"/>
        <v>0</v>
      </c>
      <c r="BS57" s="228">
        <f t="shared" ca="1" si="79"/>
        <v>0</v>
      </c>
      <c r="BT57" s="228">
        <f t="shared" ca="1" si="79"/>
        <v>0</v>
      </c>
      <c r="BU57" s="228">
        <f t="shared" ca="1" si="79"/>
        <v>0</v>
      </c>
      <c r="BV57" s="228">
        <f t="shared" ca="1" si="79"/>
        <v>0</v>
      </c>
      <c r="BW57" s="228">
        <f t="shared" ca="1" si="79"/>
        <v>0</v>
      </c>
      <c r="BX57" s="228">
        <f t="shared" ca="1" si="79"/>
        <v>0</v>
      </c>
      <c r="BY57" s="228">
        <f t="shared" ca="1" si="79"/>
        <v>0</v>
      </c>
      <c r="BZ57" s="228">
        <f t="shared" ref="BZ57:CI66" ca="1" si="80">OFFSET(INDIRECT("'"&amp;Opt_alt&amp;"'!H12"),$A57,BZ$5)*$DF57</f>
        <v>0</v>
      </c>
      <c r="CA57" s="228">
        <f t="shared" ca="1" si="80"/>
        <v>0</v>
      </c>
      <c r="CB57" s="228">
        <f t="shared" ca="1" si="80"/>
        <v>0</v>
      </c>
      <c r="CC57" s="228">
        <f t="shared" ca="1" si="80"/>
        <v>0</v>
      </c>
      <c r="CD57" s="228">
        <f t="shared" ca="1" si="80"/>
        <v>0</v>
      </c>
      <c r="CE57" s="228">
        <f t="shared" ca="1" si="80"/>
        <v>0</v>
      </c>
      <c r="CF57" s="228">
        <f t="shared" ca="1" si="80"/>
        <v>0</v>
      </c>
      <c r="CG57" s="228">
        <f t="shared" ca="1" si="80"/>
        <v>0</v>
      </c>
      <c r="CH57" s="228">
        <f t="shared" ca="1" si="80"/>
        <v>0</v>
      </c>
      <c r="CI57" s="228">
        <f t="shared" ca="1" si="80"/>
        <v>0</v>
      </c>
      <c r="CJ57" s="228">
        <f t="shared" ref="CJ57:CS66" ca="1" si="81">OFFSET(INDIRECT("'"&amp;Opt_alt&amp;"'!H12"),$A57,CJ$5)*$DF57</f>
        <v>0</v>
      </c>
      <c r="CK57" s="228">
        <f t="shared" ca="1" si="81"/>
        <v>0</v>
      </c>
      <c r="CL57" s="228">
        <f t="shared" ca="1" si="81"/>
        <v>0</v>
      </c>
      <c r="CM57" s="228">
        <f t="shared" ca="1" si="81"/>
        <v>0</v>
      </c>
      <c r="CN57" s="228">
        <f t="shared" ca="1" si="81"/>
        <v>0</v>
      </c>
      <c r="CO57" s="228">
        <f t="shared" ca="1" si="81"/>
        <v>0</v>
      </c>
      <c r="CP57" s="228">
        <f t="shared" ca="1" si="81"/>
        <v>0</v>
      </c>
      <c r="CQ57" s="228">
        <f t="shared" ca="1" si="81"/>
        <v>0</v>
      </c>
      <c r="CR57" s="228">
        <f t="shared" ca="1" si="81"/>
        <v>0</v>
      </c>
      <c r="CS57" s="228">
        <f t="shared" ca="1" si="81"/>
        <v>0</v>
      </c>
      <c r="CT57" s="228">
        <f t="shared" ref="CT57:DC66" ca="1" si="82">OFFSET(INDIRECT("'"&amp;Opt_alt&amp;"'!H12"),$A57,CT$5)*$DF57</f>
        <v>0</v>
      </c>
      <c r="CU57" s="228">
        <f t="shared" ca="1" si="82"/>
        <v>0</v>
      </c>
      <c r="CV57" s="228">
        <f t="shared" ca="1" si="82"/>
        <v>0</v>
      </c>
      <c r="CW57" s="228">
        <f t="shared" ca="1" si="82"/>
        <v>0</v>
      </c>
      <c r="CX57" s="228">
        <f t="shared" ca="1" si="82"/>
        <v>0</v>
      </c>
      <c r="CY57" s="228">
        <f t="shared" ca="1" si="82"/>
        <v>0</v>
      </c>
      <c r="CZ57" s="228">
        <f t="shared" ca="1" si="82"/>
        <v>0</v>
      </c>
      <c r="DA57" s="228">
        <f t="shared" ca="1" si="82"/>
        <v>0</v>
      </c>
      <c r="DB57" s="228">
        <f t="shared" ca="1" si="82"/>
        <v>0</v>
      </c>
      <c r="DC57" s="228">
        <f t="shared" ca="1" si="82"/>
        <v>0</v>
      </c>
      <c r="DE57" s="403" t="str">
        <f t="shared" ca="1" si="25"/>
        <v>E.2.1.</v>
      </c>
      <c r="DF57" s="273">
        <v>1</v>
      </c>
      <c r="DG57" s="261">
        <f t="shared" ref="DG57:DG66" ca="1" si="83">OFFSET(INDIRECT("'"&amp;Opt_alt&amp;"'!H12"),$A57,DG$5)</f>
        <v>0</v>
      </c>
      <c r="DH57" s="261">
        <v>0</v>
      </c>
    </row>
    <row r="58" spans="1:112" s="1" customFormat="1" hidden="1">
      <c r="A58" s="210">
        <v>46</v>
      </c>
      <c r="B58" s="347" t="str">
        <f t="shared" ca="1" si="53"/>
        <v>E.2.2.</v>
      </c>
      <c r="C58" s="216" t="str">
        <f t="shared" ca="1" si="54"/>
        <v>Veikla</v>
      </c>
      <c r="D58" s="235"/>
      <c r="E58" s="239">
        <f t="shared" ca="1" si="55"/>
        <v>0.21</v>
      </c>
      <c r="F58" s="233">
        <f ca="1">H58+NPV(FD,I58:INDEX(I58:DC58,PAL))</f>
        <v>0</v>
      </c>
      <c r="G58" s="230">
        <f ca="1">SUMIF($H$5:$DC$5,"&lt;="&amp;PAL,$H58:$DC58)</f>
        <v>0</v>
      </c>
      <c r="H58" s="228">
        <f t="shared" ca="1" si="73"/>
        <v>0</v>
      </c>
      <c r="I58" s="228">
        <f t="shared" ca="1" si="73"/>
        <v>0</v>
      </c>
      <c r="J58" s="228">
        <f t="shared" ca="1" si="73"/>
        <v>0</v>
      </c>
      <c r="K58" s="228">
        <f t="shared" ca="1" si="73"/>
        <v>0</v>
      </c>
      <c r="L58" s="228">
        <f t="shared" ca="1" si="73"/>
        <v>0</v>
      </c>
      <c r="M58" s="228">
        <f t="shared" ca="1" si="73"/>
        <v>0</v>
      </c>
      <c r="N58" s="228">
        <f t="shared" ca="1" si="73"/>
        <v>0</v>
      </c>
      <c r="O58" s="228">
        <f t="shared" ca="1" si="73"/>
        <v>0</v>
      </c>
      <c r="P58" s="228">
        <f t="shared" ca="1" si="73"/>
        <v>0</v>
      </c>
      <c r="Q58" s="228">
        <f t="shared" ca="1" si="73"/>
        <v>0</v>
      </c>
      <c r="R58" s="228">
        <f t="shared" ca="1" si="74"/>
        <v>0</v>
      </c>
      <c r="S58" s="228">
        <f t="shared" ca="1" si="74"/>
        <v>0</v>
      </c>
      <c r="T58" s="228">
        <f t="shared" ca="1" si="74"/>
        <v>0</v>
      </c>
      <c r="U58" s="228">
        <f t="shared" ca="1" si="74"/>
        <v>0</v>
      </c>
      <c r="V58" s="228">
        <f t="shared" ca="1" si="74"/>
        <v>0</v>
      </c>
      <c r="W58" s="228">
        <f t="shared" ca="1" si="74"/>
        <v>0</v>
      </c>
      <c r="X58" s="228">
        <f t="shared" ca="1" si="74"/>
        <v>0</v>
      </c>
      <c r="Y58" s="228">
        <f t="shared" ca="1" si="74"/>
        <v>0</v>
      </c>
      <c r="Z58" s="228">
        <f t="shared" ca="1" si="74"/>
        <v>0</v>
      </c>
      <c r="AA58" s="228">
        <f t="shared" ca="1" si="74"/>
        <v>0</v>
      </c>
      <c r="AB58" s="228">
        <f t="shared" ca="1" si="75"/>
        <v>0</v>
      </c>
      <c r="AC58" s="228">
        <f t="shared" ca="1" si="75"/>
        <v>0</v>
      </c>
      <c r="AD58" s="228">
        <f t="shared" ca="1" si="75"/>
        <v>0</v>
      </c>
      <c r="AE58" s="228">
        <f t="shared" ca="1" si="75"/>
        <v>0</v>
      </c>
      <c r="AF58" s="228">
        <f t="shared" ca="1" si="75"/>
        <v>0</v>
      </c>
      <c r="AG58" s="228">
        <f t="shared" ca="1" si="75"/>
        <v>0</v>
      </c>
      <c r="AH58" s="228">
        <f t="shared" ca="1" si="75"/>
        <v>0</v>
      </c>
      <c r="AI58" s="228">
        <f t="shared" ca="1" si="75"/>
        <v>0</v>
      </c>
      <c r="AJ58" s="228">
        <f t="shared" ca="1" si="75"/>
        <v>0</v>
      </c>
      <c r="AK58" s="228">
        <f t="shared" ca="1" si="75"/>
        <v>0</v>
      </c>
      <c r="AL58" s="228">
        <f t="shared" ca="1" si="76"/>
        <v>0</v>
      </c>
      <c r="AM58" s="228">
        <f t="shared" ca="1" si="76"/>
        <v>0</v>
      </c>
      <c r="AN58" s="228">
        <f t="shared" ca="1" si="76"/>
        <v>0</v>
      </c>
      <c r="AO58" s="228">
        <f t="shared" ca="1" si="76"/>
        <v>0</v>
      </c>
      <c r="AP58" s="228">
        <f t="shared" ca="1" si="76"/>
        <v>0</v>
      </c>
      <c r="AQ58" s="228">
        <f t="shared" ca="1" si="76"/>
        <v>0</v>
      </c>
      <c r="AR58" s="228">
        <f t="shared" ca="1" si="76"/>
        <v>0</v>
      </c>
      <c r="AS58" s="228">
        <f t="shared" ca="1" si="76"/>
        <v>0</v>
      </c>
      <c r="AT58" s="228">
        <f t="shared" ca="1" si="76"/>
        <v>0</v>
      </c>
      <c r="AU58" s="228">
        <f t="shared" ca="1" si="76"/>
        <v>0</v>
      </c>
      <c r="AV58" s="228">
        <f t="shared" ca="1" si="77"/>
        <v>0</v>
      </c>
      <c r="AW58" s="228">
        <f t="shared" ca="1" si="77"/>
        <v>0</v>
      </c>
      <c r="AX58" s="228">
        <f t="shared" ca="1" si="77"/>
        <v>0</v>
      </c>
      <c r="AY58" s="228">
        <f t="shared" ca="1" si="77"/>
        <v>0</v>
      </c>
      <c r="AZ58" s="228">
        <f t="shared" ca="1" si="77"/>
        <v>0</v>
      </c>
      <c r="BA58" s="228">
        <f t="shared" ca="1" si="77"/>
        <v>0</v>
      </c>
      <c r="BB58" s="228">
        <f t="shared" ca="1" si="77"/>
        <v>0</v>
      </c>
      <c r="BC58" s="228">
        <f t="shared" ca="1" si="77"/>
        <v>0</v>
      </c>
      <c r="BD58" s="228">
        <f t="shared" ca="1" si="77"/>
        <v>0</v>
      </c>
      <c r="BE58" s="228">
        <f t="shared" ca="1" si="77"/>
        <v>0</v>
      </c>
      <c r="BF58" s="228">
        <f t="shared" ca="1" si="78"/>
        <v>0</v>
      </c>
      <c r="BG58" s="228">
        <f t="shared" ca="1" si="78"/>
        <v>0</v>
      </c>
      <c r="BH58" s="228">
        <f t="shared" ca="1" si="78"/>
        <v>0</v>
      </c>
      <c r="BI58" s="228">
        <f t="shared" ca="1" si="78"/>
        <v>0</v>
      </c>
      <c r="BJ58" s="228">
        <f t="shared" ca="1" si="78"/>
        <v>0</v>
      </c>
      <c r="BK58" s="228">
        <f t="shared" ca="1" si="78"/>
        <v>0</v>
      </c>
      <c r="BL58" s="228">
        <f t="shared" ca="1" si="78"/>
        <v>0</v>
      </c>
      <c r="BM58" s="228">
        <f t="shared" ca="1" si="78"/>
        <v>0</v>
      </c>
      <c r="BN58" s="228">
        <f t="shared" ca="1" si="78"/>
        <v>0</v>
      </c>
      <c r="BO58" s="228">
        <f t="shared" ca="1" si="78"/>
        <v>0</v>
      </c>
      <c r="BP58" s="228">
        <f t="shared" ca="1" si="79"/>
        <v>0</v>
      </c>
      <c r="BQ58" s="228">
        <f t="shared" ca="1" si="79"/>
        <v>0</v>
      </c>
      <c r="BR58" s="228">
        <f t="shared" ca="1" si="79"/>
        <v>0</v>
      </c>
      <c r="BS58" s="228">
        <f t="shared" ca="1" si="79"/>
        <v>0</v>
      </c>
      <c r="BT58" s="228">
        <f t="shared" ca="1" si="79"/>
        <v>0</v>
      </c>
      <c r="BU58" s="228">
        <f t="shared" ca="1" si="79"/>
        <v>0</v>
      </c>
      <c r="BV58" s="228">
        <f t="shared" ca="1" si="79"/>
        <v>0</v>
      </c>
      <c r="BW58" s="228">
        <f t="shared" ca="1" si="79"/>
        <v>0</v>
      </c>
      <c r="BX58" s="228">
        <f t="shared" ca="1" si="79"/>
        <v>0</v>
      </c>
      <c r="BY58" s="228">
        <f t="shared" ca="1" si="79"/>
        <v>0</v>
      </c>
      <c r="BZ58" s="228">
        <f t="shared" ca="1" si="80"/>
        <v>0</v>
      </c>
      <c r="CA58" s="228">
        <f t="shared" ca="1" si="80"/>
        <v>0</v>
      </c>
      <c r="CB58" s="228">
        <f t="shared" ca="1" si="80"/>
        <v>0</v>
      </c>
      <c r="CC58" s="228">
        <f t="shared" ca="1" si="80"/>
        <v>0</v>
      </c>
      <c r="CD58" s="228">
        <f t="shared" ca="1" si="80"/>
        <v>0</v>
      </c>
      <c r="CE58" s="228">
        <f t="shared" ca="1" si="80"/>
        <v>0</v>
      </c>
      <c r="CF58" s="228">
        <f t="shared" ca="1" si="80"/>
        <v>0</v>
      </c>
      <c r="CG58" s="228">
        <f t="shared" ca="1" si="80"/>
        <v>0</v>
      </c>
      <c r="CH58" s="228">
        <f t="shared" ca="1" si="80"/>
        <v>0</v>
      </c>
      <c r="CI58" s="228">
        <f t="shared" ca="1" si="80"/>
        <v>0</v>
      </c>
      <c r="CJ58" s="228">
        <f t="shared" ca="1" si="81"/>
        <v>0</v>
      </c>
      <c r="CK58" s="228">
        <f t="shared" ca="1" si="81"/>
        <v>0</v>
      </c>
      <c r="CL58" s="228">
        <f t="shared" ca="1" si="81"/>
        <v>0</v>
      </c>
      <c r="CM58" s="228">
        <f t="shared" ca="1" si="81"/>
        <v>0</v>
      </c>
      <c r="CN58" s="228">
        <f t="shared" ca="1" si="81"/>
        <v>0</v>
      </c>
      <c r="CO58" s="228">
        <f t="shared" ca="1" si="81"/>
        <v>0</v>
      </c>
      <c r="CP58" s="228">
        <f t="shared" ca="1" si="81"/>
        <v>0</v>
      </c>
      <c r="CQ58" s="228">
        <f t="shared" ca="1" si="81"/>
        <v>0</v>
      </c>
      <c r="CR58" s="228">
        <f t="shared" ca="1" si="81"/>
        <v>0</v>
      </c>
      <c r="CS58" s="228">
        <f t="shared" ca="1" si="81"/>
        <v>0</v>
      </c>
      <c r="CT58" s="228">
        <f t="shared" ca="1" si="82"/>
        <v>0</v>
      </c>
      <c r="CU58" s="228">
        <f t="shared" ca="1" si="82"/>
        <v>0</v>
      </c>
      <c r="CV58" s="228">
        <f t="shared" ca="1" si="82"/>
        <v>0</v>
      </c>
      <c r="CW58" s="228">
        <f t="shared" ca="1" si="82"/>
        <v>0</v>
      </c>
      <c r="CX58" s="228">
        <f t="shared" ca="1" si="82"/>
        <v>0</v>
      </c>
      <c r="CY58" s="228">
        <f t="shared" ca="1" si="82"/>
        <v>0</v>
      </c>
      <c r="CZ58" s="228">
        <f t="shared" ca="1" si="82"/>
        <v>0</v>
      </c>
      <c r="DA58" s="228">
        <f t="shared" ca="1" si="82"/>
        <v>0</v>
      </c>
      <c r="DB58" s="228">
        <f t="shared" ca="1" si="82"/>
        <v>0</v>
      </c>
      <c r="DC58" s="228">
        <f t="shared" ca="1" si="82"/>
        <v>0</v>
      </c>
      <c r="DE58" s="403" t="str">
        <f t="shared" ca="1" si="25"/>
        <v>E.2.2.</v>
      </c>
      <c r="DF58" s="273">
        <v>1</v>
      </c>
      <c r="DG58" s="261">
        <f t="shared" ca="1" si="83"/>
        <v>21</v>
      </c>
      <c r="DH58" s="261">
        <v>0</v>
      </c>
    </row>
    <row r="59" spans="1:112" s="1" customFormat="1" hidden="1">
      <c r="A59" s="210">
        <v>47</v>
      </c>
      <c r="B59" s="347" t="str">
        <f t="shared" ca="1" si="53"/>
        <v>E.2.3.</v>
      </c>
      <c r="C59" s="216" t="str">
        <f t="shared" ca="1" si="54"/>
        <v>Veikla</v>
      </c>
      <c r="D59" s="235"/>
      <c r="E59" s="239">
        <f t="shared" ca="1" si="55"/>
        <v>0.21</v>
      </c>
      <c r="F59" s="233">
        <f ca="1">H59+NPV(FD,I59:INDEX(I59:DC59,PAL))</f>
        <v>0</v>
      </c>
      <c r="G59" s="230">
        <f ca="1">SUMIF($H$5:$DC$5,"&lt;="&amp;PAL,$H59:$DC59)</f>
        <v>0</v>
      </c>
      <c r="H59" s="228">
        <f t="shared" ca="1" si="73"/>
        <v>0</v>
      </c>
      <c r="I59" s="228">
        <f t="shared" ca="1" si="73"/>
        <v>0</v>
      </c>
      <c r="J59" s="228">
        <f t="shared" ca="1" si="73"/>
        <v>0</v>
      </c>
      <c r="K59" s="228">
        <f t="shared" ca="1" si="73"/>
        <v>0</v>
      </c>
      <c r="L59" s="228">
        <f t="shared" ca="1" si="73"/>
        <v>0</v>
      </c>
      <c r="M59" s="228">
        <f t="shared" ca="1" si="73"/>
        <v>0</v>
      </c>
      <c r="N59" s="228">
        <f t="shared" ca="1" si="73"/>
        <v>0</v>
      </c>
      <c r="O59" s="228">
        <f t="shared" ca="1" si="73"/>
        <v>0</v>
      </c>
      <c r="P59" s="228">
        <f t="shared" ca="1" si="73"/>
        <v>0</v>
      </c>
      <c r="Q59" s="228">
        <f t="shared" ca="1" si="73"/>
        <v>0</v>
      </c>
      <c r="R59" s="228">
        <f t="shared" ca="1" si="74"/>
        <v>0</v>
      </c>
      <c r="S59" s="228">
        <f t="shared" ca="1" si="74"/>
        <v>0</v>
      </c>
      <c r="T59" s="228">
        <f t="shared" ca="1" si="74"/>
        <v>0</v>
      </c>
      <c r="U59" s="228">
        <f t="shared" ca="1" si="74"/>
        <v>0</v>
      </c>
      <c r="V59" s="228">
        <f t="shared" ca="1" si="74"/>
        <v>0</v>
      </c>
      <c r="W59" s="228">
        <f t="shared" ca="1" si="74"/>
        <v>0</v>
      </c>
      <c r="X59" s="228">
        <f t="shared" ca="1" si="74"/>
        <v>0</v>
      </c>
      <c r="Y59" s="228">
        <f t="shared" ca="1" si="74"/>
        <v>0</v>
      </c>
      <c r="Z59" s="228">
        <f t="shared" ca="1" si="74"/>
        <v>0</v>
      </c>
      <c r="AA59" s="228">
        <f t="shared" ca="1" si="74"/>
        <v>0</v>
      </c>
      <c r="AB59" s="228">
        <f t="shared" ca="1" si="75"/>
        <v>0</v>
      </c>
      <c r="AC59" s="228">
        <f t="shared" ca="1" si="75"/>
        <v>0</v>
      </c>
      <c r="AD59" s="228">
        <f t="shared" ca="1" si="75"/>
        <v>0</v>
      </c>
      <c r="AE59" s="228">
        <f t="shared" ca="1" si="75"/>
        <v>0</v>
      </c>
      <c r="AF59" s="228">
        <f t="shared" ca="1" si="75"/>
        <v>0</v>
      </c>
      <c r="AG59" s="228">
        <f t="shared" ca="1" si="75"/>
        <v>0</v>
      </c>
      <c r="AH59" s="228">
        <f t="shared" ca="1" si="75"/>
        <v>0</v>
      </c>
      <c r="AI59" s="228">
        <f t="shared" ca="1" si="75"/>
        <v>0</v>
      </c>
      <c r="AJ59" s="228">
        <f t="shared" ca="1" si="75"/>
        <v>0</v>
      </c>
      <c r="AK59" s="228">
        <f t="shared" ca="1" si="75"/>
        <v>0</v>
      </c>
      <c r="AL59" s="228">
        <f t="shared" ca="1" si="76"/>
        <v>0</v>
      </c>
      <c r="AM59" s="228">
        <f t="shared" ca="1" si="76"/>
        <v>0</v>
      </c>
      <c r="AN59" s="228">
        <f t="shared" ca="1" si="76"/>
        <v>0</v>
      </c>
      <c r="AO59" s="228">
        <f t="shared" ca="1" si="76"/>
        <v>0</v>
      </c>
      <c r="AP59" s="228">
        <f t="shared" ca="1" si="76"/>
        <v>0</v>
      </c>
      <c r="AQ59" s="228">
        <f t="shared" ca="1" si="76"/>
        <v>0</v>
      </c>
      <c r="AR59" s="228">
        <f t="shared" ca="1" si="76"/>
        <v>0</v>
      </c>
      <c r="AS59" s="228">
        <f t="shared" ca="1" si="76"/>
        <v>0</v>
      </c>
      <c r="AT59" s="228">
        <f t="shared" ca="1" si="76"/>
        <v>0</v>
      </c>
      <c r="AU59" s="228">
        <f t="shared" ca="1" si="76"/>
        <v>0</v>
      </c>
      <c r="AV59" s="228">
        <f t="shared" ca="1" si="77"/>
        <v>0</v>
      </c>
      <c r="AW59" s="228">
        <f t="shared" ca="1" si="77"/>
        <v>0</v>
      </c>
      <c r="AX59" s="228">
        <f t="shared" ca="1" si="77"/>
        <v>0</v>
      </c>
      <c r="AY59" s="228">
        <f t="shared" ca="1" si="77"/>
        <v>0</v>
      </c>
      <c r="AZ59" s="228">
        <f t="shared" ca="1" si="77"/>
        <v>0</v>
      </c>
      <c r="BA59" s="228">
        <f t="shared" ca="1" si="77"/>
        <v>0</v>
      </c>
      <c r="BB59" s="228">
        <f t="shared" ca="1" si="77"/>
        <v>0</v>
      </c>
      <c r="BC59" s="228">
        <f t="shared" ca="1" si="77"/>
        <v>0</v>
      </c>
      <c r="BD59" s="228">
        <f t="shared" ca="1" si="77"/>
        <v>0</v>
      </c>
      <c r="BE59" s="228">
        <f t="shared" ca="1" si="77"/>
        <v>0</v>
      </c>
      <c r="BF59" s="228">
        <f t="shared" ca="1" si="78"/>
        <v>0</v>
      </c>
      <c r="BG59" s="228">
        <f t="shared" ca="1" si="78"/>
        <v>0</v>
      </c>
      <c r="BH59" s="228">
        <f t="shared" ca="1" si="78"/>
        <v>0</v>
      </c>
      <c r="BI59" s="228">
        <f t="shared" ca="1" si="78"/>
        <v>0</v>
      </c>
      <c r="BJ59" s="228">
        <f t="shared" ca="1" si="78"/>
        <v>0</v>
      </c>
      <c r="BK59" s="228">
        <f t="shared" ca="1" si="78"/>
        <v>0</v>
      </c>
      <c r="BL59" s="228">
        <f t="shared" ca="1" si="78"/>
        <v>0</v>
      </c>
      <c r="BM59" s="228">
        <f t="shared" ca="1" si="78"/>
        <v>0</v>
      </c>
      <c r="BN59" s="228">
        <f t="shared" ca="1" si="78"/>
        <v>0</v>
      </c>
      <c r="BO59" s="228">
        <f t="shared" ca="1" si="78"/>
        <v>0</v>
      </c>
      <c r="BP59" s="228">
        <f t="shared" ca="1" si="79"/>
        <v>0</v>
      </c>
      <c r="BQ59" s="228">
        <f t="shared" ca="1" si="79"/>
        <v>0</v>
      </c>
      <c r="BR59" s="228">
        <f t="shared" ca="1" si="79"/>
        <v>0</v>
      </c>
      <c r="BS59" s="228">
        <f t="shared" ca="1" si="79"/>
        <v>0</v>
      </c>
      <c r="BT59" s="228">
        <f t="shared" ca="1" si="79"/>
        <v>0</v>
      </c>
      <c r="BU59" s="228">
        <f t="shared" ca="1" si="79"/>
        <v>0</v>
      </c>
      <c r="BV59" s="228">
        <f t="shared" ca="1" si="79"/>
        <v>0</v>
      </c>
      <c r="BW59" s="228">
        <f t="shared" ca="1" si="79"/>
        <v>0</v>
      </c>
      <c r="BX59" s="228">
        <f t="shared" ca="1" si="79"/>
        <v>0</v>
      </c>
      <c r="BY59" s="228">
        <f t="shared" ca="1" si="79"/>
        <v>0</v>
      </c>
      <c r="BZ59" s="228">
        <f t="shared" ca="1" si="80"/>
        <v>0</v>
      </c>
      <c r="CA59" s="228">
        <f t="shared" ca="1" si="80"/>
        <v>0</v>
      </c>
      <c r="CB59" s="228">
        <f t="shared" ca="1" si="80"/>
        <v>0</v>
      </c>
      <c r="CC59" s="228">
        <f t="shared" ca="1" si="80"/>
        <v>0</v>
      </c>
      <c r="CD59" s="228">
        <f t="shared" ca="1" si="80"/>
        <v>0</v>
      </c>
      <c r="CE59" s="228">
        <f t="shared" ca="1" si="80"/>
        <v>0</v>
      </c>
      <c r="CF59" s="228">
        <f t="shared" ca="1" si="80"/>
        <v>0</v>
      </c>
      <c r="CG59" s="228">
        <f t="shared" ca="1" si="80"/>
        <v>0</v>
      </c>
      <c r="CH59" s="228">
        <f t="shared" ca="1" si="80"/>
        <v>0</v>
      </c>
      <c r="CI59" s="228">
        <f t="shared" ca="1" si="80"/>
        <v>0</v>
      </c>
      <c r="CJ59" s="228">
        <f t="shared" ca="1" si="81"/>
        <v>0</v>
      </c>
      <c r="CK59" s="228">
        <f t="shared" ca="1" si="81"/>
        <v>0</v>
      </c>
      <c r="CL59" s="228">
        <f t="shared" ca="1" si="81"/>
        <v>0</v>
      </c>
      <c r="CM59" s="228">
        <f t="shared" ca="1" si="81"/>
        <v>0</v>
      </c>
      <c r="CN59" s="228">
        <f t="shared" ca="1" si="81"/>
        <v>0</v>
      </c>
      <c r="CO59" s="228">
        <f t="shared" ca="1" si="81"/>
        <v>0</v>
      </c>
      <c r="CP59" s="228">
        <f t="shared" ca="1" si="81"/>
        <v>0</v>
      </c>
      <c r="CQ59" s="228">
        <f t="shared" ca="1" si="81"/>
        <v>0</v>
      </c>
      <c r="CR59" s="228">
        <f t="shared" ca="1" si="81"/>
        <v>0</v>
      </c>
      <c r="CS59" s="228">
        <f t="shared" ca="1" si="81"/>
        <v>0</v>
      </c>
      <c r="CT59" s="228">
        <f t="shared" ca="1" si="82"/>
        <v>0</v>
      </c>
      <c r="CU59" s="228">
        <f t="shared" ca="1" si="82"/>
        <v>0</v>
      </c>
      <c r="CV59" s="228">
        <f t="shared" ca="1" si="82"/>
        <v>0</v>
      </c>
      <c r="CW59" s="228">
        <f t="shared" ca="1" si="82"/>
        <v>0</v>
      </c>
      <c r="CX59" s="228">
        <f t="shared" ca="1" si="82"/>
        <v>0</v>
      </c>
      <c r="CY59" s="228">
        <f t="shared" ca="1" si="82"/>
        <v>0</v>
      </c>
      <c r="CZ59" s="228">
        <f t="shared" ca="1" si="82"/>
        <v>0</v>
      </c>
      <c r="DA59" s="228">
        <f t="shared" ca="1" si="82"/>
        <v>0</v>
      </c>
      <c r="DB59" s="228">
        <f t="shared" ca="1" si="82"/>
        <v>0</v>
      </c>
      <c r="DC59" s="228">
        <f t="shared" ca="1" si="82"/>
        <v>0</v>
      </c>
      <c r="DE59" s="403" t="str">
        <f t="shared" ca="1" si="25"/>
        <v>E.2.3.</v>
      </c>
      <c r="DF59" s="273">
        <v>1</v>
      </c>
      <c r="DG59" s="261">
        <f t="shared" ca="1" si="83"/>
        <v>21</v>
      </c>
      <c r="DH59" s="261">
        <v>0</v>
      </c>
    </row>
    <row r="60" spans="1:112" s="1" customFormat="1" hidden="1">
      <c r="A60" s="210">
        <v>48</v>
      </c>
      <c r="B60" s="347" t="str">
        <f t="shared" ca="1" si="53"/>
        <v>E.2.4.</v>
      </c>
      <c r="C60" s="216" t="str">
        <f t="shared" ca="1" si="54"/>
        <v>Veikla</v>
      </c>
      <c r="D60" s="235"/>
      <c r="E60" s="239">
        <f t="shared" ca="1" si="55"/>
        <v>0.21</v>
      </c>
      <c r="F60" s="233">
        <f ca="1">H60+NPV(FD,I60:INDEX(I60:DC60,PAL))</f>
        <v>0</v>
      </c>
      <c r="G60" s="230">
        <f ca="1">SUMIF($H$5:$DC$5,"&lt;="&amp;PAL,$H60:$DC60)</f>
        <v>0</v>
      </c>
      <c r="H60" s="228">
        <f t="shared" ca="1" si="73"/>
        <v>0</v>
      </c>
      <c r="I60" s="228">
        <f t="shared" ca="1" si="73"/>
        <v>0</v>
      </c>
      <c r="J60" s="228">
        <f t="shared" ca="1" si="73"/>
        <v>0</v>
      </c>
      <c r="K60" s="228">
        <f t="shared" ca="1" si="73"/>
        <v>0</v>
      </c>
      <c r="L60" s="228">
        <f t="shared" ca="1" si="73"/>
        <v>0</v>
      </c>
      <c r="M60" s="228">
        <f t="shared" ca="1" si="73"/>
        <v>0</v>
      </c>
      <c r="N60" s="228">
        <f t="shared" ca="1" si="73"/>
        <v>0</v>
      </c>
      <c r="O60" s="228">
        <f t="shared" ca="1" si="73"/>
        <v>0</v>
      </c>
      <c r="P60" s="228">
        <f t="shared" ca="1" si="73"/>
        <v>0</v>
      </c>
      <c r="Q60" s="228">
        <f t="shared" ca="1" si="73"/>
        <v>0</v>
      </c>
      <c r="R60" s="228">
        <f t="shared" ca="1" si="74"/>
        <v>0</v>
      </c>
      <c r="S60" s="228">
        <f t="shared" ca="1" si="74"/>
        <v>0</v>
      </c>
      <c r="T60" s="228">
        <f t="shared" ca="1" si="74"/>
        <v>0</v>
      </c>
      <c r="U60" s="228">
        <f t="shared" ca="1" si="74"/>
        <v>0</v>
      </c>
      <c r="V60" s="228">
        <f t="shared" ca="1" si="74"/>
        <v>0</v>
      </c>
      <c r="W60" s="228">
        <f t="shared" ca="1" si="74"/>
        <v>0</v>
      </c>
      <c r="X60" s="228">
        <f t="shared" ca="1" si="74"/>
        <v>0</v>
      </c>
      <c r="Y60" s="228">
        <f t="shared" ca="1" si="74"/>
        <v>0</v>
      </c>
      <c r="Z60" s="228">
        <f t="shared" ca="1" si="74"/>
        <v>0</v>
      </c>
      <c r="AA60" s="228">
        <f t="shared" ca="1" si="74"/>
        <v>0</v>
      </c>
      <c r="AB60" s="228">
        <f t="shared" ca="1" si="75"/>
        <v>0</v>
      </c>
      <c r="AC60" s="228">
        <f t="shared" ca="1" si="75"/>
        <v>0</v>
      </c>
      <c r="AD60" s="228">
        <f t="shared" ca="1" si="75"/>
        <v>0</v>
      </c>
      <c r="AE60" s="228">
        <f t="shared" ca="1" si="75"/>
        <v>0</v>
      </c>
      <c r="AF60" s="228">
        <f t="shared" ca="1" si="75"/>
        <v>0</v>
      </c>
      <c r="AG60" s="228">
        <f t="shared" ca="1" si="75"/>
        <v>0</v>
      </c>
      <c r="AH60" s="228">
        <f t="shared" ca="1" si="75"/>
        <v>0</v>
      </c>
      <c r="AI60" s="228">
        <f t="shared" ca="1" si="75"/>
        <v>0</v>
      </c>
      <c r="AJ60" s="228">
        <f t="shared" ca="1" si="75"/>
        <v>0</v>
      </c>
      <c r="AK60" s="228">
        <f t="shared" ca="1" si="75"/>
        <v>0</v>
      </c>
      <c r="AL60" s="228">
        <f t="shared" ca="1" si="76"/>
        <v>0</v>
      </c>
      <c r="AM60" s="228">
        <f t="shared" ca="1" si="76"/>
        <v>0</v>
      </c>
      <c r="AN60" s="228">
        <f t="shared" ca="1" si="76"/>
        <v>0</v>
      </c>
      <c r="AO60" s="228">
        <f t="shared" ca="1" si="76"/>
        <v>0</v>
      </c>
      <c r="AP60" s="228">
        <f t="shared" ca="1" si="76"/>
        <v>0</v>
      </c>
      <c r="AQ60" s="228">
        <f t="shared" ca="1" si="76"/>
        <v>0</v>
      </c>
      <c r="AR60" s="228">
        <f t="shared" ca="1" si="76"/>
        <v>0</v>
      </c>
      <c r="AS60" s="228">
        <f t="shared" ca="1" si="76"/>
        <v>0</v>
      </c>
      <c r="AT60" s="228">
        <f t="shared" ca="1" si="76"/>
        <v>0</v>
      </c>
      <c r="AU60" s="228">
        <f t="shared" ca="1" si="76"/>
        <v>0</v>
      </c>
      <c r="AV60" s="228">
        <f t="shared" ca="1" si="77"/>
        <v>0</v>
      </c>
      <c r="AW60" s="228">
        <f t="shared" ca="1" si="77"/>
        <v>0</v>
      </c>
      <c r="AX60" s="228">
        <f t="shared" ca="1" si="77"/>
        <v>0</v>
      </c>
      <c r="AY60" s="228">
        <f t="shared" ca="1" si="77"/>
        <v>0</v>
      </c>
      <c r="AZ60" s="228">
        <f t="shared" ca="1" si="77"/>
        <v>0</v>
      </c>
      <c r="BA60" s="228">
        <f t="shared" ca="1" si="77"/>
        <v>0</v>
      </c>
      <c r="BB60" s="228">
        <f t="shared" ca="1" si="77"/>
        <v>0</v>
      </c>
      <c r="BC60" s="228">
        <f t="shared" ca="1" si="77"/>
        <v>0</v>
      </c>
      <c r="BD60" s="228">
        <f t="shared" ca="1" si="77"/>
        <v>0</v>
      </c>
      <c r="BE60" s="228">
        <f t="shared" ca="1" si="77"/>
        <v>0</v>
      </c>
      <c r="BF60" s="228">
        <f t="shared" ca="1" si="78"/>
        <v>0</v>
      </c>
      <c r="BG60" s="228">
        <f t="shared" ca="1" si="78"/>
        <v>0</v>
      </c>
      <c r="BH60" s="228">
        <f t="shared" ca="1" si="78"/>
        <v>0</v>
      </c>
      <c r="BI60" s="228">
        <f t="shared" ca="1" si="78"/>
        <v>0</v>
      </c>
      <c r="BJ60" s="228">
        <f t="shared" ca="1" si="78"/>
        <v>0</v>
      </c>
      <c r="BK60" s="228">
        <f t="shared" ca="1" si="78"/>
        <v>0</v>
      </c>
      <c r="BL60" s="228">
        <f t="shared" ca="1" si="78"/>
        <v>0</v>
      </c>
      <c r="BM60" s="228">
        <f t="shared" ca="1" si="78"/>
        <v>0</v>
      </c>
      <c r="BN60" s="228">
        <f t="shared" ca="1" si="78"/>
        <v>0</v>
      </c>
      <c r="BO60" s="228">
        <f t="shared" ca="1" si="78"/>
        <v>0</v>
      </c>
      <c r="BP60" s="228">
        <f t="shared" ca="1" si="79"/>
        <v>0</v>
      </c>
      <c r="BQ60" s="228">
        <f t="shared" ca="1" si="79"/>
        <v>0</v>
      </c>
      <c r="BR60" s="228">
        <f t="shared" ca="1" si="79"/>
        <v>0</v>
      </c>
      <c r="BS60" s="228">
        <f t="shared" ca="1" si="79"/>
        <v>0</v>
      </c>
      <c r="BT60" s="228">
        <f t="shared" ca="1" si="79"/>
        <v>0</v>
      </c>
      <c r="BU60" s="228">
        <f t="shared" ca="1" si="79"/>
        <v>0</v>
      </c>
      <c r="BV60" s="228">
        <f t="shared" ca="1" si="79"/>
        <v>0</v>
      </c>
      <c r="BW60" s="228">
        <f t="shared" ca="1" si="79"/>
        <v>0</v>
      </c>
      <c r="BX60" s="228">
        <f t="shared" ca="1" si="79"/>
        <v>0</v>
      </c>
      <c r="BY60" s="228">
        <f t="shared" ca="1" si="79"/>
        <v>0</v>
      </c>
      <c r="BZ60" s="228">
        <f t="shared" ca="1" si="80"/>
        <v>0</v>
      </c>
      <c r="CA60" s="228">
        <f t="shared" ca="1" si="80"/>
        <v>0</v>
      </c>
      <c r="CB60" s="228">
        <f t="shared" ca="1" si="80"/>
        <v>0</v>
      </c>
      <c r="CC60" s="228">
        <f t="shared" ca="1" si="80"/>
        <v>0</v>
      </c>
      <c r="CD60" s="228">
        <f t="shared" ca="1" si="80"/>
        <v>0</v>
      </c>
      <c r="CE60" s="228">
        <f t="shared" ca="1" si="80"/>
        <v>0</v>
      </c>
      <c r="CF60" s="228">
        <f t="shared" ca="1" si="80"/>
        <v>0</v>
      </c>
      <c r="CG60" s="228">
        <f t="shared" ca="1" si="80"/>
        <v>0</v>
      </c>
      <c r="CH60" s="228">
        <f t="shared" ca="1" si="80"/>
        <v>0</v>
      </c>
      <c r="CI60" s="228">
        <f t="shared" ca="1" si="80"/>
        <v>0</v>
      </c>
      <c r="CJ60" s="228">
        <f t="shared" ca="1" si="81"/>
        <v>0</v>
      </c>
      <c r="CK60" s="228">
        <f t="shared" ca="1" si="81"/>
        <v>0</v>
      </c>
      <c r="CL60" s="228">
        <f t="shared" ca="1" si="81"/>
        <v>0</v>
      </c>
      <c r="CM60" s="228">
        <f t="shared" ca="1" si="81"/>
        <v>0</v>
      </c>
      <c r="CN60" s="228">
        <f t="shared" ca="1" si="81"/>
        <v>0</v>
      </c>
      <c r="CO60" s="228">
        <f t="shared" ca="1" si="81"/>
        <v>0</v>
      </c>
      <c r="CP60" s="228">
        <f t="shared" ca="1" si="81"/>
        <v>0</v>
      </c>
      <c r="CQ60" s="228">
        <f t="shared" ca="1" si="81"/>
        <v>0</v>
      </c>
      <c r="CR60" s="228">
        <f t="shared" ca="1" si="81"/>
        <v>0</v>
      </c>
      <c r="CS60" s="228">
        <f t="shared" ca="1" si="81"/>
        <v>0</v>
      </c>
      <c r="CT60" s="228">
        <f t="shared" ca="1" si="82"/>
        <v>0</v>
      </c>
      <c r="CU60" s="228">
        <f t="shared" ca="1" si="82"/>
        <v>0</v>
      </c>
      <c r="CV60" s="228">
        <f t="shared" ca="1" si="82"/>
        <v>0</v>
      </c>
      <c r="CW60" s="228">
        <f t="shared" ca="1" si="82"/>
        <v>0</v>
      </c>
      <c r="CX60" s="228">
        <f t="shared" ca="1" si="82"/>
        <v>0</v>
      </c>
      <c r="CY60" s="228">
        <f t="shared" ca="1" si="82"/>
        <v>0</v>
      </c>
      <c r="CZ60" s="228">
        <f t="shared" ca="1" si="82"/>
        <v>0</v>
      </c>
      <c r="DA60" s="228">
        <f t="shared" ca="1" si="82"/>
        <v>0</v>
      </c>
      <c r="DB60" s="228">
        <f t="shared" ca="1" si="82"/>
        <v>0</v>
      </c>
      <c r="DC60" s="228">
        <f t="shared" ca="1" si="82"/>
        <v>0</v>
      </c>
      <c r="DE60" s="403" t="str">
        <f t="shared" ca="1" si="25"/>
        <v>E.2.4.</v>
      </c>
      <c r="DF60" s="273">
        <v>1</v>
      </c>
      <c r="DG60" s="261">
        <f t="shared" ca="1" si="83"/>
        <v>21</v>
      </c>
      <c r="DH60" s="261">
        <v>0</v>
      </c>
    </row>
    <row r="61" spans="1:112" s="1" customFormat="1" hidden="1">
      <c r="A61" s="210">
        <v>49</v>
      </c>
      <c r="B61" s="347" t="str">
        <f t="shared" ca="1" si="53"/>
        <v>E.2.5.</v>
      </c>
      <c r="C61" s="216" t="str">
        <f t="shared" ca="1" si="54"/>
        <v>Veikla</v>
      </c>
      <c r="D61" s="235"/>
      <c r="E61" s="239">
        <f t="shared" ca="1" si="55"/>
        <v>0.21</v>
      </c>
      <c r="F61" s="233">
        <f ca="1">H61+NPV(FD,I61:INDEX(I61:DC61,PAL))</f>
        <v>0</v>
      </c>
      <c r="G61" s="230">
        <f ca="1">SUMIF($H$5:$DC$5,"&lt;="&amp;PAL,$H61:$DC61)</f>
        <v>0</v>
      </c>
      <c r="H61" s="228">
        <f t="shared" ca="1" si="73"/>
        <v>0</v>
      </c>
      <c r="I61" s="228">
        <f t="shared" ca="1" si="73"/>
        <v>0</v>
      </c>
      <c r="J61" s="228">
        <f t="shared" ca="1" si="73"/>
        <v>0</v>
      </c>
      <c r="K61" s="228">
        <f t="shared" ca="1" si="73"/>
        <v>0</v>
      </c>
      <c r="L61" s="228">
        <f t="shared" ca="1" si="73"/>
        <v>0</v>
      </c>
      <c r="M61" s="228">
        <f t="shared" ca="1" si="73"/>
        <v>0</v>
      </c>
      <c r="N61" s="228">
        <f t="shared" ca="1" si="73"/>
        <v>0</v>
      </c>
      <c r="O61" s="228">
        <f t="shared" ca="1" si="73"/>
        <v>0</v>
      </c>
      <c r="P61" s="228">
        <f t="shared" ca="1" si="73"/>
        <v>0</v>
      </c>
      <c r="Q61" s="228">
        <f t="shared" ca="1" si="73"/>
        <v>0</v>
      </c>
      <c r="R61" s="228">
        <f t="shared" ca="1" si="74"/>
        <v>0</v>
      </c>
      <c r="S61" s="228">
        <f t="shared" ca="1" si="74"/>
        <v>0</v>
      </c>
      <c r="T61" s="228">
        <f t="shared" ca="1" si="74"/>
        <v>0</v>
      </c>
      <c r="U61" s="228">
        <f t="shared" ca="1" si="74"/>
        <v>0</v>
      </c>
      <c r="V61" s="228">
        <f t="shared" ca="1" si="74"/>
        <v>0</v>
      </c>
      <c r="W61" s="228">
        <f t="shared" ca="1" si="74"/>
        <v>0</v>
      </c>
      <c r="X61" s="228">
        <f t="shared" ca="1" si="74"/>
        <v>0</v>
      </c>
      <c r="Y61" s="228">
        <f t="shared" ca="1" si="74"/>
        <v>0</v>
      </c>
      <c r="Z61" s="228">
        <f t="shared" ca="1" si="74"/>
        <v>0</v>
      </c>
      <c r="AA61" s="228">
        <f t="shared" ca="1" si="74"/>
        <v>0</v>
      </c>
      <c r="AB61" s="228">
        <f t="shared" ca="1" si="75"/>
        <v>0</v>
      </c>
      <c r="AC61" s="228">
        <f t="shared" ca="1" si="75"/>
        <v>0</v>
      </c>
      <c r="AD61" s="228">
        <f t="shared" ca="1" si="75"/>
        <v>0</v>
      </c>
      <c r="AE61" s="228">
        <f t="shared" ca="1" si="75"/>
        <v>0</v>
      </c>
      <c r="AF61" s="228">
        <f t="shared" ca="1" si="75"/>
        <v>0</v>
      </c>
      <c r="AG61" s="228">
        <f t="shared" ca="1" si="75"/>
        <v>0</v>
      </c>
      <c r="AH61" s="228">
        <f t="shared" ca="1" si="75"/>
        <v>0</v>
      </c>
      <c r="AI61" s="228">
        <f t="shared" ca="1" si="75"/>
        <v>0</v>
      </c>
      <c r="AJ61" s="228">
        <f t="shared" ca="1" si="75"/>
        <v>0</v>
      </c>
      <c r="AK61" s="228">
        <f t="shared" ca="1" si="75"/>
        <v>0</v>
      </c>
      <c r="AL61" s="228">
        <f t="shared" ca="1" si="76"/>
        <v>0</v>
      </c>
      <c r="AM61" s="228">
        <f t="shared" ca="1" si="76"/>
        <v>0</v>
      </c>
      <c r="AN61" s="228">
        <f t="shared" ca="1" si="76"/>
        <v>0</v>
      </c>
      <c r="AO61" s="228">
        <f t="shared" ca="1" si="76"/>
        <v>0</v>
      </c>
      <c r="AP61" s="228">
        <f t="shared" ca="1" si="76"/>
        <v>0</v>
      </c>
      <c r="AQ61" s="228">
        <f t="shared" ca="1" si="76"/>
        <v>0</v>
      </c>
      <c r="AR61" s="228">
        <f t="shared" ca="1" si="76"/>
        <v>0</v>
      </c>
      <c r="AS61" s="228">
        <f t="shared" ca="1" si="76"/>
        <v>0</v>
      </c>
      <c r="AT61" s="228">
        <f t="shared" ca="1" si="76"/>
        <v>0</v>
      </c>
      <c r="AU61" s="228">
        <f t="shared" ca="1" si="76"/>
        <v>0</v>
      </c>
      <c r="AV61" s="228">
        <f t="shared" ca="1" si="77"/>
        <v>0</v>
      </c>
      <c r="AW61" s="228">
        <f t="shared" ca="1" si="77"/>
        <v>0</v>
      </c>
      <c r="AX61" s="228">
        <f t="shared" ca="1" si="77"/>
        <v>0</v>
      </c>
      <c r="AY61" s="228">
        <f t="shared" ca="1" si="77"/>
        <v>0</v>
      </c>
      <c r="AZ61" s="228">
        <f t="shared" ca="1" si="77"/>
        <v>0</v>
      </c>
      <c r="BA61" s="228">
        <f t="shared" ca="1" si="77"/>
        <v>0</v>
      </c>
      <c r="BB61" s="228">
        <f t="shared" ca="1" si="77"/>
        <v>0</v>
      </c>
      <c r="BC61" s="228">
        <f t="shared" ca="1" si="77"/>
        <v>0</v>
      </c>
      <c r="BD61" s="228">
        <f t="shared" ca="1" si="77"/>
        <v>0</v>
      </c>
      <c r="BE61" s="228">
        <f t="shared" ca="1" si="77"/>
        <v>0</v>
      </c>
      <c r="BF61" s="228">
        <f t="shared" ca="1" si="78"/>
        <v>0</v>
      </c>
      <c r="BG61" s="228">
        <f t="shared" ca="1" si="78"/>
        <v>0</v>
      </c>
      <c r="BH61" s="228">
        <f t="shared" ca="1" si="78"/>
        <v>0</v>
      </c>
      <c r="BI61" s="228">
        <f t="shared" ca="1" si="78"/>
        <v>0</v>
      </c>
      <c r="BJ61" s="228">
        <f t="shared" ca="1" si="78"/>
        <v>0</v>
      </c>
      <c r="BK61" s="228">
        <f t="shared" ca="1" si="78"/>
        <v>0</v>
      </c>
      <c r="BL61" s="228">
        <f t="shared" ca="1" si="78"/>
        <v>0</v>
      </c>
      <c r="BM61" s="228">
        <f t="shared" ca="1" si="78"/>
        <v>0</v>
      </c>
      <c r="BN61" s="228">
        <f t="shared" ca="1" si="78"/>
        <v>0</v>
      </c>
      <c r="BO61" s="228">
        <f t="shared" ca="1" si="78"/>
        <v>0</v>
      </c>
      <c r="BP61" s="228">
        <f t="shared" ca="1" si="79"/>
        <v>0</v>
      </c>
      <c r="BQ61" s="228">
        <f t="shared" ca="1" si="79"/>
        <v>0</v>
      </c>
      <c r="BR61" s="228">
        <f t="shared" ca="1" si="79"/>
        <v>0</v>
      </c>
      <c r="BS61" s="228">
        <f t="shared" ca="1" si="79"/>
        <v>0</v>
      </c>
      <c r="BT61" s="228">
        <f t="shared" ca="1" si="79"/>
        <v>0</v>
      </c>
      <c r="BU61" s="228">
        <f t="shared" ca="1" si="79"/>
        <v>0</v>
      </c>
      <c r="BV61" s="228">
        <f t="shared" ca="1" si="79"/>
        <v>0</v>
      </c>
      <c r="BW61" s="228">
        <f t="shared" ca="1" si="79"/>
        <v>0</v>
      </c>
      <c r="BX61" s="228">
        <f t="shared" ca="1" si="79"/>
        <v>0</v>
      </c>
      <c r="BY61" s="228">
        <f t="shared" ca="1" si="79"/>
        <v>0</v>
      </c>
      <c r="BZ61" s="228">
        <f t="shared" ca="1" si="80"/>
        <v>0</v>
      </c>
      <c r="CA61" s="228">
        <f t="shared" ca="1" si="80"/>
        <v>0</v>
      </c>
      <c r="CB61" s="228">
        <f t="shared" ca="1" si="80"/>
        <v>0</v>
      </c>
      <c r="CC61" s="228">
        <f t="shared" ca="1" si="80"/>
        <v>0</v>
      </c>
      <c r="CD61" s="228">
        <f t="shared" ca="1" si="80"/>
        <v>0</v>
      </c>
      <c r="CE61" s="228">
        <f t="shared" ca="1" si="80"/>
        <v>0</v>
      </c>
      <c r="CF61" s="228">
        <f t="shared" ca="1" si="80"/>
        <v>0</v>
      </c>
      <c r="CG61" s="228">
        <f t="shared" ca="1" si="80"/>
        <v>0</v>
      </c>
      <c r="CH61" s="228">
        <f t="shared" ca="1" si="80"/>
        <v>0</v>
      </c>
      <c r="CI61" s="228">
        <f t="shared" ca="1" si="80"/>
        <v>0</v>
      </c>
      <c r="CJ61" s="228">
        <f t="shared" ca="1" si="81"/>
        <v>0</v>
      </c>
      <c r="CK61" s="228">
        <f t="shared" ca="1" si="81"/>
        <v>0</v>
      </c>
      <c r="CL61" s="228">
        <f t="shared" ca="1" si="81"/>
        <v>0</v>
      </c>
      <c r="CM61" s="228">
        <f t="shared" ca="1" si="81"/>
        <v>0</v>
      </c>
      <c r="CN61" s="228">
        <f t="shared" ca="1" si="81"/>
        <v>0</v>
      </c>
      <c r="CO61" s="228">
        <f t="shared" ca="1" si="81"/>
        <v>0</v>
      </c>
      <c r="CP61" s="228">
        <f t="shared" ca="1" si="81"/>
        <v>0</v>
      </c>
      <c r="CQ61" s="228">
        <f t="shared" ca="1" si="81"/>
        <v>0</v>
      </c>
      <c r="CR61" s="228">
        <f t="shared" ca="1" si="81"/>
        <v>0</v>
      </c>
      <c r="CS61" s="228">
        <f t="shared" ca="1" si="81"/>
        <v>0</v>
      </c>
      <c r="CT61" s="228">
        <f t="shared" ca="1" si="82"/>
        <v>0</v>
      </c>
      <c r="CU61" s="228">
        <f t="shared" ca="1" si="82"/>
        <v>0</v>
      </c>
      <c r="CV61" s="228">
        <f t="shared" ca="1" si="82"/>
        <v>0</v>
      </c>
      <c r="CW61" s="228">
        <f t="shared" ca="1" si="82"/>
        <v>0</v>
      </c>
      <c r="CX61" s="228">
        <f t="shared" ca="1" si="82"/>
        <v>0</v>
      </c>
      <c r="CY61" s="228">
        <f t="shared" ca="1" si="82"/>
        <v>0</v>
      </c>
      <c r="CZ61" s="228">
        <f t="shared" ca="1" si="82"/>
        <v>0</v>
      </c>
      <c r="DA61" s="228">
        <f t="shared" ca="1" si="82"/>
        <v>0</v>
      </c>
      <c r="DB61" s="228">
        <f t="shared" ca="1" si="82"/>
        <v>0</v>
      </c>
      <c r="DC61" s="228">
        <f t="shared" ca="1" si="82"/>
        <v>0</v>
      </c>
      <c r="DE61" s="403" t="str">
        <f t="shared" ca="1" si="25"/>
        <v>E.2.5.</v>
      </c>
      <c r="DF61" s="273">
        <v>1</v>
      </c>
      <c r="DG61" s="261">
        <f t="shared" ca="1" si="83"/>
        <v>21</v>
      </c>
      <c r="DH61" s="261">
        <v>0</v>
      </c>
    </row>
    <row r="62" spans="1:112" s="1" customFormat="1" hidden="1">
      <c r="A62" s="210">
        <v>50</v>
      </c>
      <c r="B62" s="347" t="str">
        <f t="shared" ca="1" si="53"/>
        <v>E.2.6.</v>
      </c>
      <c r="C62" s="216" t="str">
        <f t="shared" ca="1" si="54"/>
        <v>Veikla</v>
      </c>
      <c r="D62" s="235"/>
      <c r="E62" s="239">
        <f t="shared" ca="1" si="55"/>
        <v>0.21</v>
      </c>
      <c r="F62" s="233">
        <f ca="1">H62+NPV(FD,I62:INDEX(I62:DC62,PAL))</f>
        <v>0</v>
      </c>
      <c r="G62" s="230">
        <f ca="1">SUMIF($H$5:$DC$5,"&lt;="&amp;PAL,$H62:$DC62)</f>
        <v>0</v>
      </c>
      <c r="H62" s="228">
        <f t="shared" ca="1" si="73"/>
        <v>0</v>
      </c>
      <c r="I62" s="228">
        <f t="shared" ca="1" si="73"/>
        <v>0</v>
      </c>
      <c r="J62" s="228">
        <f t="shared" ca="1" si="73"/>
        <v>0</v>
      </c>
      <c r="K62" s="228">
        <f t="shared" ca="1" si="73"/>
        <v>0</v>
      </c>
      <c r="L62" s="228">
        <f t="shared" ca="1" si="73"/>
        <v>0</v>
      </c>
      <c r="M62" s="228">
        <f t="shared" ca="1" si="73"/>
        <v>0</v>
      </c>
      <c r="N62" s="228">
        <f t="shared" ca="1" si="73"/>
        <v>0</v>
      </c>
      <c r="O62" s="228">
        <f t="shared" ca="1" si="73"/>
        <v>0</v>
      </c>
      <c r="P62" s="228">
        <f t="shared" ca="1" si="73"/>
        <v>0</v>
      </c>
      <c r="Q62" s="228">
        <f t="shared" ca="1" si="73"/>
        <v>0</v>
      </c>
      <c r="R62" s="228">
        <f t="shared" ca="1" si="74"/>
        <v>0</v>
      </c>
      <c r="S62" s="228">
        <f t="shared" ca="1" si="74"/>
        <v>0</v>
      </c>
      <c r="T62" s="228">
        <f t="shared" ca="1" si="74"/>
        <v>0</v>
      </c>
      <c r="U62" s="228">
        <f t="shared" ca="1" si="74"/>
        <v>0</v>
      </c>
      <c r="V62" s="228">
        <f t="shared" ca="1" si="74"/>
        <v>0</v>
      </c>
      <c r="W62" s="228">
        <f t="shared" ca="1" si="74"/>
        <v>0</v>
      </c>
      <c r="X62" s="228">
        <f t="shared" ca="1" si="74"/>
        <v>0</v>
      </c>
      <c r="Y62" s="228">
        <f t="shared" ca="1" si="74"/>
        <v>0</v>
      </c>
      <c r="Z62" s="228">
        <f t="shared" ca="1" si="74"/>
        <v>0</v>
      </c>
      <c r="AA62" s="228">
        <f t="shared" ca="1" si="74"/>
        <v>0</v>
      </c>
      <c r="AB62" s="228">
        <f t="shared" ca="1" si="75"/>
        <v>0</v>
      </c>
      <c r="AC62" s="228">
        <f t="shared" ca="1" si="75"/>
        <v>0</v>
      </c>
      <c r="AD62" s="228">
        <f t="shared" ca="1" si="75"/>
        <v>0</v>
      </c>
      <c r="AE62" s="228">
        <f t="shared" ca="1" si="75"/>
        <v>0</v>
      </c>
      <c r="AF62" s="228">
        <f t="shared" ca="1" si="75"/>
        <v>0</v>
      </c>
      <c r="AG62" s="228">
        <f t="shared" ca="1" si="75"/>
        <v>0</v>
      </c>
      <c r="AH62" s="228">
        <f t="shared" ca="1" si="75"/>
        <v>0</v>
      </c>
      <c r="AI62" s="228">
        <f t="shared" ca="1" si="75"/>
        <v>0</v>
      </c>
      <c r="AJ62" s="228">
        <f t="shared" ca="1" si="75"/>
        <v>0</v>
      </c>
      <c r="AK62" s="228">
        <f t="shared" ca="1" si="75"/>
        <v>0</v>
      </c>
      <c r="AL62" s="228">
        <f t="shared" ca="1" si="76"/>
        <v>0</v>
      </c>
      <c r="AM62" s="228">
        <f t="shared" ca="1" si="76"/>
        <v>0</v>
      </c>
      <c r="AN62" s="228">
        <f t="shared" ca="1" si="76"/>
        <v>0</v>
      </c>
      <c r="AO62" s="228">
        <f t="shared" ca="1" si="76"/>
        <v>0</v>
      </c>
      <c r="AP62" s="228">
        <f t="shared" ca="1" si="76"/>
        <v>0</v>
      </c>
      <c r="AQ62" s="228">
        <f t="shared" ca="1" si="76"/>
        <v>0</v>
      </c>
      <c r="AR62" s="228">
        <f t="shared" ca="1" si="76"/>
        <v>0</v>
      </c>
      <c r="AS62" s="228">
        <f t="shared" ca="1" si="76"/>
        <v>0</v>
      </c>
      <c r="AT62" s="228">
        <f t="shared" ca="1" si="76"/>
        <v>0</v>
      </c>
      <c r="AU62" s="228">
        <f t="shared" ca="1" si="76"/>
        <v>0</v>
      </c>
      <c r="AV62" s="228">
        <f t="shared" ca="1" si="77"/>
        <v>0</v>
      </c>
      <c r="AW62" s="228">
        <f t="shared" ca="1" si="77"/>
        <v>0</v>
      </c>
      <c r="AX62" s="228">
        <f t="shared" ca="1" si="77"/>
        <v>0</v>
      </c>
      <c r="AY62" s="228">
        <f t="shared" ca="1" si="77"/>
        <v>0</v>
      </c>
      <c r="AZ62" s="228">
        <f t="shared" ca="1" si="77"/>
        <v>0</v>
      </c>
      <c r="BA62" s="228">
        <f t="shared" ca="1" si="77"/>
        <v>0</v>
      </c>
      <c r="BB62" s="228">
        <f t="shared" ca="1" si="77"/>
        <v>0</v>
      </c>
      <c r="BC62" s="228">
        <f t="shared" ca="1" si="77"/>
        <v>0</v>
      </c>
      <c r="BD62" s="228">
        <f t="shared" ca="1" si="77"/>
        <v>0</v>
      </c>
      <c r="BE62" s="228">
        <f t="shared" ca="1" si="77"/>
        <v>0</v>
      </c>
      <c r="BF62" s="228">
        <f t="shared" ca="1" si="78"/>
        <v>0</v>
      </c>
      <c r="BG62" s="228">
        <f t="shared" ca="1" si="78"/>
        <v>0</v>
      </c>
      <c r="BH62" s="228">
        <f t="shared" ca="1" si="78"/>
        <v>0</v>
      </c>
      <c r="BI62" s="228">
        <f t="shared" ca="1" si="78"/>
        <v>0</v>
      </c>
      <c r="BJ62" s="228">
        <f t="shared" ca="1" si="78"/>
        <v>0</v>
      </c>
      <c r="BK62" s="228">
        <f t="shared" ca="1" si="78"/>
        <v>0</v>
      </c>
      <c r="BL62" s="228">
        <f t="shared" ca="1" si="78"/>
        <v>0</v>
      </c>
      <c r="BM62" s="228">
        <f t="shared" ca="1" si="78"/>
        <v>0</v>
      </c>
      <c r="BN62" s="228">
        <f t="shared" ca="1" si="78"/>
        <v>0</v>
      </c>
      <c r="BO62" s="228">
        <f t="shared" ca="1" si="78"/>
        <v>0</v>
      </c>
      <c r="BP62" s="228">
        <f t="shared" ca="1" si="79"/>
        <v>0</v>
      </c>
      <c r="BQ62" s="228">
        <f t="shared" ca="1" si="79"/>
        <v>0</v>
      </c>
      <c r="BR62" s="228">
        <f t="shared" ca="1" si="79"/>
        <v>0</v>
      </c>
      <c r="BS62" s="228">
        <f t="shared" ca="1" si="79"/>
        <v>0</v>
      </c>
      <c r="BT62" s="228">
        <f t="shared" ca="1" si="79"/>
        <v>0</v>
      </c>
      <c r="BU62" s="228">
        <f t="shared" ca="1" si="79"/>
        <v>0</v>
      </c>
      <c r="BV62" s="228">
        <f t="shared" ca="1" si="79"/>
        <v>0</v>
      </c>
      <c r="BW62" s="228">
        <f t="shared" ca="1" si="79"/>
        <v>0</v>
      </c>
      <c r="BX62" s="228">
        <f t="shared" ca="1" si="79"/>
        <v>0</v>
      </c>
      <c r="BY62" s="228">
        <f t="shared" ca="1" si="79"/>
        <v>0</v>
      </c>
      <c r="BZ62" s="228">
        <f t="shared" ca="1" si="80"/>
        <v>0</v>
      </c>
      <c r="CA62" s="228">
        <f t="shared" ca="1" si="80"/>
        <v>0</v>
      </c>
      <c r="CB62" s="228">
        <f t="shared" ca="1" si="80"/>
        <v>0</v>
      </c>
      <c r="CC62" s="228">
        <f t="shared" ca="1" si="80"/>
        <v>0</v>
      </c>
      <c r="CD62" s="228">
        <f t="shared" ca="1" si="80"/>
        <v>0</v>
      </c>
      <c r="CE62" s="228">
        <f t="shared" ca="1" si="80"/>
        <v>0</v>
      </c>
      <c r="CF62" s="228">
        <f t="shared" ca="1" si="80"/>
        <v>0</v>
      </c>
      <c r="CG62" s="228">
        <f t="shared" ca="1" si="80"/>
        <v>0</v>
      </c>
      <c r="CH62" s="228">
        <f t="shared" ca="1" si="80"/>
        <v>0</v>
      </c>
      <c r="CI62" s="228">
        <f t="shared" ca="1" si="80"/>
        <v>0</v>
      </c>
      <c r="CJ62" s="228">
        <f t="shared" ca="1" si="81"/>
        <v>0</v>
      </c>
      <c r="CK62" s="228">
        <f t="shared" ca="1" si="81"/>
        <v>0</v>
      </c>
      <c r="CL62" s="228">
        <f t="shared" ca="1" si="81"/>
        <v>0</v>
      </c>
      <c r="CM62" s="228">
        <f t="shared" ca="1" si="81"/>
        <v>0</v>
      </c>
      <c r="CN62" s="228">
        <f t="shared" ca="1" si="81"/>
        <v>0</v>
      </c>
      <c r="CO62" s="228">
        <f t="shared" ca="1" si="81"/>
        <v>0</v>
      </c>
      <c r="CP62" s="228">
        <f t="shared" ca="1" si="81"/>
        <v>0</v>
      </c>
      <c r="CQ62" s="228">
        <f t="shared" ca="1" si="81"/>
        <v>0</v>
      </c>
      <c r="CR62" s="228">
        <f t="shared" ca="1" si="81"/>
        <v>0</v>
      </c>
      <c r="CS62" s="228">
        <f t="shared" ca="1" si="81"/>
        <v>0</v>
      </c>
      <c r="CT62" s="228">
        <f t="shared" ca="1" si="82"/>
        <v>0</v>
      </c>
      <c r="CU62" s="228">
        <f t="shared" ca="1" si="82"/>
        <v>0</v>
      </c>
      <c r="CV62" s="228">
        <f t="shared" ca="1" si="82"/>
        <v>0</v>
      </c>
      <c r="CW62" s="228">
        <f t="shared" ca="1" si="82"/>
        <v>0</v>
      </c>
      <c r="CX62" s="228">
        <f t="shared" ca="1" si="82"/>
        <v>0</v>
      </c>
      <c r="CY62" s="228">
        <f t="shared" ca="1" si="82"/>
        <v>0</v>
      </c>
      <c r="CZ62" s="228">
        <f t="shared" ca="1" si="82"/>
        <v>0</v>
      </c>
      <c r="DA62" s="228">
        <f t="shared" ca="1" si="82"/>
        <v>0</v>
      </c>
      <c r="DB62" s="228">
        <f t="shared" ca="1" si="82"/>
        <v>0</v>
      </c>
      <c r="DC62" s="228">
        <f t="shared" ca="1" si="82"/>
        <v>0</v>
      </c>
      <c r="DE62" s="403" t="str">
        <f t="shared" ca="1" si="25"/>
        <v>E.2.6.</v>
      </c>
      <c r="DF62" s="273">
        <v>1</v>
      </c>
      <c r="DG62" s="261">
        <f t="shared" ca="1" si="83"/>
        <v>21</v>
      </c>
      <c r="DH62" s="261">
        <v>0</v>
      </c>
    </row>
    <row r="63" spans="1:112" s="1" customFormat="1" hidden="1">
      <c r="A63" s="210">
        <v>51</v>
      </c>
      <c r="B63" s="347" t="str">
        <f t="shared" ca="1" si="53"/>
        <v>E.2.7.</v>
      </c>
      <c r="C63" s="216" t="str">
        <f t="shared" ca="1" si="54"/>
        <v>Veikla</v>
      </c>
      <c r="D63" s="235"/>
      <c r="E63" s="239">
        <f t="shared" ca="1" si="55"/>
        <v>0.21</v>
      </c>
      <c r="F63" s="233">
        <f ca="1">H63+NPV(FD,I63:INDEX(I63:DC63,PAL))</f>
        <v>0</v>
      </c>
      <c r="G63" s="230">
        <f ca="1">SUMIF($H$5:$DC$5,"&lt;="&amp;PAL,$H63:$DC63)</f>
        <v>0</v>
      </c>
      <c r="H63" s="228">
        <f t="shared" ca="1" si="73"/>
        <v>0</v>
      </c>
      <c r="I63" s="228">
        <f t="shared" ca="1" si="73"/>
        <v>0</v>
      </c>
      <c r="J63" s="228">
        <f t="shared" ca="1" si="73"/>
        <v>0</v>
      </c>
      <c r="K63" s="228">
        <f t="shared" ca="1" si="73"/>
        <v>0</v>
      </c>
      <c r="L63" s="228">
        <f t="shared" ca="1" si="73"/>
        <v>0</v>
      </c>
      <c r="M63" s="228">
        <f t="shared" ca="1" si="73"/>
        <v>0</v>
      </c>
      <c r="N63" s="228">
        <f t="shared" ca="1" si="73"/>
        <v>0</v>
      </c>
      <c r="O63" s="228">
        <f t="shared" ca="1" si="73"/>
        <v>0</v>
      </c>
      <c r="P63" s="228">
        <f t="shared" ca="1" si="73"/>
        <v>0</v>
      </c>
      <c r="Q63" s="228">
        <f t="shared" ca="1" si="73"/>
        <v>0</v>
      </c>
      <c r="R63" s="228">
        <f t="shared" ca="1" si="74"/>
        <v>0</v>
      </c>
      <c r="S63" s="228">
        <f t="shared" ca="1" si="74"/>
        <v>0</v>
      </c>
      <c r="T63" s="228">
        <f t="shared" ca="1" si="74"/>
        <v>0</v>
      </c>
      <c r="U63" s="228">
        <f t="shared" ca="1" si="74"/>
        <v>0</v>
      </c>
      <c r="V63" s="228">
        <f t="shared" ca="1" si="74"/>
        <v>0</v>
      </c>
      <c r="W63" s="228">
        <f t="shared" ca="1" si="74"/>
        <v>0</v>
      </c>
      <c r="X63" s="228">
        <f t="shared" ca="1" si="74"/>
        <v>0</v>
      </c>
      <c r="Y63" s="228">
        <f t="shared" ca="1" si="74"/>
        <v>0</v>
      </c>
      <c r="Z63" s="228">
        <f t="shared" ca="1" si="74"/>
        <v>0</v>
      </c>
      <c r="AA63" s="228">
        <f t="shared" ca="1" si="74"/>
        <v>0</v>
      </c>
      <c r="AB63" s="228">
        <f t="shared" ca="1" si="75"/>
        <v>0</v>
      </c>
      <c r="AC63" s="228">
        <f t="shared" ca="1" si="75"/>
        <v>0</v>
      </c>
      <c r="AD63" s="228">
        <f t="shared" ca="1" si="75"/>
        <v>0</v>
      </c>
      <c r="AE63" s="228">
        <f t="shared" ca="1" si="75"/>
        <v>0</v>
      </c>
      <c r="AF63" s="228">
        <f t="shared" ca="1" si="75"/>
        <v>0</v>
      </c>
      <c r="AG63" s="228">
        <f t="shared" ca="1" si="75"/>
        <v>0</v>
      </c>
      <c r="AH63" s="228">
        <f t="shared" ca="1" si="75"/>
        <v>0</v>
      </c>
      <c r="AI63" s="228">
        <f t="shared" ca="1" si="75"/>
        <v>0</v>
      </c>
      <c r="AJ63" s="228">
        <f t="shared" ca="1" si="75"/>
        <v>0</v>
      </c>
      <c r="AK63" s="228">
        <f t="shared" ca="1" si="75"/>
        <v>0</v>
      </c>
      <c r="AL63" s="228">
        <f t="shared" ca="1" si="76"/>
        <v>0</v>
      </c>
      <c r="AM63" s="228">
        <f t="shared" ca="1" si="76"/>
        <v>0</v>
      </c>
      <c r="AN63" s="228">
        <f t="shared" ca="1" si="76"/>
        <v>0</v>
      </c>
      <c r="AO63" s="228">
        <f t="shared" ca="1" si="76"/>
        <v>0</v>
      </c>
      <c r="AP63" s="228">
        <f t="shared" ca="1" si="76"/>
        <v>0</v>
      </c>
      <c r="AQ63" s="228">
        <f t="shared" ca="1" si="76"/>
        <v>0</v>
      </c>
      <c r="AR63" s="228">
        <f t="shared" ca="1" si="76"/>
        <v>0</v>
      </c>
      <c r="AS63" s="228">
        <f t="shared" ca="1" si="76"/>
        <v>0</v>
      </c>
      <c r="AT63" s="228">
        <f t="shared" ca="1" si="76"/>
        <v>0</v>
      </c>
      <c r="AU63" s="228">
        <f t="shared" ca="1" si="76"/>
        <v>0</v>
      </c>
      <c r="AV63" s="228">
        <f t="shared" ca="1" si="77"/>
        <v>0</v>
      </c>
      <c r="AW63" s="228">
        <f t="shared" ca="1" si="77"/>
        <v>0</v>
      </c>
      <c r="AX63" s="228">
        <f t="shared" ca="1" si="77"/>
        <v>0</v>
      </c>
      <c r="AY63" s="228">
        <f t="shared" ca="1" si="77"/>
        <v>0</v>
      </c>
      <c r="AZ63" s="228">
        <f t="shared" ca="1" si="77"/>
        <v>0</v>
      </c>
      <c r="BA63" s="228">
        <f t="shared" ca="1" si="77"/>
        <v>0</v>
      </c>
      <c r="BB63" s="228">
        <f t="shared" ca="1" si="77"/>
        <v>0</v>
      </c>
      <c r="BC63" s="228">
        <f t="shared" ca="1" si="77"/>
        <v>0</v>
      </c>
      <c r="BD63" s="228">
        <f t="shared" ca="1" si="77"/>
        <v>0</v>
      </c>
      <c r="BE63" s="228">
        <f t="shared" ca="1" si="77"/>
        <v>0</v>
      </c>
      <c r="BF63" s="228">
        <f t="shared" ca="1" si="78"/>
        <v>0</v>
      </c>
      <c r="BG63" s="228">
        <f t="shared" ca="1" si="78"/>
        <v>0</v>
      </c>
      <c r="BH63" s="228">
        <f t="shared" ca="1" si="78"/>
        <v>0</v>
      </c>
      <c r="BI63" s="228">
        <f t="shared" ca="1" si="78"/>
        <v>0</v>
      </c>
      <c r="BJ63" s="228">
        <f t="shared" ca="1" si="78"/>
        <v>0</v>
      </c>
      <c r="BK63" s="228">
        <f t="shared" ca="1" si="78"/>
        <v>0</v>
      </c>
      <c r="BL63" s="228">
        <f t="shared" ca="1" si="78"/>
        <v>0</v>
      </c>
      <c r="BM63" s="228">
        <f t="shared" ca="1" si="78"/>
        <v>0</v>
      </c>
      <c r="BN63" s="228">
        <f t="shared" ca="1" si="78"/>
        <v>0</v>
      </c>
      <c r="BO63" s="228">
        <f t="shared" ca="1" si="78"/>
        <v>0</v>
      </c>
      <c r="BP63" s="228">
        <f t="shared" ca="1" si="79"/>
        <v>0</v>
      </c>
      <c r="BQ63" s="228">
        <f t="shared" ca="1" si="79"/>
        <v>0</v>
      </c>
      <c r="BR63" s="228">
        <f t="shared" ca="1" si="79"/>
        <v>0</v>
      </c>
      <c r="BS63" s="228">
        <f t="shared" ca="1" si="79"/>
        <v>0</v>
      </c>
      <c r="BT63" s="228">
        <f t="shared" ca="1" si="79"/>
        <v>0</v>
      </c>
      <c r="BU63" s="228">
        <f t="shared" ca="1" si="79"/>
        <v>0</v>
      </c>
      <c r="BV63" s="228">
        <f t="shared" ca="1" si="79"/>
        <v>0</v>
      </c>
      <c r="BW63" s="228">
        <f t="shared" ca="1" si="79"/>
        <v>0</v>
      </c>
      <c r="BX63" s="228">
        <f t="shared" ca="1" si="79"/>
        <v>0</v>
      </c>
      <c r="BY63" s="228">
        <f t="shared" ca="1" si="79"/>
        <v>0</v>
      </c>
      <c r="BZ63" s="228">
        <f t="shared" ca="1" si="80"/>
        <v>0</v>
      </c>
      <c r="CA63" s="228">
        <f t="shared" ca="1" si="80"/>
        <v>0</v>
      </c>
      <c r="CB63" s="228">
        <f t="shared" ca="1" si="80"/>
        <v>0</v>
      </c>
      <c r="CC63" s="228">
        <f t="shared" ca="1" si="80"/>
        <v>0</v>
      </c>
      <c r="CD63" s="228">
        <f t="shared" ca="1" si="80"/>
        <v>0</v>
      </c>
      <c r="CE63" s="228">
        <f t="shared" ca="1" si="80"/>
        <v>0</v>
      </c>
      <c r="CF63" s="228">
        <f t="shared" ca="1" si="80"/>
        <v>0</v>
      </c>
      <c r="CG63" s="228">
        <f t="shared" ca="1" si="80"/>
        <v>0</v>
      </c>
      <c r="CH63" s="228">
        <f t="shared" ca="1" si="80"/>
        <v>0</v>
      </c>
      <c r="CI63" s="228">
        <f t="shared" ca="1" si="80"/>
        <v>0</v>
      </c>
      <c r="CJ63" s="228">
        <f t="shared" ca="1" si="81"/>
        <v>0</v>
      </c>
      <c r="CK63" s="228">
        <f t="shared" ca="1" si="81"/>
        <v>0</v>
      </c>
      <c r="CL63" s="228">
        <f t="shared" ca="1" si="81"/>
        <v>0</v>
      </c>
      <c r="CM63" s="228">
        <f t="shared" ca="1" si="81"/>
        <v>0</v>
      </c>
      <c r="CN63" s="228">
        <f t="shared" ca="1" si="81"/>
        <v>0</v>
      </c>
      <c r="CO63" s="228">
        <f t="shared" ca="1" si="81"/>
        <v>0</v>
      </c>
      <c r="CP63" s="228">
        <f t="shared" ca="1" si="81"/>
        <v>0</v>
      </c>
      <c r="CQ63" s="228">
        <f t="shared" ca="1" si="81"/>
        <v>0</v>
      </c>
      <c r="CR63" s="228">
        <f t="shared" ca="1" si="81"/>
        <v>0</v>
      </c>
      <c r="CS63" s="228">
        <f t="shared" ca="1" si="81"/>
        <v>0</v>
      </c>
      <c r="CT63" s="228">
        <f t="shared" ca="1" si="82"/>
        <v>0</v>
      </c>
      <c r="CU63" s="228">
        <f t="shared" ca="1" si="82"/>
        <v>0</v>
      </c>
      <c r="CV63" s="228">
        <f t="shared" ca="1" si="82"/>
        <v>0</v>
      </c>
      <c r="CW63" s="228">
        <f t="shared" ca="1" si="82"/>
        <v>0</v>
      </c>
      <c r="CX63" s="228">
        <f t="shared" ca="1" si="82"/>
        <v>0</v>
      </c>
      <c r="CY63" s="228">
        <f t="shared" ca="1" si="82"/>
        <v>0</v>
      </c>
      <c r="CZ63" s="228">
        <f t="shared" ca="1" si="82"/>
        <v>0</v>
      </c>
      <c r="DA63" s="228">
        <f t="shared" ca="1" si="82"/>
        <v>0</v>
      </c>
      <c r="DB63" s="228">
        <f t="shared" ca="1" si="82"/>
        <v>0</v>
      </c>
      <c r="DC63" s="228">
        <f t="shared" ca="1" si="82"/>
        <v>0</v>
      </c>
      <c r="DE63" s="403" t="str">
        <f t="shared" ca="1" si="25"/>
        <v>E.2.7.</v>
      </c>
      <c r="DF63" s="273">
        <v>1</v>
      </c>
      <c r="DG63" s="261">
        <f t="shared" ca="1" si="83"/>
        <v>21</v>
      </c>
      <c r="DH63" s="261">
        <v>0</v>
      </c>
    </row>
    <row r="64" spans="1:112" s="1" customFormat="1" hidden="1">
      <c r="A64" s="210">
        <v>52</v>
      </c>
      <c r="B64" s="347" t="str">
        <f t="shared" ca="1" si="53"/>
        <v>E.2.8.</v>
      </c>
      <c r="C64" s="216" t="str">
        <f t="shared" ca="1" si="54"/>
        <v>Veikla</v>
      </c>
      <c r="D64" s="235"/>
      <c r="E64" s="239">
        <f t="shared" ca="1" si="55"/>
        <v>0.21</v>
      </c>
      <c r="F64" s="233">
        <f ca="1">H64+NPV(FD,I64:INDEX(I64:DC64,PAL))</f>
        <v>0</v>
      </c>
      <c r="G64" s="230">
        <f ca="1">SUMIF($H$5:$DC$5,"&lt;="&amp;PAL,$H64:$DC64)</f>
        <v>0</v>
      </c>
      <c r="H64" s="228">
        <f t="shared" ca="1" si="73"/>
        <v>0</v>
      </c>
      <c r="I64" s="228">
        <f t="shared" ca="1" si="73"/>
        <v>0</v>
      </c>
      <c r="J64" s="228">
        <f t="shared" ca="1" si="73"/>
        <v>0</v>
      </c>
      <c r="K64" s="228">
        <f t="shared" ca="1" si="73"/>
        <v>0</v>
      </c>
      <c r="L64" s="228">
        <f t="shared" ca="1" si="73"/>
        <v>0</v>
      </c>
      <c r="M64" s="228">
        <f t="shared" ca="1" si="73"/>
        <v>0</v>
      </c>
      <c r="N64" s="228">
        <f t="shared" ca="1" si="73"/>
        <v>0</v>
      </c>
      <c r="O64" s="228">
        <f t="shared" ca="1" si="73"/>
        <v>0</v>
      </c>
      <c r="P64" s="228">
        <f t="shared" ca="1" si="73"/>
        <v>0</v>
      </c>
      <c r="Q64" s="228">
        <f t="shared" ca="1" si="73"/>
        <v>0</v>
      </c>
      <c r="R64" s="228">
        <f t="shared" ca="1" si="74"/>
        <v>0</v>
      </c>
      <c r="S64" s="228">
        <f t="shared" ca="1" si="74"/>
        <v>0</v>
      </c>
      <c r="T64" s="228">
        <f t="shared" ca="1" si="74"/>
        <v>0</v>
      </c>
      <c r="U64" s="228">
        <f t="shared" ca="1" si="74"/>
        <v>0</v>
      </c>
      <c r="V64" s="228">
        <f t="shared" ca="1" si="74"/>
        <v>0</v>
      </c>
      <c r="W64" s="228">
        <f t="shared" ca="1" si="74"/>
        <v>0</v>
      </c>
      <c r="X64" s="228">
        <f t="shared" ca="1" si="74"/>
        <v>0</v>
      </c>
      <c r="Y64" s="228">
        <f t="shared" ca="1" si="74"/>
        <v>0</v>
      </c>
      <c r="Z64" s="228">
        <f t="shared" ca="1" si="74"/>
        <v>0</v>
      </c>
      <c r="AA64" s="228">
        <f t="shared" ca="1" si="74"/>
        <v>0</v>
      </c>
      <c r="AB64" s="228">
        <f t="shared" ca="1" si="75"/>
        <v>0</v>
      </c>
      <c r="AC64" s="228">
        <f t="shared" ca="1" si="75"/>
        <v>0</v>
      </c>
      <c r="AD64" s="228">
        <f t="shared" ca="1" si="75"/>
        <v>0</v>
      </c>
      <c r="AE64" s="228">
        <f t="shared" ca="1" si="75"/>
        <v>0</v>
      </c>
      <c r="AF64" s="228">
        <f t="shared" ca="1" si="75"/>
        <v>0</v>
      </c>
      <c r="AG64" s="228">
        <f t="shared" ca="1" si="75"/>
        <v>0</v>
      </c>
      <c r="AH64" s="228">
        <f t="shared" ca="1" si="75"/>
        <v>0</v>
      </c>
      <c r="AI64" s="228">
        <f t="shared" ca="1" si="75"/>
        <v>0</v>
      </c>
      <c r="AJ64" s="228">
        <f t="shared" ca="1" si="75"/>
        <v>0</v>
      </c>
      <c r="AK64" s="228">
        <f t="shared" ca="1" si="75"/>
        <v>0</v>
      </c>
      <c r="AL64" s="228">
        <f t="shared" ca="1" si="76"/>
        <v>0</v>
      </c>
      <c r="AM64" s="228">
        <f t="shared" ca="1" si="76"/>
        <v>0</v>
      </c>
      <c r="AN64" s="228">
        <f t="shared" ca="1" si="76"/>
        <v>0</v>
      </c>
      <c r="AO64" s="228">
        <f t="shared" ca="1" si="76"/>
        <v>0</v>
      </c>
      <c r="AP64" s="228">
        <f t="shared" ca="1" si="76"/>
        <v>0</v>
      </c>
      <c r="AQ64" s="228">
        <f t="shared" ca="1" si="76"/>
        <v>0</v>
      </c>
      <c r="AR64" s="228">
        <f t="shared" ca="1" si="76"/>
        <v>0</v>
      </c>
      <c r="AS64" s="228">
        <f t="shared" ca="1" si="76"/>
        <v>0</v>
      </c>
      <c r="AT64" s="228">
        <f t="shared" ca="1" si="76"/>
        <v>0</v>
      </c>
      <c r="AU64" s="228">
        <f t="shared" ca="1" si="76"/>
        <v>0</v>
      </c>
      <c r="AV64" s="228">
        <f t="shared" ca="1" si="77"/>
        <v>0</v>
      </c>
      <c r="AW64" s="228">
        <f t="shared" ca="1" si="77"/>
        <v>0</v>
      </c>
      <c r="AX64" s="228">
        <f t="shared" ca="1" si="77"/>
        <v>0</v>
      </c>
      <c r="AY64" s="228">
        <f t="shared" ca="1" si="77"/>
        <v>0</v>
      </c>
      <c r="AZ64" s="228">
        <f t="shared" ca="1" si="77"/>
        <v>0</v>
      </c>
      <c r="BA64" s="228">
        <f t="shared" ca="1" si="77"/>
        <v>0</v>
      </c>
      <c r="BB64" s="228">
        <f t="shared" ca="1" si="77"/>
        <v>0</v>
      </c>
      <c r="BC64" s="228">
        <f t="shared" ca="1" si="77"/>
        <v>0</v>
      </c>
      <c r="BD64" s="228">
        <f t="shared" ca="1" si="77"/>
        <v>0</v>
      </c>
      <c r="BE64" s="228">
        <f t="shared" ca="1" si="77"/>
        <v>0</v>
      </c>
      <c r="BF64" s="228">
        <f t="shared" ca="1" si="78"/>
        <v>0</v>
      </c>
      <c r="BG64" s="228">
        <f t="shared" ca="1" si="78"/>
        <v>0</v>
      </c>
      <c r="BH64" s="228">
        <f t="shared" ca="1" si="78"/>
        <v>0</v>
      </c>
      <c r="BI64" s="228">
        <f t="shared" ca="1" si="78"/>
        <v>0</v>
      </c>
      <c r="BJ64" s="228">
        <f t="shared" ca="1" si="78"/>
        <v>0</v>
      </c>
      <c r="BK64" s="228">
        <f t="shared" ca="1" si="78"/>
        <v>0</v>
      </c>
      <c r="BL64" s="228">
        <f t="shared" ca="1" si="78"/>
        <v>0</v>
      </c>
      <c r="BM64" s="228">
        <f t="shared" ca="1" si="78"/>
        <v>0</v>
      </c>
      <c r="BN64" s="228">
        <f t="shared" ca="1" si="78"/>
        <v>0</v>
      </c>
      <c r="BO64" s="228">
        <f t="shared" ca="1" si="78"/>
        <v>0</v>
      </c>
      <c r="BP64" s="228">
        <f t="shared" ca="1" si="79"/>
        <v>0</v>
      </c>
      <c r="BQ64" s="228">
        <f t="shared" ca="1" si="79"/>
        <v>0</v>
      </c>
      <c r="BR64" s="228">
        <f t="shared" ca="1" si="79"/>
        <v>0</v>
      </c>
      <c r="BS64" s="228">
        <f t="shared" ca="1" si="79"/>
        <v>0</v>
      </c>
      <c r="BT64" s="228">
        <f t="shared" ca="1" si="79"/>
        <v>0</v>
      </c>
      <c r="BU64" s="228">
        <f t="shared" ca="1" si="79"/>
        <v>0</v>
      </c>
      <c r="BV64" s="228">
        <f t="shared" ca="1" si="79"/>
        <v>0</v>
      </c>
      <c r="BW64" s="228">
        <f t="shared" ca="1" si="79"/>
        <v>0</v>
      </c>
      <c r="BX64" s="228">
        <f t="shared" ca="1" si="79"/>
        <v>0</v>
      </c>
      <c r="BY64" s="228">
        <f t="shared" ca="1" si="79"/>
        <v>0</v>
      </c>
      <c r="BZ64" s="228">
        <f t="shared" ca="1" si="80"/>
        <v>0</v>
      </c>
      <c r="CA64" s="228">
        <f t="shared" ca="1" si="80"/>
        <v>0</v>
      </c>
      <c r="CB64" s="228">
        <f t="shared" ca="1" si="80"/>
        <v>0</v>
      </c>
      <c r="CC64" s="228">
        <f t="shared" ca="1" si="80"/>
        <v>0</v>
      </c>
      <c r="CD64" s="228">
        <f t="shared" ca="1" si="80"/>
        <v>0</v>
      </c>
      <c r="CE64" s="228">
        <f t="shared" ca="1" si="80"/>
        <v>0</v>
      </c>
      <c r="CF64" s="228">
        <f t="shared" ca="1" si="80"/>
        <v>0</v>
      </c>
      <c r="CG64" s="228">
        <f t="shared" ca="1" si="80"/>
        <v>0</v>
      </c>
      <c r="CH64" s="228">
        <f t="shared" ca="1" si="80"/>
        <v>0</v>
      </c>
      <c r="CI64" s="228">
        <f t="shared" ca="1" si="80"/>
        <v>0</v>
      </c>
      <c r="CJ64" s="228">
        <f t="shared" ca="1" si="81"/>
        <v>0</v>
      </c>
      <c r="CK64" s="228">
        <f t="shared" ca="1" si="81"/>
        <v>0</v>
      </c>
      <c r="CL64" s="228">
        <f t="shared" ca="1" si="81"/>
        <v>0</v>
      </c>
      <c r="CM64" s="228">
        <f t="shared" ca="1" si="81"/>
        <v>0</v>
      </c>
      <c r="CN64" s="228">
        <f t="shared" ca="1" si="81"/>
        <v>0</v>
      </c>
      <c r="CO64" s="228">
        <f t="shared" ca="1" si="81"/>
        <v>0</v>
      </c>
      <c r="CP64" s="228">
        <f t="shared" ca="1" si="81"/>
        <v>0</v>
      </c>
      <c r="CQ64" s="228">
        <f t="shared" ca="1" si="81"/>
        <v>0</v>
      </c>
      <c r="CR64" s="228">
        <f t="shared" ca="1" si="81"/>
        <v>0</v>
      </c>
      <c r="CS64" s="228">
        <f t="shared" ca="1" si="81"/>
        <v>0</v>
      </c>
      <c r="CT64" s="228">
        <f t="shared" ca="1" si="82"/>
        <v>0</v>
      </c>
      <c r="CU64" s="228">
        <f t="shared" ca="1" si="82"/>
        <v>0</v>
      </c>
      <c r="CV64" s="228">
        <f t="shared" ca="1" si="82"/>
        <v>0</v>
      </c>
      <c r="CW64" s="228">
        <f t="shared" ca="1" si="82"/>
        <v>0</v>
      </c>
      <c r="CX64" s="228">
        <f t="shared" ca="1" si="82"/>
        <v>0</v>
      </c>
      <c r="CY64" s="228">
        <f t="shared" ca="1" si="82"/>
        <v>0</v>
      </c>
      <c r="CZ64" s="228">
        <f t="shared" ca="1" si="82"/>
        <v>0</v>
      </c>
      <c r="DA64" s="228">
        <f t="shared" ca="1" si="82"/>
        <v>0</v>
      </c>
      <c r="DB64" s="228">
        <f t="shared" ca="1" si="82"/>
        <v>0</v>
      </c>
      <c r="DC64" s="228">
        <f t="shared" ca="1" si="82"/>
        <v>0</v>
      </c>
      <c r="DE64" s="403" t="str">
        <f t="shared" ca="1" si="25"/>
        <v>E.2.8.</v>
      </c>
      <c r="DF64" s="273">
        <v>1</v>
      </c>
      <c r="DG64" s="261">
        <f t="shared" ca="1" si="83"/>
        <v>21</v>
      </c>
      <c r="DH64" s="261">
        <v>0</v>
      </c>
    </row>
    <row r="65" spans="1:112" s="1" customFormat="1" hidden="1">
      <c r="A65" s="210">
        <v>53</v>
      </c>
      <c r="B65" s="347" t="str">
        <f t="shared" ca="1" si="53"/>
        <v>E.2.9.</v>
      </c>
      <c r="C65" s="216" t="str">
        <f t="shared" ca="1" si="54"/>
        <v>Reinvesticijos (po priemonės įgyvendinimo)</v>
      </c>
      <c r="D65" s="223"/>
      <c r="E65" s="239">
        <f t="shared" ca="1" si="55"/>
        <v>0.21</v>
      </c>
      <c r="F65" s="233">
        <f ca="1">H65+NPV(FD,I65:INDEX(I65:DC65,PAL))</f>
        <v>0</v>
      </c>
      <c r="G65" s="230">
        <f ca="1">SUMIF($H$5:$DC$5,"&lt;="&amp;PAL,$H65:$DC65)</f>
        <v>0</v>
      </c>
      <c r="H65" s="228">
        <f t="shared" ca="1" si="73"/>
        <v>0</v>
      </c>
      <c r="I65" s="228">
        <f t="shared" ca="1" si="73"/>
        <v>0</v>
      </c>
      <c r="J65" s="228">
        <f t="shared" ca="1" si="73"/>
        <v>0</v>
      </c>
      <c r="K65" s="228">
        <f t="shared" ca="1" si="73"/>
        <v>0</v>
      </c>
      <c r="L65" s="228">
        <f t="shared" ca="1" si="73"/>
        <v>0</v>
      </c>
      <c r="M65" s="228">
        <f t="shared" ca="1" si="73"/>
        <v>0</v>
      </c>
      <c r="N65" s="228">
        <f t="shared" ca="1" si="73"/>
        <v>0</v>
      </c>
      <c r="O65" s="228">
        <f t="shared" ca="1" si="73"/>
        <v>0</v>
      </c>
      <c r="P65" s="228">
        <f t="shared" ca="1" si="73"/>
        <v>0</v>
      </c>
      <c r="Q65" s="228">
        <f t="shared" ca="1" si="73"/>
        <v>0</v>
      </c>
      <c r="R65" s="228">
        <f t="shared" ca="1" si="74"/>
        <v>0</v>
      </c>
      <c r="S65" s="228">
        <f t="shared" ca="1" si="74"/>
        <v>0</v>
      </c>
      <c r="T65" s="228">
        <f t="shared" ca="1" si="74"/>
        <v>0</v>
      </c>
      <c r="U65" s="228">
        <f t="shared" ca="1" si="74"/>
        <v>0</v>
      </c>
      <c r="V65" s="228">
        <f t="shared" ca="1" si="74"/>
        <v>0</v>
      </c>
      <c r="W65" s="228">
        <f t="shared" ca="1" si="74"/>
        <v>0</v>
      </c>
      <c r="X65" s="228">
        <f t="shared" ca="1" si="74"/>
        <v>0</v>
      </c>
      <c r="Y65" s="228">
        <f t="shared" ca="1" si="74"/>
        <v>0</v>
      </c>
      <c r="Z65" s="228">
        <f t="shared" ca="1" si="74"/>
        <v>0</v>
      </c>
      <c r="AA65" s="228">
        <f t="shared" ca="1" si="74"/>
        <v>0</v>
      </c>
      <c r="AB65" s="228">
        <f t="shared" ca="1" si="75"/>
        <v>0</v>
      </c>
      <c r="AC65" s="228">
        <f t="shared" ca="1" si="75"/>
        <v>0</v>
      </c>
      <c r="AD65" s="228">
        <f t="shared" ca="1" si="75"/>
        <v>0</v>
      </c>
      <c r="AE65" s="228">
        <f t="shared" ca="1" si="75"/>
        <v>0</v>
      </c>
      <c r="AF65" s="228">
        <f t="shared" ca="1" si="75"/>
        <v>0</v>
      </c>
      <c r="AG65" s="228">
        <f t="shared" ca="1" si="75"/>
        <v>0</v>
      </c>
      <c r="AH65" s="228">
        <f t="shared" ca="1" si="75"/>
        <v>0</v>
      </c>
      <c r="AI65" s="228">
        <f t="shared" ca="1" si="75"/>
        <v>0</v>
      </c>
      <c r="AJ65" s="228">
        <f t="shared" ca="1" si="75"/>
        <v>0</v>
      </c>
      <c r="AK65" s="228">
        <f t="shared" ca="1" si="75"/>
        <v>0</v>
      </c>
      <c r="AL65" s="228">
        <f t="shared" ca="1" si="76"/>
        <v>0</v>
      </c>
      <c r="AM65" s="228">
        <f t="shared" ca="1" si="76"/>
        <v>0</v>
      </c>
      <c r="AN65" s="228">
        <f t="shared" ca="1" si="76"/>
        <v>0</v>
      </c>
      <c r="AO65" s="228">
        <f t="shared" ca="1" si="76"/>
        <v>0</v>
      </c>
      <c r="AP65" s="228">
        <f t="shared" ca="1" si="76"/>
        <v>0</v>
      </c>
      <c r="AQ65" s="228">
        <f t="shared" ca="1" si="76"/>
        <v>0</v>
      </c>
      <c r="AR65" s="228">
        <f t="shared" ca="1" si="76"/>
        <v>0</v>
      </c>
      <c r="AS65" s="228">
        <f t="shared" ca="1" si="76"/>
        <v>0</v>
      </c>
      <c r="AT65" s="228">
        <f t="shared" ca="1" si="76"/>
        <v>0</v>
      </c>
      <c r="AU65" s="228">
        <f t="shared" ca="1" si="76"/>
        <v>0</v>
      </c>
      <c r="AV65" s="228">
        <f t="shared" ca="1" si="77"/>
        <v>0</v>
      </c>
      <c r="AW65" s="228">
        <f t="shared" ca="1" si="77"/>
        <v>0</v>
      </c>
      <c r="AX65" s="228">
        <f t="shared" ca="1" si="77"/>
        <v>0</v>
      </c>
      <c r="AY65" s="228">
        <f t="shared" ca="1" si="77"/>
        <v>0</v>
      </c>
      <c r="AZ65" s="228">
        <f t="shared" ca="1" si="77"/>
        <v>0</v>
      </c>
      <c r="BA65" s="228">
        <f t="shared" ca="1" si="77"/>
        <v>0</v>
      </c>
      <c r="BB65" s="228">
        <f t="shared" ca="1" si="77"/>
        <v>0</v>
      </c>
      <c r="BC65" s="228">
        <f t="shared" ca="1" si="77"/>
        <v>0</v>
      </c>
      <c r="BD65" s="228">
        <f t="shared" ca="1" si="77"/>
        <v>0</v>
      </c>
      <c r="BE65" s="228">
        <f t="shared" ca="1" si="77"/>
        <v>0</v>
      </c>
      <c r="BF65" s="228">
        <f t="shared" ca="1" si="78"/>
        <v>0</v>
      </c>
      <c r="BG65" s="228">
        <f t="shared" ca="1" si="78"/>
        <v>0</v>
      </c>
      <c r="BH65" s="228">
        <f t="shared" ca="1" si="78"/>
        <v>0</v>
      </c>
      <c r="BI65" s="228">
        <f t="shared" ca="1" si="78"/>
        <v>0</v>
      </c>
      <c r="BJ65" s="228">
        <f t="shared" ca="1" si="78"/>
        <v>0</v>
      </c>
      <c r="BK65" s="228">
        <f t="shared" ca="1" si="78"/>
        <v>0</v>
      </c>
      <c r="BL65" s="228">
        <f t="shared" ca="1" si="78"/>
        <v>0</v>
      </c>
      <c r="BM65" s="228">
        <f t="shared" ca="1" si="78"/>
        <v>0</v>
      </c>
      <c r="BN65" s="228">
        <f t="shared" ca="1" si="78"/>
        <v>0</v>
      </c>
      <c r="BO65" s="228">
        <f t="shared" ca="1" si="78"/>
        <v>0</v>
      </c>
      <c r="BP65" s="228">
        <f t="shared" ca="1" si="79"/>
        <v>0</v>
      </c>
      <c r="BQ65" s="228">
        <f t="shared" ca="1" si="79"/>
        <v>0</v>
      </c>
      <c r="BR65" s="228">
        <f t="shared" ca="1" si="79"/>
        <v>0</v>
      </c>
      <c r="BS65" s="228">
        <f t="shared" ca="1" si="79"/>
        <v>0</v>
      </c>
      <c r="BT65" s="228">
        <f t="shared" ca="1" si="79"/>
        <v>0</v>
      </c>
      <c r="BU65" s="228">
        <f t="shared" ca="1" si="79"/>
        <v>0</v>
      </c>
      <c r="BV65" s="228">
        <f t="shared" ca="1" si="79"/>
        <v>0</v>
      </c>
      <c r="BW65" s="228">
        <f t="shared" ca="1" si="79"/>
        <v>0</v>
      </c>
      <c r="BX65" s="228">
        <f t="shared" ca="1" si="79"/>
        <v>0</v>
      </c>
      <c r="BY65" s="228">
        <f t="shared" ca="1" si="79"/>
        <v>0</v>
      </c>
      <c r="BZ65" s="228">
        <f t="shared" ca="1" si="80"/>
        <v>0</v>
      </c>
      <c r="CA65" s="228">
        <f t="shared" ca="1" si="80"/>
        <v>0</v>
      </c>
      <c r="CB65" s="228">
        <f t="shared" ca="1" si="80"/>
        <v>0</v>
      </c>
      <c r="CC65" s="228">
        <f t="shared" ca="1" si="80"/>
        <v>0</v>
      </c>
      <c r="CD65" s="228">
        <f t="shared" ca="1" si="80"/>
        <v>0</v>
      </c>
      <c r="CE65" s="228">
        <f t="shared" ca="1" si="80"/>
        <v>0</v>
      </c>
      <c r="CF65" s="228">
        <f t="shared" ca="1" si="80"/>
        <v>0</v>
      </c>
      <c r="CG65" s="228">
        <f t="shared" ca="1" si="80"/>
        <v>0</v>
      </c>
      <c r="CH65" s="228">
        <f t="shared" ca="1" si="80"/>
        <v>0</v>
      </c>
      <c r="CI65" s="228">
        <f t="shared" ca="1" si="80"/>
        <v>0</v>
      </c>
      <c r="CJ65" s="228">
        <f t="shared" ca="1" si="81"/>
        <v>0</v>
      </c>
      <c r="CK65" s="228">
        <f t="shared" ca="1" si="81"/>
        <v>0</v>
      </c>
      <c r="CL65" s="228">
        <f t="shared" ca="1" si="81"/>
        <v>0</v>
      </c>
      <c r="CM65" s="228">
        <f t="shared" ca="1" si="81"/>
        <v>0</v>
      </c>
      <c r="CN65" s="228">
        <f t="shared" ca="1" si="81"/>
        <v>0</v>
      </c>
      <c r="CO65" s="228">
        <f t="shared" ca="1" si="81"/>
        <v>0</v>
      </c>
      <c r="CP65" s="228">
        <f t="shared" ca="1" si="81"/>
        <v>0</v>
      </c>
      <c r="CQ65" s="228">
        <f t="shared" ca="1" si="81"/>
        <v>0</v>
      </c>
      <c r="CR65" s="228">
        <f t="shared" ca="1" si="81"/>
        <v>0</v>
      </c>
      <c r="CS65" s="228">
        <f t="shared" ca="1" si="81"/>
        <v>0</v>
      </c>
      <c r="CT65" s="228">
        <f t="shared" ca="1" si="82"/>
        <v>0</v>
      </c>
      <c r="CU65" s="228">
        <f t="shared" ca="1" si="82"/>
        <v>0</v>
      </c>
      <c r="CV65" s="228">
        <f t="shared" ca="1" si="82"/>
        <v>0</v>
      </c>
      <c r="CW65" s="228">
        <f t="shared" ca="1" si="82"/>
        <v>0</v>
      </c>
      <c r="CX65" s="228">
        <f t="shared" ca="1" si="82"/>
        <v>0</v>
      </c>
      <c r="CY65" s="228">
        <f t="shared" ca="1" si="82"/>
        <v>0</v>
      </c>
      <c r="CZ65" s="228">
        <f t="shared" ca="1" si="82"/>
        <v>0</v>
      </c>
      <c r="DA65" s="228">
        <f t="shared" ca="1" si="82"/>
        <v>0</v>
      </c>
      <c r="DB65" s="228">
        <f t="shared" ca="1" si="82"/>
        <v>0</v>
      </c>
      <c r="DC65" s="228">
        <f t="shared" ca="1" si="82"/>
        <v>0</v>
      </c>
      <c r="DE65" s="403" t="str">
        <f t="shared" ca="1" si="25"/>
        <v>E.2.9.</v>
      </c>
      <c r="DF65" s="273">
        <v>1</v>
      </c>
      <c r="DG65" s="261">
        <f t="shared" ca="1" si="83"/>
        <v>21</v>
      </c>
      <c r="DH65" s="261">
        <v>0</v>
      </c>
    </row>
    <row r="66" spans="1:112" s="1" customFormat="1" hidden="1">
      <c r="A66" s="210">
        <v>54</v>
      </c>
      <c r="B66" s="347" t="str">
        <f t="shared" ca="1" si="53"/>
        <v>E.2.L.</v>
      </c>
      <c r="C66" s="216" t="str">
        <f t="shared" ca="1" si="54"/>
        <v>Likutinė vertė</v>
      </c>
      <c r="D66" s="223"/>
      <c r="E66" s="239">
        <f t="shared" ca="1" si="55"/>
        <v>0.21</v>
      </c>
      <c r="F66" s="233">
        <f ca="1">H66+NPV(FD,I66:INDEX(I66:DC66,PAL))</f>
        <v>0</v>
      </c>
      <c r="G66" s="230">
        <f ca="1">SUMIF($H$5:$DC$5,"&lt;="&amp;PAL,$H66:$DC66)</f>
        <v>0</v>
      </c>
      <c r="H66" s="228">
        <f t="shared" ca="1" si="73"/>
        <v>0</v>
      </c>
      <c r="I66" s="228">
        <f t="shared" ca="1" si="73"/>
        <v>0</v>
      </c>
      <c r="J66" s="228">
        <f t="shared" ca="1" si="73"/>
        <v>0</v>
      </c>
      <c r="K66" s="228">
        <f t="shared" ca="1" si="73"/>
        <v>0</v>
      </c>
      <c r="L66" s="228">
        <f t="shared" ca="1" si="73"/>
        <v>0</v>
      </c>
      <c r="M66" s="228">
        <f t="shared" ca="1" si="73"/>
        <v>0</v>
      </c>
      <c r="N66" s="228">
        <f t="shared" ca="1" si="73"/>
        <v>0</v>
      </c>
      <c r="O66" s="228">
        <f t="shared" ca="1" si="73"/>
        <v>0</v>
      </c>
      <c r="P66" s="228">
        <f t="shared" ca="1" si="73"/>
        <v>0</v>
      </c>
      <c r="Q66" s="228">
        <f t="shared" ca="1" si="73"/>
        <v>0</v>
      </c>
      <c r="R66" s="228">
        <f t="shared" ca="1" si="74"/>
        <v>0</v>
      </c>
      <c r="S66" s="228">
        <f t="shared" ca="1" si="74"/>
        <v>0</v>
      </c>
      <c r="T66" s="228">
        <f t="shared" ca="1" si="74"/>
        <v>0</v>
      </c>
      <c r="U66" s="228">
        <f t="shared" ca="1" si="74"/>
        <v>0</v>
      </c>
      <c r="V66" s="228">
        <f t="shared" ca="1" si="74"/>
        <v>0</v>
      </c>
      <c r="W66" s="228">
        <f t="shared" ca="1" si="74"/>
        <v>0</v>
      </c>
      <c r="X66" s="228">
        <f t="shared" ca="1" si="74"/>
        <v>0</v>
      </c>
      <c r="Y66" s="228">
        <f t="shared" ca="1" si="74"/>
        <v>0</v>
      </c>
      <c r="Z66" s="228">
        <f t="shared" ca="1" si="74"/>
        <v>0</v>
      </c>
      <c r="AA66" s="228">
        <f t="shared" ca="1" si="74"/>
        <v>0</v>
      </c>
      <c r="AB66" s="228">
        <f t="shared" ca="1" si="75"/>
        <v>0</v>
      </c>
      <c r="AC66" s="228">
        <f t="shared" ca="1" si="75"/>
        <v>0</v>
      </c>
      <c r="AD66" s="228">
        <f t="shared" ca="1" si="75"/>
        <v>0</v>
      </c>
      <c r="AE66" s="228">
        <f t="shared" ca="1" si="75"/>
        <v>0</v>
      </c>
      <c r="AF66" s="228">
        <f t="shared" ca="1" si="75"/>
        <v>0</v>
      </c>
      <c r="AG66" s="228">
        <f t="shared" ca="1" si="75"/>
        <v>0</v>
      </c>
      <c r="AH66" s="228">
        <f t="shared" ca="1" si="75"/>
        <v>0</v>
      </c>
      <c r="AI66" s="228">
        <f t="shared" ca="1" si="75"/>
        <v>0</v>
      </c>
      <c r="AJ66" s="228">
        <f t="shared" ca="1" si="75"/>
        <v>0</v>
      </c>
      <c r="AK66" s="228">
        <f t="shared" ca="1" si="75"/>
        <v>0</v>
      </c>
      <c r="AL66" s="228">
        <f t="shared" ca="1" si="76"/>
        <v>0</v>
      </c>
      <c r="AM66" s="228">
        <f t="shared" ca="1" si="76"/>
        <v>0</v>
      </c>
      <c r="AN66" s="228">
        <f t="shared" ca="1" si="76"/>
        <v>0</v>
      </c>
      <c r="AO66" s="228">
        <f t="shared" ca="1" si="76"/>
        <v>0</v>
      </c>
      <c r="AP66" s="228">
        <f t="shared" ca="1" si="76"/>
        <v>0</v>
      </c>
      <c r="AQ66" s="228">
        <f t="shared" ca="1" si="76"/>
        <v>0</v>
      </c>
      <c r="AR66" s="228">
        <f t="shared" ca="1" si="76"/>
        <v>0</v>
      </c>
      <c r="AS66" s="228">
        <f t="shared" ca="1" si="76"/>
        <v>0</v>
      </c>
      <c r="AT66" s="228">
        <f t="shared" ca="1" si="76"/>
        <v>0</v>
      </c>
      <c r="AU66" s="228">
        <f t="shared" ca="1" si="76"/>
        <v>0</v>
      </c>
      <c r="AV66" s="228">
        <f t="shared" ca="1" si="77"/>
        <v>0</v>
      </c>
      <c r="AW66" s="228">
        <f t="shared" ca="1" si="77"/>
        <v>0</v>
      </c>
      <c r="AX66" s="228">
        <f t="shared" ca="1" si="77"/>
        <v>0</v>
      </c>
      <c r="AY66" s="228">
        <f t="shared" ca="1" si="77"/>
        <v>0</v>
      </c>
      <c r="AZ66" s="228">
        <f t="shared" ca="1" si="77"/>
        <v>0</v>
      </c>
      <c r="BA66" s="228">
        <f t="shared" ca="1" si="77"/>
        <v>0</v>
      </c>
      <c r="BB66" s="228">
        <f t="shared" ca="1" si="77"/>
        <v>0</v>
      </c>
      <c r="BC66" s="228">
        <f t="shared" ca="1" si="77"/>
        <v>0</v>
      </c>
      <c r="BD66" s="228">
        <f t="shared" ca="1" si="77"/>
        <v>0</v>
      </c>
      <c r="BE66" s="228">
        <f t="shared" ca="1" si="77"/>
        <v>0</v>
      </c>
      <c r="BF66" s="228">
        <f t="shared" ca="1" si="78"/>
        <v>0</v>
      </c>
      <c r="BG66" s="228">
        <f t="shared" ca="1" si="78"/>
        <v>0</v>
      </c>
      <c r="BH66" s="228">
        <f t="shared" ca="1" si="78"/>
        <v>0</v>
      </c>
      <c r="BI66" s="228">
        <f t="shared" ca="1" si="78"/>
        <v>0</v>
      </c>
      <c r="BJ66" s="228">
        <f t="shared" ca="1" si="78"/>
        <v>0</v>
      </c>
      <c r="BK66" s="228">
        <f t="shared" ca="1" si="78"/>
        <v>0</v>
      </c>
      <c r="BL66" s="228">
        <f t="shared" ca="1" si="78"/>
        <v>0</v>
      </c>
      <c r="BM66" s="228">
        <f t="shared" ca="1" si="78"/>
        <v>0</v>
      </c>
      <c r="BN66" s="228">
        <f t="shared" ca="1" si="78"/>
        <v>0</v>
      </c>
      <c r="BO66" s="228">
        <f t="shared" ca="1" si="78"/>
        <v>0</v>
      </c>
      <c r="BP66" s="228">
        <f t="shared" ca="1" si="79"/>
        <v>0</v>
      </c>
      <c r="BQ66" s="228">
        <f t="shared" ca="1" si="79"/>
        <v>0</v>
      </c>
      <c r="BR66" s="228">
        <f t="shared" ca="1" si="79"/>
        <v>0</v>
      </c>
      <c r="BS66" s="228">
        <f t="shared" ca="1" si="79"/>
        <v>0</v>
      </c>
      <c r="BT66" s="228">
        <f t="shared" ca="1" si="79"/>
        <v>0</v>
      </c>
      <c r="BU66" s="228">
        <f t="shared" ca="1" si="79"/>
        <v>0</v>
      </c>
      <c r="BV66" s="228">
        <f t="shared" ca="1" si="79"/>
        <v>0</v>
      </c>
      <c r="BW66" s="228">
        <f t="shared" ca="1" si="79"/>
        <v>0</v>
      </c>
      <c r="BX66" s="228">
        <f t="shared" ca="1" si="79"/>
        <v>0</v>
      </c>
      <c r="BY66" s="228">
        <f t="shared" ca="1" si="79"/>
        <v>0</v>
      </c>
      <c r="BZ66" s="228">
        <f t="shared" ca="1" si="80"/>
        <v>0</v>
      </c>
      <c r="CA66" s="228">
        <f t="shared" ca="1" si="80"/>
        <v>0</v>
      </c>
      <c r="CB66" s="228">
        <f t="shared" ca="1" si="80"/>
        <v>0</v>
      </c>
      <c r="CC66" s="228">
        <f t="shared" ca="1" si="80"/>
        <v>0</v>
      </c>
      <c r="CD66" s="228">
        <f t="shared" ca="1" si="80"/>
        <v>0</v>
      </c>
      <c r="CE66" s="228">
        <f t="shared" ca="1" si="80"/>
        <v>0</v>
      </c>
      <c r="CF66" s="228">
        <f t="shared" ca="1" si="80"/>
        <v>0</v>
      </c>
      <c r="CG66" s="228">
        <f t="shared" ca="1" si="80"/>
        <v>0</v>
      </c>
      <c r="CH66" s="228">
        <f t="shared" ca="1" si="80"/>
        <v>0</v>
      </c>
      <c r="CI66" s="228">
        <f t="shared" ca="1" si="80"/>
        <v>0</v>
      </c>
      <c r="CJ66" s="228">
        <f t="shared" ca="1" si="81"/>
        <v>0</v>
      </c>
      <c r="CK66" s="228">
        <f t="shared" ca="1" si="81"/>
        <v>0</v>
      </c>
      <c r="CL66" s="228">
        <f t="shared" ca="1" si="81"/>
        <v>0</v>
      </c>
      <c r="CM66" s="228">
        <f t="shared" ca="1" si="81"/>
        <v>0</v>
      </c>
      <c r="CN66" s="228">
        <f t="shared" ca="1" si="81"/>
        <v>0</v>
      </c>
      <c r="CO66" s="228">
        <f t="shared" ca="1" si="81"/>
        <v>0</v>
      </c>
      <c r="CP66" s="228">
        <f t="shared" ca="1" si="81"/>
        <v>0</v>
      </c>
      <c r="CQ66" s="228">
        <f t="shared" ca="1" si="81"/>
        <v>0</v>
      </c>
      <c r="CR66" s="228">
        <f t="shared" ca="1" si="81"/>
        <v>0</v>
      </c>
      <c r="CS66" s="228">
        <f t="shared" ca="1" si="81"/>
        <v>0</v>
      </c>
      <c r="CT66" s="228">
        <f t="shared" ca="1" si="82"/>
        <v>0</v>
      </c>
      <c r="CU66" s="228">
        <f t="shared" ca="1" si="82"/>
        <v>0</v>
      </c>
      <c r="CV66" s="228">
        <f t="shared" ca="1" si="82"/>
        <v>0</v>
      </c>
      <c r="CW66" s="228">
        <f t="shared" ca="1" si="82"/>
        <v>0</v>
      </c>
      <c r="CX66" s="228">
        <f t="shared" ca="1" si="82"/>
        <v>0</v>
      </c>
      <c r="CY66" s="228">
        <f t="shared" ca="1" si="82"/>
        <v>0</v>
      </c>
      <c r="CZ66" s="228">
        <f t="shared" ca="1" si="82"/>
        <v>0</v>
      </c>
      <c r="DA66" s="228">
        <f t="shared" ca="1" si="82"/>
        <v>0</v>
      </c>
      <c r="DB66" s="228">
        <f t="shared" ca="1" si="82"/>
        <v>0</v>
      </c>
      <c r="DC66" s="228">
        <f t="shared" ca="1" si="82"/>
        <v>0</v>
      </c>
      <c r="DE66" s="403" t="str">
        <f t="shared" ca="1" si="25"/>
        <v>E.2.L.</v>
      </c>
      <c r="DF66" s="273">
        <v>1</v>
      </c>
      <c r="DG66" s="261">
        <f t="shared" ca="1" si="83"/>
        <v>21</v>
      </c>
      <c r="DH66" s="261">
        <f ca="1">DG66/(100+DG66)</f>
        <v>0.17355371900826447</v>
      </c>
    </row>
    <row r="67" spans="1:112" s="1" customFormat="1" hidden="1">
      <c r="A67" s="210">
        <v>55</v>
      </c>
      <c r="B67" s="347" t="str">
        <f t="shared" ca="1" si="53"/>
        <v>E.3.</v>
      </c>
      <c r="C67" s="339" t="str">
        <f t="shared" ca="1" si="54"/>
        <v>Investicijos į žinias ir žmogiškuosius išteklius</v>
      </c>
      <c r="D67" s="220"/>
      <c r="E67" s="379" t="str">
        <f t="shared" ca="1" si="55"/>
        <v/>
      </c>
      <c r="F67" s="231">
        <f ca="1">SUM(F68:F75)+F76</f>
        <v>0</v>
      </c>
      <c r="G67" s="230">
        <f ca="1">SUMIF($H$5:$DC$5,"&lt;="&amp;PAL,$H67:$DC67)</f>
        <v>0</v>
      </c>
      <c r="H67" s="380">
        <f ca="1">SUM(H68:H76)</f>
        <v>0</v>
      </c>
      <c r="I67" s="380">
        <f t="shared" ref="I67:BT67" ca="1" si="84">SUM(I68:I76)</f>
        <v>0</v>
      </c>
      <c r="J67" s="380">
        <f t="shared" ca="1" si="84"/>
        <v>0</v>
      </c>
      <c r="K67" s="380">
        <f t="shared" ca="1" si="84"/>
        <v>0</v>
      </c>
      <c r="L67" s="380">
        <f t="shared" ca="1" si="84"/>
        <v>0</v>
      </c>
      <c r="M67" s="380">
        <f t="shared" ca="1" si="84"/>
        <v>0</v>
      </c>
      <c r="N67" s="380">
        <f t="shared" ca="1" si="84"/>
        <v>0</v>
      </c>
      <c r="O67" s="380">
        <f t="shared" ca="1" si="84"/>
        <v>0</v>
      </c>
      <c r="P67" s="380">
        <f t="shared" ca="1" si="84"/>
        <v>0</v>
      </c>
      <c r="Q67" s="380">
        <f t="shared" ca="1" si="84"/>
        <v>0</v>
      </c>
      <c r="R67" s="380">
        <f t="shared" ca="1" si="84"/>
        <v>0</v>
      </c>
      <c r="S67" s="380">
        <f t="shared" ca="1" si="84"/>
        <v>0</v>
      </c>
      <c r="T67" s="380">
        <f t="shared" ca="1" si="84"/>
        <v>0</v>
      </c>
      <c r="U67" s="380">
        <f t="shared" ca="1" si="84"/>
        <v>0</v>
      </c>
      <c r="V67" s="380">
        <f t="shared" ca="1" si="84"/>
        <v>0</v>
      </c>
      <c r="W67" s="380">
        <f t="shared" ca="1" si="84"/>
        <v>0</v>
      </c>
      <c r="X67" s="380">
        <f t="shared" ca="1" si="84"/>
        <v>0</v>
      </c>
      <c r="Y67" s="380">
        <f t="shared" ca="1" si="84"/>
        <v>0</v>
      </c>
      <c r="Z67" s="380">
        <f t="shared" ca="1" si="84"/>
        <v>0</v>
      </c>
      <c r="AA67" s="380">
        <f t="shared" ca="1" si="84"/>
        <v>0</v>
      </c>
      <c r="AB67" s="380">
        <f t="shared" ca="1" si="84"/>
        <v>0</v>
      </c>
      <c r="AC67" s="380">
        <f t="shared" ca="1" si="84"/>
        <v>0</v>
      </c>
      <c r="AD67" s="380">
        <f t="shared" ca="1" si="84"/>
        <v>0</v>
      </c>
      <c r="AE67" s="380">
        <f t="shared" ca="1" si="84"/>
        <v>0</v>
      </c>
      <c r="AF67" s="380">
        <f t="shared" ca="1" si="84"/>
        <v>0</v>
      </c>
      <c r="AG67" s="380">
        <f t="shared" ca="1" si="84"/>
        <v>0</v>
      </c>
      <c r="AH67" s="380">
        <f t="shared" ca="1" si="84"/>
        <v>0</v>
      </c>
      <c r="AI67" s="380">
        <f t="shared" ca="1" si="84"/>
        <v>0</v>
      </c>
      <c r="AJ67" s="380">
        <f t="shared" ca="1" si="84"/>
        <v>0</v>
      </c>
      <c r="AK67" s="380">
        <f t="shared" ca="1" si="84"/>
        <v>0</v>
      </c>
      <c r="AL67" s="380">
        <f t="shared" ca="1" si="84"/>
        <v>0</v>
      </c>
      <c r="AM67" s="380">
        <f t="shared" ca="1" si="84"/>
        <v>0</v>
      </c>
      <c r="AN67" s="380">
        <f t="shared" ca="1" si="84"/>
        <v>0</v>
      </c>
      <c r="AO67" s="380">
        <f t="shared" ca="1" si="84"/>
        <v>0</v>
      </c>
      <c r="AP67" s="380">
        <f t="shared" ca="1" si="84"/>
        <v>0</v>
      </c>
      <c r="AQ67" s="380">
        <f t="shared" ca="1" si="84"/>
        <v>0</v>
      </c>
      <c r="AR67" s="380">
        <f t="shared" ca="1" si="84"/>
        <v>0</v>
      </c>
      <c r="AS67" s="380">
        <f t="shared" ca="1" si="84"/>
        <v>0</v>
      </c>
      <c r="AT67" s="380">
        <f t="shared" ca="1" si="84"/>
        <v>0</v>
      </c>
      <c r="AU67" s="380">
        <f t="shared" ca="1" si="84"/>
        <v>0</v>
      </c>
      <c r="AV67" s="380">
        <f t="shared" ca="1" si="84"/>
        <v>0</v>
      </c>
      <c r="AW67" s="380">
        <f t="shared" ca="1" si="84"/>
        <v>0</v>
      </c>
      <c r="AX67" s="380">
        <f t="shared" ca="1" si="84"/>
        <v>0</v>
      </c>
      <c r="AY67" s="380">
        <f t="shared" ca="1" si="84"/>
        <v>0</v>
      </c>
      <c r="AZ67" s="380">
        <f t="shared" ca="1" si="84"/>
        <v>0</v>
      </c>
      <c r="BA67" s="380">
        <f t="shared" ca="1" si="84"/>
        <v>0</v>
      </c>
      <c r="BB67" s="380">
        <f t="shared" ca="1" si="84"/>
        <v>0</v>
      </c>
      <c r="BC67" s="380">
        <f t="shared" ca="1" si="84"/>
        <v>0</v>
      </c>
      <c r="BD67" s="380">
        <f t="shared" ca="1" si="84"/>
        <v>0</v>
      </c>
      <c r="BE67" s="380">
        <f t="shared" ca="1" si="84"/>
        <v>0</v>
      </c>
      <c r="BF67" s="380">
        <f t="shared" ca="1" si="84"/>
        <v>0</v>
      </c>
      <c r="BG67" s="380">
        <f t="shared" ca="1" si="84"/>
        <v>0</v>
      </c>
      <c r="BH67" s="380">
        <f t="shared" ca="1" si="84"/>
        <v>0</v>
      </c>
      <c r="BI67" s="380">
        <f t="shared" ca="1" si="84"/>
        <v>0</v>
      </c>
      <c r="BJ67" s="380">
        <f t="shared" ca="1" si="84"/>
        <v>0</v>
      </c>
      <c r="BK67" s="380">
        <f t="shared" ca="1" si="84"/>
        <v>0</v>
      </c>
      <c r="BL67" s="380">
        <f t="shared" ca="1" si="84"/>
        <v>0</v>
      </c>
      <c r="BM67" s="380">
        <f t="shared" ca="1" si="84"/>
        <v>0</v>
      </c>
      <c r="BN67" s="380">
        <f t="shared" ca="1" si="84"/>
        <v>0</v>
      </c>
      <c r="BO67" s="380">
        <f t="shared" ca="1" si="84"/>
        <v>0</v>
      </c>
      <c r="BP67" s="380">
        <f t="shared" ca="1" si="84"/>
        <v>0</v>
      </c>
      <c r="BQ67" s="380">
        <f t="shared" ca="1" si="84"/>
        <v>0</v>
      </c>
      <c r="BR67" s="380">
        <f t="shared" ca="1" si="84"/>
        <v>0</v>
      </c>
      <c r="BS67" s="380">
        <f t="shared" ca="1" si="84"/>
        <v>0</v>
      </c>
      <c r="BT67" s="380">
        <f t="shared" ca="1" si="84"/>
        <v>0</v>
      </c>
      <c r="BU67" s="380">
        <f t="shared" ref="BU67:DC67" ca="1" si="85">SUM(BU68:BU76)</f>
        <v>0</v>
      </c>
      <c r="BV67" s="380">
        <f t="shared" ca="1" si="85"/>
        <v>0</v>
      </c>
      <c r="BW67" s="380">
        <f t="shared" ca="1" si="85"/>
        <v>0</v>
      </c>
      <c r="BX67" s="380">
        <f t="shared" ca="1" si="85"/>
        <v>0</v>
      </c>
      <c r="BY67" s="380">
        <f t="shared" ca="1" si="85"/>
        <v>0</v>
      </c>
      <c r="BZ67" s="380">
        <f t="shared" ca="1" si="85"/>
        <v>0</v>
      </c>
      <c r="CA67" s="380">
        <f t="shared" ca="1" si="85"/>
        <v>0</v>
      </c>
      <c r="CB67" s="380">
        <f t="shared" ca="1" si="85"/>
        <v>0</v>
      </c>
      <c r="CC67" s="380">
        <f t="shared" ca="1" si="85"/>
        <v>0</v>
      </c>
      <c r="CD67" s="380">
        <f t="shared" ca="1" si="85"/>
        <v>0</v>
      </c>
      <c r="CE67" s="380">
        <f t="shared" ca="1" si="85"/>
        <v>0</v>
      </c>
      <c r="CF67" s="380">
        <f t="shared" ca="1" si="85"/>
        <v>0</v>
      </c>
      <c r="CG67" s="380">
        <f t="shared" ca="1" si="85"/>
        <v>0</v>
      </c>
      <c r="CH67" s="380">
        <f t="shared" ca="1" si="85"/>
        <v>0</v>
      </c>
      <c r="CI67" s="380">
        <f t="shared" ca="1" si="85"/>
        <v>0</v>
      </c>
      <c r="CJ67" s="380">
        <f t="shared" ca="1" si="85"/>
        <v>0</v>
      </c>
      <c r="CK67" s="380">
        <f t="shared" ca="1" si="85"/>
        <v>0</v>
      </c>
      <c r="CL67" s="380">
        <f t="shared" ca="1" si="85"/>
        <v>0</v>
      </c>
      <c r="CM67" s="380">
        <f t="shared" ca="1" si="85"/>
        <v>0</v>
      </c>
      <c r="CN67" s="380">
        <f t="shared" ca="1" si="85"/>
        <v>0</v>
      </c>
      <c r="CO67" s="380">
        <f t="shared" ca="1" si="85"/>
        <v>0</v>
      </c>
      <c r="CP67" s="380">
        <f t="shared" ca="1" si="85"/>
        <v>0</v>
      </c>
      <c r="CQ67" s="380">
        <f t="shared" ca="1" si="85"/>
        <v>0</v>
      </c>
      <c r="CR67" s="380">
        <f t="shared" ca="1" si="85"/>
        <v>0</v>
      </c>
      <c r="CS67" s="380">
        <f t="shared" ca="1" si="85"/>
        <v>0</v>
      </c>
      <c r="CT67" s="380">
        <f t="shared" ca="1" si="85"/>
        <v>0</v>
      </c>
      <c r="CU67" s="380">
        <f t="shared" ca="1" si="85"/>
        <v>0</v>
      </c>
      <c r="CV67" s="380">
        <f t="shared" ca="1" si="85"/>
        <v>0</v>
      </c>
      <c r="CW67" s="380">
        <f t="shared" ca="1" si="85"/>
        <v>0</v>
      </c>
      <c r="CX67" s="380">
        <f t="shared" ca="1" si="85"/>
        <v>0</v>
      </c>
      <c r="CY67" s="380">
        <f t="shared" ca="1" si="85"/>
        <v>0</v>
      </c>
      <c r="CZ67" s="380">
        <f t="shared" ca="1" si="85"/>
        <v>0</v>
      </c>
      <c r="DA67" s="380">
        <f t="shared" ca="1" si="85"/>
        <v>0</v>
      </c>
      <c r="DB67" s="380">
        <f t="shared" ca="1" si="85"/>
        <v>0</v>
      </c>
      <c r="DC67" s="380">
        <f t="shared" ca="1" si="85"/>
        <v>0</v>
      </c>
      <c r="DE67" s="403"/>
      <c r="DF67" s="273">
        <v>1</v>
      </c>
      <c r="DG67" s="261"/>
      <c r="DH67" s="261"/>
    </row>
    <row r="68" spans="1:112" s="1" customFormat="1" hidden="1">
      <c r="A68" s="210">
        <v>56</v>
      </c>
      <c r="B68" s="347" t="str">
        <f t="shared" ca="1" si="53"/>
        <v>E.3.1.</v>
      </c>
      <c r="C68" s="216" t="str">
        <f t="shared" ca="1" si="54"/>
        <v>Veikla</v>
      </c>
      <c r="D68" s="235"/>
      <c r="E68" s="239">
        <f t="shared" ca="1" si="55"/>
        <v>0.21</v>
      </c>
      <c r="F68" s="233">
        <f ca="1">H68+NPV(FD,I68:INDEX(I68:DC68,PAL))</f>
        <v>0</v>
      </c>
      <c r="G68" s="230">
        <f ca="1">SUMIF($H$5:$DC$5,"&lt;="&amp;PAL,$H68:$DC68)</f>
        <v>0</v>
      </c>
      <c r="H68" s="228">
        <f t="shared" ref="H68:Q77" ca="1" si="86">OFFSET(INDIRECT("'"&amp;Opt_alt&amp;"'!H12"),$A68,H$5)*$DF68</f>
        <v>0</v>
      </c>
      <c r="I68" s="228">
        <f t="shared" ca="1" si="86"/>
        <v>0</v>
      </c>
      <c r="J68" s="228">
        <f t="shared" ca="1" si="86"/>
        <v>0</v>
      </c>
      <c r="K68" s="228">
        <f t="shared" ca="1" si="86"/>
        <v>0</v>
      </c>
      <c r="L68" s="228">
        <f t="shared" ca="1" si="86"/>
        <v>0</v>
      </c>
      <c r="M68" s="228">
        <f t="shared" ca="1" si="86"/>
        <v>0</v>
      </c>
      <c r="N68" s="228">
        <f t="shared" ca="1" si="86"/>
        <v>0</v>
      </c>
      <c r="O68" s="228">
        <f t="shared" ca="1" si="86"/>
        <v>0</v>
      </c>
      <c r="P68" s="228">
        <f t="shared" ca="1" si="86"/>
        <v>0</v>
      </c>
      <c r="Q68" s="228">
        <f t="shared" ca="1" si="86"/>
        <v>0</v>
      </c>
      <c r="R68" s="228">
        <f t="shared" ref="R68:AA77" ca="1" si="87">OFFSET(INDIRECT("'"&amp;Opt_alt&amp;"'!H12"),$A68,R$5)*$DF68</f>
        <v>0</v>
      </c>
      <c r="S68" s="228">
        <f t="shared" ca="1" si="87"/>
        <v>0</v>
      </c>
      <c r="T68" s="228">
        <f t="shared" ca="1" si="87"/>
        <v>0</v>
      </c>
      <c r="U68" s="228">
        <f t="shared" ca="1" si="87"/>
        <v>0</v>
      </c>
      <c r="V68" s="228">
        <f t="shared" ca="1" si="87"/>
        <v>0</v>
      </c>
      <c r="W68" s="228">
        <f t="shared" ca="1" si="87"/>
        <v>0</v>
      </c>
      <c r="X68" s="228">
        <f t="shared" ca="1" si="87"/>
        <v>0</v>
      </c>
      <c r="Y68" s="228">
        <f t="shared" ca="1" si="87"/>
        <v>0</v>
      </c>
      <c r="Z68" s="228">
        <f t="shared" ca="1" si="87"/>
        <v>0</v>
      </c>
      <c r="AA68" s="228">
        <f t="shared" ca="1" si="87"/>
        <v>0</v>
      </c>
      <c r="AB68" s="228">
        <f t="shared" ref="AB68:AK77" ca="1" si="88">OFFSET(INDIRECT("'"&amp;Opt_alt&amp;"'!H12"),$A68,AB$5)*$DF68</f>
        <v>0</v>
      </c>
      <c r="AC68" s="228">
        <f t="shared" ca="1" si="88"/>
        <v>0</v>
      </c>
      <c r="AD68" s="228">
        <f t="shared" ca="1" si="88"/>
        <v>0</v>
      </c>
      <c r="AE68" s="228">
        <f t="shared" ca="1" si="88"/>
        <v>0</v>
      </c>
      <c r="AF68" s="228">
        <f t="shared" ca="1" si="88"/>
        <v>0</v>
      </c>
      <c r="AG68" s="228">
        <f t="shared" ca="1" si="88"/>
        <v>0</v>
      </c>
      <c r="AH68" s="228">
        <f t="shared" ca="1" si="88"/>
        <v>0</v>
      </c>
      <c r="AI68" s="228">
        <f t="shared" ca="1" si="88"/>
        <v>0</v>
      </c>
      <c r="AJ68" s="228">
        <f t="shared" ca="1" si="88"/>
        <v>0</v>
      </c>
      <c r="AK68" s="228">
        <f t="shared" ca="1" si="88"/>
        <v>0</v>
      </c>
      <c r="AL68" s="228">
        <f t="shared" ref="AL68:AU77" ca="1" si="89">OFFSET(INDIRECT("'"&amp;Opt_alt&amp;"'!H12"),$A68,AL$5)*$DF68</f>
        <v>0</v>
      </c>
      <c r="AM68" s="228">
        <f t="shared" ca="1" si="89"/>
        <v>0</v>
      </c>
      <c r="AN68" s="228">
        <f t="shared" ca="1" si="89"/>
        <v>0</v>
      </c>
      <c r="AO68" s="228">
        <f t="shared" ca="1" si="89"/>
        <v>0</v>
      </c>
      <c r="AP68" s="228">
        <f t="shared" ca="1" si="89"/>
        <v>0</v>
      </c>
      <c r="AQ68" s="228">
        <f t="shared" ca="1" si="89"/>
        <v>0</v>
      </c>
      <c r="AR68" s="228">
        <f t="shared" ca="1" si="89"/>
        <v>0</v>
      </c>
      <c r="AS68" s="228">
        <f t="shared" ca="1" si="89"/>
        <v>0</v>
      </c>
      <c r="AT68" s="228">
        <f t="shared" ca="1" si="89"/>
        <v>0</v>
      </c>
      <c r="AU68" s="228">
        <f t="shared" ca="1" si="89"/>
        <v>0</v>
      </c>
      <c r="AV68" s="228">
        <f t="shared" ref="AV68:BE77" ca="1" si="90">OFFSET(INDIRECT("'"&amp;Opt_alt&amp;"'!H12"),$A68,AV$5)*$DF68</f>
        <v>0</v>
      </c>
      <c r="AW68" s="228">
        <f t="shared" ca="1" si="90"/>
        <v>0</v>
      </c>
      <c r="AX68" s="228">
        <f t="shared" ca="1" si="90"/>
        <v>0</v>
      </c>
      <c r="AY68" s="228">
        <f t="shared" ca="1" si="90"/>
        <v>0</v>
      </c>
      <c r="AZ68" s="228">
        <f t="shared" ca="1" si="90"/>
        <v>0</v>
      </c>
      <c r="BA68" s="228">
        <f t="shared" ca="1" si="90"/>
        <v>0</v>
      </c>
      <c r="BB68" s="228">
        <f t="shared" ca="1" si="90"/>
        <v>0</v>
      </c>
      <c r="BC68" s="228">
        <f t="shared" ca="1" si="90"/>
        <v>0</v>
      </c>
      <c r="BD68" s="228">
        <f t="shared" ca="1" si="90"/>
        <v>0</v>
      </c>
      <c r="BE68" s="228">
        <f t="shared" ca="1" si="90"/>
        <v>0</v>
      </c>
      <c r="BF68" s="228">
        <f t="shared" ref="BF68:BO77" ca="1" si="91">OFFSET(INDIRECT("'"&amp;Opt_alt&amp;"'!H12"),$A68,BF$5)*$DF68</f>
        <v>0</v>
      </c>
      <c r="BG68" s="228">
        <f t="shared" ca="1" si="91"/>
        <v>0</v>
      </c>
      <c r="BH68" s="228">
        <f t="shared" ca="1" si="91"/>
        <v>0</v>
      </c>
      <c r="BI68" s="228">
        <f t="shared" ca="1" si="91"/>
        <v>0</v>
      </c>
      <c r="BJ68" s="228">
        <f t="shared" ca="1" si="91"/>
        <v>0</v>
      </c>
      <c r="BK68" s="228">
        <f t="shared" ca="1" si="91"/>
        <v>0</v>
      </c>
      <c r="BL68" s="228">
        <f t="shared" ca="1" si="91"/>
        <v>0</v>
      </c>
      <c r="BM68" s="228">
        <f t="shared" ca="1" si="91"/>
        <v>0</v>
      </c>
      <c r="BN68" s="228">
        <f t="shared" ca="1" si="91"/>
        <v>0</v>
      </c>
      <c r="BO68" s="228">
        <f t="shared" ca="1" si="91"/>
        <v>0</v>
      </c>
      <c r="BP68" s="228">
        <f t="shared" ref="BP68:BY77" ca="1" si="92">OFFSET(INDIRECT("'"&amp;Opt_alt&amp;"'!H12"),$A68,BP$5)*$DF68</f>
        <v>0</v>
      </c>
      <c r="BQ68" s="228">
        <f t="shared" ca="1" si="92"/>
        <v>0</v>
      </c>
      <c r="BR68" s="228">
        <f t="shared" ca="1" si="92"/>
        <v>0</v>
      </c>
      <c r="BS68" s="228">
        <f t="shared" ca="1" si="92"/>
        <v>0</v>
      </c>
      <c r="BT68" s="228">
        <f t="shared" ca="1" si="92"/>
        <v>0</v>
      </c>
      <c r="BU68" s="228">
        <f t="shared" ca="1" si="92"/>
        <v>0</v>
      </c>
      <c r="BV68" s="228">
        <f t="shared" ca="1" si="92"/>
        <v>0</v>
      </c>
      <c r="BW68" s="228">
        <f t="shared" ca="1" si="92"/>
        <v>0</v>
      </c>
      <c r="BX68" s="228">
        <f t="shared" ca="1" si="92"/>
        <v>0</v>
      </c>
      <c r="BY68" s="228">
        <f t="shared" ca="1" si="92"/>
        <v>0</v>
      </c>
      <c r="BZ68" s="228">
        <f t="shared" ref="BZ68:CI77" ca="1" si="93">OFFSET(INDIRECT("'"&amp;Opt_alt&amp;"'!H12"),$A68,BZ$5)*$DF68</f>
        <v>0</v>
      </c>
      <c r="CA68" s="228">
        <f t="shared" ca="1" si="93"/>
        <v>0</v>
      </c>
      <c r="CB68" s="228">
        <f t="shared" ca="1" si="93"/>
        <v>0</v>
      </c>
      <c r="CC68" s="228">
        <f t="shared" ca="1" si="93"/>
        <v>0</v>
      </c>
      <c r="CD68" s="228">
        <f t="shared" ca="1" si="93"/>
        <v>0</v>
      </c>
      <c r="CE68" s="228">
        <f t="shared" ca="1" si="93"/>
        <v>0</v>
      </c>
      <c r="CF68" s="228">
        <f t="shared" ca="1" si="93"/>
        <v>0</v>
      </c>
      <c r="CG68" s="228">
        <f t="shared" ca="1" si="93"/>
        <v>0</v>
      </c>
      <c r="CH68" s="228">
        <f t="shared" ca="1" si="93"/>
        <v>0</v>
      </c>
      <c r="CI68" s="228">
        <f t="shared" ca="1" si="93"/>
        <v>0</v>
      </c>
      <c r="CJ68" s="228">
        <f t="shared" ref="CJ68:CS77" ca="1" si="94">OFFSET(INDIRECT("'"&amp;Opt_alt&amp;"'!H12"),$A68,CJ$5)*$DF68</f>
        <v>0</v>
      </c>
      <c r="CK68" s="228">
        <f t="shared" ca="1" si="94"/>
        <v>0</v>
      </c>
      <c r="CL68" s="228">
        <f t="shared" ca="1" si="94"/>
        <v>0</v>
      </c>
      <c r="CM68" s="228">
        <f t="shared" ca="1" si="94"/>
        <v>0</v>
      </c>
      <c r="CN68" s="228">
        <f t="shared" ca="1" si="94"/>
        <v>0</v>
      </c>
      <c r="CO68" s="228">
        <f t="shared" ca="1" si="94"/>
        <v>0</v>
      </c>
      <c r="CP68" s="228">
        <f t="shared" ca="1" si="94"/>
        <v>0</v>
      </c>
      <c r="CQ68" s="228">
        <f t="shared" ca="1" si="94"/>
        <v>0</v>
      </c>
      <c r="CR68" s="228">
        <f t="shared" ca="1" si="94"/>
        <v>0</v>
      </c>
      <c r="CS68" s="228">
        <f t="shared" ca="1" si="94"/>
        <v>0</v>
      </c>
      <c r="CT68" s="228">
        <f t="shared" ref="CT68:DC77" ca="1" si="95">OFFSET(INDIRECT("'"&amp;Opt_alt&amp;"'!H12"),$A68,CT$5)*$DF68</f>
        <v>0</v>
      </c>
      <c r="CU68" s="228">
        <f t="shared" ca="1" si="95"/>
        <v>0</v>
      </c>
      <c r="CV68" s="228">
        <f t="shared" ca="1" si="95"/>
        <v>0</v>
      </c>
      <c r="CW68" s="228">
        <f t="shared" ca="1" si="95"/>
        <v>0</v>
      </c>
      <c r="CX68" s="228">
        <f t="shared" ca="1" si="95"/>
        <v>0</v>
      </c>
      <c r="CY68" s="228">
        <f t="shared" ca="1" si="95"/>
        <v>0</v>
      </c>
      <c r="CZ68" s="228">
        <f t="shared" ca="1" si="95"/>
        <v>0</v>
      </c>
      <c r="DA68" s="228">
        <f t="shared" ca="1" si="95"/>
        <v>0</v>
      </c>
      <c r="DB68" s="228">
        <f t="shared" ca="1" si="95"/>
        <v>0</v>
      </c>
      <c r="DC68" s="228">
        <f t="shared" ca="1" si="95"/>
        <v>0</v>
      </c>
      <c r="DE68" s="403" t="str">
        <f t="shared" ca="1" si="25"/>
        <v>E.3.1.</v>
      </c>
      <c r="DF68" s="273">
        <v>1</v>
      </c>
      <c r="DG68" s="261">
        <f t="shared" ref="DG68:DG77" ca="1" si="96">OFFSET(INDIRECT("'"&amp;Opt_alt&amp;"'!H12"),$A68,DG$5)</f>
        <v>21</v>
      </c>
      <c r="DH68" s="261">
        <v>0</v>
      </c>
    </row>
    <row r="69" spans="1:112" s="1" customFormat="1" hidden="1">
      <c r="A69" s="210">
        <v>57</v>
      </c>
      <c r="B69" s="347" t="str">
        <f t="shared" ca="1" si="53"/>
        <v>E.3.2.</v>
      </c>
      <c r="C69" s="216" t="str">
        <f t="shared" ca="1" si="54"/>
        <v>Veikla</v>
      </c>
      <c r="D69" s="235"/>
      <c r="E69" s="239">
        <f t="shared" ca="1" si="55"/>
        <v>0.21</v>
      </c>
      <c r="F69" s="233">
        <f ca="1">H69+NPV(FD,I69:INDEX(I69:DC69,PAL))</f>
        <v>0</v>
      </c>
      <c r="G69" s="230">
        <f ca="1">SUMIF($H$5:$DC$5,"&lt;="&amp;PAL,$H69:$DC69)</f>
        <v>0</v>
      </c>
      <c r="H69" s="228">
        <f t="shared" ca="1" si="86"/>
        <v>0</v>
      </c>
      <c r="I69" s="228">
        <f t="shared" ca="1" si="86"/>
        <v>0</v>
      </c>
      <c r="J69" s="228">
        <f t="shared" ca="1" si="86"/>
        <v>0</v>
      </c>
      <c r="K69" s="228">
        <f t="shared" ca="1" si="86"/>
        <v>0</v>
      </c>
      <c r="L69" s="228">
        <f t="shared" ca="1" si="86"/>
        <v>0</v>
      </c>
      <c r="M69" s="228">
        <f t="shared" ca="1" si="86"/>
        <v>0</v>
      </c>
      <c r="N69" s="228">
        <f t="shared" ca="1" si="86"/>
        <v>0</v>
      </c>
      <c r="O69" s="228">
        <f t="shared" ca="1" si="86"/>
        <v>0</v>
      </c>
      <c r="P69" s="228">
        <f t="shared" ca="1" si="86"/>
        <v>0</v>
      </c>
      <c r="Q69" s="228">
        <f t="shared" ca="1" si="86"/>
        <v>0</v>
      </c>
      <c r="R69" s="228">
        <f t="shared" ca="1" si="87"/>
        <v>0</v>
      </c>
      <c r="S69" s="228">
        <f t="shared" ca="1" si="87"/>
        <v>0</v>
      </c>
      <c r="T69" s="228">
        <f t="shared" ca="1" si="87"/>
        <v>0</v>
      </c>
      <c r="U69" s="228">
        <f t="shared" ca="1" si="87"/>
        <v>0</v>
      </c>
      <c r="V69" s="228">
        <f t="shared" ca="1" si="87"/>
        <v>0</v>
      </c>
      <c r="W69" s="228">
        <f t="shared" ca="1" si="87"/>
        <v>0</v>
      </c>
      <c r="X69" s="228">
        <f t="shared" ca="1" si="87"/>
        <v>0</v>
      </c>
      <c r="Y69" s="228">
        <f t="shared" ca="1" si="87"/>
        <v>0</v>
      </c>
      <c r="Z69" s="228">
        <f t="shared" ca="1" si="87"/>
        <v>0</v>
      </c>
      <c r="AA69" s="228">
        <f t="shared" ca="1" si="87"/>
        <v>0</v>
      </c>
      <c r="AB69" s="228">
        <f t="shared" ca="1" si="88"/>
        <v>0</v>
      </c>
      <c r="AC69" s="228">
        <f t="shared" ca="1" si="88"/>
        <v>0</v>
      </c>
      <c r="AD69" s="228">
        <f t="shared" ca="1" si="88"/>
        <v>0</v>
      </c>
      <c r="AE69" s="228">
        <f t="shared" ca="1" si="88"/>
        <v>0</v>
      </c>
      <c r="AF69" s="228">
        <f t="shared" ca="1" si="88"/>
        <v>0</v>
      </c>
      <c r="AG69" s="228">
        <f t="shared" ca="1" si="88"/>
        <v>0</v>
      </c>
      <c r="AH69" s="228">
        <f t="shared" ca="1" si="88"/>
        <v>0</v>
      </c>
      <c r="AI69" s="228">
        <f t="shared" ca="1" si="88"/>
        <v>0</v>
      </c>
      <c r="AJ69" s="228">
        <f t="shared" ca="1" si="88"/>
        <v>0</v>
      </c>
      <c r="AK69" s="228">
        <f t="shared" ca="1" si="88"/>
        <v>0</v>
      </c>
      <c r="AL69" s="228">
        <f t="shared" ca="1" si="89"/>
        <v>0</v>
      </c>
      <c r="AM69" s="228">
        <f t="shared" ca="1" si="89"/>
        <v>0</v>
      </c>
      <c r="AN69" s="228">
        <f t="shared" ca="1" si="89"/>
        <v>0</v>
      </c>
      <c r="AO69" s="228">
        <f t="shared" ca="1" si="89"/>
        <v>0</v>
      </c>
      <c r="AP69" s="228">
        <f t="shared" ca="1" si="89"/>
        <v>0</v>
      </c>
      <c r="AQ69" s="228">
        <f t="shared" ca="1" si="89"/>
        <v>0</v>
      </c>
      <c r="AR69" s="228">
        <f t="shared" ca="1" si="89"/>
        <v>0</v>
      </c>
      <c r="AS69" s="228">
        <f t="shared" ca="1" si="89"/>
        <v>0</v>
      </c>
      <c r="AT69" s="228">
        <f t="shared" ca="1" si="89"/>
        <v>0</v>
      </c>
      <c r="AU69" s="228">
        <f t="shared" ca="1" si="89"/>
        <v>0</v>
      </c>
      <c r="AV69" s="228">
        <f t="shared" ca="1" si="90"/>
        <v>0</v>
      </c>
      <c r="AW69" s="228">
        <f t="shared" ca="1" si="90"/>
        <v>0</v>
      </c>
      <c r="AX69" s="228">
        <f t="shared" ca="1" si="90"/>
        <v>0</v>
      </c>
      <c r="AY69" s="228">
        <f t="shared" ca="1" si="90"/>
        <v>0</v>
      </c>
      <c r="AZ69" s="228">
        <f t="shared" ca="1" si="90"/>
        <v>0</v>
      </c>
      <c r="BA69" s="228">
        <f t="shared" ca="1" si="90"/>
        <v>0</v>
      </c>
      <c r="BB69" s="228">
        <f t="shared" ca="1" si="90"/>
        <v>0</v>
      </c>
      <c r="BC69" s="228">
        <f t="shared" ca="1" si="90"/>
        <v>0</v>
      </c>
      <c r="BD69" s="228">
        <f t="shared" ca="1" si="90"/>
        <v>0</v>
      </c>
      <c r="BE69" s="228">
        <f t="shared" ca="1" si="90"/>
        <v>0</v>
      </c>
      <c r="BF69" s="228">
        <f t="shared" ca="1" si="91"/>
        <v>0</v>
      </c>
      <c r="BG69" s="228">
        <f t="shared" ca="1" si="91"/>
        <v>0</v>
      </c>
      <c r="BH69" s="228">
        <f t="shared" ca="1" si="91"/>
        <v>0</v>
      </c>
      <c r="BI69" s="228">
        <f t="shared" ca="1" si="91"/>
        <v>0</v>
      </c>
      <c r="BJ69" s="228">
        <f t="shared" ca="1" si="91"/>
        <v>0</v>
      </c>
      <c r="BK69" s="228">
        <f t="shared" ca="1" si="91"/>
        <v>0</v>
      </c>
      <c r="BL69" s="228">
        <f t="shared" ca="1" si="91"/>
        <v>0</v>
      </c>
      <c r="BM69" s="228">
        <f t="shared" ca="1" si="91"/>
        <v>0</v>
      </c>
      <c r="BN69" s="228">
        <f t="shared" ca="1" si="91"/>
        <v>0</v>
      </c>
      <c r="BO69" s="228">
        <f t="shared" ca="1" si="91"/>
        <v>0</v>
      </c>
      <c r="BP69" s="228">
        <f t="shared" ca="1" si="92"/>
        <v>0</v>
      </c>
      <c r="BQ69" s="228">
        <f t="shared" ca="1" si="92"/>
        <v>0</v>
      </c>
      <c r="BR69" s="228">
        <f t="shared" ca="1" si="92"/>
        <v>0</v>
      </c>
      <c r="BS69" s="228">
        <f t="shared" ca="1" si="92"/>
        <v>0</v>
      </c>
      <c r="BT69" s="228">
        <f t="shared" ca="1" si="92"/>
        <v>0</v>
      </c>
      <c r="BU69" s="228">
        <f t="shared" ca="1" si="92"/>
        <v>0</v>
      </c>
      <c r="BV69" s="228">
        <f t="shared" ca="1" si="92"/>
        <v>0</v>
      </c>
      <c r="BW69" s="228">
        <f t="shared" ca="1" si="92"/>
        <v>0</v>
      </c>
      <c r="BX69" s="228">
        <f t="shared" ca="1" si="92"/>
        <v>0</v>
      </c>
      <c r="BY69" s="228">
        <f t="shared" ca="1" si="92"/>
        <v>0</v>
      </c>
      <c r="BZ69" s="228">
        <f t="shared" ca="1" si="93"/>
        <v>0</v>
      </c>
      <c r="CA69" s="228">
        <f t="shared" ca="1" si="93"/>
        <v>0</v>
      </c>
      <c r="CB69" s="228">
        <f t="shared" ca="1" si="93"/>
        <v>0</v>
      </c>
      <c r="CC69" s="228">
        <f t="shared" ca="1" si="93"/>
        <v>0</v>
      </c>
      <c r="CD69" s="228">
        <f t="shared" ca="1" si="93"/>
        <v>0</v>
      </c>
      <c r="CE69" s="228">
        <f t="shared" ca="1" si="93"/>
        <v>0</v>
      </c>
      <c r="CF69" s="228">
        <f t="shared" ca="1" si="93"/>
        <v>0</v>
      </c>
      <c r="CG69" s="228">
        <f t="shared" ca="1" si="93"/>
        <v>0</v>
      </c>
      <c r="CH69" s="228">
        <f t="shared" ca="1" si="93"/>
        <v>0</v>
      </c>
      <c r="CI69" s="228">
        <f t="shared" ca="1" si="93"/>
        <v>0</v>
      </c>
      <c r="CJ69" s="228">
        <f t="shared" ca="1" si="94"/>
        <v>0</v>
      </c>
      <c r="CK69" s="228">
        <f t="shared" ca="1" si="94"/>
        <v>0</v>
      </c>
      <c r="CL69" s="228">
        <f t="shared" ca="1" si="94"/>
        <v>0</v>
      </c>
      <c r="CM69" s="228">
        <f t="shared" ca="1" si="94"/>
        <v>0</v>
      </c>
      <c r="CN69" s="228">
        <f t="shared" ca="1" si="94"/>
        <v>0</v>
      </c>
      <c r="CO69" s="228">
        <f t="shared" ca="1" si="94"/>
        <v>0</v>
      </c>
      <c r="CP69" s="228">
        <f t="shared" ca="1" si="94"/>
        <v>0</v>
      </c>
      <c r="CQ69" s="228">
        <f t="shared" ca="1" si="94"/>
        <v>0</v>
      </c>
      <c r="CR69" s="228">
        <f t="shared" ca="1" si="94"/>
        <v>0</v>
      </c>
      <c r="CS69" s="228">
        <f t="shared" ca="1" si="94"/>
        <v>0</v>
      </c>
      <c r="CT69" s="228">
        <f t="shared" ca="1" si="95"/>
        <v>0</v>
      </c>
      <c r="CU69" s="228">
        <f t="shared" ca="1" si="95"/>
        <v>0</v>
      </c>
      <c r="CV69" s="228">
        <f t="shared" ca="1" si="95"/>
        <v>0</v>
      </c>
      <c r="CW69" s="228">
        <f t="shared" ca="1" si="95"/>
        <v>0</v>
      </c>
      <c r="CX69" s="228">
        <f t="shared" ca="1" si="95"/>
        <v>0</v>
      </c>
      <c r="CY69" s="228">
        <f t="shared" ca="1" si="95"/>
        <v>0</v>
      </c>
      <c r="CZ69" s="228">
        <f t="shared" ca="1" si="95"/>
        <v>0</v>
      </c>
      <c r="DA69" s="228">
        <f t="shared" ca="1" si="95"/>
        <v>0</v>
      </c>
      <c r="DB69" s="228">
        <f t="shared" ca="1" si="95"/>
        <v>0</v>
      </c>
      <c r="DC69" s="228">
        <f t="shared" ca="1" si="95"/>
        <v>0</v>
      </c>
      <c r="DE69" s="403" t="str">
        <f t="shared" ca="1" si="25"/>
        <v>E.3.2.</v>
      </c>
      <c r="DF69" s="273">
        <v>1</v>
      </c>
      <c r="DG69" s="261">
        <f t="shared" ca="1" si="96"/>
        <v>21</v>
      </c>
      <c r="DH69" s="261">
        <v>0</v>
      </c>
    </row>
    <row r="70" spans="1:112" s="1" customFormat="1" hidden="1">
      <c r="A70" s="210">
        <v>58</v>
      </c>
      <c r="B70" s="347" t="str">
        <f t="shared" ca="1" si="53"/>
        <v>E.3.3.</v>
      </c>
      <c r="C70" s="216" t="str">
        <f t="shared" ca="1" si="54"/>
        <v>Veikla</v>
      </c>
      <c r="D70" s="235"/>
      <c r="E70" s="239">
        <f t="shared" ca="1" si="55"/>
        <v>0.21</v>
      </c>
      <c r="F70" s="233">
        <f ca="1">H70+NPV(FD,I70:INDEX(I70:DC70,PAL))</f>
        <v>0</v>
      </c>
      <c r="G70" s="230">
        <f ca="1">SUMIF($H$5:$DC$5,"&lt;="&amp;PAL,$H70:$DC70)</f>
        <v>0</v>
      </c>
      <c r="H70" s="228">
        <f t="shared" ca="1" si="86"/>
        <v>0</v>
      </c>
      <c r="I70" s="228">
        <f t="shared" ca="1" si="86"/>
        <v>0</v>
      </c>
      <c r="J70" s="228">
        <f t="shared" ca="1" si="86"/>
        <v>0</v>
      </c>
      <c r="K70" s="228">
        <f t="shared" ca="1" si="86"/>
        <v>0</v>
      </c>
      <c r="L70" s="228">
        <f t="shared" ca="1" si="86"/>
        <v>0</v>
      </c>
      <c r="M70" s="228">
        <f t="shared" ca="1" si="86"/>
        <v>0</v>
      </c>
      <c r="N70" s="228">
        <f t="shared" ca="1" si="86"/>
        <v>0</v>
      </c>
      <c r="O70" s="228">
        <f t="shared" ca="1" si="86"/>
        <v>0</v>
      </c>
      <c r="P70" s="228">
        <f t="shared" ca="1" si="86"/>
        <v>0</v>
      </c>
      <c r="Q70" s="228">
        <f t="shared" ca="1" si="86"/>
        <v>0</v>
      </c>
      <c r="R70" s="228">
        <f t="shared" ca="1" si="87"/>
        <v>0</v>
      </c>
      <c r="S70" s="228">
        <f t="shared" ca="1" si="87"/>
        <v>0</v>
      </c>
      <c r="T70" s="228">
        <f t="shared" ca="1" si="87"/>
        <v>0</v>
      </c>
      <c r="U70" s="228">
        <f t="shared" ca="1" si="87"/>
        <v>0</v>
      </c>
      <c r="V70" s="228">
        <f t="shared" ca="1" si="87"/>
        <v>0</v>
      </c>
      <c r="W70" s="228">
        <f t="shared" ca="1" si="87"/>
        <v>0</v>
      </c>
      <c r="X70" s="228">
        <f t="shared" ca="1" si="87"/>
        <v>0</v>
      </c>
      <c r="Y70" s="228">
        <f t="shared" ca="1" si="87"/>
        <v>0</v>
      </c>
      <c r="Z70" s="228">
        <f t="shared" ca="1" si="87"/>
        <v>0</v>
      </c>
      <c r="AA70" s="228">
        <f t="shared" ca="1" si="87"/>
        <v>0</v>
      </c>
      <c r="AB70" s="228">
        <f t="shared" ca="1" si="88"/>
        <v>0</v>
      </c>
      <c r="AC70" s="228">
        <f t="shared" ca="1" si="88"/>
        <v>0</v>
      </c>
      <c r="AD70" s="228">
        <f t="shared" ca="1" si="88"/>
        <v>0</v>
      </c>
      <c r="AE70" s="228">
        <f t="shared" ca="1" si="88"/>
        <v>0</v>
      </c>
      <c r="AF70" s="228">
        <f t="shared" ca="1" si="88"/>
        <v>0</v>
      </c>
      <c r="AG70" s="228">
        <f t="shared" ca="1" si="88"/>
        <v>0</v>
      </c>
      <c r="AH70" s="228">
        <f t="shared" ca="1" si="88"/>
        <v>0</v>
      </c>
      <c r="AI70" s="228">
        <f t="shared" ca="1" si="88"/>
        <v>0</v>
      </c>
      <c r="AJ70" s="228">
        <f t="shared" ca="1" si="88"/>
        <v>0</v>
      </c>
      <c r="AK70" s="228">
        <f t="shared" ca="1" si="88"/>
        <v>0</v>
      </c>
      <c r="AL70" s="228">
        <f t="shared" ca="1" si="89"/>
        <v>0</v>
      </c>
      <c r="AM70" s="228">
        <f t="shared" ca="1" si="89"/>
        <v>0</v>
      </c>
      <c r="AN70" s="228">
        <f t="shared" ca="1" si="89"/>
        <v>0</v>
      </c>
      <c r="AO70" s="228">
        <f t="shared" ca="1" si="89"/>
        <v>0</v>
      </c>
      <c r="AP70" s="228">
        <f t="shared" ca="1" si="89"/>
        <v>0</v>
      </c>
      <c r="AQ70" s="228">
        <f t="shared" ca="1" si="89"/>
        <v>0</v>
      </c>
      <c r="AR70" s="228">
        <f t="shared" ca="1" si="89"/>
        <v>0</v>
      </c>
      <c r="AS70" s="228">
        <f t="shared" ca="1" si="89"/>
        <v>0</v>
      </c>
      <c r="AT70" s="228">
        <f t="shared" ca="1" si="89"/>
        <v>0</v>
      </c>
      <c r="AU70" s="228">
        <f t="shared" ca="1" si="89"/>
        <v>0</v>
      </c>
      <c r="AV70" s="228">
        <f t="shared" ca="1" si="90"/>
        <v>0</v>
      </c>
      <c r="AW70" s="228">
        <f t="shared" ca="1" si="90"/>
        <v>0</v>
      </c>
      <c r="AX70" s="228">
        <f t="shared" ca="1" si="90"/>
        <v>0</v>
      </c>
      <c r="AY70" s="228">
        <f t="shared" ca="1" si="90"/>
        <v>0</v>
      </c>
      <c r="AZ70" s="228">
        <f t="shared" ca="1" si="90"/>
        <v>0</v>
      </c>
      <c r="BA70" s="228">
        <f t="shared" ca="1" si="90"/>
        <v>0</v>
      </c>
      <c r="BB70" s="228">
        <f t="shared" ca="1" si="90"/>
        <v>0</v>
      </c>
      <c r="BC70" s="228">
        <f t="shared" ca="1" si="90"/>
        <v>0</v>
      </c>
      <c r="BD70" s="228">
        <f t="shared" ca="1" si="90"/>
        <v>0</v>
      </c>
      <c r="BE70" s="228">
        <f t="shared" ca="1" si="90"/>
        <v>0</v>
      </c>
      <c r="BF70" s="228">
        <f t="shared" ca="1" si="91"/>
        <v>0</v>
      </c>
      <c r="BG70" s="228">
        <f t="shared" ca="1" si="91"/>
        <v>0</v>
      </c>
      <c r="BH70" s="228">
        <f t="shared" ca="1" si="91"/>
        <v>0</v>
      </c>
      <c r="BI70" s="228">
        <f t="shared" ca="1" si="91"/>
        <v>0</v>
      </c>
      <c r="BJ70" s="228">
        <f t="shared" ca="1" si="91"/>
        <v>0</v>
      </c>
      <c r="BK70" s="228">
        <f t="shared" ca="1" si="91"/>
        <v>0</v>
      </c>
      <c r="BL70" s="228">
        <f t="shared" ca="1" si="91"/>
        <v>0</v>
      </c>
      <c r="BM70" s="228">
        <f t="shared" ca="1" si="91"/>
        <v>0</v>
      </c>
      <c r="BN70" s="228">
        <f t="shared" ca="1" si="91"/>
        <v>0</v>
      </c>
      <c r="BO70" s="228">
        <f t="shared" ca="1" si="91"/>
        <v>0</v>
      </c>
      <c r="BP70" s="228">
        <f t="shared" ca="1" si="92"/>
        <v>0</v>
      </c>
      <c r="BQ70" s="228">
        <f t="shared" ca="1" si="92"/>
        <v>0</v>
      </c>
      <c r="BR70" s="228">
        <f t="shared" ca="1" si="92"/>
        <v>0</v>
      </c>
      <c r="BS70" s="228">
        <f t="shared" ca="1" si="92"/>
        <v>0</v>
      </c>
      <c r="BT70" s="228">
        <f t="shared" ca="1" si="92"/>
        <v>0</v>
      </c>
      <c r="BU70" s="228">
        <f t="shared" ca="1" si="92"/>
        <v>0</v>
      </c>
      <c r="BV70" s="228">
        <f t="shared" ca="1" si="92"/>
        <v>0</v>
      </c>
      <c r="BW70" s="228">
        <f t="shared" ca="1" si="92"/>
        <v>0</v>
      </c>
      <c r="BX70" s="228">
        <f t="shared" ca="1" si="92"/>
        <v>0</v>
      </c>
      <c r="BY70" s="228">
        <f t="shared" ca="1" si="92"/>
        <v>0</v>
      </c>
      <c r="BZ70" s="228">
        <f t="shared" ca="1" si="93"/>
        <v>0</v>
      </c>
      <c r="CA70" s="228">
        <f t="shared" ca="1" si="93"/>
        <v>0</v>
      </c>
      <c r="CB70" s="228">
        <f t="shared" ca="1" si="93"/>
        <v>0</v>
      </c>
      <c r="CC70" s="228">
        <f t="shared" ca="1" si="93"/>
        <v>0</v>
      </c>
      <c r="CD70" s="228">
        <f t="shared" ca="1" si="93"/>
        <v>0</v>
      </c>
      <c r="CE70" s="228">
        <f t="shared" ca="1" si="93"/>
        <v>0</v>
      </c>
      <c r="CF70" s="228">
        <f t="shared" ca="1" si="93"/>
        <v>0</v>
      </c>
      <c r="CG70" s="228">
        <f t="shared" ca="1" si="93"/>
        <v>0</v>
      </c>
      <c r="CH70" s="228">
        <f t="shared" ca="1" si="93"/>
        <v>0</v>
      </c>
      <c r="CI70" s="228">
        <f t="shared" ca="1" si="93"/>
        <v>0</v>
      </c>
      <c r="CJ70" s="228">
        <f t="shared" ca="1" si="94"/>
        <v>0</v>
      </c>
      <c r="CK70" s="228">
        <f t="shared" ca="1" si="94"/>
        <v>0</v>
      </c>
      <c r="CL70" s="228">
        <f t="shared" ca="1" si="94"/>
        <v>0</v>
      </c>
      <c r="CM70" s="228">
        <f t="shared" ca="1" si="94"/>
        <v>0</v>
      </c>
      <c r="CN70" s="228">
        <f t="shared" ca="1" si="94"/>
        <v>0</v>
      </c>
      <c r="CO70" s="228">
        <f t="shared" ca="1" si="94"/>
        <v>0</v>
      </c>
      <c r="CP70" s="228">
        <f t="shared" ca="1" si="94"/>
        <v>0</v>
      </c>
      <c r="CQ70" s="228">
        <f t="shared" ca="1" si="94"/>
        <v>0</v>
      </c>
      <c r="CR70" s="228">
        <f t="shared" ca="1" si="94"/>
        <v>0</v>
      </c>
      <c r="CS70" s="228">
        <f t="shared" ca="1" si="94"/>
        <v>0</v>
      </c>
      <c r="CT70" s="228">
        <f t="shared" ca="1" si="95"/>
        <v>0</v>
      </c>
      <c r="CU70" s="228">
        <f t="shared" ca="1" si="95"/>
        <v>0</v>
      </c>
      <c r="CV70" s="228">
        <f t="shared" ca="1" si="95"/>
        <v>0</v>
      </c>
      <c r="CW70" s="228">
        <f t="shared" ca="1" si="95"/>
        <v>0</v>
      </c>
      <c r="CX70" s="228">
        <f t="shared" ca="1" si="95"/>
        <v>0</v>
      </c>
      <c r="CY70" s="228">
        <f t="shared" ca="1" si="95"/>
        <v>0</v>
      </c>
      <c r="CZ70" s="228">
        <f t="shared" ca="1" si="95"/>
        <v>0</v>
      </c>
      <c r="DA70" s="228">
        <f t="shared" ca="1" si="95"/>
        <v>0</v>
      </c>
      <c r="DB70" s="228">
        <f t="shared" ca="1" si="95"/>
        <v>0</v>
      </c>
      <c r="DC70" s="228">
        <f t="shared" ca="1" si="95"/>
        <v>0</v>
      </c>
      <c r="DE70" s="403" t="str">
        <f t="shared" ca="1" si="25"/>
        <v>E.3.3.</v>
      </c>
      <c r="DF70" s="273">
        <v>1</v>
      </c>
      <c r="DG70" s="261">
        <f t="shared" ca="1" si="96"/>
        <v>21</v>
      </c>
      <c r="DH70" s="261">
        <v>0</v>
      </c>
    </row>
    <row r="71" spans="1:112" s="1" customFormat="1" hidden="1">
      <c r="A71" s="210">
        <v>59</v>
      </c>
      <c r="B71" s="347" t="str">
        <f t="shared" ca="1" si="53"/>
        <v>E.3.4.</v>
      </c>
      <c r="C71" s="216" t="str">
        <f t="shared" ca="1" si="54"/>
        <v>Veikla</v>
      </c>
      <c r="D71" s="235"/>
      <c r="E71" s="239">
        <f t="shared" ca="1" si="55"/>
        <v>0.21</v>
      </c>
      <c r="F71" s="233">
        <f ca="1">H71+NPV(FD,I71:INDEX(I71:DC71,PAL))</f>
        <v>0</v>
      </c>
      <c r="G71" s="230">
        <f ca="1">SUMIF($H$5:$DC$5,"&lt;="&amp;PAL,$H71:$DC71)</f>
        <v>0</v>
      </c>
      <c r="H71" s="228">
        <f t="shared" ca="1" si="86"/>
        <v>0</v>
      </c>
      <c r="I71" s="228">
        <f t="shared" ca="1" si="86"/>
        <v>0</v>
      </c>
      <c r="J71" s="228">
        <f t="shared" ca="1" si="86"/>
        <v>0</v>
      </c>
      <c r="K71" s="228">
        <f t="shared" ca="1" si="86"/>
        <v>0</v>
      </c>
      <c r="L71" s="228">
        <f t="shared" ca="1" si="86"/>
        <v>0</v>
      </c>
      <c r="M71" s="228">
        <f t="shared" ca="1" si="86"/>
        <v>0</v>
      </c>
      <c r="N71" s="228">
        <f t="shared" ca="1" si="86"/>
        <v>0</v>
      </c>
      <c r="O71" s="228">
        <f t="shared" ca="1" si="86"/>
        <v>0</v>
      </c>
      <c r="P71" s="228">
        <f t="shared" ca="1" si="86"/>
        <v>0</v>
      </c>
      <c r="Q71" s="228">
        <f t="shared" ca="1" si="86"/>
        <v>0</v>
      </c>
      <c r="R71" s="228">
        <f t="shared" ca="1" si="87"/>
        <v>0</v>
      </c>
      <c r="S71" s="228">
        <f t="shared" ca="1" si="87"/>
        <v>0</v>
      </c>
      <c r="T71" s="228">
        <f t="shared" ca="1" si="87"/>
        <v>0</v>
      </c>
      <c r="U71" s="228">
        <f t="shared" ca="1" si="87"/>
        <v>0</v>
      </c>
      <c r="V71" s="228">
        <f t="shared" ca="1" si="87"/>
        <v>0</v>
      </c>
      <c r="W71" s="228">
        <f t="shared" ca="1" si="87"/>
        <v>0</v>
      </c>
      <c r="X71" s="228">
        <f t="shared" ca="1" si="87"/>
        <v>0</v>
      </c>
      <c r="Y71" s="228">
        <f t="shared" ca="1" si="87"/>
        <v>0</v>
      </c>
      <c r="Z71" s="228">
        <f t="shared" ca="1" si="87"/>
        <v>0</v>
      </c>
      <c r="AA71" s="228">
        <f t="shared" ca="1" si="87"/>
        <v>0</v>
      </c>
      <c r="AB71" s="228">
        <f t="shared" ca="1" si="88"/>
        <v>0</v>
      </c>
      <c r="AC71" s="228">
        <f t="shared" ca="1" si="88"/>
        <v>0</v>
      </c>
      <c r="AD71" s="228">
        <f t="shared" ca="1" si="88"/>
        <v>0</v>
      </c>
      <c r="AE71" s="228">
        <f t="shared" ca="1" si="88"/>
        <v>0</v>
      </c>
      <c r="AF71" s="228">
        <f t="shared" ca="1" si="88"/>
        <v>0</v>
      </c>
      <c r="AG71" s="228">
        <f t="shared" ca="1" si="88"/>
        <v>0</v>
      </c>
      <c r="AH71" s="228">
        <f t="shared" ca="1" si="88"/>
        <v>0</v>
      </c>
      <c r="AI71" s="228">
        <f t="shared" ca="1" si="88"/>
        <v>0</v>
      </c>
      <c r="AJ71" s="228">
        <f t="shared" ca="1" si="88"/>
        <v>0</v>
      </c>
      <c r="AK71" s="228">
        <f t="shared" ca="1" si="88"/>
        <v>0</v>
      </c>
      <c r="AL71" s="228">
        <f t="shared" ca="1" si="89"/>
        <v>0</v>
      </c>
      <c r="AM71" s="228">
        <f t="shared" ca="1" si="89"/>
        <v>0</v>
      </c>
      <c r="AN71" s="228">
        <f t="shared" ca="1" si="89"/>
        <v>0</v>
      </c>
      <c r="AO71" s="228">
        <f t="shared" ca="1" si="89"/>
        <v>0</v>
      </c>
      <c r="AP71" s="228">
        <f t="shared" ca="1" si="89"/>
        <v>0</v>
      </c>
      <c r="AQ71" s="228">
        <f t="shared" ca="1" si="89"/>
        <v>0</v>
      </c>
      <c r="AR71" s="228">
        <f t="shared" ca="1" si="89"/>
        <v>0</v>
      </c>
      <c r="AS71" s="228">
        <f t="shared" ca="1" si="89"/>
        <v>0</v>
      </c>
      <c r="AT71" s="228">
        <f t="shared" ca="1" si="89"/>
        <v>0</v>
      </c>
      <c r="AU71" s="228">
        <f t="shared" ca="1" si="89"/>
        <v>0</v>
      </c>
      <c r="AV71" s="228">
        <f t="shared" ca="1" si="90"/>
        <v>0</v>
      </c>
      <c r="AW71" s="228">
        <f t="shared" ca="1" si="90"/>
        <v>0</v>
      </c>
      <c r="AX71" s="228">
        <f t="shared" ca="1" si="90"/>
        <v>0</v>
      </c>
      <c r="AY71" s="228">
        <f t="shared" ca="1" si="90"/>
        <v>0</v>
      </c>
      <c r="AZ71" s="228">
        <f t="shared" ca="1" si="90"/>
        <v>0</v>
      </c>
      <c r="BA71" s="228">
        <f t="shared" ca="1" si="90"/>
        <v>0</v>
      </c>
      <c r="BB71" s="228">
        <f t="shared" ca="1" si="90"/>
        <v>0</v>
      </c>
      <c r="BC71" s="228">
        <f t="shared" ca="1" si="90"/>
        <v>0</v>
      </c>
      <c r="BD71" s="228">
        <f t="shared" ca="1" si="90"/>
        <v>0</v>
      </c>
      <c r="BE71" s="228">
        <f t="shared" ca="1" si="90"/>
        <v>0</v>
      </c>
      <c r="BF71" s="228">
        <f t="shared" ca="1" si="91"/>
        <v>0</v>
      </c>
      <c r="BG71" s="228">
        <f t="shared" ca="1" si="91"/>
        <v>0</v>
      </c>
      <c r="BH71" s="228">
        <f t="shared" ca="1" si="91"/>
        <v>0</v>
      </c>
      <c r="BI71" s="228">
        <f t="shared" ca="1" si="91"/>
        <v>0</v>
      </c>
      <c r="BJ71" s="228">
        <f t="shared" ca="1" si="91"/>
        <v>0</v>
      </c>
      <c r="BK71" s="228">
        <f t="shared" ca="1" si="91"/>
        <v>0</v>
      </c>
      <c r="BL71" s="228">
        <f t="shared" ca="1" si="91"/>
        <v>0</v>
      </c>
      <c r="BM71" s="228">
        <f t="shared" ca="1" si="91"/>
        <v>0</v>
      </c>
      <c r="BN71" s="228">
        <f t="shared" ca="1" si="91"/>
        <v>0</v>
      </c>
      <c r="BO71" s="228">
        <f t="shared" ca="1" si="91"/>
        <v>0</v>
      </c>
      <c r="BP71" s="228">
        <f t="shared" ca="1" si="92"/>
        <v>0</v>
      </c>
      <c r="BQ71" s="228">
        <f t="shared" ca="1" si="92"/>
        <v>0</v>
      </c>
      <c r="BR71" s="228">
        <f t="shared" ca="1" si="92"/>
        <v>0</v>
      </c>
      <c r="BS71" s="228">
        <f t="shared" ca="1" si="92"/>
        <v>0</v>
      </c>
      <c r="BT71" s="228">
        <f t="shared" ca="1" si="92"/>
        <v>0</v>
      </c>
      <c r="BU71" s="228">
        <f t="shared" ca="1" si="92"/>
        <v>0</v>
      </c>
      <c r="BV71" s="228">
        <f t="shared" ca="1" si="92"/>
        <v>0</v>
      </c>
      <c r="BW71" s="228">
        <f t="shared" ca="1" si="92"/>
        <v>0</v>
      </c>
      <c r="BX71" s="228">
        <f t="shared" ca="1" si="92"/>
        <v>0</v>
      </c>
      <c r="BY71" s="228">
        <f t="shared" ca="1" si="92"/>
        <v>0</v>
      </c>
      <c r="BZ71" s="228">
        <f t="shared" ca="1" si="93"/>
        <v>0</v>
      </c>
      <c r="CA71" s="228">
        <f t="shared" ca="1" si="93"/>
        <v>0</v>
      </c>
      <c r="CB71" s="228">
        <f t="shared" ca="1" si="93"/>
        <v>0</v>
      </c>
      <c r="CC71" s="228">
        <f t="shared" ca="1" si="93"/>
        <v>0</v>
      </c>
      <c r="CD71" s="228">
        <f t="shared" ca="1" si="93"/>
        <v>0</v>
      </c>
      <c r="CE71" s="228">
        <f t="shared" ca="1" si="93"/>
        <v>0</v>
      </c>
      <c r="CF71" s="228">
        <f t="shared" ca="1" si="93"/>
        <v>0</v>
      </c>
      <c r="CG71" s="228">
        <f t="shared" ca="1" si="93"/>
        <v>0</v>
      </c>
      <c r="CH71" s="228">
        <f t="shared" ca="1" si="93"/>
        <v>0</v>
      </c>
      <c r="CI71" s="228">
        <f t="shared" ca="1" si="93"/>
        <v>0</v>
      </c>
      <c r="CJ71" s="228">
        <f t="shared" ca="1" si="94"/>
        <v>0</v>
      </c>
      <c r="CK71" s="228">
        <f t="shared" ca="1" si="94"/>
        <v>0</v>
      </c>
      <c r="CL71" s="228">
        <f t="shared" ca="1" si="94"/>
        <v>0</v>
      </c>
      <c r="CM71" s="228">
        <f t="shared" ca="1" si="94"/>
        <v>0</v>
      </c>
      <c r="CN71" s="228">
        <f t="shared" ca="1" si="94"/>
        <v>0</v>
      </c>
      <c r="CO71" s="228">
        <f t="shared" ca="1" si="94"/>
        <v>0</v>
      </c>
      <c r="CP71" s="228">
        <f t="shared" ca="1" si="94"/>
        <v>0</v>
      </c>
      <c r="CQ71" s="228">
        <f t="shared" ca="1" si="94"/>
        <v>0</v>
      </c>
      <c r="CR71" s="228">
        <f t="shared" ca="1" si="94"/>
        <v>0</v>
      </c>
      <c r="CS71" s="228">
        <f t="shared" ca="1" si="94"/>
        <v>0</v>
      </c>
      <c r="CT71" s="228">
        <f t="shared" ca="1" si="95"/>
        <v>0</v>
      </c>
      <c r="CU71" s="228">
        <f t="shared" ca="1" si="95"/>
        <v>0</v>
      </c>
      <c r="CV71" s="228">
        <f t="shared" ca="1" si="95"/>
        <v>0</v>
      </c>
      <c r="CW71" s="228">
        <f t="shared" ca="1" si="95"/>
        <v>0</v>
      </c>
      <c r="CX71" s="228">
        <f t="shared" ca="1" si="95"/>
        <v>0</v>
      </c>
      <c r="CY71" s="228">
        <f t="shared" ca="1" si="95"/>
        <v>0</v>
      </c>
      <c r="CZ71" s="228">
        <f t="shared" ca="1" si="95"/>
        <v>0</v>
      </c>
      <c r="DA71" s="228">
        <f t="shared" ca="1" si="95"/>
        <v>0</v>
      </c>
      <c r="DB71" s="228">
        <f t="shared" ca="1" si="95"/>
        <v>0</v>
      </c>
      <c r="DC71" s="228">
        <f t="shared" ca="1" si="95"/>
        <v>0</v>
      </c>
      <c r="DE71" s="403" t="str">
        <f t="shared" ca="1" si="25"/>
        <v>E.3.4.</v>
      </c>
      <c r="DF71" s="273">
        <v>1</v>
      </c>
      <c r="DG71" s="261">
        <f t="shared" ca="1" si="96"/>
        <v>21</v>
      </c>
      <c r="DH71" s="261">
        <v>0</v>
      </c>
    </row>
    <row r="72" spans="1:112" s="1" customFormat="1" hidden="1">
      <c r="A72" s="210">
        <v>60</v>
      </c>
      <c r="B72" s="347" t="str">
        <f t="shared" ca="1" si="53"/>
        <v>E.3.5.</v>
      </c>
      <c r="C72" s="216" t="str">
        <f t="shared" ca="1" si="54"/>
        <v>Veikla</v>
      </c>
      <c r="D72" s="235"/>
      <c r="E72" s="239">
        <f t="shared" ca="1" si="55"/>
        <v>0.21</v>
      </c>
      <c r="F72" s="233">
        <f ca="1">H72+NPV(FD,I72:INDEX(I72:DC72,PAL))</f>
        <v>0</v>
      </c>
      <c r="G72" s="230">
        <f ca="1">SUMIF($H$5:$DC$5,"&lt;="&amp;PAL,$H72:$DC72)</f>
        <v>0</v>
      </c>
      <c r="H72" s="228">
        <f t="shared" ca="1" si="86"/>
        <v>0</v>
      </c>
      <c r="I72" s="228">
        <f t="shared" ca="1" si="86"/>
        <v>0</v>
      </c>
      <c r="J72" s="228">
        <f t="shared" ca="1" si="86"/>
        <v>0</v>
      </c>
      <c r="K72" s="228">
        <f t="shared" ca="1" si="86"/>
        <v>0</v>
      </c>
      <c r="L72" s="228">
        <f t="shared" ca="1" si="86"/>
        <v>0</v>
      </c>
      <c r="M72" s="228">
        <f t="shared" ca="1" si="86"/>
        <v>0</v>
      </c>
      <c r="N72" s="228">
        <f t="shared" ca="1" si="86"/>
        <v>0</v>
      </c>
      <c r="O72" s="228">
        <f t="shared" ca="1" si="86"/>
        <v>0</v>
      </c>
      <c r="P72" s="228">
        <f t="shared" ca="1" si="86"/>
        <v>0</v>
      </c>
      <c r="Q72" s="228">
        <f t="shared" ca="1" si="86"/>
        <v>0</v>
      </c>
      <c r="R72" s="228">
        <f t="shared" ca="1" si="87"/>
        <v>0</v>
      </c>
      <c r="S72" s="228">
        <f t="shared" ca="1" si="87"/>
        <v>0</v>
      </c>
      <c r="T72" s="228">
        <f t="shared" ca="1" si="87"/>
        <v>0</v>
      </c>
      <c r="U72" s="228">
        <f t="shared" ca="1" si="87"/>
        <v>0</v>
      </c>
      <c r="V72" s="228">
        <f t="shared" ca="1" si="87"/>
        <v>0</v>
      </c>
      <c r="W72" s="228">
        <f t="shared" ca="1" si="87"/>
        <v>0</v>
      </c>
      <c r="X72" s="228">
        <f t="shared" ca="1" si="87"/>
        <v>0</v>
      </c>
      <c r="Y72" s="228">
        <f t="shared" ca="1" si="87"/>
        <v>0</v>
      </c>
      <c r="Z72" s="228">
        <f t="shared" ca="1" si="87"/>
        <v>0</v>
      </c>
      <c r="AA72" s="228">
        <f t="shared" ca="1" si="87"/>
        <v>0</v>
      </c>
      <c r="AB72" s="228">
        <f t="shared" ca="1" si="88"/>
        <v>0</v>
      </c>
      <c r="AC72" s="228">
        <f t="shared" ca="1" si="88"/>
        <v>0</v>
      </c>
      <c r="AD72" s="228">
        <f t="shared" ca="1" si="88"/>
        <v>0</v>
      </c>
      <c r="AE72" s="228">
        <f t="shared" ca="1" si="88"/>
        <v>0</v>
      </c>
      <c r="AF72" s="228">
        <f t="shared" ca="1" si="88"/>
        <v>0</v>
      </c>
      <c r="AG72" s="228">
        <f t="shared" ca="1" si="88"/>
        <v>0</v>
      </c>
      <c r="AH72" s="228">
        <f t="shared" ca="1" si="88"/>
        <v>0</v>
      </c>
      <c r="AI72" s="228">
        <f t="shared" ca="1" si="88"/>
        <v>0</v>
      </c>
      <c r="AJ72" s="228">
        <f t="shared" ca="1" si="88"/>
        <v>0</v>
      </c>
      <c r="AK72" s="228">
        <f t="shared" ca="1" si="88"/>
        <v>0</v>
      </c>
      <c r="AL72" s="228">
        <f t="shared" ca="1" si="89"/>
        <v>0</v>
      </c>
      <c r="AM72" s="228">
        <f t="shared" ca="1" si="89"/>
        <v>0</v>
      </c>
      <c r="AN72" s="228">
        <f t="shared" ca="1" si="89"/>
        <v>0</v>
      </c>
      <c r="AO72" s="228">
        <f t="shared" ca="1" si="89"/>
        <v>0</v>
      </c>
      <c r="AP72" s="228">
        <f t="shared" ca="1" si="89"/>
        <v>0</v>
      </c>
      <c r="AQ72" s="228">
        <f t="shared" ca="1" si="89"/>
        <v>0</v>
      </c>
      <c r="AR72" s="228">
        <f t="shared" ca="1" si="89"/>
        <v>0</v>
      </c>
      <c r="AS72" s="228">
        <f t="shared" ca="1" si="89"/>
        <v>0</v>
      </c>
      <c r="AT72" s="228">
        <f t="shared" ca="1" si="89"/>
        <v>0</v>
      </c>
      <c r="AU72" s="228">
        <f t="shared" ca="1" si="89"/>
        <v>0</v>
      </c>
      <c r="AV72" s="228">
        <f t="shared" ca="1" si="90"/>
        <v>0</v>
      </c>
      <c r="AW72" s="228">
        <f t="shared" ca="1" si="90"/>
        <v>0</v>
      </c>
      <c r="AX72" s="228">
        <f t="shared" ca="1" si="90"/>
        <v>0</v>
      </c>
      <c r="AY72" s="228">
        <f t="shared" ca="1" si="90"/>
        <v>0</v>
      </c>
      <c r="AZ72" s="228">
        <f t="shared" ca="1" si="90"/>
        <v>0</v>
      </c>
      <c r="BA72" s="228">
        <f t="shared" ca="1" si="90"/>
        <v>0</v>
      </c>
      <c r="BB72" s="228">
        <f t="shared" ca="1" si="90"/>
        <v>0</v>
      </c>
      <c r="BC72" s="228">
        <f t="shared" ca="1" si="90"/>
        <v>0</v>
      </c>
      <c r="BD72" s="228">
        <f t="shared" ca="1" si="90"/>
        <v>0</v>
      </c>
      <c r="BE72" s="228">
        <f t="shared" ca="1" si="90"/>
        <v>0</v>
      </c>
      <c r="BF72" s="228">
        <f t="shared" ca="1" si="91"/>
        <v>0</v>
      </c>
      <c r="BG72" s="228">
        <f t="shared" ca="1" si="91"/>
        <v>0</v>
      </c>
      <c r="BH72" s="228">
        <f t="shared" ca="1" si="91"/>
        <v>0</v>
      </c>
      <c r="BI72" s="228">
        <f t="shared" ca="1" si="91"/>
        <v>0</v>
      </c>
      <c r="BJ72" s="228">
        <f t="shared" ca="1" si="91"/>
        <v>0</v>
      </c>
      <c r="BK72" s="228">
        <f t="shared" ca="1" si="91"/>
        <v>0</v>
      </c>
      <c r="BL72" s="228">
        <f t="shared" ca="1" si="91"/>
        <v>0</v>
      </c>
      <c r="BM72" s="228">
        <f t="shared" ca="1" si="91"/>
        <v>0</v>
      </c>
      <c r="BN72" s="228">
        <f t="shared" ca="1" si="91"/>
        <v>0</v>
      </c>
      <c r="BO72" s="228">
        <f t="shared" ca="1" si="91"/>
        <v>0</v>
      </c>
      <c r="BP72" s="228">
        <f t="shared" ca="1" si="92"/>
        <v>0</v>
      </c>
      <c r="BQ72" s="228">
        <f t="shared" ca="1" si="92"/>
        <v>0</v>
      </c>
      <c r="BR72" s="228">
        <f t="shared" ca="1" si="92"/>
        <v>0</v>
      </c>
      <c r="BS72" s="228">
        <f t="shared" ca="1" si="92"/>
        <v>0</v>
      </c>
      <c r="BT72" s="228">
        <f t="shared" ca="1" si="92"/>
        <v>0</v>
      </c>
      <c r="BU72" s="228">
        <f t="shared" ca="1" si="92"/>
        <v>0</v>
      </c>
      <c r="BV72" s="228">
        <f t="shared" ca="1" si="92"/>
        <v>0</v>
      </c>
      <c r="BW72" s="228">
        <f t="shared" ca="1" si="92"/>
        <v>0</v>
      </c>
      <c r="BX72" s="228">
        <f t="shared" ca="1" si="92"/>
        <v>0</v>
      </c>
      <c r="BY72" s="228">
        <f t="shared" ca="1" si="92"/>
        <v>0</v>
      </c>
      <c r="BZ72" s="228">
        <f t="shared" ca="1" si="93"/>
        <v>0</v>
      </c>
      <c r="CA72" s="228">
        <f t="shared" ca="1" si="93"/>
        <v>0</v>
      </c>
      <c r="CB72" s="228">
        <f t="shared" ca="1" si="93"/>
        <v>0</v>
      </c>
      <c r="CC72" s="228">
        <f t="shared" ca="1" si="93"/>
        <v>0</v>
      </c>
      <c r="CD72" s="228">
        <f t="shared" ca="1" si="93"/>
        <v>0</v>
      </c>
      <c r="CE72" s="228">
        <f t="shared" ca="1" si="93"/>
        <v>0</v>
      </c>
      <c r="CF72" s="228">
        <f t="shared" ca="1" si="93"/>
        <v>0</v>
      </c>
      <c r="CG72" s="228">
        <f t="shared" ca="1" si="93"/>
        <v>0</v>
      </c>
      <c r="CH72" s="228">
        <f t="shared" ca="1" si="93"/>
        <v>0</v>
      </c>
      <c r="CI72" s="228">
        <f t="shared" ca="1" si="93"/>
        <v>0</v>
      </c>
      <c r="CJ72" s="228">
        <f t="shared" ca="1" si="94"/>
        <v>0</v>
      </c>
      <c r="CK72" s="228">
        <f t="shared" ca="1" si="94"/>
        <v>0</v>
      </c>
      <c r="CL72" s="228">
        <f t="shared" ca="1" si="94"/>
        <v>0</v>
      </c>
      <c r="CM72" s="228">
        <f t="shared" ca="1" si="94"/>
        <v>0</v>
      </c>
      <c r="CN72" s="228">
        <f t="shared" ca="1" si="94"/>
        <v>0</v>
      </c>
      <c r="CO72" s="228">
        <f t="shared" ca="1" si="94"/>
        <v>0</v>
      </c>
      <c r="CP72" s="228">
        <f t="shared" ca="1" si="94"/>
        <v>0</v>
      </c>
      <c r="CQ72" s="228">
        <f t="shared" ca="1" si="94"/>
        <v>0</v>
      </c>
      <c r="CR72" s="228">
        <f t="shared" ca="1" si="94"/>
        <v>0</v>
      </c>
      <c r="CS72" s="228">
        <f t="shared" ca="1" si="94"/>
        <v>0</v>
      </c>
      <c r="CT72" s="228">
        <f t="shared" ca="1" si="95"/>
        <v>0</v>
      </c>
      <c r="CU72" s="228">
        <f t="shared" ca="1" si="95"/>
        <v>0</v>
      </c>
      <c r="CV72" s="228">
        <f t="shared" ca="1" si="95"/>
        <v>0</v>
      </c>
      <c r="CW72" s="228">
        <f t="shared" ca="1" si="95"/>
        <v>0</v>
      </c>
      <c r="CX72" s="228">
        <f t="shared" ca="1" si="95"/>
        <v>0</v>
      </c>
      <c r="CY72" s="228">
        <f t="shared" ca="1" si="95"/>
        <v>0</v>
      </c>
      <c r="CZ72" s="228">
        <f t="shared" ca="1" si="95"/>
        <v>0</v>
      </c>
      <c r="DA72" s="228">
        <f t="shared" ca="1" si="95"/>
        <v>0</v>
      </c>
      <c r="DB72" s="228">
        <f t="shared" ca="1" si="95"/>
        <v>0</v>
      </c>
      <c r="DC72" s="228">
        <f t="shared" ca="1" si="95"/>
        <v>0</v>
      </c>
      <c r="DE72" s="403" t="str">
        <f t="shared" ca="1" si="25"/>
        <v>E.3.5.</v>
      </c>
      <c r="DF72" s="273">
        <v>1</v>
      </c>
      <c r="DG72" s="261">
        <f t="shared" ca="1" si="96"/>
        <v>21</v>
      </c>
      <c r="DH72" s="261">
        <v>0</v>
      </c>
    </row>
    <row r="73" spans="1:112" s="1" customFormat="1" hidden="1">
      <c r="A73" s="210">
        <v>61</v>
      </c>
      <c r="B73" s="347" t="str">
        <f t="shared" ca="1" si="53"/>
        <v>E.3.6.</v>
      </c>
      <c r="C73" s="216" t="str">
        <f t="shared" ca="1" si="54"/>
        <v>Veikla</v>
      </c>
      <c r="D73" s="235"/>
      <c r="E73" s="239">
        <f t="shared" ca="1" si="55"/>
        <v>0.21</v>
      </c>
      <c r="F73" s="233">
        <f ca="1">H73+NPV(FD,I73:INDEX(I73:DC73,PAL))</f>
        <v>0</v>
      </c>
      <c r="G73" s="230">
        <f ca="1">SUMIF($H$5:$DC$5,"&lt;="&amp;PAL,$H73:$DC73)</f>
        <v>0</v>
      </c>
      <c r="H73" s="228">
        <f t="shared" ca="1" si="86"/>
        <v>0</v>
      </c>
      <c r="I73" s="228">
        <f t="shared" ca="1" si="86"/>
        <v>0</v>
      </c>
      <c r="J73" s="228">
        <f t="shared" ca="1" si="86"/>
        <v>0</v>
      </c>
      <c r="K73" s="228">
        <f t="shared" ca="1" si="86"/>
        <v>0</v>
      </c>
      <c r="L73" s="228">
        <f t="shared" ca="1" si="86"/>
        <v>0</v>
      </c>
      <c r="M73" s="228">
        <f t="shared" ca="1" si="86"/>
        <v>0</v>
      </c>
      <c r="N73" s="228">
        <f t="shared" ca="1" si="86"/>
        <v>0</v>
      </c>
      <c r="O73" s="228">
        <f t="shared" ca="1" si="86"/>
        <v>0</v>
      </c>
      <c r="P73" s="228">
        <f t="shared" ca="1" si="86"/>
        <v>0</v>
      </c>
      <c r="Q73" s="228">
        <f t="shared" ca="1" si="86"/>
        <v>0</v>
      </c>
      <c r="R73" s="228">
        <f t="shared" ca="1" si="87"/>
        <v>0</v>
      </c>
      <c r="S73" s="228">
        <f t="shared" ca="1" si="87"/>
        <v>0</v>
      </c>
      <c r="T73" s="228">
        <f t="shared" ca="1" si="87"/>
        <v>0</v>
      </c>
      <c r="U73" s="228">
        <f t="shared" ca="1" si="87"/>
        <v>0</v>
      </c>
      <c r="V73" s="228">
        <f t="shared" ca="1" si="87"/>
        <v>0</v>
      </c>
      <c r="W73" s="228">
        <f t="shared" ca="1" si="87"/>
        <v>0</v>
      </c>
      <c r="X73" s="228">
        <f t="shared" ca="1" si="87"/>
        <v>0</v>
      </c>
      <c r="Y73" s="228">
        <f t="shared" ca="1" si="87"/>
        <v>0</v>
      </c>
      <c r="Z73" s="228">
        <f t="shared" ca="1" si="87"/>
        <v>0</v>
      </c>
      <c r="AA73" s="228">
        <f t="shared" ca="1" si="87"/>
        <v>0</v>
      </c>
      <c r="AB73" s="228">
        <f t="shared" ca="1" si="88"/>
        <v>0</v>
      </c>
      <c r="AC73" s="228">
        <f t="shared" ca="1" si="88"/>
        <v>0</v>
      </c>
      <c r="AD73" s="228">
        <f t="shared" ca="1" si="88"/>
        <v>0</v>
      </c>
      <c r="AE73" s="228">
        <f t="shared" ca="1" si="88"/>
        <v>0</v>
      </c>
      <c r="AF73" s="228">
        <f t="shared" ca="1" si="88"/>
        <v>0</v>
      </c>
      <c r="AG73" s="228">
        <f t="shared" ca="1" si="88"/>
        <v>0</v>
      </c>
      <c r="AH73" s="228">
        <f t="shared" ca="1" si="88"/>
        <v>0</v>
      </c>
      <c r="AI73" s="228">
        <f t="shared" ca="1" si="88"/>
        <v>0</v>
      </c>
      <c r="AJ73" s="228">
        <f t="shared" ca="1" si="88"/>
        <v>0</v>
      </c>
      <c r="AK73" s="228">
        <f t="shared" ca="1" si="88"/>
        <v>0</v>
      </c>
      <c r="AL73" s="228">
        <f t="shared" ca="1" si="89"/>
        <v>0</v>
      </c>
      <c r="AM73" s="228">
        <f t="shared" ca="1" si="89"/>
        <v>0</v>
      </c>
      <c r="AN73" s="228">
        <f t="shared" ca="1" si="89"/>
        <v>0</v>
      </c>
      <c r="AO73" s="228">
        <f t="shared" ca="1" si="89"/>
        <v>0</v>
      </c>
      <c r="AP73" s="228">
        <f t="shared" ca="1" si="89"/>
        <v>0</v>
      </c>
      <c r="AQ73" s="228">
        <f t="shared" ca="1" si="89"/>
        <v>0</v>
      </c>
      <c r="AR73" s="228">
        <f t="shared" ca="1" si="89"/>
        <v>0</v>
      </c>
      <c r="AS73" s="228">
        <f t="shared" ca="1" si="89"/>
        <v>0</v>
      </c>
      <c r="AT73" s="228">
        <f t="shared" ca="1" si="89"/>
        <v>0</v>
      </c>
      <c r="AU73" s="228">
        <f t="shared" ca="1" si="89"/>
        <v>0</v>
      </c>
      <c r="AV73" s="228">
        <f t="shared" ca="1" si="90"/>
        <v>0</v>
      </c>
      <c r="AW73" s="228">
        <f t="shared" ca="1" si="90"/>
        <v>0</v>
      </c>
      <c r="AX73" s="228">
        <f t="shared" ca="1" si="90"/>
        <v>0</v>
      </c>
      <c r="AY73" s="228">
        <f t="shared" ca="1" si="90"/>
        <v>0</v>
      </c>
      <c r="AZ73" s="228">
        <f t="shared" ca="1" si="90"/>
        <v>0</v>
      </c>
      <c r="BA73" s="228">
        <f t="shared" ca="1" si="90"/>
        <v>0</v>
      </c>
      <c r="BB73" s="228">
        <f t="shared" ca="1" si="90"/>
        <v>0</v>
      </c>
      <c r="BC73" s="228">
        <f t="shared" ca="1" si="90"/>
        <v>0</v>
      </c>
      <c r="BD73" s="228">
        <f t="shared" ca="1" si="90"/>
        <v>0</v>
      </c>
      <c r="BE73" s="228">
        <f t="shared" ca="1" si="90"/>
        <v>0</v>
      </c>
      <c r="BF73" s="228">
        <f t="shared" ca="1" si="91"/>
        <v>0</v>
      </c>
      <c r="BG73" s="228">
        <f t="shared" ca="1" si="91"/>
        <v>0</v>
      </c>
      <c r="BH73" s="228">
        <f t="shared" ca="1" si="91"/>
        <v>0</v>
      </c>
      <c r="BI73" s="228">
        <f t="shared" ca="1" si="91"/>
        <v>0</v>
      </c>
      <c r="BJ73" s="228">
        <f t="shared" ca="1" si="91"/>
        <v>0</v>
      </c>
      <c r="BK73" s="228">
        <f t="shared" ca="1" si="91"/>
        <v>0</v>
      </c>
      <c r="BL73" s="228">
        <f t="shared" ca="1" si="91"/>
        <v>0</v>
      </c>
      <c r="BM73" s="228">
        <f t="shared" ca="1" si="91"/>
        <v>0</v>
      </c>
      <c r="BN73" s="228">
        <f t="shared" ca="1" si="91"/>
        <v>0</v>
      </c>
      <c r="BO73" s="228">
        <f t="shared" ca="1" si="91"/>
        <v>0</v>
      </c>
      <c r="BP73" s="228">
        <f t="shared" ca="1" si="92"/>
        <v>0</v>
      </c>
      <c r="BQ73" s="228">
        <f t="shared" ca="1" si="92"/>
        <v>0</v>
      </c>
      <c r="BR73" s="228">
        <f t="shared" ca="1" si="92"/>
        <v>0</v>
      </c>
      <c r="BS73" s="228">
        <f t="shared" ca="1" si="92"/>
        <v>0</v>
      </c>
      <c r="BT73" s="228">
        <f t="shared" ca="1" si="92"/>
        <v>0</v>
      </c>
      <c r="BU73" s="228">
        <f t="shared" ca="1" si="92"/>
        <v>0</v>
      </c>
      <c r="BV73" s="228">
        <f t="shared" ca="1" si="92"/>
        <v>0</v>
      </c>
      <c r="BW73" s="228">
        <f t="shared" ca="1" si="92"/>
        <v>0</v>
      </c>
      <c r="BX73" s="228">
        <f t="shared" ca="1" si="92"/>
        <v>0</v>
      </c>
      <c r="BY73" s="228">
        <f t="shared" ca="1" si="92"/>
        <v>0</v>
      </c>
      <c r="BZ73" s="228">
        <f t="shared" ca="1" si="93"/>
        <v>0</v>
      </c>
      <c r="CA73" s="228">
        <f t="shared" ca="1" si="93"/>
        <v>0</v>
      </c>
      <c r="CB73" s="228">
        <f t="shared" ca="1" si="93"/>
        <v>0</v>
      </c>
      <c r="CC73" s="228">
        <f t="shared" ca="1" si="93"/>
        <v>0</v>
      </c>
      <c r="CD73" s="228">
        <f t="shared" ca="1" si="93"/>
        <v>0</v>
      </c>
      <c r="CE73" s="228">
        <f t="shared" ca="1" si="93"/>
        <v>0</v>
      </c>
      <c r="CF73" s="228">
        <f t="shared" ca="1" si="93"/>
        <v>0</v>
      </c>
      <c r="CG73" s="228">
        <f t="shared" ca="1" si="93"/>
        <v>0</v>
      </c>
      <c r="CH73" s="228">
        <f t="shared" ca="1" si="93"/>
        <v>0</v>
      </c>
      <c r="CI73" s="228">
        <f t="shared" ca="1" si="93"/>
        <v>0</v>
      </c>
      <c r="CJ73" s="228">
        <f t="shared" ca="1" si="94"/>
        <v>0</v>
      </c>
      <c r="CK73" s="228">
        <f t="shared" ca="1" si="94"/>
        <v>0</v>
      </c>
      <c r="CL73" s="228">
        <f t="shared" ca="1" si="94"/>
        <v>0</v>
      </c>
      <c r="CM73" s="228">
        <f t="shared" ca="1" si="94"/>
        <v>0</v>
      </c>
      <c r="CN73" s="228">
        <f t="shared" ca="1" si="94"/>
        <v>0</v>
      </c>
      <c r="CO73" s="228">
        <f t="shared" ca="1" si="94"/>
        <v>0</v>
      </c>
      <c r="CP73" s="228">
        <f t="shared" ca="1" si="94"/>
        <v>0</v>
      </c>
      <c r="CQ73" s="228">
        <f t="shared" ca="1" si="94"/>
        <v>0</v>
      </c>
      <c r="CR73" s="228">
        <f t="shared" ca="1" si="94"/>
        <v>0</v>
      </c>
      <c r="CS73" s="228">
        <f t="shared" ca="1" si="94"/>
        <v>0</v>
      </c>
      <c r="CT73" s="228">
        <f t="shared" ca="1" si="95"/>
        <v>0</v>
      </c>
      <c r="CU73" s="228">
        <f t="shared" ca="1" si="95"/>
        <v>0</v>
      </c>
      <c r="CV73" s="228">
        <f t="shared" ca="1" si="95"/>
        <v>0</v>
      </c>
      <c r="CW73" s="228">
        <f t="shared" ca="1" si="95"/>
        <v>0</v>
      </c>
      <c r="CX73" s="228">
        <f t="shared" ca="1" si="95"/>
        <v>0</v>
      </c>
      <c r="CY73" s="228">
        <f t="shared" ca="1" si="95"/>
        <v>0</v>
      </c>
      <c r="CZ73" s="228">
        <f t="shared" ca="1" si="95"/>
        <v>0</v>
      </c>
      <c r="DA73" s="228">
        <f t="shared" ca="1" si="95"/>
        <v>0</v>
      </c>
      <c r="DB73" s="228">
        <f t="shared" ca="1" si="95"/>
        <v>0</v>
      </c>
      <c r="DC73" s="228">
        <f t="shared" ca="1" si="95"/>
        <v>0</v>
      </c>
      <c r="DE73" s="403" t="str">
        <f t="shared" ca="1" si="25"/>
        <v>E.3.6.</v>
      </c>
      <c r="DF73" s="273">
        <v>1</v>
      </c>
      <c r="DG73" s="261">
        <f t="shared" ca="1" si="96"/>
        <v>21</v>
      </c>
      <c r="DH73" s="261">
        <v>0</v>
      </c>
    </row>
    <row r="74" spans="1:112" s="1" customFormat="1" hidden="1">
      <c r="A74" s="210">
        <v>62</v>
      </c>
      <c r="B74" s="347" t="str">
        <f t="shared" ca="1" si="53"/>
        <v>E.3.7.</v>
      </c>
      <c r="C74" s="216" t="str">
        <f t="shared" ca="1" si="54"/>
        <v>Veikla</v>
      </c>
      <c r="D74" s="235"/>
      <c r="E74" s="239">
        <f t="shared" ca="1" si="55"/>
        <v>0.21</v>
      </c>
      <c r="F74" s="233">
        <f ca="1">H74+NPV(FD,I74:INDEX(I74:DC74,PAL))</f>
        <v>0</v>
      </c>
      <c r="G74" s="230">
        <f ca="1">SUMIF($H$5:$DC$5,"&lt;="&amp;PAL,$H74:$DC74)</f>
        <v>0</v>
      </c>
      <c r="H74" s="228">
        <f t="shared" ca="1" si="86"/>
        <v>0</v>
      </c>
      <c r="I74" s="228">
        <f t="shared" ca="1" si="86"/>
        <v>0</v>
      </c>
      <c r="J74" s="228">
        <f t="shared" ca="1" si="86"/>
        <v>0</v>
      </c>
      <c r="K74" s="228">
        <f t="shared" ca="1" si="86"/>
        <v>0</v>
      </c>
      <c r="L74" s="228">
        <f t="shared" ca="1" si="86"/>
        <v>0</v>
      </c>
      <c r="M74" s="228">
        <f t="shared" ca="1" si="86"/>
        <v>0</v>
      </c>
      <c r="N74" s="228">
        <f t="shared" ca="1" si="86"/>
        <v>0</v>
      </c>
      <c r="O74" s="228">
        <f t="shared" ca="1" si="86"/>
        <v>0</v>
      </c>
      <c r="P74" s="228">
        <f t="shared" ca="1" si="86"/>
        <v>0</v>
      </c>
      <c r="Q74" s="228">
        <f t="shared" ca="1" si="86"/>
        <v>0</v>
      </c>
      <c r="R74" s="228">
        <f t="shared" ca="1" si="87"/>
        <v>0</v>
      </c>
      <c r="S74" s="228">
        <f t="shared" ca="1" si="87"/>
        <v>0</v>
      </c>
      <c r="T74" s="228">
        <f t="shared" ca="1" si="87"/>
        <v>0</v>
      </c>
      <c r="U74" s="228">
        <f t="shared" ca="1" si="87"/>
        <v>0</v>
      </c>
      <c r="V74" s="228">
        <f t="shared" ca="1" si="87"/>
        <v>0</v>
      </c>
      <c r="W74" s="228">
        <f t="shared" ca="1" si="87"/>
        <v>0</v>
      </c>
      <c r="X74" s="228">
        <f t="shared" ca="1" si="87"/>
        <v>0</v>
      </c>
      <c r="Y74" s="228">
        <f t="shared" ca="1" si="87"/>
        <v>0</v>
      </c>
      <c r="Z74" s="228">
        <f t="shared" ca="1" si="87"/>
        <v>0</v>
      </c>
      <c r="AA74" s="228">
        <f t="shared" ca="1" si="87"/>
        <v>0</v>
      </c>
      <c r="AB74" s="228">
        <f t="shared" ca="1" si="88"/>
        <v>0</v>
      </c>
      <c r="AC74" s="228">
        <f t="shared" ca="1" si="88"/>
        <v>0</v>
      </c>
      <c r="AD74" s="228">
        <f t="shared" ca="1" si="88"/>
        <v>0</v>
      </c>
      <c r="AE74" s="228">
        <f t="shared" ca="1" si="88"/>
        <v>0</v>
      </c>
      <c r="AF74" s="228">
        <f t="shared" ca="1" si="88"/>
        <v>0</v>
      </c>
      <c r="AG74" s="228">
        <f t="shared" ca="1" si="88"/>
        <v>0</v>
      </c>
      <c r="AH74" s="228">
        <f t="shared" ca="1" si="88"/>
        <v>0</v>
      </c>
      <c r="AI74" s="228">
        <f t="shared" ca="1" si="88"/>
        <v>0</v>
      </c>
      <c r="AJ74" s="228">
        <f t="shared" ca="1" si="88"/>
        <v>0</v>
      </c>
      <c r="AK74" s="228">
        <f t="shared" ca="1" si="88"/>
        <v>0</v>
      </c>
      <c r="AL74" s="228">
        <f t="shared" ca="1" si="89"/>
        <v>0</v>
      </c>
      <c r="AM74" s="228">
        <f t="shared" ca="1" si="89"/>
        <v>0</v>
      </c>
      <c r="AN74" s="228">
        <f t="shared" ca="1" si="89"/>
        <v>0</v>
      </c>
      <c r="AO74" s="228">
        <f t="shared" ca="1" si="89"/>
        <v>0</v>
      </c>
      <c r="AP74" s="228">
        <f t="shared" ca="1" si="89"/>
        <v>0</v>
      </c>
      <c r="AQ74" s="228">
        <f t="shared" ca="1" si="89"/>
        <v>0</v>
      </c>
      <c r="AR74" s="228">
        <f t="shared" ca="1" si="89"/>
        <v>0</v>
      </c>
      <c r="AS74" s="228">
        <f t="shared" ca="1" si="89"/>
        <v>0</v>
      </c>
      <c r="AT74" s="228">
        <f t="shared" ca="1" si="89"/>
        <v>0</v>
      </c>
      <c r="AU74" s="228">
        <f t="shared" ca="1" si="89"/>
        <v>0</v>
      </c>
      <c r="AV74" s="228">
        <f t="shared" ca="1" si="90"/>
        <v>0</v>
      </c>
      <c r="AW74" s="228">
        <f t="shared" ca="1" si="90"/>
        <v>0</v>
      </c>
      <c r="AX74" s="228">
        <f t="shared" ca="1" si="90"/>
        <v>0</v>
      </c>
      <c r="AY74" s="228">
        <f t="shared" ca="1" si="90"/>
        <v>0</v>
      </c>
      <c r="AZ74" s="228">
        <f t="shared" ca="1" si="90"/>
        <v>0</v>
      </c>
      <c r="BA74" s="228">
        <f t="shared" ca="1" si="90"/>
        <v>0</v>
      </c>
      <c r="BB74" s="228">
        <f t="shared" ca="1" si="90"/>
        <v>0</v>
      </c>
      <c r="BC74" s="228">
        <f t="shared" ca="1" si="90"/>
        <v>0</v>
      </c>
      <c r="BD74" s="228">
        <f t="shared" ca="1" si="90"/>
        <v>0</v>
      </c>
      <c r="BE74" s="228">
        <f t="shared" ca="1" si="90"/>
        <v>0</v>
      </c>
      <c r="BF74" s="228">
        <f t="shared" ca="1" si="91"/>
        <v>0</v>
      </c>
      <c r="BG74" s="228">
        <f t="shared" ca="1" si="91"/>
        <v>0</v>
      </c>
      <c r="BH74" s="228">
        <f t="shared" ca="1" si="91"/>
        <v>0</v>
      </c>
      <c r="BI74" s="228">
        <f t="shared" ca="1" si="91"/>
        <v>0</v>
      </c>
      <c r="BJ74" s="228">
        <f t="shared" ca="1" si="91"/>
        <v>0</v>
      </c>
      <c r="BK74" s="228">
        <f t="shared" ca="1" si="91"/>
        <v>0</v>
      </c>
      <c r="BL74" s="228">
        <f t="shared" ca="1" si="91"/>
        <v>0</v>
      </c>
      <c r="BM74" s="228">
        <f t="shared" ca="1" si="91"/>
        <v>0</v>
      </c>
      <c r="BN74" s="228">
        <f t="shared" ca="1" si="91"/>
        <v>0</v>
      </c>
      <c r="BO74" s="228">
        <f t="shared" ca="1" si="91"/>
        <v>0</v>
      </c>
      <c r="BP74" s="228">
        <f t="shared" ca="1" si="92"/>
        <v>0</v>
      </c>
      <c r="BQ74" s="228">
        <f t="shared" ca="1" si="92"/>
        <v>0</v>
      </c>
      <c r="BR74" s="228">
        <f t="shared" ca="1" si="92"/>
        <v>0</v>
      </c>
      <c r="BS74" s="228">
        <f t="shared" ca="1" si="92"/>
        <v>0</v>
      </c>
      <c r="BT74" s="228">
        <f t="shared" ca="1" si="92"/>
        <v>0</v>
      </c>
      <c r="BU74" s="228">
        <f t="shared" ca="1" si="92"/>
        <v>0</v>
      </c>
      <c r="BV74" s="228">
        <f t="shared" ca="1" si="92"/>
        <v>0</v>
      </c>
      <c r="BW74" s="228">
        <f t="shared" ca="1" si="92"/>
        <v>0</v>
      </c>
      <c r="BX74" s="228">
        <f t="shared" ca="1" si="92"/>
        <v>0</v>
      </c>
      <c r="BY74" s="228">
        <f t="shared" ca="1" si="92"/>
        <v>0</v>
      </c>
      <c r="BZ74" s="228">
        <f t="shared" ca="1" si="93"/>
        <v>0</v>
      </c>
      <c r="CA74" s="228">
        <f t="shared" ca="1" si="93"/>
        <v>0</v>
      </c>
      <c r="CB74" s="228">
        <f t="shared" ca="1" si="93"/>
        <v>0</v>
      </c>
      <c r="CC74" s="228">
        <f t="shared" ca="1" si="93"/>
        <v>0</v>
      </c>
      <c r="CD74" s="228">
        <f t="shared" ca="1" si="93"/>
        <v>0</v>
      </c>
      <c r="CE74" s="228">
        <f t="shared" ca="1" si="93"/>
        <v>0</v>
      </c>
      <c r="CF74" s="228">
        <f t="shared" ca="1" si="93"/>
        <v>0</v>
      </c>
      <c r="CG74" s="228">
        <f t="shared" ca="1" si="93"/>
        <v>0</v>
      </c>
      <c r="CH74" s="228">
        <f t="shared" ca="1" si="93"/>
        <v>0</v>
      </c>
      <c r="CI74" s="228">
        <f t="shared" ca="1" si="93"/>
        <v>0</v>
      </c>
      <c r="CJ74" s="228">
        <f t="shared" ca="1" si="94"/>
        <v>0</v>
      </c>
      <c r="CK74" s="228">
        <f t="shared" ca="1" si="94"/>
        <v>0</v>
      </c>
      <c r="CL74" s="228">
        <f t="shared" ca="1" si="94"/>
        <v>0</v>
      </c>
      <c r="CM74" s="228">
        <f t="shared" ca="1" si="94"/>
        <v>0</v>
      </c>
      <c r="CN74" s="228">
        <f t="shared" ca="1" si="94"/>
        <v>0</v>
      </c>
      <c r="CO74" s="228">
        <f t="shared" ca="1" si="94"/>
        <v>0</v>
      </c>
      <c r="CP74" s="228">
        <f t="shared" ca="1" si="94"/>
        <v>0</v>
      </c>
      <c r="CQ74" s="228">
        <f t="shared" ca="1" si="94"/>
        <v>0</v>
      </c>
      <c r="CR74" s="228">
        <f t="shared" ca="1" si="94"/>
        <v>0</v>
      </c>
      <c r="CS74" s="228">
        <f t="shared" ca="1" si="94"/>
        <v>0</v>
      </c>
      <c r="CT74" s="228">
        <f t="shared" ca="1" si="95"/>
        <v>0</v>
      </c>
      <c r="CU74" s="228">
        <f t="shared" ca="1" si="95"/>
        <v>0</v>
      </c>
      <c r="CV74" s="228">
        <f t="shared" ca="1" si="95"/>
        <v>0</v>
      </c>
      <c r="CW74" s="228">
        <f t="shared" ca="1" si="95"/>
        <v>0</v>
      </c>
      <c r="CX74" s="228">
        <f t="shared" ca="1" si="95"/>
        <v>0</v>
      </c>
      <c r="CY74" s="228">
        <f t="shared" ca="1" si="95"/>
        <v>0</v>
      </c>
      <c r="CZ74" s="228">
        <f t="shared" ca="1" si="95"/>
        <v>0</v>
      </c>
      <c r="DA74" s="228">
        <f t="shared" ca="1" si="95"/>
        <v>0</v>
      </c>
      <c r="DB74" s="228">
        <f t="shared" ca="1" si="95"/>
        <v>0</v>
      </c>
      <c r="DC74" s="228">
        <f t="shared" ca="1" si="95"/>
        <v>0</v>
      </c>
      <c r="DE74" s="403" t="str">
        <f t="shared" ca="1" si="25"/>
        <v>E.3.7.</v>
      </c>
      <c r="DF74" s="273">
        <v>1</v>
      </c>
      <c r="DG74" s="261">
        <f t="shared" ca="1" si="96"/>
        <v>21</v>
      </c>
      <c r="DH74" s="261">
        <v>0</v>
      </c>
    </row>
    <row r="75" spans="1:112" s="1" customFormat="1" hidden="1">
      <c r="A75" s="210">
        <v>63</v>
      </c>
      <c r="B75" s="347" t="str">
        <f t="shared" ca="1" si="53"/>
        <v>E.3.8.</v>
      </c>
      <c r="C75" s="216" t="str">
        <f t="shared" ca="1" si="54"/>
        <v>Veikla</v>
      </c>
      <c r="D75" s="235"/>
      <c r="E75" s="239">
        <f t="shared" ca="1" si="55"/>
        <v>0.21</v>
      </c>
      <c r="F75" s="233">
        <f ca="1">H75+NPV(FD,I75:INDEX(I75:DC75,PAL))</f>
        <v>0</v>
      </c>
      <c r="G75" s="230">
        <f ca="1">SUMIF($H$5:$DC$5,"&lt;="&amp;PAL,$H75:$DC75)</f>
        <v>0</v>
      </c>
      <c r="H75" s="228">
        <f t="shared" ca="1" si="86"/>
        <v>0</v>
      </c>
      <c r="I75" s="228">
        <f t="shared" ca="1" si="86"/>
        <v>0</v>
      </c>
      <c r="J75" s="228">
        <f t="shared" ca="1" si="86"/>
        <v>0</v>
      </c>
      <c r="K75" s="228">
        <f t="shared" ca="1" si="86"/>
        <v>0</v>
      </c>
      <c r="L75" s="228">
        <f t="shared" ca="1" si="86"/>
        <v>0</v>
      </c>
      <c r="M75" s="228">
        <f t="shared" ca="1" si="86"/>
        <v>0</v>
      </c>
      <c r="N75" s="228">
        <f t="shared" ca="1" si="86"/>
        <v>0</v>
      </c>
      <c r="O75" s="228">
        <f t="shared" ca="1" si="86"/>
        <v>0</v>
      </c>
      <c r="P75" s="228">
        <f t="shared" ca="1" si="86"/>
        <v>0</v>
      </c>
      <c r="Q75" s="228">
        <f t="shared" ca="1" si="86"/>
        <v>0</v>
      </c>
      <c r="R75" s="228">
        <f t="shared" ca="1" si="87"/>
        <v>0</v>
      </c>
      <c r="S75" s="228">
        <f t="shared" ca="1" si="87"/>
        <v>0</v>
      </c>
      <c r="T75" s="228">
        <f t="shared" ca="1" si="87"/>
        <v>0</v>
      </c>
      <c r="U75" s="228">
        <f t="shared" ca="1" si="87"/>
        <v>0</v>
      </c>
      <c r="V75" s="228">
        <f t="shared" ca="1" si="87"/>
        <v>0</v>
      </c>
      <c r="W75" s="228">
        <f t="shared" ca="1" si="87"/>
        <v>0</v>
      </c>
      <c r="X75" s="228">
        <f t="shared" ca="1" si="87"/>
        <v>0</v>
      </c>
      <c r="Y75" s="228">
        <f t="shared" ca="1" si="87"/>
        <v>0</v>
      </c>
      <c r="Z75" s="228">
        <f t="shared" ca="1" si="87"/>
        <v>0</v>
      </c>
      <c r="AA75" s="228">
        <f t="shared" ca="1" si="87"/>
        <v>0</v>
      </c>
      <c r="AB75" s="228">
        <f t="shared" ca="1" si="88"/>
        <v>0</v>
      </c>
      <c r="AC75" s="228">
        <f t="shared" ca="1" si="88"/>
        <v>0</v>
      </c>
      <c r="AD75" s="228">
        <f t="shared" ca="1" si="88"/>
        <v>0</v>
      </c>
      <c r="AE75" s="228">
        <f t="shared" ca="1" si="88"/>
        <v>0</v>
      </c>
      <c r="AF75" s="228">
        <f t="shared" ca="1" si="88"/>
        <v>0</v>
      </c>
      <c r="AG75" s="228">
        <f t="shared" ca="1" si="88"/>
        <v>0</v>
      </c>
      <c r="AH75" s="228">
        <f t="shared" ca="1" si="88"/>
        <v>0</v>
      </c>
      <c r="AI75" s="228">
        <f t="shared" ca="1" si="88"/>
        <v>0</v>
      </c>
      <c r="AJ75" s="228">
        <f t="shared" ca="1" si="88"/>
        <v>0</v>
      </c>
      <c r="AK75" s="228">
        <f t="shared" ca="1" si="88"/>
        <v>0</v>
      </c>
      <c r="AL75" s="228">
        <f t="shared" ca="1" si="89"/>
        <v>0</v>
      </c>
      <c r="AM75" s="228">
        <f t="shared" ca="1" si="89"/>
        <v>0</v>
      </c>
      <c r="AN75" s="228">
        <f t="shared" ca="1" si="89"/>
        <v>0</v>
      </c>
      <c r="AO75" s="228">
        <f t="shared" ca="1" si="89"/>
        <v>0</v>
      </c>
      <c r="AP75" s="228">
        <f t="shared" ca="1" si="89"/>
        <v>0</v>
      </c>
      <c r="AQ75" s="228">
        <f t="shared" ca="1" si="89"/>
        <v>0</v>
      </c>
      <c r="AR75" s="228">
        <f t="shared" ca="1" si="89"/>
        <v>0</v>
      </c>
      <c r="AS75" s="228">
        <f t="shared" ca="1" si="89"/>
        <v>0</v>
      </c>
      <c r="AT75" s="228">
        <f t="shared" ca="1" si="89"/>
        <v>0</v>
      </c>
      <c r="AU75" s="228">
        <f t="shared" ca="1" si="89"/>
        <v>0</v>
      </c>
      <c r="AV75" s="228">
        <f t="shared" ca="1" si="90"/>
        <v>0</v>
      </c>
      <c r="AW75" s="228">
        <f t="shared" ca="1" si="90"/>
        <v>0</v>
      </c>
      <c r="AX75" s="228">
        <f t="shared" ca="1" si="90"/>
        <v>0</v>
      </c>
      <c r="AY75" s="228">
        <f t="shared" ca="1" si="90"/>
        <v>0</v>
      </c>
      <c r="AZ75" s="228">
        <f t="shared" ca="1" si="90"/>
        <v>0</v>
      </c>
      <c r="BA75" s="228">
        <f t="shared" ca="1" si="90"/>
        <v>0</v>
      </c>
      <c r="BB75" s="228">
        <f t="shared" ca="1" si="90"/>
        <v>0</v>
      </c>
      <c r="BC75" s="228">
        <f t="shared" ca="1" si="90"/>
        <v>0</v>
      </c>
      <c r="BD75" s="228">
        <f t="shared" ca="1" si="90"/>
        <v>0</v>
      </c>
      <c r="BE75" s="228">
        <f t="shared" ca="1" si="90"/>
        <v>0</v>
      </c>
      <c r="BF75" s="228">
        <f t="shared" ca="1" si="91"/>
        <v>0</v>
      </c>
      <c r="BG75" s="228">
        <f t="shared" ca="1" si="91"/>
        <v>0</v>
      </c>
      <c r="BH75" s="228">
        <f t="shared" ca="1" si="91"/>
        <v>0</v>
      </c>
      <c r="BI75" s="228">
        <f t="shared" ca="1" si="91"/>
        <v>0</v>
      </c>
      <c r="BJ75" s="228">
        <f t="shared" ca="1" si="91"/>
        <v>0</v>
      </c>
      <c r="BK75" s="228">
        <f t="shared" ca="1" si="91"/>
        <v>0</v>
      </c>
      <c r="BL75" s="228">
        <f t="shared" ca="1" si="91"/>
        <v>0</v>
      </c>
      <c r="BM75" s="228">
        <f t="shared" ca="1" si="91"/>
        <v>0</v>
      </c>
      <c r="BN75" s="228">
        <f t="shared" ca="1" si="91"/>
        <v>0</v>
      </c>
      <c r="BO75" s="228">
        <f t="shared" ca="1" si="91"/>
        <v>0</v>
      </c>
      <c r="BP75" s="228">
        <f t="shared" ca="1" si="92"/>
        <v>0</v>
      </c>
      <c r="BQ75" s="228">
        <f t="shared" ca="1" si="92"/>
        <v>0</v>
      </c>
      <c r="BR75" s="228">
        <f t="shared" ca="1" si="92"/>
        <v>0</v>
      </c>
      <c r="BS75" s="228">
        <f t="shared" ca="1" si="92"/>
        <v>0</v>
      </c>
      <c r="BT75" s="228">
        <f t="shared" ca="1" si="92"/>
        <v>0</v>
      </c>
      <c r="BU75" s="228">
        <f t="shared" ca="1" si="92"/>
        <v>0</v>
      </c>
      <c r="BV75" s="228">
        <f t="shared" ca="1" si="92"/>
        <v>0</v>
      </c>
      <c r="BW75" s="228">
        <f t="shared" ca="1" si="92"/>
        <v>0</v>
      </c>
      <c r="BX75" s="228">
        <f t="shared" ca="1" si="92"/>
        <v>0</v>
      </c>
      <c r="BY75" s="228">
        <f t="shared" ca="1" si="92"/>
        <v>0</v>
      </c>
      <c r="BZ75" s="228">
        <f t="shared" ca="1" si="93"/>
        <v>0</v>
      </c>
      <c r="CA75" s="228">
        <f t="shared" ca="1" si="93"/>
        <v>0</v>
      </c>
      <c r="CB75" s="228">
        <f t="shared" ca="1" si="93"/>
        <v>0</v>
      </c>
      <c r="CC75" s="228">
        <f t="shared" ca="1" si="93"/>
        <v>0</v>
      </c>
      <c r="CD75" s="228">
        <f t="shared" ca="1" si="93"/>
        <v>0</v>
      </c>
      <c r="CE75" s="228">
        <f t="shared" ca="1" si="93"/>
        <v>0</v>
      </c>
      <c r="CF75" s="228">
        <f t="shared" ca="1" si="93"/>
        <v>0</v>
      </c>
      <c r="CG75" s="228">
        <f t="shared" ca="1" si="93"/>
        <v>0</v>
      </c>
      <c r="CH75" s="228">
        <f t="shared" ca="1" si="93"/>
        <v>0</v>
      </c>
      <c r="CI75" s="228">
        <f t="shared" ca="1" si="93"/>
        <v>0</v>
      </c>
      <c r="CJ75" s="228">
        <f t="shared" ca="1" si="94"/>
        <v>0</v>
      </c>
      <c r="CK75" s="228">
        <f t="shared" ca="1" si="94"/>
        <v>0</v>
      </c>
      <c r="CL75" s="228">
        <f t="shared" ca="1" si="94"/>
        <v>0</v>
      </c>
      <c r="CM75" s="228">
        <f t="shared" ca="1" si="94"/>
        <v>0</v>
      </c>
      <c r="CN75" s="228">
        <f t="shared" ca="1" si="94"/>
        <v>0</v>
      </c>
      <c r="CO75" s="228">
        <f t="shared" ca="1" si="94"/>
        <v>0</v>
      </c>
      <c r="CP75" s="228">
        <f t="shared" ca="1" si="94"/>
        <v>0</v>
      </c>
      <c r="CQ75" s="228">
        <f t="shared" ca="1" si="94"/>
        <v>0</v>
      </c>
      <c r="CR75" s="228">
        <f t="shared" ca="1" si="94"/>
        <v>0</v>
      </c>
      <c r="CS75" s="228">
        <f t="shared" ca="1" si="94"/>
        <v>0</v>
      </c>
      <c r="CT75" s="228">
        <f t="shared" ca="1" si="95"/>
        <v>0</v>
      </c>
      <c r="CU75" s="228">
        <f t="shared" ca="1" si="95"/>
        <v>0</v>
      </c>
      <c r="CV75" s="228">
        <f t="shared" ca="1" si="95"/>
        <v>0</v>
      </c>
      <c r="CW75" s="228">
        <f t="shared" ca="1" si="95"/>
        <v>0</v>
      </c>
      <c r="CX75" s="228">
        <f t="shared" ca="1" si="95"/>
        <v>0</v>
      </c>
      <c r="CY75" s="228">
        <f t="shared" ca="1" si="95"/>
        <v>0</v>
      </c>
      <c r="CZ75" s="228">
        <f t="shared" ca="1" si="95"/>
        <v>0</v>
      </c>
      <c r="DA75" s="228">
        <f t="shared" ca="1" si="95"/>
        <v>0</v>
      </c>
      <c r="DB75" s="228">
        <f t="shared" ca="1" si="95"/>
        <v>0</v>
      </c>
      <c r="DC75" s="228">
        <f t="shared" ca="1" si="95"/>
        <v>0</v>
      </c>
      <c r="DE75" s="403" t="str">
        <f t="shared" ca="1" si="25"/>
        <v>E.3.8.</v>
      </c>
      <c r="DF75" s="273">
        <v>1</v>
      </c>
      <c r="DG75" s="261">
        <f t="shared" ca="1" si="96"/>
        <v>21</v>
      </c>
      <c r="DH75" s="261">
        <v>0</v>
      </c>
    </row>
    <row r="76" spans="1:112" s="1" customFormat="1" hidden="1">
      <c r="A76" s="210">
        <v>64</v>
      </c>
      <c r="B76" s="347" t="str">
        <f t="shared" ref="B76:B107" ca="1" si="97">OFFSET(INDIRECT("'"&amp;Opt_alt&amp;"'!B12"),$A76,0)</f>
        <v>E.3.9.</v>
      </c>
      <c r="C76" s="216" t="str">
        <f t="shared" ref="C76:C107" ca="1" si="98">IF(OFFSET(INDIRECT("'"&amp;Opt_alt&amp;"'!C12"),$A76,0)="","",OFFSET(INDIRECT("'"&amp;Opt_alt&amp;"'!C12"),$A76,0))</f>
        <v>Reinvesticijos (po priemonės įgyvendinimo)</v>
      </c>
      <c r="D76" s="223"/>
      <c r="E76" s="239">
        <f t="shared" ref="E76:E107" ca="1" si="99">IF(OFFSET(INDIRECT("'"&amp;Opt_alt&amp;"'!E12"),$A76,0)="","",OFFSET(INDIRECT("'"&amp;Opt_alt&amp;"'!E12"),$A76,0))</f>
        <v>0.21</v>
      </c>
      <c r="F76" s="233">
        <f ca="1">H76+NPV(FD,I76:INDEX(I76:DC76,PAL))</f>
        <v>0</v>
      </c>
      <c r="G76" s="230">
        <f ca="1">SUMIF($H$5:$DC$5,"&lt;="&amp;PAL,$H76:$DC76)</f>
        <v>0</v>
      </c>
      <c r="H76" s="228">
        <f t="shared" ca="1" si="86"/>
        <v>0</v>
      </c>
      <c r="I76" s="228">
        <f t="shared" ca="1" si="86"/>
        <v>0</v>
      </c>
      <c r="J76" s="228">
        <f t="shared" ca="1" si="86"/>
        <v>0</v>
      </c>
      <c r="K76" s="228">
        <f t="shared" ca="1" si="86"/>
        <v>0</v>
      </c>
      <c r="L76" s="228">
        <f t="shared" ca="1" si="86"/>
        <v>0</v>
      </c>
      <c r="M76" s="228">
        <f t="shared" ca="1" si="86"/>
        <v>0</v>
      </c>
      <c r="N76" s="228">
        <f t="shared" ca="1" si="86"/>
        <v>0</v>
      </c>
      <c r="O76" s="228">
        <f t="shared" ca="1" si="86"/>
        <v>0</v>
      </c>
      <c r="P76" s="228">
        <f t="shared" ca="1" si="86"/>
        <v>0</v>
      </c>
      <c r="Q76" s="228">
        <f t="shared" ca="1" si="86"/>
        <v>0</v>
      </c>
      <c r="R76" s="228">
        <f t="shared" ca="1" si="87"/>
        <v>0</v>
      </c>
      <c r="S76" s="228">
        <f t="shared" ca="1" si="87"/>
        <v>0</v>
      </c>
      <c r="T76" s="228">
        <f t="shared" ca="1" si="87"/>
        <v>0</v>
      </c>
      <c r="U76" s="228">
        <f t="shared" ca="1" si="87"/>
        <v>0</v>
      </c>
      <c r="V76" s="228">
        <f t="shared" ca="1" si="87"/>
        <v>0</v>
      </c>
      <c r="W76" s="228">
        <f t="shared" ca="1" si="87"/>
        <v>0</v>
      </c>
      <c r="X76" s="228">
        <f t="shared" ca="1" si="87"/>
        <v>0</v>
      </c>
      <c r="Y76" s="228">
        <f t="shared" ca="1" si="87"/>
        <v>0</v>
      </c>
      <c r="Z76" s="228">
        <f t="shared" ca="1" si="87"/>
        <v>0</v>
      </c>
      <c r="AA76" s="228">
        <f t="shared" ca="1" si="87"/>
        <v>0</v>
      </c>
      <c r="AB76" s="228">
        <f t="shared" ca="1" si="88"/>
        <v>0</v>
      </c>
      <c r="AC76" s="228">
        <f t="shared" ca="1" si="88"/>
        <v>0</v>
      </c>
      <c r="AD76" s="228">
        <f t="shared" ca="1" si="88"/>
        <v>0</v>
      </c>
      <c r="AE76" s="228">
        <f t="shared" ca="1" si="88"/>
        <v>0</v>
      </c>
      <c r="AF76" s="228">
        <f t="shared" ca="1" si="88"/>
        <v>0</v>
      </c>
      <c r="AG76" s="228">
        <f t="shared" ca="1" si="88"/>
        <v>0</v>
      </c>
      <c r="AH76" s="228">
        <f t="shared" ca="1" si="88"/>
        <v>0</v>
      </c>
      <c r="AI76" s="228">
        <f t="shared" ca="1" si="88"/>
        <v>0</v>
      </c>
      <c r="AJ76" s="228">
        <f t="shared" ca="1" si="88"/>
        <v>0</v>
      </c>
      <c r="AK76" s="228">
        <f t="shared" ca="1" si="88"/>
        <v>0</v>
      </c>
      <c r="AL76" s="228">
        <f t="shared" ca="1" si="89"/>
        <v>0</v>
      </c>
      <c r="AM76" s="228">
        <f t="shared" ca="1" si="89"/>
        <v>0</v>
      </c>
      <c r="AN76" s="228">
        <f t="shared" ca="1" si="89"/>
        <v>0</v>
      </c>
      <c r="AO76" s="228">
        <f t="shared" ca="1" si="89"/>
        <v>0</v>
      </c>
      <c r="AP76" s="228">
        <f t="shared" ca="1" si="89"/>
        <v>0</v>
      </c>
      <c r="AQ76" s="228">
        <f t="shared" ca="1" si="89"/>
        <v>0</v>
      </c>
      <c r="AR76" s="228">
        <f t="shared" ca="1" si="89"/>
        <v>0</v>
      </c>
      <c r="AS76" s="228">
        <f t="shared" ca="1" si="89"/>
        <v>0</v>
      </c>
      <c r="AT76" s="228">
        <f t="shared" ca="1" si="89"/>
        <v>0</v>
      </c>
      <c r="AU76" s="228">
        <f t="shared" ca="1" si="89"/>
        <v>0</v>
      </c>
      <c r="AV76" s="228">
        <f t="shared" ca="1" si="90"/>
        <v>0</v>
      </c>
      <c r="AW76" s="228">
        <f t="shared" ca="1" si="90"/>
        <v>0</v>
      </c>
      <c r="AX76" s="228">
        <f t="shared" ca="1" si="90"/>
        <v>0</v>
      </c>
      <c r="AY76" s="228">
        <f t="shared" ca="1" si="90"/>
        <v>0</v>
      </c>
      <c r="AZ76" s="228">
        <f t="shared" ca="1" si="90"/>
        <v>0</v>
      </c>
      <c r="BA76" s="228">
        <f t="shared" ca="1" si="90"/>
        <v>0</v>
      </c>
      <c r="BB76" s="228">
        <f t="shared" ca="1" si="90"/>
        <v>0</v>
      </c>
      <c r="BC76" s="228">
        <f t="shared" ca="1" si="90"/>
        <v>0</v>
      </c>
      <c r="BD76" s="228">
        <f t="shared" ca="1" si="90"/>
        <v>0</v>
      </c>
      <c r="BE76" s="228">
        <f t="shared" ca="1" si="90"/>
        <v>0</v>
      </c>
      <c r="BF76" s="228">
        <f t="shared" ca="1" si="91"/>
        <v>0</v>
      </c>
      <c r="BG76" s="228">
        <f t="shared" ca="1" si="91"/>
        <v>0</v>
      </c>
      <c r="BH76" s="228">
        <f t="shared" ca="1" si="91"/>
        <v>0</v>
      </c>
      <c r="BI76" s="228">
        <f t="shared" ca="1" si="91"/>
        <v>0</v>
      </c>
      <c r="BJ76" s="228">
        <f t="shared" ca="1" si="91"/>
        <v>0</v>
      </c>
      <c r="BK76" s="228">
        <f t="shared" ca="1" si="91"/>
        <v>0</v>
      </c>
      <c r="BL76" s="228">
        <f t="shared" ca="1" si="91"/>
        <v>0</v>
      </c>
      <c r="BM76" s="228">
        <f t="shared" ca="1" si="91"/>
        <v>0</v>
      </c>
      <c r="BN76" s="228">
        <f t="shared" ca="1" si="91"/>
        <v>0</v>
      </c>
      <c r="BO76" s="228">
        <f t="shared" ca="1" si="91"/>
        <v>0</v>
      </c>
      <c r="BP76" s="228">
        <f t="shared" ca="1" si="92"/>
        <v>0</v>
      </c>
      <c r="BQ76" s="228">
        <f t="shared" ca="1" si="92"/>
        <v>0</v>
      </c>
      <c r="BR76" s="228">
        <f t="shared" ca="1" si="92"/>
        <v>0</v>
      </c>
      <c r="BS76" s="228">
        <f t="shared" ca="1" si="92"/>
        <v>0</v>
      </c>
      <c r="BT76" s="228">
        <f t="shared" ca="1" si="92"/>
        <v>0</v>
      </c>
      <c r="BU76" s="228">
        <f t="shared" ca="1" si="92"/>
        <v>0</v>
      </c>
      <c r="BV76" s="228">
        <f t="shared" ca="1" si="92"/>
        <v>0</v>
      </c>
      <c r="BW76" s="228">
        <f t="shared" ca="1" si="92"/>
        <v>0</v>
      </c>
      <c r="BX76" s="228">
        <f t="shared" ca="1" si="92"/>
        <v>0</v>
      </c>
      <c r="BY76" s="228">
        <f t="shared" ca="1" si="92"/>
        <v>0</v>
      </c>
      <c r="BZ76" s="228">
        <f t="shared" ca="1" si="93"/>
        <v>0</v>
      </c>
      <c r="CA76" s="228">
        <f t="shared" ca="1" si="93"/>
        <v>0</v>
      </c>
      <c r="CB76" s="228">
        <f t="shared" ca="1" si="93"/>
        <v>0</v>
      </c>
      <c r="CC76" s="228">
        <f t="shared" ca="1" si="93"/>
        <v>0</v>
      </c>
      <c r="CD76" s="228">
        <f t="shared" ca="1" si="93"/>
        <v>0</v>
      </c>
      <c r="CE76" s="228">
        <f t="shared" ca="1" si="93"/>
        <v>0</v>
      </c>
      <c r="CF76" s="228">
        <f t="shared" ca="1" si="93"/>
        <v>0</v>
      </c>
      <c r="CG76" s="228">
        <f t="shared" ca="1" si="93"/>
        <v>0</v>
      </c>
      <c r="CH76" s="228">
        <f t="shared" ca="1" si="93"/>
        <v>0</v>
      </c>
      <c r="CI76" s="228">
        <f t="shared" ca="1" si="93"/>
        <v>0</v>
      </c>
      <c r="CJ76" s="228">
        <f t="shared" ca="1" si="94"/>
        <v>0</v>
      </c>
      <c r="CK76" s="228">
        <f t="shared" ca="1" si="94"/>
        <v>0</v>
      </c>
      <c r="CL76" s="228">
        <f t="shared" ca="1" si="94"/>
        <v>0</v>
      </c>
      <c r="CM76" s="228">
        <f t="shared" ca="1" si="94"/>
        <v>0</v>
      </c>
      <c r="CN76" s="228">
        <f t="shared" ca="1" si="94"/>
        <v>0</v>
      </c>
      <c r="CO76" s="228">
        <f t="shared" ca="1" si="94"/>
        <v>0</v>
      </c>
      <c r="CP76" s="228">
        <f t="shared" ca="1" si="94"/>
        <v>0</v>
      </c>
      <c r="CQ76" s="228">
        <f t="shared" ca="1" si="94"/>
        <v>0</v>
      </c>
      <c r="CR76" s="228">
        <f t="shared" ca="1" si="94"/>
        <v>0</v>
      </c>
      <c r="CS76" s="228">
        <f t="shared" ca="1" si="94"/>
        <v>0</v>
      </c>
      <c r="CT76" s="228">
        <f t="shared" ca="1" si="95"/>
        <v>0</v>
      </c>
      <c r="CU76" s="228">
        <f t="shared" ca="1" si="95"/>
        <v>0</v>
      </c>
      <c r="CV76" s="228">
        <f t="shared" ca="1" si="95"/>
        <v>0</v>
      </c>
      <c r="CW76" s="228">
        <f t="shared" ca="1" si="95"/>
        <v>0</v>
      </c>
      <c r="CX76" s="228">
        <f t="shared" ca="1" si="95"/>
        <v>0</v>
      </c>
      <c r="CY76" s="228">
        <f t="shared" ca="1" si="95"/>
        <v>0</v>
      </c>
      <c r="CZ76" s="228">
        <f t="shared" ca="1" si="95"/>
        <v>0</v>
      </c>
      <c r="DA76" s="228">
        <f t="shared" ca="1" si="95"/>
        <v>0</v>
      </c>
      <c r="DB76" s="228">
        <f t="shared" ca="1" si="95"/>
        <v>0</v>
      </c>
      <c r="DC76" s="228">
        <f t="shared" ca="1" si="95"/>
        <v>0</v>
      </c>
      <c r="DE76" s="403" t="str">
        <f t="shared" ref="DE76:DE129" ca="1" si="100">OFFSET(INDIRECT("'"&amp;Opt_alt&amp;"'!B12"),$A76,0)</f>
        <v>E.3.9.</v>
      </c>
      <c r="DF76" s="273">
        <v>1</v>
      </c>
      <c r="DG76" s="261">
        <f t="shared" ca="1" si="96"/>
        <v>21</v>
      </c>
      <c r="DH76" s="261">
        <v>0</v>
      </c>
    </row>
    <row r="77" spans="1:112" s="1" customFormat="1" hidden="1">
      <c r="A77" s="210">
        <v>65</v>
      </c>
      <c r="B77" s="347" t="str">
        <f t="shared" ca="1" si="97"/>
        <v>E.3.L.</v>
      </c>
      <c r="C77" s="216" t="str">
        <f t="shared" ca="1" si="98"/>
        <v>Likutinė vertė</v>
      </c>
      <c r="D77" s="223"/>
      <c r="E77" s="239">
        <f t="shared" ca="1" si="99"/>
        <v>0.21</v>
      </c>
      <c r="F77" s="233">
        <f ca="1">H77+NPV(FD,I77:INDEX(I77:DC77,PAL))</f>
        <v>0</v>
      </c>
      <c r="G77" s="230">
        <f ca="1">SUMIF($H$5:$DC$5,"&lt;="&amp;PAL,$H77:$DC77)</f>
        <v>0</v>
      </c>
      <c r="H77" s="228">
        <f t="shared" ca="1" si="86"/>
        <v>0</v>
      </c>
      <c r="I77" s="228">
        <f t="shared" ca="1" si="86"/>
        <v>0</v>
      </c>
      <c r="J77" s="228">
        <f t="shared" ca="1" si="86"/>
        <v>0</v>
      </c>
      <c r="K77" s="228">
        <f t="shared" ca="1" si="86"/>
        <v>0</v>
      </c>
      <c r="L77" s="228">
        <f t="shared" ca="1" si="86"/>
        <v>0</v>
      </c>
      <c r="M77" s="228">
        <f t="shared" ca="1" si="86"/>
        <v>0</v>
      </c>
      <c r="N77" s="228">
        <f t="shared" ca="1" si="86"/>
        <v>0</v>
      </c>
      <c r="O77" s="228">
        <f t="shared" ca="1" si="86"/>
        <v>0</v>
      </c>
      <c r="P77" s="228">
        <f t="shared" ca="1" si="86"/>
        <v>0</v>
      </c>
      <c r="Q77" s="228">
        <f t="shared" ca="1" si="86"/>
        <v>0</v>
      </c>
      <c r="R77" s="228">
        <f t="shared" ca="1" si="87"/>
        <v>0</v>
      </c>
      <c r="S77" s="228">
        <f t="shared" ca="1" si="87"/>
        <v>0</v>
      </c>
      <c r="T77" s="228">
        <f t="shared" ca="1" si="87"/>
        <v>0</v>
      </c>
      <c r="U77" s="228">
        <f t="shared" ca="1" si="87"/>
        <v>0</v>
      </c>
      <c r="V77" s="228">
        <f t="shared" ca="1" si="87"/>
        <v>0</v>
      </c>
      <c r="W77" s="228">
        <f t="shared" ca="1" si="87"/>
        <v>0</v>
      </c>
      <c r="X77" s="228">
        <f t="shared" ca="1" si="87"/>
        <v>0</v>
      </c>
      <c r="Y77" s="228">
        <f t="shared" ca="1" si="87"/>
        <v>0</v>
      </c>
      <c r="Z77" s="228">
        <f t="shared" ca="1" si="87"/>
        <v>0</v>
      </c>
      <c r="AA77" s="228">
        <f t="shared" ca="1" si="87"/>
        <v>0</v>
      </c>
      <c r="AB77" s="228">
        <f t="shared" ca="1" si="88"/>
        <v>0</v>
      </c>
      <c r="AC77" s="228">
        <f t="shared" ca="1" si="88"/>
        <v>0</v>
      </c>
      <c r="AD77" s="228">
        <f t="shared" ca="1" si="88"/>
        <v>0</v>
      </c>
      <c r="AE77" s="228">
        <f t="shared" ca="1" si="88"/>
        <v>0</v>
      </c>
      <c r="AF77" s="228">
        <f t="shared" ca="1" si="88"/>
        <v>0</v>
      </c>
      <c r="AG77" s="228">
        <f t="shared" ca="1" si="88"/>
        <v>0</v>
      </c>
      <c r="AH77" s="228">
        <f t="shared" ca="1" si="88"/>
        <v>0</v>
      </c>
      <c r="AI77" s="228">
        <f t="shared" ca="1" si="88"/>
        <v>0</v>
      </c>
      <c r="AJ77" s="228">
        <f t="shared" ca="1" si="88"/>
        <v>0</v>
      </c>
      <c r="AK77" s="228">
        <f t="shared" ca="1" si="88"/>
        <v>0</v>
      </c>
      <c r="AL77" s="228">
        <f t="shared" ca="1" si="89"/>
        <v>0</v>
      </c>
      <c r="AM77" s="228">
        <f t="shared" ca="1" si="89"/>
        <v>0</v>
      </c>
      <c r="AN77" s="228">
        <f t="shared" ca="1" si="89"/>
        <v>0</v>
      </c>
      <c r="AO77" s="228">
        <f t="shared" ca="1" si="89"/>
        <v>0</v>
      </c>
      <c r="AP77" s="228">
        <f t="shared" ca="1" si="89"/>
        <v>0</v>
      </c>
      <c r="AQ77" s="228">
        <f t="shared" ca="1" si="89"/>
        <v>0</v>
      </c>
      <c r="AR77" s="228">
        <f t="shared" ca="1" si="89"/>
        <v>0</v>
      </c>
      <c r="AS77" s="228">
        <f t="shared" ca="1" si="89"/>
        <v>0</v>
      </c>
      <c r="AT77" s="228">
        <f t="shared" ca="1" si="89"/>
        <v>0</v>
      </c>
      <c r="AU77" s="228">
        <f t="shared" ca="1" si="89"/>
        <v>0</v>
      </c>
      <c r="AV77" s="228">
        <f t="shared" ca="1" si="90"/>
        <v>0</v>
      </c>
      <c r="AW77" s="228">
        <f t="shared" ca="1" si="90"/>
        <v>0</v>
      </c>
      <c r="AX77" s="228">
        <f t="shared" ca="1" si="90"/>
        <v>0</v>
      </c>
      <c r="AY77" s="228">
        <f t="shared" ca="1" si="90"/>
        <v>0</v>
      </c>
      <c r="AZ77" s="228">
        <f t="shared" ca="1" si="90"/>
        <v>0</v>
      </c>
      <c r="BA77" s="228">
        <f t="shared" ca="1" si="90"/>
        <v>0</v>
      </c>
      <c r="BB77" s="228">
        <f t="shared" ca="1" si="90"/>
        <v>0</v>
      </c>
      <c r="BC77" s="228">
        <f t="shared" ca="1" si="90"/>
        <v>0</v>
      </c>
      <c r="BD77" s="228">
        <f t="shared" ca="1" si="90"/>
        <v>0</v>
      </c>
      <c r="BE77" s="228">
        <f t="shared" ca="1" si="90"/>
        <v>0</v>
      </c>
      <c r="BF77" s="228">
        <f t="shared" ca="1" si="91"/>
        <v>0</v>
      </c>
      <c r="BG77" s="228">
        <f t="shared" ca="1" si="91"/>
        <v>0</v>
      </c>
      <c r="BH77" s="228">
        <f t="shared" ca="1" si="91"/>
        <v>0</v>
      </c>
      <c r="BI77" s="228">
        <f t="shared" ca="1" si="91"/>
        <v>0</v>
      </c>
      <c r="BJ77" s="228">
        <f t="shared" ca="1" si="91"/>
        <v>0</v>
      </c>
      <c r="BK77" s="228">
        <f t="shared" ca="1" si="91"/>
        <v>0</v>
      </c>
      <c r="BL77" s="228">
        <f t="shared" ca="1" si="91"/>
        <v>0</v>
      </c>
      <c r="BM77" s="228">
        <f t="shared" ca="1" si="91"/>
        <v>0</v>
      </c>
      <c r="BN77" s="228">
        <f t="shared" ca="1" si="91"/>
        <v>0</v>
      </c>
      <c r="BO77" s="228">
        <f t="shared" ca="1" si="91"/>
        <v>0</v>
      </c>
      <c r="BP77" s="228">
        <f t="shared" ca="1" si="92"/>
        <v>0</v>
      </c>
      <c r="BQ77" s="228">
        <f t="shared" ca="1" si="92"/>
        <v>0</v>
      </c>
      <c r="BR77" s="228">
        <f t="shared" ca="1" si="92"/>
        <v>0</v>
      </c>
      <c r="BS77" s="228">
        <f t="shared" ca="1" si="92"/>
        <v>0</v>
      </c>
      <c r="BT77" s="228">
        <f t="shared" ca="1" si="92"/>
        <v>0</v>
      </c>
      <c r="BU77" s="228">
        <f t="shared" ca="1" si="92"/>
        <v>0</v>
      </c>
      <c r="BV77" s="228">
        <f t="shared" ca="1" si="92"/>
        <v>0</v>
      </c>
      <c r="BW77" s="228">
        <f t="shared" ca="1" si="92"/>
        <v>0</v>
      </c>
      <c r="BX77" s="228">
        <f t="shared" ca="1" si="92"/>
        <v>0</v>
      </c>
      <c r="BY77" s="228">
        <f t="shared" ca="1" si="92"/>
        <v>0</v>
      </c>
      <c r="BZ77" s="228">
        <f t="shared" ca="1" si="93"/>
        <v>0</v>
      </c>
      <c r="CA77" s="228">
        <f t="shared" ca="1" si="93"/>
        <v>0</v>
      </c>
      <c r="CB77" s="228">
        <f t="shared" ca="1" si="93"/>
        <v>0</v>
      </c>
      <c r="CC77" s="228">
        <f t="shared" ca="1" si="93"/>
        <v>0</v>
      </c>
      <c r="CD77" s="228">
        <f t="shared" ca="1" si="93"/>
        <v>0</v>
      </c>
      <c r="CE77" s="228">
        <f t="shared" ca="1" si="93"/>
        <v>0</v>
      </c>
      <c r="CF77" s="228">
        <f t="shared" ca="1" si="93"/>
        <v>0</v>
      </c>
      <c r="CG77" s="228">
        <f t="shared" ca="1" si="93"/>
        <v>0</v>
      </c>
      <c r="CH77" s="228">
        <f t="shared" ca="1" si="93"/>
        <v>0</v>
      </c>
      <c r="CI77" s="228">
        <f t="shared" ca="1" si="93"/>
        <v>0</v>
      </c>
      <c r="CJ77" s="228">
        <f t="shared" ca="1" si="94"/>
        <v>0</v>
      </c>
      <c r="CK77" s="228">
        <f t="shared" ca="1" si="94"/>
        <v>0</v>
      </c>
      <c r="CL77" s="228">
        <f t="shared" ca="1" si="94"/>
        <v>0</v>
      </c>
      <c r="CM77" s="228">
        <f t="shared" ca="1" si="94"/>
        <v>0</v>
      </c>
      <c r="CN77" s="228">
        <f t="shared" ca="1" si="94"/>
        <v>0</v>
      </c>
      <c r="CO77" s="228">
        <f t="shared" ca="1" si="94"/>
        <v>0</v>
      </c>
      <c r="CP77" s="228">
        <f t="shared" ca="1" si="94"/>
        <v>0</v>
      </c>
      <c r="CQ77" s="228">
        <f t="shared" ca="1" si="94"/>
        <v>0</v>
      </c>
      <c r="CR77" s="228">
        <f t="shared" ca="1" si="94"/>
        <v>0</v>
      </c>
      <c r="CS77" s="228">
        <f t="shared" ca="1" si="94"/>
        <v>0</v>
      </c>
      <c r="CT77" s="228">
        <f t="shared" ca="1" si="95"/>
        <v>0</v>
      </c>
      <c r="CU77" s="228">
        <f t="shared" ca="1" si="95"/>
        <v>0</v>
      </c>
      <c r="CV77" s="228">
        <f t="shared" ca="1" si="95"/>
        <v>0</v>
      </c>
      <c r="CW77" s="228">
        <f t="shared" ca="1" si="95"/>
        <v>0</v>
      </c>
      <c r="CX77" s="228">
        <f t="shared" ca="1" si="95"/>
        <v>0</v>
      </c>
      <c r="CY77" s="228">
        <f t="shared" ca="1" si="95"/>
        <v>0</v>
      </c>
      <c r="CZ77" s="228">
        <f t="shared" ca="1" si="95"/>
        <v>0</v>
      </c>
      <c r="DA77" s="228">
        <f t="shared" ca="1" si="95"/>
        <v>0</v>
      </c>
      <c r="DB77" s="228">
        <f t="shared" ca="1" si="95"/>
        <v>0</v>
      </c>
      <c r="DC77" s="228">
        <f t="shared" ca="1" si="95"/>
        <v>0</v>
      </c>
      <c r="DE77" s="403" t="str">
        <f t="shared" ca="1" si="100"/>
        <v>E.3.L.</v>
      </c>
      <c r="DF77" s="273">
        <v>1</v>
      </c>
      <c r="DG77" s="261">
        <f t="shared" ca="1" si="96"/>
        <v>21</v>
      </c>
      <c r="DH77" s="261">
        <f ca="1">DG77/(100+DG77)</f>
        <v>0.17355371900826447</v>
      </c>
    </row>
    <row r="78" spans="1:112" s="1" customFormat="1" hidden="1">
      <c r="A78" s="210">
        <v>66</v>
      </c>
      <c r="B78" s="347" t="str">
        <f t="shared" ca="1" si="97"/>
        <v>F.</v>
      </c>
      <c r="C78" s="339" t="str">
        <f t="shared" ca="1" si="98"/>
        <v>KOMUNIKACINĖS VEIKLOS</v>
      </c>
      <c r="D78" s="224"/>
      <c r="E78" s="379" t="str">
        <f t="shared" ca="1" si="99"/>
        <v/>
      </c>
      <c r="F78" s="229">
        <f ca="1">SUM(F79:F87)</f>
        <v>0</v>
      </c>
      <c r="G78" s="230">
        <f ca="1">SUMIF($H$5:$DC$5,"&lt;="&amp;PAL,$H78:$DC78)</f>
        <v>0</v>
      </c>
      <c r="H78" s="380">
        <f ca="1">SUM(H79:H87)</f>
        <v>0</v>
      </c>
      <c r="I78" s="380">
        <f t="shared" ref="I78:BT78" ca="1" si="101">SUM(I79:I87)</f>
        <v>0</v>
      </c>
      <c r="J78" s="380">
        <f t="shared" ca="1" si="101"/>
        <v>0</v>
      </c>
      <c r="K78" s="380">
        <f t="shared" ca="1" si="101"/>
        <v>0</v>
      </c>
      <c r="L78" s="380">
        <f t="shared" ca="1" si="101"/>
        <v>0</v>
      </c>
      <c r="M78" s="380">
        <f t="shared" ca="1" si="101"/>
        <v>0</v>
      </c>
      <c r="N78" s="380">
        <f t="shared" ca="1" si="101"/>
        <v>0</v>
      </c>
      <c r="O78" s="380">
        <f t="shared" ca="1" si="101"/>
        <v>0</v>
      </c>
      <c r="P78" s="380">
        <f t="shared" ca="1" si="101"/>
        <v>0</v>
      </c>
      <c r="Q78" s="380">
        <f t="shared" ca="1" si="101"/>
        <v>0</v>
      </c>
      <c r="R78" s="380">
        <f t="shared" ca="1" si="101"/>
        <v>0</v>
      </c>
      <c r="S78" s="380">
        <f t="shared" ca="1" si="101"/>
        <v>0</v>
      </c>
      <c r="T78" s="380">
        <f t="shared" ca="1" si="101"/>
        <v>0</v>
      </c>
      <c r="U78" s="380">
        <f t="shared" ca="1" si="101"/>
        <v>0</v>
      </c>
      <c r="V78" s="380">
        <f t="shared" ca="1" si="101"/>
        <v>0</v>
      </c>
      <c r="W78" s="380">
        <f t="shared" ca="1" si="101"/>
        <v>0</v>
      </c>
      <c r="X78" s="380">
        <f t="shared" ca="1" si="101"/>
        <v>0</v>
      </c>
      <c r="Y78" s="380">
        <f t="shared" ca="1" si="101"/>
        <v>0</v>
      </c>
      <c r="Z78" s="380">
        <f t="shared" ca="1" si="101"/>
        <v>0</v>
      </c>
      <c r="AA78" s="380">
        <f t="shared" ca="1" si="101"/>
        <v>0</v>
      </c>
      <c r="AB78" s="380">
        <f t="shared" ca="1" si="101"/>
        <v>0</v>
      </c>
      <c r="AC78" s="380">
        <f t="shared" ca="1" si="101"/>
        <v>0</v>
      </c>
      <c r="AD78" s="380">
        <f t="shared" ca="1" si="101"/>
        <v>0</v>
      </c>
      <c r="AE78" s="380">
        <f t="shared" ca="1" si="101"/>
        <v>0</v>
      </c>
      <c r="AF78" s="380">
        <f t="shared" ca="1" si="101"/>
        <v>0</v>
      </c>
      <c r="AG78" s="380">
        <f t="shared" ca="1" si="101"/>
        <v>0</v>
      </c>
      <c r="AH78" s="380">
        <f t="shared" ca="1" si="101"/>
        <v>0</v>
      </c>
      <c r="AI78" s="380">
        <f t="shared" ca="1" si="101"/>
        <v>0</v>
      </c>
      <c r="AJ78" s="380">
        <f t="shared" ca="1" si="101"/>
        <v>0</v>
      </c>
      <c r="AK78" s="380">
        <f t="shared" ca="1" si="101"/>
        <v>0</v>
      </c>
      <c r="AL78" s="380">
        <f t="shared" ca="1" si="101"/>
        <v>0</v>
      </c>
      <c r="AM78" s="380">
        <f t="shared" ca="1" si="101"/>
        <v>0</v>
      </c>
      <c r="AN78" s="380">
        <f t="shared" ca="1" si="101"/>
        <v>0</v>
      </c>
      <c r="AO78" s="380">
        <f t="shared" ca="1" si="101"/>
        <v>0</v>
      </c>
      <c r="AP78" s="380">
        <f t="shared" ca="1" si="101"/>
        <v>0</v>
      </c>
      <c r="AQ78" s="380">
        <f t="shared" ca="1" si="101"/>
        <v>0</v>
      </c>
      <c r="AR78" s="380">
        <f t="shared" ca="1" si="101"/>
        <v>0</v>
      </c>
      <c r="AS78" s="380">
        <f t="shared" ca="1" si="101"/>
        <v>0</v>
      </c>
      <c r="AT78" s="380">
        <f t="shared" ca="1" si="101"/>
        <v>0</v>
      </c>
      <c r="AU78" s="380">
        <f t="shared" ca="1" si="101"/>
        <v>0</v>
      </c>
      <c r="AV78" s="380">
        <f t="shared" ca="1" si="101"/>
        <v>0</v>
      </c>
      <c r="AW78" s="380">
        <f t="shared" ca="1" si="101"/>
        <v>0</v>
      </c>
      <c r="AX78" s="380">
        <f t="shared" ca="1" si="101"/>
        <v>0</v>
      </c>
      <c r="AY78" s="380">
        <f t="shared" ca="1" si="101"/>
        <v>0</v>
      </c>
      <c r="AZ78" s="380">
        <f t="shared" ca="1" si="101"/>
        <v>0</v>
      </c>
      <c r="BA78" s="380">
        <f t="shared" ca="1" si="101"/>
        <v>0</v>
      </c>
      <c r="BB78" s="380">
        <f t="shared" ca="1" si="101"/>
        <v>0</v>
      </c>
      <c r="BC78" s="380">
        <f t="shared" ca="1" si="101"/>
        <v>0</v>
      </c>
      <c r="BD78" s="380">
        <f t="shared" ca="1" si="101"/>
        <v>0</v>
      </c>
      <c r="BE78" s="380">
        <f t="shared" ca="1" si="101"/>
        <v>0</v>
      </c>
      <c r="BF78" s="380">
        <f t="shared" ca="1" si="101"/>
        <v>0</v>
      </c>
      <c r="BG78" s="380">
        <f t="shared" ca="1" si="101"/>
        <v>0</v>
      </c>
      <c r="BH78" s="380">
        <f t="shared" ca="1" si="101"/>
        <v>0</v>
      </c>
      <c r="BI78" s="380">
        <f t="shared" ca="1" si="101"/>
        <v>0</v>
      </c>
      <c r="BJ78" s="380">
        <f t="shared" ca="1" si="101"/>
        <v>0</v>
      </c>
      <c r="BK78" s="380">
        <f t="shared" ca="1" si="101"/>
        <v>0</v>
      </c>
      <c r="BL78" s="380">
        <f t="shared" ca="1" si="101"/>
        <v>0</v>
      </c>
      <c r="BM78" s="380">
        <f t="shared" ca="1" si="101"/>
        <v>0</v>
      </c>
      <c r="BN78" s="380">
        <f t="shared" ca="1" si="101"/>
        <v>0</v>
      </c>
      <c r="BO78" s="380">
        <f t="shared" ca="1" si="101"/>
        <v>0</v>
      </c>
      <c r="BP78" s="380">
        <f t="shared" ca="1" si="101"/>
        <v>0</v>
      </c>
      <c r="BQ78" s="380">
        <f t="shared" ca="1" si="101"/>
        <v>0</v>
      </c>
      <c r="BR78" s="380">
        <f t="shared" ca="1" si="101"/>
        <v>0</v>
      </c>
      <c r="BS78" s="380">
        <f t="shared" ca="1" si="101"/>
        <v>0</v>
      </c>
      <c r="BT78" s="380">
        <f t="shared" ca="1" si="101"/>
        <v>0</v>
      </c>
      <c r="BU78" s="380">
        <f t="shared" ref="BU78:DC78" ca="1" si="102">SUM(BU79:BU87)</f>
        <v>0</v>
      </c>
      <c r="BV78" s="380">
        <f t="shared" ca="1" si="102"/>
        <v>0</v>
      </c>
      <c r="BW78" s="380">
        <f t="shared" ca="1" si="102"/>
        <v>0</v>
      </c>
      <c r="BX78" s="380">
        <f t="shared" ca="1" si="102"/>
        <v>0</v>
      </c>
      <c r="BY78" s="380">
        <f t="shared" ca="1" si="102"/>
        <v>0</v>
      </c>
      <c r="BZ78" s="380">
        <f t="shared" ca="1" si="102"/>
        <v>0</v>
      </c>
      <c r="CA78" s="380">
        <f t="shared" ca="1" si="102"/>
        <v>0</v>
      </c>
      <c r="CB78" s="380">
        <f t="shared" ca="1" si="102"/>
        <v>0</v>
      </c>
      <c r="CC78" s="380">
        <f t="shared" ca="1" si="102"/>
        <v>0</v>
      </c>
      <c r="CD78" s="380">
        <f t="shared" ca="1" si="102"/>
        <v>0</v>
      </c>
      <c r="CE78" s="380">
        <f t="shared" ca="1" si="102"/>
        <v>0</v>
      </c>
      <c r="CF78" s="380">
        <f t="shared" ca="1" si="102"/>
        <v>0</v>
      </c>
      <c r="CG78" s="380">
        <f t="shared" ca="1" si="102"/>
        <v>0</v>
      </c>
      <c r="CH78" s="380">
        <f t="shared" ca="1" si="102"/>
        <v>0</v>
      </c>
      <c r="CI78" s="380">
        <f t="shared" ca="1" si="102"/>
        <v>0</v>
      </c>
      <c r="CJ78" s="380">
        <f t="shared" ca="1" si="102"/>
        <v>0</v>
      </c>
      <c r="CK78" s="380">
        <f t="shared" ca="1" si="102"/>
        <v>0</v>
      </c>
      <c r="CL78" s="380">
        <f t="shared" ca="1" si="102"/>
        <v>0</v>
      </c>
      <c r="CM78" s="380">
        <f t="shared" ca="1" si="102"/>
        <v>0</v>
      </c>
      <c r="CN78" s="380">
        <f t="shared" ca="1" si="102"/>
        <v>0</v>
      </c>
      <c r="CO78" s="380">
        <f t="shared" ca="1" si="102"/>
        <v>0</v>
      </c>
      <c r="CP78" s="380">
        <f t="shared" ca="1" si="102"/>
        <v>0</v>
      </c>
      <c r="CQ78" s="380">
        <f t="shared" ca="1" si="102"/>
        <v>0</v>
      </c>
      <c r="CR78" s="380">
        <f t="shared" ca="1" si="102"/>
        <v>0</v>
      </c>
      <c r="CS78" s="380">
        <f t="shared" ca="1" si="102"/>
        <v>0</v>
      </c>
      <c r="CT78" s="380">
        <f t="shared" ca="1" si="102"/>
        <v>0</v>
      </c>
      <c r="CU78" s="380">
        <f t="shared" ca="1" si="102"/>
        <v>0</v>
      </c>
      <c r="CV78" s="380">
        <f t="shared" ca="1" si="102"/>
        <v>0</v>
      </c>
      <c r="CW78" s="380">
        <f t="shared" ca="1" si="102"/>
        <v>0</v>
      </c>
      <c r="CX78" s="380">
        <f t="shared" ca="1" si="102"/>
        <v>0</v>
      </c>
      <c r="CY78" s="380">
        <f t="shared" ca="1" si="102"/>
        <v>0</v>
      </c>
      <c r="CZ78" s="380">
        <f t="shared" ca="1" si="102"/>
        <v>0</v>
      </c>
      <c r="DA78" s="380">
        <f t="shared" ca="1" si="102"/>
        <v>0</v>
      </c>
      <c r="DB78" s="380">
        <f t="shared" ca="1" si="102"/>
        <v>0</v>
      </c>
      <c r="DC78" s="380">
        <f t="shared" ca="1" si="102"/>
        <v>0</v>
      </c>
      <c r="DE78" s="403"/>
      <c r="DF78" s="273">
        <v>1</v>
      </c>
      <c r="DG78" s="261"/>
      <c r="DH78" s="261"/>
    </row>
    <row r="79" spans="1:112" s="1" customFormat="1" hidden="1">
      <c r="A79" s="210">
        <v>67</v>
      </c>
      <c r="B79" s="347" t="str">
        <f t="shared" ca="1" si="97"/>
        <v>F.1.</v>
      </c>
      <c r="C79" s="216" t="str">
        <f t="shared" ca="1" si="98"/>
        <v>Veikla</v>
      </c>
      <c r="D79" s="235"/>
      <c r="E79" s="239">
        <f t="shared" ca="1" si="99"/>
        <v>0.21</v>
      </c>
      <c r="F79" s="233">
        <f ca="1">H79+NPV(FD,I79:INDEX(I79:DC79,PAL))</f>
        <v>0</v>
      </c>
      <c r="G79" s="230">
        <f ca="1">SUMIF($H$5:$DC$5,"&lt;="&amp;PAL,$H79:$DC79)</f>
        <v>0</v>
      </c>
      <c r="H79" s="228">
        <f t="shared" ref="H79:Q87" ca="1" si="103">OFFSET(INDIRECT("'"&amp;Opt_alt&amp;"'!H12"),$A79,H$5)*$DF79</f>
        <v>0</v>
      </c>
      <c r="I79" s="228">
        <f t="shared" ca="1" si="103"/>
        <v>0</v>
      </c>
      <c r="J79" s="228">
        <f t="shared" ca="1" si="103"/>
        <v>0</v>
      </c>
      <c r="K79" s="228">
        <f t="shared" ca="1" si="103"/>
        <v>0</v>
      </c>
      <c r="L79" s="228">
        <f t="shared" ca="1" si="103"/>
        <v>0</v>
      </c>
      <c r="M79" s="228">
        <f t="shared" ca="1" si="103"/>
        <v>0</v>
      </c>
      <c r="N79" s="228">
        <f t="shared" ca="1" si="103"/>
        <v>0</v>
      </c>
      <c r="O79" s="228">
        <f t="shared" ca="1" si="103"/>
        <v>0</v>
      </c>
      <c r="P79" s="228">
        <f t="shared" ca="1" si="103"/>
        <v>0</v>
      </c>
      <c r="Q79" s="228">
        <f t="shared" ca="1" si="103"/>
        <v>0</v>
      </c>
      <c r="R79" s="228">
        <f t="shared" ref="R79:AA87" ca="1" si="104">OFFSET(INDIRECT("'"&amp;Opt_alt&amp;"'!H12"),$A79,R$5)*$DF79</f>
        <v>0</v>
      </c>
      <c r="S79" s="228">
        <f t="shared" ca="1" si="104"/>
        <v>0</v>
      </c>
      <c r="T79" s="228">
        <f t="shared" ca="1" si="104"/>
        <v>0</v>
      </c>
      <c r="U79" s="228">
        <f t="shared" ca="1" si="104"/>
        <v>0</v>
      </c>
      <c r="V79" s="228">
        <f t="shared" ca="1" si="104"/>
        <v>0</v>
      </c>
      <c r="W79" s="228">
        <f t="shared" ca="1" si="104"/>
        <v>0</v>
      </c>
      <c r="X79" s="228">
        <f t="shared" ca="1" si="104"/>
        <v>0</v>
      </c>
      <c r="Y79" s="228">
        <f t="shared" ca="1" si="104"/>
        <v>0</v>
      </c>
      <c r="Z79" s="228">
        <f t="shared" ca="1" si="104"/>
        <v>0</v>
      </c>
      <c r="AA79" s="228">
        <f t="shared" ca="1" si="104"/>
        <v>0</v>
      </c>
      <c r="AB79" s="228">
        <f t="shared" ref="AB79:AK87" ca="1" si="105">OFFSET(INDIRECT("'"&amp;Opt_alt&amp;"'!H12"),$A79,AB$5)*$DF79</f>
        <v>0</v>
      </c>
      <c r="AC79" s="228">
        <f t="shared" ca="1" si="105"/>
        <v>0</v>
      </c>
      <c r="AD79" s="228">
        <f t="shared" ca="1" si="105"/>
        <v>0</v>
      </c>
      <c r="AE79" s="228">
        <f t="shared" ca="1" si="105"/>
        <v>0</v>
      </c>
      <c r="AF79" s="228">
        <f t="shared" ca="1" si="105"/>
        <v>0</v>
      </c>
      <c r="AG79" s="228">
        <f t="shared" ca="1" si="105"/>
        <v>0</v>
      </c>
      <c r="AH79" s="228">
        <f t="shared" ca="1" si="105"/>
        <v>0</v>
      </c>
      <c r="AI79" s="228">
        <f t="shared" ca="1" si="105"/>
        <v>0</v>
      </c>
      <c r="AJ79" s="228">
        <f t="shared" ca="1" si="105"/>
        <v>0</v>
      </c>
      <c r="AK79" s="228">
        <f t="shared" ca="1" si="105"/>
        <v>0</v>
      </c>
      <c r="AL79" s="228">
        <f t="shared" ref="AL79:AU87" ca="1" si="106">OFFSET(INDIRECT("'"&amp;Opt_alt&amp;"'!H12"),$A79,AL$5)*$DF79</f>
        <v>0</v>
      </c>
      <c r="AM79" s="228">
        <f t="shared" ca="1" si="106"/>
        <v>0</v>
      </c>
      <c r="AN79" s="228">
        <f t="shared" ca="1" si="106"/>
        <v>0</v>
      </c>
      <c r="AO79" s="228">
        <f t="shared" ca="1" si="106"/>
        <v>0</v>
      </c>
      <c r="AP79" s="228">
        <f t="shared" ca="1" si="106"/>
        <v>0</v>
      </c>
      <c r="AQ79" s="228">
        <f t="shared" ca="1" si="106"/>
        <v>0</v>
      </c>
      <c r="AR79" s="228">
        <f t="shared" ca="1" si="106"/>
        <v>0</v>
      </c>
      <c r="AS79" s="228">
        <f t="shared" ca="1" si="106"/>
        <v>0</v>
      </c>
      <c r="AT79" s="228">
        <f t="shared" ca="1" si="106"/>
        <v>0</v>
      </c>
      <c r="AU79" s="228">
        <f t="shared" ca="1" si="106"/>
        <v>0</v>
      </c>
      <c r="AV79" s="228">
        <f t="shared" ref="AV79:BE87" ca="1" si="107">OFFSET(INDIRECT("'"&amp;Opt_alt&amp;"'!H12"),$A79,AV$5)*$DF79</f>
        <v>0</v>
      </c>
      <c r="AW79" s="228">
        <f t="shared" ca="1" si="107"/>
        <v>0</v>
      </c>
      <c r="AX79" s="228">
        <f t="shared" ca="1" si="107"/>
        <v>0</v>
      </c>
      <c r="AY79" s="228">
        <f t="shared" ca="1" si="107"/>
        <v>0</v>
      </c>
      <c r="AZ79" s="228">
        <f t="shared" ca="1" si="107"/>
        <v>0</v>
      </c>
      <c r="BA79" s="228">
        <f t="shared" ca="1" si="107"/>
        <v>0</v>
      </c>
      <c r="BB79" s="228">
        <f t="shared" ca="1" si="107"/>
        <v>0</v>
      </c>
      <c r="BC79" s="228">
        <f t="shared" ca="1" si="107"/>
        <v>0</v>
      </c>
      <c r="BD79" s="228">
        <f t="shared" ca="1" si="107"/>
        <v>0</v>
      </c>
      <c r="BE79" s="228">
        <f t="shared" ca="1" si="107"/>
        <v>0</v>
      </c>
      <c r="BF79" s="228">
        <f t="shared" ref="BF79:BO87" ca="1" si="108">OFFSET(INDIRECT("'"&amp;Opt_alt&amp;"'!H12"),$A79,BF$5)*$DF79</f>
        <v>0</v>
      </c>
      <c r="BG79" s="228">
        <f t="shared" ca="1" si="108"/>
        <v>0</v>
      </c>
      <c r="BH79" s="228">
        <f t="shared" ca="1" si="108"/>
        <v>0</v>
      </c>
      <c r="BI79" s="228">
        <f t="shared" ca="1" si="108"/>
        <v>0</v>
      </c>
      <c r="BJ79" s="228">
        <f t="shared" ca="1" si="108"/>
        <v>0</v>
      </c>
      <c r="BK79" s="228">
        <f t="shared" ca="1" si="108"/>
        <v>0</v>
      </c>
      <c r="BL79" s="228">
        <f t="shared" ca="1" si="108"/>
        <v>0</v>
      </c>
      <c r="BM79" s="228">
        <f t="shared" ca="1" si="108"/>
        <v>0</v>
      </c>
      <c r="BN79" s="228">
        <f t="shared" ca="1" si="108"/>
        <v>0</v>
      </c>
      <c r="BO79" s="228">
        <f t="shared" ca="1" si="108"/>
        <v>0</v>
      </c>
      <c r="BP79" s="228">
        <f t="shared" ref="BP79:BY87" ca="1" si="109">OFFSET(INDIRECT("'"&amp;Opt_alt&amp;"'!H12"),$A79,BP$5)*$DF79</f>
        <v>0</v>
      </c>
      <c r="BQ79" s="228">
        <f t="shared" ca="1" si="109"/>
        <v>0</v>
      </c>
      <c r="BR79" s="228">
        <f t="shared" ca="1" si="109"/>
        <v>0</v>
      </c>
      <c r="BS79" s="228">
        <f t="shared" ca="1" si="109"/>
        <v>0</v>
      </c>
      <c r="BT79" s="228">
        <f t="shared" ca="1" si="109"/>
        <v>0</v>
      </c>
      <c r="BU79" s="228">
        <f t="shared" ca="1" si="109"/>
        <v>0</v>
      </c>
      <c r="BV79" s="228">
        <f t="shared" ca="1" si="109"/>
        <v>0</v>
      </c>
      <c r="BW79" s="228">
        <f t="shared" ca="1" si="109"/>
        <v>0</v>
      </c>
      <c r="BX79" s="228">
        <f t="shared" ca="1" si="109"/>
        <v>0</v>
      </c>
      <c r="BY79" s="228">
        <f t="shared" ca="1" si="109"/>
        <v>0</v>
      </c>
      <c r="BZ79" s="228">
        <f t="shared" ref="BZ79:CI87" ca="1" si="110">OFFSET(INDIRECT("'"&amp;Opt_alt&amp;"'!H12"),$A79,BZ$5)*$DF79</f>
        <v>0</v>
      </c>
      <c r="CA79" s="228">
        <f t="shared" ca="1" si="110"/>
        <v>0</v>
      </c>
      <c r="CB79" s="228">
        <f t="shared" ca="1" si="110"/>
        <v>0</v>
      </c>
      <c r="CC79" s="228">
        <f t="shared" ca="1" si="110"/>
        <v>0</v>
      </c>
      <c r="CD79" s="228">
        <f t="shared" ca="1" si="110"/>
        <v>0</v>
      </c>
      <c r="CE79" s="228">
        <f t="shared" ca="1" si="110"/>
        <v>0</v>
      </c>
      <c r="CF79" s="228">
        <f t="shared" ca="1" si="110"/>
        <v>0</v>
      </c>
      <c r="CG79" s="228">
        <f t="shared" ca="1" si="110"/>
        <v>0</v>
      </c>
      <c r="CH79" s="228">
        <f t="shared" ca="1" si="110"/>
        <v>0</v>
      </c>
      <c r="CI79" s="228">
        <f t="shared" ca="1" si="110"/>
        <v>0</v>
      </c>
      <c r="CJ79" s="228">
        <f t="shared" ref="CJ79:CS87" ca="1" si="111">OFFSET(INDIRECT("'"&amp;Opt_alt&amp;"'!H12"),$A79,CJ$5)*$DF79</f>
        <v>0</v>
      </c>
      <c r="CK79" s="228">
        <f t="shared" ca="1" si="111"/>
        <v>0</v>
      </c>
      <c r="CL79" s="228">
        <f t="shared" ca="1" si="111"/>
        <v>0</v>
      </c>
      <c r="CM79" s="228">
        <f t="shared" ca="1" si="111"/>
        <v>0</v>
      </c>
      <c r="CN79" s="228">
        <f t="shared" ca="1" si="111"/>
        <v>0</v>
      </c>
      <c r="CO79" s="228">
        <f t="shared" ca="1" si="111"/>
        <v>0</v>
      </c>
      <c r="CP79" s="228">
        <f t="shared" ca="1" si="111"/>
        <v>0</v>
      </c>
      <c r="CQ79" s="228">
        <f t="shared" ca="1" si="111"/>
        <v>0</v>
      </c>
      <c r="CR79" s="228">
        <f t="shared" ca="1" si="111"/>
        <v>0</v>
      </c>
      <c r="CS79" s="228">
        <f t="shared" ca="1" si="111"/>
        <v>0</v>
      </c>
      <c r="CT79" s="228">
        <f t="shared" ref="CT79:DC87" ca="1" si="112">OFFSET(INDIRECT("'"&amp;Opt_alt&amp;"'!H12"),$A79,CT$5)*$DF79</f>
        <v>0</v>
      </c>
      <c r="CU79" s="228">
        <f t="shared" ca="1" si="112"/>
        <v>0</v>
      </c>
      <c r="CV79" s="228">
        <f t="shared" ca="1" si="112"/>
        <v>0</v>
      </c>
      <c r="CW79" s="228">
        <f t="shared" ca="1" si="112"/>
        <v>0</v>
      </c>
      <c r="CX79" s="228">
        <f t="shared" ca="1" si="112"/>
        <v>0</v>
      </c>
      <c r="CY79" s="228">
        <f t="shared" ca="1" si="112"/>
        <v>0</v>
      </c>
      <c r="CZ79" s="228">
        <f t="shared" ca="1" si="112"/>
        <v>0</v>
      </c>
      <c r="DA79" s="228">
        <f t="shared" ca="1" si="112"/>
        <v>0</v>
      </c>
      <c r="DB79" s="228">
        <f t="shared" ca="1" si="112"/>
        <v>0</v>
      </c>
      <c r="DC79" s="228">
        <f t="shared" ca="1" si="112"/>
        <v>0</v>
      </c>
      <c r="DE79" s="403" t="str">
        <f t="shared" ca="1" si="100"/>
        <v>F.1.</v>
      </c>
      <c r="DF79" s="273">
        <v>1</v>
      </c>
      <c r="DG79" s="261">
        <f t="shared" ref="DG79:DG88" ca="1" si="113">OFFSET(INDIRECT("'"&amp;Opt_alt&amp;"'!H12"),$A79,DG$5)</f>
        <v>21</v>
      </c>
      <c r="DH79" s="261">
        <v>0</v>
      </c>
    </row>
    <row r="80" spans="1:112" s="1" customFormat="1" hidden="1">
      <c r="A80" s="210">
        <v>68</v>
      </c>
      <c r="B80" s="347" t="str">
        <f t="shared" ca="1" si="97"/>
        <v>F.2.</v>
      </c>
      <c r="C80" s="216" t="str">
        <f t="shared" ca="1" si="98"/>
        <v>Veikla</v>
      </c>
      <c r="D80" s="235"/>
      <c r="E80" s="239">
        <f t="shared" ca="1" si="99"/>
        <v>0.21</v>
      </c>
      <c r="F80" s="233">
        <f ca="1">H80+NPV(FD,I80:INDEX(I80:DC80,PAL))</f>
        <v>0</v>
      </c>
      <c r="G80" s="230">
        <f ca="1">SUMIF($H$5:$DC$5,"&lt;="&amp;PAL,$H80:$DC80)</f>
        <v>0</v>
      </c>
      <c r="H80" s="228">
        <f t="shared" ca="1" si="103"/>
        <v>0</v>
      </c>
      <c r="I80" s="228">
        <f t="shared" ca="1" si="103"/>
        <v>0</v>
      </c>
      <c r="J80" s="228">
        <f t="shared" ca="1" si="103"/>
        <v>0</v>
      </c>
      <c r="K80" s="228">
        <f t="shared" ca="1" si="103"/>
        <v>0</v>
      </c>
      <c r="L80" s="228">
        <f t="shared" ca="1" si="103"/>
        <v>0</v>
      </c>
      <c r="M80" s="228">
        <f t="shared" ca="1" si="103"/>
        <v>0</v>
      </c>
      <c r="N80" s="228">
        <f t="shared" ca="1" si="103"/>
        <v>0</v>
      </c>
      <c r="O80" s="228">
        <f t="shared" ca="1" si="103"/>
        <v>0</v>
      </c>
      <c r="P80" s="228">
        <f t="shared" ca="1" si="103"/>
        <v>0</v>
      </c>
      <c r="Q80" s="228">
        <f t="shared" ca="1" si="103"/>
        <v>0</v>
      </c>
      <c r="R80" s="228">
        <f t="shared" ca="1" si="104"/>
        <v>0</v>
      </c>
      <c r="S80" s="228">
        <f t="shared" ca="1" si="104"/>
        <v>0</v>
      </c>
      <c r="T80" s="228">
        <f t="shared" ca="1" si="104"/>
        <v>0</v>
      </c>
      <c r="U80" s="228">
        <f t="shared" ca="1" si="104"/>
        <v>0</v>
      </c>
      <c r="V80" s="228">
        <f t="shared" ca="1" si="104"/>
        <v>0</v>
      </c>
      <c r="W80" s="228">
        <f t="shared" ca="1" si="104"/>
        <v>0</v>
      </c>
      <c r="X80" s="228">
        <f t="shared" ca="1" si="104"/>
        <v>0</v>
      </c>
      <c r="Y80" s="228">
        <f t="shared" ca="1" si="104"/>
        <v>0</v>
      </c>
      <c r="Z80" s="228">
        <f t="shared" ca="1" si="104"/>
        <v>0</v>
      </c>
      <c r="AA80" s="228">
        <f t="shared" ca="1" si="104"/>
        <v>0</v>
      </c>
      <c r="AB80" s="228">
        <f t="shared" ca="1" si="105"/>
        <v>0</v>
      </c>
      <c r="AC80" s="228">
        <f t="shared" ca="1" si="105"/>
        <v>0</v>
      </c>
      <c r="AD80" s="228">
        <f t="shared" ca="1" si="105"/>
        <v>0</v>
      </c>
      <c r="AE80" s="228">
        <f t="shared" ca="1" si="105"/>
        <v>0</v>
      </c>
      <c r="AF80" s="228">
        <f t="shared" ca="1" si="105"/>
        <v>0</v>
      </c>
      <c r="AG80" s="228">
        <f t="shared" ca="1" si="105"/>
        <v>0</v>
      </c>
      <c r="AH80" s="228">
        <f t="shared" ca="1" si="105"/>
        <v>0</v>
      </c>
      <c r="AI80" s="228">
        <f t="shared" ca="1" si="105"/>
        <v>0</v>
      </c>
      <c r="AJ80" s="228">
        <f t="shared" ca="1" si="105"/>
        <v>0</v>
      </c>
      <c r="AK80" s="228">
        <f t="shared" ca="1" si="105"/>
        <v>0</v>
      </c>
      <c r="AL80" s="228">
        <f t="shared" ca="1" si="106"/>
        <v>0</v>
      </c>
      <c r="AM80" s="228">
        <f t="shared" ca="1" si="106"/>
        <v>0</v>
      </c>
      <c r="AN80" s="228">
        <f t="shared" ca="1" si="106"/>
        <v>0</v>
      </c>
      <c r="AO80" s="228">
        <f t="shared" ca="1" si="106"/>
        <v>0</v>
      </c>
      <c r="AP80" s="228">
        <f t="shared" ca="1" si="106"/>
        <v>0</v>
      </c>
      <c r="AQ80" s="228">
        <f t="shared" ca="1" si="106"/>
        <v>0</v>
      </c>
      <c r="AR80" s="228">
        <f t="shared" ca="1" si="106"/>
        <v>0</v>
      </c>
      <c r="AS80" s="228">
        <f t="shared" ca="1" si="106"/>
        <v>0</v>
      </c>
      <c r="AT80" s="228">
        <f t="shared" ca="1" si="106"/>
        <v>0</v>
      </c>
      <c r="AU80" s="228">
        <f t="shared" ca="1" si="106"/>
        <v>0</v>
      </c>
      <c r="AV80" s="228">
        <f t="shared" ca="1" si="107"/>
        <v>0</v>
      </c>
      <c r="AW80" s="228">
        <f t="shared" ca="1" si="107"/>
        <v>0</v>
      </c>
      <c r="AX80" s="228">
        <f t="shared" ca="1" si="107"/>
        <v>0</v>
      </c>
      <c r="AY80" s="228">
        <f t="shared" ca="1" si="107"/>
        <v>0</v>
      </c>
      <c r="AZ80" s="228">
        <f t="shared" ca="1" si="107"/>
        <v>0</v>
      </c>
      <c r="BA80" s="228">
        <f t="shared" ca="1" si="107"/>
        <v>0</v>
      </c>
      <c r="BB80" s="228">
        <f t="shared" ca="1" si="107"/>
        <v>0</v>
      </c>
      <c r="BC80" s="228">
        <f t="shared" ca="1" si="107"/>
        <v>0</v>
      </c>
      <c r="BD80" s="228">
        <f t="shared" ca="1" si="107"/>
        <v>0</v>
      </c>
      <c r="BE80" s="228">
        <f t="shared" ca="1" si="107"/>
        <v>0</v>
      </c>
      <c r="BF80" s="228">
        <f t="shared" ca="1" si="108"/>
        <v>0</v>
      </c>
      <c r="BG80" s="228">
        <f t="shared" ca="1" si="108"/>
        <v>0</v>
      </c>
      <c r="BH80" s="228">
        <f t="shared" ca="1" si="108"/>
        <v>0</v>
      </c>
      <c r="BI80" s="228">
        <f t="shared" ca="1" si="108"/>
        <v>0</v>
      </c>
      <c r="BJ80" s="228">
        <f t="shared" ca="1" si="108"/>
        <v>0</v>
      </c>
      <c r="BK80" s="228">
        <f t="shared" ca="1" si="108"/>
        <v>0</v>
      </c>
      <c r="BL80" s="228">
        <f t="shared" ca="1" si="108"/>
        <v>0</v>
      </c>
      <c r="BM80" s="228">
        <f t="shared" ca="1" si="108"/>
        <v>0</v>
      </c>
      <c r="BN80" s="228">
        <f t="shared" ca="1" si="108"/>
        <v>0</v>
      </c>
      <c r="BO80" s="228">
        <f t="shared" ca="1" si="108"/>
        <v>0</v>
      </c>
      <c r="BP80" s="228">
        <f t="shared" ca="1" si="109"/>
        <v>0</v>
      </c>
      <c r="BQ80" s="228">
        <f t="shared" ca="1" si="109"/>
        <v>0</v>
      </c>
      <c r="BR80" s="228">
        <f t="shared" ca="1" si="109"/>
        <v>0</v>
      </c>
      <c r="BS80" s="228">
        <f t="shared" ca="1" si="109"/>
        <v>0</v>
      </c>
      <c r="BT80" s="228">
        <f t="shared" ca="1" si="109"/>
        <v>0</v>
      </c>
      <c r="BU80" s="228">
        <f t="shared" ca="1" si="109"/>
        <v>0</v>
      </c>
      <c r="BV80" s="228">
        <f t="shared" ca="1" si="109"/>
        <v>0</v>
      </c>
      <c r="BW80" s="228">
        <f t="shared" ca="1" si="109"/>
        <v>0</v>
      </c>
      <c r="BX80" s="228">
        <f t="shared" ca="1" si="109"/>
        <v>0</v>
      </c>
      <c r="BY80" s="228">
        <f t="shared" ca="1" si="109"/>
        <v>0</v>
      </c>
      <c r="BZ80" s="228">
        <f t="shared" ca="1" si="110"/>
        <v>0</v>
      </c>
      <c r="CA80" s="228">
        <f t="shared" ca="1" si="110"/>
        <v>0</v>
      </c>
      <c r="CB80" s="228">
        <f t="shared" ca="1" si="110"/>
        <v>0</v>
      </c>
      <c r="CC80" s="228">
        <f t="shared" ca="1" si="110"/>
        <v>0</v>
      </c>
      <c r="CD80" s="228">
        <f t="shared" ca="1" si="110"/>
        <v>0</v>
      </c>
      <c r="CE80" s="228">
        <f t="shared" ca="1" si="110"/>
        <v>0</v>
      </c>
      <c r="CF80" s="228">
        <f t="shared" ca="1" si="110"/>
        <v>0</v>
      </c>
      <c r="CG80" s="228">
        <f t="shared" ca="1" si="110"/>
        <v>0</v>
      </c>
      <c r="CH80" s="228">
        <f t="shared" ca="1" si="110"/>
        <v>0</v>
      </c>
      <c r="CI80" s="228">
        <f t="shared" ca="1" si="110"/>
        <v>0</v>
      </c>
      <c r="CJ80" s="228">
        <f t="shared" ca="1" si="111"/>
        <v>0</v>
      </c>
      <c r="CK80" s="228">
        <f t="shared" ca="1" si="111"/>
        <v>0</v>
      </c>
      <c r="CL80" s="228">
        <f t="shared" ca="1" si="111"/>
        <v>0</v>
      </c>
      <c r="CM80" s="228">
        <f t="shared" ca="1" si="111"/>
        <v>0</v>
      </c>
      <c r="CN80" s="228">
        <f t="shared" ca="1" si="111"/>
        <v>0</v>
      </c>
      <c r="CO80" s="228">
        <f t="shared" ca="1" si="111"/>
        <v>0</v>
      </c>
      <c r="CP80" s="228">
        <f t="shared" ca="1" si="111"/>
        <v>0</v>
      </c>
      <c r="CQ80" s="228">
        <f t="shared" ca="1" si="111"/>
        <v>0</v>
      </c>
      <c r="CR80" s="228">
        <f t="shared" ca="1" si="111"/>
        <v>0</v>
      </c>
      <c r="CS80" s="228">
        <f t="shared" ca="1" si="111"/>
        <v>0</v>
      </c>
      <c r="CT80" s="228">
        <f t="shared" ca="1" si="112"/>
        <v>0</v>
      </c>
      <c r="CU80" s="228">
        <f t="shared" ca="1" si="112"/>
        <v>0</v>
      </c>
      <c r="CV80" s="228">
        <f t="shared" ca="1" si="112"/>
        <v>0</v>
      </c>
      <c r="CW80" s="228">
        <f t="shared" ca="1" si="112"/>
        <v>0</v>
      </c>
      <c r="CX80" s="228">
        <f t="shared" ca="1" si="112"/>
        <v>0</v>
      </c>
      <c r="CY80" s="228">
        <f t="shared" ca="1" si="112"/>
        <v>0</v>
      </c>
      <c r="CZ80" s="228">
        <f t="shared" ca="1" si="112"/>
        <v>0</v>
      </c>
      <c r="DA80" s="228">
        <f t="shared" ca="1" si="112"/>
        <v>0</v>
      </c>
      <c r="DB80" s="228">
        <f t="shared" ca="1" si="112"/>
        <v>0</v>
      </c>
      <c r="DC80" s="228">
        <f t="shared" ca="1" si="112"/>
        <v>0</v>
      </c>
      <c r="DE80" s="403" t="str">
        <f t="shared" ca="1" si="100"/>
        <v>F.2.</v>
      </c>
      <c r="DF80" s="273">
        <v>1</v>
      </c>
      <c r="DG80" s="261">
        <f t="shared" ca="1" si="113"/>
        <v>21</v>
      </c>
      <c r="DH80" s="261">
        <v>0</v>
      </c>
    </row>
    <row r="81" spans="1:112" s="1" customFormat="1" hidden="1">
      <c r="A81" s="210">
        <v>69</v>
      </c>
      <c r="B81" s="347" t="str">
        <f t="shared" ca="1" si="97"/>
        <v>F.3.</v>
      </c>
      <c r="C81" s="216" t="str">
        <f t="shared" ca="1" si="98"/>
        <v>Veikla</v>
      </c>
      <c r="D81" s="235"/>
      <c r="E81" s="239">
        <f t="shared" ca="1" si="99"/>
        <v>0.21</v>
      </c>
      <c r="F81" s="233">
        <f ca="1">H81+NPV(FD,I81:INDEX(I81:DC81,PAL))</f>
        <v>0</v>
      </c>
      <c r="G81" s="230">
        <f ca="1">SUMIF($H$5:$DC$5,"&lt;="&amp;PAL,$H81:$DC81)</f>
        <v>0</v>
      </c>
      <c r="H81" s="228">
        <f t="shared" ca="1" si="103"/>
        <v>0</v>
      </c>
      <c r="I81" s="228">
        <f t="shared" ca="1" si="103"/>
        <v>0</v>
      </c>
      <c r="J81" s="228">
        <f t="shared" ca="1" si="103"/>
        <v>0</v>
      </c>
      <c r="K81" s="228">
        <f t="shared" ca="1" si="103"/>
        <v>0</v>
      </c>
      <c r="L81" s="228">
        <f t="shared" ca="1" si="103"/>
        <v>0</v>
      </c>
      <c r="M81" s="228">
        <f t="shared" ca="1" si="103"/>
        <v>0</v>
      </c>
      <c r="N81" s="228">
        <f t="shared" ca="1" si="103"/>
        <v>0</v>
      </c>
      <c r="O81" s="228">
        <f t="shared" ca="1" si="103"/>
        <v>0</v>
      </c>
      <c r="P81" s="228">
        <f t="shared" ca="1" si="103"/>
        <v>0</v>
      </c>
      <c r="Q81" s="228">
        <f t="shared" ca="1" si="103"/>
        <v>0</v>
      </c>
      <c r="R81" s="228">
        <f t="shared" ca="1" si="104"/>
        <v>0</v>
      </c>
      <c r="S81" s="228">
        <f t="shared" ca="1" si="104"/>
        <v>0</v>
      </c>
      <c r="T81" s="228">
        <f t="shared" ca="1" si="104"/>
        <v>0</v>
      </c>
      <c r="U81" s="228">
        <f t="shared" ca="1" si="104"/>
        <v>0</v>
      </c>
      <c r="V81" s="228">
        <f t="shared" ca="1" si="104"/>
        <v>0</v>
      </c>
      <c r="W81" s="228">
        <f t="shared" ca="1" si="104"/>
        <v>0</v>
      </c>
      <c r="X81" s="228">
        <f t="shared" ca="1" si="104"/>
        <v>0</v>
      </c>
      <c r="Y81" s="228">
        <f t="shared" ca="1" si="104"/>
        <v>0</v>
      </c>
      <c r="Z81" s="228">
        <f t="shared" ca="1" si="104"/>
        <v>0</v>
      </c>
      <c r="AA81" s="228">
        <f t="shared" ca="1" si="104"/>
        <v>0</v>
      </c>
      <c r="AB81" s="228">
        <f t="shared" ca="1" si="105"/>
        <v>0</v>
      </c>
      <c r="AC81" s="228">
        <f t="shared" ca="1" si="105"/>
        <v>0</v>
      </c>
      <c r="AD81" s="228">
        <f t="shared" ca="1" si="105"/>
        <v>0</v>
      </c>
      <c r="AE81" s="228">
        <f t="shared" ca="1" si="105"/>
        <v>0</v>
      </c>
      <c r="AF81" s="228">
        <f t="shared" ca="1" si="105"/>
        <v>0</v>
      </c>
      <c r="AG81" s="228">
        <f t="shared" ca="1" si="105"/>
        <v>0</v>
      </c>
      <c r="AH81" s="228">
        <f t="shared" ca="1" si="105"/>
        <v>0</v>
      </c>
      <c r="AI81" s="228">
        <f t="shared" ca="1" si="105"/>
        <v>0</v>
      </c>
      <c r="AJ81" s="228">
        <f t="shared" ca="1" si="105"/>
        <v>0</v>
      </c>
      <c r="AK81" s="228">
        <f t="shared" ca="1" si="105"/>
        <v>0</v>
      </c>
      <c r="AL81" s="228">
        <f t="shared" ca="1" si="106"/>
        <v>0</v>
      </c>
      <c r="AM81" s="228">
        <f t="shared" ca="1" si="106"/>
        <v>0</v>
      </c>
      <c r="AN81" s="228">
        <f t="shared" ca="1" si="106"/>
        <v>0</v>
      </c>
      <c r="AO81" s="228">
        <f t="shared" ca="1" si="106"/>
        <v>0</v>
      </c>
      <c r="AP81" s="228">
        <f t="shared" ca="1" si="106"/>
        <v>0</v>
      </c>
      <c r="AQ81" s="228">
        <f t="shared" ca="1" si="106"/>
        <v>0</v>
      </c>
      <c r="AR81" s="228">
        <f t="shared" ca="1" si="106"/>
        <v>0</v>
      </c>
      <c r="AS81" s="228">
        <f t="shared" ca="1" si="106"/>
        <v>0</v>
      </c>
      <c r="AT81" s="228">
        <f t="shared" ca="1" si="106"/>
        <v>0</v>
      </c>
      <c r="AU81" s="228">
        <f t="shared" ca="1" si="106"/>
        <v>0</v>
      </c>
      <c r="AV81" s="228">
        <f t="shared" ca="1" si="107"/>
        <v>0</v>
      </c>
      <c r="AW81" s="228">
        <f t="shared" ca="1" si="107"/>
        <v>0</v>
      </c>
      <c r="AX81" s="228">
        <f t="shared" ca="1" si="107"/>
        <v>0</v>
      </c>
      <c r="AY81" s="228">
        <f t="shared" ca="1" si="107"/>
        <v>0</v>
      </c>
      <c r="AZ81" s="228">
        <f t="shared" ca="1" si="107"/>
        <v>0</v>
      </c>
      <c r="BA81" s="228">
        <f t="shared" ca="1" si="107"/>
        <v>0</v>
      </c>
      <c r="BB81" s="228">
        <f t="shared" ca="1" si="107"/>
        <v>0</v>
      </c>
      <c r="BC81" s="228">
        <f t="shared" ca="1" si="107"/>
        <v>0</v>
      </c>
      <c r="BD81" s="228">
        <f t="shared" ca="1" si="107"/>
        <v>0</v>
      </c>
      <c r="BE81" s="228">
        <f t="shared" ca="1" si="107"/>
        <v>0</v>
      </c>
      <c r="BF81" s="228">
        <f t="shared" ca="1" si="108"/>
        <v>0</v>
      </c>
      <c r="BG81" s="228">
        <f t="shared" ca="1" si="108"/>
        <v>0</v>
      </c>
      <c r="BH81" s="228">
        <f t="shared" ca="1" si="108"/>
        <v>0</v>
      </c>
      <c r="BI81" s="228">
        <f t="shared" ca="1" si="108"/>
        <v>0</v>
      </c>
      <c r="BJ81" s="228">
        <f t="shared" ca="1" si="108"/>
        <v>0</v>
      </c>
      <c r="BK81" s="228">
        <f t="shared" ca="1" si="108"/>
        <v>0</v>
      </c>
      <c r="BL81" s="228">
        <f t="shared" ca="1" si="108"/>
        <v>0</v>
      </c>
      <c r="BM81" s="228">
        <f t="shared" ca="1" si="108"/>
        <v>0</v>
      </c>
      <c r="BN81" s="228">
        <f t="shared" ca="1" si="108"/>
        <v>0</v>
      </c>
      <c r="BO81" s="228">
        <f t="shared" ca="1" si="108"/>
        <v>0</v>
      </c>
      <c r="BP81" s="228">
        <f t="shared" ca="1" si="109"/>
        <v>0</v>
      </c>
      <c r="BQ81" s="228">
        <f t="shared" ca="1" si="109"/>
        <v>0</v>
      </c>
      <c r="BR81" s="228">
        <f t="shared" ca="1" si="109"/>
        <v>0</v>
      </c>
      <c r="BS81" s="228">
        <f t="shared" ca="1" si="109"/>
        <v>0</v>
      </c>
      <c r="BT81" s="228">
        <f t="shared" ca="1" si="109"/>
        <v>0</v>
      </c>
      <c r="BU81" s="228">
        <f t="shared" ca="1" si="109"/>
        <v>0</v>
      </c>
      <c r="BV81" s="228">
        <f t="shared" ca="1" si="109"/>
        <v>0</v>
      </c>
      <c r="BW81" s="228">
        <f t="shared" ca="1" si="109"/>
        <v>0</v>
      </c>
      <c r="BX81" s="228">
        <f t="shared" ca="1" si="109"/>
        <v>0</v>
      </c>
      <c r="BY81" s="228">
        <f t="shared" ca="1" si="109"/>
        <v>0</v>
      </c>
      <c r="BZ81" s="228">
        <f t="shared" ca="1" si="110"/>
        <v>0</v>
      </c>
      <c r="CA81" s="228">
        <f t="shared" ca="1" si="110"/>
        <v>0</v>
      </c>
      <c r="CB81" s="228">
        <f t="shared" ca="1" si="110"/>
        <v>0</v>
      </c>
      <c r="CC81" s="228">
        <f t="shared" ca="1" si="110"/>
        <v>0</v>
      </c>
      <c r="CD81" s="228">
        <f t="shared" ca="1" si="110"/>
        <v>0</v>
      </c>
      <c r="CE81" s="228">
        <f t="shared" ca="1" si="110"/>
        <v>0</v>
      </c>
      <c r="CF81" s="228">
        <f t="shared" ca="1" si="110"/>
        <v>0</v>
      </c>
      <c r="CG81" s="228">
        <f t="shared" ca="1" si="110"/>
        <v>0</v>
      </c>
      <c r="CH81" s="228">
        <f t="shared" ca="1" si="110"/>
        <v>0</v>
      </c>
      <c r="CI81" s="228">
        <f t="shared" ca="1" si="110"/>
        <v>0</v>
      </c>
      <c r="CJ81" s="228">
        <f t="shared" ca="1" si="111"/>
        <v>0</v>
      </c>
      <c r="CK81" s="228">
        <f t="shared" ca="1" si="111"/>
        <v>0</v>
      </c>
      <c r="CL81" s="228">
        <f t="shared" ca="1" si="111"/>
        <v>0</v>
      </c>
      <c r="CM81" s="228">
        <f t="shared" ca="1" si="111"/>
        <v>0</v>
      </c>
      <c r="CN81" s="228">
        <f t="shared" ca="1" si="111"/>
        <v>0</v>
      </c>
      <c r="CO81" s="228">
        <f t="shared" ca="1" si="111"/>
        <v>0</v>
      </c>
      <c r="CP81" s="228">
        <f t="shared" ca="1" si="111"/>
        <v>0</v>
      </c>
      <c r="CQ81" s="228">
        <f t="shared" ca="1" si="111"/>
        <v>0</v>
      </c>
      <c r="CR81" s="228">
        <f t="shared" ca="1" si="111"/>
        <v>0</v>
      </c>
      <c r="CS81" s="228">
        <f t="shared" ca="1" si="111"/>
        <v>0</v>
      </c>
      <c r="CT81" s="228">
        <f t="shared" ca="1" si="112"/>
        <v>0</v>
      </c>
      <c r="CU81" s="228">
        <f t="shared" ca="1" si="112"/>
        <v>0</v>
      </c>
      <c r="CV81" s="228">
        <f t="shared" ca="1" si="112"/>
        <v>0</v>
      </c>
      <c r="CW81" s="228">
        <f t="shared" ca="1" si="112"/>
        <v>0</v>
      </c>
      <c r="CX81" s="228">
        <f t="shared" ca="1" si="112"/>
        <v>0</v>
      </c>
      <c r="CY81" s="228">
        <f t="shared" ca="1" si="112"/>
        <v>0</v>
      </c>
      <c r="CZ81" s="228">
        <f t="shared" ca="1" si="112"/>
        <v>0</v>
      </c>
      <c r="DA81" s="228">
        <f t="shared" ca="1" si="112"/>
        <v>0</v>
      </c>
      <c r="DB81" s="228">
        <f t="shared" ca="1" si="112"/>
        <v>0</v>
      </c>
      <c r="DC81" s="228">
        <f t="shared" ca="1" si="112"/>
        <v>0</v>
      </c>
      <c r="DE81" s="403" t="str">
        <f t="shared" ca="1" si="100"/>
        <v>F.3.</v>
      </c>
      <c r="DF81" s="273">
        <v>1</v>
      </c>
      <c r="DG81" s="261">
        <f t="shared" ca="1" si="113"/>
        <v>21</v>
      </c>
      <c r="DH81" s="261">
        <v>0</v>
      </c>
    </row>
    <row r="82" spans="1:112" s="1" customFormat="1" hidden="1">
      <c r="A82" s="210">
        <v>70</v>
      </c>
      <c r="B82" s="347" t="str">
        <f t="shared" ca="1" si="97"/>
        <v>F.4.</v>
      </c>
      <c r="C82" s="216" t="str">
        <f t="shared" ca="1" si="98"/>
        <v>Veikla</v>
      </c>
      <c r="D82" s="235"/>
      <c r="E82" s="239">
        <f t="shared" ca="1" si="99"/>
        <v>0.21</v>
      </c>
      <c r="F82" s="233">
        <f ca="1">H82+NPV(FD,I82:INDEX(I82:DC82,PAL))</f>
        <v>0</v>
      </c>
      <c r="G82" s="230">
        <f ca="1">SUMIF($H$5:$DC$5,"&lt;="&amp;PAL,$H82:$DC82)</f>
        <v>0</v>
      </c>
      <c r="H82" s="228">
        <f t="shared" ca="1" si="103"/>
        <v>0</v>
      </c>
      <c r="I82" s="228">
        <f t="shared" ca="1" si="103"/>
        <v>0</v>
      </c>
      <c r="J82" s="228">
        <f t="shared" ca="1" si="103"/>
        <v>0</v>
      </c>
      <c r="K82" s="228">
        <f t="shared" ca="1" si="103"/>
        <v>0</v>
      </c>
      <c r="L82" s="228">
        <f t="shared" ca="1" si="103"/>
        <v>0</v>
      </c>
      <c r="M82" s="228">
        <f t="shared" ca="1" si="103"/>
        <v>0</v>
      </c>
      <c r="N82" s="228">
        <f t="shared" ca="1" si="103"/>
        <v>0</v>
      </c>
      <c r="O82" s="228">
        <f t="shared" ca="1" si="103"/>
        <v>0</v>
      </c>
      <c r="P82" s="228">
        <f t="shared" ca="1" si="103"/>
        <v>0</v>
      </c>
      <c r="Q82" s="228">
        <f t="shared" ca="1" si="103"/>
        <v>0</v>
      </c>
      <c r="R82" s="228">
        <f t="shared" ca="1" si="104"/>
        <v>0</v>
      </c>
      <c r="S82" s="228">
        <f t="shared" ca="1" si="104"/>
        <v>0</v>
      </c>
      <c r="T82" s="228">
        <f t="shared" ca="1" si="104"/>
        <v>0</v>
      </c>
      <c r="U82" s="228">
        <f t="shared" ca="1" si="104"/>
        <v>0</v>
      </c>
      <c r="V82" s="228">
        <f t="shared" ca="1" si="104"/>
        <v>0</v>
      </c>
      <c r="W82" s="228">
        <f t="shared" ca="1" si="104"/>
        <v>0</v>
      </c>
      <c r="X82" s="228">
        <f t="shared" ca="1" si="104"/>
        <v>0</v>
      </c>
      <c r="Y82" s="228">
        <f t="shared" ca="1" si="104"/>
        <v>0</v>
      </c>
      <c r="Z82" s="228">
        <f t="shared" ca="1" si="104"/>
        <v>0</v>
      </c>
      <c r="AA82" s="228">
        <f t="shared" ca="1" si="104"/>
        <v>0</v>
      </c>
      <c r="AB82" s="228">
        <f t="shared" ca="1" si="105"/>
        <v>0</v>
      </c>
      <c r="AC82" s="228">
        <f t="shared" ca="1" si="105"/>
        <v>0</v>
      </c>
      <c r="AD82" s="228">
        <f t="shared" ca="1" si="105"/>
        <v>0</v>
      </c>
      <c r="AE82" s="228">
        <f t="shared" ca="1" si="105"/>
        <v>0</v>
      </c>
      <c r="AF82" s="228">
        <f t="shared" ca="1" si="105"/>
        <v>0</v>
      </c>
      <c r="AG82" s="228">
        <f t="shared" ca="1" si="105"/>
        <v>0</v>
      </c>
      <c r="AH82" s="228">
        <f t="shared" ca="1" si="105"/>
        <v>0</v>
      </c>
      <c r="AI82" s="228">
        <f t="shared" ca="1" si="105"/>
        <v>0</v>
      </c>
      <c r="AJ82" s="228">
        <f t="shared" ca="1" si="105"/>
        <v>0</v>
      </c>
      <c r="AK82" s="228">
        <f t="shared" ca="1" si="105"/>
        <v>0</v>
      </c>
      <c r="AL82" s="228">
        <f t="shared" ca="1" si="106"/>
        <v>0</v>
      </c>
      <c r="AM82" s="228">
        <f t="shared" ca="1" si="106"/>
        <v>0</v>
      </c>
      <c r="AN82" s="228">
        <f t="shared" ca="1" si="106"/>
        <v>0</v>
      </c>
      <c r="AO82" s="228">
        <f t="shared" ca="1" si="106"/>
        <v>0</v>
      </c>
      <c r="AP82" s="228">
        <f t="shared" ca="1" si="106"/>
        <v>0</v>
      </c>
      <c r="AQ82" s="228">
        <f t="shared" ca="1" si="106"/>
        <v>0</v>
      </c>
      <c r="AR82" s="228">
        <f t="shared" ca="1" si="106"/>
        <v>0</v>
      </c>
      <c r="AS82" s="228">
        <f t="shared" ca="1" si="106"/>
        <v>0</v>
      </c>
      <c r="AT82" s="228">
        <f t="shared" ca="1" si="106"/>
        <v>0</v>
      </c>
      <c r="AU82" s="228">
        <f t="shared" ca="1" si="106"/>
        <v>0</v>
      </c>
      <c r="AV82" s="228">
        <f t="shared" ca="1" si="107"/>
        <v>0</v>
      </c>
      <c r="AW82" s="228">
        <f t="shared" ca="1" si="107"/>
        <v>0</v>
      </c>
      <c r="AX82" s="228">
        <f t="shared" ca="1" si="107"/>
        <v>0</v>
      </c>
      <c r="AY82" s="228">
        <f t="shared" ca="1" si="107"/>
        <v>0</v>
      </c>
      <c r="AZ82" s="228">
        <f t="shared" ca="1" si="107"/>
        <v>0</v>
      </c>
      <c r="BA82" s="228">
        <f t="shared" ca="1" si="107"/>
        <v>0</v>
      </c>
      <c r="BB82" s="228">
        <f t="shared" ca="1" si="107"/>
        <v>0</v>
      </c>
      <c r="BC82" s="228">
        <f t="shared" ca="1" si="107"/>
        <v>0</v>
      </c>
      <c r="BD82" s="228">
        <f t="shared" ca="1" si="107"/>
        <v>0</v>
      </c>
      <c r="BE82" s="228">
        <f t="shared" ca="1" si="107"/>
        <v>0</v>
      </c>
      <c r="BF82" s="228">
        <f t="shared" ca="1" si="108"/>
        <v>0</v>
      </c>
      <c r="BG82" s="228">
        <f t="shared" ca="1" si="108"/>
        <v>0</v>
      </c>
      <c r="BH82" s="228">
        <f t="shared" ca="1" si="108"/>
        <v>0</v>
      </c>
      <c r="BI82" s="228">
        <f t="shared" ca="1" si="108"/>
        <v>0</v>
      </c>
      <c r="BJ82" s="228">
        <f t="shared" ca="1" si="108"/>
        <v>0</v>
      </c>
      <c r="BK82" s="228">
        <f t="shared" ca="1" si="108"/>
        <v>0</v>
      </c>
      <c r="BL82" s="228">
        <f t="shared" ca="1" si="108"/>
        <v>0</v>
      </c>
      <c r="BM82" s="228">
        <f t="shared" ca="1" si="108"/>
        <v>0</v>
      </c>
      <c r="BN82" s="228">
        <f t="shared" ca="1" si="108"/>
        <v>0</v>
      </c>
      <c r="BO82" s="228">
        <f t="shared" ca="1" si="108"/>
        <v>0</v>
      </c>
      <c r="BP82" s="228">
        <f t="shared" ca="1" si="109"/>
        <v>0</v>
      </c>
      <c r="BQ82" s="228">
        <f t="shared" ca="1" si="109"/>
        <v>0</v>
      </c>
      <c r="BR82" s="228">
        <f t="shared" ca="1" si="109"/>
        <v>0</v>
      </c>
      <c r="BS82" s="228">
        <f t="shared" ca="1" si="109"/>
        <v>0</v>
      </c>
      <c r="BT82" s="228">
        <f t="shared" ca="1" si="109"/>
        <v>0</v>
      </c>
      <c r="BU82" s="228">
        <f t="shared" ca="1" si="109"/>
        <v>0</v>
      </c>
      <c r="BV82" s="228">
        <f t="shared" ca="1" si="109"/>
        <v>0</v>
      </c>
      <c r="BW82" s="228">
        <f t="shared" ca="1" si="109"/>
        <v>0</v>
      </c>
      <c r="BX82" s="228">
        <f t="shared" ca="1" si="109"/>
        <v>0</v>
      </c>
      <c r="BY82" s="228">
        <f t="shared" ca="1" si="109"/>
        <v>0</v>
      </c>
      <c r="BZ82" s="228">
        <f t="shared" ca="1" si="110"/>
        <v>0</v>
      </c>
      <c r="CA82" s="228">
        <f t="shared" ca="1" si="110"/>
        <v>0</v>
      </c>
      <c r="CB82" s="228">
        <f t="shared" ca="1" si="110"/>
        <v>0</v>
      </c>
      <c r="CC82" s="228">
        <f t="shared" ca="1" si="110"/>
        <v>0</v>
      </c>
      <c r="CD82" s="228">
        <f t="shared" ca="1" si="110"/>
        <v>0</v>
      </c>
      <c r="CE82" s="228">
        <f t="shared" ca="1" si="110"/>
        <v>0</v>
      </c>
      <c r="CF82" s="228">
        <f t="shared" ca="1" si="110"/>
        <v>0</v>
      </c>
      <c r="CG82" s="228">
        <f t="shared" ca="1" si="110"/>
        <v>0</v>
      </c>
      <c r="CH82" s="228">
        <f t="shared" ca="1" si="110"/>
        <v>0</v>
      </c>
      <c r="CI82" s="228">
        <f t="shared" ca="1" si="110"/>
        <v>0</v>
      </c>
      <c r="CJ82" s="228">
        <f t="shared" ca="1" si="111"/>
        <v>0</v>
      </c>
      <c r="CK82" s="228">
        <f t="shared" ca="1" si="111"/>
        <v>0</v>
      </c>
      <c r="CL82" s="228">
        <f t="shared" ca="1" si="111"/>
        <v>0</v>
      </c>
      <c r="CM82" s="228">
        <f t="shared" ca="1" si="111"/>
        <v>0</v>
      </c>
      <c r="CN82" s="228">
        <f t="shared" ca="1" si="111"/>
        <v>0</v>
      </c>
      <c r="CO82" s="228">
        <f t="shared" ca="1" si="111"/>
        <v>0</v>
      </c>
      <c r="CP82" s="228">
        <f t="shared" ca="1" si="111"/>
        <v>0</v>
      </c>
      <c r="CQ82" s="228">
        <f t="shared" ca="1" si="111"/>
        <v>0</v>
      </c>
      <c r="CR82" s="228">
        <f t="shared" ca="1" si="111"/>
        <v>0</v>
      </c>
      <c r="CS82" s="228">
        <f t="shared" ca="1" si="111"/>
        <v>0</v>
      </c>
      <c r="CT82" s="228">
        <f t="shared" ca="1" si="112"/>
        <v>0</v>
      </c>
      <c r="CU82" s="228">
        <f t="shared" ca="1" si="112"/>
        <v>0</v>
      </c>
      <c r="CV82" s="228">
        <f t="shared" ca="1" si="112"/>
        <v>0</v>
      </c>
      <c r="CW82" s="228">
        <f t="shared" ca="1" si="112"/>
        <v>0</v>
      </c>
      <c r="CX82" s="228">
        <f t="shared" ca="1" si="112"/>
        <v>0</v>
      </c>
      <c r="CY82" s="228">
        <f t="shared" ca="1" si="112"/>
        <v>0</v>
      </c>
      <c r="CZ82" s="228">
        <f t="shared" ca="1" si="112"/>
        <v>0</v>
      </c>
      <c r="DA82" s="228">
        <f t="shared" ca="1" si="112"/>
        <v>0</v>
      </c>
      <c r="DB82" s="228">
        <f t="shared" ca="1" si="112"/>
        <v>0</v>
      </c>
      <c r="DC82" s="228">
        <f t="shared" ca="1" si="112"/>
        <v>0</v>
      </c>
      <c r="DE82" s="403" t="str">
        <f t="shared" ca="1" si="100"/>
        <v>F.4.</v>
      </c>
      <c r="DF82" s="273">
        <v>1</v>
      </c>
      <c r="DG82" s="261">
        <f t="shared" ca="1" si="113"/>
        <v>21</v>
      </c>
      <c r="DH82" s="261">
        <v>0</v>
      </c>
    </row>
    <row r="83" spans="1:112" s="1" customFormat="1" hidden="1">
      <c r="A83" s="210">
        <v>71</v>
      </c>
      <c r="B83" s="347" t="str">
        <f t="shared" ca="1" si="97"/>
        <v>F.5.</v>
      </c>
      <c r="C83" s="216" t="str">
        <f t="shared" ca="1" si="98"/>
        <v>Veikla</v>
      </c>
      <c r="D83" s="235"/>
      <c r="E83" s="239">
        <f t="shared" ca="1" si="99"/>
        <v>0.21</v>
      </c>
      <c r="F83" s="233">
        <f ca="1">H83+NPV(FD,I83:INDEX(I83:DC83,PAL))</f>
        <v>0</v>
      </c>
      <c r="G83" s="230">
        <f ca="1">SUMIF($H$5:$DC$5,"&lt;="&amp;PAL,$H83:$DC83)</f>
        <v>0</v>
      </c>
      <c r="H83" s="228">
        <f t="shared" ca="1" si="103"/>
        <v>0</v>
      </c>
      <c r="I83" s="228">
        <f t="shared" ca="1" si="103"/>
        <v>0</v>
      </c>
      <c r="J83" s="228">
        <f t="shared" ca="1" si="103"/>
        <v>0</v>
      </c>
      <c r="K83" s="228">
        <f t="shared" ca="1" si="103"/>
        <v>0</v>
      </c>
      <c r="L83" s="228">
        <f t="shared" ca="1" si="103"/>
        <v>0</v>
      </c>
      <c r="M83" s="228">
        <f t="shared" ca="1" si="103"/>
        <v>0</v>
      </c>
      <c r="N83" s="228">
        <f t="shared" ca="1" si="103"/>
        <v>0</v>
      </c>
      <c r="O83" s="228">
        <f t="shared" ca="1" si="103"/>
        <v>0</v>
      </c>
      <c r="P83" s="228">
        <f t="shared" ca="1" si="103"/>
        <v>0</v>
      </c>
      <c r="Q83" s="228">
        <f t="shared" ca="1" si="103"/>
        <v>0</v>
      </c>
      <c r="R83" s="228">
        <f t="shared" ca="1" si="104"/>
        <v>0</v>
      </c>
      <c r="S83" s="228">
        <f t="shared" ca="1" si="104"/>
        <v>0</v>
      </c>
      <c r="T83" s="228">
        <f t="shared" ca="1" si="104"/>
        <v>0</v>
      </c>
      <c r="U83" s="228">
        <f t="shared" ca="1" si="104"/>
        <v>0</v>
      </c>
      <c r="V83" s="228">
        <f t="shared" ca="1" si="104"/>
        <v>0</v>
      </c>
      <c r="W83" s="228">
        <f t="shared" ca="1" si="104"/>
        <v>0</v>
      </c>
      <c r="X83" s="228">
        <f t="shared" ca="1" si="104"/>
        <v>0</v>
      </c>
      <c r="Y83" s="228">
        <f t="shared" ca="1" si="104"/>
        <v>0</v>
      </c>
      <c r="Z83" s="228">
        <f t="shared" ca="1" si="104"/>
        <v>0</v>
      </c>
      <c r="AA83" s="228">
        <f t="shared" ca="1" si="104"/>
        <v>0</v>
      </c>
      <c r="AB83" s="228">
        <f t="shared" ca="1" si="105"/>
        <v>0</v>
      </c>
      <c r="AC83" s="228">
        <f t="shared" ca="1" si="105"/>
        <v>0</v>
      </c>
      <c r="AD83" s="228">
        <f t="shared" ca="1" si="105"/>
        <v>0</v>
      </c>
      <c r="AE83" s="228">
        <f t="shared" ca="1" si="105"/>
        <v>0</v>
      </c>
      <c r="AF83" s="228">
        <f t="shared" ca="1" si="105"/>
        <v>0</v>
      </c>
      <c r="AG83" s="228">
        <f t="shared" ca="1" si="105"/>
        <v>0</v>
      </c>
      <c r="AH83" s="228">
        <f t="shared" ca="1" si="105"/>
        <v>0</v>
      </c>
      <c r="AI83" s="228">
        <f t="shared" ca="1" si="105"/>
        <v>0</v>
      </c>
      <c r="AJ83" s="228">
        <f t="shared" ca="1" si="105"/>
        <v>0</v>
      </c>
      <c r="AK83" s="228">
        <f t="shared" ca="1" si="105"/>
        <v>0</v>
      </c>
      <c r="AL83" s="228">
        <f t="shared" ca="1" si="106"/>
        <v>0</v>
      </c>
      <c r="AM83" s="228">
        <f t="shared" ca="1" si="106"/>
        <v>0</v>
      </c>
      <c r="AN83" s="228">
        <f t="shared" ca="1" si="106"/>
        <v>0</v>
      </c>
      <c r="AO83" s="228">
        <f t="shared" ca="1" si="106"/>
        <v>0</v>
      </c>
      <c r="AP83" s="228">
        <f t="shared" ca="1" si="106"/>
        <v>0</v>
      </c>
      <c r="AQ83" s="228">
        <f t="shared" ca="1" si="106"/>
        <v>0</v>
      </c>
      <c r="AR83" s="228">
        <f t="shared" ca="1" si="106"/>
        <v>0</v>
      </c>
      <c r="AS83" s="228">
        <f t="shared" ca="1" si="106"/>
        <v>0</v>
      </c>
      <c r="AT83" s="228">
        <f t="shared" ca="1" si="106"/>
        <v>0</v>
      </c>
      <c r="AU83" s="228">
        <f t="shared" ca="1" si="106"/>
        <v>0</v>
      </c>
      <c r="AV83" s="228">
        <f t="shared" ca="1" si="107"/>
        <v>0</v>
      </c>
      <c r="AW83" s="228">
        <f t="shared" ca="1" si="107"/>
        <v>0</v>
      </c>
      <c r="AX83" s="228">
        <f t="shared" ca="1" si="107"/>
        <v>0</v>
      </c>
      <c r="AY83" s="228">
        <f t="shared" ca="1" si="107"/>
        <v>0</v>
      </c>
      <c r="AZ83" s="228">
        <f t="shared" ca="1" si="107"/>
        <v>0</v>
      </c>
      <c r="BA83" s="228">
        <f t="shared" ca="1" si="107"/>
        <v>0</v>
      </c>
      <c r="BB83" s="228">
        <f t="shared" ca="1" si="107"/>
        <v>0</v>
      </c>
      <c r="BC83" s="228">
        <f t="shared" ca="1" si="107"/>
        <v>0</v>
      </c>
      <c r="BD83" s="228">
        <f t="shared" ca="1" si="107"/>
        <v>0</v>
      </c>
      <c r="BE83" s="228">
        <f t="shared" ca="1" si="107"/>
        <v>0</v>
      </c>
      <c r="BF83" s="228">
        <f t="shared" ca="1" si="108"/>
        <v>0</v>
      </c>
      <c r="BG83" s="228">
        <f t="shared" ca="1" si="108"/>
        <v>0</v>
      </c>
      <c r="BH83" s="228">
        <f t="shared" ca="1" si="108"/>
        <v>0</v>
      </c>
      <c r="BI83" s="228">
        <f t="shared" ca="1" si="108"/>
        <v>0</v>
      </c>
      <c r="BJ83" s="228">
        <f t="shared" ca="1" si="108"/>
        <v>0</v>
      </c>
      <c r="BK83" s="228">
        <f t="shared" ca="1" si="108"/>
        <v>0</v>
      </c>
      <c r="BL83" s="228">
        <f t="shared" ca="1" si="108"/>
        <v>0</v>
      </c>
      <c r="BM83" s="228">
        <f t="shared" ca="1" si="108"/>
        <v>0</v>
      </c>
      <c r="BN83" s="228">
        <f t="shared" ca="1" si="108"/>
        <v>0</v>
      </c>
      <c r="BO83" s="228">
        <f t="shared" ca="1" si="108"/>
        <v>0</v>
      </c>
      <c r="BP83" s="228">
        <f t="shared" ca="1" si="109"/>
        <v>0</v>
      </c>
      <c r="BQ83" s="228">
        <f t="shared" ca="1" si="109"/>
        <v>0</v>
      </c>
      <c r="BR83" s="228">
        <f t="shared" ca="1" si="109"/>
        <v>0</v>
      </c>
      <c r="BS83" s="228">
        <f t="shared" ca="1" si="109"/>
        <v>0</v>
      </c>
      <c r="BT83" s="228">
        <f t="shared" ca="1" si="109"/>
        <v>0</v>
      </c>
      <c r="BU83" s="228">
        <f t="shared" ca="1" si="109"/>
        <v>0</v>
      </c>
      <c r="BV83" s="228">
        <f t="shared" ca="1" si="109"/>
        <v>0</v>
      </c>
      <c r="BW83" s="228">
        <f t="shared" ca="1" si="109"/>
        <v>0</v>
      </c>
      <c r="BX83" s="228">
        <f t="shared" ca="1" si="109"/>
        <v>0</v>
      </c>
      <c r="BY83" s="228">
        <f t="shared" ca="1" si="109"/>
        <v>0</v>
      </c>
      <c r="BZ83" s="228">
        <f t="shared" ca="1" si="110"/>
        <v>0</v>
      </c>
      <c r="CA83" s="228">
        <f t="shared" ca="1" si="110"/>
        <v>0</v>
      </c>
      <c r="CB83" s="228">
        <f t="shared" ca="1" si="110"/>
        <v>0</v>
      </c>
      <c r="CC83" s="228">
        <f t="shared" ca="1" si="110"/>
        <v>0</v>
      </c>
      <c r="CD83" s="228">
        <f t="shared" ca="1" si="110"/>
        <v>0</v>
      </c>
      <c r="CE83" s="228">
        <f t="shared" ca="1" si="110"/>
        <v>0</v>
      </c>
      <c r="CF83" s="228">
        <f t="shared" ca="1" si="110"/>
        <v>0</v>
      </c>
      <c r="CG83" s="228">
        <f t="shared" ca="1" si="110"/>
        <v>0</v>
      </c>
      <c r="CH83" s="228">
        <f t="shared" ca="1" si="110"/>
        <v>0</v>
      </c>
      <c r="CI83" s="228">
        <f t="shared" ca="1" si="110"/>
        <v>0</v>
      </c>
      <c r="CJ83" s="228">
        <f t="shared" ca="1" si="111"/>
        <v>0</v>
      </c>
      <c r="CK83" s="228">
        <f t="shared" ca="1" si="111"/>
        <v>0</v>
      </c>
      <c r="CL83" s="228">
        <f t="shared" ca="1" si="111"/>
        <v>0</v>
      </c>
      <c r="CM83" s="228">
        <f t="shared" ca="1" si="111"/>
        <v>0</v>
      </c>
      <c r="CN83" s="228">
        <f t="shared" ca="1" si="111"/>
        <v>0</v>
      </c>
      <c r="CO83" s="228">
        <f t="shared" ca="1" si="111"/>
        <v>0</v>
      </c>
      <c r="CP83" s="228">
        <f t="shared" ca="1" si="111"/>
        <v>0</v>
      </c>
      <c r="CQ83" s="228">
        <f t="shared" ca="1" si="111"/>
        <v>0</v>
      </c>
      <c r="CR83" s="228">
        <f t="shared" ca="1" si="111"/>
        <v>0</v>
      </c>
      <c r="CS83" s="228">
        <f t="shared" ca="1" si="111"/>
        <v>0</v>
      </c>
      <c r="CT83" s="228">
        <f t="shared" ca="1" si="112"/>
        <v>0</v>
      </c>
      <c r="CU83" s="228">
        <f t="shared" ca="1" si="112"/>
        <v>0</v>
      </c>
      <c r="CV83" s="228">
        <f t="shared" ca="1" si="112"/>
        <v>0</v>
      </c>
      <c r="CW83" s="228">
        <f t="shared" ca="1" si="112"/>
        <v>0</v>
      </c>
      <c r="CX83" s="228">
        <f t="shared" ca="1" si="112"/>
        <v>0</v>
      </c>
      <c r="CY83" s="228">
        <f t="shared" ca="1" si="112"/>
        <v>0</v>
      </c>
      <c r="CZ83" s="228">
        <f t="shared" ca="1" si="112"/>
        <v>0</v>
      </c>
      <c r="DA83" s="228">
        <f t="shared" ca="1" si="112"/>
        <v>0</v>
      </c>
      <c r="DB83" s="228">
        <f t="shared" ca="1" si="112"/>
        <v>0</v>
      </c>
      <c r="DC83" s="228">
        <f t="shared" ca="1" si="112"/>
        <v>0</v>
      </c>
      <c r="DE83" s="403" t="str">
        <f t="shared" ca="1" si="100"/>
        <v>F.5.</v>
      </c>
      <c r="DF83" s="273">
        <v>1</v>
      </c>
      <c r="DG83" s="261">
        <f t="shared" ca="1" si="113"/>
        <v>21</v>
      </c>
      <c r="DH83" s="261">
        <v>0</v>
      </c>
    </row>
    <row r="84" spans="1:112" s="1" customFormat="1" hidden="1">
      <c r="A84" s="210">
        <v>72</v>
      </c>
      <c r="B84" s="347" t="str">
        <f t="shared" ca="1" si="97"/>
        <v>F.6.</v>
      </c>
      <c r="C84" s="216" t="str">
        <f t="shared" ca="1" si="98"/>
        <v>Veikla</v>
      </c>
      <c r="D84" s="235"/>
      <c r="E84" s="239">
        <f t="shared" ca="1" si="99"/>
        <v>0.21</v>
      </c>
      <c r="F84" s="233">
        <f ca="1">H84+NPV(FD,I84:INDEX(I84:DC84,PAL))</f>
        <v>0</v>
      </c>
      <c r="G84" s="230">
        <f ca="1">SUMIF($H$5:$DC$5,"&lt;="&amp;PAL,$H84:$DC84)</f>
        <v>0</v>
      </c>
      <c r="H84" s="228">
        <f t="shared" ca="1" si="103"/>
        <v>0</v>
      </c>
      <c r="I84" s="228">
        <f t="shared" ca="1" si="103"/>
        <v>0</v>
      </c>
      <c r="J84" s="228">
        <f t="shared" ca="1" si="103"/>
        <v>0</v>
      </c>
      <c r="K84" s="228">
        <f t="shared" ca="1" si="103"/>
        <v>0</v>
      </c>
      <c r="L84" s="228">
        <f t="shared" ca="1" si="103"/>
        <v>0</v>
      </c>
      <c r="M84" s="228">
        <f t="shared" ca="1" si="103"/>
        <v>0</v>
      </c>
      <c r="N84" s="228">
        <f t="shared" ca="1" si="103"/>
        <v>0</v>
      </c>
      <c r="O84" s="228">
        <f t="shared" ca="1" si="103"/>
        <v>0</v>
      </c>
      <c r="P84" s="228">
        <f t="shared" ca="1" si="103"/>
        <v>0</v>
      </c>
      <c r="Q84" s="228">
        <f t="shared" ca="1" si="103"/>
        <v>0</v>
      </c>
      <c r="R84" s="228">
        <f t="shared" ca="1" si="104"/>
        <v>0</v>
      </c>
      <c r="S84" s="228">
        <f t="shared" ca="1" si="104"/>
        <v>0</v>
      </c>
      <c r="T84" s="228">
        <f t="shared" ca="1" si="104"/>
        <v>0</v>
      </c>
      <c r="U84" s="228">
        <f t="shared" ca="1" si="104"/>
        <v>0</v>
      </c>
      <c r="V84" s="228">
        <f t="shared" ca="1" si="104"/>
        <v>0</v>
      </c>
      <c r="W84" s="228">
        <f t="shared" ca="1" si="104"/>
        <v>0</v>
      </c>
      <c r="X84" s="228">
        <f t="shared" ca="1" si="104"/>
        <v>0</v>
      </c>
      <c r="Y84" s="228">
        <f t="shared" ca="1" si="104"/>
        <v>0</v>
      </c>
      <c r="Z84" s="228">
        <f t="shared" ca="1" si="104"/>
        <v>0</v>
      </c>
      <c r="AA84" s="228">
        <f t="shared" ca="1" si="104"/>
        <v>0</v>
      </c>
      <c r="AB84" s="228">
        <f t="shared" ca="1" si="105"/>
        <v>0</v>
      </c>
      <c r="AC84" s="228">
        <f t="shared" ca="1" si="105"/>
        <v>0</v>
      </c>
      <c r="AD84" s="228">
        <f t="shared" ca="1" si="105"/>
        <v>0</v>
      </c>
      <c r="AE84" s="228">
        <f t="shared" ca="1" si="105"/>
        <v>0</v>
      </c>
      <c r="AF84" s="228">
        <f t="shared" ca="1" si="105"/>
        <v>0</v>
      </c>
      <c r="AG84" s="228">
        <f t="shared" ca="1" si="105"/>
        <v>0</v>
      </c>
      <c r="AH84" s="228">
        <f t="shared" ca="1" si="105"/>
        <v>0</v>
      </c>
      <c r="AI84" s="228">
        <f t="shared" ca="1" si="105"/>
        <v>0</v>
      </c>
      <c r="AJ84" s="228">
        <f t="shared" ca="1" si="105"/>
        <v>0</v>
      </c>
      <c r="AK84" s="228">
        <f t="shared" ca="1" si="105"/>
        <v>0</v>
      </c>
      <c r="AL84" s="228">
        <f t="shared" ca="1" si="106"/>
        <v>0</v>
      </c>
      <c r="AM84" s="228">
        <f t="shared" ca="1" si="106"/>
        <v>0</v>
      </c>
      <c r="AN84" s="228">
        <f t="shared" ca="1" si="106"/>
        <v>0</v>
      </c>
      <c r="AO84" s="228">
        <f t="shared" ca="1" si="106"/>
        <v>0</v>
      </c>
      <c r="AP84" s="228">
        <f t="shared" ca="1" si="106"/>
        <v>0</v>
      </c>
      <c r="AQ84" s="228">
        <f t="shared" ca="1" si="106"/>
        <v>0</v>
      </c>
      <c r="AR84" s="228">
        <f t="shared" ca="1" si="106"/>
        <v>0</v>
      </c>
      <c r="AS84" s="228">
        <f t="shared" ca="1" si="106"/>
        <v>0</v>
      </c>
      <c r="AT84" s="228">
        <f t="shared" ca="1" si="106"/>
        <v>0</v>
      </c>
      <c r="AU84" s="228">
        <f t="shared" ca="1" si="106"/>
        <v>0</v>
      </c>
      <c r="AV84" s="228">
        <f t="shared" ca="1" si="107"/>
        <v>0</v>
      </c>
      <c r="AW84" s="228">
        <f t="shared" ca="1" si="107"/>
        <v>0</v>
      </c>
      <c r="AX84" s="228">
        <f t="shared" ca="1" si="107"/>
        <v>0</v>
      </c>
      <c r="AY84" s="228">
        <f t="shared" ca="1" si="107"/>
        <v>0</v>
      </c>
      <c r="AZ84" s="228">
        <f t="shared" ca="1" si="107"/>
        <v>0</v>
      </c>
      <c r="BA84" s="228">
        <f t="shared" ca="1" si="107"/>
        <v>0</v>
      </c>
      <c r="BB84" s="228">
        <f t="shared" ca="1" si="107"/>
        <v>0</v>
      </c>
      <c r="BC84" s="228">
        <f t="shared" ca="1" si="107"/>
        <v>0</v>
      </c>
      <c r="BD84" s="228">
        <f t="shared" ca="1" si="107"/>
        <v>0</v>
      </c>
      <c r="BE84" s="228">
        <f t="shared" ca="1" si="107"/>
        <v>0</v>
      </c>
      <c r="BF84" s="228">
        <f t="shared" ca="1" si="108"/>
        <v>0</v>
      </c>
      <c r="BG84" s="228">
        <f t="shared" ca="1" si="108"/>
        <v>0</v>
      </c>
      <c r="BH84" s="228">
        <f t="shared" ca="1" si="108"/>
        <v>0</v>
      </c>
      <c r="BI84" s="228">
        <f t="shared" ca="1" si="108"/>
        <v>0</v>
      </c>
      <c r="BJ84" s="228">
        <f t="shared" ca="1" si="108"/>
        <v>0</v>
      </c>
      <c r="BK84" s="228">
        <f t="shared" ca="1" si="108"/>
        <v>0</v>
      </c>
      <c r="BL84" s="228">
        <f t="shared" ca="1" si="108"/>
        <v>0</v>
      </c>
      <c r="BM84" s="228">
        <f t="shared" ca="1" si="108"/>
        <v>0</v>
      </c>
      <c r="BN84" s="228">
        <f t="shared" ca="1" si="108"/>
        <v>0</v>
      </c>
      <c r="BO84" s="228">
        <f t="shared" ca="1" si="108"/>
        <v>0</v>
      </c>
      <c r="BP84" s="228">
        <f t="shared" ca="1" si="109"/>
        <v>0</v>
      </c>
      <c r="BQ84" s="228">
        <f t="shared" ca="1" si="109"/>
        <v>0</v>
      </c>
      <c r="BR84" s="228">
        <f t="shared" ca="1" si="109"/>
        <v>0</v>
      </c>
      <c r="BS84" s="228">
        <f t="shared" ca="1" si="109"/>
        <v>0</v>
      </c>
      <c r="BT84" s="228">
        <f t="shared" ca="1" si="109"/>
        <v>0</v>
      </c>
      <c r="BU84" s="228">
        <f t="shared" ca="1" si="109"/>
        <v>0</v>
      </c>
      <c r="BV84" s="228">
        <f t="shared" ca="1" si="109"/>
        <v>0</v>
      </c>
      <c r="BW84" s="228">
        <f t="shared" ca="1" si="109"/>
        <v>0</v>
      </c>
      <c r="BX84" s="228">
        <f t="shared" ca="1" si="109"/>
        <v>0</v>
      </c>
      <c r="BY84" s="228">
        <f t="shared" ca="1" si="109"/>
        <v>0</v>
      </c>
      <c r="BZ84" s="228">
        <f t="shared" ca="1" si="110"/>
        <v>0</v>
      </c>
      <c r="CA84" s="228">
        <f t="shared" ca="1" si="110"/>
        <v>0</v>
      </c>
      <c r="CB84" s="228">
        <f t="shared" ca="1" si="110"/>
        <v>0</v>
      </c>
      <c r="CC84" s="228">
        <f t="shared" ca="1" si="110"/>
        <v>0</v>
      </c>
      <c r="CD84" s="228">
        <f t="shared" ca="1" si="110"/>
        <v>0</v>
      </c>
      <c r="CE84" s="228">
        <f t="shared" ca="1" si="110"/>
        <v>0</v>
      </c>
      <c r="CF84" s="228">
        <f t="shared" ca="1" si="110"/>
        <v>0</v>
      </c>
      <c r="CG84" s="228">
        <f t="shared" ca="1" si="110"/>
        <v>0</v>
      </c>
      <c r="CH84" s="228">
        <f t="shared" ca="1" si="110"/>
        <v>0</v>
      </c>
      <c r="CI84" s="228">
        <f t="shared" ca="1" si="110"/>
        <v>0</v>
      </c>
      <c r="CJ84" s="228">
        <f t="shared" ca="1" si="111"/>
        <v>0</v>
      </c>
      <c r="CK84" s="228">
        <f t="shared" ca="1" si="111"/>
        <v>0</v>
      </c>
      <c r="CL84" s="228">
        <f t="shared" ca="1" si="111"/>
        <v>0</v>
      </c>
      <c r="CM84" s="228">
        <f t="shared" ca="1" si="111"/>
        <v>0</v>
      </c>
      <c r="CN84" s="228">
        <f t="shared" ca="1" si="111"/>
        <v>0</v>
      </c>
      <c r="CO84" s="228">
        <f t="shared" ca="1" si="111"/>
        <v>0</v>
      </c>
      <c r="CP84" s="228">
        <f t="shared" ca="1" si="111"/>
        <v>0</v>
      </c>
      <c r="CQ84" s="228">
        <f t="shared" ca="1" si="111"/>
        <v>0</v>
      </c>
      <c r="CR84" s="228">
        <f t="shared" ca="1" si="111"/>
        <v>0</v>
      </c>
      <c r="CS84" s="228">
        <f t="shared" ca="1" si="111"/>
        <v>0</v>
      </c>
      <c r="CT84" s="228">
        <f t="shared" ca="1" si="112"/>
        <v>0</v>
      </c>
      <c r="CU84" s="228">
        <f t="shared" ca="1" si="112"/>
        <v>0</v>
      </c>
      <c r="CV84" s="228">
        <f t="shared" ca="1" si="112"/>
        <v>0</v>
      </c>
      <c r="CW84" s="228">
        <f t="shared" ca="1" si="112"/>
        <v>0</v>
      </c>
      <c r="CX84" s="228">
        <f t="shared" ca="1" si="112"/>
        <v>0</v>
      </c>
      <c r="CY84" s="228">
        <f t="shared" ca="1" si="112"/>
        <v>0</v>
      </c>
      <c r="CZ84" s="228">
        <f t="shared" ca="1" si="112"/>
        <v>0</v>
      </c>
      <c r="DA84" s="228">
        <f t="shared" ca="1" si="112"/>
        <v>0</v>
      </c>
      <c r="DB84" s="228">
        <f t="shared" ca="1" si="112"/>
        <v>0</v>
      </c>
      <c r="DC84" s="228">
        <f t="shared" ca="1" si="112"/>
        <v>0</v>
      </c>
      <c r="DE84" s="403" t="str">
        <f t="shared" ca="1" si="100"/>
        <v>F.6.</v>
      </c>
      <c r="DF84" s="273">
        <v>1</v>
      </c>
      <c r="DG84" s="261">
        <f t="shared" ca="1" si="113"/>
        <v>21</v>
      </c>
      <c r="DH84" s="261">
        <v>0</v>
      </c>
    </row>
    <row r="85" spans="1:112" s="1" customFormat="1" hidden="1">
      <c r="A85" s="210">
        <v>73</v>
      </c>
      <c r="B85" s="347" t="str">
        <f t="shared" ca="1" si="97"/>
        <v>F.7.</v>
      </c>
      <c r="C85" s="216" t="str">
        <f t="shared" ca="1" si="98"/>
        <v>Veikla</v>
      </c>
      <c r="D85" s="235"/>
      <c r="E85" s="239">
        <f t="shared" ca="1" si="99"/>
        <v>0.21</v>
      </c>
      <c r="F85" s="233">
        <f ca="1">H85+NPV(FD,I85:INDEX(I85:DC85,PAL))</f>
        <v>0</v>
      </c>
      <c r="G85" s="230">
        <f ca="1">SUMIF($H$5:$DC$5,"&lt;="&amp;PAL,$H85:$DC85)</f>
        <v>0</v>
      </c>
      <c r="H85" s="228">
        <f t="shared" ca="1" si="103"/>
        <v>0</v>
      </c>
      <c r="I85" s="228">
        <f t="shared" ca="1" si="103"/>
        <v>0</v>
      </c>
      <c r="J85" s="228">
        <f t="shared" ca="1" si="103"/>
        <v>0</v>
      </c>
      <c r="K85" s="228">
        <f t="shared" ca="1" si="103"/>
        <v>0</v>
      </c>
      <c r="L85" s="228">
        <f t="shared" ca="1" si="103"/>
        <v>0</v>
      </c>
      <c r="M85" s="228">
        <f t="shared" ca="1" si="103"/>
        <v>0</v>
      </c>
      <c r="N85" s="228">
        <f t="shared" ca="1" si="103"/>
        <v>0</v>
      </c>
      <c r="O85" s="228">
        <f t="shared" ca="1" si="103"/>
        <v>0</v>
      </c>
      <c r="P85" s="228">
        <f t="shared" ca="1" si="103"/>
        <v>0</v>
      </c>
      <c r="Q85" s="228">
        <f t="shared" ca="1" si="103"/>
        <v>0</v>
      </c>
      <c r="R85" s="228">
        <f t="shared" ca="1" si="104"/>
        <v>0</v>
      </c>
      <c r="S85" s="228">
        <f t="shared" ca="1" si="104"/>
        <v>0</v>
      </c>
      <c r="T85" s="228">
        <f t="shared" ca="1" si="104"/>
        <v>0</v>
      </c>
      <c r="U85" s="228">
        <f t="shared" ca="1" si="104"/>
        <v>0</v>
      </c>
      <c r="V85" s="228">
        <f t="shared" ca="1" si="104"/>
        <v>0</v>
      </c>
      <c r="W85" s="228">
        <f t="shared" ca="1" si="104"/>
        <v>0</v>
      </c>
      <c r="X85" s="228">
        <f t="shared" ca="1" si="104"/>
        <v>0</v>
      </c>
      <c r="Y85" s="228">
        <f t="shared" ca="1" si="104"/>
        <v>0</v>
      </c>
      <c r="Z85" s="228">
        <f t="shared" ca="1" si="104"/>
        <v>0</v>
      </c>
      <c r="AA85" s="228">
        <f t="shared" ca="1" si="104"/>
        <v>0</v>
      </c>
      <c r="AB85" s="228">
        <f t="shared" ca="1" si="105"/>
        <v>0</v>
      </c>
      <c r="AC85" s="228">
        <f t="shared" ca="1" si="105"/>
        <v>0</v>
      </c>
      <c r="AD85" s="228">
        <f t="shared" ca="1" si="105"/>
        <v>0</v>
      </c>
      <c r="AE85" s="228">
        <f t="shared" ca="1" si="105"/>
        <v>0</v>
      </c>
      <c r="AF85" s="228">
        <f t="shared" ca="1" si="105"/>
        <v>0</v>
      </c>
      <c r="AG85" s="228">
        <f t="shared" ca="1" si="105"/>
        <v>0</v>
      </c>
      <c r="AH85" s="228">
        <f t="shared" ca="1" si="105"/>
        <v>0</v>
      </c>
      <c r="AI85" s="228">
        <f t="shared" ca="1" si="105"/>
        <v>0</v>
      </c>
      <c r="AJ85" s="228">
        <f t="shared" ca="1" si="105"/>
        <v>0</v>
      </c>
      <c r="AK85" s="228">
        <f t="shared" ca="1" si="105"/>
        <v>0</v>
      </c>
      <c r="AL85" s="228">
        <f t="shared" ca="1" si="106"/>
        <v>0</v>
      </c>
      <c r="AM85" s="228">
        <f t="shared" ca="1" si="106"/>
        <v>0</v>
      </c>
      <c r="AN85" s="228">
        <f t="shared" ca="1" si="106"/>
        <v>0</v>
      </c>
      <c r="AO85" s="228">
        <f t="shared" ca="1" si="106"/>
        <v>0</v>
      </c>
      <c r="AP85" s="228">
        <f t="shared" ca="1" si="106"/>
        <v>0</v>
      </c>
      <c r="AQ85" s="228">
        <f t="shared" ca="1" si="106"/>
        <v>0</v>
      </c>
      <c r="AR85" s="228">
        <f t="shared" ca="1" si="106"/>
        <v>0</v>
      </c>
      <c r="AS85" s="228">
        <f t="shared" ca="1" si="106"/>
        <v>0</v>
      </c>
      <c r="AT85" s="228">
        <f t="shared" ca="1" si="106"/>
        <v>0</v>
      </c>
      <c r="AU85" s="228">
        <f t="shared" ca="1" si="106"/>
        <v>0</v>
      </c>
      <c r="AV85" s="228">
        <f t="shared" ca="1" si="107"/>
        <v>0</v>
      </c>
      <c r="AW85" s="228">
        <f t="shared" ca="1" si="107"/>
        <v>0</v>
      </c>
      <c r="AX85" s="228">
        <f t="shared" ca="1" si="107"/>
        <v>0</v>
      </c>
      <c r="AY85" s="228">
        <f t="shared" ca="1" si="107"/>
        <v>0</v>
      </c>
      <c r="AZ85" s="228">
        <f t="shared" ca="1" si="107"/>
        <v>0</v>
      </c>
      <c r="BA85" s="228">
        <f t="shared" ca="1" si="107"/>
        <v>0</v>
      </c>
      <c r="BB85" s="228">
        <f t="shared" ca="1" si="107"/>
        <v>0</v>
      </c>
      <c r="BC85" s="228">
        <f t="shared" ca="1" si="107"/>
        <v>0</v>
      </c>
      <c r="BD85" s="228">
        <f t="shared" ca="1" si="107"/>
        <v>0</v>
      </c>
      <c r="BE85" s="228">
        <f t="shared" ca="1" si="107"/>
        <v>0</v>
      </c>
      <c r="BF85" s="228">
        <f t="shared" ca="1" si="108"/>
        <v>0</v>
      </c>
      <c r="BG85" s="228">
        <f t="shared" ca="1" si="108"/>
        <v>0</v>
      </c>
      <c r="BH85" s="228">
        <f t="shared" ca="1" si="108"/>
        <v>0</v>
      </c>
      <c r="BI85" s="228">
        <f t="shared" ca="1" si="108"/>
        <v>0</v>
      </c>
      <c r="BJ85" s="228">
        <f t="shared" ca="1" si="108"/>
        <v>0</v>
      </c>
      <c r="BK85" s="228">
        <f t="shared" ca="1" si="108"/>
        <v>0</v>
      </c>
      <c r="BL85" s="228">
        <f t="shared" ca="1" si="108"/>
        <v>0</v>
      </c>
      <c r="BM85" s="228">
        <f t="shared" ca="1" si="108"/>
        <v>0</v>
      </c>
      <c r="BN85" s="228">
        <f t="shared" ca="1" si="108"/>
        <v>0</v>
      </c>
      <c r="BO85" s="228">
        <f t="shared" ca="1" si="108"/>
        <v>0</v>
      </c>
      <c r="BP85" s="228">
        <f t="shared" ca="1" si="109"/>
        <v>0</v>
      </c>
      <c r="BQ85" s="228">
        <f t="shared" ca="1" si="109"/>
        <v>0</v>
      </c>
      <c r="BR85" s="228">
        <f t="shared" ca="1" si="109"/>
        <v>0</v>
      </c>
      <c r="BS85" s="228">
        <f t="shared" ca="1" si="109"/>
        <v>0</v>
      </c>
      <c r="BT85" s="228">
        <f t="shared" ca="1" si="109"/>
        <v>0</v>
      </c>
      <c r="BU85" s="228">
        <f t="shared" ca="1" si="109"/>
        <v>0</v>
      </c>
      <c r="BV85" s="228">
        <f t="shared" ca="1" si="109"/>
        <v>0</v>
      </c>
      <c r="BW85" s="228">
        <f t="shared" ca="1" si="109"/>
        <v>0</v>
      </c>
      <c r="BX85" s="228">
        <f t="shared" ca="1" si="109"/>
        <v>0</v>
      </c>
      <c r="BY85" s="228">
        <f t="shared" ca="1" si="109"/>
        <v>0</v>
      </c>
      <c r="BZ85" s="228">
        <f t="shared" ca="1" si="110"/>
        <v>0</v>
      </c>
      <c r="CA85" s="228">
        <f t="shared" ca="1" si="110"/>
        <v>0</v>
      </c>
      <c r="CB85" s="228">
        <f t="shared" ca="1" si="110"/>
        <v>0</v>
      </c>
      <c r="CC85" s="228">
        <f t="shared" ca="1" si="110"/>
        <v>0</v>
      </c>
      <c r="CD85" s="228">
        <f t="shared" ca="1" si="110"/>
        <v>0</v>
      </c>
      <c r="CE85" s="228">
        <f t="shared" ca="1" si="110"/>
        <v>0</v>
      </c>
      <c r="CF85" s="228">
        <f t="shared" ca="1" si="110"/>
        <v>0</v>
      </c>
      <c r="CG85" s="228">
        <f t="shared" ca="1" si="110"/>
        <v>0</v>
      </c>
      <c r="CH85" s="228">
        <f t="shared" ca="1" si="110"/>
        <v>0</v>
      </c>
      <c r="CI85" s="228">
        <f t="shared" ca="1" si="110"/>
        <v>0</v>
      </c>
      <c r="CJ85" s="228">
        <f t="shared" ca="1" si="111"/>
        <v>0</v>
      </c>
      <c r="CK85" s="228">
        <f t="shared" ca="1" si="111"/>
        <v>0</v>
      </c>
      <c r="CL85" s="228">
        <f t="shared" ca="1" si="111"/>
        <v>0</v>
      </c>
      <c r="CM85" s="228">
        <f t="shared" ca="1" si="111"/>
        <v>0</v>
      </c>
      <c r="CN85" s="228">
        <f t="shared" ca="1" si="111"/>
        <v>0</v>
      </c>
      <c r="CO85" s="228">
        <f t="shared" ca="1" si="111"/>
        <v>0</v>
      </c>
      <c r="CP85" s="228">
        <f t="shared" ca="1" si="111"/>
        <v>0</v>
      </c>
      <c r="CQ85" s="228">
        <f t="shared" ca="1" si="111"/>
        <v>0</v>
      </c>
      <c r="CR85" s="228">
        <f t="shared" ca="1" si="111"/>
        <v>0</v>
      </c>
      <c r="CS85" s="228">
        <f t="shared" ca="1" si="111"/>
        <v>0</v>
      </c>
      <c r="CT85" s="228">
        <f t="shared" ca="1" si="112"/>
        <v>0</v>
      </c>
      <c r="CU85" s="228">
        <f t="shared" ca="1" si="112"/>
        <v>0</v>
      </c>
      <c r="CV85" s="228">
        <f t="shared" ca="1" si="112"/>
        <v>0</v>
      </c>
      <c r="CW85" s="228">
        <f t="shared" ca="1" si="112"/>
        <v>0</v>
      </c>
      <c r="CX85" s="228">
        <f t="shared" ca="1" si="112"/>
        <v>0</v>
      </c>
      <c r="CY85" s="228">
        <f t="shared" ca="1" si="112"/>
        <v>0</v>
      </c>
      <c r="CZ85" s="228">
        <f t="shared" ca="1" si="112"/>
        <v>0</v>
      </c>
      <c r="DA85" s="228">
        <f t="shared" ca="1" si="112"/>
        <v>0</v>
      </c>
      <c r="DB85" s="228">
        <f t="shared" ca="1" si="112"/>
        <v>0</v>
      </c>
      <c r="DC85" s="228">
        <f t="shared" ca="1" si="112"/>
        <v>0</v>
      </c>
      <c r="DE85" s="403" t="str">
        <f t="shared" ca="1" si="100"/>
        <v>F.7.</v>
      </c>
      <c r="DF85" s="273">
        <v>1</v>
      </c>
      <c r="DG85" s="261">
        <f t="shared" ca="1" si="113"/>
        <v>21</v>
      </c>
      <c r="DH85" s="261">
        <v>0</v>
      </c>
    </row>
    <row r="86" spans="1:112" s="1" customFormat="1" hidden="1">
      <c r="A86" s="210">
        <v>74</v>
      </c>
      <c r="B86" s="347" t="str">
        <f t="shared" ca="1" si="97"/>
        <v>F.8.</v>
      </c>
      <c r="C86" s="216" t="str">
        <f t="shared" ca="1" si="98"/>
        <v>Veikla</v>
      </c>
      <c r="D86" s="235"/>
      <c r="E86" s="239">
        <f t="shared" ca="1" si="99"/>
        <v>0.21</v>
      </c>
      <c r="F86" s="233">
        <f ca="1">H86+NPV(FD,I86:INDEX(I86:DC86,PAL))</f>
        <v>0</v>
      </c>
      <c r="G86" s="230">
        <f ca="1">SUMIF($H$5:$DC$5,"&lt;="&amp;PAL,$H86:$DC86)</f>
        <v>0</v>
      </c>
      <c r="H86" s="228">
        <f t="shared" ca="1" si="103"/>
        <v>0</v>
      </c>
      <c r="I86" s="228">
        <f t="shared" ca="1" si="103"/>
        <v>0</v>
      </c>
      <c r="J86" s="228">
        <f t="shared" ca="1" si="103"/>
        <v>0</v>
      </c>
      <c r="K86" s="228">
        <f t="shared" ca="1" si="103"/>
        <v>0</v>
      </c>
      <c r="L86" s="228">
        <f t="shared" ca="1" si="103"/>
        <v>0</v>
      </c>
      <c r="M86" s="228">
        <f t="shared" ca="1" si="103"/>
        <v>0</v>
      </c>
      <c r="N86" s="228">
        <f t="shared" ca="1" si="103"/>
        <v>0</v>
      </c>
      <c r="O86" s="228">
        <f t="shared" ca="1" si="103"/>
        <v>0</v>
      </c>
      <c r="P86" s="228">
        <f t="shared" ca="1" si="103"/>
        <v>0</v>
      </c>
      <c r="Q86" s="228">
        <f t="shared" ca="1" si="103"/>
        <v>0</v>
      </c>
      <c r="R86" s="228">
        <f t="shared" ca="1" si="104"/>
        <v>0</v>
      </c>
      <c r="S86" s="228">
        <f t="shared" ca="1" si="104"/>
        <v>0</v>
      </c>
      <c r="T86" s="228">
        <f t="shared" ca="1" si="104"/>
        <v>0</v>
      </c>
      <c r="U86" s="228">
        <f t="shared" ca="1" si="104"/>
        <v>0</v>
      </c>
      <c r="V86" s="228">
        <f t="shared" ca="1" si="104"/>
        <v>0</v>
      </c>
      <c r="W86" s="228">
        <f t="shared" ca="1" si="104"/>
        <v>0</v>
      </c>
      <c r="X86" s="228">
        <f t="shared" ca="1" si="104"/>
        <v>0</v>
      </c>
      <c r="Y86" s="228">
        <f t="shared" ca="1" si="104"/>
        <v>0</v>
      </c>
      <c r="Z86" s="228">
        <f t="shared" ca="1" si="104"/>
        <v>0</v>
      </c>
      <c r="AA86" s="228">
        <f t="shared" ca="1" si="104"/>
        <v>0</v>
      </c>
      <c r="AB86" s="228">
        <f t="shared" ca="1" si="105"/>
        <v>0</v>
      </c>
      <c r="AC86" s="228">
        <f t="shared" ca="1" si="105"/>
        <v>0</v>
      </c>
      <c r="AD86" s="228">
        <f t="shared" ca="1" si="105"/>
        <v>0</v>
      </c>
      <c r="AE86" s="228">
        <f t="shared" ca="1" si="105"/>
        <v>0</v>
      </c>
      <c r="AF86" s="228">
        <f t="shared" ca="1" si="105"/>
        <v>0</v>
      </c>
      <c r="AG86" s="228">
        <f t="shared" ca="1" si="105"/>
        <v>0</v>
      </c>
      <c r="AH86" s="228">
        <f t="shared" ca="1" si="105"/>
        <v>0</v>
      </c>
      <c r="AI86" s="228">
        <f t="shared" ca="1" si="105"/>
        <v>0</v>
      </c>
      <c r="AJ86" s="228">
        <f t="shared" ca="1" si="105"/>
        <v>0</v>
      </c>
      <c r="AK86" s="228">
        <f t="shared" ca="1" si="105"/>
        <v>0</v>
      </c>
      <c r="AL86" s="228">
        <f t="shared" ca="1" si="106"/>
        <v>0</v>
      </c>
      <c r="AM86" s="228">
        <f t="shared" ca="1" si="106"/>
        <v>0</v>
      </c>
      <c r="AN86" s="228">
        <f t="shared" ca="1" si="106"/>
        <v>0</v>
      </c>
      <c r="AO86" s="228">
        <f t="shared" ca="1" si="106"/>
        <v>0</v>
      </c>
      <c r="AP86" s="228">
        <f t="shared" ca="1" si="106"/>
        <v>0</v>
      </c>
      <c r="AQ86" s="228">
        <f t="shared" ca="1" si="106"/>
        <v>0</v>
      </c>
      <c r="AR86" s="228">
        <f t="shared" ca="1" si="106"/>
        <v>0</v>
      </c>
      <c r="AS86" s="228">
        <f t="shared" ca="1" si="106"/>
        <v>0</v>
      </c>
      <c r="AT86" s="228">
        <f t="shared" ca="1" si="106"/>
        <v>0</v>
      </c>
      <c r="AU86" s="228">
        <f t="shared" ca="1" si="106"/>
        <v>0</v>
      </c>
      <c r="AV86" s="228">
        <f t="shared" ca="1" si="107"/>
        <v>0</v>
      </c>
      <c r="AW86" s="228">
        <f t="shared" ca="1" si="107"/>
        <v>0</v>
      </c>
      <c r="AX86" s="228">
        <f t="shared" ca="1" si="107"/>
        <v>0</v>
      </c>
      <c r="AY86" s="228">
        <f t="shared" ca="1" si="107"/>
        <v>0</v>
      </c>
      <c r="AZ86" s="228">
        <f t="shared" ca="1" si="107"/>
        <v>0</v>
      </c>
      <c r="BA86" s="228">
        <f t="shared" ca="1" si="107"/>
        <v>0</v>
      </c>
      <c r="BB86" s="228">
        <f t="shared" ca="1" si="107"/>
        <v>0</v>
      </c>
      <c r="BC86" s="228">
        <f t="shared" ca="1" si="107"/>
        <v>0</v>
      </c>
      <c r="BD86" s="228">
        <f t="shared" ca="1" si="107"/>
        <v>0</v>
      </c>
      <c r="BE86" s="228">
        <f t="shared" ca="1" si="107"/>
        <v>0</v>
      </c>
      <c r="BF86" s="228">
        <f t="shared" ca="1" si="108"/>
        <v>0</v>
      </c>
      <c r="BG86" s="228">
        <f t="shared" ca="1" si="108"/>
        <v>0</v>
      </c>
      <c r="BH86" s="228">
        <f t="shared" ca="1" si="108"/>
        <v>0</v>
      </c>
      <c r="BI86" s="228">
        <f t="shared" ca="1" si="108"/>
        <v>0</v>
      </c>
      <c r="BJ86" s="228">
        <f t="shared" ca="1" si="108"/>
        <v>0</v>
      </c>
      <c r="BK86" s="228">
        <f t="shared" ca="1" si="108"/>
        <v>0</v>
      </c>
      <c r="BL86" s="228">
        <f t="shared" ca="1" si="108"/>
        <v>0</v>
      </c>
      <c r="BM86" s="228">
        <f t="shared" ca="1" si="108"/>
        <v>0</v>
      </c>
      <c r="BN86" s="228">
        <f t="shared" ca="1" si="108"/>
        <v>0</v>
      </c>
      <c r="BO86" s="228">
        <f t="shared" ca="1" si="108"/>
        <v>0</v>
      </c>
      <c r="BP86" s="228">
        <f t="shared" ca="1" si="109"/>
        <v>0</v>
      </c>
      <c r="BQ86" s="228">
        <f t="shared" ca="1" si="109"/>
        <v>0</v>
      </c>
      <c r="BR86" s="228">
        <f t="shared" ca="1" si="109"/>
        <v>0</v>
      </c>
      <c r="BS86" s="228">
        <f t="shared" ca="1" si="109"/>
        <v>0</v>
      </c>
      <c r="BT86" s="228">
        <f t="shared" ca="1" si="109"/>
        <v>0</v>
      </c>
      <c r="BU86" s="228">
        <f t="shared" ca="1" si="109"/>
        <v>0</v>
      </c>
      <c r="BV86" s="228">
        <f t="shared" ca="1" si="109"/>
        <v>0</v>
      </c>
      <c r="BW86" s="228">
        <f t="shared" ca="1" si="109"/>
        <v>0</v>
      </c>
      <c r="BX86" s="228">
        <f t="shared" ca="1" si="109"/>
        <v>0</v>
      </c>
      <c r="BY86" s="228">
        <f t="shared" ca="1" si="109"/>
        <v>0</v>
      </c>
      <c r="BZ86" s="228">
        <f t="shared" ca="1" si="110"/>
        <v>0</v>
      </c>
      <c r="CA86" s="228">
        <f t="shared" ca="1" si="110"/>
        <v>0</v>
      </c>
      <c r="CB86" s="228">
        <f t="shared" ca="1" si="110"/>
        <v>0</v>
      </c>
      <c r="CC86" s="228">
        <f t="shared" ca="1" si="110"/>
        <v>0</v>
      </c>
      <c r="CD86" s="228">
        <f t="shared" ca="1" si="110"/>
        <v>0</v>
      </c>
      <c r="CE86" s="228">
        <f t="shared" ca="1" si="110"/>
        <v>0</v>
      </c>
      <c r="CF86" s="228">
        <f t="shared" ca="1" si="110"/>
        <v>0</v>
      </c>
      <c r="CG86" s="228">
        <f t="shared" ca="1" si="110"/>
        <v>0</v>
      </c>
      <c r="CH86" s="228">
        <f t="shared" ca="1" si="110"/>
        <v>0</v>
      </c>
      <c r="CI86" s="228">
        <f t="shared" ca="1" si="110"/>
        <v>0</v>
      </c>
      <c r="CJ86" s="228">
        <f t="shared" ca="1" si="111"/>
        <v>0</v>
      </c>
      <c r="CK86" s="228">
        <f t="shared" ca="1" si="111"/>
        <v>0</v>
      </c>
      <c r="CL86" s="228">
        <f t="shared" ca="1" si="111"/>
        <v>0</v>
      </c>
      <c r="CM86" s="228">
        <f t="shared" ca="1" si="111"/>
        <v>0</v>
      </c>
      <c r="CN86" s="228">
        <f t="shared" ca="1" si="111"/>
        <v>0</v>
      </c>
      <c r="CO86" s="228">
        <f t="shared" ca="1" si="111"/>
        <v>0</v>
      </c>
      <c r="CP86" s="228">
        <f t="shared" ca="1" si="111"/>
        <v>0</v>
      </c>
      <c r="CQ86" s="228">
        <f t="shared" ca="1" si="111"/>
        <v>0</v>
      </c>
      <c r="CR86" s="228">
        <f t="shared" ca="1" si="111"/>
        <v>0</v>
      </c>
      <c r="CS86" s="228">
        <f t="shared" ca="1" si="111"/>
        <v>0</v>
      </c>
      <c r="CT86" s="228">
        <f t="shared" ca="1" si="112"/>
        <v>0</v>
      </c>
      <c r="CU86" s="228">
        <f t="shared" ca="1" si="112"/>
        <v>0</v>
      </c>
      <c r="CV86" s="228">
        <f t="shared" ca="1" si="112"/>
        <v>0</v>
      </c>
      <c r="CW86" s="228">
        <f t="shared" ca="1" si="112"/>
        <v>0</v>
      </c>
      <c r="CX86" s="228">
        <f t="shared" ca="1" si="112"/>
        <v>0</v>
      </c>
      <c r="CY86" s="228">
        <f t="shared" ca="1" si="112"/>
        <v>0</v>
      </c>
      <c r="CZ86" s="228">
        <f t="shared" ca="1" si="112"/>
        <v>0</v>
      </c>
      <c r="DA86" s="228">
        <f t="shared" ca="1" si="112"/>
        <v>0</v>
      </c>
      <c r="DB86" s="228">
        <f t="shared" ca="1" si="112"/>
        <v>0</v>
      </c>
      <c r="DC86" s="228">
        <f t="shared" ca="1" si="112"/>
        <v>0</v>
      </c>
      <c r="DE86" s="403" t="str">
        <f t="shared" ca="1" si="100"/>
        <v>F.8.</v>
      </c>
      <c r="DF86" s="273">
        <v>1</v>
      </c>
      <c r="DG86" s="261">
        <f t="shared" ca="1" si="113"/>
        <v>21</v>
      </c>
      <c r="DH86" s="261">
        <v>0</v>
      </c>
    </row>
    <row r="87" spans="1:112" s="1" customFormat="1" hidden="1">
      <c r="A87" s="210">
        <v>75</v>
      </c>
      <c r="B87" s="347" t="str">
        <f t="shared" ca="1" si="97"/>
        <v>F.9.</v>
      </c>
      <c r="C87" s="216" t="str">
        <f t="shared" ca="1" si="98"/>
        <v>Reinvesticijos (po priemonės įgyvendinimo)</v>
      </c>
      <c r="D87" s="223"/>
      <c r="E87" s="239">
        <f t="shared" ca="1" si="99"/>
        <v>0.21</v>
      </c>
      <c r="F87" s="233">
        <f ca="1">H87+NPV(FD,I87:INDEX(I87:DC87,PAL))</f>
        <v>0</v>
      </c>
      <c r="G87" s="230">
        <f ca="1">SUMIF($H$5:$DC$5,"&lt;="&amp;PAL,$H87:$DC87)</f>
        <v>0</v>
      </c>
      <c r="H87" s="228">
        <f t="shared" ca="1" si="103"/>
        <v>0</v>
      </c>
      <c r="I87" s="228">
        <f t="shared" ca="1" si="103"/>
        <v>0</v>
      </c>
      <c r="J87" s="228">
        <f t="shared" ca="1" si="103"/>
        <v>0</v>
      </c>
      <c r="K87" s="228">
        <f t="shared" ca="1" si="103"/>
        <v>0</v>
      </c>
      <c r="L87" s="228">
        <f t="shared" ca="1" si="103"/>
        <v>0</v>
      </c>
      <c r="M87" s="228">
        <f t="shared" ca="1" si="103"/>
        <v>0</v>
      </c>
      <c r="N87" s="228">
        <f t="shared" ca="1" si="103"/>
        <v>0</v>
      </c>
      <c r="O87" s="228">
        <f t="shared" ca="1" si="103"/>
        <v>0</v>
      </c>
      <c r="P87" s="228">
        <f t="shared" ca="1" si="103"/>
        <v>0</v>
      </c>
      <c r="Q87" s="228">
        <f t="shared" ca="1" si="103"/>
        <v>0</v>
      </c>
      <c r="R87" s="228">
        <f t="shared" ca="1" si="104"/>
        <v>0</v>
      </c>
      <c r="S87" s="228">
        <f t="shared" ca="1" si="104"/>
        <v>0</v>
      </c>
      <c r="T87" s="228">
        <f t="shared" ca="1" si="104"/>
        <v>0</v>
      </c>
      <c r="U87" s="228">
        <f t="shared" ca="1" si="104"/>
        <v>0</v>
      </c>
      <c r="V87" s="228">
        <f t="shared" ca="1" si="104"/>
        <v>0</v>
      </c>
      <c r="W87" s="228">
        <f t="shared" ca="1" si="104"/>
        <v>0</v>
      </c>
      <c r="X87" s="228">
        <f t="shared" ca="1" si="104"/>
        <v>0</v>
      </c>
      <c r="Y87" s="228">
        <f t="shared" ca="1" si="104"/>
        <v>0</v>
      </c>
      <c r="Z87" s="228">
        <f t="shared" ca="1" si="104"/>
        <v>0</v>
      </c>
      <c r="AA87" s="228">
        <f t="shared" ca="1" si="104"/>
        <v>0</v>
      </c>
      <c r="AB87" s="228">
        <f t="shared" ca="1" si="105"/>
        <v>0</v>
      </c>
      <c r="AC87" s="228">
        <f t="shared" ca="1" si="105"/>
        <v>0</v>
      </c>
      <c r="AD87" s="228">
        <f t="shared" ca="1" si="105"/>
        <v>0</v>
      </c>
      <c r="AE87" s="228">
        <f t="shared" ca="1" si="105"/>
        <v>0</v>
      </c>
      <c r="AF87" s="228">
        <f t="shared" ca="1" si="105"/>
        <v>0</v>
      </c>
      <c r="AG87" s="228">
        <f t="shared" ca="1" si="105"/>
        <v>0</v>
      </c>
      <c r="AH87" s="228">
        <f t="shared" ca="1" si="105"/>
        <v>0</v>
      </c>
      <c r="AI87" s="228">
        <f t="shared" ca="1" si="105"/>
        <v>0</v>
      </c>
      <c r="AJ87" s="228">
        <f t="shared" ca="1" si="105"/>
        <v>0</v>
      </c>
      <c r="AK87" s="228">
        <f t="shared" ca="1" si="105"/>
        <v>0</v>
      </c>
      <c r="AL87" s="228">
        <f t="shared" ca="1" si="106"/>
        <v>0</v>
      </c>
      <c r="AM87" s="228">
        <f t="shared" ca="1" si="106"/>
        <v>0</v>
      </c>
      <c r="AN87" s="228">
        <f t="shared" ca="1" si="106"/>
        <v>0</v>
      </c>
      <c r="AO87" s="228">
        <f t="shared" ca="1" si="106"/>
        <v>0</v>
      </c>
      <c r="AP87" s="228">
        <f t="shared" ca="1" si="106"/>
        <v>0</v>
      </c>
      <c r="AQ87" s="228">
        <f t="shared" ca="1" si="106"/>
        <v>0</v>
      </c>
      <c r="AR87" s="228">
        <f t="shared" ca="1" si="106"/>
        <v>0</v>
      </c>
      <c r="AS87" s="228">
        <f t="shared" ca="1" si="106"/>
        <v>0</v>
      </c>
      <c r="AT87" s="228">
        <f t="shared" ca="1" si="106"/>
        <v>0</v>
      </c>
      <c r="AU87" s="228">
        <f t="shared" ca="1" si="106"/>
        <v>0</v>
      </c>
      <c r="AV87" s="228">
        <f t="shared" ca="1" si="107"/>
        <v>0</v>
      </c>
      <c r="AW87" s="228">
        <f t="shared" ca="1" si="107"/>
        <v>0</v>
      </c>
      <c r="AX87" s="228">
        <f t="shared" ca="1" si="107"/>
        <v>0</v>
      </c>
      <c r="AY87" s="228">
        <f t="shared" ca="1" si="107"/>
        <v>0</v>
      </c>
      <c r="AZ87" s="228">
        <f t="shared" ca="1" si="107"/>
        <v>0</v>
      </c>
      <c r="BA87" s="228">
        <f t="shared" ca="1" si="107"/>
        <v>0</v>
      </c>
      <c r="BB87" s="228">
        <f t="shared" ca="1" si="107"/>
        <v>0</v>
      </c>
      <c r="BC87" s="228">
        <f t="shared" ca="1" si="107"/>
        <v>0</v>
      </c>
      <c r="BD87" s="228">
        <f t="shared" ca="1" si="107"/>
        <v>0</v>
      </c>
      <c r="BE87" s="228">
        <f t="shared" ca="1" si="107"/>
        <v>0</v>
      </c>
      <c r="BF87" s="228">
        <f t="shared" ca="1" si="108"/>
        <v>0</v>
      </c>
      <c r="BG87" s="228">
        <f t="shared" ca="1" si="108"/>
        <v>0</v>
      </c>
      <c r="BH87" s="228">
        <f t="shared" ca="1" si="108"/>
        <v>0</v>
      </c>
      <c r="BI87" s="228">
        <f t="shared" ca="1" si="108"/>
        <v>0</v>
      </c>
      <c r="BJ87" s="228">
        <f t="shared" ca="1" si="108"/>
        <v>0</v>
      </c>
      <c r="BK87" s="228">
        <f t="shared" ca="1" si="108"/>
        <v>0</v>
      </c>
      <c r="BL87" s="228">
        <f t="shared" ca="1" si="108"/>
        <v>0</v>
      </c>
      <c r="BM87" s="228">
        <f t="shared" ca="1" si="108"/>
        <v>0</v>
      </c>
      <c r="BN87" s="228">
        <f t="shared" ca="1" si="108"/>
        <v>0</v>
      </c>
      <c r="BO87" s="228">
        <f t="shared" ca="1" si="108"/>
        <v>0</v>
      </c>
      <c r="BP87" s="228">
        <f t="shared" ca="1" si="109"/>
        <v>0</v>
      </c>
      <c r="BQ87" s="228">
        <f t="shared" ca="1" si="109"/>
        <v>0</v>
      </c>
      <c r="BR87" s="228">
        <f t="shared" ca="1" si="109"/>
        <v>0</v>
      </c>
      <c r="BS87" s="228">
        <f t="shared" ca="1" si="109"/>
        <v>0</v>
      </c>
      <c r="BT87" s="228">
        <f t="shared" ca="1" si="109"/>
        <v>0</v>
      </c>
      <c r="BU87" s="228">
        <f t="shared" ca="1" si="109"/>
        <v>0</v>
      </c>
      <c r="BV87" s="228">
        <f t="shared" ca="1" si="109"/>
        <v>0</v>
      </c>
      <c r="BW87" s="228">
        <f t="shared" ca="1" si="109"/>
        <v>0</v>
      </c>
      <c r="BX87" s="228">
        <f t="shared" ca="1" si="109"/>
        <v>0</v>
      </c>
      <c r="BY87" s="228">
        <f t="shared" ca="1" si="109"/>
        <v>0</v>
      </c>
      <c r="BZ87" s="228">
        <f t="shared" ca="1" si="110"/>
        <v>0</v>
      </c>
      <c r="CA87" s="228">
        <f t="shared" ca="1" si="110"/>
        <v>0</v>
      </c>
      <c r="CB87" s="228">
        <f t="shared" ca="1" si="110"/>
        <v>0</v>
      </c>
      <c r="CC87" s="228">
        <f t="shared" ca="1" si="110"/>
        <v>0</v>
      </c>
      <c r="CD87" s="228">
        <f t="shared" ca="1" si="110"/>
        <v>0</v>
      </c>
      <c r="CE87" s="228">
        <f t="shared" ca="1" si="110"/>
        <v>0</v>
      </c>
      <c r="CF87" s="228">
        <f t="shared" ca="1" si="110"/>
        <v>0</v>
      </c>
      <c r="CG87" s="228">
        <f t="shared" ca="1" si="110"/>
        <v>0</v>
      </c>
      <c r="CH87" s="228">
        <f t="shared" ca="1" si="110"/>
        <v>0</v>
      </c>
      <c r="CI87" s="228">
        <f t="shared" ca="1" si="110"/>
        <v>0</v>
      </c>
      <c r="CJ87" s="228">
        <f t="shared" ca="1" si="111"/>
        <v>0</v>
      </c>
      <c r="CK87" s="228">
        <f t="shared" ca="1" si="111"/>
        <v>0</v>
      </c>
      <c r="CL87" s="228">
        <f t="shared" ca="1" si="111"/>
        <v>0</v>
      </c>
      <c r="CM87" s="228">
        <f t="shared" ca="1" si="111"/>
        <v>0</v>
      </c>
      <c r="CN87" s="228">
        <f t="shared" ca="1" si="111"/>
        <v>0</v>
      </c>
      <c r="CO87" s="228">
        <f t="shared" ca="1" si="111"/>
        <v>0</v>
      </c>
      <c r="CP87" s="228">
        <f t="shared" ca="1" si="111"/>
        <v>0</v>
      </c>
      <c r="CQ87" s="228">
        <f t="shared" ca="1" si="111"/>
        <v>0</v>
      </c>
      <c r="CR87" s="228">
        <f t="shared" ca="1" si="111"/>
        <v>0</v>
      </c>
      <c r="CS87" s="228">
        <f t="shared" ca="1" si="111"/>
        <v>0</v>
      </c>
      <c r="CT87" s="228">
        <f t="shared" ca="1" si="112"/>
        <v>0</v>
      </c>
      <c r="CU87" s="228">
        <f t="shared" ca="1" si="112"/>
        <v>0</v>
      </c>
      <c r="CV87" s="228">
        <f t="shared" ca="1" si="112"/>
        <v>0</v>
      </c>
      <c r="CW87" s="228">
        <f t="shared" ca="1" si="112"/>
        <v>0</v>
      </c>
      <c r="CX87" s="228">
        <f t="shared" ca="1" si="112"/>
        <v>0</v>
      </c>
      <c r="CY87" s="228">
        <f t="shared" ca="1" si="112"/>
        <v>0</v>
      </c>
      <c r="CZ87" s="228">
        <f t="shared" ca="1" si="112"/>
        <v>0</v>
      </c>
      <c r="DA87" s="228">
        <f t="shared" ca="1" si="112"/>
        <v>0</v>
      </c>
      <c r="DB87" s="228">
        <f t="shared" ca="1" si="112"/>
        <v>0</v>
      </c>
      <c r="DC87" s="228">
        <f t="shared" ca="1" si="112"/>
        <v>0</v>
      </c>
      <c r="DE87" s="403" t="str">
        <f t="shared" ca="1" si="100"/>
        <v>F.9.</v>
      </c>
      <c r="DF87" s="273">
        <v>1</v>
      </c>
      <c r="DG87" s="261">
        <f t="shared" ca="1" si="113"/>
        <v>21</v>
      </c>
      <c r="DH87" s="261">
        <v>0</v>
      </c>
    </row>
    <row r="88" spans="1:112" s="1" customFormat="1" hidden="1">
      <c r="A88" s="210">
        <v>76</v>
      </c>
      <c r="B88" s="347" t="str">
        <f t="shared" ca="1" si="97"/>
        <v>F.L.</v>
      </c>
      <c r="C88" s="216" t="str">
        <f t="shared" ca="1" si="98"/>
        <v>Likutinė vertė</v>
      </c>
      <c r="D88" s="223"/>
      <c r="E88" s="239">
        <f t="shared" ca="1" si="99"/>
        <v>0.21</v>
      </c>
      <c r="F88" s="233">
        <f ca="1">H88+NPV(FD,I88:INDEX(I88:DC88,PAL))</f>
        <v>0</v>
      </c>
      <c r="G88" s="230">
        <f ca="1">SUMIF($H$5:$DC$5,"&lt;="&amp;PAL,$H88:$DC88)</f>
        <v>0</v>
      </c>
      <c r="H88" s="228">
        <f t="shared" ref="H88:W88" ca="1" si="114">OFFSET(INDIRECT("'"&amp;Opt_alt&amp;"'!H12"),$A88,H$5)</f>
        <v>0</v>
      </c>
      <c r="I88" s="228">
        <f t="shared" ca="1" si="114"/>
        <v>0</v>
      </c>
      <c r="J88" s="228">
        <f t="shared" ca="1" si="114"/>
        <v>0</v>
      </c>
      <c r="K88" s="228">
        <f t="shared" ca="1" si="114"/>
        <v>0</v>
      </c>
      <c r="L88" s="228">
        <f t="shared" ca="1" si="114"/>
        <v>0</v>
      </c>
      <c r="M88" s="228">
        <f t="shared" ca="1" si="114"/>
        <v>0</v>
      </c>
      <c r="N88" s="228">
        <f t="shared" ca="1" si="114"/>
        <v>0</v>
      </c>
      <c r="O88" s="228">
        <f t="shared" ca="1" si="114"/>
        <v>0</v>
      </c>
      <c r="P88" s="228">
        <f t="shared" ca="1" si="114"/>
        <v>0</v>
      </c>
      <c r="Q88" s="228">
        <f t="shared" ca="1" si="114"/>
        <v>0</v>
      </c>
      <c r="R88" s="228">
        <f t="shared" ca="1" si="114"/>
        <v>0</v>
      </c>
      <c r="S88" s="228">
        <f t="shared" ca="1" si="114"/>
        <v>0</v>
      </c>
      <c r="T88" s="228">
        <f t="shared" ca="1" si="114"/>
        <v>0</v>
      </c>
      <c r="U88" s="228">
        <f t="shared" ca="1" si="114"/>
        <v>0</v>
      </c>
      <c r="V88" s="228">
        <f t="shared" ca="1" si="114"/>
        <v>0</v>
      </c>
      <c r="W88" s="228">
        <f t="shared" ca="1" si="114"/>
        <v>0</v>
      </c>
      <c r="X88" s="228">
        <f t="shared" ref="X88:CI88" ca="1" si="115">OFFSET(INDIRECT("'"&amp;Opt_alt&amp;"'!H12"),$A88,X$5)</f>
        <v>0</v>
      </c>
      <c r="Y88" s="228">
        <f t="shared" ca="1" si="115"/>
        <v>0</v>
      </c>
      <c r="Z88" s="228">
        <f t="shared" ca="1" si="115"/>
        <v>0</v>
      </c>
      <c r="AA88" s="228">
        <f t="shared" ca="1" si="115"/>
        <v>0</v>
      </c>
      <c r="AB88" s="228">
        <f t="shared" ca="1" si="115"/>
        <v>0</v>
      </c>
      <c r="AC88" s="228">
        <f t="shared" ca="1" si="115"/>
        <v>0</v>
      </c>
      <c r="AD88" s="228">
        <f t="shared" ca="1" si="115"/>
        <v>0</v>
      </c>
      <c r="AE88" s="228">
        <f t="shared" ca="1" si="115"/>
        <v>0</v>
      </c>
      <c r="AF88" s="228">
        <f t="shared" ca="1" si="115"/>
        <v>0</v>
      </c>
      <c r="AG88" s="228">
        <f t="shared" ca="1" si="115"/>
        <v>0</v>
      </c>
      <c r="AH88" s="228">
        <f t="shared" ca="1" si="115"/>
        <v>0</v>
      </c>
      <c r="AI88" s="228">
        <f t="shared" ca="1" si="115"/>
        <v>0</v>
      </c>
      <c r="AJ88" s="228">
        <f t="shared" ca="1" si="115"/>
        <v>0</v>
      </c>
      <c r="AK88" s="228">
        <f t="shared" ca="1" si="115"/>
        <v>0</v>
      </c>
      <c r="AL88" s="228">
        <f t="shared" ca="1" si="115"/>
        <v>0</v>
      </c>
      <c r="AM88" s="228">
        <f t="shared" ca="1" si="115"/>
        <v>0</v>
      </c>
      <c r="AN88" s="228">
        <f t="shared" ca="1" si="115"/>
        <v>0</v>
      </c>
      <c r="AO88" s="228">
        <f t="shared" ca="1" si="115"/>
        <v>0</v>
      </c>
      <c r="AP88" s="228">
        <f t="shared" ca="1" si="115"/>
        <v>0</v>
      </c>
      <c r="AQ88" s="228">
        <f t="shared" ca="1" si="115"/>
        <v>0</v>
      </c>
      <c r="AR88" s="228">
        <f t="shared" ca="1" si="115"/>
        <v>0</v>
      </c>
      <c r="AS88" s="228">
        <f t="shared" ca="1" si="115"/>
        <v>0</v>
      </c>
      <c r="AT88" s="228">
        <f t="shared" ca="1" si="115"/>
        <v>0</v>
      </c>
      <c r="AU88" s="228">
        <f t="shared" ca="1" si="115"/>
        <v>0</v>
      </c>
      <c r="AV88" s="228">
        <f t="shared" ca="1" si="115"/>
        <v>0</v>
      </c>
      <c r="AW88" s="228">
        <f t="shared" ca="1" si="115"/>
        <v>0</v>
      </c>
      <c r="AX88" s="228">
        <f t="shared" ca="1" si="115"/>
        <v>0</v>
      </c>
      <c r="AY88" s="228">
        <f t="shared" ca="1" si="115"/>
        <v>0</v>
      </c>
      <c r="AZ88" s="228">
        <f t="shared" ca="1" si="115"/>
        <v>0</v>
      </c>
      <c r="BA88" s="228">
        <f t="shared" ca="1" si="115"/>
        <v>0</v>
      </c>
      <c r="BB88" s="228">
        <f t="shared" ca="1" si="115"/>
        <v>0</v>
      </c>
      <c r="BC88" s="228">
        <f t="shared" ca="1" si="115"/>
        <v>0</v>
      </c>
      <c r="BD88" s="228">
        <f t="shared" ca="1" si="115"/>
        <v>0</v>
      </c>
      <c r="BE88" s="228">
        <f t="shared" ca="1" si="115"/>
        <v>0</v>
      </c>
      <c r="BF88" s="228">
        <f t="shared" ca="1" si="115"/>
        <v>0</v>
      </c>
      <c r="BG88" s="228">
        <f t="shared" ca="1" si="115"/>
        <v>0</v>
      </c>
      <c r="BH88" s="228">
        <f t="shared" ca="1" si="115"/>
        <v>0</v>
      </c>
      <c r="BI88" s="228">
        <f t="shared" ca="1" si="115"/>
        <v>0</v>
      </c>
      <c r="BJ88" s="228">
        <f t="shared" ca="1" si="115"/>
        <v>0</v>
      </c>
      <c r="BK88" s="228">
        <f t="shared" ca="1" si="115"/>
        <v>0</v>
      </c>
      <c r="BL88" s="228">
        <f t="shared" ca="1" si="115"/>
        <v>0</v>
      </c>
      <c r="BM88" s="228">
        <f t="shared" ca="1" si="115"/>
        <v>0</v>
      </c>
      <c r="BN88" s="228">
        <f t="shared" ca="1" si="115"/>
        <v>0</v>
      </c>
      <c r="BO88" s="228">
        <f t="shared" ca="1" si="115"/>
        <v>0</v>
      </c>
      <c r="BP88" s="228">
        <f t="shared" ca="1" si="115"/>
        <v>0</v>
      </c>
      <c r="BQ88" s="228">
        <f t="shared" ca="1" si="115"/>
        <v>0</v>
      </c>
      <c r="BR88" s="228">
        <f t="shared" ca="1" si="115"/>
        <v>0</v>
      </c>
      <c r="BS88" s="228">
        <f t="shared" ca="1" si="115"/>
        <v>0</v>
      </c>
      <c r="BT88" s="228">
        <f t="shared" ca="1" si="115"/>
        <v>0</v>
      </c>
      <c r="BU88" s="228">
        <f t="shared" ca="1" si="115"/>
        <v>0</v>
      </c>
      <c r="BV88" s="228">
        <f t="shared" ca="1" si="115"/>
        <v>0</v>
      </c>
      <c r="BW88" s="228">
        <f t="shared" ca="1" si="115"/>
        <v>0</v>
      </c>
      <c r="BX88" s="228">
        <f t="shared" ca="1" si="115"/>
        <v>0</v>
      </c>
      <c r="BY88" s="228">
        <f t="shared" ca="1" si="115"/>
        <v>0</v>
      </c>
      <c r="BZ88" s="228">
        <f t="shared" ca="1" si="115"/>
        <v>0</v>
      </c>
      <c r="CA88" s="228">
        <f t="shared" ca="1" si="115"/>
        <v>0</v>
      </c>
      <c r="CB88" s="228">
        <f t="shared" ca="1" si="115"/>
        <v>0</v>
      </c>
      <c r="CC88" s="228">
        <f t="shared" ca="1" si="115"/>
        <v>0</v>
      </c>
      <c r="CD88" s="228">
        <f t="shared" ca="1" si="115"/>
        <v>0</v>
      </c>
      <c r="CE88" s="228">
        <f t="shared" ca="1" si="115"/>
        <v>0</v>
      </c>
      <c r="CF88" s="228">
        <f t="shared" ca="1" si="115"/>
        <v>0</v>
      </c>
      <c r="CG88" s="228">
        <f t="shared" ca="1" si="115"/>
        <v>0</v>
      </c>
      <c r="CH88" s="228">
        <f t="shared" ca="1" si="115"/>
        <v>0</v>
      </c>
      <c r="CI88" s="228">
        <f t="shared" ca="1" si="115"/>
        <v>0</v>
      </c>
      <c r="CJ88" s="228">
        <f t="shared" ref="CJ88:DC88" ca="1" si="116">OFFSET(INDIRECT("'"&amp;Opt_alt&amp;"'!H12"),$A88,CJ$5)</f>
        <v>0</v>
      </c>
      <c r="CK88" s="228">
        <f t="shared" ca="1" si="116"/>
        <v>0</v>
      </c>
      <c r="CL88" s="228">
        <f t="shared" ca="1" si="116"/>
        <v>0</v>
      </c>
      <c r="CM88" s="228">
        <f t="shared" ca="1" si="116"/>
        <v>0</v>
      </c>
      <c r="CN88" s="228">
        <f t="shared" ca="1" si="116"/>
        <v>0</v>
      </c>
      <c r="CO88" s="228">
        <f t="shared" ca="1" si="116"/>
        <v>0</v>
      </c>
      <c r="CP88" s="228">
        <f t="shared" ca="1" si="116"/>
        <v>0</v>
      </c>
      <c r="CQ88" s="228">
        <f t="shared" ca="1" si="116"/>
        <v>0</v>
      </c>
      <c r="CR88" s="228">
        <f t="shared" ca="1" si="116"/>
        <v>0</v>
      </c>
      <c r="CS88" s="228">
        <f t="shared" ca="1" si="116"/>
        <v>0</v>
      </c>
      <c r="CT88" s="228">
        <f t="shared" ca="1" si="116"/>
        <v>0</v>
      </c>
      <c r="CU88" s="228">
        <f t="shared" ca="1" si="116"/>
        <v>0</v>
      </c>
      <c r="CV88" s="228">
        <f t="shared" ca="1" si="116"/>
        <v>0</v>
      </c>
      <c r="CW88" s="228">
        <f t="shared" ca="1" si="116"/>
        <v>0</v>
      </c>
      <c r="CX88" s="228">
        <f t="shared" ca="1" si="116"/>
        <v>0</v>
      </c>
      <c r="CY88" s="228">
        <f t="shared" ca="1" si="116"/>
        <v>0</v>
      </c>
      <c r="CZ88" s="228">
        <f t="shared" ca="1" si="116"/>
        <v>0</v>
      </c>
      <c r="DA88" s="228">
        <f t="shared" ca="1" si="116"/>
        <v>0</v>
      </c>
      <c r="DB88" s="228">
        <f t="shared" ca="1" si="116"/>
        <v>0</v>
      </c>
      <c r="DC88" s="228">
        <f t="shared" ca="1" si="116"/>
        <v>0</v>
      </c>
      <c r="DE88" s="403" t="str">
        <f t="shared" ca="1" si="100"/>
        <v>F.L.</v>
      </c>
      <c r="DF88" s="273">
        <v>1</v>
      </c>
      <c r="DG88" s="261">
        <f t="shared" ca="1" si="113"/>
        <v>21</v>
      </c>
      <c r="DH88" s="261">
        <f ca="1">DG88/(100+DG88)</f>
        <v>0.17355371900826447</v>
      </c>
    </row>
    <row r="89" spans="1:112" hidden="1">
      <c r="A89" s="210">
        <v>77</v>
      </c>
      <c r="B89" s="347" t="str">
        <f t="shared" ca="1" si="97"/>
        <v>G.</v>
      </c>
      <c r="C89" s="339" t="str">
        <f t="shared" ca="1" si="98"/>
        <v>VEIKLOS IR PALAIKYMO (ATNAUJINIMO) SĄNAUDOS, IŠ VISO</v>
      </c>
      <c r="D89" s="382"/>
      <c r="E89" s="379" t="str">
        <f t="shared" ca="1" si="99"/>
        <v/>
      </c>
      <c r="F89" s="231">
        <f ca="1">SUM(F90:F99)</f>
        <v>298498478.65727246</v>
      </c>
      <c r="G89" s="234">
        <f ca="1">SUM(G90:G99)</f>
        <v>364000000</v>
      </c>
      <c r="H89" s="380">
        <f ca="1">SUM(H90:H99)</f>
        <v>0</v>
      </c>
      <c r="I89" s="380">
        <f t="shared" ref="I89:BT89" ca="1" si="117">SUM(I90:I99)</f>
        <v>11000000</v>
      </c>
      <c r="J89" s="380">
        <f t="shared" ca="1" si="117"/>
        <v>23000000</v>
      </c>
      <c r="K89" s="380">
        <f t="shared" ca="1" si="117"/>
        <v>36000000</v>
      </c>
      <c r="L89" s="380">
        <f t="shared" ca="1" si="117"/>
        <v>50000000</v>
      </c>
      <c r="M89" s="380">
        <f t="shared" ca="1" si="117"/>
        <v>65000000</v>
      </c>
      <c r="N89" s="380">
        <f t="shared" ca="1" si="117"/>
        <v>81000000</v>
      </c>
      <c r="O89" s="380">
        <f t="shared" ca="1" si="117"/>
        <v>98000000</v>
      </c>
      <c r="P89" s="380">
        <f t="shared" ca="1" si="117"/>
        <v>0</v>
      </c>
      <c r="Q89" s="380">
        <f t="shared" ca="1" si="117"/>
        <v>0</v>
      </c>
      <c r="R89" s="380">
        <f t="shared" ca="1" si="117"/>
        <v>0</v>
      </c>
      <c r="S89" s="380">
        <f t="shared" ca="1" si="117"/>
        <v>0</v>
      </c>
      <c r="T89" s="380">
        <f t="shared" ca="1" si="117"/>
        <v>0</v>
      </c>
      <c r="U89" s="380">
        <f t="shared" ca="1" si="117"/>
        <v>0</v>
      </c>
      <c r="V89" s="380">
        <f t="shared" ca="1" si="117"/>
        <v>0</v>
      </c>
      <c r="W89" s="380">
        <f t="shared" ca="1" si="117"/>
        <v>0</v>
      </c>
      <c r="X89" s="380">
        <f t="shared" ca="1" si="117"/>
        <v>0</v>
      </c>
      <c r="Y89" s="380">
        <f t="shared" ca="1" si="117"/>
        <v>0</v>
      </c>
      <c r="Z89" s="380">
        <f t="shared" ca="1" si="117"/>
        <v>0</v>
      </c>
      <c r="AA89" s="380">
        <f t="shared" ca="1" si="117"/>
        <v>0</v>
      </c>
      <c r="AB89" s="380">
        <f t="shared" ca="1" si="117"/>
        <v>0</v>
      </c>
      <c r="AC89" s="380">
        <f t="shared" ca="1" si="117"/>
        <v>0</v>
      </c>
      <c r="AD89" s="380">
        <f t="shared" ca="1" si="117"/>
        <v>0</v>
      </c>
      <c r="AE89" s="380">
        <f t="shared" ca="1" si="117"/>
        <v>0</v>
      </c>
      <c r="AF89" s="380">
        <f t="shared" ca="1" si="117"/>
        <v>0</v>
      </c>
      <c r="AG89" s="380">
        <f t="shared" ca="1" si="117"/>
        <v>0</v>
      </c>
      <c r="AH89" s="380">
        <f t="shared" ca="1" si="117"/>
        <v>0</v>
      </c>
      <c r="AI89" s="380">
        <f t="shared" ca="1" si="117"/>
        <v>0</v>
      </c>
      <c r="AJ89" s="380">
        <f t="shared" ca="1" si="117"/>
        <v>0</v>
      </c>
      <c r="AK89" s="380">
        <f t="shared" ca="1" si="117"/>
        <v>0</v>
      </c>
      <c r="AL89" s="380">
        <f t="shared" ca="1" si="117"/>
        <v>0</v>
      </c>
      <c r="AM89" s="380">
        <f t="shared" ca="1" si="117"/>
        <v>0</v>
      </c>
      <c r="AN89" s="380">
        <f t="shared" ca="1" si="117"/>
        <v>0</v>
      </c>
      <c r="AO89" s="380">
        <f t="shared" ca="1" si="117"/>
        <v>0</v>
      </c>
      <c r="AP89" s="380">
        <f t="shared" ca="1" si="117"/>
        <v>0</v>
      </c>
      <c r="AQ89" s="380">
        <f t="shared" ca="1" si="117"/>
        <v>0</v>
      </c>
      <c r="AR89" s="380">
        <f t="shared" ca="1" si="117"/>
        <v>0</v>
      </c>
      <c r="AS89" s="380">
        <f t="shared" ca="1" si="117"/>
        <v>0</v>
      </c>
      <c r="AT89" s="380">
        <f t="shared" ca="1" si="117"/>
        <v>0</v>
      </c>
      <c r="AU89" s="380">
        <f t="shared" ca="1" si="117"/>
        <v>0</v>
      </c>
      <c r="AV89" s="380">
        <f t="shared" ca="1" si="117"/>
        <v>0</v>
      </c>
      <c r="AW89" s="380">
        <f t="shared" ca="1" si="117"/>
        <v>0</v>
      </c>
      <c r="AX89" s="380">
        <f t="shared" ca="1" si="117"/>
        <v>0</v>
      </c>
      <c r="AY89" s="380">
        <f t="shared" ca="1" si="117"/>
        <v>0</v>
      </c>
      <c r="AZ89" s="380">
        <f t="shared" ca="1" si="117"/>
        <v>0</v>
      </c>
      <c r="BA89" s="380">
        <f t="shared" ca="1" si="117"/>
        <v>0</v>
      </c>
      <c r="BB89" s="380">
        <f t="shared" ca="1" si="117"/>
        <v>0</v>
      </c>
      <c r="BC89" s="380">
        <f t="shared" ca="1" si="117"/>
        <v>0</v>
      </c>
      <c r="BD89" s="380">
        <f t="shared" ca="1" si="117"/>
        <v>0</v>
      </c>
      <c r="BE89" s="380">
        <f t="shared" ca="1" si="117"/>
        <v>0</v>
      </c>
      <c r="BF89" s="380">
        <f t="shared" ca="1" si="117"/>
        <v>0</v>
      </c>
      <c r="BG89" s="380">
        <f t="shared" ca="1" si="117"/>
        <v>0</v>
      </c>
      <c r="BH89" s="380">
        <f t="shared" ca="1" si="117"/>
        <v>0</v>
      </c>
      <c r="BI89" s="380">
        <f t="shared" ca="1" si="117"/>
        <v>0</v>
      </c>
      <c r="BJ89" s="380">
        <f t="shared" ca="1" si="117"/>
        <v>0</v>
      </c>
      <c r="BK89" s="380">
        <f t="shared" ca="1" si="117"/>
        <v>0</v>
      </c>
      <c r="BL89" s="380">
        <f t="shared" ca="1" si="117"/>
        <v>0</v>
      </c>
      <c r="BM89" s="380">
        <f t="shared" ca="1" si="117"/>
        <v>0</v>
      </c>
      <c r="BN89" s="380">
        <f t="shared" ca="1" si="117"/>
        <v>0</v>
      </c>
      <c r="BO89" s="380">
        <f t="shared" ca="1" si="117"/>
        <v>0</v>
      </c>
      <c r="BP89" s="380">
        <f t="shared" ca="1" si="117"/>
        <v>0</v>
      </c>
      <c r="BQ89" s="380">
        <f t="shared" ca="1" si="117"/>
        <v>0</v>
      </c>
      <c r="BR89" s="380">
        <f t="shared" ca="1" si="117"/>
        <v>0</v>
      </c>
      <c r="BS89" s="380">
        <f t="shared" ca="1" si="117"/>
        <v>0</v>
      </c>
      <c r="BT89" s="380">
        <f t="shared" ca="1" si="117"/>
        <v>0</v>
      </c>
      <c r="BU89" s="380">
        <f t="shared" ref="BU89:DC89" ca="1" si="118">SUM(BU90:BU99)</f>
        <v>0</v>
      </c>
      <c r="BV89" s="380">
        <f t="shared" ca="1" si="118"/>
        <v>0</v>
      </c>
      <c r="BW89" s="380">
        <f t="shared" ca="1" si="118"/>
        <v>0</v>
      </c>
      <c r="BX89" s="380">
        <f t="shared" ca="1" si="118"/>
        <v>0</v>
      </c>
      <c r="BY89" s="380">
        <f t="shared" ca="1" si="118"/>
        <v>0</v>
      </c>
      <c r="BZ89" s="380">
        <f t="shared" ca="1" si="118"/>
        <v>0</v>
      </c>
      <c r="CA89" s="380">
        <f t="shared" ca="1" si="118"/>
        <v>0</v>
      </c>
      <c r="CB89" s="380">
        <f t="shared" ca="1" si="118"/>
        <v>0</v>
      </c>
      <c r="CC89" s="380">
        <f t="shared" ca="1" si="118"/>
        <v>0</v>
      </c>
      <c r="CD89" s="380">
        <f t="shared" ca="1" si="118"/>
        <v>0</v>
      </c>
      <c r="CE89" s="380">
        <f t="shared" ca="1" si="118"/>
        <v>0</v>
      </c>
      <c r="CF89" s="380">
        <f t="shared" ca="1" si="118"/>
        <v>0</v>
      </c>
      <c r="CG89" s="380">
        <f t="shared" ca="1" si="118"/>
        <v>0</v>
      </c>
      <c r="CH89" s="380">
        <f t="shared" ca="1" si="118"/>
        <v>0</v>
      </c>
      <c r="CI89" s="380">
        <f t="shared" ca="1" si="118"/>
        <v>0</v>
      </c>
      <c r="CJ89" s="380">
        <f t="shared" ca="1" si="118"/>
        <v>0</v>
      </c>
      <c r="CK89" s="380">
        <f t="shared" ca="1" si="118"/>
        <v>0</v>
      </c>
      <c r="CL89" s="380">
        <f t="shared" ca="1" si="118"/>
        <v>0</v>
      </c>
      <c r="CM89" s="380">
        <f t="shared" ca="1" si="118"/>
        <v>0</v>
      </c>
      <c r="CN89" s="380">
        <f t="shared" ca="1" si="118"/>
        <v>0</v>
      </c>
      <c r="CO89" s="380">
        <f t="shared" ca="1" si="118"/>
        <v>0</v>
      </c>
      <c r="CP89" s="380">
        <f t="shared" ca="1" si="118"/>
        <v>0</v>
      </c>
      <c r="CQ89" s="380">
        <f t="shared" ca="1" si="118"/>
        <v>0</v>
      </c>
      <c r="CR89" s="380">
        <f t="shared" ca="1" si="118"/>
        <v>0</v>
      </c>
      <c r="CS89" s="380">
        <f t="shared" ca="1" si="118"/>
        <v>0</v>
      </c>
      <c r="CT89" s="380">
        <f t="shared" ca="1" si="118"/>
        <v>0</v>
      </c>
      <c r="CU89" s="380">
        <f t="shared" ca="1" si="118"/>
        <v>0</v>
      </c>
      <c r="CV89" s="380">
        <f t="shared" ca="1" si="118"/>
        <v>0</v>
      </c>
      <c r="CW89" s="380">
        <f t="shared" ca="1" si="118"/>
        <v>0</v>
      </c>
      <c r="CX89" s="380">
        <f t="shared" ca="1" si="118"/>
        <v>0</v>
      </c>
      <c r="CY89" s="380">
        <f t="shared" ca="1" si="118"/>
        <v>0</v>
      </c>
      <c r="CZ89" s="380">
        <f t="shared" ca="1" si="118"/>
        <v>0</v>
      </c>
      <c r="DA89" s="380">
        <f t="shared" ca="1" si="118"/>
        <v>0</v>
      </c>
      <c r="DB89" s="380">
        <f t="shared" ca="1" si="118"/>
        <v>0</v>
      </c>
      <c r="DC89" s="380">
        <f t="shared" ca="1" si="118"/>
        <v>0</v>
      </c>
      <c r="DE89" s="403"/>
      <c r="DF89" s="273">
        <v>1</v>
      </c>
      <c r="DG89" s="261"/>
    </row>
    <row r="90" spans="1:112" hidden="1">
      <c r="A90" s="210">
        <v>78</v>
      </c>
      <c r="B90" s="347" t="str">
        <f t="shared" ca="1" si="97"/>
        <v>G.1.</v>
      </c>
      <c r="C90" s="216" t="str">
        <f t="shared" ca="1" si="98"/>
        <v>Veiklos ir palaikymo (atnaujinimo) sąnaudos 1 (viešojo sektoriaus)</v>
      </c>
      <c r="D90" s="217"/>
      <c r="E90" s="239">
        <f t="shared" ca="1" si="99"/>
        <v>0</v>
      </c>
      <c r="F90" s="233">
        <f ca="1">H90+NPV(FD,I90:INDEX(I90:DC90,PAL))</f>
        <v>298498478.65727246</v>
      </c>
      <c r="G90" s="230">
        <f ca="1">SUMIF($H$5:$DC$5,"&lt;="&amp;PAL,$H90:$DC90)</f>
        <v>364000000</v>
      </c>
      <c r="H90" s="228">
        <f t="shared" ref="H90:Q99" ca="1" si="119">OFFSET(INDIRECT("'"&amp;Opt_alt&amp;"'!H12"),$A90,H$5)*$DF90</f>
        <v>0</v>
      </c>
      <c r="I90" s="228">
        <f t="shared" ca="1" si="119"/>
        <v>11000000</v>
      </c>
      <c r="J90" s="228">
        <f t="shared" ca="1" si="119"/>
        <v>23000000</v>
      </c>
      <c r="K90" s="228">
        <f t="shared" ca="1" si="119"/>
        <v>36000000</v>
      </c>
      <c r="L90" s="228">
        <f t="shared" ca="1" si="119"/>
        <v>50000000</v>
      </c>
      <c r="M90" s="228">
        <f t="shared" ca="1" si="119"/>
        <v>65000000</v>
      </c>
      <c r="N90" s="228">
        <f t="shared" ca="1" si="119"/>
        <v>81000000</v>
      </c>
      <c r="O90" s="228">
        <f t="shared" ca="1" si="119"/>
        <v>98000000</v>
      </c>
      <c r="P90" s="228">
        <f t="shared" ca="1" si="119"/>
        <v>0</v>
      </c>
      <c r="Q90" s="228">
        <f t="shared" ca="1" si="119"/>
        <v>0</v>
      </c>
      <c r="R90" s="228">
        <f t="shared" ref="R90:AA99" ca="1" si="120">OFFSET(INDIRECT("'"&amp;Opt_alt&amp;"'!H12"),$A90,R$5)*$DF90</f>
        <v>0</v>
      </c>
      <c r="S90" s="228">
        <f t="shared" ca="1" si="120"/>
        <v>0</v>
      </c>
      <c r="T90" s="228">
        <f t="shared" ca="1" si="120"/>
        <v>0</v>
      </c>
      <c r="U90" s="228">
        <f t="shared" ca="1" si="120"/>
        <v>0</v>
      </c>
      <c r="V90" s="228">
        <f t="shared" ca="1" si="120"/>
        <v>0</v>
      </c>
      <c r="W90" s="228">
        <f t="shared" ca="1" si="120"/>
        <v>0</v>
      </c>
      <c r="X90" s="228">
        <f t="shared" ca="1" si="120"/>
        <v>0</v>
      </c>
      <c r="Y90" s="228">
        <f t="shared" ca="1" si="120"/>
        <v>0</v>
      </c>
      <c r="Z90" s="228">
        <f t="shared" ca="1" si="120"/>
        <v>0</v>
      </c>
      <c r="AA90" s="228">
        <f t="shared" ca="1" si="120"/>
        <v>0</v>
      </c>
      <c r="AB90" s="228">
        <f t="shared" ref="AB90:AK99" ca="1" si="121">OFFSET(INDIRECT("'"&amp;Opt_alt&amp;"'!H12"),$A90,AB$5)*$DF90</f>
        <v>0</v>
      </c>
      <c r="AC90" s="228">
        <f t="shared" ca="1" si="121"/>
        <v>0</v>
      </c>
      <c r="AD90" s="228">
        <f t="shared" ca="1" si="121"/>
        <v>0</v>
      </c>
      <c r="AE90" s="228">
        <f t="shared" ca="1" si="121"/>
        <v>0</v>
      </c>
      <c r="AF90" s="228">
        <f t="shared" ca="1" si="121"/>
        <v>0</v>
      </c>
      <c r="AG90" s="228">
        <f t="shared" ca="1" si="121"/>
        <v>0</v>
      </c>
      <c r="AH90" s="228">
        <f t="shared" ca="1" si="121"/>
        <v>0</v>
      </c>
      <c r="AI90" s="228">
        <f t="shared" ca="1" si="121"/>
        <v>0</v>
      </c>
      <c r="AJ90" s="228">
        <f t="shared" ca="1" si="121"/>
        <v>0</v>
      </c>
      <c r="AK90" s="228">
        <f t="shared" ca="1" si="121"/>
        <v>0</v>
      </c>
      <c r="AL90" s="228">
        <f t="shared" ref="AL90:AU99" ca="1" si="122">OFFSET(INDIRECT("'"&amp;Opt_alt&amp;"'!H12"),$A90,AL$5)*$DF90</f>
        <v>0</v>
      </c>
      <c r="AM90" s="228">
        <f t="shared" ca="1" si="122"/>
        <v>0</v>
      </c>
      <c r="AN90" s="228">
        <f t="shared" ca="1" si="122"/>
        <v>0</v>
      </c>
      <c r="AO90" s="228">
        <f t="shared" ca="1" si="122"/>
        <v>0</v>
      </c>
      <c r="AP90" s="228">
        <f t="shared" ca="1" si="122"/>
        <v>0</v>
      </c>
      <c r="AQ90" s="228">
        <f t="shared" ca="1" si="122"/>
        <v>0</v>
      </c>
      <c r="AR90" s="228">
        <f t="shared" ca="1" si="122"/>
        <v>0</v>
      </c>
      <c r="AS90" s="228">
        <f t="shared" ca="1" si="122"/>
        <v>0</v>
      </c>
      <c r="AT90" s="228">
        <f t="shared" ca="1" si="122"/>
        <v>0</v>
      </c>
      <c r="AU90" s="228">
        <f t="shared" ca="1" si="122"/>
        <v>0</v>
      </c>
      <c r="AV90" s="228">
        <f t="shared" ref="AV90:BE99" ca="1" si="123">OFFSET(INDIRECT("'"&amp;Opt_alt&amp;"'!H12"),$A90,AV$5)*$DF90</f>
        <v>0</v>
      </c>
      <c r="AW90" s="228">
        <f t="shared" ca="1" si="123"/>
        <v>0</v>
      </c>
      <c r="AX90" s="228">
        <f t="shared" ca="1" si="123"/>
        <v>0</v>
      </c>
      <c r="AY90" s="228">
        <f t="shared" ca="1" si="123"/>
        <v>0</v>
      </c>
      <c r="AZ90" s="228">
        <f t="shared" ca="1" si="123"/>
        <v>0</v>
      </c>
      <c r="BA90" s="228">
        <f t="shared" ca="1" si="123"/>
        <v>0</v>
      </c>
      <c r="BB90" s="228">
        <f t="shared" ca="1" si="123"/>
        <v>0</v>
      </c>
      <c r="BC90" s="228">
        <f t="shared" ca="1" si="123"/>
        <v>0</v>
      </c>
      <c r="BD90" s="228">
        <f t="shared" ca="1" si="123"/>
        <v>0</v>
      </c>
      <c r="BE90" s="228">
        <f t="shared" ca="1" si="123"/>
        <v>0</v>
      </c>
      <c r="BF90" s="228">
        <f t="shared" ref="BF90:BO99" ca="1" si="124">OFFSET(INDIRECT("'"&amp;Opt_alt&amp;"'!H12"),$A90,BF$5)*$DF90</f>
        <v>0</v>
      </c>
      <c r="BG90" s="228">
        <f t="shared" ca="1" si="124"/>
        <v>0</v>
      </c>
      <c r="BH90" s="228">
        <f t="shared" ca="1" si="124"/>
        <v>0</v>
      </c>
      <c r="BI90" s="228">
        <f t="shared" ca="1" si="124"/>
        <v>0</v>
      </c>
      <c r="BJ90" s="228">
        <f t="shared" ca="1" si="124"/>
        <v>0</v>
      </c>
      <c r="BK90" s="228">
        <f t="shared" ca="1" si="124"/>
        <v>0</v>
      </c>
      <c r="BL90" s="228">
        <f t="shared" ca="1" si="124"/>
        <v>0</v>
      </c>
      <c r="BM90" s="228">
        <f t="shared" ca="1" si="124"/>
        <v>0</v>
      </c>
      <c r="BN90" s="228">
        <f t="shared" ca="1" si="124"/>
        <v>0</v>
      </c>
      <c r="BO90" s="228">
        <f t="shared" ca="1" si="124"/>
        <v>0</v>
      </c>
      <c r="BP90" s="228">
        <f t="shared" ref="BP90:BY99" ca="1" si="125">OFFSET(INDIRECT("'"&amp;Opt_alt&amp;"'!H12"),$A90,BP$5)*$DF90</f>
        <v>0</v>
      </c>
      <c r="BQ90" s="228">
        <f t="shared" ca="1" si="125"/>
        <v>0</v>
      </c>
      <c r="BR90" s="228">
        <f t="shared" ca="1" si="125"/>
        <v>0</v>
      </c>
      <c r="BS90" s="228">
        <f t="shared" ca="1" si="125"/>
        <v>0</v>
      </c>
      <c r="BT90" s="228">
        <f t="shared" ca="1" si="125"/>
        <v>0</v>
      </c>
      <c r="BU90" s="228">
        <f t="shared" ca="1" si="125"/>
        <v>0</v>
      </c>
      <c r="BV90" s="228">
        <f t="shared" ca="1" si="125"/>
        <v>0</v>
      </c>
      <c r="BW90" s="228">
        <f t="shared" ca="1" si="125"/>
        <v>0</v>
      </c>
      <c r="BX90" s="228">
        <f t="shared" ca="1" si="125"/>
        <v>0</v>
      </c>
      <c r="BY90" s="228">
        <f t="shared" ca="1" si="125"/>
        <v>0</v>
      </c>
      <c r="BZ90" s="228">
        <f t="shared" ref="BZ90:CI99" ca="1" si="126">OFFSET(INDIRECT("'"&amp;Opt_alt&amp;"'!H12"),$A90,BZ$5)*$DF90</f>
        <v>0</v>
      </c>
      <c r="CA90" s="228">
        <f t="shared" ca="1" si="126"/>
        <v>0</v>
      </c>
      <c r="CB90" s="228">
        <f t="shared" ca="1" si="126"/>
        <v>0</v>
      </c>
      <c r="CC90" s="228">
        <f t="shared" ca="1" si="126"/>
        <v>0</v>
      </c>
      <c r="CD90" s="228">
        <f t="shared" ca="1" si="126"/>
        <v>0</v>
      </c>
      <c r="CE90" s="228">
        <f t="shared" ca="1" si="126"/>
        <v>0</v>
      </c>
      <c r="CF90" s="228">
        <f t="shared" ca="1" si="126"/>
        <v>0</v>
      </c>
      <c r="CG90" s="228">
        <f t="shared" ca="1" si="126"/>
        <v>0</v>
      </c>
      <c r="CH90" s="228">
        <f t="shared" ca="1" si="126"/>
        <v>0</v>
      </c>
      <c r="CI90" s="228">
        <f t="shared" ca="1" si="126"/>
        <v>0</v>
      </c>
      <c r="CJ90" s="228">
        <f t="shared" ref="CJ90:CS99" ca="1" si="127">OFFSET(INDIRECT("'"&amp;Opt_alt&amp;"'!H12"),$A90,CJ$5)*$DF90</f>
        <v>0</v>
      </c>
      <c r="CK90" s="228">
        <f t="shared" ca="1" si="127"/>
        <v>0</v>
      </c>
      <c r="CL90" s="228">
        <f t="shared" ca="1" si="127"/>
        <v>0</v>
      </c>
      <c r="CM90" s="228">
        <f t="shared" ca="1" si="127"/>
        <v>0</v>
      </c>
      <c r="CN90" s="228">
        <f t="shared" ca="1" si="127"/>
        <v>0</v>
      </c>
      <c r="CO90" s="228">
        <f t="shared" ca="1" si="127"/>
        <v>0</v>
      </c>
      <c r="CP90" s="228">
        <f t="shared" ca="1" si="127"/>
        <v>0</v>
      </c>
      <c r="CQ90" s="228">
        <f t="shared" ca="1" si="127"/>
        <v>0</v>
      </c>
      <c r="CR90" s="228">
        <f t="shared" ca="1" si="127"/>
        <v>0</v>
      </c>
      <c r="CS90" s="228">
        <f t="shared" ca="1" si="127"/>
        <v>0</v>
      </c>
      <c r="CT90" s="228">
        <f t="shared" ref="CT90:DC99" ca="1" si="128">OFFSET(INDIRECT("'"&amp;Opt_alt&amp;"'!H12"),$A90,CT$5)*$DF90</f>
        <v>0</v>
      </c>
      <c r="CU90" s="228">
        <f t="shared" ca="1" si="128"/>
        <v>0</v>
      </c>
      <c r="CV90" s="228">
        <f t="shared" ca="1" si="128"/>
        <v>0</v>
      </c>
      <c r="CW90" s="228">
        <f t="shared" ca="1" si="128"/>
        <v>0</v>
      </c>
      <c r="CX90" s="228">
        <f t="shared" ca="1" si="128"/>
        <v>0</v>
      </c>
      <c r="CY90" s="228">
        <f t="shared" ca="1" si="128"/>
        <v>0</v>
      </c>
      <c r="CZ90" s="228">
        <f t="shared" ca="1" si="128"/>
        <v>0</v>
      </c>
      <c r="DA90" s="228">
        <f t="shared" ca="1" si="128"/>
        <v>0</v>
      </c>
      <c r="DB90" s="228">
        <f t="shared" ca="1" si="128"/>
        <v>0</v>
      </c>
      <c r="DC90" s="228">
        <f t="shared" ca="1" si="128"/>
        <v>0</v>
      </c>
      <c r="DE90" s="403" t="str">
        <f t="shared" ca="1" si="100"/>
        <v>G.1.</v>
      </c>
      <c r="DF90" s="273">
        <v>1</v>
      </c>
      <c r="DG90" s="261">
        <f t="shared" ref="DG90:DG99" ca="1" si="129">OFFSET(INDIRECT("'"&amp;Opt_alt&amp;"'!H12"),$A90,DG$5)</f>
        <v>0</v>
      </c>
    </row>
    <row r="91" spans="1:112" hidden="1">
      <c r="A91" s="210">
        <v>79</v>
      </c>
      <c r="B91" s="347" t="str">
        <f t="shared" ca="1" si="97"/>
        <v>G.2.</v>
      </c>
      <c r="C91" s="216" t="str">
        <f t="shared" ca="1" si="98"/>
        <v>Veiklos ir palaikymo (atnaujinimo) sąnaudos 2 (viešojo sektoriaus)</v>
      </c>
      <c r="D91" s="217"/>
      <c r="E91" s="239">
        <f t="shared" ca="1" si="99"/>
        <v>0.21</v>
      </c>
      <c r="F91" s="233">
        <f ca="1">H91+NPV(FD,I91:INDEX(I91:DC91,PAL))</f>
        <v>0</v>
      </c>
      <c r="G91" s="230">
        <f ca="1">SUMIF($H$5:$DC$5,"&lt;="&amp;PAL,$H91:$DC91)</f>
        <v>0</v>
      </c>
      <c r="H91" s="228">
        <f t="shared" ca="1" si="119"/>
        <v>0</v>
      </c>
      <c r="I91" s="228">
        <f t="shared" ca="1" si="119"/>
        <v>0</v>
      </c>
      <c r="J91" s="228">
        <f t="shared" ca="1" si="119"/>
        <v>0</v>
      </c>
      <c r="K91" s="228">
        <f t="shared" ca="1" si="119"/>
        <v>0</v>
      </c>
      <c r="L91" s="228">
        <f t="shared" ca="1" si="119"/>
        <v>0</v>
      </c>
      <c r="M91" s="228">
        <f t="shared" ca="1" si="119"/>
        <v>0</v>
      </c>
      <c r="N91" s="228">
        <f t="shared" ca="1" si="119"/>
        <v>0</v>
      </c>
      <c r="O91" s="228">
        <f t="shared" ca="1" si="119"/>
        <v>0</v>
      </c>
      <c r="P91" s="228">
        <f t="shared" ca="1" si="119"/>
        <v>0</v>
      </c>
      <c r="Q91" s="228">
        <f t="shared" ca="1" si="119"/>
        <v>0</v>
      </c>
      <c r="R91" s="228">
        <f t="shared" ca="1" si="120"/>
        <v>0</v>
      </c>
      <c r="S91" s="228">
        <f t="shared" ca="1" si="120"/>
        <v>0</v>
      </c>
      <c r="T91" s="228">
        <f t="shared" ca="1" si="120"/>
        <v>0</v>
      </c>
      <c r="U91" s="228">
        <f t="shared" ca="1" si="120"/>
        <v>0</v>
      </c>
      <c r="V91" s="228">
        <f t="shared" ca="1" si="120"/>
        <v>0</v>
      </c>
      <c r="W91" s="228">
        <f t="shared" ca="1" si="120"/>
        <v>0</v>
      </c>
      <c r="X91" s="228">
        <f t="shared" ca="1" si="120"/>
        <v>0</v>
      </c>
      <c r="Y91" s="228">
        <f t="shared" ca="1" si="120"/>
        <v>0</v>
      </c>
      <c r="Z91" s="228">
        <f t="shared" ca="1" si="120"/>
        <v>0</v>
      </c>
      <c r="AA91" s="228">
        <f t="shared" ca="1" si="120"/>
        <v>0</v>
      </c>
      <c r="AB91" s="228">
        <f t="shared" ca="1" si="121"/>
        <v>0</v>
      </c>
      <c r="AC91" s="228">
        <f t="shared" ca="1" si="121"/>
        <v>0</v>
      </c>
      <c r="AD91" s="228">
        <f t="shared" ca="1" si="121"/>
        <v>0</v>
      </c>
      <c r="AE91" s="228">
        <f t="shared" ca="1" si="121"/>
        <v>0</v>
      </c>
      <c r="AF91" s="228">
        <f t="shared" ca="1" si="121"/>
        <v>0</v>
      </c>
      <c r="AG91" s="228">
        <f t="shared" ca="1" si="121"/>
        <v>0</v>
      </c>
      <c r="AH91" s="228">
        <f t="shared" ca="1" si="121"/>
        <v>0</v>
      </c>
      <c r="AI91" s="228">
        <f t="shared" ca="1" si="121"/>
        <v>0</v>
      </c>
      <c r="AJ91" s="228">
        <f t="shared" ca="1" si="121"/>
        <v>0</v>
      </c>
      <c r="AK91" s="228">
        <f t="shared" ca="1" si="121"/>
        <v>0</v>
      </c>
      <c r="AL91" s="228">
        <f t="shared" ca="1" si="122"/>
        <v>0</v>
      </c>
      <c r="AM91" s="228">
        <f t="shared" ca="1" si="122"/>
        <v>0</v>
      </c>
      <c r="AN91" s="228">
        <f t="shared" ca="1" si="122"/>
        <v>0</v>
      </c>
      <c r="AO91" s="228">
        <f t="shared" ca="1" si="122"/>
        <v>0</v>
      </c>
      <c r="AP91" s="228">
        <f t="shared" ca="1" si="122"/>
        <v>0</v>
      </c>
      <c r="AQ91" s="228">
        <f t="shared" ca="1" si="122"/>
        <v>0</v>
      </c>
      <c r="AR91" s="228">
        <f t="shared" ca="1" si="122"/>
        <v>0</v>
      </c>
      <c r="AS91" s="228">
        <f t="shared" ca="1" si="122"/>
        <v>0</v>
      </c>
      <c r="AT91" s="228">
        <f t="shared" ca="1" si="122"/>
        <v>0</v>
      </c>
      <c r="AU91" s="228">
        <f t="shared" ca="1" si="122"/>
        <v>0</v>
      </c>
      <c r="AV91" s="228">
        <f t="shared" ca="1" si="123"/>
        <v>0</v>
      </c>
      <c r="AW91" s="228">
        <f t="shared" ca="1" si="123"/>
        <v>0</v>
      </c>
      <c r="AX91" s="228">
        <f t="shared" ca="1" si="123"/>
        <v>0</v>
      </c>
      <c r="AY91" s="228">
        <f t="shared" ca="1" si="123"/>
        <v>0</v>
      </c>
      <c r="AZ91" s="228">
        <f t="shared" ca="1" si="123"/>
        <v>0</v>
      </c>
      <c r="BA91" s="228">
        <f t="shared" ca="1" si="123"/>
        <v>0</v>
      </c>
      <c r="BB91" s="228">
        <f t="shared" ca="1" si="123"/>
        <v>0</v>
      </c>
      <c r="BC91" s="228">
        <f t="shared" ca="1" si="123"/>
        <v>0</v>
      </c>
      <c r="BD91" s="228">
        <f t="shared" ca="1" si="123"/>
        <v>0</v>
      </c>
      <c r="BE91" s="228">
        <f t="shared" ca="1" si="123"/>
        <v>0</v>
      </c>
      <c r="BF91" s="228">
        <f t="shared" ca="1" si="124"/>
        <v>0</v>
      </c>
      <c r="BG91" s="228">
        <f t="shared" ca="1" si="124"/>
        <v>0</v>
      </c>
      <c r="BH91" s="228">
        <f t="shared" ca="1" si="124"/>
        <v>0</v>
      </c>
      <c r="BI91" s="228">
        <f t="shared" ca="1" si="124"/>
        <v>0</v>
      </c>
      <c r="BJ91" s="228">
        <f t="shared" ca="1" si="124"/>
        <v>0</v>
      </c>
      <c r="BK91" s="228">
        <f t="shared" ca="1" si="124"/>
        <v>0</v>
      </c>
      <c r="BL91" s="228">
        <f t="shared" ca="1" si="124"/>
        <v>0</v>
      </c>
      <c r="BM91" s="228">
        <f t="shared" ca="1" si="124"/>
        <v>0</v>
      </c>
      <c r="BN91" s="228">
        <f t="shared" ca="1" si="124"/>
        <v>0</v>
      </c>
      <c r="BO91" s="228">
        <f t="shared" ca="1" si="124"/>
        <v>0</v>
      </c>
      <c r="BP91" s="228">
        <f t="shared" ca="1" si="125"/>
        <v>0</v>
      </c>
      <c r="BQ91" s="228">
        <f t="shared" ca="1" si="125"/>
        <v>0</v>
      </c>
      <c r="BR91" s="228">
        <f t="shared" ca="1" si="125"/>
        <v>0</v>
      </c>
      <c r="BS91" s="228">
        <f t="shared" ca="1" si="125"/>
        <v>0</v>
      </c>
      <c r="BT91" s="228">
        <f t="shared" ca="1" si="125"/>
        <v>0</v>
      </c>
      <c r="BU91" s="228">
        <f t="shared" ca="1" si="125"/>
        <v>0</v>
      </c>
      <c r="BV91" s="228">
        <f t="shared" ca="1" si="125"/>
        <v>0</v>
      </c>
      <c r="BW91" s="228">
        <f t="shared" ca="1" si="125"/>
        <v>0</v>
      </c>
      <c r="BX91" s="228">
        <f t="shared" ca="1" si="125"/>
        <v>0</v>
      </c>
      <c r="BY91" s="228">
        <f t="shared" ca="1" si="125"/>
        <v>0</v>
      </c>
      <c r="BZ91" s="228">
        <f t="shared" ca="1" si="126"/>
        <v>0</v>
      </c>
      <c r="CA91" s="228">
        <f t="shared" ca="1" si="126"/>
        <v>0</v>
      </c>
      <c r="CB91" s="228">
        <f t="shared" ca="1" si="126"/>
        <v>0</v>
      </c>
      <c r="CC91" s="228">
        <f t="shared" ca="1" si="126"/>
        <v>0</v>
      </c>
      <c r="CD91" s="228">
        <f t="shared" ca="1" si="126"/>
        <v>0</v>
      </c>
      <c r="CE91" s="228">
        <f t="shared" ca="1" si="126"/>
        <v>0</v>
      </c>
      <c r="CF91" s="228">
        <f t="shared" ca="1" si="126"/>
        <v>0</v>
      </c>
      <c r="CG91" s="228">
        <f t="shared" ca="1" si="126"/>
        <v>0</v>
      </c>
      <c r="CH91" s="228">
        <f t="shared" ca="1" si="126"/>
        <v>0</v>
      </c>
      <c r="CI91" s="228">
        <f t="shared" ca="1" si="126"/>
        <v>0</v>
      </c>
      <c r="CJ91" s="228">
        <f t="shared" ca="1" si="127"/>
        <v>0</v>
      </c>
      <c r="CK91" s="228">
        <f t="shared" ca="1" si="127"/>
        <v>0</v>
      </c>
      <c r="CL91" s="228">
        <f t="shared" ca="1" si="127"/>
        <v>0</v>
      </c>
      <c r="CM91" s="228">
        <f t="shared" ca="1" si="127"/>
        <v>0</v>
      </c>
      <c r="CN91" s="228">
        <f t="shared" ca="1" si="127"/>
        <v>0</v>
      </c>
      <c r="CO91" s="228">
        <f t="shared" ca="1" si="127"/>
        <v>0</v>
      </c>
      <c r="CP91" s="228">
        <f t="shared" ca="1" si="127"/>
        <v>0</v>
      </c>
      <c r="CQ91" s="228">
        <f t="shared" ca="1" si="127"/>
        <v>0</v>
      </c>
      <c r="CR91" s="228">
        <f t="shared" ca="1" si="127"/>
        <v>0</v>
      </c>
      <c r="CS91" s="228">
        <f t="shared" ca="1" si="127"/>
        <v>0</v>
      </c>
      <c r="CT91" s="228">
        <f t="shared" ca="1" si="128"/>
        <v>0</v>
      </c>
      <c r="CU91" s="228">
        <f t="shared" ca="1" si="128"/>
        <v>0</v>
      </c>
      <c r="CV91" s="228">
        <f t="shared" ca="1" si="128"/>
        <v>0</v>
      </c>
      <c r="CW91" s="228">
        <f t="shared" ca="1" si="128"/>
        <v>0</v>
      </c>
      <c r="CX91" s="228">
        <f t="shared" ca="1" si="128"/>
        <v>0</v>
      </c>
      <c r="CY91" s="228">
        <f t="shared" ca="1" si="128"/>
        <v>0</v>
      </c>
      <c r="CZ91" s="228">
        <f t="shared" ca="1" si="128"/>
        <v>0</v>
      </c>
      <c r="DA91" s="228">
        <f t="shared" ca="1" si="128"/>
        <v>0</v>
      </c>
      <c r="DB91" s="228">
        <f t="shared" ca="1" si="128"/>
        <v>0</v>
      </c>
      <c r="DC91" s="228">
        <f t="shared" ca="1" si="128"/>
        <v>0</v>
      </c>
      <c r="DE91" s="403" t="str">
        <f t="shared" ca="1" si="100"/>
        <v>G.2.</v>
      </c>
      <c r="DF91" s="273">
        <v>1</v>
      </c>
      <c r="DG91" s="261">
        <f t="shared" ca="1" si="129"/>
        <v>21</v>
      </c>
    </row>
    <row r="92" spans="1:112" hidden="1">
      <c r="A92" s="210">
        <v>80</v>
      </c>
      <c r="B92" s="347" t="str">
        <f t="shared" ca="1" si="97"/>
        <v>G.3.</v>
      </c>
      <c r="C92" s="216" t="str">
        <f t="shared" ca="1" si="98"/>
        <v>Veiklos ir palaikymo (atnaujinimo) sąnaudos 3 (viešojo sektoriaus)</v>
      </c>
      <c r="D92" s="217"/>
      <c r="E92" s="239">
        <f t="shared" ca="1" si="99"/>
        <v>0.21</v>
      </c>
      <c r="F92" s="233">
        <f ca="1">H92+NPV(FD,I92:INDEX(I92:DC92,PAL))</f>
        <v>0</v>
      </c>
      <c r="G92" s="230">
        <f ca="1">SUMIF($H$5:$DC$5,"&lt;="&amp;PAL,$H92:$DC92)</f>
        <v>0</v>
      </c>
      <c r="H92" s="228">
        <f t="shared" ca="1" si="119"/>
        <v>0</v>
      </c>
      <c r="I92" s="228">
        <f t="shared" ca="1" si="119"/>
        <v>0</v>
      </c>
      <c r="J92" s="228">
        <f t="shared" ca="1" si="119"/>
        <v>0</v>
      </c>
      <c r="K92" s="228">
        <f t="shared" ca="1" si="119"/>
        <v>0</v>
      </c>
      <c r="L92" s="228">
        <f t="shared" ca="1" si="119"/>
        <v>0</v>
      </c>
      <c r="M92" s="228">
        <f t="shared" ca="1" si="119"/>
        <v>0</v>
      </c>
      <c r="N92" s="228">
        <f t="shared" ca="1" si="119"/>
        <v>0</v>
      </c>
      <c r="O92" s="228">
        <f t="shared" ca="1" si="119"/>
        <v>0</v>
      </c>
      <c r="P92" s="228">
        <f t="shared" ca="1" si="119"/>
        <v>0</v>
      </c>
      <c r="Q92" s="228">
        <f t="shared" ca="1" si="119"/>
        <v>0</v>
      </c>
      <c r="R92" s="228">
        <f t="shared" ca="1" si="120"/>
        <v>0</v>
      </c>
      <c r="S92" s="228">
        <f t="shared" ca="1" si="120"/>
        <v>0</v>
      </c>
      <c r="T92" s="228">
        <f t="shared" ca="1" si="120"/>
        <v>0</v>
      </c>
      <c r="U92" s="228">
        <f t="shared" ca="1" si="120"/>
        <v>0</v>
      </c>
      <c r="V92" s="228">
        <f t="shared" ca="1" si="120"/>
        <v>0</v>
      </c>
      <c r="W92" s="228">
        <f t="shared" ca="1" si="120"/>
        <v>0</v>
      </c>
      <c r="X92" s="228">
        <f t="shared" ca="1" si="120"/>
        <v>0</v>
      </c>
      <c r="Y92" s="228">
        <f t="shared" ca="1" si="120"/>
        <v>0</v>
      </c>
      <c r="Z92" s="228">
        <f t="shared" ca="1" si="120"/>
        <v>0</v>
      </c>
      <c r="AA92" s="228">
        <f t="shared" ca="1" si="120"/>
        <v>0</v>
      </c>
      <c r="AB92" s="228">
        <f t="shared" ca="1" si="121"/>
        <v>0</v>
      </c>
      <c r="AC92" s="228">
        <f t="shared" ca="1" si="121"/>
        <v>0</v>
      </c>
      <c r="AD92" s="228">
        <f t="shared" ca="1" si="121"/>
        <v>0</v>
      </c>
      <c r="AE92" s="228">
        <f t="shared" ca="1" si="121"/>
        <v>0</v>
      </c>
      <c r="AF92" s="228">
        <f t="shared" ca="1" si="121"/>
        <v>0</v>
      </c>
      <c r="AG92" s="228">
        <f t="shared" ca="1" si="121"/>
        <v>0</v>
      </c>
      <c r="AH92" s="228">
        <f t="shared" ca="1" si="121"/>
        <v>0</v>
      </c>
      <c r="AI92" s="228">
        <f t="shared" ca="1" si="121"/>
        <v>0</v>
      </c>
      <c r="AJ92" s="228">
        <f t="shared" ca="1" si="121"/>
        <v>0</v>
      </c>
      <c r="AK92" s="228">
        <f t="shared" ca="1" si="121"/>
        <v>0</v>
      </c>
      <c r="AL92" s="228">
        <f t="shared" ca="1" si="122"/>
        <v>0</v>
      </c>
      <c r="AM92" s="228">
        <f t="shared" ca="1" si="122"/>
        <v>0</v>
      </c>
      <c r="AN92" s="228">
        <f t="shared" ca="1" si="122"/>
        <v>0</v>
      </c>
      <c r="AO92" s="228">
        <f t="shared" ca="1" si="122"/>
        <v>0</v>
      </c>
      <c r="AP92" s="228">
        <f t="shared" ca="1" si="122"/>
        <v>0</v>
      </c>
      <c r="AQ92" s="228">
        <f t="shared" ca="1" si="122"/>
        <v>0</v>
      </c>
      <c r="AR92" s="228">
        <f t="shared" ca="1" si="122"/>
        <v>0</v>
      </c>
      <c r="AS92" s="228">
        <f t="shared" ca="1" si="122"/>
        <v>0</v>
      </c>
      <c r="AT92" s="228">
        <f t="shared" ca="1" si="122"/>
        <v>0</v>
      </c>
      <c r="AU92" s="228">
        <f t="shared" ca="1" si="122"/>
        <v>0</v>
      </c>
      <c r="AV92" s="228">
        <f t="shared" ca="1" si="123"/>
        <v>0</v>
      </c>
      <c r="AW92" s="228">
        <f t="shared" ca="1" si="123"/>
        <v>0</v>
      </c>
      <c r="AX92" s="228">
        <f t="shared" ca="1" si="123"/>
        <v>0</v>
      </c>
      <c r="AY92" s="228">
        <f t="shared" ca="1" si="123"/>
        <v>0</v>
      </c>
      <c r="AZ92" s="228">
        <f t="shared" ca="1" si="123"/>
        <v>0</v>
      </c>
      <c r="BA92" s="228">
        <f t="shared" ca="1" si="123"/>
        <v>0</v>
      </c>
      <c r="BB92" s="228">
        <f t="shared" ca="1" si="123"/>
        <v>0</v>
      </c>
      <c r="BC92" s="228">
        <f t="shared" ca="1" si="123"/>
        <v>0</v>
      </c>
      <c r="BD92" s="228">
        <f t="shared" ca="1" si="123"/>
        <v>0</v>
      </c>
      <c r="BE92" s="228">
        <f t="shared" ca="1" si="123"/>
        <v>0</v>
      </c>
      <c r="BF92" s="228">
        <f t="shared" ca="1" si="124"/>
        <v>0</v>
      </c>
      <c r="BG92" s="228">
        <f t="shared" ca="1" si="124"/>
        <v>0</v>
      </c>
      <c r="BH92" s="228">
        <f t="shared" ca="1" si="124"/>
        <v>0</v>
      </c>
      <c r="BI92" s="228">
        <f t="shared" ca="1" si="124"/>
        <v>0</v>
      </c>
      <c r="BJ92" s="228">
        <f t="shared" ca="1" si="124"/>
        <v>0</v>
      </c>
      <c r="BK92" s="228">
        <f t="shared" ca="1" si="124"/>
        <v>0</v>
      </c>
      <c r="BL92" s="228">
        <f t="shared" ca="1" si="124"/>
        <v>0</v>
      </c>
      <c r="BM92" s="228">
        <f t="shared" ca="1" si="124"/>
        <v>0</v>
      </c>
      <c r="BN92" s="228">
        <f t="shared" ca="1" si="124"/>
        <v>0</v>
      </c>
      <c r="BO92" s="228">
        <f t="shared" ca="1" si="124"/>
        <v>0</v>
      </c>
      <c r="BP92" s="228">
        <f t="shared" ca="1" si="125"/>
        <v>0</v>
      </c>
      <c r="BQ92" s="228">
        <f t="shared" ca="1" si="125"/>
        <v>0</v>
      </c>
      <c r="BR92" s="228">
        <f t="shared" ca="1" si="125"/>
        <v>0</v>
      </c>
      <c r="BS92" s="228">
        <f t="shared" ca="1" si="125"/>
        <v>0</v>
      </c>
      <c r="BT92" s="228">
        <f t="shared" ca="1" si="125"/>
        <v>0</v>
      </c>
      <c r="BU92" s="228">
        <f t="shared" ca="1" si="125"/>
        <v>0</v>
      </c>
      <c r="BV92" s="228">
        <f t="shared" ca="1" si="125"/>
        <v>0</v>
      </c>
      <c r="BW92" s="228">
        <f t="shared" ca="1" si="125"/>
        <v>0</v>
      </c>
      <c r="BX92" s="228">
        <f t="shared" ca="1" si="125"/>
        <v>0</v>
      </c>
      <c r="BY92" s="228">
        <f t="shared" ca="1" si="125"/>
        <v>0</v>
      </c>
      <c r="BZ92" s="228">
        <f t="shared" ca="1" si="126"/>
        <v>0</v>
      </c>
      <c r="CA92" s="228">
        <f t="shared" ca="1" si="126"/>
        <v>0</v>
      </c>
      <c r="CB92" s="228">
        <f t="shared" ca="1" si="126"/>
        <v>0</v>
      </c>
      <c r="CC92" s="228">
        <f t="shared" ca="1" si="126"/>
        <v>0</v>
      </c>
      <c r="CD92" s="228">
        <f t="shared" ca="1" si="126"/>
        <v>0</v>
      </c>
      <c r="CE92" s="228">
        <f t="shared" ca="1" si="126"/>
        <v>0</v>
      </c>
      <c r="CF92" s="228">
        <f t="shared" ca="1" si="126"/>
        <v>0</v>
      </c>
      <c r="CG92" s="228">
        <f t="shared" ca="1" si="126"/>
        <v>0</v>
      </c>
      <c r="CH92" s="228">
        <f t="shared" ca="1" si="126"/>
        <v>0</v>
      </c>
      <c r="CI92" s="228">
        <f t="shared" ca="1" si="126"/>
        <v>0</v>
      </c>
      <c r="CJ92" s="228">
        <f t="shared" ca="1" si="127"/>
        <v>0</v>
      </c>
      <c r="CK92" s="228">
        <f t="shared" ca="1" si="127"/>
        <v>0</v>
      </c>
      <c r="CL92" s="228">
        <f t="shared" ca="1" si="127"/>
        <v>0</v>
      </c>
      <c r="CM92" s="228">
        <f t="shared" ca="1" si="127"/>
        <v>0</v>
      </c>
      <c r="CN92" s="228">
        <f t="shared" ca="1" si="127"/>
        <v>0</v>
      </c>
      <c r="CO92" s="228">
        <f t="shared" ca="1" si="127"/>
        <v>0</v>
      </c>
      <c r="CP92" s="228">
        <f t="shared" ca="1" si="127"/>
        <v>0</v>
      </c>
      <c r="CQ92" s="228">
        <f t="shared" ca="1" si="127"/>
        <v>0</v>
      </c>
      <c r="CR92" s="228">
        <f t="shared" ca="1" si="127"/>
        <v>0</v>
      </c>
      <c r="CS92" s="228">
        <f t="shared" ca="1" si="127"/>
        <v>0</v>
      </c>
      <c r="CT92" s="228">
        <f t="shared" ca="1" si="128"/>
        <v>0</v>
      </c>
      <c r="CU92" s="228">
        <f t="shared" ca="1" si="128"/>
        <v>0</v>
      </c>
      <c r="CV92" s="228">
        <f t="shared" ca="1" si="128"/>
        <v>0</v>
      </c>
      <c r="CW92" s="228">
        <f t="shared" ca="1" si="128"/>
        <v>0</v>
      </c>
      <c r="CX92" s="228">
        <f t="shared" ca="1" si="128"/>
        <v>0</v>
      </c>
      <c r="CY92" s="228">
        <f t="shared" ca="1" si="128"/>
        <v>0</v>
      </c>
      <c r="CZ92" s="228">
        <f t="shared" ca="1" si="128"/>
        <v>0</v>
      </c>
      <c r="DA92" s="228">
        <f t="shared" ca="1" si="128"/>
        <v>0</v>
      </c>
      <c r="DB92" s="228">
        <f t="shared" ca="1" si="128"/>
        <v>0</v>
      </c>
      <c r="DC92" s="228">
        <f t="shared" ca="1" si="128"/>
        <v>0</v>
      </c>
      <c r="DE92" s="403" t="str">
        <f t="shared" ca="1" si="100"/>
        <v>G.3.</v>
      </c>
      <c r="DF92" s="273">
        <v>1</v>
      </c>
      <c r="DG92" s="261">
        <f t="shared" ca="1" si="129"/>
        <v>21</v>
      </c>
    </row>
    <row r="93" spans="1:112" hidden="1">
      <c r="A93" s="210">
        <v>81</v>
      </c>
      <c r="B93" s="347" t="str">
        <f t="shared" ca="1" si="97"/>
        <v>G.4.</v>
      </c>
      <c r="C93" s="216" t="str">
        <f t="shared" ca="1" si="98"/>
        <v>Veiklos ir palaikymo (atnaujinimo) sąnaudos 4 (viešojo sektoriaus)</v>
      </c>
      <c r="D93" s="217"/>
      <c r="E93" s="239">
        <f t="shared" ca="1" si="99"/>
        <v>0.21</v>
      </c>
      <c r="F93" s="233">
        <f ca="1">H93+NPV(FD,I93:INDEX(I93:DC93,PAL))</f>
        <v>0</v>
      </c>
      <c r="G93" s="230">
        <f ca="1">SUMIF($H$5:$DC$5,"&lt;="&amp;PAL,$H93:$DC93)</f>
        <v>0</v>
      </c>
      <c r="H93" s="228">
        <f t="shared" ca="1" si="119"/>
        <v>0</v>
      </c>
      <c r="I93" s="228">
        <f t="shared" ca="1" si="119"/>
        <v>0</v>
      </c>
      <c r="J93" s="228">
        <f t="shared" ca="1" si="119"/>
        <v>0</v>
      </c>
      <c r="K93" s="228">
        <f t="shared" ca="1" si="119"/>
        <v>0</v>
      </c>
      <c r="L93" s="228">
        <f t="shared" ca="1" si="119"/>
        <v>0</v>
      </c>
      <c r="M93" s="228">
        <f t="shared" ca="1" si="119"/>
        <v>0</v>
      </c>
      <c r="N93" s="228">
        <f t="shared" ca="1" si="119"/>
        <v>0</v>
      </c>
      <c r="O93" s="228">
        <f t="shared" ca="1" si="119"/>
        <v>0</v>
      </c>
      <c r="P93" s="228">
        <f t="shared" ca="1" si="119"/>
        <v>0</v>
      </c>
      <c r="Q93" s="228">
        <f t="shared" ca="1" si="119"/>
        <v>0</v>
      </c>
      <c r="R93" s="228">
        <f t="shared" ca="1" si="120"/>
        <v>0</v>
      </c>
      <c r="S93" s="228">
        <f t="shared" ca="1" si="120"/>
        <v>0</v>
      </c>
      <c r="T93" s="228">
        <f t="shared" ca="1" si="120"/>
        <v>0</v>
      </c>
      <c r="U93" s="228">
        <f t="shared" ca="1" si="120"/>
        <v>0</v>
      </c>
      <c r="V93" s="228">
        <f t="shared" ca="1" si="120"/>
        <v>0</v>
      </c>
      <c r="W93" s="228">
        <f t="shared" ca="1" si="120"/>
        <v>0</v>
      </c>
      <c r="X93" s="228">
        <f t="shared" ca="1" si="120"/>
        <v>0</v>
      </c>
      <c r="Y93" s="228">
        <f t="shared" ca="1" si="120"/>
        <v>0</v>
      </c>
      <c r="Z93" s="228">
        <f t="shared" ca="1" si="120"/>
        <v>0</v>
      </c>
      <c r="AA93" s="228">
        <f t="shared" ca="1" si="120"/>
        <v>0</v>
      </c>
      <c r="AB93" s="228">
        <f t="shared" ca="1" si="121"/>
        <v>0</v>
      </c>
      <c r="AC93" s="228">
        <f t="shared" ca="1" si="121"/>
        <v>0</v>
      </c>
      <c r="AD93" s="228">
        <f t="shared" ca="1" si="121"/>
        <v>0</v>
      </c>
      <c r="AE93" s="228">
        <f t="shared" ca="1" si="121"/>
        <v>0</v>
      </c>
      <c r="AF93" s="228">
        <f t="shared" ca="1" si="121"/>
        <v>0</v>
      </c>
      <c r="AG93" s="228">
        <f t="shared" ca="1" si="121"/>
        <v>0</v>
      </c>
      <c r="AH93" s="228">
        <f t="shared" ca="1" si="121"/>
        <v>0</v>
      </c>
      <c r="AI93" s="228">
        <f t="shared" ca="1" si="121"/>
        <v>0</v>
      </c>
      <c r="AJ93" s="228">
        <f t="shared" ca="1" si="121"/>
        <v>0</v>
      </c>
      <c r="AK93" s="228">
        <f t="shared" ca="1" si="121"/>
        <v>0</v>
      </c>
      <c r="AL93" s="228">
        <f t="shared" ca="1" si="122"/>
        <v>0</v>
      </c>
      <c r="AM93" s="228">
        <f t="shared" ca="1" si="122"/>
        <v>0</v>
      </c>
      <c r="AN93" s="228">
        <f t="shared" ca="1" si="122"/>
        <v>0</v>
      </c>
      <c r="AO93" s="228">
        <f t="shared" ca="1" si="122"/>
        <v>0</v>
      </c>
      <c r="AP93" s="228">
        <f t="shared" ca="1" si="122"/>
        <v>0</v>
      </c>
      <c r="AQ93" s="228">
        <f t="shared" ca="1" si="122"/>
        <v>0</v>
      </c>
      <c r="AR93" s="228">
        <f t="shared" ca="1" si="122"/>
        <v>0</v>
      </c>
      <c r="AS93" s="228">
        <f t="shared" ca="1" si="122"/>
        <v>0</v>
      </c>
      <c r="AT93" s="228">
        <f t="shared" ca="1" si="122"/>
        <v>0</v>
      </c>
      <c r="AU93" s="228">
        <f t="shared" ca="1" si="122"/>
        <v>0</v>
      </c>
      <c r="AV93" s="228">
        <f t="shared" ca="1" si="123"/>
        <v>0</v>
      </c>
      <c r="AW93" s="228">
        <f t="shared" ca="1" si="123"/>
        <v>0</v>
      </c>
      <c r="AX93" s="228">
        <f t="shared" ca="1" si="123"/>
        <v>0</v>
      </c>
      <c r="AY93" s="228">
        <f t="shared" ca="1" si="123"/>
        <v>0</v>
      </c>
      <c r="AZ93" s="228">
        <f t="shared" ca="1" si="123"/>
        <v>0</v>
      </c>
      <c r="BA93" s="228">
        <f t="shared" ca="1" si="123"/>
        <v>0</v>
      </c>
      <c r="BB93" s="228">
        <f t="shared" ca="1" si="123"/>
        <v>0</v>
      </c>
      <c r="BC93" s="228">
        <f t="shared" ca="1" si="123"/>
        <v>0</v>
      </c>
      <c r="BD93" s="228">
        <f t="shared" ca="1" si="123"/>
        <v>0</v>
      </c>
      <c r="BE93" s="228">
        <f t="shared" ca="1" si="123"/>
        <v>0</v>
      </c>
      <c r="BF93" s="228">
        <f t="shared" ca="1" si="124"/>
        <v>0</v>
      </c>
      <c r="BG93" s="228">
        <f t="shared" ca="1" si="124"/>
        <v>0</v>
      </c>
      <c r="BH93" s="228">
        <f t="shared" ca="1" si="124"/>
        <v>0</v>
      </c>
      <c r="BI93" s="228">
        <f t="shared" ca="1" si="124"/>
        <v>0</v>
      </c>
      <c r="BJ93" s="228">
        <f t="shared" ca="1" si="124"/>
        <v>0</v>
      </c>
      <c r="BK93" s="228">
        <f t="shared" ca="1" si="124"/>
        <v>0</v>
      </c>
      <c r="BL93" s="228">
        <f t="shared" ca="1" si="124"/>
        <v>0</v>
      </c>
      <c r="BM93" s="228">
        <f t="shared" ca="1" si="124"/>
        <v>0</v>
      </c>
      <c r="BN93" s="228">
        <f t="shared" ca="1" si="124"/>
        <v>0</v>
      </c>
      <c r="BO93" s="228">
        <f t="shared" ca="1" si="124"/>
        <v>0</v>
      </c>
      <c r="BP93" s="228">
        <f t="shared" ca="1" si="125"/>
        <v>0</v>
      </c>
      <c r="BQ93" s="228">
        <f t="shared" ca="1" si="125"/>
        <v>0</v>
      </c>
      <c r="BR93" s="228">
        <f t="shared" ca="1" si="125"/>
        <v>0</v>
      </c>
      <c r="BS93" s="228">
        <f t="shared" ca="1" si="125"/>
        <v>0</v>
      </c>
      <c r="BT93" s="228">
        <f t="shared" ca="1" si="125"/>
        <v>0</v>
      </c>
      <c r="BU93" s="228">
        <f t="shared" ca="1" si="125"/>
        <v>0</v>
      </c>
      <c r="BV93" s="228">
        <f t="shared" ca="1" si="125"/>
        <v>0</v>
      </c>
      <c r="BW93" s="228">
        <f t="shared" ca="1" si="125"/>
        <v>0</v>
      </c>
      <c r="BX93" s="228">
        <f t="shared" ca="1" si="125"/>
        <v>0</v>
      </c>
      <c r="BY93" s="228">
        <f t="shared" ca="1" si="125"/>
        <v>0</v>
      </c>
      <c r="BZ93" s="228">
        <f t="shared" ca="1" si="126"/>
        <v>0</v>
      </c>
      <c r="CA93" s="228">
        <f t="shared" ca="1" si="126"/>
        <v>0</v>
      </c>
      <c r="CB93" s="228">
        <f t="shared" ca="1" si="126"/>
        <v>0</v>
      </c>
      <c r="CC93" s="228">
        <f t="shared" ca="1" si="126"/>
        <v>0</v>
      </c>
      <c r="CD93" s="228">
        <f t="shared" ca="1" si="126"/>
        <v>0</v>
      </c>
      <c r="CE93" s="228">
        <f t="shared" ca="1" si="126"/>
        <v>0</v>
      </c>
      <c r="CF93" s="228">
        <f t="shared" ca="1" si="126"/>
        <v>0</v>
      </c>
      <c r="CG93" s="228">
        <f t="shared" ca="1" si="126"/>
        <v>0</v>
      </c>
      <c r="CH93" s="228">
        <f t="shared" ca="1" si="126"/>
        <v>0</v>
      </c>
      <c r="CI93" s="228">
        <f t="shared" ca="1" si="126"/>
        <v>0</v>
      </c>
      <c r="CJ93" s="228">
        <f t="shared" ca="1" si="127"/>
        <v>0</v>
      </c>
      <c r="CK93" s="228">
        <f t="shared" ca="1" si="127"/>
        <v>0</v>
      </c>
      <c r="CL93" s="228">
        <f t="shared" ca="1" si="127"/>
        <v>0</v>
      </c>
      <c r="CM93" s="228">
        <f t="shared" ca="1" si="127"/>
        <v>0</v>
      </c>
      <c r="CN93" s="228">
        <f t="shared" ca="1" si="127"/>
        <v>0</v>
      </c>
      <c r="CO93" s="228">
        <f t="shared" ca="1" si="127"/>
        <v>0</v>
      </c>
      <c r="CP93" s="228">
        <f t="shared" ca="1" si="127"/>
        <v>0</v>
      </c>
      <c r="CQ93" s="228">
        <f t="shared" ca="1" si="127"/>
        <v>0</v>
      </c>
      <c r="CR93" s="228">
        <f t="shared" ca="1" si="127"/>
        <v>0</v>
      </c>
      <c r="CS93" s="228">
        <f t="shared" ca="1" si="127"/>
        <v>0</v>
      </c>
      <c r="CT93" s="228">
        <f t="shared" ca="1" si="128"/>
        <v>0</v>
      </c>
      <c r="CU93" s="228">
        <f t="shared" ca="1" si="128"/>
        <v>0</v>
      </c>
      <c r="CV93" s="228">
        <f t="shared" ca="1" si="128"/>
        <v>0</v>
      </c>
      <c r="CW93" s="228">
        <f t="shared" ca="1" si="128"/>
        <v>0</v>
      </c>
      <c r="CX93" s="228">
        <f t="shared" ca="1" si="128"/>
        <v>0</v>
      </c>
      <c r="CY93" s="228">
        <f t="shared" ca="1" si="128"/>
        <v>0</v>
      </c>
      <c r="CZ93" s="228">
        <f t="shared" ca="1" si="128"/>
        <v>0</v>
      </c>
      <c r="DA93" s="228">
        <f t="shared" ca="1" si="128"/>
        <v>0</v>
      </c>
      <c r="DB93" s="228">
        <f t="shared" ca="1" si="128"/>
        <v>0</v>
      </c>
      <c r="DC93" s="228">
        <f t="shared" ca="1" si="128"/>
        <v>0</v>
      </c>
      <c r="DE93" s="403" t="str">
        <f t="shared" ca="1" si="100"/>
        <v>G.4.</v>
      </c>
      <c r="DF93" s="273">
        <v>1</v>
      </c>
      <c r="DG93" s="261">
        <f t="shared" ca="1" si="129"/>
        <v>21</v>
      </c>
    </row>
    <row r="94" spans="1:112" hidden="1">
      <c r="A94" s="210">
        <v>82</v>
      </c>
      <c r="B94" s="347" t="str">
        <f t="shared" ca="1" si="97"/>
        <v>G.5.</v>
      </c>
      <c r="C94" s="216" t="str">
        <f t="shared" ca="1" si="98"/>
        <v>Veiklos ir palaikymo (atnaujinimo) sąnaudos 5 (viešojo sektoriaus)</v>
      </c>
      <c r="D94" s="217"/>
      <c r="E94" s="239">
        <f t="shared" ca="1" si="99"/>
        <v>0.21</v>
      </c>
      <c r="F94" s="233">
        <f ca="1">H94+NPV(FD,I94:INDEX(I94:DC94,PAL))</f>
        <v>0</v>
      </c>
      <c r="G94" s="230">
        <f ca="1">SUMIF($H$5:$DC$5,"&lt;="&amp;PAL,$H94:$DC94)</f>
        <v>0</v>
      </c>
      <c r="H94" s="228">
        <f t="shared" ca="1" si="119"/>
        <v>0</v>
      </c>
      <c r="I94" s="228">
        <f t="shared" ca="1" si="119"/>
        <v>0</v>
      </c>
      <c r="J94" s="228">
        <f t="shared" ca="1" si="119"/>
        <v>0</v>
      </c>
      <c r="K94" s="228">
        <f t="shared" ca="1" si="119"/>
        <v>0</v>
      </c>
      <c r="L94" s="228">
        <f t="shared" ca="1" si="119"/>
        <v>0</v>
      </c>
      <c r="M94" s="228">
        <f t="shared" ca="1" si="119"/>
        <v>0</v>
      </c>
      <c r="N94" s="228">
        <f t="shared" ca="1" si="119"/>
        <v>0</v>
      </c>
      <c r="O94" s="228">
        <f t="shared" ca="1" si="119"/>
        <v>0</v>
      </c>
      <c r="P94" s="228">
        <f t="shared" ca="1" si="119"/>
        <v>0</v>
      </c>
      <c r="Q94" s="228">
        <f t="shared" ca="1" si="119"/>
        <v>0</v>
      </c>
      <c r="R94" s="228">
        <f t="shared" ca="1" si="120"/>
        <v>0</v>
      </c>
      <c r="S94" s="228">
        <f t="shared" ca="1" si="120"/>
        <v>0</v>
      </c>
      <c r="T94" s="228">
        <f t="shared" ca="1" si="120"/>
        <v>0</v>
      </c>
      <c r="U94" s="228">
        <f t="shared" ca="1" si="120"/>
        <v>0</v>
      </c>
      <c r="V94" s="228">
        <f t="shared" ca="1" si="120"/>
        <v>0</v>
      </c>
      <c r="W94" s="228">
        <f t="shared" ca="1" si="120"/>
        <v>0</v>
      </c>
      <c r="X94" s="228">
        <f t="shared" ca="1" si="120"/>
        <v>0</v>
      </c>
      <c r="Y94" s="228">
        <f t="shared" ca="1" si="120"/>
        <v>0</v>
      </c>
      <c r="Z94" s="228">
        <f t="shared" ca="1" si="120"/>
        <v>0</v>
      </c>
      <c r="AA94" s="228">
        <f t="shared" ca="1" si="120"/>
        <v>0</v>
      </c>
      <c r="AB94" s="228">
        <f t="shared" ca="1" si="121"/>
        <v>0</v>
      </c>
      <c r="AC94" s="228">
        <f t="shared" ca="1" si="121"/>
        <v>0</v>
      </c>
      <c r="AD94" s="228">
        <f t="shared" ca="1" si="121"/>
        <v>0</v>
      </c>
      <c r="AE94" s="228">
        <f t="shared" ca="1" si="121"/>
        <v>0</v>
      </c>
      <c r="AF94" s="228">
        <f t="shared" ca="1" si="121"/>
        <v>0</v>
      </c>
      <c r="AG94" s="228">
        <f t="shared" ca="1" si="121"/>
        <v>0</v>
      </c>
      <c r="AH94" s="228">
        <f t="shared" ca="1" si="121"/>
        <v>0</v>
      </c>
      <c r="AI94" s="228">
        <f t="shared" ca="1" si="121"/>
        <v>0</v>
      </c>
      <c r="AJ94" s="228">
        <f t="shared" ca="1" si="121"/>
        <v>0</v>
      </c>
      <c r="AK94" s="228">
        <f t="shared" ca="1" si="121"/>
        <v>0</v>
      </c>
      <c r="AL94" s="228">
        <f t="shared" ca="1" si="122"/>
        <v>0</v>
      </c>
      <c r="AM94" s="228">
        <f t="shared" ca="1" si="122"/>
        <v>0</v>
      </c>
      <c r="AN94" s="228">
        <f t="shared" ca="1" si="122"/>
        <v>0</v>
      </c>
      <c r="AO94" s="228">
        <f t="shared" ca="1" si="122"/>
        <v>0</v>
      </c>
      <c r="AP94" s="228">
        <f t="shared" ca="1" si="122"/>
        <v>0</v>
      </c>
      <c r="AQ94" s="228">
        <f t="shared" ca="1" si="122"/>
        <v>0</v>
      </c>
      <c r="AR94" s="228">
        <f t="shared" ca="1" si="122"/>
        <v>0</v>
      </c>
      <c r="AS94" s="228">
        <f t="shared" ca="1" si="122"/>
        <v>0</v>
      </c>
      <c r="AT94" s="228">
        <f t="shared" ca="1" si="122"/>
        <v>0</v>
      </c>
      <c r="AU94" s="228">
        <f t="shared" ca="1" si="122"/>
        <v>0</v>
      </c>
      <c r="AV94" s="228">
        <f t="shared" ca="1" si="123"/>
        <v>0</v>
      </c>
      <c r="AW94" s="228">
        <f t="shared" ca="1" si="123"/>
        <v>0</v>
      </c>
      <c r="AX94" s="228">
        <f t="shared" ca="1" si="123"/>
        <v>0</v>
      </c>
      <c r="AY94" s="228">
        <f t="shared" ca="1" si="123"/>
        <v>0</v>
      </c>
      <c r="AZ94" s="228">
        <f t="shared" ca="1" si="123"/>
        <v>0</v>
      </c>
      <c r="BA94" s="228">
        <f t="shared" ca="1" si="123"/>
        <v>0</v>
      </c>
      <c r="BB94" s="228">
        <f t="shared" ca="1" si="123"/>
        <v>0</v>
      </c>
      <c r="BC94" s="228">
        <f t="shared" ca="1" si="123"/>
        <v>0</v>
      </c>
      <c r="BD94" s="228">
        <f t="shared" ca="1" si="123"/>
        <v>0</v>
      </c>
      <c r="BE94" s="228">
        <f t="shared" ca="1" si="123"/>
        <v>0</v>
      </c>
      <c r="BF94" s="228">
        <f t="shared" ca="1" si="124"/>
        <v>0</v>
      </c>
      <c r="BG94" s="228">
        <f t="shared" ca="1" si="124"/>
        <v>0</v>
      </c>
      <c r="BH94" s="228">
        <f t="shared" ca="1" si="124"/>
        <v>0</v>
      </c>
      <c r="BI94" s="228">
        <f t="shared" ca="1" si="124"/>
        <v>0</v>
      </c>
      <c r="BJ94" s="228">
        <f t="shared" ca="1" si="124"/>
        <v>0</v>
      </c>
      <c r="BK94" s="228">
        <f t="shared" ca="1" si="124"/>
        <v>0</v>
      </c>
      <c r="BL94" s="228">
        <f t="shared" ca="1" si="124"/>
        <v>0</v>
      </c>
      <c r="BM94" s="228">
        <f t="shared" ca="1" si="124"/>
        <v>0</v>
      </c>
      <c r="BN94" s="228">
        <f t="shared" ca="1" si="124"/>
        <v>0</v>
      </c>
      <c r="BO94" s="228">
        <f t="shared" ca="1" si="124"/>
        <v>0</v>
      </c>
      <c r="BP94" s="228">
        <f t="shared" ca="1" si="125"/>
        <v>0</v>
      </c>
      <c r="BQ94" s="228">
        <f t="shared" ca="1" si="125"/>
        <v>0</v>
      </c>
      <c r="BR94" s="228">
        <f t="shared" ca="1" si="125"/>
        <v>0</v>
      </c>
      <c r="BS94" s="228">
        <f t="shared" ca="1" si="125"/>
        <v>0</v>
      </c>
      <c r="BT94" s="228">
        <f t="shared" ca="1" si="125"/>
        <v>0</v>
      </c>
      <c r="BU94" s="228">
        <f t="shared" ca="1" si="125"/>
        <v>0</v>
      </c>
      <c r="BV94" s="228">
        <f t="shared" ca="1" si="125"/>
        <v>0</v>
      </c>
      <c r="BW94" s="228">
        <f t="shared" ca="1" si="125"/>
        <v>0</v>
      </c>
      <c r="BX94" s="228">
        <f t="shared" ca="1" si="125"/>
        <v>0</v>
      </c>
      <c r="BY94" s="228">
        <f t="shared" ca="1" si="125"/>
        <v>0</v>
      </c>
      <c r="BZ94" s="228">
        <f t="shared" ca="1" si="126"/>
        <v>0</v>
      </c>
      <c r="CA94" s="228">
        <f t="shared" ca="1" si="126"/>
        <v>0</v>
      </c>
      <c r="CB94" s="228">
        <f t="shared" ca="1" si="126"/>
        <v>0</v>
      </c>
      <c r="CC94" s="228">
        <f t="shared" ca="1" si="126"/>
        <v>0</v>
      </c>
      <c r="CD94" s="228">
        <f t="shared" ca="1" si="126"/>
        <v>0</v>
      </c>
      <c r="CE94" s="228">
        <f t="shared" ca="1" si="126"/>
        <v>0</v>
      </c>
      <c r="CF94" s="228">
        <f t="shared" ca="1" si="126"/>
        <v>0</v>
      </c>
      <c r="CG94" s="228">
        <f t="shared" ca="1" si="126"/>
        <v>0</v>
      </c>
      <c r="CH94" s="228">
        <f t="shared" ca="1" si="126"/>
        <v>0</v>
      </c>
      <c r="CI94" s="228">
        <f t="shared" ca="1" si="126"/>
        <v>0</v>
      </c>
      <c r="CJ94" s="228">
        <f t="shared" ca="1" si="127"/>
        <v>0</v>
      </c>
      <c r="CK94" s="228">
        <f t="shared" ca="1" si="127"/>
        <v>0</v>
      </c>
      <c r="CL94" s="228">
        <f t="shared" ca="1" si="127"/>
        <v>0</v>
      </c>
      <c r="CM94" s="228">
        <f t="shared" ca="1" si="127"/>
        <v>0</v>
      </c>
      <c r="CN94" s="228">
        <f t="shared" ca="1" si="127"/>
        <v>0</v>
      </c>
      <c r="CO94" s="228">
        <f t="shared" ca="1" si="127"/>
        <v>0</v>
      </c>
      <c r="CP94" s="228">
        <f t="shared" ca="1" si="127"/>
        <v>0</v>
      </c>
      <c r="CQ94" s="228">
        <f t="shared" ca="1" si="127"/>
        <v>0</v>
      </c>
      <c r="CR94" s="228">
        <f t="shared" ca="1" si="127"/>
        <v>0</v>
      </c>
      <c r="CS94" s="228">
        <f t="shared" ca="1" si="127"/>
        <v>0</v>
      </c>
      <c r="CT94" s="228">
        <f t="shared" ca="1" si="128"/>
        <v>0</v>
      </c>
      <c r="CU94" s="228">
        <f t="shared" ca="1" si="128"/>
        <v>0</v>
      </c>
      <c r="CV94" s="228">
        <f t="shared" ca="1" si="128"/>
        <v>0</v>
      </c>
      <c r="CW94" s="228">
        <f t="shared" ca="1" si="128"/>
        <v>0</v>
      </c>
      <c r="CX94" s="228">
        <f t="shared" ca="1" si="128"/>
        <v>0</v>
      </c>
      <c r="CY94" s="228">
        <f t="shared" ca="1" si="128"/>
        <v>0</v>
      </c>
      <c r="CZ94" s="228">
        <f t="shared" ca="1" si="128"/>
        <v>0</v>
      </c>
      <c r="DA94" s="228">
        <f t="shared" ca="1" si="128"/>
        <v>0</v>
      </c>
      <c r="DB94" s="228">
        <f t="shared" ca="1" si="128"/>
        <v>0</v>
      </c>
      <c r="DC94" s="228">
        <f t="shared" ca="1" si="128"/>
        <v>0</v>
      </c>
      <c r="DE94" s="403" t="str">
        <f t="shared" ca="1" si="100"/>
        <v>G.5.</v>
      </c>
      <c r="DF94" s="273">
        <v>1</v>
      </c>
      <c r="DG94" s="261">
        <f t="shared" ca="1" si="129"/>
        <v>21</v>
      </c>
    </row>
    <row r="95" spans="1:112" ht="15.75" hidden="1" customHeight="1">
      <c r="A95" s="210">
        <v>83</v>
      </c>
      <c r="B95" s="347" t="str">
        <f t="shared" ca="1" si="97"/>
        <v>G.6.</v>
      </c>
      <c r="C95" s="216" t="str">
        <f t="shared" ca="1" si="98"/>
        <v>Veiklos ir palaikymo (atnaujinimo) sąnaudos 1 (privataus ir NVO sektoriaus)</v>
      </c>
      <c r="D95" s="217"/>
      <c r="E95" s="239">
        <f t="shared" ca="1" si="99"/>
        <v>0.21</v>
      </c>
      <c r="F95" s="233">
        <f ca="1">H95+NPV(FD,I95:INDEX(I95:DC95,PAL))</f>
        <v>0</v>
      </c>
      <c r="G95" s="230">
        <f ca="1">SUMIF($H$5:$DC$5,"&lt;="&amp;PAL,$H95:$DC95)</f>
        <v>0</v>
      </c>
      <c r="H95" s="228">
        <f t="shared" ca="1" si="119"/>
        <v>0</v>
      </c>
      <c r="I95" s="228">
        <f t="shared" ca="1" si="119"/>
        <v>0</v>
      </c>
      <c r="J95" s="228">
        <f t="shared" ca="1" si="119"/>
        <v>0</v>
      </c>
      <c r="K95" s="228">
        <f t="shared" ca="1" si="119"/>
        <v>0</v>
      </c>
      <c r="L95" s="228">
        <f t="shared" ca="1" si="119"/>
        <v>0</v>
      </c>
      <c r="M95" s="228">
        <f t="shared" ca="1" si="119"/>
        <v>0</v>
      </c>
      <c r="N95" s="228">
        <f t="shared" ca="1" si="119"/>
        <v>0</v>
      </c>
      <c r="O95" s="228">
        <f t="shared" ca="1" si="119"/>
        <v>0</v>
      </c>
      <c r="P95" s="228">
        <f t="shared" ca="1" si="119"/>
        <v>0</v>
      </c>
      <c r="Q95" s="228">
        <f t="shared" ca="1" si="119"/>
        <v>0</v>
      </c>
      <c r="R95" s="228">
        <f t="shared" ca="1" si="120"/>
        <v>0</v>
      </c>
      <c r="S95" s="228">
        <f t="shared" ca="1" si="120"/>
        <v>0</v>
      </c>
      <c r="T95" s="228">
        <f t="shared" ca="1" si="120"/>
        <v>0</v>
      </c>
      <c r="U95" s="228">
        <f t="shared" ca="1" si="120"/>
        <v>0</v>
      </c>
      <c r="V95" s="228">
        <f t="shared" ca="1" si="120"/>
        <v>0</v>
      </c>
      <c r="W95" s="228">
        <f t="shared" ca="1" si="120"/>
        <v>0</v>
      </c>
      <c r="X95" s="228">
        <f t="shared" ca="1" si="120"/>
        <v>0</v>
      </c>
      <c r="Y95" s="228">
        <f t="shared" ca="1" si="120"/>
        <v>0</v>
      </c>
      <c r="Z95" s="228">
        <f t="shared" ca="1" si="120"/>
        <v>0</v>
      </c>
      <c r="AA95" s="228">
        <f t="shared" ca="1" si="120"/>
        <v>0</v>
      </c>
      <c r="AB95" s="228">
        <f t="shared" ca="1" si="121"/>
        <v>0</v>
      </c>
      <c r="AC95" s="228">
        <f t="shared" ca="1" si="121"/>
        <v>0</v>
      </c>
      <c r="AD95" s="228">
        <f t="shared" ca="1" si="121"/>
        <v>0</v>
      </c>
      <c r="AE95" s="228">
        <f t="shared" ca="1" si="121"/>
        <v>0</v>
      </c>
      <c r="AF95" s="228">
        <f t="shared" ca="1" si="121"/>
        <v>0</v>
      </c>
      <c r="AG95" s="228">
        <f t="shared" ca="1" si="121"/>
        <v>0</v>
      </c>
      <c r="AH95" s="228">
        <f t="shared" ca="1" si="121"/>
        <v>0</v>
      </c>
      <c r="AI95" s="228">
        <f t="shared" ca="1" si="121"/>
        <v>0</v>
      </c>
      <c r="AJ95" s="228">
        <f t="shared" ca="1" si="121"/>
        <v>0</v>
      </c>
      <c r="AK95" s="228">
        <f t="shared" ca="1" si="121"/>
        <v>0</v>
      </c>
      <c r="AL95" s="228">
        <f t="shared" ca="1" si="122"/>
        <v>0</v>
      </c>
      <c r="AM95" s="228">
        <f t="shared" ca="1" si="122"/>
        <v>0</v>
      </c>
      <c r="AN95" s="228">
        <f t="shared" ca="1" si="122"/>
        <v>0</v>
      </c>
      <c r="AO95" s="228">
        <f t="shared" ca="1" si="122"/>
        <v>0</v>
      </c>
      <c r="AP95" s="228">
        <f t="shared" ca="1" si="122"/>
        <v>0</v>
      </c>
      <c r="AQ95" s="228">
        <f t="shared" ca="1" si="122"/>
        <v>0</v>
      </c>
      <c r="AR95" s="228">
        <f t="shared" ca="1" si="122"/>
        <v>0</v>
      </c>
      <c r="AS95" s="228">
        <f t="shared" ca="1" si="122"/>
        <v>0</v>
      </c>
      <c r="AT95" s="228">
        <f t="shared" ca="1" si="122"/>
        <v>0</v>
      </c>
      <c r="AU95" s="228">
        <f t="shared" ca="1" si="122"/>
        <v>0</v>
      </c>
      <c r="AV95" s="228">
        <f t="shared" ca="1" si="123"/>
        <v>0</v>
      </c>
      <c r="AW95" s="228">
        <f t="shared" ca="1" si="123"/>
        <v>0</v>
      </c>
      <c r="AX95" s="228">
        <f t="shared" ca="1" si="123"/>
        <v>0</v>
      </c>
      <c r="AY95" s="228">
        <f t="shared" ca="1" si="123"/>
        <v>0</v>
      </c>
      <c r="AZ95" s="228">
        <f t="shared" ca="1" si="123"/>
        <v>0</v>
      </c>
      <c r="BA95" s="228">
        <f t="shared" ca="1" si="123"/>
        <v>0</v>
      </c>
      <c r="BB95" s="228">
        <f t="shared" ca="1" si="123"/>
        <v>0</v>
      </c>
      <c r="BC95" s="228">
        <f t="shared" ca="1" si="123"/>
        <v>0</v>
      </c>
      <c r="BD95" s="228">
        <f t="shared" ca="1" si="123"/>
        <v>0</v>
      </c>
      <c r="BE95" s="228">
        <f t="shared" ca="1" si="123"/>
        <v>0</v>
      </c>
      <c r="BF95" s="228">
        <f t="shared" ca="1" si="124"/>
        <v>0</v>
      </c>
      <c r="BG95" s="228">
        <f t="shared" ca="1" si="124"/>
        <v>0</v>
      </c>
      <c r="BH95" s="228">
        <f t="shared" ca="1" si="124"/>
        <v>0</v>
      </c>
      <c r="BI95" s="228">
        <f t="shared" ca="1" si="124"/>
        <v>0</v>
      </c>
      <c r="BJ95" s="228">
        <f t="shared" ca="1" si="124"/>
        <v>0</v>
      </c>
      <c r="BK95" s="228">
        <f t="shared" ca="1" si="124"/>
        <v>0</v>
      </c>
      <c r="BL95" s="228">
        <f t="shared" ca="1" si="124"/>
        <v>0</v>
      </c>
      <c r="BM95" s="228">
        <f t="shared" ca="1" si="124"/>
        <v>0</v>
      </c>
      <c r="BN95" s="228">
        <f t="shared" ca="1" si="124"/>
        <v>0</v>
      </c>
      <c r="BO95" s="228">
        <f t="shared" ca="1" si="124"/>
        <v>0</v>
      </c>
      <c r="BP95" s="228">
        <f t="shared" ca="1" si="125"/>
        <v>0</v>
      </c>
      <c r="BQ95" s="228">
        <f t="shared" ca="1" si="125"/>
        <v>0</v>
      </c>
      <c r="BR95" s="228">
        <f t="shared" ca="1" si="125"/>
        <v>0</v>
      </c>
      <c r="BS95" s="228">
        <f t="shared" ca="1" si="125"/>
        <v>0</v>
      </c>
      <c r="BT95" s="228">
        <f t="shared" ca="1" si="125"/>
        <v>0</v>
      </c>
      <c r="BU95" s="228">
        <f t="shared" ca="1" si="125"/>
        <v>0</v>
      </c>
      <c r="BV95" s="228">
        <f t="shared" ca="1" si="125"/>
        <v>0</v>
      </c>
      <c r="BW95" s="228">
        <f t="shared" ca="1" si="125"/>
        <v>0</v>
      </c>
      <c r="BX95" s="228">
        <f t="shared" ca="1" si="125"/>
        <v>0</v>
      </c>
      <c r="BY95" s="228">
        <f t="shared" ca="1" si="125"/>
        <v>0</v>
      </c>
      <c r="BZ95" s="228">
        <f t="shared" ca="1" si="126"/>
        <v>0</v>
      </c>
      <c r="CA95" s="228">
        <f t="shared" ca="1" si="126"/>
        <v>0</v>
      </c>
      <c r="CB95" s="228">
        <f t="shared" ca="1" si="126"/>
        <v>0</v>
      </c>
      <c r="CC95" s="228">
        <f t="shared" ca="1" si="126"/>
        <v>0</v>
      </c>
      <c r="CD95" s="228">
        <f t="shared" ca="1" si="126"/>
        <v>0</v>
      </c>
      <c r="CE95" s="228">
        <f t="shared" ca="1" si="126"/>
        <v>0</v>
      </c>
      <c r="CF95" s="228">
        <f t="shared" ca="1" si="126"/>
        <v>0</v>
      </c>
      <c r="CG95" s="228">
        <f t="shared" ca="1" si="126"/>
        <v>0</v>
      </c>
      <c r="CH95" s="228">
        <f t="shared" ca="1" si="126"/>
        <v>0</v>
      </c>
      <c r="CI95" s="228">
        <f t="shared" ca="1" si="126"/>
        <v>0</v>
      </c>
      <c r="CJ95" s="228">
        <f t="shared" ca="1" si="127"/>
        <v>0</v>
      </c>
      <c r="CK95" s="228">
        <f t="shared" ca="1" si="127"/>
        <v>0</v>
      </c>
      <c r="CL95" s="228">
        <f t="shared" ca="1" si="127"/>
        <v>0</v>
      </c>
      <c r="CM95" s="228">
        <f t="shared" ca="1" si="127"/>
        <v>0</v>
      </c>
      <c r="CN95" s="228">
        <f t="shared" ca="1" si="127"/>
        <v>0</v>
      </c>
      <c r="CO95" s="228">
        <f t="shared" ca="1" si="127"/>
        <v>0</v>
      </c>
      <c r="CP95" s="228">
        <f t="shared" ca="1" si="127"/>
        <v>0</v>
      </c>
      <c r="CQ95" s="228">
        <f t="shared" ca="1" si="127"/>
        <v>0</v>
      </c>
      <c r="CR95" s="228">
        <f t="shared" ca="1" si="127"/>
        <v>0</v>
      </c>
      <c r="CS95" s="228">
        <f t="shared" ca="1" si="127"/>
        <v>0</v>
      </c>
      <c r="CT95" s="228">
        <f t="shared" ca="1" si="128"/>
        <v>0</v>
      </c>
      <c r="CU95" s="228">
        <f t="shared" ca="1" si="128"/>
        <v>0</v>
      </c>
      <c r="CV95" s="228">
        <f t="shared" ca="1" si="128"/>
        <v>0</v>
      </c>
      <c r="CW95" s="228">
        <f t="shared" ca="1" si="128"/>
        <v>0</v>
      </c>
      <c r="CX95" s="228">
        <f t="shared" ca="1" si="128"/>
        <v>0</v>
      </c>
      <c r="CY95" s="228">
        <f t="shared" ca="1" si="128"/>
        <v>0</v>
      </c>
      <c r="CZ95" s="228">
        <f t="shared" ca="1" si="128"/>
        <v>0</v>
      </c>
      <c r="DA95" s="228">
        <f t="shared" ca="1" si="128"/>
        <v>0</v>
      </c>
      <c r="DB95" s="228">
        <f t="shared" ca="1" si="128"/>
        <v>0</v>
      </c>
      <c r="DC95" s="228">
        <f t="shared" ca="1" si="128"/>
        <v>0</v>
      </c>
      <c r="DE95" s="403" t="str">
        <f t="shared" ca="1" si="100"/>
        <v>G.6.</v>
      </c>
      <c r="DF95" s="273">
        <v>1</v>
      </c>
      <c r="DG95" s="261">
        <f t="shared" ca="1" si="129"/>
        <v>21</v>
      </c>
    </row>
    <row r="96" spans="1:112" ht="15.75" hidden="1" customHeight="1">
      <c r="A96" s="210">
        <v>84</v>
      </c>
      <c r="B96" s="347" t="str">
        <f t="shared" ca="1" si="97"/>
        <v>G.7.</v>
      </c>
      <c r="C96" s="216" t="str">
        <f t="shared" ca="1" si="98"/>
        <v>Veiklos ir palaikymo (atnaujinimo) sąnaudos 2 (privataus ir NVO sektoriaus)</v>
      </c>
      <c r="D96" s="217"/>
      <c r="E96" s="239">
        <f t="shared" ca="1" si="99"/>
        <v>0.21</v>
      </c>
      <c r="F96" s="233">
        <f ca="1">H96+NPV(FD,I96:INDEX(I96:DC96,PAL))</f>
        <v>0</v>
      </c>
      <c r="G96" s="230">
        <f ca="1">SUMIF($H$5:$DC$5,"&lt;="&amp;PAL,$H96:$DC96)</f>
        <v>0</v>
      </c>
      <c r="H96" s="228">
        <f t="shared" ca="1" si="119"/>
        <v>0</v>
      </c>
      <c r="I96" s="228">
        <f t="shared" ca="1" si="119"/>
        <v>0</v>
      </c>
      <c r="J96" s="228">
        <f t="shared" ca="1" si="119"/>
        <v>0</v>
      </c>
      <c r="K96" s="228">
        <f t="shared" ca="1" si="119"/>
        <v>0</v>
      </c>
      <c r="L96" s="228">
        <f t="shared" ca="1" si="119"/>
        <v>0</v>
      </c>
      <c r="M96" s="228">
        <f t="shared" ca="1" si="119"/>
        <v>0</v>
      </c>
      <c r="N96" s="228">
        <f t="shared" ca="1" si="119"/>
        <v>0</v>
      </c>
      <c r="O96" s="228">
        <f t="shared" ca="1" si="119"/>
        <v>0</v>
      </c>
      <c r="P96" s="228">
        <f t="shared" ca="1" si="119"/>
        <v>0</v>
      </c>
      <c r="Q96" s="228">
        <f t="shared" ca="1" si="119"/>
        <v>0</v>
      </c>
      <c r="R96" s="228">
        <f t="shared" ca="1" si="120"/>
        <v>0</v>
      </c>
      <c r="S96" s="228">
        <f t="shared" ca="1" si="120"/>
        <v>0</v>
      </c>
      <c r="T96" s="228">
        <f t="shared" ca="1" si="120"/>
        <v>0</v>
      </c>
      <c r="U96" s="228">
        <f t="shared" ca="1" si="120"/>
        <v>0</v>
      </c>
      <c r="V96" s="228">
        <f t="shared" ca="1" si="120"/>
        <v>0</v>
      </c>
      <c r="W96" s="228">
        <f t="shared" ca="1" si="120"/>
        <v>0</v>
      </c>
      <c r="X96" s="228">
        <f t="shared" ca="1" si="120"/>
        <v>0</v>
      </c>
      <c r="Y96" s="228">
        <f t="shared" ca="1" si="120"/>
        <v>0</v>
      </c>
      <c r="Z96" s="228">
        <f t="shared" ca="1" si="120"/>
        <v>0</v>
      </c>
      <c r="AA96" s="228">
        <f t="shared" ca="1" si="120"/>
        <v>0</v>
      </c>
      <c r="AB96" s="228">
        <f t="shared" ca="1" si="121"/>
        <v>0</v>
      </c>
      <c r="AC96" s="228">
        <f t="shared" ca="1" si="121"/>
        <v>0</v>
      </c>
      <c r="AD96" s="228">
        <f t="shared" ca="1" si="121"/>
        <v>0</v>
      </c>
      <c r="AE96" s="228">
        <f t="shared" ca="1" si="121"/>
        <v>0</v>
      </c>
      <c r="AF96" s="228">
        <f t="shared" ca="1" si="121"/>
        <v>0</v>
      </c>
      <c r="AG96" s="228">
        <f t="shared" ca="1" si="121"/>
        <v>0</v>
      </c>
      <c r="AH96" s="228">
        <f t="shared" ca="1" si="121"/>
        <v>0</v>
      </c>
      <c r="AI96" s="228">
        <f t="shared" ca="1" si="121"/>
        <v>0</v>
      </c>
      <c r="AJ96" s="228">
        <f t="shared" ca="1" si="121"/>
        <v>0</v>
      </c>
      <c r="AK96" s="228">
        <f t="shared" ca="1" si="121"/>
        <v>0</v>
      </c>
      <c r="AL96" s="228">
        <f t="shared" ca="1" si="122"/>
        <v>0</v>
      </c>
      <c r="AM96" s="228">
        <f t="shared" ca="1" si="122"/>
        <v>0</v>
      </c>
      <c r="AN96" s="228">
        <f t="shared" ca="1" si="122"/>
        <v>0</v>
      </c>
      <c r="AO96" s="228">
        <f t="shared" ca="1" si="122"/>
        <v>0</v>
      </c>
      <c r="AP96" s="228">
        <f t="shared" ca="1" si="122"/>
        <v>0</v>
      </c>
      <c r="AQ96" s="228">
        <f t="shared" ca="1" si="122"/>
        <v>0</v>
      </c>
      <c r="AR96" s="228">
        <f t="shared" ca="1" si="122"/>
        <v>0</v>
      </c>
      <c r="AS96" s="228">
        <f t="shared" ca="1" si="122"/>
        <v>0</v>
      </c>
      <c r="AT96" s="228">
        <f t="shared" ca="1" si="122"/>
        <v>0</v>
      </c>
      <c r="AU96" s="228">
        <f t="shared" ca="1" si="122"/>
        <v>0</v>
      </c>
      <c r="AV96" s="228">
        <f t="shared" ca="1" si="123"/>
        <v>0</v>
      </c>
      <c r="AW96" s="228">
        <f t="shared" ca="1" si="123"/>
        <v>0</v>
      </c>
      <c r="AX96" s="228">
        <f t="shared" ca="1" si="123"/>
        <v>0</v>
      </c>
      <c r="AY96" s="228">
        <f t="shared" ca="1" si="123"/>
        <v>0</v>
      </c>
      <c r="AZ96" s="228">
        <f t="shared" ca="1" si="123"/>
        <v>0</v>
      </c>
      <c r="BA96" s="228">
        <f t="shared" ca="1" si="123"/>
        <v>0</v>
      </c>
      <c r="BB96" s="228">
        <f t="shared" ca="1" si="123"/>
        <v>0</v>
      </c>
      <c r="BC96" s="228">
        <f t="shared" ca="1" si="123"/>
        <v>0</v>
      </c>
      <c r="BD96" s="228">
        <f t="shared" ca="1" si="123"/>
        <v>0</v>
      </c>
      <c r="BE96" s="228">
        <f t="shared" ca="1" si="123"/>
        <v>0</v>
      </c>
      <c r="BF96" s="228">
        <f t="shared" ca="1" si="124"/>
        <v>0</v>
      </c>
      <c r="BG96" s="228">
        <f t="shared" ca="1" si="124"/>
        <v>0</v>
      </c>
      <c r="BH96" s="228">
        <f t="shared" ca="1" si="124"/>
        <v>0</v>
      </c>
      <c r="BI96" s="228">
        <f t="shared" ca="1" si="124"/>
        <v>0</v>
      </c>
      <c r="BJ96" s="228">
        <f t="shared" ca="1" si="124"/>
        <v>0</v>
      </c>
      <c r="BK96" s="228">
        <f t="shared" ca="1" si="124"/>
        <v>0</v>
      </c>
      <c r="BL96" s="228">
        <f t="shared" ca="1" si="124"/>
        <v>0</v>
      </c>
      <c r="BM96" s="228">
        <f t="shared" ca="1" si="124"/>
        <v>0</v>
      </c>
      <c r="BN96" s="228">
        <f t="shared" ca="1" si="124"/>
        <v>0</v>
      </c>
      <c r="BO96" s="228">
        <f t="shared" ca="1" si="124"/>
        <v>0</v>
      </c>
      <c r="BP96" s="228">
        <f t="shared" ca="1" si="125"/>
        <v>0</v>
      </c>
      <c r="BQ96" s="228">
        <f t="shared" ca="1" si="125"/>
        <v>0</v>
      </c>
      <c r="BR96" s="228">
        <f t="shared" ca="1" si="125"/>
        <v>0</v>
      </c>
      <c r="BS96" s="228">
        <f t="shared" ca="1" si="125"/>
        <v>0</v>
      </c>
      <c r="BT96" s="228">
        <f t="shared" ca="1" si="125"/>
        <v>0</v>
      </c>
      <c r="BU96" s="228">
        <f t="shared" ca="1" si="125"/>
        <v>0</v>
      </c>
      <c r="BV96" s="228">
        <f t="shared" ca="1" si="125"/>
        <v>0</v>
      </c>
      <c r="BW96" s="228">
        <f t="shared" ca="1" si="125"/>
        <v>0</v>
      </c>
      <c r="BX96" s="228">
        <f t="shared" ca="1" si="125"/>
        <v>0</v>
      </c>
      <c r="BY96" s="228">
        <f t="shared" ca="1" si="125"/>
        <v>0</v>
      </c>
      <c r="BZ96" s="228">
        <f t="shared" ca="1" si="126"/>
        <v>0</v>
      </c>
      <c r="CA96" s="228">
        <f t="shared" ca="1" si="126"/>
        <v>0</v>
      </c>
      <c r="CB96" s="228">
        <f t="shared" ca="1" si="126"/>
        <v>0</v>
      </c>
      <c r="CC96" s="228">
        <f t="shared" ca="1" si="126"/>
        <v>0</v>
      </c>
      <c r="CD96" s="228">
        <f t="shared" ca="1" si="126"/>
        <v>0</v>
      </c>
      <c r="CE96" s="228">
        <f t="shared" ca="1" si="126"/>
        <v>0</v>
      </c>
      <c r="CF96" s="228">
        <f t="shared" ca="1" si="126"/>
        <v>0</v>
      </c>
      <c r="CG96" s="228">
        <f t="shared" ca="1" si="126"/>
        <v>0</v>
      </c>
      <c r="CH96" s="228">
        <f t="shared" ca="1" si="126"/>
        <v>0</v>
      </c>
      <c r="CI96" s="228">
        <f t="shared" ca="1" si="126"/>
        <v>0</v>
      </c>
      <c r="CJ96" s="228">
        <f t="shared" ca="1" si="127"/>
        <v>0</v>
      </c>
      <c r="CK96" s="228">
        <f t="shared" ca="1" si="127"/>
        <v>0</v>
      </c>
      <c r="CL96" s="228">
        <f t="shared" ca="1" si="127"/>
        <v>0</v>
      </c>
      <c r="CM96" s="228">
        <f t="shared" ca="1" si="127"/>
        <v>0</v>
      </c>
      <c r="CN96" s="228">
        <f t="shared" ca="1" si="127"/>
        <v>0</v>
      </c>
      <c r="CO96" s="228">
        <f t="shared" ca="1" si="127"/>
        <v>0</v>
      </c>
      <c r="CP96" s="228">
        <f t="shared" ca="1" si="127"/>
        <v>0</v>
      </c>
      <c r="CQ96" s="228">
        <f t="shared" ca="1" si="127"/>
        <v>0</v>
      </c>
      <c r="CR96" s="228">
        <f t="shared" ca="1" si="127"/>
        <v>0</v>
      </c>
      <c r="CS96" s="228">
        <f t="shared" ca="1" si="127"/>
        <v>0</v>
      </c>
      <c r="CT96" s="228">
        <f t="shared" ca="1" si="128"/>
        <v>0</v>
      </c>
      <c r="CU96" s="228">
        <f t="shared" ca="1" si="128"/>
        <v>0</v>
      </c>
      <c r="CV96" s="228">
        <f t="shared" ca="1" si="128"/>
        <v>0</v>
      </c>
      <c r="CW96" s="228">
        <f t="shared" ca="1" si="128"/>
        <v>0</v>
      </c>
      <c r="CX96" s="228">
        <f t="shared" ca="1" si="128"/>
        <v>0</v>
      </c>
      <c r="CY96" s="228">
        <f t="shared" ca="1" si="128"/>
        <v>0</v>
      </c>
      <c r="CZ96" s="228">
        <f t="shared" ca="1" si="128"/>
        <v>0</v>
      </c>
      <c r="DA96" s="228">
        <f t="shared" ca="1" si="128"/>
        <v>0</v>
      </c>
      <c r="DB96" s="228">
        <f t="shared" ca="1" si="128"/>
        <v>0</v>
      </c>
      <c r="DC96" s="228">
        <f t="shared" ca="1" si="128"/>
        <v>0</v>
      </c>
      <c r="DE96" s="403" t="str">
        <f t="shared" ca="1" si="100"/>
        <v>G.7.</v>
      </c>
      <c r="DF96" s="273">
        <v>1</v>
      </c>
      <c r="DG96" s="261">
        <f t="shared" ca="1" si="129"/>
        <v>21</v>
      </c>
    </row>
    <row r="97" spans="1:111" ht="15.75" hidden="1" customHeight="1">
      <c r="A97" s="210">
        <v>85</v>
      </c>
      <c r="B97" s="347" t="str">
        <f t="shared" ca="1" si="97"/>
        <v>G.8.</v>
      </c>
      <c r="C97" s="216" t="str">
        <f t="shared" ca="1" si="98"/>
        <v>Veiklos ir palaikymo (atnaujinimo) sąnaudos 3 (privataus ir NVO sektoriaus)</v>
      </c>
      <c r="D97" s="217"/>
      <c r="E97" s="239">
        <f t="shared" ca="1" si="99"/>
        <v>0.21</v>
      </c>
      <c r="F97" s="233">
        <f ca="1">H97+NPV(FD,I97:INDEX(I97:DC97,PAL))</f>
        <v>0</v>
      </c>
      <c r="G97" s="230">
        <f ca="1">SUMIF($H$5:$DC$5,"&lt;="&amp;PAL,$H97:$DC97)</f>
        <v>0</v>
      </c>
      <c r="H97" s="228">
        <f t="shared" ca="1" si="119"/>
        <v>0</v>
      </c>
      <c r="I97" s="228">
        <f t="shared" ca="1" si="119"/>
        <v>0</v>
      </c>
      <c r="J97" s="228">
        <f t="shared" ca="1" si="119"/>
        <v>0</v>
      </c>
      <c r="K97" s="228">
        <f t="shared" ca="1" si="119"/>
        <v>0</v>
      </c>
      <c r="L97" s="228">
        <f t="shared" ca="1" si="119"/>
        <v>0</v>
      </c>
      <c r="M97" s="228">
        <f t="shared" ca="1" si="119"/>
        <v>0</v>
      </c>
      <c r="N97" s="228">
        <f t="shared" ca="1" si="119"/>
        <v>0</v>
      </c>
      <c r="O97" s="228">
        <f t="shared" ca="1" si="119"/>
        <v>0</v>
      </c>
      <c r="P97" s="228">
        <f t="shared" ca="1" si="119"/>
        <v>0</v>
      </c>
      <c r="Q97" s="228">
        <f t="shared" ca="1" si="119"/>
        <v>0</v>
      </c>
      <c r="R97" s="228">
        <f t="shared" ca="1" si="120"/>
        <v>0</v>
      </c>
      <c r="S97" s="228">
        <f t="shared" ca="1" si="120"/>
        <v>0</v>
      </c>
      <c r="T97" s="228">
        <f t="shared" ca="1" si="120"/>
        <v>0</v>
      </c>
      <c r="U97" s="228">
        <f t="shared" ca="1" si="120"/>
        <v>0</v>
      </c>
      <c r="V97" s="228">
        <f t="shared" ca="1" si="120"/>
        <v>0</v>
      </c>
      <c r="W97" s="228">
        <f t="shared" ca="1" si="120"/>
        <v>0</v>
      </c>
      <c r="X97" s="228">
        <f t="shared" ca="1" si="120"/>
        <v>0</v>
      </c>
      <c r="Y97" s="228">
        <f t="shared" ca="1" si="120"/>
        <v>0</v>
      </c>
      <c r="Z97" s="228">
        <f t="shared" ca="1" si="120"/>
        <v>0</v>
      </c>
      <c r="AA97" s="228">
        <f t="shared" ca="1" si="120"/>
        <v>0</v>
      </c>
      <c r="AB97" s="228">
        <f t="shared" ca="1" si="121"/>
        <v>0</v>
      </c>
      <c r="AC97" s="228">
        <f t="shared" ca="1" si="121"/>
        <v>0</v>
      </c>
      <c r="AD97" s="228">
        <f t="shared" ca="1" si="121"/>
        <v>0</v>
      </c>
      <c r="AE97" s="228">
        <f t="shared" ca="1" si="121"/>
        <v>0</v>
      </c>
      <c r="AF97" s="228">
        <f t="shared" ca="1" si="121"/>
        <v>0</v>
      </c>
      <c r="AG97" s="228">
        <f t="shared" ca="1" si="121"/>
        <v>0</v>
      </c>
      <c r="AH97" s="228">
        <f t="shared" ca="1" si="121"/>
        <v>0</v>
      </c>
      <c r="AI97" s="228">
        <f t="shared" ca="1" si="121"/>
        <v>0</v>
      </c>
      <c r="AJ97" s="228">
        <f t="shared" ca="1" si="121"/>
        <v>0</v>
      </c>
      <c r="AK97" s="228">
        <f t="shared" ca="1" si="121"/>
        <v>0</v>
      </c>
      <c r="AL97" s="228">
        <f t="shared" ca="1" si="122"/>
        <v>0</v>
      </c>
      <c r="AM97" s="228">
        <f t="shared" ca="1" si="122"/>
        <v>0</v>
      </c>
      <c r="AN97" s="228">
        <f t="shared" ca="1" si="122"/>
        <v>0</v>
      </c>
      <c r="AO97" s="228">
        <f t="shared" ca="1" si="122"/>
        <v>0</v>
      </c>
      <c r="AP97" s="228">
        <f t="shared" ca="1" si="122"/>
        <v>0</v>
      </c>
      <c r="AQ97" s="228">
        <f t="shared" ca="1" si="122"/>
        <v>0</v>
      </c>
      <c r="AR97" s="228">
        <f t="shared" ca="1" si="122"/>
        <v>0</v>
      </c>
      <c r="AS97" s="228">
        <f t="shared" ca="1" si="122"/>
        <v>0</v>
      </c>
      <c r="AT97" s="228">
        <f t="shared" ca="1" si="122"/>
        <v>0</v>
      </c>
      <c r="AU97" s="228">
        <f t="shared" ca="1" si="122"/>
        <v>0</v>
      </c>
      <c r="AV97" s="228">
        <f t="shared" ca="1" si="123"/>
        <v>0</v>
      </c>
      <c r="AW97" s="228">
        <f t="shared" ca="1" si="123"/>
        <v>0</v>
      </c>
      <c r="AX97" s="228">
        <f t="shared" ca="1" si="123"/>
        <v>0</v>
      </c>
      <c r="AY97" s="228">
        <f t="shared" ca="1" si="123"/>
        <v>0</v>
      </c>
      <c r="AZ97" s="228">
        <f t="shared" ca="1" si="123"/>
        <v>0</v>
      </c>
      <c r="BA97" s="228">
        <f t="shared" ca="1" si="123"/>
        <v>0</v>
      </c>
      <c r="BB97" s="228">
        <f t="shared" ca="1" si="123"/>
        <v>0</v>
      </c>
      <c r="BC97" s="228">
        <f t="shared" ca="1" si="123"/>
        <v>0</v>
      </c>
      <c r="BD97" s="228">
        <f t="shared" ca="1" si="123"/>
        <v>0</v>
      </c>
      <c r="BE97" s="228">
        <f t="shared" ca="1" si="123"/>
        <v>0</v>
      </c>
      <c r="BF97" s="228">
        <f t="shared" ca="1" si="124"/>
        <v>0</v>
      </c>
      <c r="BG97" s="228">
        <f t="shared" ca="1" si="124"/>
        <v>0</v>
      </c>
      <c r="BH97" s="228">
        <f t="shared" ca="1" si="124"/>
        <v>0</v>
      </c>
      <c r="BI97" s="228">
        <f t="shared" ca="1" si="124"/>
        <v>0</v>
      </c>
      <c r="BJ97" s="228">
        <f t="shared" ca="1" si="124"/>
        <v>0</v>
      </c>
      <c r="BK97" s="228">
        <f t="shared" ca="1" si="124"/>
        <v>0</v>
      </c>
      <c r="BL97" s="228">
        <f t="shared" ca="1" si="124"/>
        <v>0</v>
      </c>
      <c r="BM97" s="228">
        <f t="shared" ca="1" si="124"/>
        <v>0</v>
      </c>
      <c r="BN97" s="228">
        <f t="shared" ca="1" si="124"/>
        <v>0</v>
      </c>
      <c r="BO97" s="228">
        <f t="shared" ca="1" si="124"/>
        <v>0</v>
      </c>
      <c r="BP97" s="228">
        <f t="shared" ca="1" si="125"/>
        <v>0</v>
      </c>
      <c r="BQ97" s="228">
        <f t="shared" ca="1" si="125"/>
        <v>0</v>
      </c>
      <c r="BR97" s="228">
        <f t="shared" ca="1" si="125"/>
        <v>0</v>
      </c>
      <c r="BS97" s="228">
        <f t="shared" ca="1" si="125"/>
        <v>0</v>
      </c>
      <c r="BT97" s="228">
        <f t="shared" ca="1" si="125"/>
        <v>0</v>
      </c>
      <c r="BU97" s="228">
        <f t="shared" ca="1" si="125"/>
        <v>0</v>
      </c>
      <c r="BV97" s="228">
        <f t="shared" ca="1" si="125"/>
        <v>0</v>
      </c>
      <c r="BW97" s="228">
        <f t="shared" ca="1" si="125"/>
        <v>0</v>
      </c>
      <c r="BX97" s="228">
        <f t="shared" ca="1" si="125"/>
        <v>0</v>
      </c>
      <c r="BY97" s="228">
        <f t="shared" ca="1" si="125"/>
        <v>0</v>
      </c>
      <c r="BZ97" s="228">
        <f t="shared" ca="1" si="126"/>
        <v>0</v>
      </c>
      <c r="CA97" s="228">
        <f t="shared" ca="1" si="126"/>
        <v>0</v>
      </c>
      <c r="CB97" s="228">
        <f t="shared" ca="1" si="126"/>
        <v>0</v>
      </c>
      <c r="CC97" s="228">
        <f t="shared" ca="1" si="126"/>
        <v>0</v>
      </c>
      <c r="CD97" s="228">
        <f t="shared" ca="1" si="126"/>
        <v>0</v>
      </c>
      <c r="CE97" s="228">
        <f t="shared" ca="1" si="126"/>
        <v>0</v>
      </c>
      <c r="CF97" s="228">
        <f t="shared" ca="1" si="126"/>
        <v>0</v>
      </c>
      <c r="CG97" s="228">
        <f t="shared" ca="1" si="126"/>
        <v>0</v>
      </c>
      <c r="CH97" s="228">
        <f t="shared" ca="1" si="126"/>
        <v>0</v>
      </c>
      <c r="CI97" s="228">
        <f t="shared" ca="1" si="126"/>
        <v>0</v>
      </c>
      <c r="CJ97" s="228">
        <f t="shared" ca="1" si="127"/>
        <v>0</v>
      </c>
      <c r="CK97" s="228">
        <f t="shared" ca="1" si="127"/>
        <v>0</v>
      </c>
      <c r="CL97" s="228">
        <f t="shared" ca="1" si="127"/>
        <v>0</v>
      </c>
      <c r="CM97" s="228">
        <f t="shared" ca="1" si="127"/>
        <v>0</v>
      </c>
      <c r="CN97" s="228">
        <f t="shared" ca="1" si="127"/>
        <v>0</v>
      </c>
      <c r="CO97" s="228">
        <f t="shared" ca="1" si="127"/>
        <v>0</v>
      </c>
      <c r="CP97" s="228">
        <f t="shared" ca="1" si="127"/>
        <v>0</v>
      </c>
      <c r="CQ97" s="228">
        <f t="shared" ca="1" si="127"/>
        <v>0</v>
      </c>
      <c r="CR97" s="228">
        <f t="shared" ca="1" si="127"/>
        <v>0</v>
      </c>
      <c r="CS97" s="228">
        <f t="shared" ca="1" si="127"/>
        <v>0</v>
      </c>
      <c r="CT97" s="228">
        <f t="shared" ca="1" si="128"/>
        <v>0</v>
      </c>
      <c r="CU97" s="228">
        <f t="shared" ca="1" si="128"/>
        <v>0</v>
      </c>
      <c r="CV97" s="228">
        <f t="shared" ca="1" si="128"/>
        <v>0</v>
      </c>
      <c r="CW97" s="228">
        <f t="shared" ca="1" si="128"/>
        <v>0</v>
      </c>
      <c r="CX97" s="228">
        <f t="shared" ca="1" si="128"/>
        <v>0</v>
      </c>
      <c r="CY97" s="228">
        <f t="shared" ca="1" si="128"/>
        <v>0</v>
      </c>
      <c r="CZ97" s="228">
        <f t="shared" ca="1" si="128"/>
        <v>0</v>
      </c>
      <c r="DA97" s="228">
        <f t="shared" ca="1" si="128"/>
        <v>0</v>
      </c>
      <c r="DB97" s="228">
        <f t="shared" ca="1" si="128"/>
        <v>0</v>
      </c>
      <c r="DC97" s="228">
        <f t="shared" ca="1" si="128"/>
        <v>0</v>
      </c>
      <c r="DE97" s="403" t="str">
        <f t="shared" ca="1" si="100"/>
        <v>G.8.</v>
      </c>
      <c r="DF97" s="273">
        <v>1</v>
      </c>
      <c r="DG97" s="261">
        <f t="shared" ca="1" si="129"/>
        <v>21</v>
      </c>
    </row>
    <row r="98" spans="1:111" ht="15.75" hidden="1" customHeight="1">
      <c r="A98" s="210">
        <v>86</v>
      </c>
      <c r="B98" s="347" t="str">
        <f t="shared" ca="1" si="97"/>
        <v>G.9.</v>
      </c>
      <c r="C98" s="216" t="str">
        <f t="shared" ca="1" si="98"/>
        <v>Veiklos ir palaikymo (atnaujinimo) sąnaudos 4 (privataus ir NVO sektoriaus)</v>
      </c>
      <c r="D98" s="217"/>
      <c r="E98" s="239">
        <f t="shared" ca="1" si="99"/>
        <v>0.21</v>
      </c>
      <c r="F98" s="233">
        <f ca="1">H98+NPV(FD,I98:INDEX(I98:DC98,PAL))</f>
        <v>0</v>
      </c>
      <c r="G98" s="230">
        <f ca="1">SUMIF($H$5:$DC$5,"&lt;="&amp;PAL,$H98:$DC98)</f>
        <v>0</v>
      </c>
      <c r="H98" s="228">
        <f t="shared" ca="1" si="119"/>
        <v>0</v>
      </c>
      <c r="I98" s="228">
        <f t="shared" ca="1" si="119"/>
        <v>0</v>
      </c>
      <c r="J98" s="228">
        <f t="shared" ca="1" si="119"/>
        <v>0</v>
      </c>
      <c r="K98" s="228">
        <f t="shared" ca="1" si="119"/>
        <v>0</v>
      </c>
      <c r="L98" s="228">
        <f t="shared" ca="1" si="119"/>
        <v>0</v>
      </c>
      <c r="M98" s="228">
        <f t="shared" ca="1" si="119"/>
        <v>0</v>
      </c>
      <c r="N98" s="228">
        <f t="shared" ca="1" si="119"/>
        <v>0</v>
      </c>
      <c r="O98" s="228">
        <f t="shared" ca="1" si="119"/>
        <v>0</v>
      </c>
      <c r="P98" s="228">
        <f t="shared" ca="1" si="119"/>
        <v>0</v>
      </c>
      <c r="Q98" s="228">
        <f t="shared" ca="1" si="119"/>
        <v>0</v>
      </c>
      <c r="R98" s="228">
        <f t="shared" ca="1" si="120"/>
        <v>0</v>
      </c>
      <c r="S98" s="228">
        <f t="shared" ca="1" si="120"/>
        <v>0</v>
      </c>
      <c r="T98" s="228">
        <f t="shared" ca="1" si="120"/>
        <v>0</v>
      </c>
      <c r="U98" s="228">
        <f t="shared" ca="1" si="120"/>
        <v>0</v>
      </c>
      <c r="V98" s="228">
        <f t="shared" ca="1" si="120"/>
        <v>0</v>
      </c>
      <c r="W98" s="228">
        <f t="shared" ca="1" si="120"/>
        <v>0</v>
      </c>
      <c r="X98" s="228">
        <f t="shared" ca="1" si="120"/>
        <v>0</v>
      </c>
      <c r="Y98" s="228">
        <f t="shared" ca="1" si="120"/>
        <v>0</v>
      </c>
      <c r="Z98" s="228">
        <f t="shared" ca="1" si="120"/>
        <v>0</v>
      </c>
      <c r="AA98" s="228">
        <f t="shared" ca="1" si="120"/>
        <v>0</v>
      </c>
      <c r="AB98" s="228">
        <f t="shared" ca="1" si="121"/>
        <v>0</v>
      </c>
      <c r="AC98" s="228">
        <f t="shared" ca="1" si="121"/>
        <v>0</v>
      </c>
      <c r="AD98" s="228">
        <f t="shared" ca="1" si="121"/>
        <v>0</v>
      </c>
      <c r="AE98" s="228">
        <f t="shared" ca="1" si="121"/>
        <v>0</v>
      </c>
      <c r="AF98" s="228">
        <f t="shared" ca="1" si="121"/>
        <v>0</v>
      </c>
      <c r="AG98" s="228">
        <f t="shared" ca="1" si="121"/>
        <v>0</v>
      </c>
      <c r="AH98" s="228">
        <f t="shared" ca="1" si="121"/>
        <v>0</v>
      </c>
      <c r="AI98" s="228">
        <f t="shared" ca="1" si="121"/>
        <v>0</v>
      </c>
      <c r="AJ98" s="228">
        <f t="shared" ca="1" si="121"/>
        <v>0</v>
      </c>
      <c r="AK98" s="228">
        <f t="shared" ca="1" si="121"/>
        <v>0</v>
      </c>
      <c r="AL98" s="228">
        <f t="shared" ca="1" si="122"/>
        <v>0</v>
      </c>
      <c r="AM98" s="228">
        <f t="shared" ca="1" si="122"/>
        <v>0</v>
      </c>
      <c r="AN98" s="228">
        <f t="shared" ca="1" si="122"/>
        <v>0</v>
      </c>
      <c r="AO98" s="228">
        <f t="shared" ca="1" si="122"/>
        <v>0</v>
      </c>
      <c r="AP98" s="228">
        <f t="shared" ca="1" si="122"/>
        <v>0</v>
      </c>
      <c r="AQ98" s="228">
        <f t="shared" ca="1" si="122"/>
        <v>0</v>
      </c>
      <c r="AR98" s="228">
        <f t="shared" ca="1" si="122"/>
        <v>0</v>
      </c>
      <c r="AS98" s="228">
        <f t="shared" ca="1" si="122"/>
        <v>0</v>
      </c>
      <c r="AT98" s="228">
        <f t="shared" ca="1" si="122"/>
        <v>0</v>
      </c>
      <c r="AU98" s="228">
        <f t="shared" ca="1" si="122"/>
        <v>0</v>
      </c>
      <c r="AV98" s="228">
        <f t="shared" ca="1" si="123"/>
        <v>0</v>
      </c>
      <c r="AW98" s="228">
        <f t="shared" ca="1" si="123"/>
        <v>0</v>
      </c>
      <c r="AX98" s="228">
        <f t="shared" ca="1" si="123"/>
        <v>0</v>
      </c>
      <c r="AY98" s="228">
        <f t="shared" ca="1" si="123"/>
        <v>0</v>
      </c>
      <c r="AZ98" s="228">
        <f t="shared" ca="1" si="123"/>
        <v>0</v>
      </c>
      <c r="BA98" s="228">
        <f t="shared" ca="1" si="123"/>
        <v>0</v>
      </c>
      <c r="BB98" s="228">
        <f t="shared" ca="1" si="123"/>
        <v>0</v>
      </c>
      <c r="BC98" s="228">
        <f t="shared" ca="1" si="123"/>
        <v>0</v>
      </c>
      <c r="BD98" s="228">
        <f t="shared" ca="1" si="123"/>
        <v>0</v>
      </c>
      <c r="BE98" s="228">
        <f t="shared" ca="1" si="123"/>
        <v>0</v>
      </c>
      <c r="BF98" s="228">
        <f t="shared" ca="1" si="124"/>
        <v>0</v>
      </c>
      <c r="BG98" s="228">
        <f t="shared" ca="1" si="124"/>
        <v>0</v>
      </c>
      <c r="BH98" s="228">
        <f t="shared" ca="1" si="124"/>
        <v>0</v>
      </c>
      <c r="BI98" s="228">
        <f t="shared" ca="1" si="124"/>
        <v>0</v>
      </c>
      <c r="BJ98" s="228">
        <f t="shared" ca="1" si="124"/>
        <v>0</v>
      </c>
      <c r="BK98" s="228">
        <f t="shared" ca="1" si="124"/>
        <v>0</v>
      </c>
      <c r="BL98" s="228">
        <f t="shared" ca="1" si="124"/>
        <v>0</v>
      </c>
      <c r="BM98" s="228">
        <f t="shared" ca="1" si="124"/>
        <v>0</v>
      </c>
      <c r="BN98" s="228">
        <f t="shared" ca="1" si="124"/>
        <v>0</v>
      </c>
      <c r="BO98" s="228">
        <f t="shared" ca="1" si="124"/>
        <v>0</v>
      </c>
      <c r="BP98" s="228">
        <f t="shared" ca="1" si="125"/>
        <v>0</v>
      </c>
      <c r="BQ98" s="228">
        <f t="shared" ca="1" si="125"/>
        <v>0</v>
      </c>
      <c r="BR98" s="228">
        <f t="shared" ca="1" si="125"/>
        <v>0</v>
      </c>
      <c r="BS98" s="228">
        <f t="shared" ca="1" si="125"/>
        <v>0</v>
      </c>
      <c r="BT98" s="228">
        <f t="shared" ca="1" si="125"/>
        <v>0</v>
      </c>
      <c r="BU98" s="228">
        <f t="shared" ca="1" si="125"/>
        <v>0</v>
      </c>
      <c r="BV98" s="228">
        <f t="shared" ca="1" si="125"/>
        <v>0</v>
      </c>
      <c r="BW98" s="228">
        <f t="shared" ca="1" si="125"/>
        <v>0</v>
      </c>
      <c r="BX98" s="228">
        <f t="shared" ca="1" si="125"/>
        <v>0</v>
      </c>
      <c r="BY98" s="228">
        <f t="shared" ca="1" si="125"/>
        <v>0</v>
      </c>
      <c r="BZ98" s="228">
        <f t="shared" ca="1" si="126"/>
        <v>0</v>
      </c>
      <c r="CA98" s="228">
        <f t="shared" ca="1" si="126"/>
        <v>0</v>
      </c>
      <c r="CB98" s="228">
        <f t="shared" ca="1" si="126"/>
        <v>0</v>
      </c>
      <c r="CC98" s="228">
        <f t="shared" ca="1" si="126"/>
        <v>0</v>
      </c>
      <c r="CD98" s="228">
        <f t="shared" ca="1" si="126"/>
        <v>0</v>
      </c>
      <c r="CE98" s="228">
        <f t="shared" ca="1" si="126"/>
        <v>0</v>
      </c>
      <c r="CF98" s="228">
        <f t="shared" ca="1" si="126"/>
        <v>0</v>
      </c>
      <c r="CG98" s="228">
        <f t="shared" ca="1" si="126"/>
        <v>0</v>
      </c>
      <c r="CH98" s="228">
        <f t="shared" ca="1" si="126"/>
        <v>0</v>
      </c>
      <c r="CI98" s="228">
        <f t="shared" ca="1" si="126"/>
        <v>0</v>
      </c>
      <c r="CJ98" s="228">
        <f t="shared" ca="1" si="127"/>
        <v>0</v>
      </c>
      <c r="CK98" s="228">
        <f t="shared" ca="1" si="127"/>
        <v>0</v>
      </c>
      <c r="CL98" s="228">
        <f t="shared" ca="1" si="127"/>
        <v>0</v>
      </c>
      <c r="CM98" s="228">
        <f t="shared" ca="1" si="127"/>
        <v>0</v>
      </c>
      <c r="CN98" s="228">
        <f t="shared" ca="1" si="127"/>
        <v>0</v>
      </c>
      <c r="CO98" s="228">
        <f t="shared" ca="1" si="127"/>
        <v>0</v>
      </c>
      <c r="CP98" s="228">
        <f t="shared" ca="1" si="127"/>
        <v>0</v>
      </c>
      <c r="CQ98" s="228">
        <f t="shared" ca="1" si="127"/>
        <v>0</v>
      </c>
      <c r="CR98" s="228">
        <f t="shared" ca="1" si="127"/>
        <v>0</v>
      </c>
      <c r="CS98" s="228">
        <f t="shared" ca="1" si="127"/>
        <v>0</v>
      </c>
      <c r="CT98" s="228">
        <f t="shared" ca="1" si="128"/>
        <v>0</v>
      </c>
      <c r="CU98" s="228">
        <f t="shared" ca="1" si="128"/>
        <v>0</v>
      </c>
      <c r="CV98" s="228">
        <f t="shared" ca="1" si="128"/>
        <v>0</v>
      </c>
      <c r="CW98" s="228">
        <f t="shared" ca="1" si="128"/>
        <v>0</v>
      </c>
      <c r="CX98" s="228">
        <f t="shared" ca="1" si="128"/>
        <v>0</v>
      </c>
      <c r="CY98" s="228">
        <f t="shared" ca="1" si="128"/>
        <v>0</v>
      </c>
      <c r="CZ98" s="228">
        <f t="shared" ca="1" si="128"/>
        <v>0</v>
      </c>
      <c r="DA98" s="228">
        <f t="shared" ca="1" si="128"/>
        <v>0</v>
      </c>
      <c r="DB98" s="228">
        <f t="shared" ca="1" si="128"/>
        <v>0</v>
      </c>
      <c r="DC98" s="228">
        <f t="shared" ca="1" si="128"/>
        <v>0</v>
      </c>
      <c r="DE98" s="403" t="str">
        <f t="shared" ca="1" si="100"/>
        <v>G.9.</v>
      </c>
      <c r="DF98" s="273">
        <v>1</v>
      </c>
      <c r="DG98" s="261">
        <f t="shared" ca="1" si="129"/>
        <v>21</v>
      </c>
    </row>
    <row r="99" spans="1:111" ht="15.75" hidden="1" customHeight="1">
      <c r="A99" s="210">
        <v>87</v>
      </c>
      <c r="B99" s="347" t="str">
        <f t="shared" ca="1" si="97"/>
        <v>G.10.</v>
      </c>
      <c r="C99" s="216" t="str">
        <f t="shared" ca="1" si="98"/>
        <v>Veiklos ir palaikymo (atnaujinimo) sąnaudos 5 (privataus ir NVO sektoriaus)</v>
      </c>
      <c r="D99" s="217"/>
      <c r="E99" s="239">
        <f t="shared" ca="1" si="99"/>
        <v>0.21</v>
      </c>
      <c r="F99" s="233">
        <f ca="1">H99+NPV(FD,I99:INDEX(I99:DC99,PAL))</f>
        <v>0</v>
      </c>
      <c r="G99" s="230">
        <f ca="1">SUMIF($H$5:$DC$5,"&lt;="&amp;PAL,$H99:$DC99)</f>
        <v>0</v>
      </c>
      <c r="H99" s="228">
        <f t="shared" ca="1" si="119"/>
        <v>0</v>
      </c>
      <c r="I99" s="228">
        <f t="shared" ca="1" si="119"/>
        <v>0</v>
      </c>
      <c r="J99" s="228">
        <f t="shared" ca="1" si="119"/>
        <v>0</v>
      </c>
      <c r="K99" s="228">
        <f t="shared" ca="1" si="119"/>
        <v>0</v>
      </c>
      <c r="L99" s="228">
        <f t="shared" ca="1" si="119"/>
        <v>0</v>
      </c>
      <c r="M99" s="228">
        <f t="shared" ca="1" si="119"/>
        <v>0</v>
      </c>
      <c r="N99" s="228">
        <f t="shared" ca="1" si="119"/>
        <v>0</v>
      </c>
      <c r="O99" s="228">
        <f t="shared" ca="1" si="119"/>
        <v>0</v>
      </c>
      <c r="P99" s="228">
        <f t="shared" ca="1" si="119"/>
        <v>0</v>
      </c>
      <c r="Q99" s="228">
        <f t="shared" ca="1" si="119"/>
        <v>0</v>
      </c>
      <c r="R99" s="228">
        <f t="shared" ca="1" si="120"/>
        <v>0</v>
      </c>
      <c r="S99" s="228">
        <f t="shared" ca="1" si="120"/>
        <v>0</v>
      </c>
      <c r="T99" s="228">
        <f t="shared" ca="1" si="120"/>
        <v>0</v>
      </c>
      <c r="U99" s="228">
        <f t="shared" ca="1" si="120"/>
        <v>0</v>
      </c>
      <c r="V99" s="228">
        <f t="shared" ca="1" si="120"/>
        <v>0</v>
      </c>
      <c r="W99" s="228">
        <f t="shared" ca="1" si="120"/>
        <v>0</v>
      </c>
      <c r="X99" s="228">
        <f t="shared" ca="1" si="120"/>
        <v>0</v>
      </c>
      <c r="Y99" s="228">
        <f t="shared" ca="1" si="120"/>
        <v>0</v>
      </c>
      <c r="Z99" s="228">
        <f t="shared" ca="1" si="120"/>
        <v>0</v>
      </c>
      <c r="AA99" s="228">
        <f t="shared" ca="1" si="120"/>
        <v>0</v>
      </c>
      <c r="AB99" s="228">
        <f t="shared" ca="1" si="121"/>
        <v>0</v>
      </c>
      <c r="AC99" s="228">
        <f t="shared" ca="1" si="121"/>
        <v>0</v>
      </c>
      <c r="AD99" s="228">
        <f t="shared" ca="1" si="121"/>
        <v>0</v>
      </c>
      <c r="AE99" s="228">
        <f t="shared" ca="1" si="121"/>
        <v>0</v>
      </c>
      <c r="AF99" s="228">
        <f t="shared" ca="1" si="121"/>
        <v>0</v>
      </c>
      <c r="AG99" s="228">
        <f t="shared" ca="1" si="121"/>
        <v>0</v>
      </c>
      <c r="AH99" s="228">
        <f t="shared" ca="1" si="121"/>
        <v>0</v>
      </c>
      <c r="AI99" s="228">
        <f t="shared" ca="1" si="121"/>
        <v>0</v>
      </c>
      <c r="AJ99" s="228">
        <f t="shared" ca="1" si="121"/>
        <v>0</v>
      </c>
      <c r="AK99" s="228">
        <f t="shared" ca="1" si="121"/>
        <v>0</v>
      </c>
      <c r="AL99" s="228">
        <f t="shared" ca="1" si="122"/>
        <v>0</v>
      </c>
      <c r="AM99" s="228">
        <f t="shared" ca="1" si="122"/>
        <v>0</v>
      </c>
      <c r="AN99" s="228">
        <f t="shared" ca="1" si="122"/>
        <v>0</v>
      </c>
      <c r="AO99" s="228">
        <f t="shared" ca="1" si="122"/>
        <v>0</v>
      </c>
      <c r="AP99" s="228">
        <f t="shared" ca="1" si="122"/>
        <v>0</v>
      </c>
      <c r="AQ99" s="228">
        <f t="shared" ca="1" si="122"/>
        <v>0</v>
      </c>
      <c r="AR99" s="228">
        <f t="shared" ca="1" si="122"/>
        <v>0</v>
      </c>
      <c r="AS99" s="228">
        <f t="shared" ca="1" si="122"/>
        <v>0</v>
      </c>
      <c r="AT99" s="228">
        <f t="shared" ca="1" si="122"/>
        <v>0</v>
      </c>
      <c r="AU99" s="228">
        <f t="shared" ca="1" si="122"/>
        <v>0</v>
      </c>
      <c r="AV99" s="228">
        <f t="shared" ca="1" si="123"/>
        <v>0</v>
      </c>
      <c r="AW99" s="228">
        <f t="shared" ca="1" si="123"/>
        <v>0</v>
      </c>
      <c r="AX99" s="228">
        <f t="shared" ca="1" si="123"/>
        <v>0</v>
      </c>
      <c r="AY99" s="228">
        <f t="shared" ca="1" si="123"/>
        <v>0</v>
      </c>
      <c r="AZ99" s="228">
        <f t="shared" ca="1" si="123"/>
        <v>0</v>
      </c>
      <c r="BA99" s="228">
        <f t="shared" ca="1" si="123"/>
        <v>0</v>
      </c>
      <c r="BB99" s="228">
        <f t="shared" ca="1" si="123"/>
        <v>0</v>
      </c>
      <c r="BC99" s="228">
        <f t="shared" ca="1" si="123"/>
        <v>0</v>
      </c>
      <c r="BD99" s="228">
        <f t="shared" ca="1" si="123"/>
        <v>0</v>
      </c>
      <c r="BE99" s="228">
        <f t="shared" ca="1" si="123"/>
        <v>0</v>
      </c>
      <c r="BF99" s="228">
        <f t="shared" ca="1" si="124"/>
        <v>0</v>
      </c>
      <c r="BG99" s="228">
        <f t="shared" ca="1" si="124"/>
        <v>0</v>
      </c>
      <c r="BH99" s="228">
        <f t="shared" ca="1" si="124"/>
        <v>0</v>
      </c>
      <c r="BI99" s="228">
        <f t="shared" ca="1" si="124"/>
        <v>0</v>
      </c>
      <c r="BJ99" s="228">
        <f t="shared" ca="1" si="124"/>
        <v>0</v>
      </c>
      <c r="BK99" s="228">
        <f t="shared" ca="1" si="124"/>
        <v>0</v>
      </c>
      <c r="BL99" s="228">
        <f t="shared" ca="1" si="124"/>
        <v>0</v>
      </c>
      <c r="BM99" s="228">
        <f t="shared" ca="1" si="124"/>
        <v>0</v>
      </c>
      <c r="BN99" s="228">
        <f t="shared" ca="1" si="124"/>
        <v>0</v>
      </c>
      <c r="BO99" s="228">
        <f t="shared" ca="1" si="124"/>
        <v>0</v>
      </c>
      <c r="BP99" s="228">
        <f t="shared" ca="1" si="125"/>
        <v>0</v>
      </c>
      <c r="BQ99" s="228">
        <f t="shared" ca="1" si="125"/>
        <v>0</v>
      </c>
      <c r="BR99" s="228">
        <f t="shared" ca="1" si="125"/>
        <v>0</v>
      </c>
      <c r="BS99" s="228">
        <f t="shared" ca="1" si="125"/>
        <v>0</v>
      </c>
      <c r="BT99" s="228">
        <f t="shared" ca="1" si="125"/>
        <v>0</v>
      </c>
      <c r="BU99" s="228">
        <f t="shared" ca="1" si="125"/>
        <v>0</v>
      </c>
      <c r="BV99" s="228">
        <f t="shared" ca="1" si="125"/>
        <v>0</v>
      </c>
      <c r="BW99" s="228">
        <f t="shared" ca="1" si="125"/>
        <v>0</v>
      </c>
      <c r="BX99" s="228">
        <f t="shared" ca="1" si="125"/>
        <v>0</v>
      </c>
      <c r="BY99" s="228">
        <f t="shared" ca="1" si="125"/>
        <v>0</v>
      </c>
      <c r="BZ99" s="228">
        <f t="shared" ca="1" si="126"/>
        <v>0</v>
      </c>
      <c r="CA99" s="228">
        <f t="shared" ca="1" si="126"/>
        <v>0</v>
      </c>
      <c r="CB99" s="228">
        <f t="shared" ca="1" si="126"/>
        <v>0</v>
      </c>
      <c r="CC99" s="228">
        <f t="shared" ca="1" si="126"/>
        <v>0</v>
      </c>
      <c r="CD99" s="228">
        <f t="shared" ca="1" si="126"/>
        <v>0</v>
      </c>
      <c r="CE99" s="228">
        <f t="shared" ca="1" si="126"/>
        <v>0</v>
      </c>
      <c r="CF99" s="228">
        <f t="shared" ca="1" si="126"/>
        <v>0</v>
      </c>
      <c r="CG99" s="228">
        <f t="shared" ca="1" si="126"/>
        <v>0</v>
      </c>
      <c r="CH99" s="228">
        <f t="shared" ca="1" si="126"/>
        <v>0</v>
      </c>
      <c r="CI99" s="228">
        <f t="shared" ca="1" si="126"/>
        <v>0</v>
      </c>
      <c r="CJ99" s="228">
        <f t="shared" ca="1" si="127"/>
        <v>0</v>
      </c>
      <c r="CK99" s="228">
        <f t="shared" ca="1" si="127"/>
        <v>0</v>
      </c>
      <c r="CL99" s="228">
        <f t="shared" ca="1" si="127"/>
        <v>0</v>
      </c>
      <c r="CM99" s="228">
        <f t="shared" ca="1" si="127"/>
        <v>0</v>
      </c>
      <c r="CN99" s="228">
        <f t="shared" ca="1" si="127"/>
        <v>0</v>
      </c>
      <c r="CO99" s="228">
        <f t="shared" ca="1" si="127"/>
        <v>0</v>
      </c>
      <c r="CP99" s="228">
        <f t="shared" ca="1" si="127"/>
        <v>0</v>
      </c>
      <c r="CQ99" s="228">
        <f t="shared" ca="1" si="127"/>
        <v>0</v>
      </c>
      <c r="CR99" s="228">
        <f t="shared" ca="1" si="127"/>
        <v>0</v>
      </c>
      <c r="CS99" s="228">
        <f t="shared" ca="1" si="127"/>
        <v>0</v>
      </c>
      <c r="CT99" s="228">
        <f t="shared" ca="1" si="128"/>
        <v>0</v>
      </c>
      <c r="CU99" s="228">
        <f t="shared" ca="1" si="128"/>
        <v>0</v>
      </c>
      <c r="CV99" s="228">
        <f t="shared" ca="1" si="128"/>
        <v>0</v>
      </c>
      <c r="CW99" s="228">
        <f t="shared" ca="1" si="128"/>
        <v>0</v>
      </c>
      <c r="CX99" s="228">
        <f t="shared" ca="1" si="128"/>
        <v>0</v>
      </c>
      <c r="CY99" s="228">
        <f t="shared" ca="1" si="128"/>
        <v>0</v>
      </c>
      <c r="CZ99" s="228">
        <f t="shared" ca="1" si="128"/>
        <v>0</v>
      </c>
      <c r="DA99" s="228">
        <f t="shared" ca="1" si="128"/>
        <v>0</v>
      </c>
      <c r="DB99" s="228">
        <f t="shared" ca="1" si="128"/>
        <v>0</v>
      </c>
      <c r="DC99" s="228">
        <f t="shared" ca="1" si="128"/>
        <v>0</v>
      </c>
      <c r="DE99" s="403" t="str">
        <f t="shared" ca="1" si="100"/>
        <v>G.10.</v>
      </c>
      <c r="DF99" s="273">
        <v>1</v>
      </c>
      <c r="DG99" s="261">
        <f t="shared" ca="1" si="129"/>
        <v>21</v>
      </c>
    </row>
    <row r="100" spans="1:111" hidden="1">
      <c r="A100" s="210">
        <v>88</v>
      </c>
      <c r="B100" s="347" t="str">
        <f t="shared" ca="1" si="97"/>
        <v>H.</v>
      </c>
      <c r="C100" s="339" t="str">
        <f t="shared" ca="1" si="98"/>
        <v>VEIKLOS PAJAMOS, IŠ VISO (išskyrus mokestines pajamas)</v>
      </c>
      <c r="D100" s="222"/>
      <c r="E100" s="379" t="str">
        <f t="shared" ca="1" si="99"/>
        <v/>
      </c>
      <c r="F100" s="231">
        <f ca="1">SUM(F101:F110)</f>
        <v>0</v>
      </c>
      <c r="G100" s="234">
        <f ca="1">SUM(G101:G110)</f>
        <v>0</v>
      </c>
      <c r="H100" s="380">
        <f ca="1">SUM(H101:H110)</f>
        <v>0</v>
      </c>
      <c r="I100" s="380">
        <f t="shared" ref="I100:BT100" ca="1" si="130">SUM(I101:I110)</f>
        <v>0</v>
      </c>
      <c r="J100" s="380">
        <f t="shared" ca="1" si="130"/>
        <v>0</v>
      </c>
      <c r="K100" s="380">
        <f t="shared" ca="1" si="130"/>
        <v>0</v>
      </c>
      <c r="L100" s="380">
        <f t="shared" ca="1" si="130"/>
        <v>0</v>
      </c>
      <c r="M100" s="380">
        <f t="shared" ca="1" si="130"/>
        <v>0</v>
      </c>
      <c r="N100" s="380">
        <f t="shared" ca="1" si="130"/>
        <v>0</v>
      </c>
      <c r="O100" s="380">
        <f t="shared" ca="1" si="130"/>
        <v>0</v>
      </c>
      <c r="P100" s="380">
        <f t="shared" ca="1" si="130"/>
        <v>0</v>
      </c>
      <c r="Q100" s="380">
        <f t="shared" ca="1" si="130"/>
        <v>0</v>
      </c>
      <c r="R100" s="380">
        <f t="shared" ca="1" si="130"/>
        <v>0</v>
      </c>
      <c r="S100" s="380">
        <f t="shared" ca="1" si="130"/>
        <v>0</v>
      </c>
      <c r="T100" s="380">
        <f t="shared" ca="1" si="130"/>
        <v>0</v>
      </c>
      <c r="U100" s="380">
        <f t="shared" ca="1" si="130"/>
        <v>0</v>
      </c>
      <c r="V100" s="380">
        <f t="shared" ca="1" si="130"/>
        <v>0</v>
      </c>
      <c r="W100" s="380">
        <f t="shared" ca="1" si="130"/>
        <v>0</v>
      </c>
      <c r="X100" s="380">
        <f t="shared" ca="1" si="130"/>
        <v>0</v>
      </c>
      <c r="Y100" s="380">
        <f t="shared" ca="1" si="130"/>
        <v>0</v>
      </c>
      <c r="Z100" s="380">
        <f t="shared" ca="1" si="130"/>
        <v>0</v>
      </c>
      <c r="AA100" s="380">
        <f t="shared" ca="1" si="130"/>
        <v>0</v>
      </c>
      <c r="AB100" s="380">
        <f t="shared" ca="1" si="130"/>
        <v>0</v>
      </c>
      <c r="AC100" s="380">
        <f t="shared" ca="1" si="130"/>
        <v>0</v>
      </c>
      <c r="AD100" s="380">
        <f t="shared" ca="1" si="130"/>
        <v>0</v>
      </c>
      <c r="AE100" s="380">
        <f t="shared" ca="1" si="130"/>
        <v>0</v>
      </c>
      <c r="AF100" s="380">
        <f t="shared" ca="1" si="130"/>
        <v>0</v>
      </c>
      <c r="AG100" s="380">
        <f t="shared" ca="1" si="130"/>
        <v>0</v>
      </c>
      <c r="AH100" s="380">
        <f t="shared" ca="1" si="130"/>
        <v>0</v>
      </c>
      <c r="AI100" s="380">
        <f t="shared" ca="1" si="130"/>
        <v>0</v>
      </c>
      <c r="AJ100" s="380">
        <f t="shared" ca="1" si="130"/>
        <v>0</v>
      </c>
      <c r="AK100" s="380">
        <f t="shared" ca="1" si="130"/>
        <v>0</v>
      </c>
      <c r="AL100" s="380">
        <f t="shared" ca="1" si="130"/>
        <v>0</v>
      </c>
      <c r="AM100" s="380">
        <f t="shared" ca="1" si="130"/>
        <v>0</v>
      </c>
      <c r="AN100" s="380">
        <f t="shared" ca="1" si="130"/>
        <v>0</v>
      </c>
      <c r="AO100" s="380">
        <f t="shared" ca="1" si="130"/>
        <v>0</v>
      </c>
      <c r="AP100" s="380">
        <f t="shared" ca="1" si="130"/>
        <v>0</v>
      </c>
      <c r="AQ100" s="380">
        <f t="shared" ca="1" si="130"/>
        <v>0</v>
      </c>
      <c r="AR100" s="380">
        <f t="shared" ca="1" si="130"/>
        <v>0</v>
      </c>
      <c r="AS100" s="380">
        <f t="shared" ca="1" si="130"/>
        <v>0</v>
      </c>
      <c r="AT100" s="380">
        <f t="shared" ca="1" si="130"/>
        <v>0</v>
      </c>
      <c r="AU100" s="380">
        <f t="shared" ca="1" si="130"/>
        <v>0</v>
      </c>
      <c r="AV100" s="380">
        <f t="shared" ca="1" si="130"/>
        <v>0</v>
      </c>
      <c r="AW100" s="380">
        <f t="shared" ca="1" si="130"/>
        <v>0</v>
      </c>
      <c r="AX100" s="380">
        <f t="shared" ca="1" si="130"/>
        <v>0</v>
      </c>
      <c r="AY100" s="380">
        <f t="shared" ca="1" si="130"/>
        <v>0</v>
      </c>
      <c r="AZ100" s="380">
        <f t="shared" ca="1" si="130"/>
        <v>0</v>
      </c>
      <c r="BA100" s="380">
        <f t="shared" ca="1" si="130"/>
        <v>0</v>
      </c>
      <c r="BB100" s="380">
        <f t="shared" ca="1" si="130"/>
        <v>0</v>
      </c>
      <c r="BC100" s="380">
        <f t="shared" ca="1" si="130"/>
        <v>0</v>
      </c>
      <c r="BD100" s="380">
        <f t="shared" ca="1" si="130"/>
        <v>0</v>
      </c>
      <c r="BE100" s="380">
        <f t="shared" ca="1" si="130"/>
        <v>0</v>
      </c>
      <c r="BF100" s="380">
        <f t="shared" ca="1" si="130"/>
        <v>0</v>
      </c>
      <c r="BG100" s="380">
        <f t="shared" ca="1" si="130"/>
        <v>0</v>
      </c>
      <c r="BH100" s="380">
        <f t="shared" ca="1" si="130"/>
        <v>0</v>
      </c>
      <c r="BI100" s="380">
        <f t="shared" ca="1" si="130"/>
        <v>0</v>
      </c>
      <c r="BJ100" s="380">
        <f t="shared" ca="1" si="130"/>
        <v>0</v>
      </c>
      <c r="BK100" s="380">
        <f t="shared" ca="1" si="130"/>
        <v>0</v>
      </c>
      <c r="BL100" s="380">
        <f t="shared" ca="1" si="130"/>
        <v>0</v>
      </c>
      <c r="BM100" s="380">
        <f t="shared" ca="1" si="130"/>
        <v>0</v>
      </c>
      <c r="BN100" s="380">
        <f t="shared" ca="1" si="130"/>
        <v>0</v>
      </c>
      <c r="BO100" s="380">
        <f t="shared" ca="1" si="130"/>
        <v>0</v>
      </c>
      <c r="BP100" s="380">
        <f t="shared" ca="1" si="130"/>
        <v>0</v>
      </c>
      <c r="BQ100" s="380">
        <f t="shared" ca="1" si="130"/>
        <v>0</v>
      </c>
      <c r="BR100" s="380">
        <f t="shared" ca="1" si="130"/>
        <v>0</v>
      </c>
      <c r="BS100" s="380">
        <f t="shared" ca="1" si="130"/>
        <v>0</v>
      </c>
      <c r="BT100" s="380">
        <f t="shared" ca="1" si="130"/>
        <v>0</v>
      </c>
      <c r="BU100" s="380">
        <f t="shared" ref="BU100:DC100" ca="1" si="131">SUM(BU101:BU110)</f>
        <v>0</v>
      </c>
      <c r="BV100" s="380">
        <f t="shared" ca="1" si="131"/>
        <v>0</v>
      </c>
      <c r="BW100" s="380">
        <f t="shared" ca="1" si="131"/>
        <v>0</v>
      </c>
      <c r="BX100" s="380">
        <f t="shared" ca="1" si="131"/>
        <v>0</v>
      </c>
      <c r="BY100" s="380">
        <f t="shared" ca="1" si="131"/>
        <v>0</v>
      </c>
      <c r="BZ100" s="380">
        <f t="shared" ca="1" si="131"/>
        <v>0</v>
      </c>
      <c r="CA100" s="380">
        <f t="shared" ca="1" si="131"/>
        <v>0</v>
      </c>
      <c r="CB100" s="380">
        <f t="shared" ca="1" si="131"/>
        <v>0</v>
      </c>
      <c r="CC100" s="380">
        <f t="shared" ca="1" si="131"/>
        <v>0</v>
      </c>
      <c r="CD100" s="380">
        <f t="shared" ca="1" si="131"/>
        <v>0</v>
      </c>
      <c r="CE100" s="380">
        <f t="shared" ca="1" si="131"/>
        <v>0</v>
      </c>
      <c r="CF100" s="380">
        <f t="shared" ca="1" si="131"/>
        <v>0</v>
      </c>
      <c r="CG100" s="380">
        <f t="shared" ca="1" si="131"/>
        <v>0</v>
      </c>
      <c r="CH100" s="380">
        <f t="shared" ca="1" si="131"/>
        <v>0</v>
      </c>
      <c r="CI100" s="380">
        <f t="shared" ca="1" si="131"/>
        <v>0</v>
      </c>
      <c r="CJ100" s="380">
        <f t="shared" ca="1" si="131"/>
        <v>0</v>
      </c>
      <c r="CK100" s="380">
        <f t="shared" ca="1" si="131"/>
        <v>0</v>
      </c>
      <c r="CL100" s="380">
        <f t="shared" ca="1" si="131"/>
        <v>0</v>
      </c>
      <c r="CM100" s="380">
        <f t="shared" ca="1" si="131"/>
        <v>0</v>
      </c>
      <c r="CN100" s="380">
        <f t="shared" ca="1" si="131"/>
        <v>0</v>
      </c>
      <c r="CO100" s="380">
        <f t="shared" ca="1" si="131"/>
        <v>0</v>
      </c>
      <c r="CP100" s="380">
        <f t="shared" ca="1" si="131"/>
        <v>0</v>
      </c>
      <c r="CQ100" s="380">
        <f t="shared" ca="1" si="131"/>
        <v>0</v>
      </c>
      <c r="CR100" s="380">
        <f t="shared" ca="1" si="131"/>
        <v>0</v>
      </c>
      <c r="CS100" s="380">
        <f t="shared" ca="1" si="131"/>
        <v>0</v>
      </c>
      <c r="CT100" s="380">
        <f t="shared" ca="1" si="131"/>
        <v>0</v>
      </c>
      <c r="CU100" s="380">
        <f t="shared" ca="1" si="131"/>
        <v>0</v>
      </c>
      <c r="CV100" s="380">
        <f t="shared" ca="1" si="131"/>
        <v>0</v>
      </c>
      <c r="CW100" s="380">
        <f t="shared" ca="1" si="131"/>
        <v>0</v>
      </c>
      <c r="CX100" s="380">
        <f t="shared" ca="1" si="131"/>
        <v>0</v>
      </c>
      <c r="CY100" s="380">
        <f t="shared" ca="1" si="131"/>
        <v>0</v>
      </c>
      <c r="CZ100" s="380">
        <f t="shared" ca="1" si="131"/>
        <v>0</v>
      </c>
      <c r="DA100" s="380">
        <f t="shared" ca="1" si="131"/>
        <v>0</v>
      </c>
      <c r="DB100" s="380">
        <f t="shared" ca="1" si="131"/>
        <v>0</v>
      </c>
      <c r="DC100" s="380">
        <f t="shared" ca="1" si="131"/>
        <v>0</v>
      </c>
      <c r="DE100" s="403"/>
      <c r="DF100" s="273">
        <v>1</v>
      </c>
      <c r="DG100" s="261"/>
    </row>
    <row r="101" spans="1:111" ht="14.25" hidden="1" customHeight="1">
      <c r="A101" s="210">
        <v>89</v>
      </c>
      <c r="B101" s="347" t="str">
        <f t="shared" ca="1" si="97"/>
        <v>H.1.</v>
      </c>
      <c r="C101" s="216" t="str">
        <f t="shared" ca="1" si="98"/>
        <v>Veiklos pajamos 1 (viešojo sektoriaus)</v>
      </c>
      <c r="D101" s="217"/>
      <c r="E101" s="239" t="str">
        <f t="shared" ca="1" si="99"/>
        <v>Be PVM</v>
      </c>
      <c r="F101" s="233">
        <f ca="1">H101+NPV(FD,I101:INDEX(I101:DC101,PAL))</f>
        <v>0</v>
      </c>
      <c r="G101" s="230">
        <f ca="1">SUMIF($H$5:$DC$5,"&lt;="&amp;PAL,$H101:$DC101)</f>
        <v>0</v>
      </c>
      <c r="H101" s="228">
        <f t="shared" ref="H101:Q111" ca="1" si="132">OFFSET(INDIRECT("'"&amp;Opt_alt&amp;"'!H12"),$A101,H$5)*$DF101</f>
        <v>0</v>
      </c>
      <c r="I101" s="228">
        <f t="shared" ca="1" si="132"/>
        <v>0</v>
      </c>
      <c r="J101" s="228">
        <f t="shared" ca="1" si="132"/>
        <v>0</v>
      </c>
      <c r="K101" s="228">
        <f t="shared" ca="1" si="132"/>
        <v>0</v>
      </c>
      <c r="L101" s="228">
        <f t="shared" ca="1" si="132"/>
        <v>0</v>
      </c>
      <c r="M101" s="228">
        <f t="shared" ca="1" si="132"/>
        <v>0</v>
      </c>
      <c r="N101" s="228">
        <f t="shared" ca="1" si="132"/>
        <v>0</v>
      </c>
      <c r="O101" s="228">
        <f t="shared" ca="1" si="132"/>
        <v>0</v>
      </c>
      <c r="P101" s="228">
        <f t="shared" ca="1" si="132"/>
        <v>0</v>
      </c>
      <c r="Q101" s="228">
        <f t="shared" ca="1" si="132"/>
        <v>0</v>
      </c>
      <c r="R101" s="228">
        <f t="shared" ref="R101:AA111" ca="1" si="133">OFFSET(INDIRECT("'"&amp;Opt_alt&amp;"'!H12"),$A101,R$5)*$DF101</f>
        <v>0</v>
      </c>
      <c r="S101" s="228">
        <f t="shared" ca="1" si="133"/>
        <v>0</v>
      </c>
      <c r="T101" s="228">
        <f t="shared" ca="1" si="133"/>
        <v>0</v>
      </c>
      <c r="U101" s="228">
        <f t="shared" ca="1" si="133"/>
        <v>0</v>
      </c>
      <c r="V101" s="228">
        <f t="shared" ca="1" si="133"/>
        <v>0</v>
      </c>
      <c r="W101" s="228">
        <f t="shared" ca="1" si="133"/>
        <v>0</v>
      </c>
      <c r="X101" s="228">
        <f t="shared" ca="1" si="133"/>
        <v>0</v>
      </c>
      <c r="Y101" s="228">
        <f t="shared" ca="1" si="133"/>
        <v>0</v>
      </c>
      <c r="Z101" s="228">
        <f t="shared" ca="1" si="133"/>
        <v>0</v>
      </c>
      <c r="AA101" s="228">
        <f t="shared" ca="1" si="133"/>
        <v>0</v>
      </c>
      <c r="AB101" s="228">
        <f t="shared" ref="AB101:AK111" ca="1" si="134">OFFSET(INDIRECT("'"&amp;Opt_alt&amp;"'!H12"),$A101,AB$5)*$DF101</f>
        <v>0</v>
      </c>
      <c r="AC101" s="228">
        <f t="shared" ca="1" si="134"/>
        <v>0</v>
      </c>
      <c r="AD101" s="228">
        <f t="shared" ca="1" si="134"/>
        <v>0</v>
      </c>
      <c r="AE101" s="228">
        <f t="shared" ca="1" si="134"/>
        <v>0</v>
      </c>
      <c r="AF101" s="228">
        <f t="shared" ca="1" si="134"/>
        <v>0</v>
      </c>
      <c r="AG101" s="228">
        <f t="shared" ca="1" si="134"/>
        <v>0</v>
      </c>
      <c r="AH101" s="228">
        <f t="shared" ca="1" si="134"/>
        <v>0</v>
      </c>
      <c r="AI101" s="228">
        <f t="shared" ca="1" si="134"/>
        <v>0</v>
      </c>
      <c r="AJ101" s="228">
        <f t="shared" ca="1" si="134"/>
        <v>0</v>
      </c>
      <c r="AK101" s="228">
        <f t="shared" ca="1" si="134"/>
        <v>0</v>
      </c>
      <c r="AL101" s="228">
        <f t="shared" ref="AL101:AU111" ca="1" si="135">OFFSET(INDIRECT("'"&amp;Opt_alt&amp;"'!H12"),$A101,AL$5)*$DF101</f>
        <v>0</v>
      </c>
      <c r="AM101" s="228">
        <f t="shared" ca="1" si="135"/>
        <v>0</v>
      </c>
      <c r="AN101" s="228">
        <f t="shared" ca="1" si="135"/>
        <v>0</v>
      </c>
      <c r="AO101" s="228">
        <f t="shared" ca="1" si="135"/>
        <v>0</v>
      </c>
      <c r="AP101" s="228">
        <f t="shared" ca="1" si="135"/>
        <v>0</v>
      </c>
      <c r="AQ101" s="228">
        <f t="shared" ca="1" si="135"/>
        <v>0</v>
      </c>
      <c r="AR101" s="228">
        <f t="shared" ca="1" si="135"/>
        <v>0</v>
      </c>
      <c r="AS101" s="228">
        <f t="shared" ca="1" si="135"/>
        <v>0</v>
      </c>
      <c r="AT101" s="228">
        <f t="shared" ca="1" si="135"/>
        <v>0</v>
      </c>
      <c r="AU101" s="228">
        <f t="shared" ca="1" si="135"/>
        <v>0</v>
      </c>
      <c r="AV101" s="228">
        <f t="shared" ref="AV101:BE111" ca="1" si="136">OFFSET(INDIRECT("'"&amp;Opt_alt&amp;"'!H12"),$A101,AV$5)*$DF101</f>
        <v>0</v>
      </c>
      <c r="AW101" s="228">
        <f t="shared" ca="1" si="136"/>
        <v>0</v>
      </c>
      <c r="AX101" s="228">
        <f t="shared" ca="1" si="136"/>
        <v>0</v>
      </c>
      <c r="AY101" s="228">
        <f t="shared" ca="1" si="136"/>
        <v>0</v>
      </c>
      <c r="AZ101" s="228">
        <f t="shared" ca="1" si="136"/>
        <v>0</v>
      </c>
      <c r="BA101" s="228">
        <f t="shared" ca="1" si="136"/>
        <v>0</v>
      </c>
      <c r="BB101" s="228">
        <f t="shared" ca="1" si="136"/>
        <v>0</v>
      </c>
      <c r="BC101" s="228">
        <f t="shared" ca="1" si="136"/>
        <v>0</v>
      </c>
      <c r="BD101" s="228">
        <f t="shared" ca="1" si="136"/>
        <v>0</v>
      </c>
      <c r="BE101" s="228">
        <f t="shared" ca="1" si="136"/>
        <v>0</v>
      </c>
      <c r="BF101" s="228">
        <f t="shared" ref="BF101:BO111" ca="1" si="137">OFFSET(INDIRECT("'"&amp;Opt_alt&amp;"'!H12"),$A101,BF$5)*$DF101</f>
        <v>0</v>
      </c>
      <c r="BG101" s="228">
        <f t="shared" ca="1" si="137"/>
        <v>0</v>
      </c>
      <c r="BH101" s="228">
        <f t="shared" ca="1" si="137"/>
        <v>0</v>
      </c>
      <c r="BI101" s="228">
        <f t="shared" ca="1" si="137"/>
        <v>0</v>
      </c>
      <c r="BJ101" s="228">
        <f t="shared" ca="1" si="137"/>
        <v>0</v>
      </c>
      <c r="BK101" s="228">
        <f t="shared" ca="1" si="137"/>
        <v>0</v>
      </c>
      <c r="BL101" s="228">
        <f t="shared" ca="1" si="137"/>
        <v>0</v>
      </c>
      <c r="BM101" s="228">
        <f t="shared" ca="1" si="137"/>
        <v>0</v>
      </c>
      <c r="BN101" s="228">
        <f t="shared" ca="1" si="137"/>
        <v>0</v>
      </c>
      <c r="BO101" s="228">
        <f t="shared" ca="1" si="137"/>
        <v>0</v>
      </c>
      <c r="BP101" s="228">
        <f t="shared" ref="BP101:BY111" ca="1" si="138">OFFSET(INDIRECT("'"&amp;Opt_alt&amp;"'!H12"),$A101,BP$5)*$DF101</f>
        <v>0</v>
      </c>
      <c r="BQ101" s="228">
        <f t="shared" ca="1" si="138"/>
        <v>0</v>
      </c>
      <c r="BR101" s="228">
        <f t="shared" ca="1" si="138"/>
        <v>0</v>
      </c>
      <c r="BS101" s="228">
        <f t="shared" ca="1" si="138"/>
        <v>0</v>
      </c>
      <c r="BT101" s="228">
        <f t="shared" ca="1" si="138"/>
        <v>0</v>
      </c>
      <c r="BU101" s="228">
        <f t="shared" ca="1" si="138"/>
        <v>0</v>
      </c>
      <c r="BV101" s="228">
        <f t="shared" ca="1" si="138"/>
        <v>0</v>
      </c>
      <c r="BW101" s="228">
        <f t="shared" ca="1" si="138"/>
        <v>0</v>
      </c>
      <c r="BX101" s="228">
        <f t="shared" ca="1" si="138"/>
        <v>0</v>
      </c>
      <c r="BY101" s="228">
        <f t="shared" ca="1" si="138"/>
        <v>0</v>
      </c>
      <c r="BZ101" s="228">
        <f t="shared" ref="BZ101:CI111" ca="1" si="139">OFFSET(INDIRECT("'"&amp;Opt_alt&amp;"'!H12"),$A101,BZ$5)*$DF101</f>
        <v>0</v>
      </c>
      <c r="CA101" s="228">
        <f t="shared" ca="1" si="139"/>
        <v>0</v>
      </c>
      <c r="CB101" s="228">
        <f t="shared" ca="1" si="139"/>
        <v>0</v>
      </c>
      <c r="CC101" s="228">
        <f t="shared" ca="1" si="139"/>
        <v>0</v>
      </c>
      <c r="CD101" s="228">
        <f t="shared" ca="1" si="139"/>
        <v>0</v>
      </c>
      <c r="CE101" s="228">
        <f t="shared" ca="1" si="139"/>
        <v>0</v>
      </c>
      <c r="CF101" s="228">
        <f t="shared" ca="1" si="139"/>
        <v>0</v>
      </c>
      <c r="CG101" s="228">
        <f t="shared" ca="1" si="139"/>
        <v>0</v>
      </c>
      <c r="CH101" s="228">
        <f t="shared" ca="1" si="139"/>
        <v>0</v>
      </c>
      <c r="CI101" s="228">
        <f t="shared" ca="1" si="139"/>
        <v>0</v>
      </c>
      <c r="CJ101" s="228">
        <f t="shared" ref="CJ101:CS111" ca="1" si="140">OFFSET(INDIRECT("'"&amp;Opt_alt&amp;"'!H12"),$A101,CJ$5)*$DF101</f>
        <v>0</v>
      </c>
      <c r="CK101" s="228">
        <f t="shared" ca="1" si="140"/>
        <v>0</v>
      </c>
      <c r="CL101" s="228">
        <f t="shared" ca="1" si="140"/>
        <v>0</v>
      </c>
      <c r="CM101" s="228">
        <f t="shared" ca="1" si="140"/>
        <v>0</v>
      </c>
      <c r="CN101" s="228">
        <f t="shared" ca="1" si="140"/>
        <v>0</v>
      </c>
      <c r="CO101" s="228">
        <f t="shared" ca="1" si="140"/>
        <v>0</v>
      </c>
      <c r="CP101" s="228">
        <f t="shared" ca="1" si="140"/>
        <v>0</v>
      </c>
      <c r="CQ101" s="228">
        <f t="shared" ca="1" si="140"/>
        <v>0</v>
      </c>
      <c r="CR101" s="228">
        <f t="shared" ca="1" si="140"/>
        <v>0</v>
      </c>
      <c r="CS101" s="228">
        <f t="shared" ca="1" si="140"/>
        <v>0</v>
      </c>
      <c r="CT101" s="228">
        <f t="shared" ref="CT101:DC111" ca="1" si="141">OFFSET(INDIRECT("'"&amp;Opt_alt&amp;"'!H12"),$A101,CT$5)*$DF101</f>
        <v>0</v>
      </c>
      <c r="CU101" s="228">
        <f t="shared" ca="1" si="141"/>
        <v>0</v>
      </c>
      <c r="CV101" s="228">
        <f t="shared" ca="1" si="141"/>
        <v>0</v>
      </c>
      <c r="CW101" s="228">
        <f t="shared" ca="1" si="141"/>
        <v>0</v>
      </c>
      <c r="CX101" s="228">
        <f t="shared" ca="1" si="141"/>
        <v>0</v>
      </c>
      <c r="CY101" s="228">
        <f t="shared" ca="1" si="141"/>
        <v>0</v>
      </c>
      <c r="CZ101" s="228">
        <f t="shared" ca="1" si="141"/>
        <v>0</v>
      </c>
      <c r="DA101" s="228">
        <f t="shared" ca="1" si="141"/>
        <v>0</v>
      </c>
      <c r="DB101" s="228">
        <f t="shared" ca="1" si="141"/>
        <v>0</v>
      </c>
      <c r="DC101" s="228">
        <f t="shared" ca="1" si="141"/>
        <v>0</v>
      </c>
      <c r="DE101" s="403" t="str">
        <f t="shared" ca="1" si="100"/>
        <v>H.1.</v>
      </c>
      <c r="DF101" s="273">
        <v>1</v>
      </c>
      <c r="DG101" s="261">
        <f t="shared" ref="DG101:DG110" ca="1" si="142">OFFSET(INDIRECT("'"&amp;Opt_alt&amp;"'!H12"),$A101,DG$5)</f>
        <v>0</v>
      </c>
    </row>
    <row r="102" spans="1:111" ht="14.25" hidden="1" customHeight="1">
      <c r="A102" s="210">
        <v>90</v>
      </c>
      <c r="B102" s="347" t="str">
        <f t="shared" ca="1" si="97"/>
        <v>H.2.</v>
      </c>
      <c r="C102" s="216" t="str">
        <f t="shared" ca="1" si="98"/>
        <v>Veiklos pajamos 2 (viešojo sektoriaus)</v>
      </c>
      <c r="D102" s="217"/>
      <c r="E102" s="239" t="str">
        <f t="shared" ca="1" si="99"/>
        <v>Be PVM</v>
      </c>
      <c r="F102" s="233">
        <f ca="1">H102+NPV(FD,I102:INDEX(I102:DC102,PAL))</f>
        <v>0</v>
      </c>
      <c r="G102" s="230">
        <f ca="1">SUMIF($H$5:$DC$5,"&lt;="&amp;PAL,$H102:$DC102)</f>
        <v>0</v>
      </c>
      <c r="H102" s="228">
        <f t="shared" ca="1" si="132"/>
        <v>0</v>
      </c>
      <c r="I102" s="228">
        <f t="shared" ca="1" si="132"/>
        <v>0</v>
      </c>
      <c r="J102" s="228">
        <f t="shared" ca="1" si="132"/>
        <v>0</v>
      </c>
      <c r="K102" s="228">
        <f t="shared" ca="1" si="132"/>
        <v>0</v>
      </c>
      <c r="L102" s="228">
        <f t="shared" ca="1" si="132"/>
        <v>0</v>
      </c>
      <c r="M102" s="228">
        <f t="shared" ca="1" si="132"/>
        <v>0</v>
      </c>
      <c r="N102" s="228">
        <f t="shared" ca="1" si="132"/>
        <v>0</v>
      </c>
      <c r="O102" s="228">
        <f t="shared" ca="1" si="132"/>
        <v>0</v>
      </c>
      <c r="P102" s="228">
        <f t="shared" ca="1" si="132"/>
        <v>0</v>
      </c>
      <c r="Q102" s="228">
        <f t="shared" ca="1" si="132"/>
        <v>0</v>
      </c>
      <c r="R102" s="228">
        <f t="shared" ca="1" si="133"/>
        <v>0</v>
      </c>
      <c r="S102" s="228">
        <f t="shared" ca="1" si="133"/>
        <v>0</v>
      </c>
      <c r="T102" s="228">
        <f t="shared" ca="1" si="133"/>
        <v>0</v>
      </c>
      <c r="U102" s="228">
        <f t="shared" ca="1" si="133"/>
        <v>0</v>
      </c>
      <c r="V102" s="228">
        <f t="shared" ca="1" si="133"/>
        <v>0</v>
      </c>
      <c r="W102" s="228">
        <f t="shared" ca="1" si="133"/>
        <v>0</v>
      </c>
      <c r="X102" s="228">
        <f t="shared" ca="1" si="133"/>
        <v>0</v>
      </c>
      <c r="Y102" s="228">
        <f t="shared" ca="1" si="133"/>
        <v>0</v>
      </c>
      <c r="Z102" s="228">
        <f t="shared" ca="1" si="133"/>
        <v>0</v>
      </c>
      <c r="AA102" s="228">
        <f t="shared" ca="1" si="133"/>
        <v>0</v>
      </c>
      <c r="AB102" s="228">
        <f t="shared" ca="1" si="134"/>
        <v>0</v>
      </c>
      <c r="AC102" s="228">
        <f t="shared" ca="1" si="134"/>
        <v>0</v>
      </c>
      <c r="AD102" s="228">
        <f t="shared" ca="1" si="134"/>
        <v>0</v>
      </c>
      <c r="AE102" s="228">
        <f t="shared" ca="1" si="134"/>
        <v>0</v>
      </c>
      <c r="AF102" s="228">
        <f t="shared" ca="1" si="134"/>
        <v>0</v>
      </c>
      <c r="AG102" s="228">
        <f t="shared" ca="1" si="134"/>
        <v>0</v>
      </c>
      <c r="AH102" s="228">
        <f t="shared" ca="1" si="134"/>
        <v>0</v>
      </c>
      <c r="AI102" s="228">
        <f t="shared" ca="1" si="134"/>
        <v>0</v>
      </c>
      <c r="AJ102" s="228">
        <f t="shared" ca="1" si="134"/>
        <v>0</v>
      </c>
      <c r="AK102" s="228">
        <f t="shared" ca="1" si="134"/>
        <v>0</v>
      </c>
      <c r="AL102" s="228">
        <f t="shared" ca="1" si="135"/>
        <v>0</v>
      </c>
      <c r="AM102" s="228">
        <f t="shared" ca="1" si="135"/>
        <v>0</v>
      </c>
      <c r="AN102" s="228">
        <f t="shared" ca="1" si="135"/>
        <v>0</v>
      </c>
      <c r="AO102" s="228">
        <f t="shared" ca="1" si="135"/>
        <v>0</v>
      </c>
      <c r="AP102" s="228">
        <f t="shared" ca="1" si="135"/>
        <v>0</v>
      </c>
      <c r="AQ102" s="228">
        <f t="shared" ca="1" si="135"/>
        <v>0</v>
      </c>
      <c r="AR102" s="228">
        <f t="shared" ca="1" si="135"/>
        <v>0</v>
      </c>
      <c r="AS102" s="228">
        <f t="shared" ca="1" si="135"/>
        <v>0</v>
      </c>
      <c r="AT102" s="228">
        <f t="shared" ca="1" si="135"/>
        <v>0</v>
      </c>
      <c r="AU102" s="228">
        <f t="shared" ca="1" si="135"/>
        <v>0</v>
      </c>
      <c r="AV102" s="228">
        <f t="shared" ca="1" si="136"/>
        <v>0</v>
      </c>
      <c r="AW102" s="228">
        <f t="shared" ca="1" si="136"/>
        <v>0</v>
      </c>
      <c r="AX102" s="228">
        <f t="shared" ca="1" si="136"/>
        <v>0</v>
      </c>
      <c r="AY102" s="228">
        <f t="shared" ca="1" si="136"/>
        <v>0</v>
      </c>
      <c r="AZ102" s="228">
        <f t="shared" ca="1" si="136"/>
        <v>0</v>
      </c>
      <c r="BA102" s="228">
        <f t="shared" ca="1" si="136"/>
        <v>0</v>
      </c>
      <c r="BB102" s="228">
        <f t="shared" ca="1" si="136"/>
        <v>0</v>
      </c>
      <c r="BC102" s="228">
        <f t="shared" ca="1" si="136"/>
        <v>0</v>
      </c>
      <c r="BD102" s="228">
        <f t="shared" ca="1" si="136"/>
        <v>0</v>
      </c>
      <c r="BE102" s="228">
        <f t="shared" ca="1" si="136"/>
        <v>0</v>
      </c>
      <c r="BF102" s="228">
        <f t="shared" ca="1" si="137"/>
        <v>0</v>
      </c>
      <c r="BG102" s="228">
        <f t="shared" ca="1" si="137"/>
        <v>0</v>
      </c>
      <c r="BH102" s="228">
        <f t="shared" ca="1" si="137"/>
        <v>0</v>
      </c>
      <c r="BI102" s="228">
        <f t="shared" ca="1" si="137"/>
        <v>0</v>
      </c>
      <c r="BJ102" s="228">
        <f t="shared" ca="1" si="137"/>
        <v>0</v>
      </c>
      <c r="BK102" s="228">
        <f t="shared" ca="1" si="137"/>
        <v>0</v>
      </c>
      <c r="BL102" s="228">
        <f t="shared" ca="1" si="137"/>
        <v>0</v>
      </c>
      <c r="BM102" s="228">
        <f t="shared" ca="1" si="137"/>
        <v>0</v>
      </c>
      <c r="BN102" s="228">
        <f t="shared" ca="1" si="137"/>
        <v>0</v>
      </c>
      <c r="BO102" s="228">
        <f t="shared" ca="1" si="137"/>
        <v>0</v>
      </c>
      <c r="BP102" s="228">
        <f t="shared" ca="1" si="138"/>
        <v>0</v>
      </c>
      <c r="BQ102" s="228">
        <f t="shared" ca="1" si="138"/>
        <v>0</v>
      </c>
      <c r="BR102" s="228">
        <f t="shared" ca="1" si="138"/>
        <v>0</v>
      </c>
      <c r="BS102" s="228">
        <f t="shared" ca="1" si="138"/>
        <v>0</v>
      </c>
      <c r="BT102" s="228">
        <f t="shared" ca="1" si="138"/>
        <v>0</v>
      </c>
      <c r="BU102" s="228">
        <f t="shared" ca="1" si="138"/>
        <v>0</v>
      </c>
      <c r="BV102" s="228">
        <f t="shared" ca="1" si="138"/>
        <v>0</v>
      </c>
      <c r="BW102" s="228">
        <f t="shared" ca="1" si="138"/>
        <v>0</v>
      </c>
      <c r="BX102" s="228">
        <f t="shared" ca="1" si="138"/>
        <v>0</v>
      </c>
      <c r="BY102" s="228">
        <f t="shared" ca="1" si="138"/>
        <v>0</v>
      </c>
      <c r="BZ102" s="228">
        <f t="shared" ca="1" si="139"/>
        <v>0</v>
      </c>
      <c r="CA102" s="228">
        <f t="shared" ca="1" si="139"/>
        <v>0</v>
      </c>
      <c r="CB102" s="228">
        <f t="shared" ca="1" si="139"/>
        <v>0</v>
      </c>
      <c r="CC102" s="228">
        <f t="shared" ca="1" si="139"/>
        <v>0</v>
      </c>
      <c r="CD102" s="228">
        <f t="shared" ca="1" si="139"/>
        <v>0</v>
      </c>
      <c r="CE102" s="228">
        <f t="shared" ca="1" si="139"/>
        <v>0</v>
      </c>
      <c r="CF102" s="228">
        <f t="shared" ca="1" si="139"/>
        <v>0</v>
      </c>
      <c r="CG102" s="228">
        <f t="shared" ca="1" si="139"/>
        <v>0</v>
      </c>
      <c r="CH102" s="228">
        <f t="shared" ca="1" si="139"/>
        <v>0</v>
      </c>
      <c r="CI102" s="228">
        <f t="shared" ca="1" si="139"/>
        <v>0</v>
      </c>
      <c r="CJ102" s="228">
        <f t="shared" ca="1" si="140"/>
        <v>0</v>
      </c>
      <c r="CK102" s="228">
        <f t="shared" ca="1" si="140"/>
        <v>0</v>
      </c>
      <c r="CL102" s="228">
        <f t="shared" ca="1" si="140"/>
        <v>0</v>
      </c>
      <c r="CM102" s="228">
        <f t="shared" ca="1" si="140"/>
        <v>0</v>
      </c>
      <c r="CN102" s="228">
        <f t="shared" ca="1" si="140"/>
        <v>0</v>
      </c>
      <c r="CO102" s="228">
        <f t="shared" ca="1" si="140"/>
        <v>0</v>
      </c>
      <c r="CP102" s="228">
        <f t="shared" ca="1" si="140"/>
        <v>0</v>
      </c>
      <c r="CQ102" s="228">
        <f t="shared" ca="1" si="140"/>
        <v>0</v>
      </c>
      <c r="CR102" s="228">
        <f t="shared" ca="1" si="140"/>
        <v>0</v>
      </c>
      <c r="CS102" s="228">
        <f t="shared" ca="1" si="140"/>
        <v>0</v>
      </c>
      <c r="CT102" s="228">
        <f t="shared" ca="1" si="141"/>
        <v>0</v>
      </c>
      <c r="CU102" s="228">
        <f t="shared" ca="1" si="141"/>
        <v>0</v>
      </c>
      <c r="CV102" s="228">
        <f t="shared" ca="1" si="141"/>
        <v>0</v>
      </c>
      <c r="CW102" s="228">
        <f t="shared" ca="1" si="141"/>
        <v>0</v>
      </c>
      <c r="CX102" s="228">
        <f t="shared" ca="1" si="141"/>
        <v>0</v>
      </c>
      <c r="CY102" s="228">
        <f t="shared" ca="1" si="141"/>
        <v>0</v>
      </c>
      <c r="CZ102" s="228">
        <f t="shared" ca="1" si="141"/>
        <v>0</v>
      </c>
      <c r="DA102" s="228">
        <f t="shared" ca="1" si="141"/>
        <v>0</v>
      </c>
      <c r="DB102" s="228">
        <f t="shared" ca="1" si="141"/>
        <v>0</v>
      </c>
      <c r="DC102" s="228">
        <f t="shared" ca="1" si="141"/>
        <v>0</v>
      </c>
      <c r="DE102" s="403" t="str">
        <f t="shared" ca="1" si="100"/>
        <v>H.2.</v>
      </c>
      <c r="DF102" s="273">
        <v>1</v>
      </c>
      <c r="DG102" s="261">
        <f t="shared" ca="1" si="142"/>
        <v>0</v>
      </c>
    </row>
    <row r="103" spans="1:111" ht="14.25" hidden="1" customHeight="1">
      <c r="A103" s="210">
        <v>91</v>
      </c>
      <c r="B103" s="347" t="str">
        <f t="shared" ca="1" si="97"/>
        <v>H.3.</v>
      </c>
      <c r="C103" s="216" t="str">
        <f t="shared" ca="1" si="98"/>
        <v>Veiklos pajamos 3 (viešojo sektoriaus)</v>
      </c>
      <c r="D103" s="217"/>
      <c r="E103" s="239" t="str">
        <f t="shared" ca="1" si="99"/>
        <v>Be PVM</v>
      </c>
      <c r="F103" s="233">
        <f ca="1">H103+NPV(FD,I103:INDEX(I103:DC103,PAL))</f>
        <v>0</v>
      </c>
      <c r="G103" s="230">
        <f ca="1">SUMIF($H$5:$DC$5,"&lt;="&amp;PAL,$H103:$DC103)</f>
        <v>0</v>
      </c>
      <c r="H103" s="228">
        <f t="shared" ca="1" si="132"/>
        <v>0</v>
      </c>
      <c r="I103" s="228">
        <f t="shared" ca="1" si="132"/>
        <v>0</v>
      </c>
      <c r="J103" s="228">
        <f t="shared" ca="1" si="132"/>
        <v>0</v>
      </c>
      <c r="K103" s="228">
        <f t="shared" ca="1" si="132"/>
        <v>0</v>
      </c>
      <c r="L103" s="228">
        <f t="shared" ca="1" si="132"/>
        <v>0</v>
      </c>
      <c r="M103" s="228">
        <f t="shared" ca="1" si="132"/>
        <v>0</v>
      </c>
      <c r="N103" s="228">
        <f t="shared" ca="1" si="132"/>
        <v>0</v>
      </c>
      <c r="O103" s="228">
        <f t="shared" ca="1" si="132"/>
        <v>0</v>
      </c>
      <c r="P103" s="228">
        <f t="shared" ca="1" si="132"/>
        <v>0</v>
      </c>
      <c r="Q103" s="228">
        <f t="shared" ca="1" si="132"/>
        <v>0</v>
      </c>
      <c r="R103" s="228">
        <f t="shared" ca="1" si="133"/>
        <v>0</v>
      </c>
      <c r="S103" s="228">
        <f t="shared" ca="1" si="133"/>
        <v>0</v>
      </c>
      <c r="T103" s="228">
        <f t="shared" ca="1" si="133"/>
        <v>0</v>
      </c>
      <c r="U103" s="228">
        <f t="shared" ca="1" si="133"/>
        <v>0</v>
      </c>
      <c r="V103" s="228">
        <f t="shared" ca="1" si="133"/>
        <v>0</v>
      </c>
      <c r="W103" s="228">
        <f t="shared" ca="1" si="133"/>
        <v>0</v>
      </c>
      <c r="X103" s="228">
        <f t="shared" ca="1" si="133"/>
        <v>0</v>
      </c>
      <c r="Y103" s="228">
        <f t="shared" ca="1" si="133"/>
        <v>0</v>
      </c>
      <c r="Z103" s="228">
        <f t="shared" ca="1" si="133"/>
        <v>0</v>
      </c>
      <c r="AA103" s="228">
        <f t="shared" ca="1" si="133"/>
        <v>0</v>
      </c>
      <c r="AB103" s="228">
        <f t="shared" ca="1" si="134"/>
        <v>0</v>
      </c>
      <c r="AC103" s="228">
        <f t="shared" ca="1" si="134"/>
        <v>0</v>
      </c>
      <c r="AD103" s="228">
        <f t="shared" ca="1" si="134"/>
        <v>0</v>
      </c>
      <c r="AE103" s="228">
        <f t="shared" ca="1" si="134"/>
        <v>0</v>
      </c>
      <c r="AF103" s="228">
        <f t="shared" ca="1" si="134"/>
        <v>0</v>
      </c>
      <c r="AG103" s="228">
        <f t="shared" ca="1" si="134"/>
        <v>0</v>
      </c>
      <c r="AH103" s="228">
        <f t="shared" ca="1" si="134"/>
        <v>0</v>
      </c>
      <c r="AI103" s="228">
        <f t="shared" ca="1" si="134"/>
        <v>0</v>
      </c>
      <c r="AJ103" s="228">
        <f t="shared" ca="1" si="134"/>
        <v>0</v>
      </c>
      <c r="AK103" s="228">
        <f t="shared" ca="1" si="134"/>
        <v>0</v>
      </c>
      <c r="AL103" s="228">
        <f t="shared" ca="1" si="135"/>
        <v>0</v>
      </c>
      <c r="AM103" s="228">
        <f t="shared" ca="1" si="135"/>
        <v>0</v>
      </c>
      <c r="AN103" s="228">
        <f t="shared" ca="1" si="135"/>
        <v>0</v>
      </c>
      <c r="AO103" s="228">
        <f t="shared" ca="1" si="135"/>
        <v>0</v>
      </c>
      <c r="AP103" s="228">
        <f t="shared" ca="1" si="135"/>
        <v>0</v>
      </c>
      <c r="AQ103" s="228">
        <f t="shared" ca="1" si="135"/>
        <v>0</v>
      </c>
      <c r="AR103" s="228">
        <f t="shared" ca="1" si="135"/>
        <v>0</v>
      </c>
      <c r="AS103" s="228">
        <f t="shared" ca="1" si="135"/>
        <v>0</v>
      </c>
      <c r="AT103" s="228">
        <f t="shared" ca="1" si="135"/>
        <v>0</v>
      </c>
      <c r="AU103" s="228">
        <f t="shared" ca="1" si="135"/>
        <v>0</v>
      </c>
      <c r="AV103" s="228">
        <f t="shared" ca="1" si="136"/>
        <v>0</v>
      </c>
      <c r="AW103" s="228">
        <f t="shared" ca="1" si="136"/>
        <v>0</v>
      </c>
      <c r="AX103" s="228">
        <f t="shared" ca="1" si="136"/>
        <v>0</v>
      </c>
      <c r="AY103" s="228">
        <f t="shared" ca="1" si="136"/>
        <v>0</v>
      </c>
      <c r="AZ103" s="228">
        <f t="shared" ca="1" si="136"/>
        <v>0</v>
      </c>
      <c r="BA103" s="228">
        <f t="shared" ca="1" si="136"/>
        <v>0</v>
      </c>
      <c r="BB103" s="228">
        <f t="shared" ca="1" si="136"/>
        <v>0</v>
      </c>
      <c r="BC103" s="228">
        <f t="shared" ca="1" si="136"/>
        <v>0</v>
      </c>
      <c r="BD103" s="228">
        <f t="shared" ca="1" si="136"/>
        <v>0</v>
      </c>
      <c r="BE103" s="228">
        <f t="shared" ca="1" si="136"/>
        <v>0</v>
      </c>
      <c r="BF103" s="228">
        <f t="shared" ca="1" si="137"/>
        <v>0</v>
      </c>
      <c r="BG103" s="228">
        <f t="shared" ca="1" si="137"/>
        <v>0</v>
      </c>
      <c r="BH103" s="228">
        <f t="shared" ca="1" si="137"/>
        <v>0</v>
      </c>
      <c r="BI103" s="228">
        <f t="shared" ca="1" si="137"/>
        <v>0</v>
      </c>
      <c r="BJ103" s="228">
        <f t="shared" ca="1" si="137"/>
        <v>0</v>
      </c>
      <c r="BK103" s="228">
        <f t="shared" ca="1" si="137"/>
        <v>0</v>
      </c>
      <c r="BL103" s="228">
        <f t="shared" ca="1" si="137"/>
        <v>0</v>
      </c>
      <c r="BM103" s="228">
        <f t="shared" ca="1" si="137"/>
        <v>0</v>
      </c>
      <c r="BN103" s="228">
        <f t="shared" ca="1" si="137"/>
        <v>0</v>
      </c>
      <c r="BO103" s="228">
        <f t="shared" ca="1" si="137"/>
        <v>0</v>
      </c>
      <c r="BP103" s="228">
        <f t="shared" ca="1" si="138"/>
        <v>0</v>
      </c>
      <c r="BQ103" s="228">
        <f t="shared" ca="1" si="138"/>
        <v>0</v>
      </c>
      <c r="BR103" s="228">
        <f t="shared" ca="1" si="138"/>
        <v>0</v>
      </c>
      <c r="BS103" s="228">
        <f t="shared" ca="1" si="138"/>
        <v>0</v>
      </c>
      <c r="BT103" s="228">
        <f t="shared" ca="1" si="138"/>
        <v>0</v>
      </c>
      <c r="BU103" s="228">
        <f t="shared" ca="1" si="138"/>
        <v>0</v>
      </c>
      <c r="BV103" s="228">
        <f t="shared" ca="1" si="138"/>
        <v>0</v>
      </c>
      <c r="BW103" s="228">
        <f t="shared" ca="1" si="138"/>
        <v>0</v>
      </c>
      <c r="BX103" s="228">
        <f t="shared" ca="1" si="138"/>
        <v>0</v>
      </c>
      <c r="BY103" s="228">
        <f t="shared" ca="1" si="138"/>
        <v>0</v>
      </c>
      <c r="BZ103" s="228">
        <f t="shared" ca="1" si="139"/>
        <v>0</v>
      </c>
      <c r="CA103" s="228">
        <f t="shared" ca="1" si="139"/>
        <v>0</v>
      </c>
      <c r="CB103" s="228">
        <f t="shared" ca="1" si="139"/>
        <v>0</v>
      </c>
      <c r="CC103" s="228">
        <f t="shared" ca="1" si="139"/>
        <v>0</v>
      </c>
      <c r="CD103" s="228">
        <f t="shared" ca="1" si="139"/>
        <v>0</v>
      </c>
      <c r="CE103" s="228">
        <f t="shared" ca="1" si="139"/>
        <v>0</v>
      </c>
      <c r="CF103" s="228">
        <f t="shared" ca="1" si="139"/>
        <v>0</v>
      </c>
      <c r="CG103" s="228">
        <f t="shared" ca="1" si="139"/>
        <v>0</v>
      </c>
      <c r="CH103" s="228">
        <f t="shared" ca="1" si="139"/>
        <v>0</v>
      </c>
      <c r="CI103" s="228">
        <f t="shared" ca="1" si="139"/>
        <v>0</v>
      </c>
      <c r="CJ103" s="228">
        <f t="shared" ca="1" si="140"/>
        <v>0</v>
      </c>
      <c r="CK103" s="228">
        <f t="shared" ca="1" si="140"/>
        <v>0</v>
      </c>
      <c r="CL103" s="228">
        <f t="shared" ca="1" si="140"/>
        <v>0</v>
      </c>
      <c r="CM103" s="228">
        <f t="shared" ca="1" si="140"/>
        <v>0</v>
      </c>
      <c r="CN103" s="228">
        <f t="shared" ca="1" si="140"/>
        <v>0</v>
      </c>
      <c r="CO103" s="228">
        <f t="shared" ca="1" si="140"/>
        <v>0</v>
      </c>
      <c r="CP103" s="228">
        <f t="shared" ca="1" si="140"/>
        <v>0</v>
      </c>
      <c r="CQ103" s="228">
        <f t="shared" ca="1" si="140"/>
        <v>0</v>
      </c>
      <c r="CR103" s="228">
        <f t="shared" ca="1" si="140"/>
        <v>0</v>
      </c>
      <c r="CS103" s="228">
        <f t="shared" ca="1" si="140"/>
        <v>0</v>
      </c>
      <c r="CT103" s="228">
        <f t="shared" ca="1" si="141"/>
        <v>0</v>
      </c>
      <c r="CU103" s="228">
        <f t="shared" ca="1" si="141"/>
        <v>0</v>
      </c>
      <c r="CV103" s="228">
        <f t="shared" ca="1" si="141"/>
        <v>0</v>
      </c>
      <c r="CW103" s="228">
        <f t="shared" ca="1" si="141"/>
        <v>0</v>
      </c>
      <c r="CX103" s="228">
        <f t="shared" ca="1" si="141"/>
        <v>0</v>
      </c>
      <c r="CY103" s="228">
        <f t="shared" ca="1" si="141"/>
        <v>0</v>
      </c>
      <c r="CZ103" s="228">
        <f t="shared" ca="1" si="141"/>
        <v>0</v>
      </c>
      <c r="DA103" s="228">
        <f t="shared" ca="1" si="141"/>
        <v>0</v>
      </c>
      <c r="DB103" s="228">
        <f t="shared" ca="1" si="141"/>
        <v>0</v>
      </c>
      <c r="DC103" s="228">
        <f t="shared" ca="1" si="141"/>
        <v>0</v>
      </c>
      <c r="DE103" s="403" t="str">
        <f t="shared" ca="1" si="100"/>
        <v>H.3.</v>
      </c>
      <c r="DF103" s="273">
        <v>1</v>
      </c>
      <c r="DG103" s="261">
        <f t="shared" ca="1" si="142"/>
        <v>0</v>
      </c>
    </row>
    <row r="104" spans="1:111" ht="14.25" hidden="1" customHeight="1">
      <c r="A104" s="210">
        <v>92</v>
      </c>
      <c r="B104" s="347" t="str">
        <f t="shared" ca="1" si="97"/>
        <v>H.4.</v>
      </c>
      <c r="C104" s="216" t="str">
        <f t="shared" ca="1" si="98"/>
        <v>Veiklos pajamos 4 (viešojo sektoriaus)</v>
      </c>
      <c r="D104" s="217"/>
      <c r="E104" s="239" t="str">
        <f t="shared" ca="1" si="99"/>
        <v>Be PVM</v>
      </c>
      <c r="F104" s="233">
        <f ca="1">H104+NPV(FD,I104:INDEX(I104:DC104,PAL))</f>
        <v>0</v>
      </c>
      <c r="G104" s="230">
        <f ca="1">SUMIF($H$5:$DC$5,"&lt;="&amp;PAL,$H104:$DC104)</f>
        <v>0</v>
      </c>
      <c r="H104" s="228">
        <f t="shared" ca="1" si="132"/>
        <v>0</v>
      </c>
      <c r="I104" s="228">
        <f t="shared" ca="1" si="132"/>
        <v>0</v>
      </c>
      <c r="J104" s="228">
        <f t="shared" ca="1" si="132"/>
        <v>0</v>
      </c>
      <c r="K104" s="228">
        <f t="shared" ca="1" si="132"/>
        <v>0</v>
      </c>
      <c r="L104" s="228">
        <f t="shared" ca="1" si="132"/>
        <v>0</v>
      </c>
      <c r="M104" s="228">
        <f t="shared" ca="1" si="132"/>
        <v>0</v>
      </c>
      <c r="N104" s="228">
        <f t="shared" ca="1" si="132"/>
        <v>0</v>
      </c>
      <c r="O104" s="228">
        <f t="shared" ca="1" si="132"/>
        <v>0</v>
      </c>
      <c r="P104" s="228">
        <f t="shared" ca="1" si="132"/>
        <v>0</v>
      </c>
      <c r="Q104" s="228">
        <f t="shared" ca="1" si="132"/>
        <v>0</v>
      </c>
      <c r="R104" s="228">
        <f t="shared" ca="1" si="133"/>
        <v>0</v>
      </c>
      <c r="S104" s="228">
        <f t="shared" ca="1" si="133"/>
        <v>0</v>
      </c>
      <c r="T104" s="228">
        <f t="shared" ca="1" si="133"/>
        <v>0</v>
      </c>
      <c r="U104" s="228">
        <f t="shared" ca="1" si="133"/>
        <v>0</v>
      </c>
      <c r="V104" s="228">
        <f t="shared" ca="1" si="133"/>
        <v>0</v>
      </c>
      <c r="W104" s="228">
        <f t="shared" ca="1" si="133"/>
        <v>0</v>
      </c>
      <c r="X104" s="228">
        <f t="shared" ca="1" si="133"/>
        <v>0</v>
      </c>
      <c r="Y104" s="228">
        <f t="shared" ca="1" si="133"/>
        <v>0</v>
      </c>
      <c r="Z104" s="228">
        <f t="shared" ca="1" si="133"/>
        <v>0</v>
      </c>
      <c r="AA104" s="228">
        <f t="shared" ca="1" si="133"/>
        <v>0</v>
      </c>
      <c r="AB104" s="228">
        <f t="shared" ca="1" si="134"/>
        <v>0</v>
      </c>
      <c r="AC104" s="228">
        <f t="shared" ca="1" si="134"/>
        <v>0</v>
      </c>
      <c r="AD104" s="228">
        <f t="shared" ca="1" si="134"/>
        <v>0</v>
      </c>
      <c r="AE104" s="228">
        <f t="shared" ca="1" si="134"/>
        <v>0</v>
      </c>
      <c r="AF104" s="228">
        <f t="shared" ca="1" si="134"/>
        <v>0</v>
      </c>
      <c r="AG104" s="228">
        <f t="shared" ca="1" si="134"/>
        <v>0</v>
      </c>
      <c r="AH104" s="228">
        <f t="shared" ca="1" si="134"/>
        <v>0</v>
      </c>
      <c r="AI104" s="228">
        <f t="shared" ca="1" si="134"/>
        <v>0</v>
      </c>
      <c r="AJ104" s="228">
        <f t="shared" ca="1" si="134"/>
        <v>0</v>
      </c>
      <c r="AK104" s="228">
        <f t="shared" ca="1" si="134"/>
        <v>0</v>
      </c>
      <c r="AL104" s="228">
        <f t="shared" ca="1" si="135"/>
        <v>0</v>
      </c>
      <c r="AM104" s="228">
        <f t="shared" ca="1" si="135"/>
        <v>0</v>
      </c>
      <c r="AN104" s="228">
        <f t="shared" ca="1" si="135"/>
        <v>0</v>
      </c>
      <c r="AO104" s="228">
        <f t="shared" ca="1" si="135"/>
        <v>0</v>
      </c>
      <c r="AP104" s="228">
        <f t="shared" ca="1" si="135"/>
        <v>0</v>
      </c>
      <c r="AQ104" s="228">
        <f t="shared" ca="1" si="135"/>
        <v>0</v>
      </c>
      <c r="AR104" s="228">
        <f t="shared" ca="1" si="135"/>
        <v>0</v>
      </c>
      <c r="AS104" s="228">
        <f t="shared" ca="1" si="135"/>
        <v>0</v>
      </c>
      <c r="AT104" s="228">
        <f t="shared" ca="1" si="135"/>
        <v>0</v>
      </c>
      <c r="AU104" s="228">
        <f t="shared" ca="1" si="135"/>
        <v>0</v>
      </c>
      <c r="AV104" s="228">
        <f t="shared" ca="1" si="136"/>
        <v>0</v>
      </c>
      <c r="AW104" s="228">
        <f t="shared" ca="1" si="136"/>
        <v>0</v>
      </c>
      <c r="AX104" s="228">
        <f t="shared" ca="1" si="136"/>
        <v>0</v>
      </c>
      <c r="AY104" s="228">
        <f t="shared" ca="1" si="136"/>
        <v>0</v>
      </c>
      <c r="AZ104" s="228">
        <f t="shared" ca="1" si="136"/>
        <v>0</v>
      </c>
      <c r="BA104" s="228">
        <f t="shared" ca="1" si="136"/>
        <v>0</v>
      </c>
      <c r="BB104" s="228">
        <f t="shared" ca="1" si="136"/>
        <v>0</v>
      </c>
      <c r="BC104" s="228">
        <f t="shared" ca="1" si="136"/>
        <v>0</v>
      </c>
      <c r="BD104" s="228">
        <f t="shared" ca="1" si="136"/>
        <v>0</v>
      </c>
      <c r="BE104" s="228">
        <f t="shared" ca="1" si="136"/>
        <v>0</v>
      </c>
      <c r="BF104" s="228">
        <f t="shared" ca="1" si="137"/>
        <v>0</v>
      </c>
      <c r="BG104" s="228">
        <f t="shared" ca="1" si="137"/>
        <v>0</v>
      </c>
      <c r="BH104" s="228">
        <f t="shared" ca="1" si="137"/>
        <v>0</v>
      </c>
      <c r="BI104" s="228">
        <f t="shared" ca="1" si="137"/>
        <v>0</v>
      </c>
      <c r="BJ104" s="228">
        <f t="shared" ca="1" si="137"/>
        <v>0</v>
      </c>
      <c r="BK104" s="228">
        <f t="shared" ca="1" si="137"/>
        <v>0</v>
      </c>
      <c r="BL104" s="228">
        <f t="shared" ca="1" si="137"/>
        <v>0</v>
      </c>
      <c r="BM104" s="228">
        <f t="shared" ca="1" si="137"/>
        <v>0</v>
      </c>
      <c r="BN104" s="228">
        <f t="shared" ca="1" si="137"/>
        <v>0</v>
      </c>
      <c r="BO104" s="228">
        <f t="shared" ca="1" si="137"/>
        <v>0</v>
      </c>
      <c r="BP104" s="228">
        <f t="shared" ca="1" si="138"/>
        <v>0</v>
      </c>
      <c r="BQ104" s="228">
        <f t="shared" ca="1" si="138"/>
        <v>0</v>
      </c>
      <c r="BR104" s="228">
        <f t="shared" ca="1" si="138"/>
        <v>0</v>
      </c>
      <c r="BS104" s="228">
        <f t="shared" ca="1" si="138"/>
        <v>0</v>
      </c>
      <c r="BT104" s="228">
        <f t="shared" ca="1" si="138"/>
        <v>0</v>
      </c>
      <c r="BU104" s="228">
        <f t="shared" ca="1" si="138"/>
        <v>0</v>
      </c>
      <c r="BV104" s="228">
        <f t="shared" ca="1" si="138"/>
        <v>0</v>
      </c>
      <c r="BW104" s="228">
        <f t="shared" ca="1" si="138"/>
        <v>0</v>
      </c>
      <c r="BX104" s="228">
        <f t="shared" ca="1" si="138"/>
        <v>0</v>
      </c>
      <c r="BY104" s="228">
        <f t="shared" ca="1" si="138"/>
        <v>0</v>
      </c>
      <c r="BZ104" s="228">
        <f t="shared" ca="1" si="139"/>
        <v>0</v>
      </c>
      <c r="CA104" s="228">
        <f t="shared" ca="1" si="139"/>
        <v>0</v>
      </c>
      <c r="CB104" s="228">
        <f t="shared" ca="1" si="139"/>
        <v>0</v>
      </c>
      <c r="CC104" s="228">
        <f t="shared" ca="1" si="139"/>
        <v>0</v>
      </c>
      <c r="CD104" s="228">
        <f t="shared" ca="1" si="139"/>
        <v>0</v>
      </c>
      <c r="CE104" s="228">
        <f t="shared" ca="1" si="139"/>
        <v>0</v>
      </c>
      <c r="CF104" s="228">
        <f t="shared" ca="1" si="139"/>
        <v>0</v>
      </c>
      <c r="CG104" s="228">
        <f t="shared" ca="1" si="139"/>
        <v>0</v>
      </c>
      <c r="CH104" s="228">
        <f t="shared" ca="1" si="139"/>
        <v>0</v>
      </c>
      <c r="CI104" s="228">
        <f t="shared" ca="1" si="139"/>
        <v>0</v>
      </c>
      <c r="CJ104" s="228">
        <f t="shared" ca="1" si="140"/>
        <v>0</v>
      </c>
      <c r="CK104" s="228">
        <f t="shared" ca="1" si="140"/>
        <v>0</v>
      </c>
      <c r="CL104" s="228">
        <f t="shared" ca="1" si="140"/>
        <v>0</v>
      </c>
      <c r="CM104" s="228">
        <f t="shared" ca="1" si="140"/>
        <v>0</v>
      </c>
      <c r="CN104" s="228">
        <f t="shared" ca="1" si="140"/>
        <v>0</v>
      </c>
      <c r="CO104" s="228">
        <f t="shared" ca="1" si="140"/>
        <v>0</v>
      </c>
      <c r="CP104" s="228">
        <f t="shared" ca="1" si="140"/>
        <v>0</v>
      </c>
      <c r="CQ104" s="228">
        <f t="shared" ca="1" si="140"/>
        <v>0</v>
      </c>
      <c r="CR104" s="228">
        <f t="shared" ca="1" si="140"/>
        <v>0</v>
      </c>
      <c r="CS104" s="228">
        <f t="shared" ca="1" si="140"/>
        <v>0</v>
      </c>
      <c r="CT104" s="228">
        <f t="shared" ca="1" si="141"/>
        <v>0</v>
      </c>
      <c r="CU104" s="228">
        <f t="shared" ca="1" si="141"/>
        <v>0</v>
      </c>
      <c r="CV104" s="228">
        <f t="shared" ca="1" si="141"/>
        <v>0</v>
      </c>
      <c r="CW104" s="228">
        <f t="shared" ca="1" si="141"/>
        <v>0</v>
      </c>
      <c r="CX104" s="228">
        <f t="shared" ca="1" si="141"/>
        <v>0</v>
      </c>
      <c r="CY104" s="228">
        <f t="shared" ca="1" si="141"/>
        <v>0</v>
      </c>
      <c r="CZ104" s="228">
        <f t="shared" ca="1" si="141"/>
        <v>0</v>
      </c>
      <c r="DA104" s="228">
        <f t="shared" ca="1" si="141"/>
        <v>0</v>
      </c>
      <c r="DB104" s="228">
        <f t="shared" ca="1" si="141"/>
        <v>0</v>
      </c>
      <c r="DC104" s="228">
        <f t="shared" ca="1" si="141"/>
        <v>0</v>
      </c>
      <c r="DE104" s="403" t="str">
        <f t="shared" ca="1" si="100"/>
        <v>H.4.</v>
      </c>
      <c r="DF104" s="273">
        <v>1</v>
      </c>
      <c r="DG104" s="261">
        <f t="shared" ca="1" si="142"/>
        <v>0</v>
      </c>
    </row>
    <row r="105" spans="1:111" ht="14.25" hidden="1" customHeight="1">
      <c r="A105" s="210">
        <v>93</v>
      </c>
      <c r="B105" s="347" t="str">
        <f t="shared" ca="1" si="97"/>
        <v>H.5.</v>
      </c>
      <c r="C105" s="216" t="str">
        <f t="shared" ca="1" si="98"/>
        <v>Veiklos pajamos 5 (viešojo sektoriaus)</v>
      </c>
      <c r="D105" s="217"/>
      <c r="E105" s="239" t="str">
        <f t="shared" ca="1" si="99"/>
        <v>Be PVM</v>
      </c>
      <c r="F105" s="233">
        <f ca="1">H105+NPV(FD,I105:INDEX(I105:DC105,PAL))</f>
        <v>0</v>
      </c>
      <c r="G105" s="230">
        <f ca="1">SUMIF($H$5:$DC$5,"&lt;="&amp;PAL,$H105:$DC105)</f>
        <v>0</v>
      </c>
      <c r="H105" s="228">
        <f t="shared" ca="1" si="132"/>
        <v>0</v>
      </c>
      <c r="I105" s="228">
        <f t="shared" ca="1" si="132"/>
        <v>0</v>
      </c>
      <c r="J105" s="228">
        <f t="shared" ca="1" si="132"/>
        <v>0</v>
      </c>
      <c r="K105" s="228">
        <f t="shared" ca="1" si="132"/>
        <v>0</v>
      </c>
      <c r="L105" s="228">
        <f t="shared" ca="1" si="132"/>
        <v>0</v>
      </c>
      <c r="M105" s="228">
        <f t="shared" ca="1" si="132"/>
        <v>0</v>
      </c>
      <c r="N105" s="228">
        <f t="shared" ca="1" si="132"/>
        <v>0</v>
      </c>
      <c r="O105" s="228">
        <f t="shared" ca="1" si="132"/>
        <v>0</v>
      </c>
      <c r="P105" s="228">
        <f t="shared" ca="1" si="132"/>
        <v>0</v>
      </c>
      <c r="Q105" s="228">
        <f t="shared" ca="1" si="132"/>
        <v>0</v>
      </c>
      <c r="R105" s="228">
        <f t="shared" ca="1" si="133"/>
        <v>0</v>
      </c>
      <c r="S105" s="228">
        <f t="shared" ca="1" si="133"/>
        <v>0</v>
      </c>
      <c r="T105" s="228">
        <f t="shared" ca="1" si="133"/>
        <v>0</v>
      </c>
      <c r="U105" s="228">
        <f t="shared" ca="1" si="133"/>
        <v>0</v>
      </c>
      <c r="V105" s="228">
        <f t="shared" ca="1" si="133"/>
        <v>0</v>
      </c>
      <c r="W105" s="228">
        <f t="shared" ca="1" si="133"/>
        <v>0</v>
      </c>
      <c r="X105" s="228">
        <f t="shared" ca="1" si="133"/>
        <v>0</v>
      </c>
      <c r="Y105" s="228">
        <f t="shared" ca="1" si="133"/>
        <v>0</v>
      </c>
      <c r="Z105" s="228">
        <f t="shared" ca="1" si="133"/>
        <v>0</v>
      </c>
      <c r="AA105" s="228">
        <f t="shared" ca="1" si="133"/>
        <v>0</v>
      </c>
      <c r="AB105" s="228">
        <f t="shared" ca="1" si="134"/>
        <v>0</v>
      </c>
      <c r="AC105" s="228">
        <f t="shared" ca="1" si="134"/>
        <v>0</v>
      </c>
      <c r="AD105" s="228">
        <f t="shared" ca="1" si="134"/>
        <v>0</v>
      </c>
      <c r="AE105" s="228">
        <f t="shared" ca="1" si="134"/>
        <v>0</v>
      </c>
      <c r="AF105" s="228">
        <f t="shared" ca="1" si="134"/>
        <v>0</v>
      </c>
      <c r="AG105" s="228">
        <f t="shared" ca="1" si="134"/>
        <v>0</v>
      </c>
      <c r="AH105" s="228">
        <f t="shared" ca="1" si="134"/>
        <v>0</v>
      </c>
      <c r="AI105" s="228">
        <f t="shared" ca="1" si="134"/>
        <v>0</v>
      </c>
      <c r="AJ105" s="228">
        <f t="shared" ca="1" si="134"/>
        <v>0</v>
      </c>
      <c r="AK105" s="228">
        <f t="shared" ca="1" si="134"/>
        <v>0</v>
      </c>
      <c r="AL105" s="228">
        <f t="shared" ca="1" si="135"/>
        <v>0</v>
      </c>
      <c r="AM105" s="228">
        <f t="shared" ca="1" si="135"/>
        <v>0</v>
      </c>
      <c r="AN105" s="228">
        <f t="shared" ca="1" si="135"/>
        <v>0</v>
      </c>
      <c r="AO105" s="228">
        <f t="shared" ca="1" si="135"/>
        <v>0</v>
      </c>
      <c r="AP105" s="228">
        <f t="shared" ca="1" si="135"/>
        <v>0</v>
      </c>
      <c r="AQ105" s="228">
        <f t="shared" ca="1" si="135"/>
        <v>0</v>
      </c>
      <c r="AR105" s="228">
        <f t="shared" ca="1" si="135"/>
        <v>0</v>
      </c>
      <c r="AS105" s="228">
        <f t="shared" ca="1" si="135"/>
        <v>0</v>
      </c>
      <c r="AT105" s="228">
        <f t="shared" ca="1" si="135"/>
        <v>0</v>
      </c>
      <c r="AU105" s="228">
        <f t="shared" ca="1" si="135"/>
        <v>0</v>
      </c>
      <c r="AV105" s="228">
        <f t="shared" ca="1" si="136"/>
        <v>0</v>
      </c>
      <c r="AW105" s="228">
        <f t="shared" ca="1" si="136"/>
        <v>0</v>
      </c>
      <c r="AX105" s="228">
        <f t="shared" ca="1" si="136"/>
        <v>0</v>
      </c>
      <c r="AY105" s="228">
        <f t="shared" ca="1" si="136"/>
        <v>0</v>
      </c>
      <c r="AZ105" s="228">
        <f t="shared" ca="1" si="136"/>
        <v>0</v>
      </c>
      <c r="BA105" s="228">
        <f t="shared" ca="1" si="136"/>
        <v>0</v>
      </c>
      <c r="BB105" s="228">
        <f t="shared" ca="1" si="136"/>
        <v>0</v>
      </c>
      <c r="BC105" s="228">
        <f t="shared" ca="1" si="136"/>
        <v>0</v>
      </c>
      <c r="BD105" s="228">
        <f t="shared" ca="1" si="136"/>
        <v>0</v>
      </c>
      <c r="BE105" s="228">
        <f t="shared" ca="1" si="136"/>
        <v>0</v>
      </c>
      <c r="BF105" s="228">
        <f t="shared" ca="1" si="137"/>
        <v>0</v>
      </c>
      <c r="BG105" s="228">
        <f t="shared" ca="1" si="137"/>
        <v>0</v>
      </c>
      <c r="BH105" s="228">
        <f t="shared" ca="1" si="137"/>
        <v>0</v>
      </c>
      <c r="BI105" s="228">
        <f t="shared" ca="1" si="137"/>
        <v>0</v>
      </c>
      <c r="BJ105" s="228">
        <f t="shared" ca="1" si="137"/>
        <v>0</v>
      </c>
      <c r="BK105" s="228">
        <f t="shared" ca="1" si="137"/>
        <v>0</v>
      </c>
      <c r="BL105" s="228">
        <f t="shared" ca="1" si="137"/>
        <v>0</v>
      </c>
      <c r="BM105" s="228">
        <f t="shared" ca="1" si="137"/>
        <v>0</v>
      </c>
      <c r="BN105" s="228">
        <f t="shared" ca="1" si="137"/>
        <v>0</v>
      </c>
      <c r="BO105" s="228">
        <f t="shared" ca="1" si="137"/>
        <v>0</v>
      </c>
      <c r="BP105" s="228">
        <f t="shared" ca="1" si="138"/>
        <v>0</v>
      </c>
      <c r="BQ105" s="228">
        <f t="shared" ca="1" si="138"/>
        <v>0</v>
      </c>
      <c r="BR105" s="228">
        <f t="shared" ca="1" si="138"/>
        <v>0</v>
      </c>
      <c r="BS105" s="228">
        <f t="shared" ca="1" si="138"/>
        <v>0</v>
      </c>
      <c r="BT105" s="228">
        <f t="shared" ca="1" si="138"/>
        <v>0</v>
      </c>
      <c r="BU105" s="228">
        <f t="shared" ca="1" si="138"/>
        <v>0</v>
      </c>
      <c r="BV105" s="228">
        <f t="shared" ca="1" si="138"/>
        <v>0</v>
      </c>
      <c r="BW105" s="228">
        <f t="shared" ca="1" si="138"/>
        <v>0</v>
      </c>
      <c r="BX105" s="228">
        <f t="shared" ca="1" si="138"/>
        <v>0</v>
      </c>
      <c r="BY105" s="228">
        <f t="shared" ca="1" si="138"/>
        <v>0</v>
      </c>
      <c r="BZ105" s="228">
        <f t="shared" ca="1" si="139"/>
        <v>0</v>
      </c>
      <c r="CA105" s="228">
        <f t="shared" ca="1" si="139"/>
        <v>0</v>
      </c>
      <c r="CB105" s="228">
        <f t="shared" ca="1" si="139"/>
        <v>0</v>
      </c>
      <c r="CC105" s="228">
        <f t="shared" ca="1" si="139"/>
        <v>0</v>
      </c>
      <c r="CD105" s="228">
        <f t="shared" ca="1" si="139"/>
        <v>0</v>
      </c>
      <c r="CE105" s="228">
        <f t="shared" ca="1" si="139"/>
        <v>0</v>
      </c>
      <c r="CF105" s="228">
        <f t="shared" ca="1" si="139"/>
        <v>0</v>
      </c>
      <c r="CG105" s="228">
        <f t="shared" ca="1" si="139"/>
        <v>0</v>
      </c>
      <c r="CH105" s="228">
        <f t="shared" ca="1" si="139"/>
        <v>0</v>
      </c>
      <c r="CI105" s="228">
        <f t="shared" ca="1" si="139"/>
        <v>0</v>
      </c>
      <c r="CJ105" s="228">
        <f t="shared" ca="1" si="140"/>
        <v>0</v>
      </c>
      <c r="CK105" s="228">
        <f t="shared" ca="1" si="140"/>
        <v>0</v>
      </c>
      <c r="CL105" s="228">
        <f t="shared" ca="1" si="140"/>
        <v>0</v>
      </c>
      <c r="CM105" s="228">
        <f t="shared" ca="1" si="140"/>
        <v>0</v>
      </c>
      <c r="CN105" s="228">
        <f t="shared" ca="1" si="140"/>
        <v>0</v>
      </c>
      <c r="CO105" s="228">
        <f t="shared" ca="1" si="140"/>
        <v>0</v>
      </c>
      <c r="CP105" s="228">
        <f t="shared" ca="1" si="140"/>
        <v>0</v>
      </c>
      <c r="CQ105" s="228">
        <f t="shared" ca="1" si="140"/>
        <v>0</v>
      </c>
      <c r="CR105" s="228">
        <f t="shared" ca="1" si="140"/>
        <v>0</v>
      </c>
      <c r="CS105" s="228">
        <f t="shared" ca="1" si="140"/>
        <v>0</v>
      </c>
      <c r="CT105" s="228">
        <f t="shared" ca="1" si="141"/>
        <v>0</v>
      </c>
      <c r="CU105" s="228">
        <f t="shared" ca="1" si="141"/>
        <v>0</v>
      </c>
      <c r="CV105" s="228">
        <f t="shared" ca="1" si="141"/>
        <v>0</v>
      </c>
      <c r="CW105" s="228">
        <f t="shared" ca="1" si="141"/>
        <v>0</v>
      </c>
      <c r="CX105" s="228">
        <f t="shared" ca="1" si="141"/>
        <v>0</v>
      </c>
      <c r="CY105" s="228">
        <f t="shared" ca="1" si="141"/>
        <v>0</v>
      </c>
      <c r="CZ105" s="228">
        <f t="shared" ca="1" si="141"/>
        <v>0</v>
      </c>
      <c r="DA105" s="228">
        <f t="shared" ca="1" si="141"/>
        <v>0</v>
      </c>
      <c r="DB105" s="228">
        <f t="shared" ca="1" si="141"/>
        <v>0</v>
      </c>
      <c r="DC105" s="228">
        <f t="shared" ca="1" si="141"/>
        <v>0</v>
      </c>
      <c r="DE105" s="403" t="str">
        <f t="shared" ca="1" si="100"/>
        <v>H.5.</v>
      </c>
      <c r="DF105" s="273">
        <v>1</v>
      </c>
      <c r="DG105" s="261">
        <f t="shared" ca="1" si="142"/>
        <v>0</v>
      </c>
    </row>
    <row r="106" spans="1:111" hidden="1">
      <c r="A106" s="210">
        <v>94</v>
      </c>
      <c r="B106" s="347" t="str">
        <f t="shared" ca="1" si="97"/>
        <v>H.6.</v>
      </c>
      <c r="C106" s="216" t="str">
        <f t="shared" ca="1" si="98"/>
        <v>Veiklos pajamos 1 (privataus ir NVO sektoriaus)</v>
      </c>
      <c r="D106" s="217"/>
      <c r="E106" s="239" t="str">
        <f t="shared" ca="1" si="99"/>
        <v/>
      </c>
      <c r="F106" s="233">
        <f ca="1">H106+NPV(FD,I106:INDEX(I106:DC106,PAL))</f>
        <v>0</v>
      </c>
      <c r="G106" s="230">
        <f ca="1">SUMIF($H$5:$DC$5,"&lt;="&amp;PAL,$H106:$DC106)</f>
        <v>0</v>
      </c>
      <c r="H106" s="228">
        <f t="shared" ca="1" si="132"/>
        <v>0</v>
      </c>
      <c r="I106" s="228">
        <f t="shared" ca="1" si="132"/>
        <v>0</v>
      </c>
      <c r="J106" s="228">
        <f t="shared" ca="1" si="132"/>
        <v>0</v>
      </c>
      <c r="K106" s="228">
        <f t="shared" ca="1" si="132"/>
        <v>0</v>
      </c>
      <c r="L106" s="228">
        <f t="shared" ca="1" si="132"/>
        <v>0</v>
      </c>
      <c r="M106" s="228">
        <f t="shared" ca="1" si="132"/>
        <v>0</v>
      </c>
      <c r="N106" s="228">
        <f t="shared" ca="1" si="132"/>
        <v>0</v>
      </c>
      <c r="O106" s="228">
        <f t="shared" ca="1" si="132"/>
        <v>0</v>
      </c>
      <c r="P106" s="228">
        <f t="shared" ca="1" si="132"/>
        <v>0</v>
      </c>
      <c r="Q106" s="228">
        <f t="shared" ca="1" si="132"/>
        <v>0</v>
      </c>
      <c r="R106" s="228">
        <f t="shared" ca="1" si="133"/>
        <v>0</v>
      </c>
      <c r="S106" s="228">
        <f t="shared" ca="1" si="133"/>
        <v>0</v>
      </c>
      <c r="T106" s="228">
        <f t="shared" ca="1" si="133"/>
        <v>0</v>
      </c>
      <c r="U106" s="228">
        <f t="shared" ca="1" si="133"/>
        <v>0</v>
      </c>
      <c r="V106" s="228">
        <f t="shared" ca="1" si="133"/>
        <v>0</v>
      </c>
      <c r="W106" s="228">
        <f t="shared" ca="1" si="133"/>
        <v>0</v>
      </c>
      <c r="X106" s="228">
        <f t="shared" ca="1" si="133"/>
        <v>0</v>
      </c>
      <c r="Y106" s="228">
        <f t="shared" ca="1" si="133"/>
        <v>0</v>
      </c>
      <c r="Z106" s="228">
        <f t="shared" ca="1" si="133"/>
        <v>0</v>
      </c>
      <c r="AA106" s="228">
        <f t="shared" ca="1" si="133"/>
        <v>0</v>
      </c>
      <c r="AB106" s="228">
        <f t="shared" ca="1" si="134"/>
        <v>0</v>
      </c>
      <c r="AC106" s="228">
        <f t="shared" ca="1" si="134"/>
        <v>0</v>
      </c>
      <c r="AD106" s="228">
        <f t="shared" ca="1" si="134"/>
        <v>0</v>
      </c>
      <c r="AE106" s="228">
        <f t="shared" ca="1" si="134"/>
        <v>0</v>
      </c>
      <c r="AF106" s="228">
        <f t="shared" ca="1" si="134"/>
        <v>0</v>
      </c>
      <c r="AG106" s="228">
        <f t="shared" ca="1" si="134"/>
        <v>0</v>
      </c>
      <c r="AH106" s="228">
        <f t="shared" ca="1" si="134"/>
        <v>0</v>
      </c>
      <c r="AI106" s="228">
        <f t="shared" ca="1" si="134"/>
        <v>0</v>
      </c>
      <c r="AJ106" s="228">
        <f t="shared" ca="1" si="134"/>
        <v>0</v>
      </c>
      <c r="AK106" s="228">
        <f t="shared" ca="1" si="134"/>
        <v>0</v>
      </c>
      <c r="AL106" s="228">
        <f t="shared" ca="1" si="135"/>
        <v>0</v>
      </c>
      <c r="AM106" s="228">
        <f t="shared" ca="1" si="135"/>
        <v>0</v>
      </c>
      <c r="AN106" s="228">
        <f t="shared" ca="1" si="135"/>
        <v>0</v>
      </c>
      <c r="AO106" s="228">
        <f t="shared" ca="1" si="135"/>
        <v>0</v>
      </c>
      <c r="AP106" s="228">
        <f t="shared" ca="1" si="135"/>
        <v>0</v>
      </c>
      <c r="AQ106" s="228">
        <f t="shared" ca="1" si="135"/>
        <v>0</v>
      </c>
      <c r="AR106" s="228">
        <f t="shared" ca="1" si="135"/>
        <v>0</v>
      </c>
      <c r="AS106" s="228">
        <f t="shared" ca="1" si="135"/>
        <v>0</v>
      </c>
      <c r="AT106" s="228">
        <f t="shared" ca="1" si="135"/>
        <v>0</v>
      </c>
      <c r="AU106" s="228">
        <f t="shared" ca="1" si="135"/>
        <v>0</v>
      </c>
      <c r="AV106" s="228">
        <f t="shared" ca="1" si="136"/>
        <v>0</v>
      </c>
      <c r="AW106" s="228">
        <f t="shared" ca="1" si="136"/>
        <v>0</v>
      </c>
      <c r="AX106" s="228">
        <f t="shared" ca="1" si="136"/>
        <v>0</v>
      </c>
      <c r="AY106" s="228">
        <f t="shared" ca="1" si="136"/>
        <v>0</v>
      </c>
      <c r="AZ106" s="228">
        <f t="shared" ca="1" si="136"/>
        <v>0</v>
      </c>
      <c r="BA106" s="228">
        <f t="shared" ca="1" si="136"/>
        <v>0</v>
      </c>
      <c r="BB106" s="228">
        <f t="shared" ca="1" si="136"/>
        <v>0</v>
      </c>
      <c r="BC106" s="228">
        <f t="shared" ca="1" si="136"/>
        <v>0</v>
      </c>
      <c r="BD106" s="228">
        <f t="shared" ca="1" si="136"/>
        <v>0</v>
      </c>
      <c r="BE106" s="228">
        <f t="shared" ca="1" si="136"/>
        <v>0</v>
      </c>
      <c r="BF106" s="228">
        <f t="shared" ca="1" si="137"/>
        <v>0</v>
      </c>
      <c r="BG106" s="228">
        <f t="shared" ca="1" si="137"/>
        <v>0</v>
      </c>
      <c r="BH106" s="228">
        <f t="shared" ca="1" si="137"/>
        <v>0</v>
      </c>
      <c r="BI106" s="228">
        <f t="shared" ca="1" si="137"/>
        <v>0</v>
      </c>
      <c r="BJ106" s="228">
        <f t="shared" ca="1" si="137"/>
        <v>0</v>
      </c>
      <c r="BK106" s="228">
        <f t="shared" ca="1" si="137"/>
        <v>0</v>
      </c>
      <c r="BL106" s="228">
        <f t="shared" ca="1" si="137"/>
        <v>0</v>
      </c>
      <c r="BM106" s="228">
        <f t="shared" ca="1" si="137"/>
        <v>0</v>
      </c>
      <c r="BN106" s="228">
        <f t="shared" ca="1" si="137"/>
        <v>0</v>
      </c>
      <c r="BO106" s="228">
        <f t="shared" ca="1" si="137"/>
        <v>0</v>
      </c>
      <c r="BP106" s="228">
        <f t="shared" ca="1" si="138"/>
        <v>0</v>
      </c>
      <c r="BQ106" s="228">
        <f t="shared" ca="1" si="138"/>
        <v>0</v>
      </c>
      <c r="BR106" s="228">
        <f t="shared" ca="1" si="138"/>
        <v>0</v>
      </c>
      <c r="BS106" s="228">
        <f t="shared" ca="1" si="138"/>
        <v>0</v>
      </c>
      <c r="BT106" s="228">
        <f t="shared" ca="1" si="138"/>
        <v>0</v>
      </c>
      <c r="BU106" s="228">
        <f t="shared" ca="1" si="138"/>
        <v>0</v>
      </c>
      <c r="BV106" s="228">
        <f t="shared" ca="1" si="138"/>
        <v>0</v>
      </c>
      <c r="BW106" s="228">
        <f t="shared" ca="1" si="138"/>
        <v>0</v>
      </c>
      <c r="BX106" s="228">
        <f t="shared" ca="1" si="138"/>
        <v>0</v>
      </c>
      <c r="BY106" s="228">
        <f t="shared" ca="1" si="138"/>
        <v>0</v>
      </c>
      <c r="BZ106" s="228">
        <f t="shared" ca="1" si="139"/>
        <v>0</v>
      </c>
      <c r="CA106" s="228">
        <f t="shared" ca="1" si="139"/>
        <v>0</v>
      </c>
      <c r="CB106" s="228">
        <f t="shared" ca="1" si="139"/>
        <v>0</v>
      </c>
      <c r="CC106" s="228">
        <f t="shared" ca="1" si="139"/>
        <v>0</v>
      </c>
      <c r="CD106" s="228">
        <f t="shared" ca="1" si="139"/>
        <v>0</v>
      </c>
      <c r="CE106" s="228">
        <f t="shared" ca="1" si="139"/>
        <v>0</v>
      </c>
      <c r="CF106" s="228">
        <f t="shared" ca="1" si="139"/>
        <v>0</v>
      </c>
      <c r="CG106" s="228">
        <f t="shared" ca="1" si="139"/>
        <v>0</v>
      </c>
      <c r="CH106" s="228">
        <f t="shared" ca="1" si="139"/>
        <v>0</v>
      </c>
      <c r="CI106" s="228">
        <f t="shared" ca="1" si="139"/>
        <v>0</v>
      </c>
      <c r="CJ106" s="228">
        <f t="shared" ca="1" si="140"/>
        <v>0</v>
      </c>
      <c r="CK106" s="228">
        <f t="shared" ca="1" si="140"/>
        <v>0</v>
      </c>
      <c r="CL106" s="228">
        <f t="shared" ca="1" si="140"/>
        <v>0</v>
      </c>
      <c r="CM106" s="228">
        <f t="shared" ca="1" si="140"/>
        <v>0</v>
      </c>
      <c r="CN106" s="228">
        <f t="shared" ca="1" si="140"/>
        <v>0</v>
      </c>
      <c r="CO106" s="228">
        <f t="shared" ca="1" si="140"/>
        <v>0</v>
      </c>
      <c r="CP106" s="228">
        <f t="shared" ca="1" si="140"/>
        <v>0</v>
      </c>
      <c r="CQ106" s="228">
        <f t="shared" ca="1" si="140"/>
        <v>0</v>
      </c>
      <c r="CR106" s="228">
        <f t="shared" ca="1" si="140"/>
        <v>0</v>
      </c>
      <c r="CS106" s="228">
        <f t="shared" ca="1" si="140"/>
        <v>0</v>
      </c>
      <c r="CT106" s="228">
        <f t="shared" ca="1" si="141"/>
        <v>0</v>
      </c>
      <c r="CU106" s="228">
        <f t="shared" ca="1" si="141"/>
        <v>0</v>
      </c>
      <c r="CV106" s="228">
        <f t="shared" ca="1" si="141"/>
        <v>0</v>
      </c>
      <c r="CW106" s="228">
        <f t="shared" ca="1" si="141"/>
        <v>0</v>
      </c>
      <c r="CX106" s="228">
        <f t="shared" ca="1" si="141"/>
        <v>0</v>
      </c>
      <c r="CY106" s="228">
        <f t="shared" ca="1" si="141"/>
        <v>0</v>
      </c>
      <c r="CZ106" s="228">
        <f t="shared" ca="1" si="141"/>
        <v>0</v>
      </c>
      <c r="DA106" s="228">
        <f t="shared" ca="1" si="141"/>
        <v>0</v>
      </c>
      <c r="DB106" s="228">
        <f t="shared" ca="1" si="141"/>
        <v>0</v>
      </c>
      <c r="DC106" s="228">
        <f t="shared" ca="1" si="141"/>
        <v>0</v>
      </c>
      <c r="DE106" s="403" t="str">
        <f t="shared" ca="1" si="100"/>
        <v>H.6.</v>
      </c>
      <c r="DF106" s="273">
        <v>1</v>
      </c>
      <c r="DG106" s="261">
        <f t="shared" ca="1" si="142"/>
        <v>0</v>
      </c>
    </row>
    <row r="107" spans="1:111" hidden="1">
      <c r="A107" s="210">
        <v>95</v>
      </c>
      <c r="B107" s="347" t="str">
        <f t="shared" ca="1" si="97"/>
        <v>H.7.</v>
      </c>
      <c r="C107" s="216" t="str">
        <f t="shared" ca="1" si="98"/>
        <v>Veiklos pajamos 2 (privataus ir NVO sektoriaus)</v>
      </c>
      <c r="D107" s="217"/>
      <c r="E107" s="239" t="str">
        <f t="shared" ca="1" si="99"/>
        <v/>
      </c>
      <c r="F107" s="233">
        <f ca="1">H107+NPV(FD,I107:INDEX(I107:DC107,PAL))</f>
        <v>0</v>
      </c>
      <c r="G107" s="230">
        <f ca="1">SUMIF($H$5:$DC$5,"&lt;="&amp;PAL,$H107:$DC107)</f>
        <v>0</v>
      </c>
      <c r="H107" s="228">
        <f t="shared" ca="1" si="132"/>
        <v>0</v>
      </c>
      <c r="I107" s="228">
        <f t="shared" ca="1" si="132"/>
        <v>0</v>
      </c>
      <c r="J107" s="228">
        <f t="shared" ca="1" si="132"/>
        <v>0</v>
      </c>
      <c r="K107" s="228">
        <f t="shared" ca="1" si="132"/>
        <v>0</v>
      </c>
      <c r="L107" s="228">
        <f t="shared" ca="1" si="132"/>
        <v>0</v>
      </c>
      <c r="M107" s="228">
        <f t="shared" ca="1" si="132"/>
        <v>0</v>
      </c>
      <c r="N107" s="228">
        <f t="shared" ca="1" si="132"/>
        <v>0</v>
      </c>
      <c r="O107" s="228">
        <f t="shared" ca="1" si="132"/>
        <v>0</v>
      </c>
      <c r="P107" s="228">
        <f t="shared" ca="1" si="132"/>
        <v>0</v>
      </c>
      <c r="Q107" s="228">
        <f t="shared" ca="1" si="132"/>
        <v>0</v>
      </c>
      <c r="R107" s="228">
        <f t="shared" ca="1" si="133"/>
        <v>0</v>
      </c>
      <c r="S107" s="228">
        <f t="shared" ca="1" si="133"/>
        <v>0</v>
      </c>
      <c r="T107" s="228">
        <f t="shared" ca="1" si="133"/>
        <v>0</v>
      </c>
      <c r="U107" s="228">
        <f t="shared" ca="1" si="133"/>
        <v>0</v>
      </c>
      <c r="V107" s="228">
        <f t="shared" ca="1" si="133"/>
        <v>0</v>
      </c>
      <c r="W107" s="228">
        <f t="shared" ca="1" si="133"/>
        <v>0</v>
      </c>
      <c r="X107" s="228">
        <f t="shared" ca="1" si="133"/>
        <v>0</v>
      </c>
      <c r="Y107" s="228">
        <f t="shared" ca="1" si="133"/>
        <v>0</v>
      </c>
      <c r="Z107" s="228">
        <f t="shared" ca="1" si="133"/>
        <v>0</v>
      </c>
      <c r="AA107" s="228">
        <f t="shared" ca="1" si="133"/>
        <v>0</v>
      </c>
      <c r="AB107" s="228">
        <f t="shared" ca="1" si="134"/>
        <v>0</v>
      </c>
      <c r="AC107" s="228">
        <f t="shared" ca="1" si="134"/>
        <v>0</v>
      </c>
      <c r="AD107" s="228">
        <f t="shared" ca="1" si="134"/>
        <v>0</v>
      </c>
      <c r="AE107" s="228">
        <f t="shared" ca="1" si="134"/>
        <v>0</v>
      </c>
      <c r="AF107" s="228">
        <f t="shared" ca="1" si="134"/>
        <v>0</v>
      </c>
      <c r="AG107" s="228">
        <f t="shared" ca="1" si="134"/>
        <v>0</v>
      </c>
      <c r="AH107" s="228">
        <f t="shared" ca="1" si="134"/>
        <v>0</v>
      </c>
      <c r="AI107" s="228">
        <f t="shared" ca="1" si="134"/>
        <v>0</v>
      </c>
      <c r="AJ107" s="228">
        <f t="shared" ca="1" si="134"/>
        <v>0</v>
      </c>
      <c r="AK107" s="228">
        <f t="shared" ca="1" si="134"/>
        <v>0</v>
      </c>
      <c r="AL107" s="228">
        <f t="shared" ca="1" si="135"/>
        <v>0</v>
      </c>
      <c r="AM107" s="228">
        <f t="shared" ca="1" si="135"/>
        <v>0</v>
      </c>
      <c r="AN107" s="228">
        <f t="shared" ca="1" si="135"/>
        <v>0</v>
      </c>
      <c r="AO107" s="228">
        <f t="shared" ca="1" si="135"/>
        <v>0</v>
      </c>
      <c r="AP107" s="228">
        <f t="shared" ca="1" si="135"/>
        <v>0</v>
      </c>
      <c r="AQ107" s="228">
        <f t="shared" ca="1" si="135"/>
        <v>0</v>
      </c>
      <c r="AR107" s="228">
        <f t="shared" ca="1" si="135"/>
        <v>0</v>
      </c>
      <c r="AS107" s="228">
        <f t="shared" ca="1" si="135"/>
        <v>0</v>
      </c>
      <c r="AT107" s="228">
        <f t="shared" ca="1" si="135"/>
        <v>0</v>
      </c>
      <c r="AU107" s="228">
        <f t="shared" ca="1" si="135"/>
        <v>0</v>
      </c>
      <c r="AV107" s="228">
        <f t="shared" ca="1" si="136"/>
        <v>0</v>
      </c>
      <c r="AW107" s="228">
        <f t="shared" ca="1" si="136"/>
        <v>0</v>
      </c>
      <c r="AX107" s="228">
        <f t="shared" ca="1" si="136"/>
        <v>0</v>
      </c>
      <c r="AY107" s="228">
        <f t="shared" ca="1" si="136"/>
        <v>0</v>
      </c>
      <c r="AZ107" s="228">
        <f t="shared" ca="1" si="136"/>
        <v>0</v>
      </c>
      <c r="BA107" s="228">
        <f t="shared" ca="1" si="136"/>
        <v>0</v>
      </c>
      <c r="BB107" s="228">
        <f t="shared" ca="1" si="136"/>
        <v>0</v>
      </c>
      <c r="BC107" s="228">
        <f t="shared" ca="1" si="136"/>
        <v>0</v>
      </c>
      <c r="BD107" s="228">
        <f t="shared" ca="1" si="136"/>
        <v>0</v>
      </c>
      <c r="BE107" s="228">
        <f t="shared" ca="1" si="136"/>
        <v>0</v>
      </c>
      <c r="BF107" s="228">
        <f t="shared" ca="1" si="137"/>
        <v>0</v>
      </c>
      <c r="BG107" s="228">
        <f t="shared" ca="1" si="137"/>
        <v>0</v>
      </c>
      <c r="BH107" s="228">
        <f t="shared" ca="1" si="137"/>
        <v>0</v>
      </c>
      <c r="BI107" s="228">
        <f t="shared" ca="1" si="137"/>
        <v>0</v>
      </c>
      <c r="BJ107" s="228">
        <f t="shared" ca="1" si="137"/>
        <v>0</v>
      </c>
      <c r="BK107" s="228">
        <f t="shared" ca="1" si="137"/>
        <v>0</v>
      </c>
      <c r="BL107" s="228">
        <f t="shared" ca="1" si="137"/>
        <v>0</v>
      </c>
      <c r="BM107" s="228">
        <f t="shared" ca="1" si="137"/>
        <v>0</v>
      </c>
      <c r="BN107" s="228">
        <f t="shared" ca="1" si="137"/>
        <v>0</v>
      </c>
      <c r="BO107" s="228">
        <f t="shared" ca="1" si="137"/>
        <v>0</v>
      </c>
      <c r="BP107" s="228">
        <f t="shared" ca="1" si="138"/>
        <v>0</v>
      </c>
      <c r="BQ107" s="228">
        <f t="shared" ca="1" si="138"/>
        <v>0</v>
      </c>
      <c r="BR107" s="228">
        <f t="shared" ca="1" si="138"/>
        <v>0</v>
      </c>
      <c r="BS107" s="228">
        <f t="shared" ca="1" si="138"/>
        <v>0</v>
      </c>
      <c r="BT107" s="228">
        <f t="shared" ca="1" si="138"/>
        <v>0</v>
      </c>
      <c r="BU107" s="228">
        <f t="shared" ca="1" si="138"/>
        <v>0</v>
      </c>
      <c r="BV107" s="228">
        <f t="shared" ca="1" si="138"/>
        <v>0</v>
      </c>
      <c r="BW107" s="228">
        <f t="shared" ca="1" si="138"/>
        <v>0</v>
      </c>
      <c r="BX107" s="228">
        <f t="shared" ca="1" si="138"/>
        <v>0</v>
      </c>
      <c r="BY107" s="228">
        <f t="shared" ca="1" si="138"/>
        <v>0</v>
      </c>
      <c r="BZ107" s="228">
        <f t="shared" ca="1" si="139"/>
        <v>0</v>
      </c>
      <c r="CA107" s="228">
        <f t="shared" ca="1" si="139"/>
        <v>0</v>
      </c>
      <c r="CB107" s="228">
        <f t="shared" ca="1" si="139"/>
        <v>0</v>
      </c>
      <c r="CC107" s="228">
        <f t="shared" ca="1" si="139"/>
        <v>0</v>
      </c>
      <c r="CD107" s="228">
        <f t="shared" ca="1" si="139"/>
        <v>0</v>
      </c>
      <c r="CE107" s="228">
        <f t="shared" ca="1" si="139"/>
        <v>0</v>
      </c>
      <c r="CF107" s="228">
        <f t="shared" ca="1" si="139"/>
        <v>0</v>
      </c>
      <c r="CG107" s="228">
        <f t="shared" ca="1" si="139"/>
        <v>0</v>
      </c>
      <c r="CH107" s="228">
        <f t="shared" ca="1" si="139"/>
        <v>0</v>
      </c>
      <c r="CI107" s="228">
        <f t="shared" ca="1" si="139"/>
        <v>0</v>
      </c>
      <c r="CJ107" s="228">
        <f t="shared" ca="1" si="140"/>
        <v>0</v>
      </c>
      <c r="CK107" s="228">
        <f t="shared" ca="1" si="140"/>
        <v>0</v>
      </c>
      <c r="CL107" s="228">
        <f t="shared" ca="1" si="140"/>
        <v>0</v>
      </c>
      <c r="CM107" s="228">
        <f t="shared" ca="1" si="140"/>
        <v>0</v>
      </c>
      <c r="CN107" s="228">
        <f t="shared" ca="1" si="140"/>
        <v>0</v>
      </c>
      <c r="CO107" s="228">
        <f t="shared" ca="1" si="140"/>
        <v>0</v>
      </c>
      <c r="CP107" s="228">
        <f t="shared" ca="1" si="140"/>
        <v>0</v>
      </c>
      <c r="CQ107" s="228">
        <f t="shared" ca="1" si="140"/>
        <v>0</v>
      </c>
      <c r="CR107" s="228">
        <f t="shared" ca="1" si="140"/>
        <v>0</v>
      </c>
      <c r="CS107" s="228">
        <f t="shared" ca="1" si="140"/>
        <v>0</v>
      </c>
      <c r="CT107" s="228">
        <f t="shared" ca="1" si="141"/>
        <v>0</v>
      </c>
      <c r="CU107" s="228">
        <f t="shared" ca="1" si="141"/>
        <v>0</v>
      </c>
      <c r="CV107" s="228">
        <f t="shared" ca="1" si="141"/>
        <v>0</v>
      </c>
      <c r="CW107" s="228">
        <f t="shared" ca="1" si="141"/>
        <v>0</v>
      </c>
      <c r="CX107" s="228">
        <f t="shared" ca="1" si="141"/>
        <v>0</v>
      </c>
      <c r="CY107" s="228">
        <f t="shared" ca="1" si="141"/>
        <v>0</v>
      </c>
      <c r="CZ107" s="228">
        <f t="shared" ca="1" si="141"/>
        <v>0</v>
      </c>
      <c r="DA107" s="228">
        <f t="shared" ca="1" si="141"/>
        <v>0</v>
      </c>
      <c r="DB107" s="228">
        <f t="shared" ca="1" si="141"/>
        <v>0</v>
      </c>
      <c r="DC107" s="228">
        <f t="shared" ca="1" si="141"/>
        <v>0</v>
      </c>
      <c r="DE107" s="403" t="str">
        <f t="shared" ca="1" si="100"/>
        <v>H.7.</v>
      </c>
      <c r="DF107" s="273">
        <v>1</v>
      </c>
      <c r="DG107" s="261">
        <f t="shared" ca="1" si="142"/>
        <v>0</v>
      </c>
    </row>
    <row r="108" spans="1:111" hidden="1">
      <c r="A108" s="210">
        <v>96</v>
      </c>
      <c r="B108" s="347" t="str">
        <f t="shared" ref="B108:B129" ca="1" si="143">OFFSET(INDIRECT("'"&amp;Opt_alt&amp;"'!B12"),$A108,0)</f>
        <v>H.8.</v>
      </c>
      <c r="C108" s="216" t="str">
        <f t="shared" ref="C108:C129" ca="1" si="144">IF(OFFSET(INDIRECT("'"&amp;Opt_alt&amp;"'!C12"),$A108,0)="","",OFFSET(INDIRECT("'"&amp;Opt_alt&amp;"'!C12"),$A108,0))</f>
        <v>Veiklos pajamos 3 (privataus ir NVO sektoriaus)</v>
      </c>
      <c r="D108" s="217"/>
      <c r="E108" s="239" t="str">
        <f t="shared" ref="E108:E129" ca="1" si="145">IF(OFFSET(INDIRECT("'"&amp;Opt_alt&amp;"'!E12"),$A108,0)="","",OFFSET(INDIRECT("'"&amp;Opt_alt&amp;"'!E12"),$A108,0))</f>
        <v/>
      </c>
      <c r="F108" s="233">
        <f ca="1">H108+NPV(FD,I108:INDEX(I108:DC108,PAL))</f>
        <v>0</v>
      </c>
      <c r="G108" s="230">
        <f ca="1">SUMIF($H$5:$DC$5,"&lt;="&amp;PAL,$H108:$DC108)</f>
        <v>0</v>
      </c>
      <c r="H108" s="228">
        <f t="shared" ca="1" si="132"/>
        <v>0</v>
      </c>
      <c r="I108" s="228">
        <f t="shared" ca="1" si="132"/>
        <v>0</v>
      </c>
      <c r="J108" s="228">
        <f t="shared" ca="1" si="132"/>
        <v>0</v>
      </c>
      <c r="K108" s="228">
        <f t="shared" ca="1" si="132"/>
        <v>0</v>
      </c>
      <c r="L108" s="228">
        <f t="shared" ca="1" si="132"/>
        <v>0</v>
      </c>
      <c r="M108" s="228">
        <f t="shared" ca="1" si="132"/>
        <v>0</v>
      </c>
      <c r="N108" s="228">
        <f t="shared" ca="1" si="132"/>
        <v>0</v>
      </c>
      <c r="O108" s="228">
        <f t="shared" ca="1" si="132"/>
        <v>0</v>
      </c>
      <c r="P108" s="228">
        <f t="shared" ca="1" si="132"/>
        <v>0</v>
      </c>
      <c r="Q108" s="228">
        <f t="shared" ca="1" si="132"/>
        <v>0</v>
      </c>
      <c r="R108" s="228">
        <f t="shared" ca="1" si="133"/>
        <v>0</v>
      </c>
      <c r="S108" s="228">
        <f t="shared" ca="1" si="133"/>
        <v>0</v>
      </c>
      <c r="T108" s="228">
        <f t="shared" ca="1" si="133"/>
        <v>0</v>
      </c>
      <c r="U108" s="228">
        <f t="shared" ca="1" si="133"/>
        <v>0</v>
      </c>
      <c r="V108" s="228">
        <f t="shared" ca="1" si="133"/>
        <v>0</v>
      </c>
      <c r="W108" s="228">
        <f t="shared" ca="1" si="133"/>
        <v>0</v>
      </c>
      <c r="X108" s="228">
        <f t="shared" ca="1" si="133"/>
        <v>0</v>
      </c>
      <c r="Y108" s="228">
        <f t="shared" ca="1" si="133"/>
        <v>0</v>
      </c>
      <c r="Z108" s="228">
        <f t="shared" ca="1" si="133"/>
        <v>0</v>
      </c>
      <c r="AA108" s="228">
        <f t="shared" ca="1" si="133"/>
        <v>0</v>
      </c>
      <c r="AB108" s="228">
        <f t="shared" ca="1" si="134"/>
        <v>0</v>
      </c>
      <c r="AC108" s="228">
        <f t="shared" ca="1" si="134"/>
        <v>0</v>
      </c>
      <c r="AD108" s="228">
        <f t="shared" ca="1" si="134"/>
        <v>0</v>
      </c>
      <c r="AE108" s="228">
        <f t="shared" ca="1" si="134"/>
        <v>0</v>
      </c>
      <c r="AF108" s="228">
        <f t="shared" ca="1" si="134"/>
        <v>0</v>
      </c>
      <c r="AG108" s="228">
        <f t="shared" ca="1" si="134"/>
        <v>0</v>
      </c>
      <c r="AH108" s="228">
        <f t="shared" ca="1" si="134"/>
        <v>0</v>
      </c>
      <c r="AI108" s="228">
        <f t="shared" ca="1" si="134"/>
        <v>0</v>
      </c>
      <c r="AJ108" s="228">
        <f t="shared" ca="1" si="134"/>
        <v>0</v>
      </c>
      <c r="AK108" s="228">
        <f t="shared" ca="1" si="134"/>
        <v>0</v>
      </c>
      <c r="AL108" s="228">
        <f t="shared" ca="1" si="135"/>
        <v>0</v>
      </c>
      <c r="AM108" s="228">
        <f t="shared" ca="1" si="135"/>
        <v>0</v>
      </c>
      <c r="AN108" s="228">
        <f t="shared" ca="1" si="135"/>
        <v>0</v>
      </c>
      <c r="AO108" s="228">
        <f t="shared" ca="1" si="135"/>
        <v>0</v>
      </c>
      <c r="AP108" s="228">
        <f t="shared" ca="1" si="135"/>
        <v>0</v>
      </c>
      <c r="AQ108" s="228">
        <f t="shared" ca="1" si="135"/>
        <v>0</v>
      </c>
      <c r="AR108" s="228">
        <f t="shared" ca="1" si="135"/>
        <v>0</v>
      </c>
      <c r="AS108" s="228">
        <f t="shared" ca="1" si="135"/>
        <v>0</v>
      </c>
      <c r="AT108" s="228">
        <f t="shared" ca="1" si="135"/>
        <v>0</v>
      </c>
      <c r="AU108" s="228">
        <f t="shared" ca="1" si="135"/>
        <v>0</v>
      </c>
      <c r="AV108" s="228">
        <f t="shared" ca="1" si="136"/>
        <v>0</v>
      </c>
      <c r="AW108" s="228">
        <f t="shared" ca="1" si="136"/>
        <v>0</v>
      </c>
      <c r="AX108" s="228">
        <f t="shared" ca="1" si="136"/>
        <v>0</v>
      </c>
      <c r="AY108" s="228">
        <f t="shared" ca="1" si="136"/>
        <v>0</v>
      </c>
      <c r="AZ108" s="228">
        <f t="shared" ca="1" si="136"/>
        <v>0</v>
      </c>
      <c r="BA108" s="228">
        <f t="shared" ca="1" si="136"/>
        <v>0</v>
      </c>
      <c r="BB108" s="228">
        <f t="shared" ca="1" si="136"/>
        <v>0</v>
      </c>
      <c r="BC108" s="228">
        <f t="shared" ca="1" si="136"/>
        <v>0</v>
      </c>
      <c r="BD108" s="228">
        <f t="shared" ca="1" si="136"/>
        <v>0</v>
      </c>
      <c r="BE108" s="228">
        <f t="shared" ca="1" si="136"/>
        <v>0</v>
      </c>
      <c r="BF108" s="228">
        <f t="shared" ca="1" si="137"/>
        <v>0</v>
      </c>
      <c r="BG108" s="228">
        <f t="shared" ca="1" si="137"/>
        <v>0</v>
      </c>
      <c r="BH108" s="228">
        <f t="shared" ca="1" si="137"/>
        <v>0</v>
      </c>
      <c r="BI108" s="228">
        <f t="shared" ca="1" si="137"/>
        <v>0</v>
      </c>
      <c r="BJ108" s="228">
        <f t="shared" ca="1" si="137"/>
        <v>0</v>
      </c>
      <c r="BK108" s="228">
        <f t="shared" ca="1" si="137"/>
        <v>0</v>
      </c>
      <c r="BL108" s="228">
        <f t="shared" ca="1" si="137"/>
        <v>0</v>
      </c>
      <c r="BM108" s="228">
        <f t="shared" ca="1" si="137"/>
        <v>0</v>
      </c>
      <c r="BN108" s="228">
        <f t="shared" ca="1" si="137"/>
        <v>0</v>
      </c>
      <c r="BO108" s="228">
        <f t="shared" ca="1" si="137"/>
        <v>0</v>
      </c>
      <c r="BP108" s="228">
        <f t="shared" ca="1" si="138"/>
        <v>0</v>
      </c>
      <c r="BQ108" s="228">
        <f t="shared" ca="1" si="138"/>
        <v>0</v>
      </c>
      <c r="BR108" s="228">
        <f t="shared" ca="1" si="138"/>
        <v>0</v>
      </c>
      <c r="BS108" s="228">
        <f t="shared" ca="1" si="138"/>
        <v>0</v>
      </c>
      <c r="BT108" s="228">
        <f t="shared" ca="1" si="138"/>
        <v>0</v>
      </c>
      <c r="BU108" s="228">
        <f t="shared" ca="1" si="138"/>
        <v>0</v>
      </c>
      <c r="BV108" s="228">
        <f t="shared" ca="1" si="138"/>
        <v>0</v>
      </c>
      <c r="BW108" s="228">
        <f t="shared" ca="1" si="138"/>
        <v>0</v>
      </c>
      <c r="BX108" s="228">
        <f t="shared" ca="1" si="138"/>
        <v>0</v>
      </c>
      <c r="BY108" s="228">
        <f t="shared" ca="1" si="138"/>
        <v>0</v>
      </c>
      <c r="BZ108" s="228">
        <f t="shared" ca="1" si="139"/>
        <v>0</v>
      </c>
      <c r="CA108" s="228">
        <f t="shared" ca="1" si="139"/>
        <v>0</v>
      </c>
      <c r="CB108" s="228">
        <f t="shared" ca="1" si="139"/>
        <v>0</v>
      </c>
      <c r="CC108" s="228">
        <f t="shared" ca="1" si="139"/>
        <v>0</v>
      </c>
      <c r="CD108" s="228">
        <f t="shared" ca="1" si="139"/>
        <v>0</v>
      </c>
      <c r="CE108" s="228">
        <f t="shared" ca="1" si="139"/>
        <v>0</v>
      </c>
      <c r="CF108" s="228">
        <f t="shared" ca="1" si="139"/>
        <v>0</v>
      </c>
      <c r="CG108" s="228">
        <f t="shared" ca="1" si="139"/>
        <v>0</v>
      </c>
      <c r="CH108" s="228">
        <f t="shared" ca="1" si="139"/>
        <v>0</v>
      </c>
      <c r="CI108" s="228">
        <f t="shared" ca="1" si="139"/>
        <v>0</v>
      </c>
      <c r="CJ108" s="228">
        <f t="shared" ca="1" si="140"/>
        <v>0</v>
      </c>
      <c r="CK108" s="228">
        <f t="shared" ca="1" si="140"/>
        <v>0</v>
      </c>
      <c r="CL108" s="228">
        <f t="shared" ca="1" si="140"/>
        <v>0</v>
      </c>
      <c r="CM108" s="228">
        <f t="shared" ca="1" si="140"/>
        <v>0</v>
      </c>
      <c r="CN108" s="228">
        <f t="shared" ca="1" si="140"/>
        <v>0</v>
      </c>
      <c r="CO108" s="228">
        <f t="shared" ca="1" si="140"/>
        <v>0</v>
      </c>
      <c r="CP108" s="228">
        <f t="shared" ca="1" si="140"/>
        <v>0</v>
      </c>
      <c r="CQ108" s="228">
        <f t="shared" ca="1" si="140"/>
        <v>0</v>
      </c>
      <c r="CR108" s="228">
        <f t="shared" ca="1" si="140"/>
        <v>0</v>
      </c>
      <c r="CS108" s="228">
        <f t="shared" ca="1" si="140"/>
        <v>0</v>
      </c>
      <c r="CT108" s="228">
        <f t="shared" ca="1" si="141"/>
        <v>0</v>
      </c>
      <c r="CU108" s="228">
        <f t="shared" ca="1" si="141"/>
        <v>0</v>
      </c>
      <c r="CV108" s="228">
        <f t="shared" ca="1" si="141"/>
        <v>0</v>
      </c>
      <c r="CW108" s="228">
        <f t="shared" ca="1" si="141"/>
        <v>0</v>
      </c>
      <c r="CX108" s="228">
        <f t="shared" ca="1" si="141"/>
        <v>0</v>
      </c>
      <c r="CY108" s="228">
        <f t="shared" ca="1" si="141"/>
        <v>0</v>
      </c>
      <c r="CZ108" s="228">
        <f t="shared" ca="1" si="141"/>
        <v>0</v>
      </c>
      <c r="DA108" s="228">
        <f t="shared" ca="1" si="141"/>
        <v>0</v>
      </c>
      <c r="DB108" s="228">
        <f t="shared" ca="1" si="141"/>
        <v>0</v>
      </c>
      <c r="DC108" s="228">
        <f t="shared" ca="1" si="141"/>
        <v>0</v>
      </c>
      <c r="DE108" s="403" t="str">
        <f t="shared" ca="1" si="100"/>
        <v>H.8.</v>
      </c>
      <c r="DF108" s="273">
        <v>1</v>
      </c>
      <c r="DG108" s="261">
        <f t="shared" ca="1" si="142"/>
        <v>0</v>
      </c>
    </row>
    <row r="109" spans="1:111" hidden="1">
      <c r="A109" s="210">
        <v>97</v>
      </c>
      <c r="B109" s="347" t="str">
        <f t="shared" ca="1" si="143"/>
        <v>H.9.</v>
      </c>
      <c r="C109" s="216" t="str">
        <f t="shared" ca="1" si="144"/>
        <v>Veiklos pajamos 4 (privataus ir NVO sektoriaus)</v>
      </c>
      <c r="D109" s="217"/>
      <c r="E109" s="239" t="str">
        <f t="shared" ca="1" si="145"/>
        <v/>
      </c>
      <c r="F109" s="233">
        <f ca="1">H109+NPV(FD,I109:INDEX(I109:DC109,PAL))</f>
        <v>0</v>
      </c>
      <c r="G109" s="230">
        <f ca="1">SUMIF($H$5:$DC$5,"&lt;="&amp;PAL,$H109:$DC109)</f>
        <v>0</v>
      </c>
      <c r="H109" s="228">
        <f t="shared" ca="1" si="132"/>
        <v>0</v>
      </c>
      <c r="I109" s="228">
        <f t="shared" ca="1" si="132"/>
        <v>0</v>
      </c>
      <c r="J109" s="228">
        <f t="shared" ca="1" si="132"/>
        <v>0</v>
      </c>
      <c r="K109" s="228">
        <f t="shared" ca="1" si="132"/>
        <v>0</v>
      </c>
      <c r="L109" s="228">
        <f t="shared" ca="1" si="132"/>
        <v>0</v>
      </c>
      <c r="M109" s="228">
        <f t="shared" ca="1" si="132"/>
        <v>0</v>
      </c>
      <c r="N109" s="228">
        <f t="shared" ca="1" si="132"/>
        <v>0</v>
      </c>
      <c r="O109" s="228">
        <f t="shared" ca="1" si="132"/>
        <v>0</v>
      </c>
      <c r="P109" s="228">
        <f t="shared" ca="1" si="132"/>
        <v>0</v>
      </c>
      <c r="Q109" s="228">
        <f t="shared" ca="1" si="132"/>
        <v>0</v>
      </c>
      <c r="R109" s="228">
        <f t="shared" ca="1" si="133"/>
        <v>0</v>
      </c>
      <c r="S109" s="228">
        <f t="shared" ca="1" si="133"/>
        <v>0</v>
      </c>
      <c r="T109" s="228">
        <f t="shared" ca="1" si="133"/>
        <v>0</v>
      </c>
      <c r="U109" s="228">
        <f t="shared" ca="1" si="133"/>
        <v>0</v>
      </c>
      <c r="V109" s="228">
        <f t="shared" ca="1" si="133"/>
        <v>0</v>
      </c>
      <c r="W109" s="228">
        <f t="shared" ca="1" si="133"/>
        <v>0</v>
      </c>
      <c r="X109" s="228">
        <f t="shared" ca="1" si="133"/>
        <v>0</v>
      </c>
      <c r="Y109" s="228">
        <f t="shared" ca="1" si="133"/>
        <v>0</v>
      </c>
      <c r="Z109" s="228">
        <f t="shared" ca="1" si="133"/>
        <v>0</v>
      </c>
      <c r="AA109" s="228">
        <f t="shared" ca="1" si="133"/>
        <v>0</v>
      </c>
      <c r="AB109" s="228">
        <f t="shared" ca="1" si="134"/>
        <v>0</v>
      </c>
      <c r="AC109" s="228">
        <f t="shared" ca="1" si="134"/>
        <v>0</v>
      </c>
      <c r="AD109" s="228">
        <f t="shared" ca="1" si="134"/>
        <v>0</v>
      </c>
      <c r="AE109" s="228">
        <f t="shared" ca="1" si="134"/>
        <v>0</v>
      </c>
      <c r="AF109" s="228">
        <f t="shared" ca="1" si="134"/>
        <v>0</v>
      </c>
      <c r="AG109" s="228">
        <f t="shared" ca="1" si="134"/>
        <v>0</v>
      </c>
      <c r="AH109" s="228">
        <f t="shared" ca="1" si="134"/>
        <v>0</v>
      </c>
      <c r="AI109" s="228">
        <f t="shared" ca="1" si="134"/>
        <v>0</v>
      </c>
      <c r="AJ109" s="228">
        <f t="shared" ca="1" si="134"/>
        <v>0</v>
      </c>
      <c r="AK109" s="228">
        <f t="shared" ca="1" si="134"/>
        <v>0</v>
      </c>
      <c r="AL109" s="228">
        <f t="shared" ca="1" si="135"/>
        <v>0</v>
      </c>
      <c r="AM109" s="228">
        <f t="shared" ca="1" si="135"/>
        <v>0</v>
      </c>
      <c r="AN109" s="228">
        <f t="shared" ca="1" si="135"/>
        <v>0</v>
      </c>
      <c r="AO109" s="228">
        <f t="shared" ca="1" si="135"/>
        <v>0</v>
      </c>
      <c r="AP109" s="228">
        <f t="shared" ca="1" si="135"/>
        <v>0</v>
      </c>
      <c r="AQ109" s="228">
        <f t="shared" ca="1" si="135"/>
        <v>0</v>
      </c>
      <c r="AR109" s="228">
        <f t="shared" ca="1" si="135"/>
        <v>0</v>
      </c>
      <c r="AS109" s="228">
        <f t="shared" ca="1" si="135"/>
        <v>0</v>
      </c>
      <c r="AT109" s="228">
        <f t="shared" ca="1" si="135"/>
        <v>0</v>
      </c>
      <c r="AU109" s="228">
        <f t="shared" ca="1" si="135"/>
        <v>0</v>
      </c>
      <c r="AV109" s="228">
        <f t="shared" ca="1" si="136"/>
        <v>0</v>
      </c>
      <c r="AW109" s="228">
        <f t="shared" ca="1" si="136"/>
        <v>0</v>
      </c>
      <c r="AX109" s="228">
        <f t="shared" ca="1" si="136"/>
        <v>0</v>
      </c>
      <c r="AY109" s="228">
        <f t="shared" ca="1" si="136"/>
        <v>0</v>
      </c>
      <c r="AZ109" s="228">
        <f t="shared" ca="1" si="136"/>
        <v>0</v>
      </c>
      <c r="BA109" s="228">
        <f t="shared" ca="1" si="136"/>
        <v>0</v>
      </c>
      <c r="BB109" s="228">
        <f t="shared" ca="1" si="136"/>
        <v>0</v>
      </c>
      <c r="BC109" s="228">
        <f t="shared" ca="1" si="136"/>
        <v>0</v>
      </c>
      <c r="BD109" s="228">
        <f t="shared" ca="1" si="136"/>
        <v>0</v>
      </c>
      <c r="BE109" s="228">
        <f t="shared" ca="1" si="136"/>
        <v>0</v>
      </c>
      <c r="BF109" s="228">
        <f t="shared" ca="1" si="137"/>
        <v>0</v>
      </c>
      <c r="BG109" s="228">
        <f t="shared" ca="1" si="137"/>
        <v>0</v>
      </c>
      <c r="BH109" s="228">
        <f t="shared" ca="1" si="137"/>
        <v>0</v>
      </c>
      <c r="BI109" s="228">
        <f t="shared" ca="1" si="137"/>
        <v>0</v>
      </c>
      <c r="BJ109" s="228">
        <f t="shared" ca="1" si="137"/>
        <v>0</v>
      </c>
      <c r="BK109" s="228">
        <f t="shared" ca="1" si="137"/>
        <v>0</v>
      </c>
      <c r="BL109" s="228">
        <f t="shared" ca="1" si="137"/>
        <v>0</v>
      </c>
      <c r="BM109" s="228">
        <f t="shared" ca="1" si="137"/>
        <v>0</v>
      </c>
      <c r="BN109" s="228">
        <f t="shared" ca="1" si="137"/>
        <v>0</v>
      </c>
      <c r="BO109" s="228">
        <f t="shared" ca="1" si="137"/>
        <v>0</v>
      </c>
      <c r="BP109" s="228">
        <f t="shared" ca="1" si="138"/>
        <v>0</v>
      </c>
      <c r="BQ109" s="228">
        <f t="shared" ca="1" si="138"/>
        <v>0</v>
      </c>
      <c r="BR109" s="228">
        <f t="shared" ca="1" si="138"/>
        <v>0</v>
      </c>
      <c r="BS109" s="228">
        <f t="shared" ca="1" si="138"/>
        <v>0</v>
      </c>
      <c r="BT109" s="228">
        <f t="shared" ca="1" si="138"/>
        <v>0</v>
      </c>
      <c r="BU109" s="228">
        <f t="shared" ca="1" si="138"/>
        <v>0</v>
      </c>
      <c r="BV109" s="228">
        <f t="shared" ca="1" si="138"/>
        <v>0</v>
      </c>
      <c r="BW109" s="228">
        <f t="shared" ca="1" si="138"/>
        <v>0</v>
      </c>
      <c r="BX109" s="228">
        <f t="shared" ca="1" si="138"/>
        <v>0</v>
      </c>
      <c r="BY109" s="228">
        <f t="shared" ca="1" si="138"/>
        <v>0</v>
      </c>
      <c r="BZ109" s="228">
        <f t="shared" ca="1" si="139"/>
        <v>0</v>
      </c>
      <c r="CA109" s="228">
        <f t="shared" ca="1" si="139"/>
        <v>0</v>
      </c>
      <c r="CB109" s="228">
        <f t="shared" ca="1" si="139"/>
        <v>0</v>
      </c>
      <c r="CC109" s="228">
        <f t="shared" ca="1" si="139"/>
        <v>0</v>
      </c>
      <c r="CD109" s="228">
        <f t="shared" ca="1" si="139"/>
        <v>0</v>
      </c>
      <c r="CE109" s="228">
        <f t="shared" ca="1" si="139"/>
        <v>0</v>
      </c>
      <c r="CF109" s="228">
        <f t="shared" ca="1" si="139"/>
        <v>0</v>
      </c>
      <c r="CG109" s="228">
        <f t="shared" ca="1" si="139"/>
        <v>0</v>
      </c>
      <c r="CH109" s="228">
        <f t="shared" ca="1" si="139"/>
        <v>0</v>
      </c>
      <c r="CI109" s="228">
        <f t="shared" ca="1" si="139"/>
        <v>0</v>
      </c>
      <c r="CJ109" s="228">
        <f t="shared" ca="1" si="140"/>
        <v>0</v>
      </c>
      <c r="CK109" s="228">
        <f t="shared" ca="1" si="140"/>
        <v>0</v>
      </c>
      <c r="CL109" s="228">
        <f t="shared" ca="1" si="140"/>
        <v>0</v>
      </c>
      <c r="CM109" s="228">
        <f t="shared" ca="1" si="140"/>
        <v>0</v>
      </c>
      <c r="CN109" s="228">
        <f t="shared" ca="1" si="140"/>
        <v>0</v>
      </c>
      <c r="CO109" s="228">
        <f t="shared" ca="1" si="140"/>
        <v>0</v>
      </c>
      <c r="CP109" s="228">
        <f t="shared" ca="1" si="140"/>
        <v>0</v>
      </c>
      <c r="CQ109" s="228">
        <f t="shared" ca="1" si="140"/>
        <v>0</v>
      </c>
      <c r="CR109" s="228">
        <f t="shared" ca="1" si="140"/>
        <v>0</v>
      </c>
      <c r="CS109" s="228">
        <f t="shared" ca="1" si="140"/>
        <v>0</v>
      </c>
      <c r="CT109" s="228">
        <f t="shared" ca="1" si="141"/>
        <v>0</v>
      </c>
      <c r="CU109" s="228">
        <f t="shared" ca="1" si="141"/>
        <v>0</v>
      </c>
      <c r="CV109" s="228">
        <f t="shared" ca="1" si="141"/>
        <v>0</v>
      </c>
      <c r="CW109" s="228">
        <f t="shared" ca="1" si="141"/>
        <v>0</v>
      </c>
      <c r="CX109" s="228">
        <f t="shared" ca="1" si="141"/>
        <v>0</v>
      </c>
      <c r="CY109" s="228">
        <f t="shared" ca="1" si="141"/>
        <v>0</v>
      </c>
      <c r="CZ109" s="228">
        <f t="shared" ca="1" si="141"/>
        <v>0</v>
      </c>
      <c r="DA109" s="228">
        <f t="shared" ca="1" si="141"/>
        <v>0</v>
      </c>
      <c r="DB109" s="228">
        <f t="shared" ca="1" si="141"/>
        <v>0</v>
      </c>
      <c r="DC109" s="228">
        <f t="shared" ca="1" si="141"/>
        <v>0</v>
      </c>
      <c r="DE109" s="403" t="str">
        <f t="shared" ca="1" si="100"/>
        <v>H.9.</v>
      </c>
      <c r="DF109" s="273">
        <v>1</v>
      </c>
      <c r="DG109" s="261">
        <f t="shared" ca="1" si="142"/>
        <v>0</v>
      </c>
    </row>
    <row r="110" spans="1:111" hidden="1">
      <c r="A110" s="210">
        <v>98</v>
      </c>
      <c r="B110" s="347" t="str">
        <f t="shared" ca="1" si="143"/>
        <v>H.10.</v>
      </c>
      <c r="C110" s="216" t="str">
        <f t="shared" ca="1" si="144"/>
        <v>Veiklos pajamos 5 (privataus ir NVO sektoriaus)</v>
      </c>
      <c r="D110" s="217"/>
      <c r="E110" s="239" t="str">
        <f t="shared" ca="1" si="145"/>
        <v/>
      </c>
      <c r="F110" s="233">
        <f ca="1">H110+NPV(FD,I110:INDEX(I110:DC110,PAL))</f>
        <v>0</v>
      </c>
      <c r="G110" s="230">
        <f ca="1">SUMIF($H$5:$DC$5,"&lt;="&amp;PAL,$H110:$DC110)</f>
        <v>0</v>
      </c>
      <c r="H110" s="228">
        <f t="shared" ca="1" si="132"/>
        <v>0</v>
      </c>
      <c r="I110" s="228">
        <f t="shared" ca="1" si="132"/>
        <v>0</v>
      </c>
      <c r="J110" s="228">
        <f t="shared" ca="1" si="132"/>
        <v>0</v>
      </c>
      <c r="K110" s="228">
        <f t="shared" ca="1" si="132"/>
        <v>0</v>
      </c>
      <c r="L110" s="228">
        <f t="shared" ca="1" si="132"/>
        <v>0</v>
      </c>
      <c r="M110" s="228">
        <f t="shared" ca="1" si="132"/>
        <v>0</v>
      </c>
      <c r="N110" s="228">
        <f t="shared" ca="1" si="132"/>
        <v>0</v>
      </c>
      <c r="O110" s="228">
        <f t="shared" ca="1" si="132"/>
        <v>0</v>
      </c>
      <c r="P110" s="228">
        <f t="shared" ca="1" si="132"/>
        <v>0</v>
      </c>
      <c r="Q110" s="228">
        <f t="shared" ca="1" si="132"/>
        <v>0</v>
      </c>
      <c r="R110" s="228">
        <f t="shared" ca="1" si="133"/>
        <v>0</v>
      </c>
      <c r="S110" s="228">
        <f t="shared" ca="1" si="133"/>
        <v>0</v>
      </c>
      <c r="T110" s="228">
        <f t="shared" ca="1" si="133"/>
        <v>0</v>
      </c>
      <c r="U110" s="228">
        <f t="shared" ca="1" si="133"/>
        <v>0</v>
      </c>
      <c r="V110" s="228">
        <f t="shared" ca="1" si="133"/>
        <v>0</v>
      </c>
      <c r="W110" s="228">
        <f t="shared" ca="1" si="133"/>
        <v>0</v>
      </c>
      <c r="X110" s="228">
        <f t="shared" ca="1" si="133"/>
        <v>0</v>
      </c>
      <c r="Y110" s="228">
        <f t="shared" ca="1" si="133"/>
        <v>0</v>
      </c>
      <c r="Z110" s="228">
        <f t="shared" ca="1" si="133"/>
        <v>0</v>
      </c>
      <c r="AA110" s="228">
        <f t="shared" ca="1" si="133"/>
        <v>0</v>
      </c>
      <c r="AB110" s="228">
        <f t="shared" ca="1" si="134"/>
        <v>0</v>
      </c>
      <c r="AC110" s="228">
        <f t="shared" ca="1" si="134"/>
        <v>0</v>
      </c>
      <c r="AD110" s="228">
        <f t="shared" ca="1" si="134"/>
        <v>0</v>
      </c>
      <c r="AE110" s="228">
        <f t="shared" ca="1" si="134"/>
        <v>0</v>
      </c>
      <c r="AF110" s="228">
        <f t="shared" ca="1" si="134"/>
        <v>0</v>
      </c>
      <c r="AG110" s="228">
        <f t="shared" ca="1" si="134"/>
        <v>0</v>
      </c>
      <c r="AH110" s="228">
        <f t="shared" ca="1" si="134"/>
        <v>0</v>
      </c>
      <c r="AI110" s="228">
        <f t="shared" ca="1" si="134"/>
        <v>0</v>
      </c>
      <c r="AJ110" s="228">
        <f t="shared" ca="1" si="134"/>
        <v>0</v>
      </c>
      <c r="AK110" s="228">
        <f t="shared" ca="1" si="134"/>
        <v>0</v>
      </c>
      <c r="AL110" s="228">
        <f t="shared" ca="1" si="135"/>
        <v>0</v>
      </c>
      <c r="AM110" s="228">
        <f t="shared" ca="1" si="135"/>
        <v>0</v>
      </c>
      <c r="AN110" s="228">
        <f t="shared" ca="1" si="135"/>
        <v>0</v>
      </c>
      <c r="AO110" s="228">
        <f t="shared" ca="1" si="135"/>
        <v>0</v>
      </c>
      <c r="AP110" s="228">
        <f t="shared" ca="1" si="135"/>
        <v>0</v>
      </c>
      <c r="AQ110" s="228">
        <f t="shared" ca="1" si="135"/>
        <v>0</v>
      </c>
      <c r="AR110" s="228">
        <f t="shared" ca="1" si="135"/>
        <v>0</v>
      </c>
      <c r="AS110" s="228">
        <f t="shared" ca="1" si="135"/>
        <v>0</v>
      </c>
      <c r="AT110" s="228">
        <f t="shared" ca="1" si="135"/>
        <v>0</v>
      </c>
      <c r="AU110" s="228">
        <f t="shared" ca="1" si="135"/>
        <v>0</v>
      </c>
      <c r="AV110" s="228">
        <f t="shared" ca="1" si="136"/>
        <v>0</v>
      </c>
      <c r="AW110" s="228">
        <f t="shared" ca="1" si="136"/>
        <v>0</v>
      </c>
      <c r="AX110" s="228">
        <f t="shared" ca="1" si="136"/>
        <v>0</v>
      </c>
      <c r="AY110" s="228">
        <f t="shared" ca="1" si="136"/>
        <v>0</v>
      </c>
      <c r="AZ110" s="228">
        <f t="shared" ca="1" si="136"/>
        <v>0</v>
      </c>
      <c r="BA110" s="228">
        <f t="shared" ca="1" si="136"/>
        <v>0</v>
      </c>
      <c r="BB110" s="228">
        <f t="shared" ca="1" si="136"/>
        <v>0</v>
      </c>
      <c r="BC110" s="228">
        <f t="shared" ca="1" si="136"/>
        <v>0</v>
      </c>
      <c r="BD110" s="228">
        <f t="shared" ca="1" si="136"/>
        <v>0</v>
      </c>
      <c r="BE110" s="228">
        <f t="shared" ca="1" si="136"/>
        <v>0</v>
      </c>
      <c r="BF110" s="228">
        <f t="shared" ca="1" si="137"/>
        <v>0</v>
      </c>
      <c r="BG110" s="228">
        <f t="shared" ca="1" si="137"/>
        <v>0</v>
      </c>
      <c r="BH110" s="228">
        <f t="shared" ca="1" si="137"/>
        <v>0</v>
      </c>
      <c r="BI110" s="228">
        <f t="shared" ca="1" si="137"/>
        <v>0</v>
      </c>
      <c r="BJ110" s="228">
        <f t="shared" ca="1" si="137"/>
        <v>0</v>
      </c>
      <c r="BK110" s="228">
        <f t="shared" ca="1" si="137"/>
        <v>0</v>
      </c>
      <c r="BL110" s="228">
        <f t="shared" ca="1" si="137"/>
        <v>0</v>
      </c>
      <c r="BM110" s="228">
        <f t="shared" ca="1" si="137"/>
        <v>0</v>
      </c>
      <c r="BN110" s="228">
        <f t="shared" ca="1" si="137"/>
        <v>0</v>
      </c>
      <c r="BO110" s="228">
        <f t="shared" ca="1" si="137"/>
        <v>0</v>
      </c>
      <c r="BP110" s="228">
        <f t="shared" ca="1" si="138"/>
        <v>0</v>
      </c>
      <c r="BQ110" s="228">
        <f t="shared" ca="1" si="138"/>
        <v>0</v>
      </c>
      <c r="BR110" s="228">
        <f t="shared" ca="1" si="138"/>
        <v>0</v>
      </c>
      <c r="BS110" s="228">
        <f t="shared" ca="1" si="138"/>
        <v>0</v>
      </c>
      <c r="BT110" s="228">
        <f t="shared" ca="1" si="138"/>
        <v>0</v>
      </c>
      <c r="BU110" s="228">
        <f t="shared" ca="1" si="138"/>
        <v>0</v>
      </c>
      <c r="BV110" s="228">
        <f t="shared" ca="1" si="138"/>
        <v>0</v>
      </c>
      <c r="BW110" s="228">
        <f t="shared" ca="1" si="138"/>
        <v>0</v>
      </c>
      <c r="BX110" s="228">
        <f t="shared" ca="1" si="138"/>
        <v>0</v>
      </c>
      <c r="BY110" s="228">
        <f t="shared" ca="1" si="138"/>
        <v>0</v>
      </c>
      <c r="BZ110" s="228">
        <f t="shared" ca="1" si="139"/>
        <v>0</v>
      </c>
      <c r="CA110" s="228">
        <f t="shared" ca="1" si="139"/>
        <v>0</v>
      </c>
      <c r="CB110" s="228">
        <f t="shared" ca="1" si="139"/>
        <v>0</v>
      </c>
      <c r="CC110" s="228">
        <f t="shared" ca="1" si="139"/>
        <v>0</v>
      </c>
      <c r="CD110" s="228">
        <f t="shared" ca="1" si="139"/>
        <v>0</v>
      </c>
      <c r="CE110" s="228">
        <f t="shared" ca="1" si="139"/>
        <v>0</v>
      </c>
      <c r="CF110" s="228">
        <f t="shared" ca="1" si="139"/>
        <v>0</v>
      </c>
      <c r="CG110" s="228">
        <f t="shared" ca="1" si="139"/>
        <v>0</v>
      </c>
      <c r="CH110" s="228">
        <f t="shared" ca="1" si="139"/>
        <v>0</v>
      </c>
      <c r="CI110" s="228">
        <f t="shared" ca="1" si="139"/>
        <v>0</v>
      </c>
      <c r="CJ110" s="228">
        <f t="shared" ca="1" si="140"/>
        <v>0</v>
      </c>
      <c r="CK110" s="228">
        <f t="shared" ca="1" si="140"/>
        <v>0</v>
      </c>
      <c r="CL110" s="228">
        <f t="shared" ca="1" si="140"/>
        <v>0</v>
      </c>
      <c r="CM110" s="228">
        <f t="shared" ca="1" si="140"/>
        <v>0</v>
      </c>
      <c r="CN110" s="228">
        <f t="shared" ca="1" si="140"/>
        <v>0</v>
      </c>
      <c r="CO110" s="228">
        <f t="shared" ca="1" si="140"/>
        <v>0</v>
      </c>
      <c r="CP110" s="228">
        <f t="shared" ca="1" si="140"/>
        <v>0</v>
      </c>
      <c r="CQ110" s="228">
        <f t="shared" ca="1" si="140"/>
        <v>0</v>
      </c>
      <c r="CR110" s="228">
        <f t="shared" ca="1" si="140"/>
        <v>0</v>
      </c>
      <c r="CS110" s="228">
        <f t="shared" ca="1" si="140"/>
        <v>0</v>
      </c>
      <c r="CT110" s="228">
        <f t="shared" ca="1" si="141"/>
        <v>0</v>
      </c>
      <c r="CU110" s="228">
        <f t="shared" ca="1" si="141"/>
        <v>0</v>
      </c>
      <c r="CV110" s="228">
        <f t="shared" ca="1" si="141"/>
        <v>0</v>
      </c>
      <c r="CW110" s="228">
        <f t="shared" ca="1" si="141"/>
        <v>0</v>
      </c>
      <c r="CX110" s="228">
        <f t="shared" ca="1" si="141"/>
        <v>0</v>
      </c>
      <c r="CY110" s="228">
        <f t="shared" ca="1" si="141"/>
        <v>0</v>
      </c>
      <c r="CZ110" s="228">
        <f t="shared" ca="1" si="141"/>
        <v>0</v>
      </c>
      <c r="DA110" s="228">
        <f t="shared" ca="1" si="141"/>
        <v>0</v>
      </c>
      <c r="DB110" s="228">
        <f t="shared" ca="1" si="141"/>
        <v>0</v>
      </c>
      <c r="DC110" s="228">
        <f t="shared" ca="1" si="141"/>
        <v>0</v>
      </c>
      <c r="DE110" s="403" t="str">
        <f t="shared" ca="1" si="100"/>
        <v>H.10.</v>
      </c>
      <c r="DF110" s="273">
        <v>1</v>
      </c>
      <c r="DG110" s="261">
        <f t="shared" ca="1" si="142"/>
        <v>0</v>
      </c>
    </row>
    <row r="111" spans="1:111" hidden="1">
      <c r="A111" s="210">
        <v>99</v>
      </c>
      <c r="B111" s="347" t="str">
        <f t="shared" ca="1" si="143"/>
        <v>I.</v>
      </c>
      <c r="C111" s="339" t="str">
        <f t="shared" ca="1" si="144"/>
        <v>MOKESTINĖS PAJAMOS</v>
      </c>
      <c r="D111" s="220"/>
      <c r="E111" s="239" t="str">
        <f t="shared" ca="1" si="145"/>
        <v/>
      </c>
      <c r="F111" s="233">
        <f ca="1">H111+NPV(FD,I111:INDEX(I111:DC111,PAL))</f>
        <v>0</v>
      </c>
      <c r="G111" s="230">
        <f ca="1">SUMIF($H$5:$DC$5,"&lt;="&amp;PAL,$H111:$DC111)</f>
        <v>0</v>
      </c>
      <c r="H111" s="228">
        <f t="shared" ca="1" si="132"/>
        <v>0</v>
      </c>
      <c r="I111" s="228">
        <f t="shared" ca="1" si="132"/>
        <v>0</v>
      </c>
      <c r="J111" s="228">
        <f t="shared" ca="1" si="132"/>
        <v>0</v>
      </c>
      <c r="K111" s="228">
        <f t="shared" ca="1" si="132"/>
        <v>0</v>
      </c>
      <c r="L111" s="228">
        <f t="shared" ca="1" si="132"/>
        <v>0</v>
      </c>
      <c r="M111" s="228">
        <f t="shared" ca="1" si="132"/>
        <v>0</v>
      </c>
      <c r="N111" s="228">
        <f t="shared" ca="1" si="132"/>
        <v>0</v>
      </c>
      <c r="O111" s="228">
        <f t="shared" ca="1" si="132"/>
        <v>0</v>
      </c>
      <c r="P111" s="228">
        <f t="shared" ca="1" si="132"/>
        <v>0</v>
      </c>
      <c r="Q111" s="228">
        <f t="shared" ca="1" si="132"/>
        <v>0</v>
      </c>
      <c r="R111" s="228">
        <f t="shared" ca="1" si="133"/>
        <v>0</v>
      </c>
      <c r="S111" s="228">
        <f t="shared" ca="1" si="133"/>
        <v>0</v>
      </c>
      <c r="T111" s="228">
        <f t="shared" ca="1" si="133"/>
        <v>0</v>
      </c>
      <c r="U111" s="228">
        <f t="shared" ca="1" si="133"/>
        <v>0</v>
      </c>
      <c r="V111" s="228">
        <f t="shared" ca="1" si="133"/>
        <v>0</v>
      </c>
      <c r="W111" s="228">
        <f t="shared" ca="1" si="133"/>
        <v>0</v>
      </c>
      <c r="X111" s="228">
        <f t="shared" ca="1" si="133"/>
        <v>0</v>
      </c>
      <c r="Y111" s="228">
        <f t="shared" ca="1" si="133"/>
        <v>0</v>
      </c>
      <c r="Z111" s="228">
        <f t="shared" ca="1" si="133"/>
        <v>0</v>
      </c>
      <c r="AA111" s="228">
        <f t="shared" ca="1" si="133"/>
        <v>0</v>
      </c>
      <c r="AB111" s="228">
        <f t="shared" ca="1" si="134"/>
        <v>0</v>
      </c>
      <c r="AC111" s="228">
        <f t="shared" ca="1" si="134"/>
        <v>0</v>
      </c>
      <c r="AD111" s="228">
        <f t="shared" ca="1" si="134"/>
        <v>0</v>
      </c>
      <c r="AE111" s="228">
        <f t="shared" ca="1" si="134"/>
        <v>0</v>
      </c>
      <c r="AF111" s="228">
        <f t="shared" ca="1" si="134"/>
        <v>0</v>
      </c>
      <c r="AG111" s="228">
        <f t="shared" ca="1" si="134"/>
        <v>0</v>
      </c>
      <c r="AH111" s="228">
        <f t="shared" ca="1" si="134"/>
        <v>0</v>
      </c>
      <c r="AI111" s="228">
        <f t="shared" ca="1" si="134"/>
        <v>0</v>
      </c>
      <c r="AJ111" s="228">
        <f t="shared" ca="1" si="134"/>
        <v>0</v>
      </c>
      <c r="AK111" s="228">
        <f t="shared" ca="1" si="134"/>
        <v>0</v>
      </c>
      <c r="AL111" s="228">
        <f t="shared" ca="1" si="135"/>
        <v>0</v>
      </c>
      <c r="AM111" s="228">
        <f t="shared" ca="1" si="135"/>
        <v>0</v>
      </c>
      <c r="AN111" s="228">
        <f t="shared" ca="1" si="135"/>
        <v>0</v>
      </c>
      <c r="AO111" s="228">
        <f t="shared" ca="1" si="135"/>
        <v>0</v>
      </c>
      <c r="AP111" s="228">
        <f t="shared" ca="1" si="135"/>
        <v>0</v>
      </c>
      <c r="AQ111" s="228">
        <f t="shared" ca="1" si="135"/>
        <v>0</v>
      </c>
      <c r="AR111" s="228">
        <f t="shared" ca="1" si="135"/>
        <v>0</v>
      </c>
      <c r="AS111" s="228">
        <f t="shared" ca="1" si="135"/>
        <v>0</v>
      </c>
      <c r="AT111" s="228">
        <f t="shared" ca="1" si="135"/>
        <v>0</v>
      </c>
      <c r="AU111" s="228">
        <f t="shared" ca="1" si="135"/>
        <v>0</v>
      </c>
      <c r="AV111" s="228">
        <f t="shared" ca="1" si="136"/>
        <v>0</v>
      </c>
      <c r="AW111" s="228">
        <f t="shared" ca="1" si="136"/>
        <v>0</v>
      </c>
      <c r="AX111" s="228">
        <f t="shared" ca="1" si="136"/>
        <v>0</v>
      </c>
      <c r="AY111" s="228">
        <f t="shared" ca="1" si="136"/>
        <v>0</v>
      </c>
      <c r="AZ111" s="228">
        <f t="shared" ca="1" si="136"/>
        <v>0</v>
      </c>
      <c r="BA111" s="228">
        <f t="shared" ca="1" si="136"/>
        <v>0</v>
      </c>
      <c r="BB111" s="228">
        <f t="shared" ca="1" si="136"/>
        <v>0</v>
      </c>
      <c r="BC111" s="228">
        <f t="shared" ca="1" si="136"/>
        <v>0</v>
      </c>
      <c r="BD111" s="228">
        <f t="shared" ca="1" si="136"/>
        <v>0</v>
      </c>
      <c r="BE111" s="228">
        <f t="shared" ca="1" si="136"/>
        <v>0</v>
      </c>
      <c r="BF111" s="228">
        <f t="shared" ca="1" si="137"/>
        <v>0</v>
      </c>
      <c r="BG111" s="228">
        <f t="shared" ca="1" si="137"/>
        <v>0</v>
      </c>
      <c r="BH111" s="228">
        <f t="shared" ca="1" si="137"/>
        <v>0</v>
      </c>
      <c r="BI111" s="228">
        <f t="shared" ca="1" si="137"/>
        <v>0</v>
      </c>
      <c r="BJ111" s="228">
        <f t="shared" ca="1" si="137"/>
        <v>0</v>
      </c>
      <c r="BK111" s="228">
        <f t="shared" ca="1" si="137"/>
        <v>0</v>
      </c>
      <c r="BL111" s="228">
        <f t="shared" ca="1" si="137"/>
        <v>0</v>
      </c>
      <c r="BM111" s="228">
        <f t="shared" ca="1" si="137"/>
        <v>0</v>
      </c>
      <c r="BN111" s="228">
        <f t="shared" ca="1" si="137"/>
        <v>0</v>
      </c>
      <c r="BO111" s="228">
        <f t="shared" ca="1" si="137"/>
        <v>0</v>
      </c>
      <c r="BP111" s="228">
        <f t="shared" ca="1" si="138"/>
        <v>0</v>
      </c>
      <c r="BQ111" s="228">
        <f t="shared" ca="1" si="138"/>
        <v>0</v>
      </c>
      <c r="BR111" s="228">
        <f t="shared" ca="1" si="138"/>
        <v>0</v>
      </c>
      <c r="BS111" s="228">
        <f t="shared" ca="1" si="138"/>
        <v>0</v>
      </c>
      <c r="BT111" s="228">
        <f t="shared" ca="1" si="138"/>
        <v>0</v>
      </c>
      <c r="BU111" s="228">
        <f t="shared" ca="1" si="138"/>
        <v>0</v>
      </c>
      <c r="BV111" s="228">
        <f t="shared" ca="1" si="138"/>
        <v>0</v>
      </c>
      <c r="BW111" s="228">
        <f t="shared" ca="1" si="138"/>
        <v>0</v>
      </c>
      <c r="BX111" s="228">
        <f t="shared" ca="1" si="138"/>
        <v>0</v>
      </c>
      <c r="BY111" s="228">
        <f t="shared" ca="1" si="138"/>
        <v>0</v>
      </c>
      <c r="BZ111" s="228">
        <f t="shared" ca="1" si="139"/>
        <v>0</v>
      </c>
      <c r="CA111" s="228">
        <f t="shared" ca="1" si="139"/>
        <v>0</v>
      </c>
      <c r="CB111" s="228">
        <f t="shared" ca="1" si="139"/>
        <v>0</v>
      </c>
      <c r="CC111" s="228">
        <f t="shared" ca="1" si="139"/>
        <v>0</v>
      </c>
      <c r="CD111" s="228">
        <f t="shared" ca="1" si="139"/>
        <v>0</v>
      </c>
      <c r="CE111" s="228">
        <f t="shared" ca="1" si="139"/>
        <v>0</v>
      </c>
      <c r="CF111" s="228">
        <f t="shared" ca="1" si="139"/>
        <v>0</v>
      </c>
      <c r="CG111" s="228">
        <f t="shared" ca="1" si="139"/>
        <v>0</v>
      </c>
      <c r="CH111" s="228">
        <f t="shared" ca="1" si="139"/>
        <v>0</v>
      </c>
      <c r="CI111" s="228">
        <f t="shared" ca="1" si="139"/>
        <v>0</v>
      </c>
      <c r="CJ111" s="228">
        <f t="shared" ca="1" si="140"/>
        <v>0</v>
      </c>
      <c r="CK111" s="228">
        <f t="shared" ca="1" si="140"/>
        <v>0</v>
      </c>
      <c r="CL111" s="228">
        <f t="shared" ca="1" si="140"/>
        <v>0</v>
      </c>
      <c r="CM111" s="228">
        <f t="shared" ca="1" si="140"/>
        <v>0</v>
      </c>
      <c r="CN111" s="228">
        <f t="shared" ca="1" si="140"/>
        <v>0</v>
      </c>
      <c r="CO111" s="228">
        <f t="shared" ca="1" si="140"/>
        <v>0</v>
      </c>
      <c r="CP111" s="228">
        <f t="shared" ca="1" si="140"/>
        <v>0</v>
      </c>
      <c r="CQ111" s="228">
        <f t="shared" ca="1" si="140"/>
        <v>0</v>
      </c>
      <c r="CR111" s="228">
        <f t="shared" ca="1" si="140"/>
        <v>0</v>
      </c>
      <c r="CS111" s="228">
        <f t="shared" ca="1" si="140"/>
        <v>0</v>
      </c>
      <c r="CT111" s="228">
        <f t="shared" ca="1" si="141"/>
        <v>0</v>
      </c>
      <c r="CU111" s="228">
        <f t="shared" ca="1" si="141"/>
        <v>0</v>
      </c>
      <c r="CV111" s="228">
        <f t="shared" ca="1" si="141"/>
        <v>0</v>
      </c>
      <c r="CW111" s="228">
        <f t="shared" ca="1" si="141"/>
        <v>0</v>
      </c>
      <c r="CX111" s="228">
        <f t="shared" ca="1" si="141"/>
        <v>0</v>
      </c>
      <c r="CY111" s="228">
        <f t="shared" ca="1" si="141"/>
        <v>0</v>
      </c>
      <c r="CZ111" s="228">
        <f t="shared" ca="1" si="141"/>
        <v>0</v>
      </c>
      <c r="DA111" s="228">
        <f t="shared" ca="1" si="141"/>
        <v>0</v>
      </c>
      <c r="DB111" s="228">
        <f t="shared" ca="1" si="141"/>
        <v>0</v>
      </c>
      <c r="DC111" s="228">
        <f t="shared" ca="1" si="141"/>
        <v>0</v>
      </c>
      <c r="DE111" s="403" t="str">
        <f t="shared" ca="1" si="100"/>
        <v>I.</v>
      </c>
      <c r="DF111" s="273">
        <v>1</v>
      </c>
    </row>
    <row r="112" spans="1:111" ht="15" hidden="1" customHeight="1">
      <c r="A112" s="210">
        <v>100</v>
      </c>
      <c r="B112" s="347" t="str">
        <f t="shared" ca="1" si="143"/>
        <v>J.</v>
      </c>
      <c r="C112" s="339" t="str">
        <f t="shared" ca="1" si="144"/>
        <v>PVM (kuris įskaičiuotas į investicijas, veiklos sąnaudas ir pajamas) BALANSAS</v>
      </c>
      <c r="D112" s="220"/>
      <c r="E112" s="379" t="str">
        <f t="shared" ca="1" si="145"/>
        <v/>
      </c>
      <c r="F112" s="233">
        <f ca="1">H112+NPV(FD,I112:INDEX(I112:DC112,PAL))</f>
        <v>0</v>
      </c>
      <c r="G112" s="230">
        <f ca="1">SUMIF($H$5:$DC$5,"&lt;="&amp;PAL,$H112:$DC112)</f>
        <v>0</v>
      </c>
      <c r="H112" s="380">
        <f t="shared" ref="H112:Q112" ca="1" si="146">OFFSET(INDIRECT("'"&amp;Opt_alt&amp;"'!H12"),$A112,H$5)</f>
        <v>0</v>
      </c>
      <c r="I112" s="380">
        <f t="shared" ca="1" si="146"/>
        <v>0</v>
      </c>
      <c r="J112" s="380">
        <f t="shared" ca="1" si="146"/>
        <v>0</v>
      </c>
      <c r="K112" s="380">
        <f t="shared" ca="1" si="146"/>
        <v>0</v>
      </c>
      <c r="L112" s="380">
        <f t="shared" ca="1" si="146"/>
        <v>0</v>
      </c>
      <c r="M112" s="380">
        <f t="shared" ca="1" si="146"/>
        <v>0</v>
      </c>
      <c r="N112" s="380">
        <f t="shared" ca="1" si="146"/>
        <v>0</v>
      </c>
      <c r="O112" s="380">
        <f t="shared" ca="1" si="146"/>
        <v>0</v>
      </c>
      <c r="P112" s="380">
        <f t="shared" ca="1" si="146"/>
        <v>0</v>
      </c>
      <c r="Q112" s="380">
        <f t="shared" ca="1" si="146"/>
        <v>0</v>
      </c>
      <c r="R112" s="380">
        <f t="shared" ref="R112:AA112" ca="1" si="147">OFFSET(INDIRECT("'"&amp;Opt_alt&amp;"'!H12"),$A112,R$5)</f>
        <v>0</v>
      </c>
      <c r="S112" s="380">
        <f t="shared" ca="1" si="147"/>
        <v>0</v>
      </c>
      <c r="T112" s="380">
        <f t="shared" ca="1" si="147"/>
        <v>0</v>
      </c>
      <c r="U112" s="380">
        <f t="shared" ca="1" si="147"/>
        <v>0</v>
      </c>
      <c r="V112" s="380">
        <f t="shared" ca="1" si="147"/>
        <v>0</v>
      </c>
      <c r="W112" s="380">
        <f t="shared" ca="1" si="147"/>
        <v>0</v>
      </c>
      <c r="X112" s="380">
        <f t="shared" ca="1" si="147"/>
        <v>0</v>
      </c>
      <c r="Y112" s="380">
        <f t="shared" ca="1" si="147"/>
        <v>0</v>
      </c>
      <c r="Z112" s="380">
        <f t="shared" ca="1" si="147"/>
        <v>0</v>
      </c>
      <c r="AA112" s="380">
        <f t="shared" ca="1" si="147"/>
        <v>0</v>
      </c>
      <c r="AB112" s="380">
        <f t="shared" ref="AB112:AK112" ca="1" si="148">OFFSET(INDIRECT("'"&amp;Opt_alt&amp;"'!H12"),$A112,AB$5)</f>
        <v>0</v>
      </c>
      <c r="AC112" s="380">
        <f t="shared" ca="1" si="148"/>
        <v>0</v>
      </c>
      <c r="AD112" s="380">
        <f t="shared" ca="1" si="148"/>
        <v>0</v>
      </c>
      <c r="AE112" s="380">
        <f t="shared" ca="1" si="148"/>
        <v>0</v>
      </c>
      <c r="AF112" s="380">
        <f t="shared" ca="1" si="148"/>
        <v>0</v>
      </c>
      <c r="AG112" s="380">
        <f t="shared" ca="1" si="148"/>
        <v>0</v>
      </c>
      <c r="AH112" s="380">
        <f t="shared" ca="1" si="148"/>
        <v>0</v>
      </c>
      <c r="AI112" s="380">
        <f t="shared" ca="1" si="148"/>
        <v>0</v>
      </c>
      <c r="AJ112" s="380">
        <f t="shared" ca="1" si="148"/>
        <v>0</v>
      </c>
      <c r="AK112" s="380">
        <f t="shared" ca="1" si="148"/>
        <v>0</v>
      </c>
      <c r="AL112" s="380">
        <f t="shared" ref="AL112:AU112" ca="1" si="149">OFFSET(INDIRECT("'"&amp;Opt_alt&amp;"'!H12"),$A112,AL$5)</f>
        <v>0</v>
      </c>
      <c r="AM112" s="380">
        <f t="shared" ca="1" si="149"/>
        <v>0</v>
      </c>
      <c r="AN112" s="380">
        <f t="shared" ca="1" si="149"/>
        <v>0</v>
      </c>
      <c r="AO112" s="380">
        <f t="shared" ca="1" si="149"/>
        <v>0</v>
      </c>
      <c r="AP112" s="380">
        <f t="shared" ca="1" si="149"/>
        <v>0</v>
      </c>
      <c r="AQ112" s="380">
        <f t="shared" ca="1" si="149"/>
        <v>0</v>
      </c>
      <c r="AR112" s="380">
        <f t="shared" ca="1" si="149"/>
        <v>0</v>
      </c>
      <c r="AS112" s="380">
        <f t="shared" ca="1" si="149"/>
        <v>0</v>
      </c>
      <c r="AT112" s="380">
        <f t="shared" ca="1" si="149"/>
        <v>0</v>
      </c>
      <c r="AU112" s="380">
        <f t="shared" ca="1" si="149"/>
        <v>0</v>
      </c>
      <c r="AV112" s="380">
        <f t="shared" ref="AV112:BE112" ca="1" si="150">OFFSET(INDIRECT("'"&amp;Opt_alt&amp;"'!H12"),$A112,AV$5)</f>
        <v>0</v>
      </c>
      <c r="AW112" s="380">
        <f t="shared" ca="1" si="150"/>
        <v>0</v>
      </c>
      <c r="AX112" s="380">
        <f t="shared" ca="1" si="150"/>
        <v>0</v>
      </c>
      <c r="AY112" s="380">
        <f t="shared" ca="1" si="150"/>
        <v>0</v>
      </c>
      <c r="AZ112" s="380">
        <f t="shared" ca="1" si="150"/>
        <v>0</v>
      </c>
      <c r="BA112" s="380">
        <f t="shared" ca="1" si="150"/>
        <v>0</v>
      </c>
      <c r="BB112" s="380">
        <f t="shared" ca="1" si="150"/>
        <v>0</v>
      </c>
      <c r="BC112" s="380">
        <f t="shared" ca="1" si="150"/>
        <v>0</v>
      </c>
      <c r="BD112" s="380">
        <f t="shared" ca="1" si="150"/>
        <v>0</v>
      </c>
      <c r="BE112" s="380">
        <f t="shared" ca="1" si="150"/>
        <v>0</v>
      </c>
      <c r="BF112" s="380">
        <f t="shared" ref="BF112:BO112" ca="1" si="151">OFFSET(INDIRECT("'"&amp;Opt_alt&amp;"'!H12"),$A112,BF$5)</f>
        <v>0</v>
      </c>
      <c r="BG112" s="380">
        <f t="shared" ca="1" si="151"/>
        <v>0</v>
      </c>
      <c r="BH112" s="380">
        <f t="shared" ca="1" si="151"/>
        <v>0</v>
      </c>
      <c r="BI112" s="380">
        <f t="shared" ca="1" si="151"/>
        <v>0</v>
      </c>
      <c r="BJ112" s="380">
        <f t="shared" ca="1" si="151"/>
        <v>0</v>
      </c>
      <c r="BK112" s="380">
        <f t="shared" ca="1" si="151"/>
        <v>0</v>
      </c>
      <c r="BL112" s="380">
        <f t="shared" ca="1" si="151"/>
        <v>0</v>
      </c>
      <c r="BM112" s="380">
        <f t="shared" ca="1" si="151"/>
        <v>0</v>
      </c>
      <c r="BN112" s="380">
        <f t="shared" ca="1" si="151"/>
        <v>0</v>
      </c>
      <c r="BO112" s="380">
        <f t="shared" ca="1" si="151"/>
        <v>0</v>
      </c>
      <c r="BP112" s="380">
        <f t="shared" ref="BP112:BY112" ca="1" si="152">OFFSET(INDIRECT("'"&amp;Opt_alt&amp;"'!H12"),$A112,BP$5)</f>
        <v>0</v>
      </c>
      <c r="BQ112" s="380">
        <f t="shared" ca="1" si="152"/>
        <v>0</v>
      </c>
      <c r="BR112" s="380">
        <f t="shared" ca="1" si="152"/>
        <v>0</v>
      </c>
      <c r="BS112" s="380">
        <f t="shared" ca="1" si="152"/>
        <v>0</v>
      </c>
      <c r="BT112" s="380">
        <f t="shared" ca="1" si="152"/>
        <v>0</v>
      </c>
      <c r="BU112" s="380">
        <f t="shared" ca="1" si="152"/>
        <v>0</v>
      </c>
      <c r="BV112" s="380">
        <f t="shared" ca="1" si="152"/>
        <v>0</v>
      </c>
      <c r="BW112" s="380">
        <f t="shared" ca="1" si="152"/>
        <v>0</v>
      </c>
      <c r="BX112" s="380">
        <f t="shared" ca="1" si="152"/>
        <v>0</v>
      </c>
      <c r="BY112" s="380">
        <f t="shared" ca="1" si="152"/>
        <v>0</v>
      </c>
      <c r="BZ112" s="380">
        <f t="shared" ref="BZ112:CI112" ca="1" si="153">OFFSET(INDIRECT("'"&amp;Opt_alt&amp;"'!H12"),$A112,BZ$5)</f>
        <v>0</v>
      </c>
      <c r="CA112" s="380">
        <f t="shared" ca="1" si="153"/>
        <v>0</v>
      </c>
      <c r="CB112" s="380">
        <f t="shared" ca="1" si="153"/>
        <v>0</v>
      </c>
      <c r="CC112" s="380">
        <f t="shared" ca="1" si="153"/>
        <v>0</v>
      </c>
      <c r="CD112" s="380">
        <f t="shared" ca="1" si="153"/>
        <v>0</v>
      </c>
      <c r="CE112" s="380">
        <f t="shared" ca="1" si="153"/>
        <v>0</v>
      </c>
      <c r="CF112" s="380">
        <f t="shared" ca="1" si="153"/>
        <v>0</v>
      </c>
      <c r="CG112" s="380">
        <f t="shared" ca="1" si="153"/>
        <v>0</v>
      </c>
      <c r="CH112" s="380">
        <f t="shared" ca="1" si="153"/>
        <v>0</v>
      </c>
      <c r="CI112" s="380">
        <f t="shared" ca="1" si="153"/>
        <v>0</v>
      </c>
      <c r="CJ112" s="380">
        <f t="shared" ref="CJ112:CS112" ca="1" si="154">OFFSET(INDIRECT("'"&amp;Opt_alt&amp;"'!H12"),$A112,CJ$5)</f>
        <v>0</v>
      </c>
      <c r="CK112" s="380">
        <f t="shared" ca="1" si="154"/>
        <v>0</v>
      </c>
      <c r="CL112" s="380">
        <f t="shared" ca="1" si="154"/>
        <v>0</v>
      </c>
      <c r="CM112" s="380">
        <f t="shared" ca="1" si="154"/>
        <v>0</v>
      </c>
      <c r="CN112" s="380">
        <f t="shared" ca="1" si="154"/>
        <v>0</v>
      </c>
      <c r="CO112" s="380">
        <f t="shared" ca="1" si="154"/>
        <v>0</v>
      </c>
      <c r="CP112" s="380">
        <f t="shared" ca="1" si="154"/>
        <v>0</v>
      </c>
      <c r="CQ112" s="380">
        <f t="shared" ca="1" si="154"/>
        <v>0</v>
      </c>
      <c r="CR112" s="380">
        <f t="shared" ca="1" si="154"/>
        <v>0</v>
      </c>
      <c r="CS112" s="380">
        <f t="shared" ca="1" si="154"/>
        <v>0</v>
      </c>
      <c r="CT112" s="380">
        <f t="shared" ref="CT112:DC112" ca="1" si="155">OFFSET(INDIRECT("'"&amp;Opt_alt&amp;"'!H12"),$A112,CT$5)</f>
        <v>0</v>
      </c>
      <c r="CU112" s="380">
        <f t="shared" ca="1" si="155"/>
        <v>0</v>
      </c>
      <c r="CV112" s="380">
        <f t="shared" ca="1" si="155"/>
        <v>0</v>
      </c>
      <c r="CW112" s="380">
        <f t="shared" ca="1" si="155"/>
        <v>0</v>
      </c>
      <c r="CX112" s="380">
        <f t="shared" ca="1" si="155"/>
        <v>0</v>
      </c>
      <c r="CY112" s="380">
        <f t="shared" ca="1" si="155"/>
        <v>0</v>
      </c>
      <c r="CZ112" s="380">
        <f t="shared" ca="1" si="155"/>
        <v>0</v>
      </c>
      <c r="DA112" s="380">
        <f t="shared" ca="1" si="155"/>
        <v>0</v>
      </c>
      <c r="DB112" s="380">
        <f t="shared" ca="1" si="155"/>
        <v>0</v>
      </c>
      <c r="DC112" s="381">
        <f t="shared" ca="1" si="155"/>
        <v>0</v>
      </c>
      <c r="DE112" s="403" t="str">
        <f t="shared" ca="1" si="100"/>
        <v>J.</v>
      </c>
      <c r="DF112" s="273">
        <v>1</v>
      </c>
    </row>
    <row r="113" spans="1:112" hidden="1">
      <c r="A113" s="210">
        <v>101</v>
      </c>
      <c r="B113" s="347" t="str">
        <f t="shared" ca="1" si="143"/>
        <v>J.1.</v>
      </c>
      <c r="C113" s="216" t="str">
        <f t="shared" ca="1" si="144"/>
        <v>Bendra pirkimo PVM suma (investicijoms ir reinvesticijoms)</v>
      </c>
      <c r="D113" s="223"/>
      <c r="E113" s="239" t="str">
        <f t="shared" ca="1" si="145"/>
        <v/>
      </c>
      <c r="F113" s="233">
        <f ca="1">H113+NPV(FD,I113:INDEX(I113:DC113,PAL))</f>
        <v>0</v>
      </c>
      <c r="G113" s="230">
        <f ca="1">SUMIF($H$5:$DC$5,"&lt;="&amp;PAL,$H113:$DC113)</f>
        <v>0</v>
      </c>
      <c r="H113" s="101">
        <f ca="1">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0</v>
      </c>
      <c r="J113" s="101">
        <f t="shared" ca="1" si="156"/>
        <v>0</v>
      </c>
      <c r="K113" s="101">
        <f t="shared" ca="1" si="156"/>
        <v>0</v>
      </c>
      <c r="L113" s="101">
        <f t="shared" ca="1" si="156"/>
        <v>0</v>
      </c>
      <c r="M113" s="101">
        <f t="shared" ca="1" si="156"/>
        <v>0</v>
      </c>
      <c r="N113" s="101">
        <f t="shared" ca="1" si="156"/>
        <v>0</v>
      </c>
      <c r="O113" s="101">
        <f t="shared" ca="1" si="156"/>
        <v>0</v>
      </c>
      <c r="P113" s="101">
        <f t="shared" ca="1" si="156"/>
        <v>0</v>
      </c>
      <c r="Q113" s="101">
        <f t="shared" ca="1" si="156"/>
        <v>0</v>
      </c>
      <c r="R113" s="101">
        <f t="shared" ca="1" si="156"/>
        <v>0</v>
      </c>
      <c r="S113" s="101">
        <f t="shared" ca="1" si="156"/>
        <v>0</v>
      </c>
      <c r="T113" s="101">
        <f t="shared" ca="1" si="156"/>
        <v>0</v>
      </c>
      <c r="U113" s="101">
        <f t="shared" ca="1" si="156"/>
        <v>0</v>
      </c>
      <c r="V113" s="101">
        <f t="shared" ca="1" si="156"/>
        <v>0</v>
      </c>
      <c r="W113" s="101">
        <f t="shared" ca="1" si="156"/>
        <v>0</v>
      </c>
      <c r="X113" s="101">
        <f t="shared" ca="1" si="156"/>
        <v>0</v>
      </c>
      <c r="Y113" s="101">
        <f t="shared" ca="1" si="156"/>
        <v>0</v>
      </c>
      <c r="Z113" s="101">
        <f t="shared" ca="1" si="156"/>
        <v>0</v>
      </c>
      <c r="AA113" s="101">
        <f t="shared" ca="1" si="156"/>
        <v>0</v>
      </c>
      <c r="AB113" s="101">
        <f t="shared" ca="1" si="156"/>
        <v>0</v>
      </c>
      <c r="AC113" s="101">
        <f t="shared" ca="1" si="156"/>
        <v>0</v>
      </c>
      <c r="AD113" s="101">
        <f t="shared" ca="1" si="156"/>
        <v>0</v>
      </c>
      <c r="AE113" s="101">
        <f t="shared" ca="1" si="156"/>
        <v>0</v>
      </c>
      <c r="AF113" s="101">
        <f t="shared" ca="1" si="156"/>
        <v>0</v>
      </c>
      <c r="AG113" s="101">
        <f t="shared" ca="1" si="156"/>
        <v>0</v>
      </c>
      <c r="AH113" s="101">
        <f t="shared" ca="1" si="156"/>
        <v>0</v>
      </c>
      <c r="AI113" s="101">
        <f t="shared" ca="1" si="156"/>
        <v>0</v>
      </c>
      <c r="AJ113" s="101">
        <f t="shared" ca="1" si="156"/>
        <v>0</v>
      </c>
      <c r="AK113" s="101">
        <f t="shared" ca="1" si="156"/>
        <v>0</v>
      </c>
      <c r="AL113" s="101">
        <f t="shared" ca="1" si="156"/>
        <v>0</v>
      </c>
      <c r="AM113" s="101">
        <f t="shared" ca="1" si="156"/>
        <v>0</v>
      </c>
      <c r="AN113" s="101">
        <f t="shared" ca="1" si="156"/>
        <v>0</v>
      </c>
      <c r="AO113" s="101">
        <f t="shared" ca="1" si="156"/>
        <v>0</v>
      </c>
      <c r="AP113" s="101">
        <f t="shared" ca="1" si="156"/>
        <v>0</v>
      </c>
      <c r="AQ113" s="101">
        <f t="shared" ca="1" si="156"/>
        <v>0</v>
      </c>
      <c r="AR113" s="101">
        <f t="shared" ca="1" si="156"/>
        <v>0</v>
      </c>
      <c r="AS113" s="101">
        <f t="shared" ca="1" si="156"/>
        <v>0</v>
      </c>
      <c r="AT113" s="101">
        <f t="shared" ca="1" si="156"/>
        <v>0</v>
      </c>
      <c r="AU113" s="101">
        <f t="shared" ca="1" si="156"/>
        <v>0</v>
      </c>
      <c r="AV113" s="101">
        <f t="shared" ca="1" si="156"/>
        <v>0</v>
      </c>
      <c r="AW113" s="101">
        <f t="shared" ca="1" si="156"/>
        <v>0</v>
      </c>
      <c r="AX113" s="101">
        <f t="shared" ca="1" si="156"/>
        <v>0</v>
      </c>
      <c r="AY113" s="101">
        <f t="shared" ca="1" si="156"/>
        <v>0</v>
      </c>
      <c r="AZ113" s="101">
        <f t="shared" ca="1" si="156"/>
        <v>0</v>
      </c>
      <c r="BA113" s="101">
        <f t="shared" ca="1" si="156"/>
        <v>0</v>
      </c>
      <c r="BB113" s="101">
        <f t="shared" ca="1" si="156"/>
        <v>0</v>
      </c>
      <c r="BC113" s="101">
        <f t="shared" ca="1" si="156"/>
        <v>0</v>
      </c>
      <c r="BD113" s="101">
        <f t="shared" ca="1" si="156"/>
        <v>0</v>
      </c>
      <c r="BE113" s="101">
        <f t="shared" ca="1" si="156"/>
        <v>0</v>
      </c>
      <c r="BF113" s="101">
        <f t="shared" ca="1" si="156"/>
        <v>0</v>
      </c>
      <c r="BG113" s="101">
        <f t="shared" ca="1" si="156"/>
        <v>0</v>
      </c>
      <c r="BH113" s="101">
        <f t="shared" ca="1" si="156"/>
        <v>0</v>
      </c>
      <c r="BI113" s="101">
        <f t="shared" ca="1" si="156"/>
        <v>0</v>
      </c>
      <c r="BJ113" s="101">
        <f t="shared" ca="1" si="156"/>
        <v>0</v>
      </c>
      <c r="BK113" s="101">
        <f t="shared" ca="1" si="156"/>
        <v>0</v>
      </c>
      <c r="BL113" s="101">
        <f t="shared" ca="1" si="156"/>
        <v>0</v>
      </c>
      <c r="BM113" s="101">
        <f t="shared" ca="1" si="156"/>
        <v>0</v>
      </c>
      <c r="BN113" s="101">
        <f t="shared" ca="1" si="156"/>
        <v>0</v>
      </c>
      <c r="BO113" s="101">
        <f t="shared" ca="1" si="156"/>
        <v>0</v>
      </c>
      <c r="BP113" s="101">
        <f t="shared" ca="1" si="156"/>
        <v>0</v>
      </c>
      <c r="BQ113" s="101">
        <f t="shared" ca="1" si="156"/>
        <v>0</v>
      </c>
      <c r="BR113" s="101">
        <f t="shared" ca="1" si="156"/>
        <v>0</v>
      </c>
      <c r="BS113" s="101">
        <f t="shared" ca="1" si="156"/>
        <v>0</v>
      </c>
      <c r="BT113" s="101">
        <f t="shared" ca="1" si="156"/>
        <v>0</v>
      </c>
      <c r="BU113" s="101">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101">
        <f t="shared" ca="1" si="157"/>
        <v>0</v>
      </c>
      <c r="BW113" s="101">
        <f t="shared" ca="1" si="157"/>
        <v>0</v>
      </c>
      <c r="BX113" s="101">
        <f t="shared" ca="1" si="157"/>
        <v>0</v>
      </c>
      <c r="BY113" s="101">
        <f t="shared" ca="1" si="157"/>
        <v>0</v>
      </c>
      <c r="BZ113" s="101">
        <f t="shared" ca="1" si="157"/>
        <v>0</v>
      </c>
      <c r="CA113" s="101">
        <f t="shared" ca="1" si="157"/>
        <v>0</v>
      </c>
      <c r="CB113" s="101">
        <f t="shared" ca="1" si="157"/>
        <v>0</v>
      </c>
      <c r="CC113" s="101">
        <f t="shared" ca="1" si="157"/>
        <v>0</v>
      </c>
      <c r="CD113" s="101">
        <f t="shared" ca="1" si="157"/>
        <v>0</v>
      </c>
      <c r="CE113" s="101">
        <f t="shared" ca="1" si="157"/>
        <v>0</v>
      </c>
      <c r="CF113" s="101">
        <f t="shared" ca="1" si="157"/>
        <v>0</v>
      </c>
      <c r="CG113" s="101">
        <f t="shared" ca="1" si="157"/>
        <v>0</v>
      </c>
      <c r="CH113" s="101">
        <f t="shared" ca="1" si="157"/>
        <v>0</v>
      </c>
      <c r="CI113" s="101">
        <f t="shared" ca="1" si="157"/>
        <v>0</v>
      </c>
      <c r="CJ113" s="101">
        <f t="shared" ca="1" si="157"/>
        <v>0</v>
      </c>
      <c r="CK113" s="101">
        <f t="shared" ca="1" si="157"/>
        <v>0</v>
      </c>
      <c r="CL113" s="101">
        <f t="shared" ca="1" si="157"/>
        <v>0</v>
      </c>
      <c r="CM113" s="101">
        <f t="shared" ca="1" si="157"/>
        <v>0</v>
      </c>
      <c r="CN113" s="101">
        <f t="shared" ca="1" si="157"/>
        <v>0</v>
      </c>
      <c r="CO113" s="101">
        <f t="shared" ca="1" si="157"/>
        <v>0</v>
      </c>
      <c r="CP113" s="101">
        <f t="shared" ca="1" si="157"/>
        <v>0</v>
      </c>
      <c r="CQ113" s="101">
        <f t="shared" ca="1" si="157"/>
        <v>0</v>
      </c>
      <c r="CR113" s="101">
        <f t="shared" ca="1" si="157"/>
        <v>0</v>
      </c>
      <c r="CS113" s="101">
        <f t="shared" ca="1" si="157"/>
        <v>0</v>
      </c>
      <c r="CT113" s="101">
        <f t="shared" ca="1" si="157"/>
        <v>0</v>
      </c>
      <c r="CU113" s="101">
        <f t="shared" ca="1" si="157"/>
        <v>0</v>
      </c>
      <c r="CV113" s="101">
        <f t="shared" ca="1" si="157"/>
        <v>0</v>
      </c>
      <c r="CW113" s="101">
        <f t="shared" ca="1" si="157"/>
        <v>0</v>
      </c>
      <c r="CX113" s="101">
        <f t="shared" ca="1" si="157"/>
        <v>0</v>
      </c>
      <c r="CY113" s="101">
        <f t="shared" ca="1" si="157"/>
        <v>0</v>
      </c>
      <c r="CZ113" s="101">
        <f t="shared" ca="1" si="157"/>
        <v>0</v>
      </c>
      <c r="DA113" s="101">
        <f t="shared" ca="1" si="157"/>
        <v>0</v>
      </c>
      <c r="DB113" s="101">
        <f t="shared" ca="1" si="157"/>
        <v>0</v>
      </c>
      <c r="DC113" s="101">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403" t="str">
        <f t="shared" ca="1" si="100"/>
        <v>J.1.</v>
      </c>
      <c r="DF113" s="273">
        <v>1</v>
      </c>
    </row>
    <row r="114" spans="1:112" hidden="1">
      <c r="A114" s="210">
        <v>102</v>
      </c>
      <c r="B114" s="347" t="str">
        <f t="shared" ca="1" si="143"/>
        <v>J.2.</v>
      </c>
      <c r="C114" s="216" t="str">
        <f t="shared" ca="1" si="144"/>
        <v>Bendra pirkimo PVM suma (veiklos sąnaudoms)</v>
      </c>
      <c r="D114" s="218"/>
      <c r="E114" s="239" t="str">
        <f t="shared" ca="1" si="145"/>
        <v/>
      </c>
      <c r="F114" s="233">
        <f ca="1">H114+NPV(FD,I114:INDEX(I114:DC114,PAL))</f>
        <v>0</v>
      </c>
      <c r="G114" s="234">
        <f ca="1">G115+G116-G117</f>
        <v>0</v>
      </c>
      <c r="H114" s="101">
        <f ca="1">SUMPRODUCT($DG90:$DG99,H90:H99,1/($DG90:$DG99+100))</f>
        <v>0</v>
      </c>
      <c r="I114" s="101">
        <f t="shared" ref="I114:BT114" ca="1" si="158">SUMPRODUCT($DG90:$DG99,I90:I99,1/($DG90:$DG99+100))</f>
        <v>0</v>
      </c>
      <c r="J114" s="101">
        <f t="shared" ca="1" si="158"/>
        <v>0</v>
      </c>
      <c r="K114" s="101">
        <f t="shared" ca="1" si="158"/>
        <v>0</v>
      </c>
      <c r="L114" s="101">
        <f t="shared" ca="1" si="158"/>
        <v>0</v>
      </c>
      <c r="M114" s="101">
        <f t="shared" ca="1" si="158"/>
        <v>0</v>
      </c>
      <c r="N114" s="101">
        <f t="shared" ca="1" si="158"/>
        <v>0</v>
      </c>
      <c r="O114" s="101">
        <f t="shared" ca="1" si="158"/>
        <v>0</v>
      </c>
      <c r="P114" s="101">
        <f t="shared" ca="1" si="158"/>
        <v>0</v>
      </c>
      <c r="Q114" s="101">
        <f t="shared" ca="1" si="158"/>
        <v>0</v>
      </c>
      <c r="R114" s="101">
        <f t="shared" ca="1" si="158"/>
        <v>0</v>
      </c>
      <c r="S114" s="101">
        <f t="shared" ca="1" si="158"/>
        <v>0</v>
      </c>
      <c r="T114" s="101">
        <f t="shared" ca="1" si="158"/>
        <v>0</v>
      </c>
      <c r="U114" s="101">
        <f t="shared" ca="1" si="158"/>
        <v>0</v>
      </c>
      <c r="V114" s="101">
        <f t="shared" ca="1" si="158"/>
        <v>0</v>
      </c>
      <c r="W114" s="101">
        <f t="shared" ca="1" si="158"/>
        <v>0</v>
      </c>
      <c r="X114" s="101">
        <f t="shared" ca="1" si="158"/>
        <v>0</v>
      </c>
      <c r="Y114" s="101">
        <f t="shared" ca="1" si="158"/>
        <v>0</v>
      </c>
      <c r="Z114" s="101">
        <f t="shared" ca="1" si="158"/>
        <v>0</v>
      </c>
      <c r="AA114" s="101">
        <f t="shared" ca="1" si="158"/>
        <v>0</v>
      </c>
      <c r="AB114" s="101">
        <f t="shared" ca="1" si="158"/>
        <v>0</v>
      </c>
      <c r="AC114" s="101">
        <f t="shared" ca="1" si="158"/>
        <v>0</v>
      </c>
      <c r="AD114" s="101">
        <f t="shared" ca="1" si="158"/>
        <v>0</v>
      </c>
      <c r="AE114" s="101">
        <f t="shared" ca="1" si="158"/>
        <v>0</v>
      </c>
      <c r="AF114" s="101">
        <f t="shared" ca="1" si="158"/>
        <v>0</v>
      </c>
      <c r="AG114" s="101">
        <f t="shared" ca="1" si="158"/>
        <v>0</v>
      </c>
      <c r="AH114" s="101">
        <f t="shared" ca="1" si="158"/>
        <v>0</v>
      </c>
      <c r="AI114" s="101">
        <f t="shared" ca="1" si="158"/>
        <v>0</v>
      </c>
      <c r="AJ114" s="101">
        <f t="shared" ca="1" si="158"/>
        <v>0</v>
      </c>
      <c r="AK114" s="101">
        <f t="shared" ca="1" si="158"/>
        <v>0</v>
      </c>
      <c r="AL114" s="101">
        <f t="shared" ca="1" si="158"/>
        <v>0</v>
      </c>
      <c r="AM114" s="101">
        <f t="shared" ca="1" si="158"/>
        <v>0</v>
      </c>
      <c r="AN114" s="101">
        <f t="shared" ca="1" si="158"/>
        <v>0</v>
      </c>
      <c r="AO114" s="101">
        <f t="shared" ca="1" si="158"/>
        <v>0</v>
      </c>
      <c r="AP114" s="101">
        <f t="shared" ca="1" si="158"/>
        <v>0</v>
      </c>
      <c r="AQ114" s="101">
        <f t="shared" ca="1" si="158"/>
        <v>0</v>
      </c>
      <c r="AR114" s="101">
        <f t="shared" ca="1" si="158"/>
        <v>0</v>
      </c>
      <c r="AS114" s="101">
        <f t="shared" ca="1" si="158"/>
        <v>0</v>
      </c>
      <c r="AT114" s="101">
        <f t="shared" ca="1" si="158"/>
        <v>0</v>
      </c>
      <c r="AU114" s="101">
        <f t="shared" ca="1" si="158"/>
        <v>0</v>
      </c>
      <c r="AV114" s="101">
        <f t="shared" ca="1" si="158"/>
        <v>0</v>
      </c>
      <c r="AW114" s="101">
        <f t="shared" ca="1" si="158"/>
        <v>0</v>
      </c>
      <c r="AX114" s="101">
        <f t="shared" ca="1" si="158"/>
        <v>0</v>
      </c>
      <c r="AY114" s="101">
        <f t="shared" ca="1" si="158"/>
        <v>0</v>
      </c>
      <c r="AZ114" s="101">
        <f t="shared" ca="1" si="158"/>
        <v>0</v>
      </c>
      <c r="BA114" s="101">
        <f t="shared" ca="1" si="158"/>
        <v>0</v>
      </c>
      <c r="BB114" s="101">
        <f t="shared" ca="1" si="158"/>
        <v>0</v>
      </c>
      <c r="BC114" s="101">
        <f t="shared" ca="1" si="158"/>
        <v>0</v>
      </c>
      <c r="BD114" s="101">
        <f t="shared" ca="1" si="158"/>
        <v>0</v>
      </c>
      <c r="BE114" s="101">
        <f t="shared" ca="1" si="158"/>
        <v>0</v>
      </c>
      <c r="BF114" s="101">
        <f t="shared" ca="1" si="158"/>
        <v>0</v>
      </c>
      <c r="BG114" s="101">
        <f t="shared" ca="1" si="158"/>
        <v>0</v>
      </c>
      <c r="BH114" s="101">
        <f t="shared" ca="1" si="158"/>
        <v>0</v>
      </c>
      <c r="BI114" s="101">
        <f t="shared" ca="1" si="158"/>
        <v>0</v>
      </c>
      <c r="BJ114" s="101">
        <f t="shared" ca="1" si="158"/>
        <v>0</v>
      </c>
      <c r="BK114" s="101">
        <f t="shared" ca="1" si="158"/>
        <v>0</v>
      </c>
      <c r="BL114" s="101">
        <f t="shared" ca="1" si="158"/>
        <v>0</v>
      </c>
      <c r="BM114" s="101">
        <f t="shared" ca="1" si="158"/>
        <v>0</v>
      </c>
      <c r="BN114" s="101">
        <f t="shared" ca="1" si="158"/>
        <v>0</v>
      </c>
      <c r="BO114" s="101">
        <f t="shared" ca="1" si="158"/>
        <v>0</v>
      </c>
      <c r="BP114" s="101">
        <f t="shared" ca="1" si="158"/>
        <v>0</v>
      </c>
      <c r="BQ114" s="101">
        <f t="shared" ca="1" si="158"/>
        <v>0</v>
      </c>
      <c r="BR114" s="101">
        <f t="shared" ca="1" si="158"/>
        <v>0</v>
      </c>
      <c r="BS114" s="101">
        <f t="shared" ca="1" si="158"/>
        <v>0</v>
      </c>
      <c r="BT114" s="101">
        <f t="shared" ca="1" si="158"/>
        <v>0</v>
      </c>
      <c r="BU114" s="101">
        <f t="shared" ref="BU114:DC114" ca="1" si="159">SUMPRODUCT($DG90:$DG99,BU90:BU99,1/($DG90:$DG99+100))</f>
        <v>0</v>
      </c>
      <c r="BV114" s="101">
        <f t="shared" ca="1" si="159"/>
        <v>0</v>
      </c>
      <c r="BW114" s="101">
        <f t="shared" ca="1" si="159"/>
        <v>0</v>
      </c>
      <c r="BX114" s="101">
        <f t="shared" ca="1" si="159"/>
        <v>0</v>
      </c>
      <c r="BY114" s="101">
        <f t="shared" ca="1" si="159"/>
        <v>0</v>
      </c>
      <c r="BZ114" s="101">
        <f t="shared" ca="1" si="159"/>
        <v>0</v>
      </c>
      <c r="CA114" s="101">
        <f t="shared" ca="1" si="159"/>
        <v>0</v>
      </c>
      <c r="CB114" s="101">
        <f t="shared" ca="1" si="159"/>
        <v>0</v>
      </c>
      <c r="CC114" s="101">
        <f t="shared" ca="1" si="159"/>
        <v>0</v>
      </c>
      <c r="CD114" s="101">
        <f t="shared" ca="1" si="159"/>
        <v>0</v>
      </c>
      <c r="CE114" s="101">
        <f t="shared" ca="1" si="159"/>
        <v>0</v>
      </c>
      <c r="CF114" s="101">
        <f t="shared" ca="1" si="159"/>
        <v>0</v>
      </c>
      <c r="CG114" s="101">
        <f t="shared" ca="1" si="159"/>
        <v>0</v>
      </c>
      <c r="CH114" s="101">
        <f t="shared" ca="1" si="159"/>
        <v>0</v>
      </c>
      <c r="CI114" s="101">
        <f t="shared" ca="1" si="159"/>
        <v>0</v>
      </c>
      <c r="CJ114" s="101">
        <f t="shared" ca="1" si="159"/>
        <v>0</v>
      </c>
      <c r="CK114" s="101">
        <f t="shared" ca="1" si="159"/>
        <v>0</v>
      </c>
      <c r="CL114" s="101">
        <f t="shared" ca="1" si="159"/>
        <v>0</v>
      </c>
      <c r="CM114" s="101">
        <f t="shared" ca="1" si="159"/>
        <v>0</v>
      </c>
      <c r="CN114" s="101">
        <f t="shared" ca="1" si="159"/>
        <v>0</v>
      </c>
      <c r="CO114" s="101">
        <f t="shared" ca="1" si="159"/>
        <v>0</v>
      </c>
      <c r="CP114" s="101">
        <f t="shared" ca="1" si="159"/>
        <v>0</v>
      </c>
      <c r="CQ114" s="101">
        <f t="shared" ca="1" si="159"/>
        <v>0</v>
      </c>
      <c r="CR114" s="101">
        <f t="shared" ca="1" si="159"/>
        <v>0</v>
      </c>
      <c r="CS114" s="101">
        <f t="shared" ca="1" si="159"/>
        <v>0</v>
      </c>
      <c r="CT114" s="101">
        <f t="shared" ca="1" si="159"/>
        <v>0</v>
      </c>
      <c r="CU114" s="101">
        <f t="shared" ca="1" si="159"/>
        <v>0</v>
      </c>
      <c r="CV114" s="101">
        <f t="shared" ca="1" si="159"/>
        <v>0</v>
      </c>
      <c r="CW114" s="101">
        <f t="shared" ca="1" si="159"/>
        <v>0</v>
      </c>
      <c r="CX114" s="101">
        <f t="shared" ca="1" si="159"/>
        <v>0</v>
      </c>
      <c r="CY114" s="101">
        <f t="shared" ca="1" si="159"/>
        <v>0</v>
      </c>
      <c r="CZ114" s="101">
        <f t="shared" ca="1" si="159"/>
        <v>0</v>
      </c>
      <c r="DA114" s="101">
        <f t="shared" ca="1" si="159"/>
        <v>0</v>
      </c>
      <c r="DB114" s="101">
        <f t="shared" ca="1" si="159"/>
        <v>0</v>
      </c>
      <c r="DC114" s="101">
        <f t="shared" ca="1" si="159"/>
        <v>0</v>
      </c>
      <c r="DE114" s="403" t="str">
        <f t="shared" ca="1" si="100"/>
        <v>J.2.</v>
      </c>
      <c r="DF114" s="273">
        <v>1</v>
      </c>
    </row>
    <row r="115" spans="1:112" hidden="1">
      <c r="A115" s="210">
        <v>103</v>
      </c>
      <c r="B115" s="347" t="str">
        <f t="shared" ca="1" si="143"/>
        <v>J.3.</v>
      </c>
      <c r="C115" s="216" t="str">
        <f t="shared" ca="1" si="144"/>
        <v>Bendra pardavimo PVM suma</v>
      </c>
      <c r="D115" s="217"/>
      <c r="E115" s="239" t="str">
        <f t="shared" ca="1" si="145"/>
        <v/>
      </c>
      <c r="F115" s="233">
        <f ca="1">H115+NPV(FD,I115:INDEX(I115:DC115,PAL))</f>
        <v>0</v>
      </c>
      <c r="G115" s="230">
        <f ca="1">SUMIF($H$5:$DC$5,"&lt;="&amp;PAL,$H115:$DC115)</f>
        <v>0</v>
      </c>
      <c r="H115" s="101">
        <f ca="1">SUMPRODUCT($DG101:$DG110,H101:H110,1/($DG101:$DG110+100))</f>
        <v>0</v>
      </c>
      <c r="I115" s="101">
        <f t="shared" ref="I115:BT115" ca="1" si="160">SUMPRODUCT($DG101:$DG110,I101:I110,1/($DG101:$DG110+100))</f>
        <v>0</v>
      </c>
      <c r="J115" s="101">
        <f t="shared" ca="1" si="160"/>
        <v>0</v>
      </c>
      <c r="K115" s="101">
        <f t="shared" ca="1" si="160"/>
        <v>0</v>
      </c>
      <c r="L115" s="101">
        <f t="shared" ca="1" si="160"/>
        <v>0</v>
      </c>
      <c r="M115" s="101">
        <f t="shared" ca="1" si="160"/>
        <v>0</v>
      </c>
      <c r="N115" s="101">
        <f t="shared" ca="1" si="160"/>
        <v>0</v>
      </c>
      <c r="O115" s="101">
        <f t="shared" ca="1" si="160"/>
        <v>0</v>
      </c>
      <c r="P115" s="101">
        <f t="shared" ca="1" si="160"/>
        <v>0</v>
      </c>
      <c r="Q115" s="101">
        <f t="shared" ca="1" si="160"/>
        <v>0</v>
      </c>
      <c r="R115" s="101">
        <f t="shared" ca="1" si="160"/>
        <v>0</v>
      </c>
      <c r="S115" s="101">
        <f t="shared" ca="1" si="160"/>
        <v>0</v>
      </c>
      <c r="T115" s="101">
        <f t="shared" ca="1" si="160"/>
        <v>0</v>
      </c>
      <c r="U115" s="101">
        <f t="shared" ca="1" si="160"/>
        <v>0</v>
      </c>
      <c r="V115" s="101">
        <f t="shared" ca="1" si="160"/>
        <v>0</v>
      </c>
      <c r="W115" s="101">
        <f t="shared" ca="1" si="160"/>
        <v>0</v>
      </c>
      <c r="X115" s="101">
        <f t="shared" ca="1" si="160"/>
        <v>0</v>
      </c>
      <c r="Y115" s="101">
        <f t="shared" ca="1" si="160"/>
        <v>0</v>
      </c>
      <c r="Z115" s="101">
        <f t="shared" ca="1" si="160"/>
        <v>0</v>
      </c>
      <c r="AA115" s="101">
        <f t="shared" ca="1" si="160"/>
        <v>0</v>
      </c>
      <c r="AB115" s="101">
        <f t="shared" ca="1" si="160"/>
        <v>0</v>
      </c>
      <c r="AC115" s="101">
        <f t="shared" ca="1" si="160"/>
        <v>0</v>
      </c>
      <c r="AD115" s="101">
        <f t="shared" ca="1" si="160"/>
        <v>0</v>
      </c>
      <c r="AE115" s="101">
        <f t="shared" ca="1" si="160"/>
        <v>0</v>
      </c>
      <c r="AF115" s="101">
        <f t="shared" ca="1" si="160"/>
        <v>0</v>
      </c>
      <c r="AG115" s="101">
        <f t="shared" ca="1" si="160"/>
        <v>0</v>
      </c>
      <c r="AH115" s="101">
        <f t="shared" ca="1" si="160"/>
        <v>0</v>
      </c>
      <c r="AI115" s="101">
        <f t="shared" ca="1" si="160"/>
        <v>0</v>
      </c>
      <c r="AJ115" s="101">
        <f t="shared" ca="1" si="160"/>
        <v>0</v>
      </c>
      <c r="AK115" s="101">
        <f t="shared" ca="1" si="160"/>
        <v>0</v>
      </c>
      <c r="AL115" s="101">
        <f t="shared" ca="1" si="160"/>
        <v>0</v>
      </c>
      <c r="AM115" s="101">
        <f t="shared" ca="1" si="160"/>
        <v>0</v>
      </c>
      <c r="AN115" s="101">
        <f t="shared" ca="1" si="160"/>
        <v>0</v>
      </c>
      <c r="AO115" s="101">
        <f t="shared" ca="1" si="160"/>
        <v>0</v>
      </c>
      <c r="AP115" s="101">
        <f t="shared" ca="1" si="160"/>
        <v>0</v>
      </c>
      <c r="AQ115" s="101">
        <f t="shared" ca="1" si="160"/>
        <v>0</v>
      </c>
      <c r="AR115" s="101">
        <f t="shared" ca="1" si="160"/>
        <v>0</v>
      </c>
      <c r="AS115" s="101">
        <f t="shared" ca="1" si="160"/>
        <v>0</v>
      </c>
      <c r="AT115" s="101">
        <f t="shared" ca="1" si="160"/>
        <v>0</v>
      </c>
      <c r="AU115" s="101">
        <f t="shared" ca="1" si="160"/>
        <v>0</v>
      </c>
      <c r="AV115" s="101">
        <f t="shared" ca="1" si="160"/>
        <v>0</v>
      </c>
      <c r="AW115" s="101">
        <f t="shared" ca="1" si="160"/>
        <v>0</v>
      </c>
      <c r="AX115" s="101">
        <f t="shared" ca="1" si="160"/>
        <v>0</v>
      </c>
      <c r="AY115" s="101">
        <f t="shared" ca="1" si="160"/>
        <v>0</v>
      </c>
      <c r="AZ115" s="101">
        <f t="shared" ca="1" si="160"/>
        <v>0</v>
      </c>
      <c r="BA115" s="101">
        <f t="shared" ca="1" si="160"/>
        <v>0</v>
      </c>
      <c r="BB115" s="101">
        <f t="shared" ca="1" si="160"/>
        <v>0</v>
      </c>
      <c r="BC115" s="101">
        <f t="shared" ca="1" si="160"/>
        <v>0</v>
      </c>
      <c r="BD115" s="101">
        <f t="shared" ca="1" si="160"/>
        <v>0</v>
      </c>
      <c r="BE115" s="101">
        <f t="shared" ca="1" si="160"/>
        <v>0</v>
      </c>
      <c r="BF115" s="101">
        <f t="shared" ca="1" si="160"/>
        <v>0</v>
      </c>
      <c r="BG115" s="101">
        <f t="shared" ca="1" si="160"/>
        <v>0</v>
      </c>
      <c r="BH115" s="101">
        <f t="shared" ca="1" si="160"/>
        <v>0</v>
      </c>
      <c r="BI115" s="101">
        <f t="shared" ca="1" si="160"/>
        <v>0</v>
      </c>
      <c r="BJ115" s="101">
        <f t="shared" ca="1" si="160"/>
        <v>0</v>
      </c>
      <c r="BK115" s="101">
        <f t="shared" ca="1" si="160"/>
        <v>0</v>
      </c>
      <c r="BL115" s="101">
        <f t="shared" ca="1" si="160"/>
        <v>0</v>
      </c>
      <c r="BM115" s="101">
        <f t="shared" ca="1" si="160"/>
        <v>0</v>
      </c>
      <c r="BN115" s="101">
        <f t="shared" ca="1" si="160"/>
        <v>0</v>
      </c>
      <c r="BO115" s="101">
        <f t="shared" ca="1" si="160"/>
        <v>0</v>
      </c>
      <c r="BP115" s="101">
        <f t="shared" ca="1" si="160"/>
        <v>0</v>
      </c>
      <c r="BQ115" s="101">
        <f t="shared" ca="1" si="160"/>
        <v>0</v>
      </c>
      <c r="BR115" s="101">
        <f t="shared" ca="1" si="160"/>
        <v>0</v>
      </c>
      <c r="BS115" s="101">
        <f t="shared" ca="1" si="160"/>
        <v>0</v>
      </c>
      <c r="BT115" s="101">
        <f t="shared" ca="1" si="160"/>
        <v>0</v>
      </c>
      <c r="BU115" s="101">
        <f t="shared" ref="BU115:DC115" ca="1" si="161">SUMPRODUCT($DG101:$DG110,BU101:BU110,1/($DG101:$DG110+100))</f>
        <v>0</v>
      </c>
      <c r="BV115" s="101">
        <f t="shared" ca="1" si="161"/>
        <v>0</v>
      </c>
      <c r="BW115" s="101">
        <f t="shared" ca="1" si="161"/>
        <v>0</v>
      </c>
      <c r="BX115" s="101">
        <f t="shared" ca="1" si="161"/>
        <v>0</v>
      </c>
      <c r="BY115" s="101">
        <f t="shared" ca="1" si="161"/>
        <v>0</v>
      </c>
      <c r="BZ115" s="101">
        <f t="shared" ca="1" si="161"/>
        <v>0</v>
      </c>
      <c r="CA115" s="101">
        <f t="shared" ca="1" si="161"/>
        <v>0</v>
      </c>
      <c r="CB115" s="101">
        <f t="shared" ca="1" si="161"/>
        <v>0</v>
      </c>
      <c r="CC115" s="101">
        <f t="shared" ca="1" si="161"/>
        <v>0</v>
      </c>
      <c r="CD115" s="101">
        <f t="shared" ca="1" si="161"/>
        <v>0</v>
      </c>
      <c r="CE115" s="101">
        <f t="shared" ca="1" si="161"/>
        <v>0</v>
      </c>
      <c r="CF115" s="101">
        <f t="shared" ca="1" si="161"/>
        <v>0</v>
      </c>
      <c r="CG115" s="101">
        <f t="shared" ca="1" si="161"/>
        <v>0</v>
      </c>
      <c r="CH115" s="101">
        <f t="shared" ca="1" si="161"/>
        <v>0</v>
      </c>
      <c r="CI115" s="101">
        <f t="shared" ca="1" si="161"/>
        <v>0</v>
      </c>
      <c r="CJ115" s="101">
        <f t="shared" ca="1" si="161"/>
        <v>0</v>
      </c>
      <c r="CK115" s="101">
        <f t="shared" ca="1" si="161"/>
        <v>0</v>
      </c>
      <c r="CL115" s="101">
        <f t="shared" ca="1" si="161"/>
        <v>0</v>
      </c>
      <c r="CM115" s="101">
        <f t="shared" ca="1" si="161"/>
        <v>0</v>
      </c>
      <c r="CN115" s="101">
        <f t="shared" ca="1" si="161"/>
        <v>0</v>
      </c>
      <c r="CO115" s="101">
        <f t="shared" ca="1" si="161"/>
        <v>0</v>
      </c>
      <c r="CP115" s="101">
        <f t="shared" ca="1" si="161"/>
        <v>0</v>
      </c>
      <c r="CQ115" s="101">
        <f t="shared" ca="1" si="161"/>
        <v>0</v>
      </c>
      <c r="CR115" s="101">
        <f t="shared" ca="1" si="161"/>
        <v>0</v>
      </c>
      <c r="CS115" s="101">
        <f t="shared" ca="1" si="161"/>
        <v>0</v>
      </c>
      <c r="CT115" s="101">
        <f t="shared" ca="1" si="161"/>
        <v>0</v>
      </c>
      <c r="CU115" s="101">
        <f t="shared" ca="1" si="161"/>
        <v>0</v>
      </c>
      <c r="CV115" s="101">
        <f t="shared" ca="1" si="161"/>
        <v>0</v>
      </c>
      <c r="CW115" s="101">
        <f t="shared" ca="1" si="161"/>
        <v>0</v>
      </c>
      <c r="CX115" s="101">
        <f t="shared" ca="1" si="161"/>
        <v>0</v>
      </c>
      <c r="CY115" s="101">
        <f t="shared" ca="1" si="161"/>
        <v>0</v>
      </c>
      <c r="CZ115" s="101">
        <f t="shared" ca="1" si="161"/>
        <v>0</v>
      </c>
      <c r="DA115" s="101">
        <f t="shared" ca="1" si="161"/>
        <v>0</v>
      </c>
      <c r="DB115" s="101">
        <f t="shared" ca="1" si="161"/>
        <v>0</v>
      </c>
      <c r="DC115" s="101">
        <f t="shared" ca="1" si="161"/>
        <v>0</v>
      </c>
      <c r="DE115" s="403" t="str">
        <f t="shared" ca="1" si="100"/>
        <v>J.3.</v>
      </c>
      <c r="DF115" s="273">
        <v>1</v>
      </c>
    </row>
    <row r="116" spans="1:112" ht="43.2" hidden="1">
      <c r="A116" s="210">
        <v>104</v>
      </c>
      <c r="B116" s="347" t="str">
        <f t="shared" ca="1" si="143"/>
        <v>K.</v>
      </c>
      <c r="C116" s="339" t="str">
        <f t="shared" ca="1" si="144"/>
        <v>SIEKIAMAS REZULTATAS: Oficialiosios paramos vystymuisi kriterijus atitinkančių vystomojo bendradarbiavimo veiklų finansavimo apimtis, dalis nuo bendrųjų nacionalinių pajamų , matavimo vienetas: Procentai</v>
      </c>
      <c r="D116" s="217"/>
      <c r="E116" s="239" t="str">
        <f t="shared" ca="1" si="145"/>
        <v/>
      </c>
      <c r="F116" s="233">
        <f ca="1">H116+NPV(FD,I116:INDEX(I116:DC116,PAL))</f>
        <v>0</v>
      </c>
      <c r="G116" s="230">
        <f ca="1">SUMIF($H$5:$DC$5,"&lt;="&amp;PAL,$H116:$DC116)</f>
        <v>0</v>
      </c>
      <c r="H116" s="228">
        <f t="shared" ref="H116:AM116" ca="1" si="162">OFFSET(INDIRECT("'"&amp;Opt_alt&amp;"'!H12"),$A116,H$5)*$DF116</f>
        <v>0</v>
      </c>
      <c r="I116" s="228">
        <f t="shared" ca="1" si="162"/>
        <v>0</v>
      </c>
      <c r="J116" s="228">
        <f t="shared" ca="1" si="162"/>
        <v>0</v>
      </c>
      <c r="K116" s="228">
        <f t="shared" ca="1" si="162"/>
        <v>0</v>
      </c>
      <c r="L116" s="228">
        <f t="shared" ca="1" si="162"/>
        <v>0</v>
      </c>
      <c r="M116" s="228">
        <f t="shared" ca="1" si="162"/>
        <v>0</v>
      </c>
      <c r="N116" s="228">
        <f t="shared" ca="1" si="162"/>
        <v>0</v>
      </c>
      <c r="O116" s="228">
        <f t="shared" ca="1" si="162"/>
        <v>0</v>
      </c>
      <c r="P116" s="228">
        <f t="shared" ca="1" si="162"/>
        <v>0</v>
      </c>
      <c r="Q116" s="228">
        <f t="shared" ca="1" si="162"/>
        <v>0</v>
      </c>
      <c r="R116" s="228">
        <f t="shared" ca="1" si="162"/>
        <v>0</v>
      </c>
      <c r="S116" s="228">
        <f t="shared" ca="1" si="162"/>
        <v>0</v>
      </c>
      <c r="T116" s="228">
        <f t="shared" ca="1" si="162"/>
        <v>0</v>
      </c>
      <c r="U116" s="228">
        <f t="shared" ca="1" si="162"/>
        <v>0</v>
      </c>
      <c r="V116" s="228">
        <f t="shared" ca="1" si="162"/>
        <v>0</v>
      </c>
      <c r="W116" s="228">
        <f t="shared" ca="1" si="162"/>
        <v>0</v>
      </c>
      <c r="X116" s="228">
        <f t="shared" ca="1" si="162"/>
        <v>0</v>
      </c>
      <c r="Y116" s="228">
        <f t="shared" ca="1" si="162"/>
        <v>0</v>
      </c>
      <c r="Z116" s="228">
        <f t="shared" ca="1" si="162"/>
        <v>0</v>
      </c>
      <c r="AA116" s="228">
        <f t="shared" ca="1" si="162"/>
        <v>0</v>
      </c>
      <c r="AB116" s="228">
        <f t="shared" ca="1" si="162"/>
        <v>0</v>
      </c>
      <c r="AC116" s="228">
        <f t="shared" ca="1" si="162"/>
        <v>0</v>
      </c>
      <c r="AD116" s="228">
        <f t="shared" ca="1" si="162"/>
        <v>0</v>
      </c>
      <c r="AE116" s="228">
        <f t="shared" ca="1" si="162"/>
        <v>0</v>
      </c>
      <c r="AF116" s="228">
        <f t="shared" ca="1" si="162"/>
        <v>0</v>
      </c>
      <c r="AG116" s="228">
        <f t="shared" ca="1" si="162"/>
        <v>0</v>
      </c>
      <c r="AH116" s="228">
        <f t="shared" ca="1" si="162"/>
        <v>0</v>
      </c>
      <c r="AI116" s="228">
        <f t="shared" ca="1" si="162"/>
        <v>0</v>
      </c>
      <c r="AJ116" s="228">
        <f t="shared" ca="1" si="162"/>
        <v>0</v>
      </c>
      <c r="AK116" s="228">
        <f t="shared" ca="1" si="162"/>
        <v>0</v>
      </c>
      <c r="AL116" s="228">
        <f t="shared" ca="1" si="162"/>
        <v>0</v>
      </c>
      <c r="AM116" s="228">
        <f t="shared" ca="1" si="162"/>
        <v>0</v>
      </c>
      <c r="AN116" s="228">
        <f t="shared" ref="AN116:BS116" ca="1" si="163">OFFSET(INDIRECT("'"&amp;Opt_alt&amp;"'!H12"),$A116,AN$5)*$DF116</f>
        <v>0</v>
      </c>
      <c r="AO116" s="228">
        <f t="shared" ca="1" si="163"/>
        <v>0</v>
      </c>
      <c r="AP116" s="228">
        <f t="shared" ca="1" si="163"/>
        <v>0</v>
      </c>
      <c r="AQ116" s="228">
        <f t="shared" ca="1" si="163"/>
        <v>0</v>
      </c>
      <c r="AR116" s="228">
        <f t="shared" ca="1" si="163"/>
        <v>0</v>
      </c>
      <c r="AS116" s="228">
        <f t="shared" ca="1" si="163"/>
        <v>0</v>
      </c>
      <c r="AT116" s="228">
        <f t="shared" ca="1" si="163"/>
        <v>0</v>
      </c>
      <c r="AU116" s="228">
        <f t="shared" ca="1" si="163"/>
        <v>0</v>
      </c>
      <c r="AV116" s="228">
        <f t="shared" ca="1" si="163"/>
        <v>0</v>
      </c>
      <c r="AW116" s="228">
        <f t="shared" ca="1" si="163"/>
        <v>0</v>
      </c>
      <c r="AX116" s="228">
        <f t="shared" ca="1" si="163"/>
        <v>0</v>
      </c>
      <c r="AY116" s="228">
        <f t="shared" ca="1" si="163"/>
        <v>0</v>
      </c>
      <c r="AZ116" s="228">
        <f t="shared" ca="1" si="163"/>
        <v>0</v>
      </c>
      <c r="BA116" s="228">
        <f t="shared" ca="1" si="163"/>
        <v>0</v>
      </c>
      <c r="BB116" s="228">
        <f t="shared" ca="1" si="163"/>
        <v>0</v>
      </c>
      <c r="BC116" s="228">
        <f t="shared" ca="1" si="163"/>
        <v>0</v>
      </c>
      <c r="BD116" s="228">
        <f t="shared" ca="1" si="163"/>
        <v>0</v>
      </c>
      <c r="BE116" s="228">
        <f t="shared" ca="1" si="163"/>
        <v>0</v>
      </c>
      <c r="BF116" s="228">
        <f t="shared" ca="1" si="163"/>
        <v>0</v>
      </c>
      <c r="BG116" s="228">
        <f t="shared" ca="1" si="163"/>
        <v>0</v>
      </c>
      <c r="BH116" s="228">
        <f t="shared" ca="1" si="163"/>
        <v>0</v>
      </c>
      <c r="BI116" s="228">
        <f t="shared" ca="1" si="163"/>
        <v>0</v>
      </c>
      <c r="BJ116" s="228">
        <f t="shared" ca="1" si="163"/>
        <v>0</v>
      </c>
      <c r="BK116" s="228">
        <f t="shared" ca="1" si="163"/>
        <v>0</v>
      </c>
      <c r="BL116" s="228">
        <f t="shared" ca="1" si="163"/>
        <v>0</v>
      </c>
      <c r="BM116" s="228">
        <f t="shared" ca="1" si="163"/>
        <v>0</v>
      </c>
      <c r="BN116" s="228">
        <f t="shared" ca="1" si="163"/>
        <v>0</v>
      </c>
      <c r="BO116" s="228">
        <f t="shared" ca="1" si="163"/>
        <v>0</v>
      </c>
      <c r="BP116" s="228">
        <f t="shared" ca="1" si="163"/>
        <v>0</v>
      </c>
      <c r="BQ116" s="228">
        <f t="shared" ca="1" si="163"/>
        <v>0</v>
      </c>
      <c r="BR116" s="228">
        <f t="shared" ca="1" si="163"/>
        <v>0</v>
      </c>
      <c r="BS116" s="228">
        <f t="shared" ca="1" si="163"/>
        <v>0</v>
      </c>
      <c r="BT116" s="228">
        <f t="shared" ref="BT116:DC116" ca="1" si="164">OFFSET(INDIRECT("'"&amp;Opt_alt&amp;"'!H12"),$A116,BT$5)*$DF116</f>
        <v>0</v>
      </c>
      <c r="BU116" s="228">
        <f t="shared" ca="1" si="164"/>
        <v>0</v>
      </c>
      <c r="BV116" s="228">
        <f t="shared" ca="1" si="164"/>
        <v>0</v>
      </c>
      <c r="BW116" s="228">
        <f t="shared" ca="1" si="164"/>
        <v>0</v>
      </c>
      <c r="BX116" s="228">
        <f t="shared" ca="1" si="164"/>
        <v>0</v>
      </c>
      <c r="BY116" s="228">
        <f t="shared" ca="1" si="164"/>
        <v>0</v>
      </c>
      <c r="BZ116" s="228">
        <f t="shared" ca="1" si="164"/>
        <v>0</v>
      </c>
      <c r="CA116" s="228">
        <f t="shared" ca="1" si="164"/>
        <v>0</v>
      </c>
      <c r="CB116" s="228">
        <f t="shared" ca="1" si="164"/>
        <v>0</v>
      </c>
      <c r="CC116" s="228">
        <f t="shared" ca="1" si="164"/>
        <v>0</v>
      </c>
      <c r="CD116" s="228">
        <f t="shared" ca="1" si="164"/>
        <v>0</v>
      </c>
      <c r="CE116" s="228">
        <f t="shared" ca="1" si="164"/>
        <v>0</v>
      </c>
      <c r="CF116" s="228">
        <f t="shared" ca="1" si="164"/>
        <v>0</v>
      </c>
      <c r="CG116" s="228">
        <f t="shared" ca="1" si="164"/>
        <v>0</v>
      </c>
      <c r="CH116" s="228">
        <f t="shared" ca="1" si="164"/>
        <v>0</v>
      </c>
      <c r="CI116" s="228">
        <f t="shared" ca="1" si="164"/>
        <v>0</v>
      </c>
      <c r="CJ116" s="228">
        <f t="shared" ca="1" si="164"/>
        <v>0</v>
      </c>
      <c r="CK116" s="228">
        <f t="shared" ca="1" si="164"/>
        <v>0</v>
      </c>
      <c r="CL116" s="228">
        <f t="shared" ca="1" si="164"/>
        <v>0</v>
      </c>
      <c r="CM116" s="228">
        <f t="shared" ca="1" si="164"/>
        <v>0</v>
      </c>
      <c r="CN116" s="228">
        <f t="shared" ca="1" si="164"/>
        <v>0</v>
      </c>
      <c r="CO116" s="228">
        <f t="shared" ca="1" si="164"/>
        <v>0</v>
      </c>
      <c r="CP116" s="228">
        <f t="shared" ca="1" si="164"/>
        <v>0</v>
      </c>
      <c r="CQ116" s="228">
        <f t="shared" ca="1" si="164"/>
        <v>0</v>
      </c>
      <c r="CR116" s="228">
        <f t="shared" ca="1" si="164"/>
        <v>0</v>
      </c>
      <c r="CS116" s="228">
        <f t="shared" ca="1" si="164"/>
        <v>0</v>
      </c>
      <c r="CT116" s="228">
        <f t="shared" ca="1" si="164"/>
        <v>0</v>
      </c>
      <c r="CU116" s="228">
        <f t="shared" ca="1" si="164"/>
        <v>0</v>
      </c>
      <c r="CV116" s="228">
        <f t="shared" ca="1" si="164"/>
        <v>0</v>
      </c>
      <c r="CW116" s="228">
        <f t="shared" ca="1" si="164"/>
        <v>0</v>
      </c>
      <c r="CX116" s="228">
        <f t="shared" ca="1" si="164"/>
        <v>0</v>
      </c>
      <c r="CY116" s="228">
        <f t="shared" ca="1" si="164"/>
        <v>0</v>
      </c>
      <c r="CZ116" s="228">
        <f t="shared" ca="1" si="164"/>
        <v>0</v>
      </c>
      <c r="DA116" s="228">
        <f t="shared" ca="1" si="164"/>
        <v>0</v>
      </c>
      <c r="DB116" s="228">
        <f t="shared" ca="1" si="164"/>
        <v>0</v>
      </c>
      <c r="DC116" s="228">
        <f t="shared" ca="1" si="164"/>
        <v>0</v>
      </c>
      <c r="DD116" s="100"/>
      <c r="DE116" s="403" t="str">
        <f t="shared" ca="1" si="100"/>
        <v>K.</v>
      </c>
      <c r="DF116" s="273">
        <v>1</v>
      </c>
    </row>
    <row r="117" spans="1:112" hidden="1">
      <c r="A117" s="210">
        <v>105</v>
      </c>
      <c r="B117" s="347" t="str">
        <f t="shared" ca="1" si="143"/>
        <v>L.</v>
      </c>
      <c r="C117" s="339" t="str">
        <f t="shared" ca="1" si="144"/>
        <v>SOCIALINIS - EKONOMINIS POVEIKIS</v>
      </c>
      <c r="D117" s="218"/>
      <c r="E117" s="379" t="str">
        <f t="shared" ca="1" si="145"/>
        <v/>
      </c>
      <c r="F117" s="233">
        <f ca="1">H117+NPV(SD,I117:INDEX(I117:DC117,PAL))</f>
        <v>0</v>
      </c>
      <c r="G117" s="230">
        <f ca="1">SUMIF($H$5:$DC$5,"&lt;="&amp;PAL,$H117:$DC117)</f>
        <v>0</v>
      </c>
      <c r="H117" s="380">
        <f ca="1">H118-H126</f>
        <v>0</v>
      </c>
      <c r="I117" s="380">
        <f t="shared" ref="I117:BT117" ca="1" si="165">I118-I126</f>
        <v>0</v>
      </c>
      <c r="J117" s="380">
        <f t="shared" ca="1" si="165"/>
        <v>0</v>
      </c>
      <c r="K117" s="380">
        <f t="shared" ca="1" si="165"/>
        <v>0</v>
      </c>
      <c r="L117" s="380">
        <f t="shared" ca="1" si="165"/>
        <v>0</v>
      </c>
      <c r="M117" s="380">
        <f t="shared" ca="1" si="165"/>
        <v>0</v>
      </c>
      <c r="N117" s="380">
        <f t="shared" ca="1" si="165"/>
        <v>0</v>
      </c>
      <c r="O117" s="380">
        <f t="shared" ca="1" si="165"/>
        <v>0</v>
      </c>
      <c r="P117" s="380">
        <f t="shared" ca="1" si="165"/>
        <v>0</v>
      </c>
      <c r="Q117" s="380">
        <f t="shared" ca="1" si="165"/>
        <v>0</v>
      </c>
      <c r="R117" s="380">
        <f t="shared" ca="1" si="165"/>
        <v>0</v>
      </c>
      <c r="S117" s="380">
        <f t="shared" ca="1" si="165"/>
        <v>0</v>
      </c>
      <c r="T117" s="380">
        <f t="shared" ca="1" si="165"/>
        <v>0</v>
      </c>
      <c r="U117" s="380">
        <f t="shared" ca="1" si="165"/>
        <v>0</v>
      </c>
      <c r="V117" s="380">
        <f t="shared" ca="1" si="165"/>
        <v>0</v>
      </c>
      <c r="W117" s="380">
        <f t="shared" ca="1" si="165"/>
        <v>0</v>
      </c>
      <c r="X117" s="380">
        <f t="shared" ca="1" si="165"/>
        <v>0</v>
      </c>
      <c r="Y117" s="380">
        <f t="shared" ca="1" si="165"/>
        <v>0</v>
      </c>
      <c r="Z117" s="380">
        <f t="shared" ca="1" si="165"/>
        <v>0</v>
      </c>
      <c r="AA117" s="380">
        <f t="shared" ca="1" si="165"/>
        <v>0</v>
      </c>
      <c r="AB117" s="380">
        <f t="shared" ca="1" si="165"/>
        <v>0</v>
      </c>
      <c r="AC117" s="380">
        <f t="shared" ca="1" si="165"/>
        <v>0</v>
      </c>
      <c r="AD117" s="380">
        <f t="shared" ca="1" si="165"/>
        <v>0</v>
      </c>
      <c r="AE117" s="380">
        <f t="shared" ca="1" si="165"/>
        <v>0</v>
      </c>
      <c r="AF117" s="380">
        <f t="shared" ca="1" si="165"/>
        <v>0</v>
      </c>
      <c r="AG117" s="380">
        <f t="shared" ca="1" si="165"/>
        <v>0</v>
      </c>
      <c r="AH117" s="380">
        <f t="shared" ca="1" si="165"/>
        <v>0</v>
      </c>
      <c r="AI117" s="380">
        <f t="shared" ca="1" si="165"/>
        <v>0</v>
      </c>
      <c r="AJ117" s="380">
        <f t="shared" ca="1" si="165"/>
        <v>0</v>
      </c>
      <c r="AK117" s="380">
        <f t="shared" ca="1" si="165"/>
        <v>0</v>
      </c>
      <c r="AL117" s="380">
        <f t="shared" ca="1" si="165"/>
        <v>0</v>
      </c>
      <c r="AM117" s="380">
        <f t="shared" ca="1" si="165"/>
        <v>0</v>
      </c>
      <c r="AN117" s="380">
        <f t="shared" ca="1" si="165"/>
        <v>0</v>
      </c>
      <c r="AO117" s="380">
        <f t="shared" ca="1" si="165"/>
        <v>0</v>
      </c>
      <c r="AP117" s="380">
        <f t="shared" ca="1" si="165"/>
        <v>0</v>
      </c>
      <c r="AQ117" s="380">
        <f t="shared" ca="1" si="165"/>
        <v>0</v>
      </c>
      <c r="AR117" s="380">
        <f t="shared" ca="1" si="165"/>
        <v>0</v>
      </c>
      <c r="AS117" s="380">
        <f t="shared" ca="1" si="165"/>
        <v>0</v>
      </c>
      <c r="AT117" s="380">
        <f t="shared" ca="1" si="165"/>
        <v>0</v>
      </c>
      <c r="AU117" s="380">
        <f t="shared" ca="1" si="165"/>
        <v>0</v>
      </c>
      <c r="AV117" s="380">
        <f t="shared" ca="1" si="165"/>
        <v>0</v>
      </c>
      <c r="AW117" s="380">
        <f t="shared" ca="1" si="165"/>
        <v>0</v>
      </c>
      <c r="AX117" s="380">
        <f t="shared" ca="1" si="165"/>
        <v>0</v>
      </c>
      <c r="AY117" s="380">
        <f t="shared" ca="1" si="165"/>
        <v>0</v>
      </c>
      <c r="AZ117" s="380">
        <f t="shared" ca="1" si="165"/>
        <v>0</v>
      </c>
      <c r="BA117" s="380">
        <f t="shared" ca="1" si="165"/>
        <v>0</v>
      </c>
      <c r="BB117" s="380">
        <f t="shared" ca="1" si="165"/>
        <v>0</v>
      </c>
      <c r="BC117" s="380">
        <f t="shared" ca="1" si="165"/>
        <v>0</v>
      </c>
      <c r="BD117" s="380">
        <f t="shared" ca="1" si="165"/>
        <v>0</v>
      </c>
      <c r="BE117" s="380">
        <f t="shared" ca="1" si="165"/>
        <v>0</v>
      </c>
      <c r="BF117" s="380">
        <f t="shared" ca="1" si="165"/>
        <v>0</v>
      </c>
      <c r="BG117" s="380">
        <f t="shared" ca="1" si="165"/>
        <v>0</v>
      </c>
      <c r="BH117" s="380">
        <f t="shared" ca="1" si="165"/>
        <v>0</v>
      </c>
      <c r="BI117" s="380">
        <f t="shared" ca="1" si="165"/>
        <v>0</v>
      </c>
      <c r="BJ117" s="380">
        <f t="shared" ca="1" si="165"/>
        <v>0</v>
      </c>
      <c r="BK117" s="380">
        <f t="shared" ca="1" si="165"/>
        <v>0</v>
      </c>
      <c r="BL117" s="380">
        <f t="shared" ca="1" si="165"/>
        <v>0</v>
      </c>
      <c r="BM117" s="380">
        <f t="shared" ca="1" si="165"/>
        <v>0</v>
      </c>
      <c r="BN117" s="380">
        <f t="shared" ca="1" si="165"/>
        <v>0</v>
      </c>
      <c r="BO117" s="380">
        <f t="shared" ca="1" si="165"/>
        <v>0</v>
      </c>
      <c r="BP117" s="380">
        <f t="shared" ca="1" si="165"/>
        <v>0</v>
      </c>
      <c r="BQ117" s="380">
        <f t="shared" ca="1" si="165"/>
        <v>0</v>
      </c>
      <c r="BR117" s="380">
        <f t="shared" ca="1" si="165"/>
        <v>0</v>
      </c>
      <c r="BS117" s="380">
        <f t="shared" ca="1" si="165"/>
        <v>0</v>
      </c>
      <c r="BT117" s="380">
        <f t="shared" ca="1" si="165"/>
        <v>0</v>
      </c>
      <c r="BU117" s="380">
        <f t="shared" ref="BU117:DC117" ca="1" si="166">BU118-BU126</f>
        <v>0</v>
      </c>
      <c r="BV117" s="380">
        <f t="shared" ca="1" si="166"/>
        <v>0</v>
      </c>
      <c r="BW117" s="380">
        <f t="shared" ca="1" si="166"/>
        <v>0</v>
      </c>
      <c r="BX117" s="380">
        <f t="shared" ca="1" si="166"/>
        <v>0</v>
      </c>
      <c r="BY117" s="380">
        <f t="shared" ca="1" si="166"/>
        <v>0</v>
      </c>
      <c r="BZ117" s="380">
        <f t="shared" ca="1" si="166"/>
        <v>0</v>
      </c>
      <c r="CA117" s="380">
        <f t="shared" ca="1" si="166"/>
        <v>0</v>
      </c>
      <c r="CB117" s="380">
        <f t="shared" ca="1" si="166"/>
        <v>0</v>
      </c>
      <c r="CC117" s="380">
        <f t="shared" ca="1" si="166"/>
        <v>0</v>
      </c>
      <c r="CD117" s="380">
        <f t="shared" ca="1" si="166"/>
        <v>0</v>
      </c>
      <c r="CE117" s="380">
        <f t="shared" ca="1" si="166"/>
        <v>0</v>
      </c>
      <c r="CF117" s="380">
        <f t="shared" ca="1" si="166"/>
        <v>0</v>
      </c>
      <c r="CG117" s="380">
        <f t="shared" ca="1" si="166"/>
        <v>0</v>
      </c>
      <c r="CH117" s="380">
        <f t="shared" ca="1" si="166"/>
        <v>0</v>
      </c>
      <c r="CI117" s="380">
        <f t="shared" ca="1" si="166"/>
        <v>0</v>
      </c>
      <c r="CJ117" s="380">
        <f t="shared" ca="1" si="166"/>
        <v>0</v>
      </c>
      <c r="CK117" s="380">
        <f t="shared" ca="1" si="166"/>
        <v>0</v>
      </c>
      <c r="CL117" s="380">
        <f t="shared" ca="1" si="166"/>
        <v>0</v>
      </c>
      <c r="CM117" s="380">
        <f t="shared" ca="1" si="166"/>
        <v>0</v>
      </c>
      <c r="CN117" s="380">
        <f t="shared" ca="1" si="166"/>
        <v>0</v>
      </c>
      <c r="CO117" s="380">
        <f t="shared" ca="1" si="166"/>
        <v>0</v>
      </c>
      <c r="CP117" s="380">
        <f t="shared" ca="1" si="166"/>
        <v>0</v>
      </c>
      <c r="CQ117" s="380">
        <f t="shared" ca="1" si="166"/>
        <v>0</v>
      </c>
      <c r="CR117" s="380">
        <f t="shared" ca="1" si="166"/>
        <v>0</v>
      </c>
      <c r="CS117" s="380">
        <f t="shared" ca="1" si="166"/>
        <v>0</v>
      </c>
      <c r="CT117" s="380">
        <f t="shared" ca="1" si="166"/>
        <v>0</v>
      </c>
      <c r="CU117" s="380">
        <f t="shared" ca="1" si="166"/>
        <v>0</v>
      </c>
      <c r="CV117" s="380">
        <f t="shared" ca="1" si="166"/>
        <v>0</v>
      </c>
      <c r="CW117" s="380">
        <f t="shared" ca="1" si="166"/>
        <v>0</v>
      </c>
      <c r="CX117" s="380">
        <f t="shared" ca="1" si="166"/>
        <v>0</v>
      </c>
      <c r="CY117" s="380">
        <f t="shared" ca="1" si="166"/>
        <v>0</v>
      </c>
      <c r="CZ117" s="380">
        <f t="shared" ca="1" si="166"/>
        <v>0</v>
      </c>
      <c r="DA117" s="380">
        <f t="shared" ca="1" si="166"/>
        <v>0</v>
      </c>
      <c r="DB117" s="380">
        <f t="shared" ca="1" si="166"/>
        <v>0</v>
      </c>
      <c r="DC117" s="380">
        <f t="shared" ca="1" si="166"/>
        <v>0</v>
      </c>
      <c r="DD117" s="100"/>
      <c r="DE117" s="403" t="str">
        <f t="shared" ca="1" si="100"/>
        <v>L.</v>
      </c>
      <c r="DF117" s="273">
        <v>1</v>
      </c>
      <c r="DG117" s="261"/>
      <c r="DH117" s="261"/>
    </row>
    <row r="118" spans="1:112" ht="28.8" hidden="1">
      <c r="A118" s="210">
        <v>106</v>
      </c>
      <c r="B118" s="347" t="str">
        <f t="shared" ca="1" si="143"/>
        <v>L.1.</v>
      </c>
      <c r="C118" s="339" t="str">
        <f t="shared" ca="1" si="144"/>
        <v>Socialinio - ekonominio poveikio nauda</v>
      </c>
      <c r="D118" s="218" t="str">
        <f>IF(Result_mat=0,"",Result_mat)</f>
        <v>Procentai</v>
      </c>
      <c r="E118" s="379" t="str">
        <f t="shared" ca="1" si="145"/>
        <v/>
      </c>
      <c r="F118" s="233">
        <f ca="1">H118+NPV(SD,I118:INDEX(I118:DC118,PAL))</f>
        <v>0</v>
      </c>
      <c r="G118" s="230">
        <f ca="1">SUMIF($H$5:$DC$5,"&lt;="&amp;PAL,$H118:$DC118)</f>
        <v>0</v>
      </c>
      <c r="H118" s="380">
        <f ca="1">SUM(H119:H125)</f>
        <v>0</v>
      </c>
      <c r="I118" s="380">
        <f t="shared" ref="I118:BT118" ca="1" si="167">SUM(I119:I125)</f>
        <v>0</v>
      </c>
      <c r="J118" s="380">
        <f t="shared" ca="1" si="167"/>
        <v>0</v>
      </c>
      <c r="K118" s="380">
        <f t="shared" ca="1" si="167"/>
        <v>0</v>
      </c>
      <c r="L118" s="380">
        <f t="shared" ca="1" si="167"/>
        <v>0</v>
      </c>
      <c r="M118" s="380">
        <f t="shared" ca="1" si="167"/>
        <v>0</v>
      </c>
      <c r="N118" s="380">
        <f t="shared" ca="1" si="167"/>
        <v>0</v>
      </c>
      <c r="O118" s="380">
        <f t="shared" ca="1" si="167"/>
        <v>0</v>
      </c>
      <c r="P118" s="380">
        <f t="shared" ca="1" si="167"/>
        <v>0</v>
      </c>
      <c r="Q118" s="380">
        <f t="shared" ca="1" si="167"/>
        <v>0</v>
      </c>
      <c r="R118" s="380">
        <f t="shared" ca="1" si="167"/>
        <v>0</v>
      </c>
      <c r="S118" s="380">
        <f t="shared" ca="1" si="167"/>
        <v>0</v>
      </c>
      <c r="T118" s="380">
        <f t="shared" ca="1" si="167"/>
        <v>0</v>
      </c>
      <c r="U118" s="380">
        <f t="shared" ca="1" si="167"/>
        <v>0</v>
      </c>
      <c r="V118" s="380">
        <f t="shared" ca="1" si="167"/>
        <v>0</v>
      </c>
      <c r="W118" s="380">
        <f t="shared" ca="1" si="167"/>
        <v>0</v>
      </c>
      <c r="X118" s="380">
        <f t="shared" ca="1" si="167"/>
        <v>0</v>
      </c>
      <c r="Y118" s="380">
        <f t="shared" ca="1" si="167"/>
        <v>0</v>
      </c>
      <c r="Z118" s="380">
        <f t="shared" ca="1" si="167"/>
        <v>0</v>
      </c>
      <c r="AA118" s="380">
        <f t="shared" ca="1" si="167"/>
        <v>0</v>
      </c>
      <c r="AB118" s="380">
        <f t="shared" ca="1" si="167"/>
        <v>0</v>
      </c>
      <c r="AC118" s="380">
        <f t="shared" ca="1" si="167"/>
        <v>0</v>
      </c>
      <c r="AD118" s="380">
        <f t="shared" ca="1" si="167"/>
        <v>0</v>
      </c>
      <c r="AE118" s="380">
        <f t="shared" ca="1" si="167"/>
        <v>0</v>
      </c>
      <c r="AF118" s="380">
        <f t="shared" ca="1" si="167"/>
        <v>0</v>
      </c>
      <c r="AG118" s="380">
        <f t="shared" ca="1" si="167"/>
        <v>0</v>
      </c>
      <c r="AH118" s="380">
        <f t="shared" ca="1" si="167"/>
        <v>0</v>
      </c>
      <c r="AI118" s="380">
        <f t="shared" ca="1" si="167"/>
        <v>0</v>
      </c>
      <c r="AJ118" s="380">
        <f t="shared" ca="1" si="167"/>
        <v>0</v>
      </c>
      <c r="AK118" s="380">
        <f t="shared" ca="1" si="167"/>
        <v>0</v>
      </c>
      <c r="AL118" s="380">
        <f t="shared" ca="1" si="167"/>
        <v>0</v>
      </c>
      <c r="AM118" s="380">
        <f t="shared" ca="1" si="167"/>
        <v>0</v>
      </c>
      <c r="AN118" s="380">
        <f t="shared" ca="1" si="167"/>
        <v>0</v>
      </c>
      <c r="AO118" s="380">
        <f t="shared" ca="1" si="167"/>
        <v>0</v>
      </c>
      <c r="AP118" s="380">
        <f t="shared" ca="1" si="167"/>
        <v>0</v>
      </c>
      <c r="AQ118" s="380">
        <f t="shared" ca="1" si="167"/>
        <v>0</v>
      </c>
      <c r="AR118" s="380">
        <f t="shared" ca="1" si="167"/>
        <v>0</v>
      </c>
      <c r="AS118" s="380">
        <f t="shared" ca="1" si="167"/>
        <v>0</v>
      </c>
      <c r="AT118" s="380">
        <f t="shared" ca="1" si="167"/>
        <v>0</v>
      </c>
      <c r="AU118" s="380">
        <f t="shared" ca="1" si="167"/>
        <v>0</v>
      </c>
      <c r="AV118" s="380">
        <f t="shared" ca="1" si="167"/>
        <v>0</v>
      </c>
      <c r="AW118" s="380">
        <f t="shared" ca="1" si="167"/>
        <v>0</v>
      </c>
      <c r="AX118" s="380">
        <f t="shared" ca="1" si="167"/>
        <v>0</v>
      </c>
      <c r="AY118" s="380">
        <f t="shared" ca="1" si="167"/>
        <v>0</v>
      </c>
      <c r="AZ118" s="380">
        <f t="shared" ca="1" si="167"/>
        <v>0</v>
      </c>
      <c r="BA118" s="380">
        <f t="shared" ca="1" si="167"/>
        <v>0</v>
      </c>
      <c r="BB118" s="380">
        <f t="shared" ca="1" si="167"/>
        <v>0</v>
      </c>
      <c r="BC118" s="380">
        <f t="shared" ca="1" si="167"/>
        <v>0</v>
      </c>
      <c r="BD118" s="380">
        <f t="shared" ca="1" si="167"/>
        <v>0</v>
      </c>
      <c r="BE118" s="380">
        <f t="shared" ca="1" si="167"/>
        <v>0</v>
      </c>
      <c r="BF118" s="380">
        <f t="shared" ca="1" si="167"/>
        <v>0</v>
      </c>
      <c r="BG118" s="380">
        <f t="shared" ca="1" si="167"/>
        <v>0</v>
      </c>
      <c r="BH118" s="380">
        <f t="shared" ca="1" si="167"/>
        <v>0</v>
      </c>
      <c r="BI118" s="380">
        <f t="shared" ca="1" si="167"/>
        <v>0</v>
      </c>
      <c r="BJ118" s="380">
        <f t="shared" ca="1" si="167"/>
        <v>0</v>
      </c>
      <c r="BK118" s="380">
        <f t="shared" ca="1" si="167"/>
        <v>0</v>
      </c>
      <c r="BL118" s="380">
        <f t="shared" ca="1" si="167"/>
        <v>0</v>
      </c>
      <c r="BM118" s="380">
        <f t="shared" ca="1" si="167"/>
        <v>0</v>
      </c>
      <c r="BN118" s="380">
        <f t="shared" ca="1" si="167"/>
        <v>0</v>
      </c>
      <c r="BO118" s="380">
        <f t="shared" ca="1" si="167"/>
        <v>0</v>
      </c>
      <c r="BP118" s="380">
        <f t="shared" ca="1" si="167"/>
        <v>0</v>
      </c>
      <c r="BQ118" s="380">
        <f t="shared" ca="1" si="167"/>
        <v>0</v>
      </c>
      <c r="BR118" s="380">
        <f t="shared" ca="1" si="167"/>
        <v>0</v>
      </c>
      <c r="BS118" s="380">
        <f t="shared" ca="1" si="167"/>
        <v>0</v>
      </c>
      <c r="BT118" s="380">
        <f t="shared" ca="1" si="167"/>
        <v>0</v>
      </c>
      <c r="BU118" s="380">
        <f t="shared" ref="BU118:DC118" ca="1" si="168">SUM(BU119:BU125)</f>
        <v>0</v>
      </c>
      <c r="BV118" s="380">
        <f t="shared" ca="1" si="168"/>
        <v>0</v>
      </c>
      <c r="BW118" s="380">
        <f t="shared" ca="1" si="168"/>
        <v>0</v>
      </c>
      <c r="BX118" s="380">
        <f t="shared" ca="1" si="168"/>
        <v>0</v>
      </c>
      <c r="BY118" s="380">
        <f t="shared" ca="1" si="168"/>
        <v>0</v>
      </c>
      <c r="BZ118" s="380">
        <f t="shared" ca="1" si="168"/>
        <v>0</v>
      </c>
      <c r="CA118" s="380">
        <f t="shared" ca="1" si="168"/>
        <v>0</v>
      </c>
      <c r="CB118" s="380">
        <f t="shared" ca="1" si="168"/>
        <v>0</v>
      </c>
      <c r="CC118" s="380">
        <f t="shared" ca="1" si="168"/>
        <v>0</v>
      </c>
      <c r="CD118" s="380">
        <f t="shared" ca="1" si="168"/>
        <v>0</v>
      </c>
      <c r="CE118" s="380">
        <f t="shared" ca="1" si="168"/>
        <v>0</v>
      </c>
      <c r="CF118" s="380">
        <f t="shared" ca="1" si="168"/>
        <v>0</v>
      </c>
      <c r="CG118" s="380">
        <f t="shared" ca="1" si="168"/>
        <v>0</v>
      </c>
      <c r="CH118" s="380">
        <f t="shared" ca="1" si="168"/>
        <v>0</v>
      </c>
      <c r="CI118" s="380">
        <f t="shared" ca="1" si="168"/>
        <v>0</v>
      </c>
      <c r="CJ118" s="380">
        <f t="shared" ca="1" si="168"/>
        <v>0</v>
      </c>
      <c r="CK118" s="380">
        <f t="shared" ca="1" si="168"/>
        <v>0</v>
      </c>
      <c r="CL118" s="380">
        <f t="shared" ca="1" si="168"/>
        <v>0</v>
      </c>
      <c r="CM118" s="380">
        <f t="shared" ca="1" si="168"/>
        <v>0</v>
      </c>
      <c r="CN118" s="380">
        <f t="shared" ca="1" si="168"/>
        <v>0</v>
      </c>
      <c r="CO118" s="380">
        <f t="shared" ca="1" si="168"/>
        <v>0</v>
      </c>
      <c r="CP118" s="380">
        <f t="shared" ca="1" si="168"/>
        <v>0</v>
      </c>
      <c r="CQ118" s="380">
        <f t="shared" ca="1" si="168"/>
        <v>0</v>
      </c>
      <c r="CR118" s="380">
        <f t="shared" ca="1" si="168"/>
        <v>0</v>
      </c>
      <c r="CS118" s="380">
        <f t="shared" ca="1" si="168"/>
        <v>0</v>
      </c>
      <c r="CT118" s="380">
        <f t="shared" ca="1" si="168"/>
        <v>0</v>
      </c>
      <c r="CU118" s="380">
        <f t="shared" ca="1" si="168"/>
        <v>0</v>
      </c>
      <c r="CV118" s="380">
        <f t="shared" ca="1" si="168"/>
        <v>0</v>
      </c>
      <c r="CW118" s="380">
        <f t="shared" ca="1" si="168"/>
        <v>0</v>
      </c>
      <c r="CX118" s="380">
        <f t="shared" ca="1" si="168"/>
        <v>0</v>
      </c>
      <c r="CY118" s="380">
        <f t="shared" ca="1" si="168"/>
        <v>0</v>
      </c>
      <c r="CZ118" s="380">
        <f t="shared" ca="1" si="168"/>
        <v>0</v>
      </c>
      <c r="DA118" s="380">
        <f t="shared" ca="1" si="168"/>
        <v>0</v>
      </c>
      <c r="DB118" s="380">
        <f t="shared" ca="1" si="168"/>
        <v>0</v>
      </c>
      <c r="DC118" s="380">
        <f t="shared" ca="1" si="168"/>
        <v>0</v>
      </c>
      <c r="DE118" s="403" t="str">
        <f t="shared" ca="1" si="100"/>
        <v>L.1.</v>
      </c>
      <c r="DF118" s="273">
        <v>1</v>
      </c>
      <c r="DG118" s="261"/>
      <c r="DH118" s="261"/>
    </row>
    <row r="119" spans="1:112" s="1" customFormat="1" hidden="1">
      <c r="A119" s="210">
        <v>107</v>
      </c>
      <c r="B119" s="347" t="str">
        <f t="shared" ca="1" si="143"/>
        <v>L.1.1.</v>
      </c>
      <c r="C119" s="216" t="str">
        <f t="shared" ca="1" si="144"/>
        <v/>
      </c>
      <c r="D119" s="225"/>
      <c r="E119" s="239" t="str">
        <f t="shared" ca="1" si="145"/>
        <v/>
      </c>
      <c r="F119" s="233">
        <f ca="1">H119+NPV(SD,I119:INDEX(I119:DC119,PAL))</f>
        <v>0</v>
      </c>
      <c r="G119" s="230">
        <f ca="1">SUMIF($H$5:$DC$5,"&lt;="&amp;PAL,$H119:$DC119)</f>
        <v>0</v>
      </c>
      <c r="H119" s="228">
        <f t="shared" ref="H119:Q125" ca="1" si="169">OFFSET(INDIRECT("'"&amp;Opt_alt&amp;"'!H12"),$A119,H$5)*$DF119</f>
        <v>0</v>
      </c>
      <c r="I119" s="228">
        <f t="shared" ca="1" si="169"/>
        <v>0</v>
      </c>
      <c r="J119" s="228">
        <f t="shared" ca="1" si="169"/>
        <v>0</v>
      </c>
      <c r="K119" s="228">
        <f t="shared" ca="1" si="169"/>
        <v>0</v>
      </c>
      <c r="L119" s="228">
        <f t="shared" ca="1" si="169"/>
        <v>0</v>
      </c>
      <c r="M119" s="228">
        <f t="shared" ca="1" si="169"/>
        <v>0</v>
      </c>
      <c r="N119" s="228">
        <f t="shared" ca="1" si="169"/>
        <v>0</v>
      </c>
      <c r="O119" s="228">
        <f t="shared" ca="1" si="169"/>
        <v>0</v>
      </c>
      <c r="P119" s="228">
        <f t="shared" ca="1" si="169"/>
        <v>0</v>
      </c>
      <c r="Q119" s="228">
        <f t="shared" ca="1" si="169"/>
        <v>0</v>
      </c>
      <c r="R119" s="228">
        <f t="shared" ref="R119:AA125" ca="1" si="170">OFFSET(INDIRECT("'"&amp;Opt_alt&amp;"'!H12"),$A119,R$5)*$DF119</f>
        <v>0</v>
      </c>
      <c r="S119" s="228">
        <f t="shared" ca="1" si="170"/>
        <v>0</v>
      </c>
      <c r="T119" s="228">
        <f t="shared" ca="1" si="170"/>
        <v>0</v>
      </c>
      <c r="U119" s="228">
        <f t="shared" ca="1" si="170"/>
        <v>0</v>
      </c>
      <c r="V119" s="228">
        <f t="shared" ca="1" si="170"/>
        <v>0</v>
      </c>
      <c r="W119" s="228">
        <f t="shared" ca="1" si="170"/>
        <v>0</v>
      </c>
      <c r="X119" s="228">
        <f t="shared" ca="1" si="170"/>
        <v>0</v>
      </c>
      <c r="Y119" s="228">
        <f t="shared" ca="1" si="170"/>
        <v>0</v>
      </c>
      <c r="Z119" s="228">
        <f t="shared" ca="1" si="170"/>
        <v>0</v>
      </c>
      <c r="AA119" s="228">
        <f t="shared" ca="1" si="170"/>
        <v>0</v>
      </c>
      <c r="AB119" s="228">
        <f t="shared" ref="AB119:AK125" ca="1" si="171">OFFSET(INDIRECT("'"&amp;Opt_alt&amp;"'!H12"),$A119,AB$5)*$DF119</f>
        <v>0</v>
      </c>
      <c r="AC119" s="228">
        <f t="shared" ca="1" si="171"/>
        <v>0</v>
      </c>
      <c r="AD119" s="228">
        <f t="shared" ca="1" si="171"/>
        <v>0</v>
      </c>
      <c r="AE119" s="228">
        <f t="shared" ca="1" si="171"/>
        <v>0</v>
      </c>
      <c r="AF119" s="228">
        <f t="shared" ca="1" si="171"/>
        <v>0</v>
      </c>
      <c r="AG119" s="228">
        <f t="shared" ca="1" si="171"/>
        <v>0</v>
      </c>
      <c r="AH119" s="228">
        <f t="shared" ca="1" si="171"/>
        <v>0</v>
      </c>
      <c r="AI119" s="228">
        <f t="shared" ca="1" si="171"/>
        <v>0</v>
      </c>
      <c r="AJ119" s="228">
        <f t="shared" ca="1" si="171"/>
        <v>0</v>
      </c>
      <c r="AK119" s="228">
        <f t="shared" ca="1" si="171"/>
        <v>0</v>
      </c>
      <c r="AL119" s="228">
        <f t="shared" ref="AL119:AU125" ca="1" si="172">OFFSET(INDIRECT("'"&amp;Opt_alt&amp;"'!H12"),$A119,AL$5)*$DF119</f>
        <v>0</v>
      </c>
      <c r="AM119" s="228">
        <f t="shared" ca="1" si="172"/>
        <v>0</v>
      </c>
      <c r="AN119" s="228">
        <f t="shared" ca="1" si="172"/>
        <v>0</v>
      </c>
      <c r="AO119" s="228">
        <f t="shared" ca="1" si="172"/>
        <v>0</v>
      </c>
      <c r="AP119" s="228">
        <f t="shared" ca="1" si="172"/>
        <v>0</v>
      </c>
      <c r="AQ119" s="228">
        <f t="shared" ca="1" si="172"/>
        <v>0</v>
      </c>
      <c r="AR119" s="228">
        <f t="shared" ca="1" si="172"/>
        <v>0</v>
      </c>
      <c r="AS119" s="228">
        <f t="shared" ca="1" si="172"/>
        <v>0</v>
      </c>
      <c r="AT119" s="228">
        <f t="shared" ca="1" si="172"/>
        <v>0</v>
      </c>
      <c r="AU119" s="228">
        <f t="shared" ca="1" si="172"/>
        <v>0</v>
      </c>
      <c r="AV119" s="228">
        <f t="shared" ref="AV119:BE125" ca="1" si="173">OFFSET(INDIRECT("'"&amp;Opt_alt&amp;"'!H12"),$A119,AV$5)*$DF119</f>
        <v>0</v>
      </c>
      <c r="AW119" s="228">
        <f t="shared" ca="1" si="173"/>
        <v>0</v>
      </c>
      <c r="AX119" s="228">
        <f t="shared" ca="1" si="173"/>
        <v>0</v>
      </c>
      <c r="AY119" s="228">
        <f t="shared" ca="1" si="173"/>
        <v>0</v>
      </c>
      <c r="AZ119" s="228">
        <f t="shared" ca="1" si="173"/>
        <v>0</v>
      </c>
      <c r="BA119" s="228">
        <f t="shared" ca="1" si="173"/>
        <v>0</v>
      </c>
      <c r="BB119" s="228">
        <f t="shared" ca="1" si="173"/>
        <v>0</v>
      </c>
      <c r="BC119" s="228">
        <f t="shared" ca="1" si="173"/>
        <v>0</v>
      </c>
      <c r="BD119" s="228">
        <f t="shared" ca="1" si="173"/>
        <v>0</v>
      </c>
      <c r="BE119" s="228">
        <f t="shared" ca="1" si="173"/>
        <v>0</v>
      </c>
      <c r="BF119" s="228">
        <f t="shared" ref="BF119:BO125" ca="1" si="174">OFFSET(INDIRECT("'"&amp;Opt_alt&amp;"'!H12"),$A119,BF$5)*$DF119</f>
        <v>0</v>
      </c>
      <c r="BG119" s="228">
        <f t="shared" ca="1" si="174"/>
        <v>0</v>
      </c>
      <c r="BH119" s="228">
        <f t="shared" ca="1" si="174"/>
        <v>0</v>
      </c>
      <c r="BI119" s="228">
        <f t="shared" ca="1" si="174"/>
        <v>0</v>
      </c>
      <c r="BJ119" s="228">
        <f t="shared" ca="1" si="174"/>
        <v>0</v>
      </c>
      <c r="BK119" s="228">
        <f t="shared" ca="1" si="174"/>
        <v>0</v>
      </c>
      <c r="BL119" s="228">
        <f t="shared" ca="1" si="174"/>
        <v>0</v>
      </c>
      <c r="BM119" s="228">
        <f t="shared" ca="1" si="174"/>
        <v>0</v>
      </c>
      <c r="BN119" s="228">
        <f t="shared" ca="1" si="174"/>
        <v>0</v>
      </c>
      <c r="BO119" s="228">
        <f t="shared" ca="1" si="174"/>
        <v>0</v>
      </c>
      <c r="BP119" s="228">
        <f t="shared" ref="BP119:BY125" ca="1" si="175">OFFSET(INDIRECT("'"&amp;Opt_alt&amp;"'!H12"),$A119,BP$5)*$DF119</f>
        <v>0</v>
      </c>
      <c r="BQ119" s="228">
        <f t="shared" ca="1" si="175"/>
        <v>0</v>
      </c>
      <c r="BR119" s="228">
        <f t="shared" ca="1" si="175"/>
        <v>0</v>
      </c>
      <c r="BS119" s="228">
        <f t="shared" ca="1" si="175"/>
        <v>0</v>
      </c>
      <c r="BT119" s="228">
        <f t="shared" ca="1" si="175"/>
        <v>0</v>
      </c>
      <c r="BU119" s="228">
        <f t="shared" ca="1" si="175"/>
        <v>0</v>
      </c>
      <c r="BV119" s="228">
        <f t="shared" ca="1" si="175"/>
        <v>0</v>
      </c>
      <c r="BW119" s="228">
        <f t="shared" ca="1" si="175"/>
        <v>0</v>
      </c>
      <c r="BX119" s="228">
        <f t="shared" ca="1" si="175"/>
        <v>0</v>
      </c>
      <c r="BY119" s="228">
        <f t="shared" ca="1" si="175"/>
        <v>0</v>
      </c>
      <c r="BZ119" s="228">
        <f t="shared" ref="BZ119:CI125" ca="1" si="176">OFFSET(INDIRECT("'"&amp;Opt_alt&amp;"'!H12"),$A119,BZ$5)*$DF119</f>
        <v>0</v>
      </c>
      <c r="CA119" s="228">
        <f t="shared" ca="1" si="176"/>
        <v>0</v>
      </c>
      <c r="CB119" s="228">
        <f t="shared" ca="1" si="176"/>
        <v>0</v>
      </c>
      <c r="CC119" s="228">
        <f t="shared" ca="1" si="176"/>
        <v>0</v>
      </c>
      <c r="CD119" s="228">
        <f t="shared" ca="1" si="176"/>
        <v>0</v>
      </c>
      <c r="CE119" s="228">
        <f t="shared" ca="1" si="176"/>
        <v>0</v>
      </c>
      <c r="CF119" s="228">
        <f t="shared" ca="1" si="176"/>
        <v>0</v>
      </c>
      <c r="CG119" s="228">
        <f t="shared" ca="1" si="176"/>
        <v>0</v>
      </c>
      <c r="CH119" s="228">
        <f t="shared" ca="1" si="176"/>
        <v>0</v>
      </c>
      <c r="CI119" s="228">
        <f t="shared" ca="1" si="176"/>
        <v>0</v>
      </c>
      <c r="CJ119" s="228">
        <f t="shared" ref="CJ119:CS125" ca="1" si="177">OFFSET(INDIRECT("'"&amp;Opt_alt&amp;"'!H12"),$A119,CJ$5)*$DF119</f>
        <v>0</v>
      </c>
      <c r="CK119" s="228">
        <f t="shared" ca="1" si="177"/>
        <v>0</v>
      </c>
      <c r="CL119" s="228">
        <f t="shared" ca="1" si="177"/>
        <v>0</v>
      </c>
      <c r="CM119" s="228">
        <f t="shared" ca="1" si="177"/>
        <v>0</v>
      </c>
      <c r="CN119" s="228">
        <f t="shared" ca="1" si="177"/>
        <v>0</v>
      </c>
      <c r="CO119" s="228">
        <f t="shared" ca="1" si="177"/>
        <v>0</v>
      </c>
      <c r="CP119" s="228">
        <f t="shared" ca="1" si="177"/>
        <v>0</v>
      </c>
      <c r="CQ119" s="228">
        <f t="shared" ca="1" si="177"/>
        <v>0</v>
      </c>
      <c r="CR119" s="228">
        <f t="shared" ca="1" si="177"/>
        <v>0</v>
      </c>
      <c r="CS119" s="228">
        <f t="shared" ca="1" si="177"/>
        <v>0</v>
      </c>
      <c r="CT119" s="228">
        <f t="shared" ref="CT119:DC125" ca="1" si="178">OFFSET(INDIRECT("'"&amp;Opt_alt&amp;"'!H12"),$A119,CT$5)*$DF119</f>
        <v>0</v>
      </c>
      <c r="CU119" s="228">
        <f t="shared" ca="1" si="178"/>
        <v>0</v>
      </c>
      <c r="CV119" s="228">
        <f t="shared" ca="1" si="178"/>
        <v>0</v>
      </c>
      <c r="CW119" s="228">
        <f t="shared" ca="1" si="178"/>
        <v>0</v>
      </c>
      <c r="CX119" s="228">
        <f t="shared" ca="1" si="178"/>
        <v>0</v>
      </c>
      <c r="CY119" s="228">
        <f t="shared" ca="1" si="178"/>
        <v>0</v>
      </c>
      <c r="CZ119" s="228">
        <f t="shared" ca="1" si="178"/>
        <v>0</v>
      </c>
      <c r="DA119" s="228">
        <f t="shared" ca="1" si="178"/>
        <v>0</v>
      </c>
      <c r="DB119" s="228">
        <f t="shared" ca="1" si="178"/>
        <v>0</v>
      </c>
      <c r="DC119" s="228">
        <f t="shared" ca="1" si="178"/>
        <v>0</v>
      </c>
      <c r="DE119" s="403" t="str">
        <f t="shared" ca="1" si="100"/>
        <v>L.1.1.</v>
      </c>
      <c r="DF119" s="273">
        <v>1</v>
      </c>
      <c r="DG119" s="261"/>
      <c r="DH119" s="261"/>
    </row>
    <row r="120" spans="1:112" s="1" customFormat="1" hidden="1">
      <c r="A120" s="210">
        <v>108</v>
      </c>
      <c r="B120" s="347" t="str">
        <f t="shared" ca="1" si="143"/>
        <v>L.1.2.</v>
      </c>
      <c r="C120" s="216" t="str">
        <f t="shared" ca="1" si="144"/>
        <v/>
      </c>
      <c r="D120" s="225"/>
      <c r="E120" s="239" t="str">
        <f t="shared" ca="1" si="145"/>
        <v/>
      </c>
      <c r="F120" s="233">
        <f ca="1">H120+NPV(SD,I120:INDEX(I120:DC120,PAL))</f>
        <v>0</v>
      </c>
      <c r="G120" s="230">
        <f ca="1">SUMIF($H$5:$DC$5,"&lt;="&amp;PAL,$H120:$DC120)</f>
        <v>0</v>
      </c>
      <c r="H120" s="228">
        <f t="shared" ca="1" si="169"/>
        <v>0</v>
      </c>
      <c r="I120" s="228">
        <f t="shared" ca="1" si="169"/>
        <v>0</v>
      </c>
      <c r="J120" s="228">
        <f t="shared" ca="1" si="169"/>
        <v>0</v>
      </c>
      <c r="K120" s="228">
        <f t="shared" ca="1" si="169"/>
        <v>0</v>
      </c>
      <c r="L120" s="228">
        <f t="shared" ca="1" si="169"/>
        <v>0</v>
      </c>
      <c r="M120" s="228">
        <f t="shared" ca="1" si="169"/>
        <v>0</v>
      </c>
      <c r="N120" s="228">
        <f t="shared" ca="1" si="169"/>
        <v>0</v>
      </c>
      <c r="O120" s="228">
        <f t="shared" ca="1" si="169"/>
        <v>0</v>
      </c>
      <c r="P120" s="228">
        <f t="shared" ca="1" si="169"/>
        <v>0</v>
      </c>
      <c r="Q120" s="228">
        <f t="shared" ca="1" si="169"/>
        <v>0</v>
      </c>
      <c r="R120" s="228">
        <f t="shared" ca="1" si="170"/>
        <v>0</v>
      </c>
      <c r="S120" s="228">
        <f t="shared" ca="1" si="170"/>
        <v>0</v>
      </c>
      <c r="T120" s="228">
        <f t="shared" ca="1" si="170"/>
        <v>0</v>
      </c>
      <c r="U120" s="228">
        <f t="shared" ca="1" si="170"/>
        <v>0</v>
      </c>
      <c r="V120" s="228">
        <f t="shared" ca="1" si="170"/>
        <v>0</v>
      </c>
      <c r="W120" s="228">
        <f t="shared" ca="1" si="170"/>
        <v>0</v>
      </c>
      <c r="X120" s="228">
        <f t="shared" ca="1" si="170"/>
        <v>0</v>
      </c>
      <c r="Y120" s="228">
        <f t="shared" ca="1" si="170"/>
        <v>0</v>
      </c>
      <c r="Z120" s="228">
        <f t="shared" ca="1" si="170"/>
        <v>0</v>
      </c>
      <c r="AA120" s="228">
        <f t="shared" ca="1" si="170"/>
        <v>0</v>
      </c>
      <c r="AB120" s="228">
        <f t="shared" ca="1" si="171"/>
        <v>0</v>
      </c>
      <c r="AC120" s="228">
        <f t="shared" ca="1" si="171"/>
        <v>0</v>
      </c>
      <c r="AD120" s="228">
        <f t="shared" ca="1" si="171"/>
        <v>0</v>
      </c>
      <c r="AE120" s="228">
        <f t="shared" ca="1" si="171"/>
        <v>0</v>
      </c>
      <c r="AF120" s="228">
        <f t="shared" ca="1" si="171"/>
        <v>0</v>
      </c>
      <c r="AG120" s="228">
        <f t="shared" ca="1" si="171"/>
        <v>0</v>
      </c>
      <c r="AH120" s="228">
        <f t="shared" ca="1" si="171"/>
        <v>0</v>
      </c>
      <c r="AI120" s="228">
        <f t="shared" ca="1" si="171"/>
        <v>0</v>
      </c>
      <c r="AJ120" s="228">
        <f t="shared" ca="1" si="171"/>
        <v>0</v>
      </c>
      <c r="AK120" s="228">
        <f t="shared" ca="1" si="171"/>
        <v>0</v>
      </c>
      <c r="AL120" s="228">
        <f t="shared" ca="1" si="172"/>
        <v>0</v>
      </c>
      <c r="AM120" s="228">
        <f t="shared" ca="1" si="172"/>
        <v>0</v>
      </c>
      <c r="AN120" s="228">
        <f t="shared" ca="1" si="172"/>
        <v>0</v>
      </c>
      <c r="AO120" s="228">
        <f t="shared" ca="1" si="172"/>
        <v>0</v>
      </c>
      <c r="AP120" s="228">
        <f t="shared" ca="1" si="172"/>
        <v>0</v>
      </c>
      <c r="AQ120" s="228">
        <f t="shared" ca="1" si="172"/>
        <v>0</v>
      </c>
      <c r="AR120" s="228">
        <f t="shared" ca="1" si="172"/>
        <v>0</v>
      </c>
      <c r="AS120" s="228">
        <f t="shared" ca="1" si="172"/>
        <v>0</v>
      </c>
      <c r="AT120" s="228">
        <f t="shared" ca="1" si="172"/>
        <v>0</v>
      </c>
      <c r="AU120" s="228">
        <f t="shared" ca="1" si="172"/>
        <v>0</v>
      </c>
      <c r="AV120" s="228">
        <f t="shared" ca="1" si="173"/>
        <v>0</v>
      </c>
      <c r="AW120" s="228">
        <f t="shared" ca="1" si="173"/>
        <v>0</v>
      </c>
      <c r="AX120" s="228">
        <f t="shared" ca="1" si="173"/>
        <v>0</v>
      </c>
      <c r="AY120" s="228">
        <f t="shared" ca="1" si="173"/>
        <v>0</v>
      </c>
      <c r="AZ120" s="228">
        <f t="shared" ca="1" si="173"/>
        <v>0</v>
      </c>
      <c r="BA120" s="228">
        <f t="shared" ca="1" si="173"/>
        <v>0</v>
      </c>
      <c r="BB120" s="228">
        <f t="shared" ca="1" si="173"/>
        <v>0</v>
      </c>
      <c r="BC120" s="228">
        <f t="shared" ca="1" si="173"/>
        <v>0</v>
      </c>
      <c r="BD120" s="228">
        <f t="shared" ca="1" si="173"/>
        <v>0</v>
      </c>
      <c r="BE120" s="228">
        <f t="shared" ca="1" si="173"/>
        <v>0</v>
      </c>
      <c r="BF120" s="228">
        <f t="shared" ca="1" si="174"/>
        <v>0</v>
      </c>
      <c r="BG120" s="228">
        <f t="shared" ca="1" si="174"/>
        <v>0</v>
      </c>
      <c r="BH120" s="228">
        <f t="shared" ca="1" si="174"/>
        <v>0</v>
      </c>
      <c r="BI120" s="228">
        <f t="shared" ca="1" si="174"/>
        <v>0</v>
      </c>
      <c r="BJ120" s="228">
        <f t="shared" ca="1" si="174"/>
        <v>0</v>
      </c>
      <c r="BK120" s="228">
        <f t="shared" ca="1" si="174"/>
        <v>0</v>
      </c>
      <c r="BL120" s="228">
        <f t="shared" ca="1" si="174"/>
        <v>0</v>
      </c>
      <c r="BM120" s="228">
        <f t="shared" ca="1" si="174"/>
        <v>0</v>
      </c>
      <c r="BN120" s="228">
        <f t="shared" ca="1" si="174"/>
        <v>0</v>
      </c>
      <c r="BO120" s="228">
        <f t="shared" ca="1" si="174"/>
        <v>0</v>
      </c>
      <c r="BP120" s="228">
        <f t="shared" ca="1" si="175"/>
        <v>0</v>
      </c>
      <c r="BQ120" s="228">
        <f t="shared" ca="1" si="175"/>
        <v>0</v>
      </c>
      <c r="BR120" s="228">
        <f t="shared" ca="1" si="175"/>
        <v>0</v>
      </c>
      <c r="BS120" s="228">
        <f t="shared" ca="1" si="175"/>
        <v>0</v>
      </c>
      <c r="BT120" s="228">
        <f t="shared" ca="1" si="175"/>
        <v>0</v>
      </c>
      <c r="BU120" s="228">
        <f t="shared" ca="1" si="175"/>
        <v>0</v>
      </c>
      <c r="BV120" s="228">
        <f t="shared" ca="1" si="175"/>
        <v>0</v>
      </c>
      <c r="BW120" s="228">
        <f t="shared" ca="1" si="175"/>
        <v>0</v>
      </c>
      <c r="BX120" s="228">
        <f t="shared" ca="1" si="175"/>
        <v>0</v>
      </c>
      <c r="BY120" s="228">
        <f t="shared" ca="1" si="175"/>
        <v>0</v>
      </c>
      <c r="BZ120" s="228">
        <f t="shared" ca="1" si="176"/>
        <v>0</v>
      </c>
      <c r="CA120" s="228">
        <f t="shared" ca="1" si="176"/>
        <v>0</v>
      </c>
      <c r="CB120" s="228">
        <f t="shared" ca="1" si="176"/>
        <v>0</v>
      </c>
      <c r="CC120" s="228">
        <f t="shared" ca="1" si="176"/>
        <v>0</v>
      </c>
      <c r="CD120" s="228">
        <f t="shared" ca="1" si="176"/>
        <v>0</v>
      </c>
      <c r="CE120" s="228">
        <f t="shared" ca="1" si="176"/>
        <v>0</v>
      </c>
      <c r="CF120" s="228">
        <f t="shared" ca="1" si="176"/>
        <v>0</v>
      </c>
      <c r="CG120" s="228">
        <f t="shared" ca="1" si="176"/>
        <v>0</v>
      </c>
      <c r="CH120" s="228">
        <f t="shared" ca="1" si="176"/>
        <v>0</v>
      </c>
      <c r="CI120" s="228">
        <f t="shared" ca="1" si="176"/>
        <v>0</v>
      </c>
      <c r="CJ120" s="228">
        <f t="shared" ca="1" si="177"/>
        <v>0</v>
      </c>
      <c r="CK120" s="228">
        <f t="shared" ca="1" si="177"/>
        <v>0</v>
      </c>
      <c r="CL120" s="228">
        <f t="shared" ca="1" si="177"/>
        <v>0</v>
      </c>
      <c r="CM120" s="228">
        <f t="shared" ca="1" si="177"/>
        <v>0</v>
      </c>
      <c r="CN120" s="228">
        <f t="shared" ca="1" si="177"/>
        <v>0</v>
      </c>
      <c r="CO120" s="228">
        <f t="shared" ca="1" si="177"/>
        <v>0</v>
      </c>
      <c r="CP120" s="228">
        <f t="shared" ca="1" si="177"/>
        <v>0</v>
      </c>
      <c r="CQ120" s="228">
        <f t="shared" ca="1" si="177"/>
        <v>0</v>
      </c>
      <c r="CR120" s="228">
        <f t="shared" ca="1" si="177"/>
        <v>0</v>
      </c>
      <c r="CS120" s="228">
        <f t="shared" ca="1" si="177"/>
        <v>0</v>
      </c>
      <c r="CT120" s="228">
        <f t="shared" ca="1" si="178"/>
        <v>0</v>
      </c>
      <c r="CU120" s="228">
        <f t="shared" ca="1" si="178"/>
        <v>0</v>
      </c>
      <c r="CV120" s="228">
        <f t="shared" ca="1" si="178"/>
        <v>0</v>
      </c>
      <c r="CW120" s="228">
        <f t="shared" ca="1" si="178"/>
        <v>0</v>
      </c>
      <c r="CX120" s="228">
        <f t="shared" ca="1" si="178"/>
        <v>0</v>
      </c>
      <c r="CY120" s="228">
        <f t="shared" ca="1" si="178"/>
        <v>0</v>
      </c>
      <c r="CZ120" s="228">
        <f t="shared" ca="1" si="178"/>
        <v>0</v>
      </c>
      <c r="DA120" s="228">
        <f t="shared" ca="1" si="178"/>
        <v>0</v>
      </c>
      <c r="DB120" s="228">
        <f t="shared" ca="1" si="178"/>
        <v>0</v>
      </c>
      <c r="DC120" s="228">
        <f t="shared" ca="1" si="178"/>
        <v>0</v>
      </c>
      <c r="DE120" s="403" t="str">
        <f t="shared" ca="1" si="100"/>
        <v>L.1.2.</v>
      </c>
      <c r="DF120" s="273">
        <v>1</v>
      </c>
      <c r="DG120" s="261"/>
      <c r="DH120" s="261"/>
    </row>
    <row r="121" spans="1:112" s="1" customFormat="1" hidden="1">
      <c r="A121" s="210">
        <v>109</v>
      </c>
      <c r="B121" s="347" t="str">
        <f t="shared" ca="1" si="143"/>
        <v>L.1.3.</v>
      </c>
      <c r="C121" s="216" t="str">
        <f t="shared" ca="1" si="144"/>
        <v/>
      </c>
      <c r="D121" s="225"/>
      <c r="E121" s="239" t="str">
        <f t="shared" ca="1" si="145"/>
        <v/>
      </c>
      <c r="F121" s="233">
        <f ca="1">H121+NPV(SD,I121:INDEX(I121:DC121,PAL))</f>
        <v>0</v>
      </c>
      <c r="G121" s="230">
        <f ca="1">SUMIF($H$5:$DC$5,"&lt;="&amp;PAL,$H121:$DC121)</f>
        <v>0</v>
      </c>
      <c r="H121" s="228">
        <f t="shared" ca="1" si="169"/>
        <v>0</v>
      </c>
      <c r="I121" s="228">
        <f t="shared" ca="1" si="169"/>
        <v>0</v>
      </c>
      <c r="J121" s="228">
        <f t="shared" ca="1" si="169"/>
        <v>0</v>
      </c>
      <c r="K121" s="228">
        <f t="shared" ca="1" si="169"/>
        <v>0</v>
      </c>
      <c r="L121" s="228">
        <f t="shared" ca="1" si="169"/>
        <v>0</v>
      </c>
      <c r="M121" s="228">
        <f t="shared" ca="1" si="169"/>
        <v>0</v>
      </c>
      <c r="N121" s="228">
        <f t="shared" ca="1" si="169"/>
        <v>0</v>
      </c>
      <c r="O121" s="228">
        <f t="shared" ca="1" si="169"/>
        <v>0</v>
      </c>
      <c r="P121" s="228">
        <f t="shared" ca="1" si="169"/>
        <v>0</v>
      </c>
      <c r="Q121" s="228">
        <f t="shared" ca="1" si="169"/>
        <v>0</v>
      </c>
      <c r="R121" s="228">
        <f t="shared" ca="1" si="170"/>
        <v>0</v>
      </c>
      <c r="S121" s="228">
        <f t="shared" ca="1" si="170"/>
        <v>0</v>
      </c>
      <c r="T121" s="228">
        <f t="shared" ca="1" si="170"/>
        <v>0</v>
      </c>
      <c r="U121" s="228">
        <f t="shared" ca="1" si="170"/>
        <v>0</v>
      </c>
      <c r="V121" s="228">
        <f t="shared" ca="1" si="170"/>
        <v>0</v>
      </c>
      <c r="W121" s="228">
        <f t="shared" ca="1" si="170"/>
        <v>0</v>
      </c>
      <c r="X121" s="228">
        <f t="shared" ca="1" si="170"/>
        <v>0</v>
      </c>
      <c r="Y121" s="228">
        <f t="shared" ca="1" si="170"/>
        <v>0</v>
      </c>
      <c r="Z121" s="228">
        <f t="shared" ca="1" si="170"/>
        <v>0</v>
      </c>
      <c r="AA121" s="228">
        <f t="shared" ca="1" si="170"/>
        <v>0</v>
      </c>
      <c r="AB121" s="228">
        <f t="shared" ca="1" si="171"/>
        <v>0</v>
      </c>
      <c r="AC121" s="228">
        <f t="shared" ca="1" si="171"/>
        <v>0</v>
      </c>
      <c r="AD121" s="228">
        <f t="shared" ca="1" si="171"/>
        <v>0</v>
      </c>
      <c r="AE121" s="228">
        <f t="shared" ca="1" si="171"/>
        <v>0</v>
      </c>
      <c r="AF121" s="228">
        <f t="shared" ca="1" si="171"/>
        <v>0</v>
      </c>
      <c r="AG121" s="228">
        <f t="shared" ca="1" si="171"/>
        <v>0</v>
      </c>
      <c r="AH121" s="228">
        <f t="shared" ca="1" si="171"/>
        <v>0</v>
      </c>
      <c r="AI121" s="228">
        <f t="shared" ca="1" si="171"/>
        <v>0</v>
      </c>
      <c r="AJ121" s="228">
        <f t="shared" ca="1" si="171"/>
        <v>0</v>
      </c>
      <c r="AK121" s="228">
        <f t="shared" ca="1" si="171"/>
        <v>0</v>
      </c>
      <c r="AL121" s="228">
        <f t="shared" ca="1" si="172"/>
        <v>0</v>
      </c>
      <c r="AM121" s="228">
        <f t="shared" ca="1" si="172"/>
        <v>0</v>
      </c>
      <c r="AN121" s="228">
        <f t="shared" ca="1" si="172"/>
        <v>0</v>
      </c>
      <c r="AO121" s="228">
        <f t="shared" ca="1" si="172"/>
        <v>0</v>
      </c>
      <c r="AP121" s="228">
        <f t="shared" ca="1" si="172"/>
        <v>0</v>
      </c>
      <c r="AQ121" s="228">
        <f t="shared" ca="1" si="172"/>
        <v>0</v>
      </c>
      <c r="AR121" s="228">
        <f t="shared" ca="1" si="172"/>
        <v>0</v>
      </c>
      <c r="AS121" s="228">
        <f t="shared" ca="1" si="172"/>
        <v>0</v>
      </c>
      <c r="AT121" s="228">
        <f t="shared" ca="1" si="172"/>
        <v>0</v>
      </c>
      <c r="AU121" s="228">
        <f t="shared" ca="1" si="172"/>
        <v>0</v>
      </c>
      <c r="AV121" s="228">
        <f t="shared" ca="1" si="173"/>
        <v>0</v>
      </c>
      <c r="AW121" s="228">
        <f t="shared" ca="1" si="173"/>
        <v>0</v>
      </c>
      <c r="AX121" s="228">
        <f t="shared" ca="1" si="173"/>
        <v>0</v>
      </c>
      <c r="AY121" s="228">
        <f t="shared" ca="1" si="173"/>
        <v>0</v>
      </c>
      <c r="AZ121" s="228">
        <f t="shared" ca="1" si="173"/>
        <v>0</v>
      </c>
      <c r="BA121" s="228">
        <f t="shared" ca="1" si="173"/>
        <v>0</v>
      </c>
      <c r="BB121" s="228">
        <f t="shared" ca="1" si="173"/>
        <v>0</v>
      </c>
      <c r="BC121" s="228">
        <f t="shared" ca="1" si="173"/>
        <v>0</v>
      </c>
      <c r="BD121" s="228">
        <f t="shared" ca="1" si="173"/>
        <v>0</v>
      </c>
      <c r="BE121" s="228">
        <f t="shared" ca="1" si="173"/>
        <v>0</v>
      </c>
      <c r="BF121" s="228">
        <f t="shared" ca="1" si="174"/>
        <v>0</v>
      </c>
      <c r="BG121" s="228">
        <f t="shared" ca="1" si="174"/>
        <v>0</v>
      </c>
      <c r="BH121" s="228">
        <f t="shared" ca="1" si="174"/>
        <v>0</v>
      </c>
      <c r="BI121" s="228">
        <f t="shared" ca="1" si="174"/>
        <v>0</v>
      </c>
      <c r="BJ121" s="228">
        <f t="shared" ca="1" si="174"/>
        <v>0</v>
      </c>
      <c r="BK121" s="228">
        <f t="shared" ca="1" si="174"/>
        <v>0</v>
      </c>
      <c r="BL121" s="228">
        <f t="shared" ca="1" si="174"/>
        <v>0</v>
      </c>
      <c r="BM121" s="228">
        <f t="shared" ca="1" si="174"/>
        <v>0</v>
      </c>
      <c r="BN121" s="228">
        <f t="shared" ca="1" si="174"/>
        <v>0</v>
      </c>
      <c r="BO121" s="228">
        <f t="shared" ca="1" si="174"/>
        <v>0</v>
      </c>
      <c r="BP121" s="228">
        <f t="shared" ca="1" si="175"/>
        <v>0</v>
      </c>
      <c r="BQ121" s="228">
        <f t="shared" ca="1" si="175"/>
        <v>0</v>
      </c>
      <c r="BR121" s="228">
        <f t="shared" ca="1" si="175"/>
        <v>0</v>
      </c>
      <c r="BS121" s="228">
        <f t="shared" ca="1" si="175"/>
        <v>0</v>
      </c>
      <c r="BT121" s="228">
        <f t="shared" ca="1" si="175"/>
        <v>0</v>
      </c>
      <c r="BU121" s="228">
        <f t="shared" ca="1" si="175"/>
        <v>0</v>
      </c>
      <c r="BV121" s="228">
        <f t="shared" ca="1" si="175"/>
        <v>0</v>
      </c>
      <c r="BW121" s="228">
        <f t="shared" ca="1" si="175"/>
        <v>0</v>
      </c>
      <c r="BX121" s="228">
        <f t="shared" ca="1" si="175"/>
        <v>0</v>
      </c>
      <c r="BY121" s="228">
        <f t="shared" ca="1" si="175"/>
        <v>0</v>
      </c>
      <c r="BZ121" s="228">
        <f t="shared" ca="1" si="176"/>
        <v>0</v>
      </c>
      <c r="CA121" s="228">
        <f t="shared" ca="1" si="176"/>
        <v>0</v>
      </c>
      <c r="CB121" s="228">
        <f t="shared" ca="1" si="176"/>
        <v>0</v>
      </c>
      <c r="CC121" s="228">
        <f t="shared" ca="1" si="176"/>
        <v>0</v>
      </c>
      <c r="CD121" s="228">
        <f t="shared" ca="1" si="176"/>
        <v>0</v>
      </c>
      <c r="CE121" s="228">
        <f t="shared" ca="1" si="176"/>
        <v>0</v>
      </c>
      <c r="CF121" s="228">
        <f t="shared" ca="1" si="176"/>
        <v>0</v>
      </c>
      <c r="CG121" s="228">
        <f t="shared" ca="1" si="176"/>
        <v>0</v>
      </c>
      <c r="CH121" s="228">
        <f t="shared" ca="1" si="176"/>
        <v>0</v>
      </c>
      <c r="CI121" s="228">
        <f t="shared" ca="1" si="176"/>
        <v>0</v>
      </c>
      <c r="CJ121" s="228">
        <f t="shared" ca="1" si="177"/>
        <v>0</v>
      </c>
      <c r="CK121" s="228">
        <f t="shared" ca="1" si="177"/>
        <v>0</v>
      </c>
      <c r="CL121" s="228">
        <f t="shared" ca="1" si="177"/>
        <v>0</v>
      </c>
      <c r="CM121" s="228">
        <f t="shared" ca="1" si="177"/>
        <v>0</v>
      </c>
      <c r="CN121" s="228">
        <f t="shared" ca="1" si="177"/>
        <v>0</v>
      </c>
      <c r="CO121" s="228">
        <f t="shared" ca="1" si="177"/>
        <v>0</v>
      </c>
      <c r="CP121" s="228">
        <f t="shared" ca="1" si="177"/>
        <v>0</v>
      </c>
      <c r="CQ121" s="228">
        <f t="shared" ca="1" si="177"/>
        <v>0</v>
      </c>
      <c r="CR121" s="228">
        <f t="shared" ca="1" si="177"/>
        <v>0</v>
      </c>
      <c r="CS121" s="228">
        <f t="shared" ca="1" si="177"/>
        <v>0</v>
      </c>
      <c r="CT121" s="228">
        <f t="shared" ca="1" si="178"/>
        <v>0</v>
      </c>
      <c r="CU121" s="228">
        <f t="shared" ca="1" si="178"/>
        <v>0</v>
      </c>
      <c r="CV121" s="228">
        <f t="shared" ca="1" si="178"/>
        <v>0</v>
      </c>
      <c r="CW121" s="228">
        <f t="shared" ca="1" si="178"/>
        <v>0</v>
      </c>
      <c r="CX121" s="228">
        <f t="shared" ca="1" si="178"/>
        <v>0</v>
      </c>
      <c r="CY121" s="228">
        <f t="shared" ca="1" si="178"/>
        <v>0</v>
      </c>
      <c r="CZ121" s="228">
        <f t="shared" ca="1" si="178"/>
        <v>0</v>
      </c>
      <c r="DA121" s="228">
        <f t="shared" ca="1" si="178"/>
        <v>0</v>
      </c>
      <c r="DB121" s="228">
        <f t="shared" ca="1" si="178"/>
        <v>0</v>
      </c>
      <c r="DC121" s="228">
        <f t="shared" ca="1" si="178"/>
        <v>0</v>
      </c>
      <c r="DE121" s="403" t="str">
        <f t="shared" ca="1" si="100"/>
        <v>L.1.3.</v>
      </c>
      <c r="DF121" s="273">
        <v>1</v>
      </c>
      <c r="DG121" s="261"/>
      <c r="DH121" s="261"/>
    </row>
    <row r="122" spans="1:112" s="1" customFormat="1" hidden="1">
      <c r="A122" s="210">
        <v>110</v>
      </c>
      <c r="B122" s="347" t="str">
        <f t="shared" ca="1" si="143"/>
        <v>L.1.4.</v>
      </c>
      <c r="C122" s="216" t="str">
        <f t="shared" ca="1" si="144"/>
        <v/>
      </c>
      <c r="D122" s="225"/>
      <c r="E122" s="239" t="str">
        <f t="shared" ca="1" si="145"/>
        <v/>
      </c>
      <c r="F122" s="233">
        <f ca="1">H122+NPV(SD,I122:INDEX(I122:DC122,PAL))</f>
        <v>0</v>
      </c>
      <c r="G122" s="230">
        <f ca="1">SUMIF($H$5:$DC$5,"&lt;="&amp;PAL,$H122:$DC122)</f>
        <v>0</v>
      </c>
      <c r="H122" s="228">
        <f t="shared" ca="1" si="169"/>
        <v>0</v>
      </c>
      <c r="I122" s="228">
        <f t="shared" ca="1" si="169"/>
        <v>0</v>
      </c>
      <c r="J122" s="228">
        <f t="shared" ca="1" si="169"/>
        <v>0</v>
      </c>
      <c r="K122" s="228">
        <f t="shared" ca="1" si="169"/>
        <v>0</v>
      </c>
      <c r="L122" s="228">
        <f t="shared" ca="1" si="169"/>
        <v>0</v>
      </c>
      <c r="M122" s="228">
        <f t="shared" ca="1" si="169"/>
        <v>0</v>
      </c>
      <c r="N122" s="228">
        <f t="shared" ca="1" si="169"/>
        <v>0</v>
      </c>
      <c r="O122" s="228">
        <f t="shared" ca="1" si="169"/>
        <v>0</v>
      </c>
      <c r="P122" s="228">
        <f t="shared" ca="1" si="169"/>
        <v>0</v>
      </c>
      <c r="Q122" s="228">
        <f t="shared" ca="1" si="169"/>
        <v>0</v>
      </c>
      <c r="R122" s="228">
        <f t="shared" ca="1" si="170"/>
        <v>0</v>
      </c>
      <c r="S122" s="228">
        <f t="shared" ca="1" si="170"/>
        <v>0</v>
      </c>
      <c r="T122" s="228">
        <f t="shared" ca="1" si="170"/>
        <v>0</v>
      </c>
      <c r="U122" s="228">
        <f t="shared" ca="1" si="170"/>
        <v>0</v>
      </c>
      <c r="V122" s="228">
        <f t="shared" ca="1" si="170"/>
        <v>0</v>
      </c>
      <c r="W122" s="228">
        <f t="shared" ca="1" si="170"/>
        <v>0</v>
      </c>
      <c r="X122" s="228">
        <f t="shared" ca="1" si="170"/>
        <v>0</v>
      </c>
      <c r="Y122" s="228">
        <f t="shared" ca="1" si="170"/>
        <v>0</v>
      </c>
      <c r="Z122" s="228">
        <f t="shared" ca="1" si="170"/>
        <v>0</v>
      </c>
      <c r="AA122" s="228">
        <f t="shared" ca="1" si="170"/>
        <v>0</v>
      </c>
      <c r="AB122" s="228">
        <f t="shared" ca="1" si="171"/>
        <v>0</v>
      </c>
      <c r="AC122" s="228">
        <f t="shared" ca="1" si="171"/>
        <v>0</v>
      </c>
      <c r="AD122" s="228">
        <f t="shared" ca="1" si="171"/>
        <v>0</v>
      </c>
      <c r="AE122" s="228">
        <f t="shared" ca="1" si="171"/>
        <v>0</v>
      </c>
      <c r="AF122" s="228">
        <f t="shared" ca="1" si="171"/>
        <v>0</v>
      </c>
      <c r="AG122" s="228">
        <f t="shared" ca="1" si="171"/>
        <v>0</v>
      </c>
      <c r="AH122" s="228">
        <f t="shared" ca="1" si="171"/>
        <v>0</v>
      </c>
      <c r="AI122" s="228">
        <f t="shared" ca="1" si="171"/>
        <v>0</v>
      </c>
      <c r="AJ122" s="228">
        <f t="shared" ca="1" si="171"/>
        <v>0</v>
      </c>
      <c r="AK122" s="228">
        <f t="shared" ca="1" si="171"/>
        <v>0</v>
      </c>
      <c r="AL122" s="228">
        <f t="shared" ca="1" si="172"/>
        <v>0</v>
      </c>
      <c r="AM122" s="228">
        <f t="shared" ca="1" si="172"/>
        <v>0</v>
      </c>
      <c r="AN122" s="228">
        <f t="shared" ca="1" si="172"/>
        <v>0</v>
      </c>
      <c r="AO122" s="228">
        <f t="shared" ca="1" si="172"/>
        <v>0</v>
      </c>
      <c r="AP122" s="228">
        <f t="shared" ca="1" si="172"/>
        <v>0</v>
      </c>
      <c r="AQ122" s="228">
        <f t="shared" ca="1" si="172"/>
        <v>0</v>
      </c>
      <c r="AR122" s="228">
        <f t="shared" ca="1" si="172"/>
        <v>0</v>
      </c>
      <c r="AS122" s="228">
        <f t="shared" ca="1" si="172"/>
        <v>0</v>
      </c>
      <c r="AT122" s="228">
        <f t="shared" ca="1" si="172"/>
        <v>0</v>
      </c>
      <c r="AU122" s="228">
        <f t="shared" ca="1" si="172"/>
        <v>0</v>
      </c>
      <c r="AV122" s="228">
        <f t="shared" ca="1" si="173"/>
        <v>0</v>
      </c>
      <c r="AW122" s="228">
        <f t="shared" ca="1" si="173"/>
        <v>0</v>
      </c>
      <c r="AX122" s="228">
        <f t="shared" ca="1" si="173"/>
        <v>0</v>
      </c>
      <c r="AY122" s="228">
        <f t="shared" ca="1" si="173"/>
        <v>0</v>
      </c>
      <c r="AZ122" s="228">
        <f t="shared" ca="1" si="173"/>
        <v>0</v>
      </c>
      <c r="BA122" s="228">
        <f t="shared" ca="1" si="173"/>
        <v>0</v>
      </c>
      <c r="BB122" s="228">
        <f t="shared" ca="1" si="173"/>
        <v>0</v>
      </c>
      <c r="BC122" s="228">
        <f t="shared" ca="1" si="173"/>
        <v>0</v>
      </c>
      <c r="BD122" s="228">
        <f t="shared" ca="1" si="173"/>
        <v>0</v>
      </c>
      <c r="BE122" s="228">
        <f t="shared" ca="1" si="173"/>
        <v>0</v>
      </c>
      <c r="BF122" s="228">
        <f t="shared" ca="1" si="174"/>
        <v>0</v>
      </c>
      <c r="BG122" s="228">
        <f t="shared" ca="1" si="174"/>
        <v>0</v>
      </c>
      <c r="BH122" s="228">
        <f t="shared" ca="1" si="174"/>
        <v>0</v>
      </c>
      <c r="BI122" s="228">
        <f t="shared" ca="1" si="174"/>
        <v>0</v>
      </c>
      <c r="BJ122" s="228">
        <f t="shared" ca="1" si="174"/>
        <v>0</v>
      </c>
      <c r="BK122" s="228">
        <f t="shared" ca="1" si="174"/>
        <v>0</v>
      </c>
      <c r="BL122" s="228">
        <f t="shared" ca="1" si="174"/>
        <v>0</v>
      </c>
      <c r="BM122" s="228">
        <f t="shared" ca="1" si="174"/>
        <v>0</v>
      </c>
      <c r="BN122" s="228">
        <f t="shared" ca="1" si="174"/>
        <v>0</v>
      </c>
      <c r="BO122" s="228">
        <f t="shared" ca="1" si="174"/>
        <v>0</v>
      </c>
      <c r="BP122" s="228">
        <f t="shared" ca="1" si="175"/>
        <v>0</v>
      </c>
      <c r="BQ122" s="228">
        <f t="shared" ca="1" si="175"/>
        <v>0</v>
      </c>
      <c r="BR122" s="228">
        <f t="shared" ca="1" si="175"/>
        <v>0</v>
      </c>
      <c r="BS122" s="228">
        <f t="shared" ca="1" si="175"/>
        <v>0</v>
      </c>
      <c r="BT122" s="228">
        <f t="shared" ca="1" si="175"/>
        <v>0</v>
      </c>
      <c r="BU122" s="228">
        <f t="shared" ca="1" si="175"/>
        <v>0</v>
      </c>
      <c r="BV122" s="228">
        <f t="shared" ca="1" si="175"/>
        <v>0</v>
      </c>
      <c r="BW122" s="228">
        <f t="shared" ca="1" si="175"/>
        <v>0</v>
      </c>
      <c r="BX122" s="228">
        <f t="shared" ca="1" si="175"/>
        <v>0</v>
      </c>
      <c r="BY122" s="228">
        <f t="shared" ca="1" si="175"/>
        <v>0</v>
      </c>
      <c r="BZ122" s="228">
        <f t="shared" ca="1" si="176"/>
        <v>0</v>
      </c>
      <c r="CA122" s="228">
        <f t="shared" ca="1" si="176"/>
        <v>0</v>
      </c>
      <c r="CB122" s="228">
        <f t="shared" ca="1" si="176"/>
        <v>0</v>
      </c>
      <c r="CC122" s="228">
        <f t="shared" ca="1" si="176"/>
        <v>0</v>
      </c>
      <c r="CD122" s="228">
        <f t="shared" ca="1" si="176"/>
        <v>0</v>
      </c>
      <c r="CE122" s="228">
        <f t="shared" ca="1" si="176"/>
        <v>0</v>
      </c>
      <c r="CF122" s="228">
        <f t="shared" ca="1" si="176"/>
        <v>0</v>
      </c>
      <c r="CG122" s="228">
        <f t="shared" ca="1" si="176"/>
        <v>0</v>
      </c>
      <c r="CH122" s="228">
        <f t="shared" ca="1" si="176"/>
        <v>0</v>
      </c>
      <c r="CI122" s="228">
        <f t="shared" ca="1" si="176"/>
        <v>0</v>
      </c>
      <c r="CJ122" s="228">
        <f t="shared" ca="1" si="177"/>
        <v>0</v>
      </c>
      <c r="CK122" s="228">
        <f t="shared" ca="1" si="177"/>
        <v>0</v>
      </c>
      <c r="CL122" s="228">
        <f t="shared" ca="1" si="177"/>
        <v>0</v>
      </c>
      <c r="CM122" s="228">
        <f t="shared" ca="1" si="177"/>
        <v>0</v>
      </c>
      <c r="CN122" s="228">
        <f t="shared" ca="1" si="177"/>
        <v>0</v>
      </c>
      <c r="CO122" s="228">
        <f t="shared" ca="1" si="177"/>
        <v>0</v>
      </c>
      <c r="CP122" s="228">
        <f t="shared" ca="1" si="177"/>
        <v>0</v>
      </c>
      <c r="CQ122" s="228">
        <f t="shared" ca="1" si="177"/>
        <v>0</v>
      </c>
      <c r="CR122" s="228">
        <f t="shared" ca="1" si="177"/>
        <v>0</v>
      </c>
      <c r="CS122" s="228">
        <f t="shared" ca="1" si="177"/>
        <v>0</v>
      </c>
      <c r="CT122" s="228">
        <f t="shared" ca="1" si="178"/>
        <v>0</v>
      </c>
      <c r="CU122" s="228">
        <f t="shared" ca="1" si="178"/>
        <v>0</v>
      </c>
      <c r="CV122" s="228">
        <f t="shared" ca="1" si="178"/>
        <v>0</v>
      </c>
      <c r="CW122" s="228">
        <f t="shared" ca="1" si="178"/>
        <v>0</v>
      </c>
      <c r="CX122" s="228">
        <f t="shared" ca="1" si="178"/>
        <v>0</v>
      </c>
      <c r="CY122" s="228">
        <f t="shared" ca="1" si="178"/>
        <v>0</v>
      </c>
      <c r="CZ122" s="228">
        <f t="shared" ca="1" si="178"/>
        <v>0</v>
      </c>
      <c r="DA122" s="228">
        <f t="shared" ca="1" si="178"/>
        <v>0</v>
      </c>
      <c r="DB122" s="228">
        <f t="shared" ca="1" si="178"/>
        <v>0</v>
      </c>
      <c r="DC122" s="228">
        <f t="shared" ca="1" si="178"/>
        <v>0</v>
      </c>
      <c r="DE122" s="403" t="str">
        <f t="shared" ca="1" si="100"/>
        <v>L.1.4.</v>
      </c>
      <c r="DF122" s="273">
        <v>1</v>
      </c>
      <c r="DG122" s="261"/>
      <c r="DH122" s="261"/>
    </row>
    <row r="123" spans="1:112" s="1" customFormat="1" hidden="1">
      <c r="A123" s="210">
        <v>111</v>
      </c>
      <c r="B123" s="347" t="str">
        <f t="shared" ca="1" si="143"/>
        <v>L.1.5.</v>
      </c>
      <c r="C123" s="216" t="str">
        <f t="shared" ca="1" si="144"/>
        <v/>
      </c>
      <c r="D123" s="225"/>
      <c r="E123" s="239" t="str">
        <f t="shared" ca="1" si="145"/>
        <v/>
      </c>
      <c r="F123" s="233">
        <f ca="1">H123+NPV(SD,I123:INDEX(I123:DC123,PAL))</f>
        <v>0</v>
      </c>
      <c r="G123" s="230">
        <f ca="1">SUMIF($H$5:$DC$5,"&lt;="&amp;PAL,$H123:$DC123)</f>
        <v>0</v>
      </c>
      <c r="H123" s="228">
        <f t="shared" ca="1" si="169"/>
        <v>0</v>
      </c>
      <c r="I123" s="228">
        <f t="shared" ca="1" si="169"/>
        <v>0</v>
      </c>
      <c r="J123" s="228">
        <f t="shared" ca="1" si="169"/>
        <v>0</v>
      </c>
      <c r="K123" s="228">
        <f t="shared" ca="1" si="169"/>
        <v>0</v>
      </c>
      <c r="L123" s="228">
        <f t="shared" ca="1" si="169"/>
        <v>0</v>
      </c>
      <c r="M123" s="228">
        <f t="shared" ca="1" si="169"/>
        <v>0</v>
      </c>
      <c r="N123" s="228">
        <f t="shared" ca="1" si="169"/>
        <v>0</v>
      </c>
      <c r="O123" s="228">
        <f t="shared" ca="1" si="169"/>
        <v>0</v>
      </c>
      <c r="P123" s="228">
        <f t="shared" ca="1" si="169"/>
        <v>0</v>
      </c>
      <c r="Q123" s="228">
        <f t="shared" ca="1" si="169"/>
        <v>0</v>
      </c>
      <c r="R123" s="228">
        <f t="shared" ca="1" si="170"/>
        <v>0</v>
      </c>
      <c r="S123" s="228">
        <f t="shared" ca="1" si="170"/>
        <v>0</v>
      </c>
      <c r="T123" s="228">
        <f t="shared" ca="1" si="170"/>
        <v>0</v>
      </c>
      <c r="U123" s="228">
        <f t="shared" ca="1" si="170"/>
        <v>0</v>
      </c>
      <c r="V123" s="228">
        <f t="shared" ca="1" si="170"/>
        <v>0</v>
      </c>
      <c r="W123" s="228">
        <f t="shared" ca="1" si="170"/>
        <v>0</v>
      </c>
      <c r="X123" s="228">
        <f t="shared" ca="1" si="170"/>
        <v>0</v>
      </c>
      <c r="Y123" s="228">
        <f t="shared" ca="1" si="170"/>
        <v>0</v>
      </c>
      <c r="Z123" s="228">
        <f t="shared" ca="1" si="170"/>
        <v>0</v>
      </c>
      <c r="AA123" s="228">
        <f t="shared" ca="1" si="170"/>
        <v>0</v>
      </c>
      <c r="AB123" s="228">
        <f t="shared" ca="1" si="171"/>
        <v>0</v>
      </c>
      <c r="AC123" s="228">
        <f t="shared" ca="1" si="171"/>
        <v>0</v>
      </c>
      <c r="AD123" s="228">
        <f t="shared" ca="1" si="171"/>
        <v>0</v>
      </c>
      <c r="AE123" s="228">
        <f t="shared" ca="1" si="171"/>
        <v>0</v>
      </c>
      <c r="AF123" s="228">
        <f t="shared" ca="1" si="171"/>
        <v>0</v>
      </c>
      <c r="AG123" s="228">
        <f t="shared" ca="1" si="171"/>
        <v>0</v>
      </c>
      <c r="AH123" s="228">
        <f t="shared" ca="1" si="171"/>
        <v>0</v>
      </c>
      <c r="AI123" s="228">
        <f t="shared" ca="1" si="171"/>
        <v>0</v>
      </c>
      <c r="AJ123" s="228">
        <f t="shared" ca="1" si="171"/>
        <v>0</v>
      </c>
      <c r="AK123" s="228">
        <f t="shared" ca="1" si="171"/>
        <v>0</v>
      </c>
      <c r="AL123" s="228">
        <f t="shared" ca="1" si="172"/>
        <v>0</v>
      </c>
      <c r="AM123" s="228">
        <f t="shared" ca="1" si="172"/>
        <v>0</v>
      </c>
      <c r="AN123" s="228">
        <f t="shared" ca="1" si="172"/>
        <v>0</v>
      </c>
      <c r="AO123" s="228">
        <f t="shared" ca="1" si="172"/>
        <v>0</v>
      </c>
      <c r="AP123" s="228">
        <f t="shared" ca="1" si="172"/>
        <v>0</v>
      </c>
      <c r="AQ123" s="228">
        <f t="shared" ca="1" si="172"/>
        <v>0</v>
      </c>
      <c r="AR123" s="228">
        <f t="shared" ca="1" si="172"/>
        <v>0</v>
      </c>
      <c r="AS123" s="228">
        <f t="shared" ca="1" si="172"/>
        <v>0</v>
      </c>
      <c r="AT123" s="228">
        <f t="shared" ca="1" si="172"/>
        <v>0</v>
      </c>
      <c r="AU123" s="228">
        <f t="shared" ca="1" si="172"/>
        <v>0</v>
      </c>
      <c r="AV123" s="228">
        <f t="shared" ca="1" si="173"/>
        <v>0</v>
      </c>
      <c r="AW123" s="228">
        <f t="shared" ca="1" si="173"/>
        <v>0</v>
      </c>
      <c r="AX123" s="228">
        <f t="shared" ca="1" si="173"/>
        <v>0</v>
      </c>
      <c r="AY123" s="228">
        <f t="shared" ca="1" si="173"/>
        <v>0</v>
      </c>
      <c r="AZ123" s="228">
        <f t="shared" ca="1" si="173"/>
        <v>0</v>
      </c>
      <c r="BA123" s="228">
        <f t="shared" ca="1" si="173"/>
        <v>0</v>
      </c>
      <c r="BB123" s="228">
        <f t="shared" ca="1" si="173"/>
        <v>0</v>
      </c>
      <c r="BC123" s="228">
        <f t="shared" ca="1" si="173"/>
        <v>0</v>
      </c>
      <c r="BD123" s="228">
        <f t="shared" ca="1" si="173"/>
        <v>0</v>
      </c>
      <c r="BE123" s="228">
        <f t="shared" ca="1" si="173"/>
        <v>0</v>
      </c>
      <c r="BF123" s="228">
        <f t="shared" ca="1" si="174"/>
        <v>0</v>
      </c>
      <c r="BG123" s="228">
        <f t="shared" ca="1" si="174"/>
        <v>0</v>
      </c>
      <c r="BH123" s="228">
        <f t="shared" ca="1" si="174"/>
        <v>0</v>
      </c>
      <c r="BI123" s="228">
        <f t="shared" ca="1" si="174"/>
        <v>0</v>
      </c>
      <c r="BJ123" s="228">
        <f t="shared" ca="1" si="174"/>
        <v>0</v>
      </c>
      <c r="BK123" s="228">
        <f t="shared" ca="1" si="174"/>
        <v>0</v>
      </c>
      <c r="BL123" s="228">
        <f t="shared" ca="1" si="174"/>
        <v>0</v>
      </c>
      <c r="BM123" s="228">
        <f t="shared" ca="1" si="174"/>
        <v>0</v>
      </c>
      <c r="BN123" s="228">
        <f t="shared" ca="1" si="174"/>
        <v>0</v>
      </c>
      <c r="BO123" s="228">
        <f t="shared" ca="1" si="174"/>
        <v>0</v>
      </c>
      <c r="BP123" s="228">
        <f t="shared" ca="1" si="175"/>
        <v>0</v>
      </c>
      <c r="BQ123" s="228">
        <f t="shared" ca="1" si="175"/>
        <v>0</v>
      </c>
      <c r="BR123" s="228">
        <f t="shared" ca="1" si="175"/>
        <v>0</v>
      </c>
      <c r="BS123" s="228">
        <f t="shared" ca="1" si="175"/>
        <v>0</v>
      </c>
      <c r="BT123" s="228">
        <f t="shared" ca="1" si="175"/>
        <v>0</v>
      </c>
      <c r="BU123" s="228">
        <f t="shared" ca="1" si="175"/>
        <v>0</v>
      </c>
      <c r="BV123" s="228">
        <f t="shared" ca="1" si="175"/>
        <v>0</v>
      </c>
      <c r="BW123" s="228">
        <f t="shared" ca="1" si="175"/>
        <v>0</v>
      </c>
      <c r="BX123" s="228">
        <f t="shared" ca="1" si="175"/>
        <v>0</v>
      </c>
      <c r="BY123" s="228">
        <f t="shared" ca="1" si="175"/>
        <v>0</v>
      </c>
      <c r="BZ123" s="228">
        <f t="shared" ca="1" si="176"/>
        <v>0</v>
      </c>
      <c r="CA123" s="228">
        <f t="shared" ca="1" si="176"/>
        <v>0</v>
      </c>
      <c r="CB123" s="228">
        <f t="shared" ca="1" si="176"/>
        <v>0</v>
      </c>
      <c r="CC123" s="228">
        <f t="shared" ca="1" si="176"/>
        <v>0</v>
      </c>
      <c r="CD123" s="228">
        <f t="shared" ca="1" si="176"/>
        <v>0</v>
      </c>
      <c r="CE123" s="228">
        <f t="shared" ca="1" si="176"/>
        <v>0</v>
      </c>
      <c r="CF123" s="228">
        <f t="shared" ca="1" si="176"/>
        <v>0</v>
      </c>
      <c r="CG123" s="228">
        <f t="shared" ca="1" si="176"/>
        <v>0</v>
      </c>
      <c r="CH123" s="228">
        <f t="shared" ca="1" si="176"/>
        <v>0</v>
      </c>
      <c r="CI123" s="228">
        <f t="shared" ca="1" si="176"/>
        <v>0</v>
      </c>
      <c r="CJ123" s="228">
        <f t="shared" ca="1" si="177"/>
        <v>0</v>
      </c>
      <c r="CK123" s="228">
        <f t="shared" ca="1" si="177"/>
        <v>0</v>
      </c>
      <c r="CL123" s="228">
        <f t="shared" ca="1" si="177"/>
        <v>0</v>
      </c>
      <c r="CM123" s="228">
        <f t="shared" ca="1" si="177"/>
        <v>0</v>
      </c>
      <c r="CN123" s="228">
        <f t="shared" ca="1" si="177"/>
        <v>0</v>
      </c>
      <c r="CO123" s="228">
        <f t="shared" ca="1" si="177"/>
        <v>0</v>
      </c>
      <c r="CP123" s="228">
        <f t="shared" ca="1" si="177"/>
        <v>0</v>
      </c>
      <c r="CQ123" s="228">
        <f t="shared" ca="1" si="177"/>
        <v>0</v>
      </c>
      <c r="CR123" s="228">
        <f t="shared" ca="1" si="177"/>
        <v>0</v>
      </c>
      <c r="CS123" s="228">
        <f t="shared" ca="1" si="177"/>
        <v>0</v>
      </c>
      <c r="CT123" s="228">
        <f t="shared" ca="1" si="178"/>
        <v>0</v>
      </c>
      <c r="CU123" s="228">
        <f t="shared" ca="1" si="178"/>
        <v>0</v>
      </c>
      <c r="CV123" s="228">
        <f t="shared" ca="1" si="178"/>
        <v>0</v>
      </c>
      <c r="CW123" s="228">
        <f t="shared" ca="1" si="178"/>
        <v>0</v>
      </c>
      <c r="CX123" s="228">
        <f t="shared" ca="1" si="178"/>
        <v>0</v>
      </c>
      <c r="CY123" s="228">
        <f t="shared" ca="1" si="178"/>
        <v>0</v>
      </c>
      <c r="CZ123" s="228">
        <f t="shared" ca="1" si="178"/>
        <v>0</v>
      </c>
      <c r="DA123" s="228">
        <f t="shared" ca="1" si="178"/>
        <v>0</v>
      </c>
      <c r="DB123" s="228">
        <f t="shared" ca="1" si="178"/>
        <v>0</v>
      </c>
      <c r="DC123" s="228">
        <f t="shared" ca="1" si="178"/>
        <v>0</v>
      </c>
      <c r="DE123" s="403" t="str">
        <f t="shared" ca="1" si="100"/>
        <v>L.1.5.</v>
      </c>
      <c r="DF123" s="273">
        <v>1</v>
      </c>
      <c r="DG123" s="261"/>
      <c r="DH123" s="261"/>
    </row>
    <row r="124" spans="1:112" s="1" customFormat="1" hidden="1">
      <c r="A124" s="210">
        <v>112</v>
      </c>
      <c r="B124" s="347" t="str">
        <f t="shared" ca="1" si="143"/>
        <v>L.1.6.</v>
      </c>
      <c r="C124" s="216" t="str">
        <f t="shared" ca="1" si="144"/>
        <v/>
      </c>
      <c r="D124" s="225"/>
      <c r="E124" s="239" t="str">
        <f t="shared" ca="1" si="145"/>
        <v/>
      </c>
      <c r="F124" s="233">
        <f ca="1">H124+NPV(SD,I124:INDEX(I124:DC124,PAL))</f>
        <v>0</v>
      </c>
      <c r="G124" s="230">
        <f ca="1">SUMIF($H$5:$DC$5,"&lt;="&amp;PAL,$H124:$DC124)</f>
        <v>0</v>
      </c>
      <c r="H124" s="228">
        <f t="shared" ca="1" si="169"/>
        <v>0</v>
      </c>
      <c r="I124" s="228">
        <f t="shared" ca="1" si="169"/>
        <v>0</v>
      </c>
      <c r="J124" s="228">
        <f t="shared" ca="1" si="169"/>
        <v>0</v>
      </c>
      <c r="K124" s="228">
        <f t="shared" ca="1" si="169"/>
        <v>0</v>
      </c>
      <c r="L124" s="228">
        <f t="shared" ca="1" si="169"/>
        <v>0</v>
      </c>
      <c r="M124" s="228">
        <f t="shared" ca="1" si="169"/>
        <v>0</v>
      </c>
      <c r="N124" s="228">
        <f t="shared" ca="1" si="169"/>
        <v>0</v>
      </c>
      <c r="O124" s="228">
        <f t="shared" ca="1" si="169"/>
        <v>0</v>
      </c>
      <c r="P124" s="228">
        <f t="shared" ca="1" si="169"/>
        <v>0</v>
      </c>
      <c r="Q124" s="228">
        <f t="shared" ca="1" si="169"/>
        <v>0</v>
      </c>
      <c r="R124" s="228">
        <f t="shared" ca="1" si="170"/>
        <v>0</v>
      </c>
      <c r="S124" s="228">
        <f t="shared" ca="1" si="170"/>
        <v>0</v>
      </c>
      <c r="T124" s="228">
        <f t="shared" ca="1" si="170"/>
        <v>0</v>
      </c>
      <c r="U124" s="228">
        <f t="shared" ca="1" si="170"/>
        <v>0</v>
      </c>
      <c r="V124" s="228">
        <f t="shared" ca="1" si="170"/>
        <v>0</v>
      </c>
      <c r="W124" s="228">
        <f t="shared" ca="1" si="170"/>
        <v>0</v>
      </c>
      <c r="X124" s="228">
        <f t="shared" ca="1" si="170"/>
        <v>0</v>
      </c>
      <c r="Y124" s="228">
        <f t="shared" ca="1" si="170"/>
        <v>0</v>
      </c>
      <c r="Z124" s="228">
        <f t="shared" ca="1" si="170"/>
        <v>0</v>
      </c>
      <c r="AA124" s="228">
        <f t="shared" ca="1" si="170"/>
        <v>0</v>
      </c>
      <c r="AB124" s="228">
        <f t="shared" ca="1" si="171"/>
        <v>0</v>
      </c>
      <c r="AC124" s="228">
        <f t="shared" ca="1" si="171"/>
        <v>0</v>
      </c>
      <c r="AD124" s="228">
        <f t="shared" ca="1" si="171"/>
        <v>0</v>
      </c>
      <c r="AE124" s="228">
        <f t="shared" ca="1" si="171"/>
        <v>0</v>
      </c>
      <c r="AF124" s="228">
        <f t="shared" ca="1" si="171"/>
        <v>0</v>
      </c>
      <c r="AG124" s="228">
        <f t="shared" ca="1" si="171"/>
        <v>0</v>
      </c>
      <c r="AH124" s="228">
        <f t="shared" ca="1" si="171"/>
        <v>0</v>
      </c>
      <c r="AI124" s="228">
        <f t="shared" ca="1" si="171"/>
        <v>0</v>
      </c>
      <c r="AJ124" s="228">
        <f t="shared" ca="1" si="171"/>
        <v>0</v>
      </c>
      <c r="AK124" s="228">
        <f t="shared" ca="1" si="171"/>
        <v>0</v>
      </c>
      <c r="AL124" s="228">
        <f t="shared" ca="1" si="172"/>
        <v>0</v>
      </c>
      <c r="AM124" s="228">
        <f t="shared" ca="1" si="172"/>
        <v>0</v>
      </c>
      <c r="AN124" s="228">
        <f t="shared" ca="1" si="172"/>
        <v>0</v>
      </c>
      <c r="AO124" s="228">
        <f t="shared" ca="1" si="172"/>
        <v>0</v>
      </c>
      <c r="AP124" s="228">
        <f t="shared" ca="1" si="172"/>
        <v>0</v>
      </c>
      <c r="AQ124" s="228">
        <f t="shared" ca="1" si="172"/>
        <v>0</v>
      </c>
      <c r="AR124" s="228">
        <f t="shared" ca="1" si="172"/>
        <v>0</v>
      </c>
      <c r="AS124" s="228">
        <f t="shared" ca="1" si="172"/>
        <v>0</v>
      </c>
      <c r="AT124" s="228">
        <f t="shared" ca="1" si="172"/>
        <v>0</v>
      </c>
      <c r="AU124" s="228">
        <f t="shared" ca="1" si="172"/>
        <v>0</v>
      </c>
      <c r="AV124" s="228">
        <f t="shared" ca="1" si="173"/>
        <v>0</v>
      </c>
      <c r="AW124" s="228">
        <f t="shared" ca="1" si="173"/>
        <v>0</v>
      </c>
      <c r="AX124" s="228">
        <f t="shared" ca="1" si="173"/>
        <v>0</v>
      </c>
      <c r="AY124" s="228">
        <f t="shared" ca="1" si="173"/>
        <v>0</v>
      </c>
      <c r="AZ124" s="228">
        <f t="shared" ca="1" si="173"/>
        <v>0</v>
      </c>
      <c r="BA124" s="228">
        <f t="shared" ca="1" si="173"/>
        <v>0</v>
      </c>
      <c r="BB124" s="228">
        <f t="shared" ca="1" si="173"/>
        <v>0</v>
      </c>
      <c r="BC124" s="228">
        <f t="shared" ca="1" si="173"/>
        <v>0</v>
      </c>
      <c r="BD124" s="228">
        <f t="shared" ca="1" si="173"/>
        <v>0</v>
      </c>
      <c r="BE124" s="228">
        <f t="shared" ca="1" si="173"/>
        <v>0</v>
      </c>
      <c r="BF124" s="228">
        <f t="shared" ca="1" si="174"/>
        <v>0</v>
      </c>
      <c r="BG124" s="228">
        <f t="shared" ca="1" si="174"/>
        <v>0</v>
      </c>
      <c r="BH124" s="228">
        <f t="shared" ca="1" si="174"/>
        <v>0</v>
      </c>
      <c r="BI124" s="228">
        <f t="shared" ca="1" si="174"/>
        <v>0</v>
      </c>
      <c r="BJ124" s="228">
        <f t="shared" ca="1" si="174"/>
        <v>0</v>
      </c>
      <c r="BK124" s="228">
        <f t="shared" ca="1" si="174"/>
        <v>0</v>
      </c>
      <c r="BL124" s="228">
        <f t="shared" ca="1" si="174"/>
        <v>0</v>
      </c>
      <c r="BM124" s="228">
        <f t="shared" ca="1" si="174"/>
        <v>0</v>
      </c>
      <c r="BN124" s="228">
        <f t="shared" ca="1" si="174"/>
        <v>0</v>
      </c>
      <c r="BO124" s="228">
        <f t="shared" ca="1" si="174"/>
        <v>0</v>
      </c>
      <c r="BP124" s="228">
        <f t="shared" ca="1" si="175"/>
        <v>0</v>
      </c>
      <c r="BQ124" s="228">
        <f t="shared" ca="1" si="175"/>
        <v>0</v>
      </c>
      <c r="BR124" s="228">
        <f t="shared" ca="1" si="175"/>
        <v>0</v>
      </c>
      <c r="BS124" s="228">
        <f t="shared" ca="1" si="175"/>
        <v>0</v>
      </c>
      <c r="BT124" s="228">
        <f t="shared" ca="1" si="175"/>
        <v>0</v>
      </c>
      <c r="BU124" s="228">
        <f t="shared" ca="1" si="175"/>
        <v>0</v>
      </c>
      <c r="BV124" s="228">
        <f t="shared" ca="1" si="175"/>
        <v>0</v>
      </c>
      <c r="BW124" s="228">
        <f t="shared" ca="1" si="175"/>
        <v>0</v>
      </c>
      <c r="BX124" s="228">
        <f t="shared" ca="1" si="175"/>
        <v>0</v>
      </c>
      <c r="BY124" s="228">
        <f t="shared" ca="1" si="175"/>
        <v>0</v>
      </c>
      <c r="BZ124" s="228">
        <f t="shared" ca="1" si="176"/>
        <v>0</v>
      </c>
      <c r="CA124" s="228">
        <f t="shared" ca="1" si="176"/>
        <v>0</v>
      </c>
      <c r="CB124" s="228">
        <f t="shared" ca="1" si="176"/>
        <v>0</v>
      </c>
      <c r="CC124" s="228">
        <f t="shared" ca="1" si="176"/>
        <v>0</v>
      </c>
      <c r="CD124" s="228">
        <f t="shared" ca="1" si="176"/>
        <v>0</v>
      </c>
      <c r="CE124" s="228">
        <f t="shared" ca="1" si="176"/>
        <v>0</v>
      </c>
      <c r="CF124" s="228">
        <f t="shared" ca="1" si="176"/>
        <v>0</v>
      </c>
      <c r="CG124" s="228">
        <f t="shared" ca="1" si="176"/>
        <v>0</v>
      </c>
      <c r="CH124" s="228">
        <f t="shared" ca="1" si="176"/>
        <v>0</v>
      </c>
      <c r="CI124" s="228">
        <f t="shared" ca="1" si="176"/>
        <v>0</v>
      </c>
      <c r="CJ124" s="228">
        <f t="shared" ca="1" si="177"/>
        <v>0</v>
      </c>
      <c r="CK124" s="228">
        <f t="shared" ca="1" si="177"/>
        <v>0</v>
      </c>
      <c r="CL124" s="228">
        <f t="shared" ca="1" si="177"/>
        <v>0</v>
      </c>
      <c r="CM124" s="228">
        <f t="shared" ca="1" si="177"/>
        <v>0</v>
      </c>
      <c r="CN124" s="228">
        <f t="shared" ca="1" si="177"/>
        <v>0</v>
      </c>
      <c r="CO124" s="228">
        <f t="shared" ca="1" si="177"/>
        <v>0</v>
      </c>
      <c r="CP124" s="228">
        <f t="shared" ca="1" si="177"/>
        <v>0</v>
      </c>
      <c r="CQ124" s="228">
        <f t="shared" ca="1" si="177"/>
        <v>0</v>
      </c>
      <c r="CR124" s="228">
        <f t="shared" ca="1" si="177"/>
        <v>0</v>
      </c>
      <c r="CS124" s="228">
        <f t="shared" ca="1" si="177"/>
        <v>0</v>
      </c>
      <c r="CT124" s="228">
        <f t="shared" ca="1" si="178"/>
        <v>0</v>
      </c>
      <c r="CU124" s="228">
        <f t="shared" ca="1" si="178"/>
        <v>0</v>
      </c>
      <c r="CV124" s="228">
        <f t="shared" ca="1" si="178"/>
        <v>0</v>
      </c>
      <c r="CW124" s="228">
        <f t="shared" ca="1" si="178"/>
        <v>0</v>
      </c>
      <c r="CX124" s="228">
        <f t="shared" ca="1" si="178"/>
        <v>0</v>
      </c>
      <c r="CY124" s="228">
        <f t="shared" ca="1" si="178"/>
        <v>0</v>
      </c>
      <c r="CZ124" s="228">
        <f t="shared" ca="1" si="178"/>
        <v>0</v>
      </c>
      <c r="DA124" s="228">
        <f t="shared" ca="1" si="178"/>
        <v>0</v>
      </c>
      <c r="DB124" s="228">
        <f t="shared" ca="1" si="178"/>
        <v>0</v>
      </c>
      <c r="DC124" s="228">
        <f t="shared" ca="1" si="178"/>
        <v>0</v>
      </c>
      <c r="DE124" s="403" t="str">
        <f t="shared" ca="1" si="100"/>
        <v>L.1.6.</v>
      </c>
      <c r="DF124" s="273">
        <v>1</v>
      </c>
      <c r="DG124" s="261"/>
      <c r="DH124" s="261"/>
    </row>
    <row r="125" spans="1:112" s="1" customFormat="1" hidden="1">
      <c r="A125" s="210">
        <v>113</v>
      </c>
      <c r="B125" s="347" t="str">
        <f t="shared" ca="1" si="143"/>
        <v>L.1.7.</v>
      </c>
      <c r="C125" s="216" t="str">
        <f t="shared" ca="1" si="144"/>
        <v/>
      </c>
      <c r="D125" s="225"/>
      <c r="E125" s="239" t="str">
        <f t="shared" ca="1" si="145"/>
        <v/>
      </c>
      <c r="F125" s="233">
        <f ca="1">H125+NPV(SD,I125:INDEX(I125:DC125,PAL))</f>
        <v>0</v>
      </c>
      <c r="G125" s="230">
        <f ca="1">SUMIF($H$5:$DC$5,"&lt;="&amp;PAL,$H125:$DC125)</f>
        <v>0</v>
      </c>
      <c r="H125" s="228">
        <f t="shared" ca="1" si="169"/>
        <v>0</v>
      </c>
      <c r="I125" s="228">
        <f t="shared" ca="1" si="169"/>
        <v>0</v>
      </c>
      <c r="J125" s="228">
        <f t="shared" ca="1" si="169"/>
        <v>0</v>
      </c>
      <c r="K125" s="228">
        <f t="shared" ca="1" si="169"/>
        <v>0</v>
      </c>
      <c r="L125" s="228">
        <f t="shared" ca="1" si="169"/>
        <v>0</v>
      </c>
      <c r="M125" s="228">
        <f t="shared" ca="1" si="169"/>
        <v>0</v>
      </c>
      <c r="N125" s="228">
        <f t="shared" ca="1" si="169"/>
        <v>0</v>
      </c>
      <c r="O125" s="228">
        <f t="shared" ca="1" si="169"/>
        <v>0</v>
      </c>
      <c r="P125" s="228">
        <f t="shared" ca="1" si="169"/>
        <v>0</v>
      </c>
      <c r="Q125" s="228">
        <f t="shared" ca="1" si="169"/>
        <v>0</v>
      </c>
      <c r="R125" s="228">
        <f t="shared" ca="1" si="170"/>
        <v>0</v>
      </c>
      <c r="S125" s="228">
        <f t="shared" ca="1" si="170"/>
        <v>0</v>
      </c>
      <c r="T125" s="228">
        <f t="shared" ca="1" si="170"/>
        <v>0</v>
      </c>
      <c r="U125" s="228">
        <f t="shared" ca="1" si="170"/>
        <v>0</v>
      </c>
      <c r="V125" s="228">
        <f t="shared" ca="1" si="170"/>
        <v>0</v>
      </c>
      <c r="W125" s="228">
        <f t="shared" ca="1" si="170"/>
        <v>0</v>
      </c>
      <c r="X125" s="228">
        <f t="shared" ca="1" si="170"/>
        <v>0</v>
      </c>
      <c r="Y125" s="228">
        <f t="shared" ca="1" si="170"/>
        <v>0</v>
      </c>
      <c r="Z125" s="228">
        <f t="shared" ca="1" si="170"/>
        <v>0</v>
      </c>
      <c r="AA125" s="228">
        <f t="shared" ca="1" si="170"/>
        <v>0</v>
      </c>
      <c r="AB125" s="228">
        <f t="shared" ca="1" si="171"/>
        <v>0</v>
      </c>
      <c r="AC125" s="228">
        <f t="shared" ca="1" si="171"/>
        <v>0</v>
      </c>
      <c r="AD125" s="228">
        <f t="shared" ca="1" si="171"/>
        <v>0</v>
      </c>
      <c r="AE125" s="228">
        <f t="shared" ca="1" si="171"/>
        <v>0</v>
      </c>
      <c r="AF125" s="228">
        <f t="shared" ca="1" si="171"/>
        <v>0</v>
      </c>
      <c r="AG125" s="228">
        <f t="shared" ca="1" si="171"/>
        <v>0</v>
      </c>
      <c r="AH125" s="228">
        <f t="shared" ca="1" si="171"/>
        <v>0</v>
      </c>
      <c r="AI125" s="228">
        <f t="shared" ca="1" si="171"/>
        <v>0</v>
      </c>
      <c r="AJ125" s="228">
        <f t="shared" ca="1" si="171"/>
        <v>0</v>
      </c>
      <c r="AK125" s="228">
        <f t="shared" ca="1" si="171"/>
        <v>0</v>
      </c>
      <c r="AL125" s="228">
        <f t="shared" ca="1" si="172"/>
        <v>0</v>
      </c>
      <c r="AM125" s="228">
        <f t="shared" ca="1" si="172"/>
        <v>0</v>
      </c>
      <c r="AN125" s="228">
        <f t="shared" ca="1" si="172"/>
        <v>0</v>
      </c>
      <c r="AO125" s="228">
        <f t="shared" ca="1" si="172"/>
        <v>0</v>
      </c>
      <c r="AP125" s="228">
        <f t="shared" ca="1" si="172"/>
        <v>0</v>
      </c>
      <c r="AQ125" s="228">
        <f t="shared" ca="1" si="172"/>
        <v>0</v>
      </c>
      <c r="AR125" s="228">
        <f t="shared" ca="1" si="172"/>
        <v>0</v>
      </c>
      <c r="AS125" s="228">
        <f t="shared" ca="1" si="172"/>
        <v>0</v>
      </c>
      <c r="AT125" s="228">
        <f t="shared" ca="1" si="172"/>
        <v>0</v>
      </c>
      <c r="AU125" s="228">
        <f t="shared" ca="1" si="172"/>
        <v>0</v>
      </c>
      <c r="AV125" s="228">
        <f t="shared" ca="1" si="173"/>
        <v>0</v>
      </c>
      <c r="AW125" s="228">
        <f t="shared" ca="1" si="173"/>
        <v>0</v>
      </c>
      <c r="AX125" s="228">
        <f t="shared" ca="1" si="173"/>
        <v>0</v>
      </c>
      <c r="AY125" s="228">
        <f t="shared" ca="1" si="173"/>
        <v>0</v>
      </c>
      <c r="AZ125" s="228">
        <f t="shared" ca="1" si="173"/>
        <v>0</v>
      </c>
      <c r="BA125" s="228">
        <f t="shared" ca="1" si="173"/>
        <v>0</v>
      </c>
      <c r="BB125" s="228">
        <f t="shared" ca="1" si="173"/>
        <v>0</v>
      </c>
      <c r="BC125" s="228">
        <f t="shared" ca="1" si="173"/>
        <v>0</v>
      </c>
      <c r="BD125" s="228">
        <f t="shared" ca="1" si="173"/>
        <v>0</v>
      </c>
      <c r="BE125" s="228">
        <f t="shared" ca="1" si="173"/>
        <v>0</v>
      </c>
      <c r="BF125" s="228">
        <f t="shared" ca="1" si="174"/>
        <v>0</v>
      </c>
      <c r="BG125" s="228">
        <f t="shared" ca="1" si="174"/>
        <v>0</v>
      </c>
      <c r="BH125" s="228">
        <f t="shared" ca="1" si="174"/>
        <v>0</v>
      </c>
      <c r="BI125" s="228">
        <f t="shared" ca="1" si="174"/>
        <v>0</v>
      </c>
      <c r="BJ125" s="228">
        <f t="shared" ca="1" si="174"/>
        <v>0</v>
      </c>
      <c r="BK125" s="228">
        <f t="shared" ca="1" si="174"/>
        <v>0</v>
      </c>
      <c r="BL125" s="228">
        <f t="shared" ca="1" si="174"/>
        <v>0</v>
      </c>
      <c r="BM125" s="228">
        <f t="shared" ca="1" si="174"/>
        <v>0</v>
      </c>
      <c r="BN125" s="228">
        <f t="shared" ca="1" si="174"/>
        <v>0</v>
      </c>
      <c r="BO125" s="228">
        <f t="shared" ca="1" si="174"/>
        <v>0</v>
      </c>
      <c r="BP125" s="228">
        <f t="shared" ca="1" si="175"/>
        <v>0</v>
      </c>
      <c r="BQ125" s="228">
        <f t="shared" ca="1" si="175"/>
        <v>0</v>
      </c>
      <c r="BR125" s="228">
        <f t="shared" ca="1" si="175"/>
        <v>0</v>
      </c>
      <c r="BS125" s="228">
        <f t="shared" ca="1" si="175"/>
        <v>0</v>
      </c>
      <c r="BT125" s="228">
        <f t="shared" ca="1" si="175"/>
        <v>0</v>
      </c>
      <c r="BU125" s="228">
        <f t="shared" ca="1" si="175"/>
        <v>0</v>
      </c>
      <c r="BV125" s="228">
        <f t="shared" ca="1" si="175"/>
        <v>0</v>
      </c>
      <c r="BW125" s="228">
        <f t="shared" ca="1" si="175"/>
        <v>0</v>
      </c>
      <c r="BX125" s="228">
        <f t="shared" ca="1" si="175"/>
        <v>0</v>
      </c>
      <c r="BY125" s="228">
        <f t="shared" ca="1" si="175"/>
        <v>0</v>
      </c>
      <c r="BZ125" s="228">
        <f t="shared" ca="1" si="176"/>
        <v>0</v>
      </c>
      <c r="CA125" s="228">
        <f t="shared" ca="1" si="176"/>
        <v>0</v>
      </c>
      <c r="CB125" s="228">
        <f t="shared" ca="1" si="176"/>
        <v>0</v>
      </c>
      <c r="CC125" s="228">
        <f t="shared" ca="1" si="176"/>
        <v>0</v>
      </c>
      <c r="CD125" s="228">
        <f t="shared" ca="1" si="176"/>
        <v>0</v>
      </c>
      <c r="CE125" s="228">
        <f t="shared" ca="1" si="176"/>
        <v>0</v>
      </c>
      <c r="CF125" s="228">
        <f t="shared" ca="1" si="176"/>
        <v>0</v>
      </c>
      <c r="CG125" s="228">
        <f t="shared" ca="1" si="176"/>
        <v>0</v>
      </c>
      <c r="CH125" s="228">
        <f t="shared" ca="1" si="176"/>
        <v>0</v>
      </c>
      <c r="CI125" s="228">
        <f t="shared" ca="1" si="176"/>
        <v>0</v>
      </c>
      <c r="CJ125" s="228">
        <f t="shared" ca="1" si="177"/>
        <v>0</v>
      </c>
      <c r="CK125" s="228">
        <f t="shared" ca="1" si="177"/>
        <v>0</v>
      </c>
      <c r="CL125" s="228">
        <f t="shared" ca="1" si="177"/>
        <v>0</v>
      </c>
      <c r="CM125" s="228">
        <f t="shared" ca="1" si="177"/>
        <v>0</v>
      </c>
      <c r="CN125" s="228">
        <f t="shared" ca="1" si="177"/>
        <v>0</v>
      </c>
      <c r="CO125" s="228">
        <f t="shared" ca="1" si="177"/>
        <v>0</v>
      </c>
      <c r="CP125" s="228">
        <f t="shared" ca="1" si="177"/>
        <v>0</v>
      </c>
      <c r="CQ125" s="228">
        <f t="shared" ca="1" si="177"/>
        <v>0</v>
      </c>
      <c r="CR125" s="228">
        <f t="shared" ca="1" si="177"/>
        <v>0</v>
      </c>
      <c r="CS125" s="228">
        <f t="shared" ca="1" si="177"/>
        <v>0</v>
      </c>
      <c r="CT125" s="228">
        <f t="shared" ca="1" si="178"/>
        <v>0</v>
      </c>
      <c r="CU125" s="228">
        <f t="shared" ca="1" si="178"/>
        <v>0</v>
      </c>
      <c r="CV125" s="228">
        <f t="shared" ca="1" si="178"/>
        <v>0</v>
      </c>
      <c r="CW125" s="228">
        <f t="shared" ca="1" si="178"/>
        <v>0</v>
      </c>
      <c r="CX125" s="228">
        <f t="shared" ca="1" si="178"/>
        <v>0</v>
      </c>
      <c r="CY125" s="228">
        <f t="shared" ca="1" si="178"/>
        <v>0</v>
      </c>
      <c r="CZ125" s="228">
        <f t="shared" ca="1" si="178"/>
        <v>0</v>
      </c>
      <c r="DA125" s="228">
        <f t="shared" ca="1" si="178"/>
        <v>0</v>
      </c>
      <c r="DB125" s="228">
        <f t="shared" ca="1" si="178"/>
        <v>0</v>
      </c>
      <c r="DC125" s="228">
        <f t="shared" ca="1" si="178"/>
        <v>0</v>
      </c>
      <c r="DE125" s="403" t="str">
        <f t="shared" ca="1" si="100"/>
        <v>L.1.7.</v>
      </c>
      <c r="DF125" s="273">
        <v>1</v>
      </c>
      <c r="DG125" s="261"/>
      <c r="DH125" s="261"/>
    </row>
    <row r="126" spans="1:112" s="1" customFormat="1" hidden="1">
      <c r="A126" s="210">
        <v>114</v>
      </c>
      <c r="B126" s="347" t="str">
        <f t="shared" ca="1" si="143"/>
        <v>L.2.</v>
      </c>
      <c r="C126" s="339" t="str">
        <f t="shared" ca="1" si="144"/>
        <v>Socialinio - ekonominio poveikio žala</v>
      </c>
      <c r="D126" s="218"/>
      <c r="E126" s="379" t="str">
        <f t="shared" ca="1" si="145"/>
        <v/>
      </c>
      <c r="F126" s="233">
        <f ca="1">H126+NPV(SD,I126:INDEX(I126:DC126,PAL))</f>
        <v>0</v>
      </c>
      <c r="G126" s="230">
        <f ca="1">SUMIF($H$5:$DC$5,"&lt;="&amp;PAL,$H126:$DC126)</f>
        <v>0</v>
      </c>
      <c r="H126" s="380">
        <f ca="1">SUM(H127:H129)</f>
        <v>0</v>
      </c>
      <c r="I126" s="380">
        <f t="shared" ref="I126:BT126" ca="1" si="179">SUM(I127:I129)</f>
        <v>0</v>
      </c>
      <c r="J126" s="380">
        <f t="shared" ca="1" si="179"/>
        <v>0</v>
      </c>
      <c r="K126" s="380">
        <f t="shared" ca="1" si="179"/>
        <v>0</v>
      </c>
      <c r="L126" s="380">
        <f t="shared" ca="1" si="179"/>
        <v>0</v>
      </c>
      <c r="M126" s="380">
        <f t="shared" ca="1" si="179"/>
        <v>0</v>
      </c>
      <c r="N126" s="380">
        <f t="shared" ca="1" si="179"/>
        <v>0</v>
      </c>
      <c r="O126" s="380">
        <f t="shared" ca="1" si="179"/>
        <v>0</v>
      </c>
      <c r="P126" s="380">
        <f t="shared" ca="1" si="179"/>
        <v>0</v>
      </c>
      <c r="Q126" s="380">
        <f t="shared" ca="1" si="179"/>
        <v>0</v>
      </c>
      <c r="R126" s="380">
        <f t="shared" ca="1" si="179"/>
        <v>0</v>
      </c>
      <c r="S126" s="380">
        <f t="shared" ca="1" si="179"/>
        <v>0</v>
      </c>
      <c r="T126" s="380">
        <f t="shared" ca="1" si="179"/>
        <v>0</v>
      </c>
      <c r="U126" s="380">
        <f t="shared" ca="1" si="179"/>
        <v>0</v>
      </c>
      <c r="V126" s="380">
        <f t="shared" ca="1" si="179"/>
        <v>0</v>
      </c>
      <c r="W126" s="380">
        <f t="shared" ca="1" si="179"/>
        <v>0</v>
      </c>
      <c r="X126" s="380">
        <f t="shared" ca="1" si="179"/>
        <v>0</v>
      </c>
      <c r="Y126" s="380">
        <f t="shared" ca="1" si="179"/>
        <v>0</v>
      </c>
      <c r="Z126" s="380">
        <f t="shared" ca="1" si="179"/>
        <v>0</v>
      </c>
      <c r="AA126" s="380">
        <f t="shared" ca="1" si="179"/>
        <v>0</v>
      </c>
      <c r="AB126" s="380">
        <f t="shared" ca="1" si="179"/>
        <v>0</v>
      </c>
      <c r="AC126" s="380">
        <f t="shared" ca="1" si="179"/>
        <v>0</v>
      </c>
      <c r="AD126" s="380">
        <f t="shared" ca="1" si="179"/>
        <v>0</v>
      </c>
      <c r="AE126" s="380">
        <f t="shared" ca="1" si="179"/>
        <v>0</v>
      </c>
      <c r="AF126" s="380">
        <f t="shared" ca="1" si="179"/>
        <v>0</v>
      </c>
      <c r="AG126" s="380">
        <f t="shared" ca="1" si="179"/>
        <v>0</v>
      </c>
      <c r="AH126" s="380">
        <f t="shared" ca="1" si="179"/>
        <v>0</v>
      </c>
      <c r="AI126" s="380">
        <f t="shared" ca="1" si="179"/>
        <v>0</v>
      </c>
      <c r="AJ126" s="380">
        <f t="shared" ca="1" si="179"/>
        <v>0</v>
      </c>
      <c r="AK126" s="380">
        <f t="shared" ca="1" si="179"/>
        <v>0</v>
      </c>
      <c r="AL126" s="380">
        <f t="shared" ca="1" si="179"/>
        <v>0</v>
      </c>
      <c r="AM126" s="380">
        <f t="shared" ca="1" si="179"/>
        <v>0</v>
      </c>
      <c r="AN126" s="380">
        <f t="shared" ca="1" si="179"/>
        <v>0</v>
      </c>
      <c r="AO126" s="380">
        <f t="shared" ca="1" si="179"/>
        <v>0</v>
      </c>
      <c r="AP126" s="380">
        <f t="shared" ca="1" si="179"/>
        <v>0</v>
      </c>
      <c r="AQ126" s="380">
        <f t="shared" ca="1" si="179"/>
        <v>0</v>
      </c>
      <c r="AR126" s="380">
        <f t="shared" ca="1" si="179"/>
        <v>0</v>
      </c>
      <c r="AS126" s="380">
        <f t="shared" ca="1" si="179"/>
        <v>0</v>
      </c>
      <c r="AT126" s="380">
        <f t="shared" ca="1" si="179"/>
        <v>0</v>
      </c>
      <c r="AU126" s="380">
        <f t="shared" ca="1" si="179"/>
        <v>0</v>
      </c>
      <c r="AV126" s="380">
        <f t="shared" ca="1" si="179"/>
        <v>0</v>
      </c>
      <c r="AW126" s="380">
        <f t="shared" ca="1" si="179"/>
        <v>0</v>
      </c>
      <c r="AX126" s="380">
        <f t="shared" ca="1" si="179"/>
        <v>0</v>
      </c>
      <c r="AY126" s="380">
        <f t="shared" ca="1" si="179"/>
        <v>0</v>
      </c>
      <c r="AZ126" s="380">
        <f t="shared" ca="1" si="179"/>
        <v>0</v>
      </c>
      <c r="BA126" s="380">
        <f t="shared" ca="1" si="179"/>
        <v>0</v>
      </c>
      <c r="BB126" s="380">
        <f t="shared" ca="1" si="179"/>
        <v>0</v>
      </c>
      <c r="BC126" s="380">
        <f t="shared" ca="1" si="179"/>
        <v>0</v>
      </c>
      <c r="BD126" s="380">
        <f t="shared" ca="1" si="179"/>
        <v>0</v>
      </c>
      <c r="BE126" s="380">
        <f t="shared" ca="1" si="179"/>
        <v>0</v>
      </c>
      <c r="BF126" s="380">
        <f t="shared" ca="1" si="179"/>
        <v>0</v>
      </c>
      <c r="BG126" s="380">
        <f t="shared" ca="1" si="179"/>
        <v>0</v>
      </c>
      <c r="BH126" s="380">
        <f t="shared" ca="1" si="179"/>
        <v>0</v>
      </c>
      <c r="BI126" s="380">
        <f t="shared" ca="1" si="179"/>
        <v>0</v>
      </c>
      <c r="BJ126" s="380">
        <f t="shared" ca="1" si="179"/>
        <v>0</v>
      </c>
      <c r="BK126" s="380">
        <f t="shared" ca="1" si="179"/>
        <v>0</v>
      </c>
      <c r="BL126" s="380">
        <f t="shared" ca="1" si="179"/>
        <v>0</v>
      </c>
      <c r="BM126" s="380">
        <f t="shared" ca="1" si="179"/>
        <v>0</v>
      </c>
      <c r="BN126" s="380">
        <f t="shared" ca="1" si="179"/>
        <v>0</v>
      </c>
      <c r="BO126" s="380">
        <f t="shared" ca="1" si="179"/>
        <v>0</v>
      </c>
      <c r="BP126" s="380">
        <f t="shared" ca="1" si="179"/>
        <v>0</v>
      </c>
      <c r="BQ126" s="380">
        <f t="shared" ca="1" si="179"/>
        <v>0</v>
      </c>
      <c r="BR126" s="380">
        <f t="shared" ca="1" si="179"/>
        <v>0</v>
      </c>
      <c r="BS126" s="380">
        <f t="shared" ca="1" si="179"/>
        <v>0</v>
      </c>
      <c r="BT126" s="380">
        <f t="shared" ca="1" si="179"/>
        <v>0</v>
      </c>
      <c r="BU126" s="380">
        <f t="shared" ref="BU126:DC126" ca="1" si="180">SUM(BU127:BU129)</f>
        <v>0</v>
      </c>
      <c r="BV126" s="380">
        <f t="shared" ca="1" si="180"/>
        <v>0</v>
      </c>
      <c r="BW126" s="380">
        <f t="shared" ca="1" si="180"/>
        <v>0</v>
      </c>
      <c r="BX126" s="380">
        <f t="shared" ca="1" si="180"/>
        <v>0</v>
      </c>
      <c r="BY126" s="380">
        <f t="shared" ca="1" si="180"/>
        <v>0</v>
      </c>
      <c r="BZ126" s="380">
        <f t="shared" ca="1" si="180"/>
        <v>0</v>
      </c>
      <c r="CA126" s="380">
        <f t="shared" ca="1" si="180"/>
        <v>0</v>
      </c>
      <c r="CB126" s="380">
        <f t="shared" ca="1" si="180"/>
        <v>0</v>
      </c>
      <c r="CC126" s="380">
        <f t="shared" ca="1" si="180"/>
        <v>0</v>
      </c>
      <c r="CD126" s="380">
        <f t="shared" ca="1" si="180"/>
        <v>0</v>
      </c>
      <c r="CE126" s="380">
        <f t="shared" ca="1" si="180"/>
        <v>0</v>
      </c>
      <c r="CF126" s="380">
        <f t="shared" ca="1" si="180"/>
        <v>0</v>
      </c>
      <c r="CG126" s="380">
        <f t="shared" ca="1" si="180"/>
        <v>0</v>
      </c>
      <c r="CH126" s="380">
        <f t="shared" ca="1" si="180"/>
        <v>0</v>
      </c>
      <c r="CI126" s="380">
        <f t="shared" ca="1" si="180"/>
        <v>0</v>
      </c>
      <c r="CJ126" s="380">
        <f t="shared" ca="1" si="180"/>
        <v>0</v>
      </c>
      <c r="CK126" s="380">
        <f t="shared" ca="1" si="180"/>
        <v>0</v>
      </c>
      <c r="CL126" s="380">
        <f t="shared" ca="1" si="180"/>
        <v>0</v>
      </c>
      <c r="CM126" s="380">
        <f t="shared" ca="1" si="180"/>
        <v>0</v>
      </c>
      <c r="CN126" s="380">
        <f t="shared" ca="1" si="180"/>
        <v>0</v>
      </c>
      <c r="CO126" s="380">
        <f t="shared" ca="1" si="180"/>
        <v>0</v>
      </c>
      <c r="CP126" s="380">
        <f t="shared" ca="1" si="180"/>
        <v>0</v>
      </c>
      <c r="CQ126" s="380">
        <f t="shared" ca="1" si="180"/>
        <v>0</v>
      </c>
      <c r="CR126" s="380">
        <f t="shared" ca="1" si="180"/>
        <v>0</v>
      </c>
      <c r="CS126" s="380">
        <f t="shared" ca="1" si="180"/>
        <v>0</v>
      </c>
      <c r="CT126" s="380">
        <f t="shared" ca="1" si="180"/>
        <v>0</v>
      </c>
      <c r="CU126" s="380">
        <f t="shared" ca="1" si="180"/>
        <v>0</v>
      </c>
      <c r="CV126" s="380">
        <f t="shared" ca="1" si="180"/>
        <v>0</v>
      </c>
      <c r="CW126" s="380">
        <f t="shared" ca="1" si="180"/>
        <v>0</v>
      </c>
      <c r="CX126" s="380">
        <f t="shared" ca="1" si="180"/>
        <v>0</v>
      </c>
      <c r="CY126" s="380">
        <f t="shared" ca="1" si="180"/>
        <v>0</v>
      </c>
      <c r="CZ126" s="380">
        <f t="shared" ca="1" si="180"/>
        <v>0</v>
      </c>
      <c r="DA126" s="380">
        <f t="shared" ca="1" si="180"/>
        <v>0</v>
      </c>
      <c r="DB126" s="380">
        <f t="shared" ca="1" si="180"/>
        <v>0</v>
      </c>
      <c r="DC126" s="380">
        <f t="shared" ca="1" si="180"/>
        <v>0</v>
      </c>
      <c r="DE126" s="403" t="str">
        <f t="shared" ca="1" si="100"/>
        <v>L.2.</v>
      </c>
      <c r="DF126" s="273">
        <v>1</v>
      </c>
      <c r="DG126" s="261"/>
      <c r="DH126" s="261"/>
    </row>
    <row r="127" spans="1:112" s="1" customFormat="1" hidden="1">
      <c r="A127" s="210">
        <v>115</v>
      </c>
      <c r="B127" s="347" t="str">
        <f t="shared" ca="1" si="143"/>
        <v>L.2.1.</v>
      </c>
      <c r="C127" s="216" t="str">
        <f t="shared" ca="1" si="144"/>
        <v/>
      </c>
      <c r="D127" s="225"/>
      <c r="E127" s="239" t="str">
        <f t="shared" ca="1" si="145"/>
        <v/>
      </c>
      <c r="F127" s="233">
        <f ca="1">H127+NPV(SD,I127:INDEX(I127:DC127,PAL))</f>
        <v>0</v>
      </c>
      <c r="G127" s="230">
        <f ca="1">SUMIF($H$5:$DC$5,"&lt;="&amp;PAL,$H127:$DC127)</f>
        <v>0</v>
      </c>
      <c r="H127" s="228">
        <f t="shared" ref="H127:Q129" ca="1" si="181">OFFSET(INDIRECT("'"&amp;Opt_alt&amp;"'!H12"),$A127,H$5)*$DF127</f>
        <v>0</v>
      </c>
      <c r="I127" s="228">
        <f t="shared" ca="1" si="181"/>
        <v>0</v>
      </c>
      <c r="J127" s="228">
        <f t="shared" ca="1" si="181"/>
        <v>0</v>
      </c>
      <c r="K127" s="228">
        <f t="shared" ca="1" si="181"/>
        <v>0</v>
      </c>
      <c r="L127" s="228">
        <f t="shared" ca="1" si="181"/>
        <v>0</v>
      </c>
      <c r="M127" s="228">
        <f t="shared" ca="1" si="181"/>
        <v>0</v>
      </c>
      <c r="N127" s="228">
        <f t="shared" ca="1" si="181"/>
        <v>0</v>
      </c>
      <c r="O127" s="228">
        <f t="shared" ca="1" si="181"/>
        <v>0</v>
      </c>
      <c r="P127" s="228">
        <f t="shared" ca="1" si="181"/>
        <v>0</v>
      </c>
      <c r="Q127" s="228">
        <f t="shared" ca="1" si="181"/>
        <v>0</v>
      </c>
      <c r="R127" s="228">
        <f t="shared" ref="R127:AA129" ca="1" si="182">OFFSET(INDIRECT("'"&amp;Opt_alt&amp;"'!H12"),$A127,R$5)*$DF127</f>
        <v>0</v>
      </c>
      <c r="S127" s="228">
        <f t="shared" ca="1" si="182"/>
        <v>0</v>
      </c>
      <c r="T127" s="228">
        <f t="shared" ca="1" si="182"/>
        <v>0</v>
      </c>
      <c r="U127" s="228">
        <f t="shared" ca="1" si="182"/>
        <v>0</v>
      </c>
      <c r="V127" s="228">
        <f t="shared" ca="1" si="182"/>
        <v>0</v>
      </c>
      <c r="W127" s="228">
        <f t="shared" ca="1" si="182"/>
        <v>0</v>
      </c>
      <c r="X127" s="228">
        <f t="shared" ca="1" si="182"/>
        <v>0</v>
      </c>
      <c r="Y127" s="228">
        <f t="shared" ca="1" si="182"/>
        <v>0</v>
      </c>
      <c r="Z127" s="228">
        <f t="shared" ca="1" si="182"/>
        <v>0</v>
      </c>
      <c r="AA127" s="228">
        <f t="shared" ca="1" si="182"/>
        <v>0</v>
      </c>
      <c r="AB127" s="228">
        <f t="shared" ref="AB127:AK129" ca="1" si="183">OFFSET(INDIRECT("'"&amp;Opt_alt&amp;"'!H12"),$A127,AB$5)*$DF127</f>
        <v>0</v>
      </c>
      <c r="AC127" s="228">
        <f t="shared" ca="1" si="183"/>
        <v>0</v>
      </c>
      <c r="AD127" s="228">
        <f t="shared" ca="1" si="183"/>
        <v>0</v>
      </c>
      <c r="AE127" s="228">
        <f t="shared" ca="1" si="183"/>
        <v>0</v>
      </c>
      <c r="AF127" s="228">
        <f t="shared" ca="1" si="183"/>
        <v>0</v>
      </c>
      <c r="AG127" s="228">
        <f t="shared" ca="1" si="183"/>
        <v>0</v>
      </c>
      <c r="AH127" s="228">
        <f t="shared" ca="1" si="183"/>
        <v>0</v>
      </c>
      <c r="AI127" s="228">
        <f t="shared" ca="1" si="183"/>
        <v>0</v>
      </c>
      <c r="AJ127" s="228">
        <f t="shared" ca="1" si="183"/>
        <v>0</v>
      </c>
      <c r="AK127" s="228">
        <f t="shared" ca="1" si="183"/>
        <v>0</v>
      </c>
      <c r="AL127" s="228">
        <f t="shared" ref="AL127:AU129" ca="1" si="184">OFFSET(INDIRECT("'"&amp;Opt_alt&amp;"'!H12"),$A127,AL$5)*$DF127</f>
        <v>0</v>
      </c>
      <c r="AM127" s="228">
        <f t="shared" ca="1" si="184"/>
        <v>0</v>
      </c>
      <c r="AN127" s="228">
        <f t="shared" ca="1" si="184"/>
        <v>0</v>
      </c>
      <c r="AO127" s="228">
        <f t="shared" ca="1" si="184"/>
        <v>0</v>
      </c>
      <c r="AP127" s="228">
        <f t="shared" ca="1" si="184"/>
        <v>0</v>
      </c>
      <c r="AQ127" s="228">
        <f t="shared" ca="1" si="184"/>
        <v>0</v>
      </c>
      <c r="AR127" s="228">
        <f t="shared" ca="1" si="184"/>
        <v>0</v>
      </c>
      <c r="AS127" s="228">
        <f t="shared" ca="1" si="184"/>
        <v>0</v>
      </c>
      <c r="AT127" s="228">
        <f t="shared" ca="1" si="184"/>
        <v>0</v>
      </c>
      <c r="AU127" s="228">
        <f t="shared" ca="1" si="184"/>
        <v>0</v>
      </c>
      <c r="AV127" s="228">
        <f t="shared" ref="AV127:BE129" ca="1" si="185">OFFSET(INDIRECT("'"&amp;Opt_alt&amp;"'!H12"),$A127,AV$5)*$DF127</f>
        <v>0</v>
      </c>
      <c r="AW127" s="228">
        <f t="shared" ca="1" si="185"/>
        <v>0</v>
      </c>
      <c r="AX127" s="228">
        <f t="shared" ca="1" si="185"/>
        <v>0</v>
      </c>
      <c r="AY127" s="228">
        <f t="shared" ca="1" si="185"/>
        <v>0</v>
      </c>
      <c r="AZ127" s="228">
        <f t="shared" ca="1" si="185"/>
        <v>0</v>
      </c>
      <c r="BA127" s="228">
        <f t="shared" ca="1" si="185"/>
        <v>0</v>
      </c>
      <c r="BB127" s="228">
        <f t="shared" ca="1" si="185"/>
        <v>0</v>
      </c>
      <c r="BC127" s="228">
        <f t="shared" ca="1" si="185"/>
        <v>0</v>
      </c>
      <c r="BD127" s="228">
        <f t="shared" ca="1" si="185"/>
        <v>0</v>
      </c>
      <c r="BE127" s="228">
        <f t="shared" ca="1" si="185"/>
        <v>0</v>
      </c>
      <c r="BF127" s="228">
        <f t="shared" ref="BF127:BO129" ca="1" si="186">OFFSET(INDIRECT("'"&amp;Opt_alt&amp;"'!H12"),$A127,BF$5)*$DF127</f>
        <v>0</v>
      </c>
      <c r="BG127" s="228">
        <f t="shared" ca="1" si="186"/>
        <v>0</v>
      </c>
      <c r="BH127" s="228">
        <f t="shared" ca="1" si="186"/>
        <v>0</v>
      </c>
      <c r="BI127" s="228">
        <f t="shared" ca="1" si="186"/>
        <v>0</v>
      </c>
      <c r="BJ127" s="228">
        <f t="shared" ca="1" si="186"/>
        <v>0</v>
      </c>
      <c r="BK127" s="228">
        <f t="shared" ca="1" si="186"/>
        <v>0</v>
      </c>
      <c r="BL127" s="228">
        <f t="shared" ca="1" si="186"/>
        <v>0</v>
      </c>
      <c r="BM127" s="228">
        <f t="shared" ca="1" si="186"/>
        <v>0</v>
      </c>
      <c r="BN127" s="228">
        <f t="shared" ca="1" si="186"/>
        <v>0</v>
      </c>
      <c r="BO127" s="228">
        <f t="shared" ca="1" si="186"/>
        <v>0</v>
      </c>
      <c r="BP127" s="228">
        <f t="shared" ref="BP127:BY129" ca="1" si="187">OFFSET(INDIRECT("'"&amp;Opt_alt&amp;"'!H12"),$A127,BP$5)*$DF127</f>
        <v>0</v>
      </c>
      <c r="BQ127" s="228">
        <f t="shared" ca="1" si="187"/>
        <v>0</v>
      </c>
      <c r="BR127" s="228">
        <f t="shared" ca="1" si="187"/>
        <v>0</v>
      </c>
      <c r="BS127" s="228">
        <f t="shared" ca="1" si="187"/>
        <v>0</v>
      </c>
      <c r="BT127" s="228">
        <f t="shared" ca="1" si="187"/>
        <v>0</v>
      </c>
      <c r="BU127" s="228">
        <f t="shared" ca="1" si="187"/>
        <v>0</v>
      </c>
      <c r="BV127" s="228">
        <f t="shared" ca="1" si="187"/>
        <v>0</v>
      </c>
      <c r="BW127" s="228">
        <f t="shared" ca="1" si="187"/>
        <v>0</v>
      </c>
      <c r="BX127" s="228">
        <f t="shared" ca="1" si="187"/>
        <v>0</v>
      </c>
      <c r="BY127" s="228">
        <f t="shared" ca="1" si="187"/>
        <v>0</v>
      </c>
      <c r="BZ127" s="228">
        <f t="shared" ref="BZ127:CI129" ca="1" si="188">OFFSET(INDIRECT("'"&amp;Opt_alt&amp;"'!H12"),$A127,BZ$5)*$DF127</f>
        <v>0</v>
      </c>
      <c r="CA127" s="228">
        <f t="shared" ca="1" si="188"/>
        <v>0</v>
      </c>
      <c r="CB127" s="228">
        <f t="shared" ca="1" si="188"/>
        <v>0</v>
      </c>
      <c r="CC127" s="228">
        <f t="shared" ca="1" si="188"/>
        <v>0</v>
      </c>
      <c r="CD127" s="228">
        <f t="shared" ca="1" si="188"/>
        <v>0</v>
      </c>
      <c r="CE127" s="228">
        <f t="shared" ca="1" si="188"/>
        <v>0</v>
      </c>
      <c r="CF127" s="228">
        <f t="shared" ca="1" si="188"/>
        <v>0</v>
      </c>
      <c r="CG127" s="228">
        <f t="shared" ca="1" si="188"/>
        <v>0</v>
      </c>
      <c r="CH127" s="228">
        <f t="shared" ca="1" si="188"/>
        <v>0</v>
      </c>
      <c r="CI127" s="228">
        <f t="shared" ca="1" si="188"/>
        <v>0</v>
      </c>
      <c r="CJ127" s="228">
        <f t="shared" ref="CJ127:CS129" ca="1" si="189">OFFSET(INDIRECT("'"&amp;Opt_alt&amp;"'!H12"),$A127,CJ$5)*$DF127</f>
        <v>0</v>
      </c>
      <c r="CK127" s="228">
        <f t="shared" ca="1" si="189"/>
        <v>0</v>
      </c>
      <c r="CL127" s="228">
        <f t="shared" ca="1" si="189"/>
        <v>0</v>
      </c>
      <c r="CM127" s="228">
        <f t="shared" ca="1" si="189"/>
        <v>0</v>
      </c>
      <c r="CN127" s="228">
        <f t="shared" ca="1" si="189"/>
        <v>0</v>
      </c>
      <c r="CO127" s="228">
        <f t="shared" ca="1" si="189"/>
        <v>0</v>
      </c>
      <c r="CP127" s="228">
        <f t="shared" ca="1" si="189"/>
        <v>0</v>
      </c>
      <c r="CQ127" s="228">
        <f t="shared" ca="1" si="189"/>
        <v>0</v>
      </c>
      <c r="CR127" s="228">
        <f t="shared" ca="1" si="189"/>
        <v>0</v>
      </c>
      <c r="CS127" s="228">
        <f t="shared" ca="1" si="189"/>
        <v>0</v>
      </c>
      <c r="CT127" s="228">
        <f t="shared" ref="CT127:DC129" ca="1" si="190">OFFSET(INDIRECT("'"&amp;Opt_alt&amp;"'!H12"),$A127,CT$5)*$DF127</f>
        <v>0</v>
      </c>
      <c r="CU127" s="228">
        <f t="shared" ca="1" si="190"/>
        <v>0</v>
      </c>
      <c r="CV127" s="228">
        <f t="shared" ca="1" si="190"/>
        <v>0</v>
      </c>
      <c r="CW127" s="228">
        <f t="shared" ca="1" si="190"/>
        <v>0</v>
      </c>
      <c r="CX127" s="228">
        <f t="shared" ca="1" si="190"/>
        <v>0</v>
      </c>
      <c r="CY127" s="228">
        <f t="shared" ca="1" si="190"/>
        <v>0</v>
      </c>
      <c r="CZ127" s="228">
        <f t="shared" ca="1" si="190"/>
        <v>0</v>
      </c>
      <c r="DA127" s="228">
        <f t="shared" ca="1" si="190"/>
        <v>0</v>
      </c>
      <c r="DB127" s="228">
        <f t="shared" ca="1" si="190"/>
        <v>0</v>
      </c>
      <c r="DC127" s="228">
        <f t="shared" ca="1" si="190"/>
        <v>0</v>
      </c>
      <c r="DE127" s="403" t="str">
        <f t="shared" ca="1" si="100"/>
        <v>L.2.1.</v>
      </c>
      <c r="DF127" s="273">
        <v>1</v>
      </c>
      <c r="DG127" s="261"/>
      <c r="DH127" s="261"/>
    </row>
    <row r="128" spans="1:112" s="1" customFormat="1" hidden="1">
      <c r="A128" s="210">
        <v>116</v>
      </c>
      <c r="B128" s="347" t="str">
        <f t="shared" ca="1" si="143"/>
        <v>L.2.2.</v>
      </c>
      <c r="C128" s="216" t="str">
        <f t="shared" ca="1" si="144"/>
        <v/>
      </c>
      <c r="D128" s="225"/>
      <c r="E128" s="239" t="str">
        <f t="shared" ca="1" si="145"/>
        <v/>
      </c>
      <c r="F128" s="233">
        <f ca="1">H128+NPV(SD,I128:INDEX(I128:DC128,PAL))</f>
        <v>0</v>
      </c>
      <c r="G128" s="230">
        <f ca="1">SUMIF($H$5:$DC$5,"&lt;="&amp;PAL,$H128:$DC128)</f>
        <v>0</v>
      </c>
      <c r="H128" s="228">
        <f t="shared" ca="1" si="181"/>
        <v>0</v>
      </c>
      <c r="I128" s="228">
        <f t="shared" ca="1" si="181"/>
        <v>0</v>
      </c>
      <c r="J128" s="228">
        <f t="shared" ca="1" si="181"/>
        <v>0</v>
      </c>
      <c r="K128" s="228">
        <f t="shared" ca="1" si="181"/>
        <v>0</v>
      </c>
      <c r="L128" s="228">
        <f t="shared" ca="1" si="181"/>
        <v>0</v>
      </c>
      <c r="M128" s="228">
        <f t="shared" ca="1" si="181"/>
        <v>0</v>
      </c>
      <c r="N128" s="228">
        <f t="shared" ca="1" si="181"/>
        <v>0</v>
      </c>
      <c r="O128" s="228">
        <f t="shared" ca="1" si="181"/>
        <v>0</v>
      </c>
      <c r="P128" s="228">
        <f t="shared" ca="1" si="181"/>
        <v>0</v>
      </c>
      <c r="Q128" s="228">
        <f t="shared" ca="1" si="181"/>
        <v>0</v>
      </c>
      <c r="R128" s="228">
        <f t="shared" ca="1" si="182"/>
        <v>0</v>
      </c>
      <c r="S128" s="228">
        <f t="shared" ca="1" si="182"/>
        <v>0</v>
      </c>
      <c r="T128" s="228">
        <f t="shared" ca="1" si="182"/>
        <v>0</v>
      </c>
      <c r="U128" s="228">
        <f t="shared" ca="1" si="182"/>
        <v>0</v>
      </c>
      <c r="V128" s="228">
        <f t="shared" ca="1" si="182"/>
        <v>0</v>
      </c>
      <c r="W128" s="228">
        <f t="shared" ca="1" si="182"/>
        <v>0</v>
      </c>
      <c r="X128" s="228">
        <f t="shared" ca="1" si="182"/>
        <v>0</v>
      </c>
      <c r="Y128" s="228">
        <f t="shared" ca="1" si="182"/>
        <v>0</v>
      </c>
      <c r="Z128" s="228">
        <f t="shared" ca="1" si="182"/>
        <v>0</v>
      </c>
      <c r="AA128" s="228">
        <f t="shared" ca="1" si="182"/>
        <v>0</v>
      </c>
      <c r="AB128" s="228">
        <f t="shared" ca="1" si="183"/>
        <v>0</v>
      </c>
      <c r="AC128" s="228">
        <f t="shared" ca="1" si="183"/>
        <v>0</v>
      </c>
      <c r="AD128" s="228">
        <f t="shared" ca="1" si="183"/>
        <v>0</v>
      </c>
      <c r="AE128" s="228">
        <f t="shared" ca="1" si="183"/>
        <v>0</v>
      </c>
      <c r="AF128" s="228">
        <f t="shared" ca="1" si="183"/>
        <v>0</v>
      </c>
      <c r="AG128" s="228">
        <f t="shared" ca="1" si="183"/>
        <v>0</v>
      </c>
      <c r="AH128" s="228">
        <f t="shared" ca="1" si="183"/>
        <v>0</v>
      </c>
      <c r="AI128" s="228">
        <f t="shared" ca="1" si="183"/>
        <v>0</v>
      </c>
      <c r="AJ128" s="228">
        <f t="shared" ca="1" si="183"/>
        <v>0</v>
      </c>
      <c r="AK128" s="228">
        <f t="shared" ca="1" si="183"/>
        <v>0</v>
      </c>
      <c r="AL128" s="228">
        <f t="shared" ca="1" si="184"/>
        <v>0</v>
      </c>
      <c r="AM128" s="228">
        <f t="shared" ca="1" si="184"/>
        <v>0</v>
      </c>
      <c r="AN128" s="228">
        <f t="shared" ca="1" si="184"/>
        <v>0</v>
      </c>
      <c r="AO128" s="228">
        <f t="shared" ca="1" si="184"/>
        <v>0</v>
      </c>
      <c r="AP128" s="228">
        <f t="shared" ca="1" si="184"/>
        <v>0</v>
      </c>
      <c r="AQ128" s="228">
        <f t="shared" ca="1" si="184"/>
        <v>0</v>
      </c>
      <c r="AR128" s="228">
        <f t="shared" ca="1" si="184"/>
        <v>0</v>
      </c>
      <c r="AS128" s="228">
        <f t="shared" ca="1" si="184"/>
        <v>0</v>
      </c>
      <c r="AT128" s="228">
        <f t="shared" ca="1" si="184"/>
        <v>0</v>
      </c>
      <c r="AU128" s="228">
        <f t="shared" ca="1" si="184"/>
        <v>0</v>
      </c>
      <c r="AV128" s="228">
        <f t="shared" ca="1" si="185"/>
        <v>0</v>
      </c>
      <c r="AW128" s="228">
        <f t="shared" ca="1" si="185"/>
        <v>0</v>
      </c>
      <c r="AX128" s="228">
        <f t="shared" ca="1" si="185"/>
        <v>0</v>
      </c>
      <c r="AY128" s="228">
        <f t="shared" ca="1" si="185"/>
        <v>0</v>
      </c>
      <c r="AZ128" s="228">
        <f t="shared" ca="1" si="185"/>
        <v>0</v>
      </c>
      <c r="BA128" s="228">
        <f t="shared" ca="1" si="185"/>
        <v>0</v>
      </c>
      <c r="BB128" s="228">
        <f t="shared" ca="1" si="185"/>
        <v>0</v>
      </c>
      <c r="BC128" s="228">
        <f t="shared" ca="1" si="185"/>
        <v>0</v>
      </c>
      <c r="BD128" s="228">
        <f t="shared" ca="1" si="185"/>
        <v>0</v>
      </c>
      <c r="BE128" s="228">
        <f t="shared" ca="1" si="185"/>
        <v>0</v>
      </c>
      <c r="BF128" s="228">
        <f t="shared" ca="1" si="186"/>
        <v>0</v>
      </c>
      <c r="BG128" s="228">
        <f t="shared" ca="1" si="186"/>
        <v>0</v>
      </c>
      <c r="BH128" s="228">
        <f t="shared" ca="1" si="186"/>
        <v>0</v>
      </c>
      <c r="BI128" s="228">
        <f t="shared" ca="1" si="186"/>
        <v>0</v>
      </c>
      <c r="BJ128" s="228">
        <f t="shared" ca="1" si="186"/>
        <v>0</v>
      </c>
      <c r="BK128" s="228">
        <f t="shared" ca="1" si="186"/>
        <v>0</v>
      </c>
      <c r="BL128" s="228">
        <f t="shared" ca="1" si="186"/>
        <v>0</v>
      </c>
      <c r="BM128" s="228">
        <f t="shared" ca="1" si="186"/>
        <v>0</v>
      </c>
      <c r="BN128" s="228">
        <f t="shared" ca="1" si="186"/>
        <v>0</v>
      </c>
      <c r="BO128" s="228">
        <f t="shared" ca="1" si="186"/>
        <v>0</v>
      </c>
      <c r="BP128" s="228">
        <f t="shared" ca="1" si="187"/>
        <v>0</v>
      </c>
      <c r="BQ128" s="228">
        <f t="shared" ca="1" si="187"/>
        <v>0</v>
      </c>
      <c r="BR128" s="228">
        <f t="shared" ca="1" si="187"/>
        <v>0</v>
      </c>
      <c r="BS128" s="228">
        <f t="shared" ca="1" si="187"/>
        <v>0</v>
      </c>
      <c r="BT128" s="228">
        <f t="shared" ca="1" si="187"/>
        <v>0</v>
      </c>
      <c r="BU128" s="228">
        <f t="shared" ca="1" si="187"/>
        <v>0</v>
      </c>
      <c r="BV128" s="228">
        <f t="shared" ca="1" si="187"/>
        <v>0</v>
      </c>
      <c r="BW128" s="228">
        <f t="shared" ca="1" si="187"/>
        <v>0</v>
      </c>
      <c r="BX128" s="228">
        <f t="shared" ca="1" si="187"/>
        <v>0</v>
      </c>
      <c r="BY128" s="228">
        <f t="shared" ca="1" si="187"/>
        <v>0</v>
      </c>
      <c r="BZ128" s="228">
        <f t="shared" ca="1" si="188"/>
        <v>0</v>
      </c>
      <c r="CA128" s="228">
        <f t="shared" ca="1" si="188"/>
        <v>0</v>
      </c>
      <c r="CB128" s="228">
        <f t="shared" ca="1" si="188"/>
        <v>0</v>
      </c>
      <c r="CC128" s="228">
        <f t="shared" ca="1" si="188"/>
        <v>0</v>
      </c>
      <c r="CD128" s="228">
        <f t="shared" ca="1" si="188"/>
        <v>0</v>
      </c>
      <c r="CE128" s="228">
        <f t="shared" ca="1" si="188"/>
        <v>0</v>
      </c>
      <c r="CF128" s="228">
        <f t="shared" ca="1" si="188"/>
        <v>0</v>
      </c>
      <c r="CG128" s="228">
        <f t="shared" ca="1" si="188"/>
        <v>0</v>
      </c>
      <c r="CH128" s="228">
        <f t="shared" ca="1" si="188"/>
        <v>0</v>
      </c>
      <c r="CI128" s="228">
        <f t="shared" ca="1" si="188"/>
        <v>0</v>
      </c>
      <c r="CJ128" s="228">
        <f t="shared" ca="1" si="189"/>
        <v>0</v>
      </c>
      <c r="CK128" s="228">
        <f t="shared" ca="1" si="189"/>
        <v>0</v>
      </c>
      <c r="CL128" s="228">
        <f t="shared" ca="1" si="189"/>
        <v>0</v>
      </c>
      <c r="CM128" s="228">
        <f t="shared" ca="1" si="189"/>
        <v>0</v>
      </c>
      <c r="CN128" s="228">
        <f t="shared" ca="1" si="189"/>
        <v>0</v>
      </c>
      <c r="CO128" s="228">
        <f t="shared" ca="1" si="189"/>
        <v>0</v>
      </c>
      <c r="CP128" s="228">
        <f t="shared" ca="1" si="189"/>
        <v>0</v>
      </c>
      <c r="CQ128" s="228">
        <f t="shared" ca="1" si="189"/>
        <v>0</v>
      </c>
      <c r="CR128" s="228">
        <f t="shared" ca="1" si="189"/>
        <v>0</v>
      </c>
      <c r="CS128" s="228">
        <f t="shared" ca="1" si="189"/>
        <v>0</v>
      </c>
      <c r="CT128" s="228">
        <f t="shared" ca="1" si="190"/>
        <v>0</v>
      </c>
      <c r="CU128" s="228">
        <f t="shared" ca="1" si="190"/>
        <v>0</v>
      </c>
      <c r="CV128" s="228">
        <f t="shared" ca="1" si="190"/>
        <v>0</v>
      </c>
      <c r="CW128" s="228">
        <f t="shared" ca="1" si="190"/>
        <v>0</v>
      </c>
      <c r="CX128" s="228">
        <f t="shared" ca="1" si="190"/>
        <v>0</v>
      </c>
      <c r="CY128" s="228">
        <f t="shared" ca="1" si="190"/>
        <v>0</v>
      </c>
      <c r="CZ128" s="228">
        <f t="shared" ca="1" si="190"/>
        <v>0</v>
      </c>
      <c r="DA128" s="228">
        <f t="shared" ca="1" si="190"/>
        <v>0</v>
      </c>
      <c r="DB128" s="228">
        <f t="shared" ca="1" si="190"/>
        <v>0</v>
      </c>
      <c r="DC128" s="228">
        <f t="shared" ca="1" si="190"/>
        <v>0</v>
      </c>
      <c r="DE128" s="403" t="str">
        <f t="shared" ca="1" si="100"/>
        <v>L.2.2.</v>
      </c>
      <c r="DF128" s="273">
        <v>1</v>
      </c>
      <c r="DG128" s="261"/>
      <c r="DH128" s="261"/>
    </row>
    <row r="129" spans="1:112" s="1" customFormat="1" ht="15" hidden="1" thickBot="1">
      <c r="A129" s="210">
        <v>117</v>
      </c>
      <c r="B129" s="348" t="str">
        <f t="shared" ca="1" si="143"/>
        <v>L.2.3.</v>
      </c>
      <c r="C129" s="349" t="str">
        <f t="shared" ca="1" si="144"/>
        <v/>
      </c>
      <c r="D129" s="350"/>
      <c r="E129" s="351" t="str">
        <f t="shared" ca="1" si="145"/>
        <v/>
      </c>
      <c r="F129" s="233">
        <f ca="1">H129+NPV(SD,I129:INDEX(I129:DC129,PAL))</f>
        <v>0</v>
      </c>
      <c r="G129" s="352">
        <f ca="1">SUMIF($H$5:$DC$5,"&lt;="&amp;PAL,$H129:$DC129)</f>
        <v>0</v>
      </c>
      <c r="H129" s="228">
        <f t="shared" ca="1" si="181"/>
        <v>0</v>
      </c>
      <c r="I129" s="228">
        <f t="shared" ca="1" si="181"/>
        <v>0</v>
      </c>
      <c r="J129" s="228">
        <f t="shared" ca="1" si="181"/>
        <v>0</v>
      </c>
      <c r="K129" s="228">
        <f t="shared" ca="1" si="181"/>
        <v>0</v>
      </c>
      <c r="L129" s="228">
        <f t="shared" ca="1" si="181"/>
        <v>0</v>
      </c>
      <c r="M129" s="228">
        <f t="shared" ca="1" si="181"/>
        <v>0</v>
      </c>
      <c r="N129" s="228">
        <f t="shared" ca="1" si="181"/>
        <v>0</v>
      </c>
      <c r="O129" s="228">
        <f t="shared" ca="1" si="181"/>
        <v>0</v>
      </c>
      <c r="P129" s="228">
        <f t="shared" ca="1" si="181"/>
        <v>0</v>
      </c>
      <c r="Q129" s="228">
        <f t="shared" ca="1" si="181"/>
        <v>0</v>
      </c>
      <c r="R129" s="228">
        <f t="shared" ca="1" si="182"/>
        <v>0</v>
      </c>
      <c r="S129" s="228">
        <f t="shared" ca="1" si="182"/>
        <v>0</v>
      </c>
      <c r="T129" s="228">
        <f t="shared" ca="1" si="182"/>
        <v>0</v>
      </c>
      <c r="U129" s="228">
        <f t="shared" ca="1" si="182"/>
        <v>0</v>
      </c>
      <c r="V129" s="228">
        <f t="shared" ca="1" si="182"/>
        <v>0</v>
      </c>
      <c r="W129" s="228">
        <f t="shared" ca="1" si="182"/>
        <v>0</v>
      </c>
      <c r="X129" s="228">
        <f t="shared" ca="1" si="182"/>
        <v>0</v>
      </c>
      <c r="Y129" s="228">
        <f t="shared" ca="1" si="182"/>
        <v>0</v>
      </c>
      <c r="Z129" s="228">
        <f t="shared" ca="1" si="182"/>
        <v>0</v>
      </c>
      <c r="AA129" s="228">
        <f t="shared" ca="1" si="182"/>
        <v>0</v>
      </c>
      <c r="AB129" s="228">
        <f t="shared" ca="1" si="183"/>
        <v>0</v>
      </c>
      <c r="AC129" s="228">
        <f t="shared" ca="1" si="183"/>
        <v>0</v>
      </c>
      <c r="AD129" s="228">
        <f t="shared" ca="1" si="183"/>
        <v>0</v>
      </c>
      <c r="AE129" s="228">
        <f t="shared" ca="1" si="183"/>
        <v>0</v>
      </c>
      <c r="AF129" s="228">
        <f t="shared" ca="1" si="183"/>
        <v>0</v>
      </c>
      <c r="AG129" s="228">
        <f t="shared" ca="1" si="183"/>
        <v>0</v>
      </c>
      <c r="AH129" s="228">
        <f t="shared" ca="1" si="183"/>
        <v>0</v>
      </c>
      <c r="AI129" s="228">
        <f t="shared" ca="1" si="183"/>
        <v>0</v>
      </c>
      <c r="AJ129" s="228">
        <f t="shared" ca="1" si="183"/>
        <v>0</v>
      </c>
      <c r="AK129" s="228">
        <f t="shared" ca="1" si="183"/>
        <v>0</v>
      </c>
      <c r="AL129" s="228">
        <f t="shared" ca="1" si="184"/>
        <v>0</v>
      </c>
      <c r="AM129" s="228">
        <f t="shared" ca="1" si="184"/>
        <v>0</v>
      </c>
      <c r="AN129" s="228">
        <f t="shared" ca="1" si="184"/>
        <v>0</v>
      </c>
      <c r="AO129" s="228">
        <f t="shared" ca="1" si="184"/>
        <v>0</v>
      </c>
      <c r="AP129" s="228">
        <f t="shared" ca="1" si="184"/>
        <v>0</v>
      </c>
      <c r="AQ129" s="228">
        <f t="shared" ca="1" si="184"/>
        <v>0</v>
      </c>
      <c r="AR129" s="228">
        <f t="shared" ca="1" si="184"/>
        <v>0</v>
      </c>
      <c r="AS129" s="228">
        <f t="shared" ca="1" si="184"/>
        <v>0</v>
      </c>
      <c r="AT129" s="228">
        <f t="shared" ca="1" si="184"/>
        <v>0</v>
      </c>
      <c r="AU129" s="228">
        <f t="shared" ca="1" si="184"/>
        <v>0</v>
      </c>
      <c r="AV129" s="228">
        <f t="shared" ca="1" si="185"/>
        <v>0</v>
      </c>
      <c r="AW129" s="228">
        <f t="shared" ca="1" si="185"/>
        <v>0</v>
      </c>
      <c r="AX129" s="228">
        <f t="shared" ca="1" si="185"/>
        <v>0</v>
      </c>
      <c r="AY129" s="228">
        <f t="shared" ca="1" si="185"/>
        <v>0</v>
      </c>
      <c r="AZ129" s="228">
        <f t="shared" ca="1" si="185"/>
        <v>0</v>
      </c>
      <c r="BA129" s="228">
        <f t="shared" ca="1" si="185"/>
        <v>0</v>
      </c>
      <c r="BB129" s="228">
        <f t="shared" ca="1" si="185"/>
        <v>0</v>
      </c>
      <c r="BC129" s="228">
        <f t="shared" ca="1" si="185"/>
        <v>0</v>
      </c>
      <c r="BD129" s="228">
        <f t="shared" ca="1" si="185"/>
        <v>0</v>
      </c>
      <c r="BE129" s="228">
        <f t="shared" ca="1" si="185"/>
        <v>0</v>
      </c>
      <c r="BF129" s="228">
        <f t="shared" ca="1" si="186"/>
        <v>0</v>
      </c>
      <c r="BG129" s="228">
        <f t="shared" ca="1" si="186"/>
        <v>0</v>
      </c>
      <c r="BH129" s="228">
        <f t="shared" ca="1" si="186"/>
        <v>0</v>
      </c>
      <c r="BI129" s="228">
        <f t="shared" ca="1" si="186"/>
        <v>0</v>
      </c>
      <c r="BJ129" s="228">
        <f t="shared" ca="1" si="186"/>
        <v>0</v>
      </c>
      <c r="BK129" s="228">
        <f t="shared" ca="1" si="186"/>
        <v>0</v>
      </c>
      <c r="BL129" s="228">
        <f t="shared" ca="1" si="186"/>
        <v>0</v>
      </c>
      <c r="BM129" s="228">
        <f t="shared" ca="1" si="186"/>
        <v>0</v>
      </c>
      <c r="BN129" s="228">
        <f t="shared" ca="1" si="186"/>
        <v>0</v>
      </c>
      <c r="BO129" s="228">
        <f t="shared" ca="1" si="186"/>
        <v>0</v>
      </c>
      <c r="BP129" s="228">
        <f t="shared" ca="1" si="187"/>
        <v>0</v>
      </c>
      <c r="BQ129" s="228">
        <f t="shared" ca="1" si="187"/>
        <v>0</v>
      </c>
      <c r="BR129" s="228">
        <f t="shared" ca="1" si="187"/>
        <v>0</v>
      </c>
      <c r="BS129" s="228">
        <f t="shared" ca="1" si="187"/>
        <v>0</v>
      </c>
      <c r="BT129" s="228">
        <f t="shared" ca="1" si="187"/>
        <v>0</v>
      </c>
      <c r="BU129" s="228">
        <f t="shared" ca="1" si="187"/>
        <v>0</v>
      </c>
      <c r="BV129" s="228">
        <f t="shared" ca="1" si="187"/>
        <v>0</v>
      </c>
      <c r="BW129" s="228">
        <f t="shared" ca="1" si="187"/>
        <v>0</v>
      </c>
      <c r="BX129" s="228">
        <f t="shared" ca="1" si="187"/>
        <v>0</v>
      </c>
      <c r="BY129" s="228">
        <f t="shared" ca="1" si="187"/>
        <v>0</v>
      </c>
      <c r="BZ129" s="228">
        <f t="shared" ca="1" si="188"/>
        <v>0</v>
      </c>
      <c r="CA129" s="228">
        <f t="shared" ca="1" si="188"/>
        <v>0</v>
      </c>
      <c r="CB129" s="228">
        <f t="shared" ca="1" si="188"/>
        <v>0</v>
      </c>
      <c r="CC129" s="228">
        <f t="shared" ca="1" si="188"/>
        <v>0</v>
      </c>
      <c r="CD129" s="228">
        <f t="shared" ca="1" si="188"/>
        <v>0</v>
      </c>
      <c r="CE129" s="228">
        <f t="shared" ca="1" si="188"/>
        <v>0</v>
      </c>
      <c r="CF129" s="228">
        <f t="shared" ca="1" si="188"/>
        <v>0</v>
      </c>
      <c r="CG129" s="228">
        <f t="shared" ca="1" si="188"/>
        <v>0</v>
      </c>
      <c r="CH129" s="228">
        <f t="shared" ca="1" si="188"/>
        <v>0</v>
      </c>
      <c r="CI129" s="228">
        <f t="shared" ca="1" si="188"/>
        <v>0</v>
      </c>
      <c r="CJ129" s="228">
        <f t="shared" ca="1" si="189"/>
        <v>0</v>
      </c>
      <c r="CK129" s="228">
        <f t="shared" ca="1" si="189"/>
        <v>0</v>
      </c>
      <c r="CL129" s="228">
        <f t="shared" ca="1" si="189"/>
        <v>0</v>
      </c>
      <c r="CM129" s="228">
        <f t="shared" ca="1" si="189"/>
        <v>0</v>
      </c>
      <c r="CN129" s="228">
        <f t="shared" ca="1" si="189"/>
        <v>0</v>
      </c>
      <c r="CO129" s="228">
        <f t="shared" ca="1" si="189"/>
        <v>0</v>
      </c>
      <c r="CP129" s="228">
        <f t="shared" ca="1" si="189"/>
        <v>0</v>
      </c>
      <c r="CQ129" s="228">
        <f t="shared" ca="1" si="189"/>
        <v>0</v>
      </c>
      <c r="CR129" s="228">
        <f t="shared" ca="1" si="189"/>
        <v>0</v>
      </c>
      <c r="CS129" s="228">
        <f t="shared" ca="1" si="189"/>
        <v>0</v>
      </c>
      <c r="CT129" s="228">
        <f t="shared" ca="1" si="190"/>
        <v>0</v>
      </c>
      <c r="CU129" s="228">
        <f t="shared" ca="1" si="190"/>
        <v>0</v>
      </c>
      <c r="CV129" s="228">
        <f t="shared" ca="1" si="190"/>
        <v>0</v>
      </c>
      <c r="CW129" s="228">
        <f t="shared" ca="1" si="190"/>
        <v>0</v>
      </c>
      <c r="CX129" s="228">
        <f t="shared" ca="1" si="190"/>
        <v>0</v>
      </c>
      <c r="CY129" s="228">
        <f t="shared" ca="1" si="190"/>
        <v>0</v>
      </c>
      <c r="CZ129" s="228">
        <f t="shared" ca="1" si="190"/>
        <v>0</v>
      </c>
      <c r="DA129" s="228">
        <f t="shared" ca="1" si="190"/>
        <v>0</v>
      </c>
      <c r="DB129" s="228">
        <f t="shared" ca="1" si="190"/>
        <v>0</v>
      </c>
      <c r="DC129" s="228">
        <f t="shared" ca="1" si="190"/>
        <v>0</v>
      </c>
      <c r="DE129" s="403" t="str">
        <f t="shared" ca="1" si="100"/>
        <v>L.2.3.</v>
      </c>
      <c r="DF129" s="273">
        <v>1</v>
      </c>
      <c r="DG129" s="261"/>
      <c r="DH129" s="261"/>
    </row>
    <row r="130" spans="1:112" s="278" customFormat="1" ht="15" hidden="1" customHeight="1">
      <c r="B130" s="341" t="s">
        <v>28</v>
      </c>
      <c r="C130" s="384" t="s">
        <v>257</v>
      </c>
      <c r="D130" s="358"/>
      <c r="E130" s="362"/>
      <c r="F130" s="366">
        <f ca="1">H130+NPV(SD,I130:INDEX(I130:DC130,PAL))</f>
        <v>97166039.429596245</v>
      </c>
      <c r="G130" s="288">
        <f ca="1">SUMIF($H$5:$DC$5,"&lt;="&amp;PAL,$H130:$DC130)</f>
        <v>116700000</v>
      </c>
      <c r="H130" s="365">
        <f ca="1">H$8+H$9-H$113</f>
        <v>11000000</v>
      </c>
      <c r="I130" s="353">
        <f t="shared" ref="I130:AM130" ca="1" si="191">I$8+I$9-I$113</f>
        <v>12000000</v>
      </c>
      <c r="J130" s="353">
        <f t="shared" ca="1" si="191"/>
        <v>13000000</v>
      </c>
      <c r="K130" s="353">
        <f t="shared" ca="1" si="191"/>
        <v>14000000</v>
      </c>
      <c r="L130" s="353">
        <f t="shared" ca="1" si="191"/>
        <v>15000000</v>
      </c>
      <c r="M130" s="353">
        <f t="shared" ca="1" si="191"/>
        <v>16000000</v>
      </c>
      <c r="N130" s="353">
        <f t="shared" ca="1" si="191"/>
        <v>17000000</v>
      </c>
      <c r="O130" s="353">
        <f t="shared" ca="1" si="191"/>
        <v>18700000</v>
      </c>
      <c r="P130" s="353">
        <f t="shared" ca="1" si="191"/>
        <v>0</v>
      </c>
      <c r="Q130" s="353">
        <f t="shared" ca="1" si="191"/>
        <v>0</v>
      </c>
      <c r="R130" s="353">
        <f t="shared" ca="1" si="191"/>
        <v>0</v>
      </c>
      <c r="S130" s="353">
        <f t="shared" ca="1" si="191"/>
        <v>0</v>
      </c>
      <c r="T130" s="353">
        <f t="shared" ca="1" si="191"/>
        <v>0</v>
      </c>
      <c r="U130" s="353">
        <f t="shared" ca="1" si="191"/>
        <v>0</v>
      </c>
      <c r="V130" s="353">
        <f t="shared" ca="1" si="191"/>
        <v>0</v>
      </c>
      <c r="W130" s="353">
        <f t="shared" ca="1" si="191"/>
        <v>0</v>
      </c>
      <c r="X130" s="353">
        <f t="shared" ca="1" si="191"/>
        <v>0</v>
      </c>
      <c r="Y130" s="353">
        <f t="shared" ca="1" si="191"/>
        <v>0</v>
      </c>
      <c r="Z130" s="353">
        <f t="shared" ca="1" si="191"/>
        <v>0</v>
      </c>
      <c r="AA130" s="353">
        <f t="shared" ca="1" si="191"/>
        <v>0</v>
      </c>
      <c r="AB130" s="353">
        <f t="shared" ca="1" si="191"/>
        <v>0</v>
      </c>
      <c r="AC130" s="353">
        <f t="shared" ca="1" si="191"/>
        <v>0</v>
      </c>
      <c r="AD130" s="353">
        <f t="shared" ca="1" si="191"/>
        <v>0</v>
      </c>
      <c r="AE130" s="353">
        <f t="shared" ca="1" si="191"/>
        <v>0</v>
      </c>
      <c r="AF130" s="353">
        <f t="shared" ca="1" si="191"/>
        <v>0</v>
      </c>
      <c r="AG130" s="353">
        <f t="shared" ca="1" si="191"/>
        <v>0</v>
      </c>
      <c r="AH130" s="353">
        <f t="shared" ca="1" si="191"/>
        <v>0</v>
      </c>
      <c r="AI130" s="353">
        <f t="shared" ca="1" si="191"/>
        <v>0</v>
      </c>
      <c r="AJ130" s="353">
        <f t="shared" ca="1" si="191"/>
        <v>0</v>
      </c>
      <c r="AK130" s="353">
        <f t="shared" ca="1" si="191"/>
        <v>0</v>
      </c>
      <c r="AL130" s="353">
        <f t="shared" ca="1" si="191"/>
        <v>0</v>
      </c>
      <c r="AM130" s="353">
        <f t="shared" ca="1" si="191"/>
        <v>0</v>
      </c>
      <c r="AN130" s="353">
        <f t="shared" ref="AN130:BS130" ca="1" si="192">AN$8+AN$9-AN$113</f>
        <v>0</v>
      </c>
      <c r="AO130" s="353">
        <f t="shared" ca="1" si="192"/>
        <v>0</v>
      </c>
      <c r="AP130" s="353">
        <f t="shared" ca="1" si="192"/>
        <v>0</v>
      </c>
      <c r="AQ130" s="353">
        <f t="shared" ca="1" si="192"/>
        <v>0</v>
      </c>
      <c r="AR130" s="353">
        <f t="shared" ca="1" si="192"/>
        <v>0</v>
      </c>
      <c r="AS130" s="353">
        <f t="shared" ca="1" si="192"/>
        <v>0</v>
      </c>
      <c r="AT130" s="353">
        <f t="shared" ca="1" si="192"/>
        <v>0</v>
      </c>
      <c r="AU130" s="353">
        <f t="shared" ca="1" si="192"/>
        <v>0</v>
      </c>
      <c r="AV130" s="353">
        <f t="shared" ca="1" si="192"/>
        <v>0</v>
      </c>
      <c r="AW130" s="353">
        <f t="shared" ca="1" si="192"/>
        <v>0</v>
      </c>
      <c r="AX130" s="353">
        <f t="shared" ca="1" si="192"/>
        <v>0</v>
      </c>
      <c r="AY130" s="353">
        <f t="shared" ca="1" si="192"/>
        <v>0</v>
      </c>
      <c r="AZ130" s="353">
        <f t="shared" ca="1" si="192"/>
        <v>0</v>
      </c>
      <c r="BA130" s="353">
        <f t="shared" ca="1" si="192"/>
        <v>0</v>
      </c>
      <c r="BB130" s="353">
        <f t="shared" ca="1" si="192"/>
        <v>0</v>
      </c>
      <c r="BC130" s="353">
        <f t="shared" ca="1" si="192"/>
        <v>0</v>
      </c>
      <c r="BD130" s="353">
        <f t="shared" ca="1" si="192"/>
        <v>0</v>
      </c>
      <c r="BE130" s="353">
        <f t="shared" ca="1" si="192"/>
        <v>0</v>
      </c>
      <c r="BF130" s="353">
        <f t="shared" ca="1" si="192"/>
        <v>0</v>
      </c>
      <c r="BG130" s="353">
        <f t="shared" ca="1" si="192"/>
        <v>0</v>
      </c>
      <c r="BH130" s="353">
        <f t="shared" ca="1" si="192"/>
        <v>0</v>
      </c>
      <c r="BI130" s="353">
        <f t="shared" ca="1" si="192"/>
        <v>0</v>
      </c>
      <c r="BJ130" s="353">
        <f t="shared" ca="1" si="192"/>
        <v>0</v>
      </c>
      <c r="BK130" s="353">
        <f t="shared" ca="1" si="192"/>
        <v>0</v>
      </c>
      <c r="BL130" s="353">
        <f t="shared" ca="1" si="192"/>
        <v>0</v>
      </c>
      <c r="BM130" s="353">
        <f t="shared" ca="1" si="192"/>
        <v>0</v>
      </c>
      <c r="BN130" s="353">
        <f t="shared" ca="1" si="192"/>
        <v>0</v>
      </c>
      <c r="BO130" s="353">
        <f t="shared" ca="1" si="192"/>
        <v>0</v>
      </c>
      <c r="BP130" s="353">
        <f t="shared" ca="1" si="192"/>
        <v>0</v>
      </c>
      <c r="BQ130" s="353">
        <f t="shared" ca="1" si="192"/>
        <v>0</v>
      </c>
      <c r="BR130" s="353">
        <f t="shared" ca="1" si="192"/>
        <v>0</v>
      </c>
      <c r="BS130" s="353">
        <f t="shared" ca="1" si="192"/>
        <v>0</v>
      </c>
      <c r="BT130" s="353">
        <f t="shared" ref="BT130:DC130" ca="1" si="193">BT$8+BT$9-BT$113</f>
        <v>0</v>
      </c>
      <c r="BU130" s="353">
        <f t="shared" ca="1" si="193"/>
        <v>0</v>
      </c>
      <c r="BV130" s="353">
        <f t="shared" ca="1" si="193"/>
        <v>0</v>
      </c>
      <c r="BW130" s="353">
        <f t="shared" ca="1" si="193"/>
        <v>0</v>
      </c>
      <c r="BX130" s="353">
        <f t="shared" ca="1" si="193"/>
        <v>0</v>
      </c>
      <c r="BY130" s="353">
        <f t="shared" ca="1" si="193"/>
        <v>0</v>
      </c>
      <c r="BZ130" s="353">
        <f t="shared" ca="1" si="193"/>
        <v>0</v>
      </c>
      <c r="CA130" s="353">
        <f t="shared" ca="1" si="193"/>
        <v>0</v>
      </c>
      <c r="CB130" s="353">
        <f t="shared" ca="1" si="193"/>
        <v>0</v>
      </c>
      <c r="CC130" s="353">
        <f t="shared" ca="1" si="193"/>
        <v>0</v>
      </c>
      <c r="CD130" s="353">
        <f t="shared" ca="1" si="193"/>
        <v>0</v>
      </c>
      <c r="CE130" s="353">
        <f t="shared" ca="1" si="193"/>
        <v>0</v>
      </c>
      <c r="CF130" s="353">
        <f t="shared" ca="1" si="193"/>
        <v>0</v>
      </c>
      <c r="CG130" s="353">
        <f t="shared" ca="1" si="193"/>
        <v>0</v>
      </c>
      <c r="CH130" s="353">
        <f t="shared" ca="1" si="193"/>
        <v>0</v>
      </c>
      <c r="CI130" s="353">
        <f t="shared" ca="1" si="193"/>
        <v>0</v>
      </c>
      <c r="CJ130" s="353">
        <f t="shared" ca="1" si="193"/>
        <v>0</v>
      </c>
      <c r="CK130" s="353">
        <f t="shared" ca="1" si="193"/>
        <v>0</v>
      </c>
      <c r="CL130" s="353">
        <f t="shared" ca="1" si="193"/>
        <v>0</v>
      </c>
      <c r="CM130" s="353">
        <f t="shared" ca="1" si="193"/>
        <v>0</v>
      </c>
      <c r="CN130" s="353">
        <f t="shared" ca="1" si="193"/>
        <v>0</v>
      </c>
      <c r="CO130" s="353">
        <f t="shared" ca="1" si="193"/>
        <v>0</v>
      </c>
      <c r="CP130" s="353">
        <f t="shared" ca="1" si="193"/>
        <v>0</v>
      </c>
      <c r="CQ130" s="353">
        <f t="shared" ca="1" si="193"/>
        <v>0</v>
      </c>
      <c r="CR130" s="353">
        <f t="shared" ca="1" si="193"/>
        <v>0</v>
      </c>
      <c r="CS130" s="353">
        <f t="shared" ca="1" si="193"/>
        <v>0</v>
      </c>
      <c r="CT130" s="353">
        <f t="shared" ca="1" si="193"/>
        <v>0</v>
      </c>
      <c r="CU130" s="353">
        <f t="shared" ca="1" si="193"/>
        <v>0</v>
      </c>
      <c r="CV130" s="353">
        <f t="shared" ca="1" si="193"/>
        <v>0</v>
      </c>
      <c r="CW130" s="353">
        <f t="shared" ca="1" si="193"/>
        <v>0</v>
      </c>
      <c r="CX130" s="353">
        <f t="shared" ca="1" si="193"/>
        <v>0</v>
      </c>
      <c r="CY130" s="353">
        <f t="shared" ca="1" si="193"/>
        <v>0</v>
      </c>
      <c r="CZ130" s="353">
        <f t="shared" ca="1" si="193"/>
        <v>0</v>
      </c>
      <c r="DA130" s="353">
        <f t="shared" ca="1" si="193"/>
        <v>0</v>
      </c>
      <c r="DB130" s="353">
        <f t="shared" ca="1" si="193"/>
        <v>0</v>
      </c>
      <c r="DC130" s="354">
        <f t="shared" ca="1" si="193"/>
        <v>0</v>
      </c>
      <c r="DE130" s="285"/>
      <c r="DG130" s="261"/>
      <c r="DH130" s="261"/>
    </row>
    <row r="131" spans="1:112" s="278" customFormat="1" ht="15" hidden="1" customHeight="1">
      <c r="B131" s="242" t="s">
        <v>209</v>
      </c>
      <c r="C131" s="385" t="s">
        <v>263</v>
      </c>
      <c r="D131" s="359"/>
      <c r="E131" s="363"/>
      <c r="F131" s="367">
        <f ca="1">H131+NPV(SD,I131:INDEX(I131:DC131,PAL))</f>
        <v>284590564.06822133</v>
      </c>
      <c r="G131" s="368">
        <f ca="1">SUMIF($H$5:$DC$5,"&lt;="&amp;PAL,$H131:$DC131)</f>
        <v>364000000</v>
      </c>
      <c r="H131" s="360">
        <f t="shared" ref="H131:AM131" ca="1" si="194">H$89-H$114</f>
        <v>0</v>
      </c>
      <c r="I131" s="284">
        <f t="shared" ca="1" si="194"/>
        <v>11000000</v>
      </c>
      <c r="J131" s="284">
        <f t="shared" ca="1" si="194"/>
        <v>23000000</v>
      </c>
      <c r="K131" s="284">
        <f t="shared" ca="1" si="194"/>
        <v>36000000</v>
      </c>
      <c r="L131" s="284">
        <f t="shared" ca="1" si="194"/>
        <v>50000000</v>
      </c>
      <c r="M131" s="284">
        <f t="shared" ca="1" si="194"/>
        <v>65000000</v>
      </c>
      <c r="N131" s="284">
        <f t="shared" ca="1" si="194"/>
        <v>81000000</v>
      </c>
      <c r="O131" s="284">
        <f t="shared" ca="1" si="194"/>
        <v>98000000</v>
      </c>
      <c r="P131" s="284">
        <f t="shared" ca="1" si="194"/>
        <v>0</v>
      </c>
      <c r="Q131" s="284">
        <f t="shared" ca="1" si="194"/>
        <v>0</v>
      </c>
      <c r="R131" s="284">
        <f t="shared" ca="1" si="194"/>
        <v>0</v>
      </c>
      <c r="S131" s="284">
        <f t="shared" ca="1" si="194"/>
        <v>0</v>
      </c>
      <c r="T131" s="284">
        <f t="shared" ca="1" si="194"/>
        <v>0</v>
      </c>
      <c r="U131" s="284">
        <f t="shared" ca="1" si="194"/>
        <v>0</v>
      </c>
      <c r="V131" s="284">
        <f t="shared" ca="1" si="194"/>
        <v>0</v>
      </c>
      <c r="W131" s="284">
        <f t="shared" ca="1" si="194"/>
        <v>0</v>
      </c>
      <c r="X131" s="284">
        <f t="shared" ca="1" si="194"/>
        <v>0</v>
      </c>
      <c r="Y131" s="284">
        <f t="shared" ca="1" si="194"/>
        <v>0</v>
      </c>
      <c r="Z131" s="284">
        <f t="shared" ca="1" si="194"/>
        <v>0</v>
      </c>
      <c r="AA131" s="284">
        <f t="shared" ca="1" si="194"/>
        <v>0</v>
      </c>
      <c r="AB131" s="284">
        <f t="shared" ca="1" si="194"/>
        <v>0</v>
      </c>
      <c r="AC131" s="284">
        <f t="shared" ca="1" si="194"/>
        <v>0</v>
      </c>
      <c r="AD131" s="284">
        <f t="shared" ca="1" si="194"/>
        <v>0</v>
      </c>
      <c r="AE131" s="284">
        <f t="shared" ca="1" si="194"/>
        <v>0</v>
      </c>
      <c r="AF131" s="284">
        <f t="shared" ca="1" si="194"/>
        <v>0</v>
      </c>
      <c r="AG131" s="284">
        <f t="shared" ca="1" si="194"/>
        <v>0</v>
      </c>
      <c r="AH131" s="284">
        <f t="shared" ca="1" si="194"/>
        <v>0</v>
      </c>
      <c r="AI131" s="284">
        <f t="shared" ca="1" si="194"/>
        <v>0</v>
      </c>
      <c r="AJ131" s="284">
        <f t="shared" ca="1" si="194"/>
        <v>0</v>
      </c>
      <c r="AK131" s="284">
        <f t="shared" ca="1" si="194"/>
        <v>0</v>
      </c>
      <c r="AL131" s="284">
        <f t="shared" ca="1" si="194"/>
        <v>0</v>
      </c>
      <c r="AM131" s="284">
        <f t="shared" ca="1" si="194"/>
        <v>0</v>
      </c>
      <c r="AN131" s="284">
        <f t="shared" ref="AN131:BS131" ca="1" si="195">AN$89-AN$114</f>
        <v>0</v>
      </c>
      <c r="AO131" s="284">
        <f t="shared" ca="1" si="195"/>
        <v>0</v>
      </c>
      <c r="AP131" s="284">
        <f t="shared" ca="1" si="195"/>
        <v>0</v>
      </c>
      <c r="AQ131" s="284">
        <f t="shared" ca="1" si="195"/>
        <v>0</v>
      </c>
      <c r="AR131" s="284">
        <f t="shared" ca="1" si="195"/>
        <v>0</v>
      </c>
      <c r="AS131" s="284">
        <f t="shared" ca="1" si="195"/>
        <v>0</v>
      </c>
      <c r="AT131" s="284">
        <f t="shared" ca="1" si="195"/>
        <v>0</v>
      </c>
      <c r="AU131" s="284">
        <f t="shared" ca="1" si="195"/>
        <v>0</v>
      </c>
      <c r="AV131" s="284">
        <f t="shared" ca="1" si="195"/>
        <v>0</v>
      </c>
      <c r="AW131" s="284">
        <f t="shared" ca="1" si="195"/>
        <v>0</v>
      </c>
      <c r="AX131" s="284">
        <f t="shared" ca="1" si="195"/>
        <v>0</v>
      </c>
      <c r="AY131" s="284">
        <f t="shared" ca="1" si="195"/>
        <v>0</v>
      </c>
      <c r="AZ131" s="284">
        <f t="shared" ca="1" si="195"/>
        <v>0</v>
      </c>
      <c r="BA131" s="284">
        <f t="shared" ca="1" si="195"/>
        <v>0</v>
      </c>
      <c r="BB131" s="284">
        <f t="shared" ca="1" si="195"/>
        <v>0</v>
      </c>
      <c r="BC131" s="284">
        <f t="shared" ca="1" si="195"/>
        <v>0</v>
      </c>
      <c r="BD131" s="284">
        <f t="shared" ca="1" si="195"/>
        <v>0</v>
      </c>
      <c r="BE131" s="284">
        <f t="shared" ca="1" si="195"/>
        <v>0</v>
      </c>
      <c r="BF131" s="284">
        <f t="shared" ca="1" si="195"/>
        <v>0</v>
      </c>
      <c r="BG131" s="284">
        <f t="shared" ca="1" si="195"/>
        <v>0</v>
      </c>
      <c r="BH131" s="284">
        <f t="shared" ca="1" si="195"/>
        <v>0</v>
      </c>
      <c r="BI131" s="284">
        <f t="shared" ca="1" si="195"/>
        <v>0</v>
      </c>
      <c r="BJ131" s="284">
        <f t="shared" ca="1" si="195"/>
        <v>0</v>
      </c>
      <c r="BK131" s="284">
        <f t="shared" ca="1" si="195"/>
        <v>0</v>
      </c>
      <c r="BL131" s="284">
        <f t="shared" ca="1" si="195"/>
        <v>0</v>
      </c>
      <c r="BM131" s="284">
        <f t="shared" ca="1" si="195"/>
        <v>0</v>
      </c>
      <c r="BN131" s="284">
        <f t="shared" ca="1" si="195"/>
        <v>0</v>
      </c>
      <c r="BO131" s="284">
        <f t="shared" ca="1" si="195"/>
        <v>0</v>
      </c>
      <c r="BP131" s="284">
        <f t="shared" ca="1" si="195"/>
        <v>0</v>
      </c>
      <c r="BQ131" s="284">
        <f t="shared" ca="1" si="195"/>
        <v>0</v>
      </c>
      <c r="BR131" s="284">
        <f t="shared" ca="1" si="195"/>
        <v>0</v>
      </c>
      <c r="BS131" s="284">
        <f t="shared" ca="1" si="195"/>
        <v>0</v>
      </c>
      <c r="BT131" s="284">
        <f t="shared" ref="BT131:DC131" ca="1" si="196">BT$89-BT$114</f>
        <v>0</v>
      </c>
      <c r="BU131" s="284">
        <f t="shared" ca="1" si="196"/>
        <v>0</v>
      </c>
      <c r="BV131" s="284">
        <f t="shared" ca="1" si="196"/>
        <v>0</v>
      </c>
      <c r="BW131" s="284">
        <f t="shared" ca="1" si="196"/>
        <v>0</v>
      </c>
      <c r="BX131" s="284">
        <f t="shared" ca="1" si="196"/>
        <v>0</v>
      </c>
      <c r="BY131" s="284">
        <f t="shared" ca="1" si="196"/>
        <v>0</v>
      </c>
      <c r="BZ131" s="284">
        <f t="shared" ca="1" si="196"/>
        <v>0</v>
      </c>
      <c r="CA131" s="284">
        <f t="shared" ca="1" si="196"/>
        <v>0</v>
      </c>
      <c r="CB131" s="284">
        <f t="shared" ca="1" si="196"/>
        <v>0</v>
      </c>
      <c r="CC131" s="284">
        <f t="shared" ca="1" si="196"/>
        <v>0</v>
      </c>
      <c r="CD131" s="284">
        <f t="shared" ca="1" si="196"/>
        <v>0</v>
      </c>
      <c r="CE131" s="284">
        <f t="shared" ca="1" si="196"/>
        <v>0</v>
      </c>
      <c r="CF131" s="284">
        <f t="shared" ca="1" si="196"/>
        <v>0</v>
      </c>
      <c r="CG131" s="284">
        <f t="shared" ca="1" si="196"/>
        <v>0</v>
      </c>
      <c r="CH131" s="284">
        <f t="shared" ca="1" si="196"/>
        <v>0</v>
      </c>
      <c r="CI131" s="284">
        <f t="shared" ca="1" si="196"/>
        <v>0</v>
      </c>
      <c r="CJ131" s="284">
        <f t="shared" ca="1" si="196"/>
        <v>0</v>
      </c>
      <c r="CK131" s="284">
        <f t="shared" ca="1" si="196"/>
        <v>0</v>
      </c>
      <c r="CL131" s="284">
        <f t="shared" ca="1" si="196"/>
        <v>0</v>
      </c>
      <c r="CM131" s="284">
        <f t="shared" ca="1" si="196"/>
        <v>0</v>
      </c>
      <c r="CN131" s="284">
        <f t="shared" ca="1" si="196"/>
        <v>0</v>
      </c>
      <c r="CO131" s="284">
        <f t="shared" ca="1" si="196"/>
        <v>0</v>
      </c>
      <c r="CP131" s="284">
        <f t="shared" ca="1" si="196"/>
        <v>0</v>
      </c>
      <c r="CQ131" s="284">
        <f t="shared" ca="1" si="196"/>
        <v>0</v>
      </c>
      <c r="CR131" s="284">
        <f t="shared" ca="1" si="196"/>
        <v>0</v>
      </c>
      <c r="CS131" s="284">
        <f t="shared" ca="1" si="196"/>
        <v>0</v>
      </c>
      <c r="CT131" s="284">
        <f t="shared" ca="1" si="196"/>
        <v>0</v>
      </c>
      <c r="CU131" s="284">
        <f t="shared" ca="1" si="196"/>
        <v>0</v>
      </c>
      <c r="CV131" s="284">
        <f t="shared" ca="1" si="196"/>
        <v>0</v>
      </c>
      <c r="CW131" s="284">
        <f t="shared" ca="1" si="196"/>
        <v>0</v>
      </c>
      <c r="CX131" s="284">
        <f t="shared" ca="1" si="196"/>
        <v>0</v>
      </c>
      <c r="CY131" s="284">
        <f t="shared" ca="1" si="196"/>
        <v>0</v>
      </c>
      <c r="CZ131" s="284">
        <f t="shared" ca="1" si="196"/>
        <v>0</v>
      </c>
      <c r="DA131" s="284">
        <f t="shared" ca="1" si="196"/>
        <v>0</v>
      </c>
      <c r="DB131" s="284">
        <f t="shared" ca="1" si="196"/>
        <v>0</v>
      </c>
      <c r="DC131" s="355">
        <f t="shared" ca="1" si="196"/>
        <v>0</v>
      </c>
      <c r="DE131" s="285"/>
      <c r="DG131" s="261"/>
      <c r="DH131" s="261"/>
    </row>
    <row r="132" spans="1:112" s="278" customFormat="1" ht="15" hidden="1" customHeight="1">
      <c r="B132" s="242" t="s">
        <v>194</v>
      </c>
      <c r="C132" s="385" t="s">
        <v>16</v>
      </c>
      <c r="D132" s="359"/>
      <c r="E132" s="363"/>
      <c r="F132" s="369">
        <f ca="1">H132+NPV(FD,I132:INDEX(I132:DC132,PAL))</f>
        <v>0</v>
      </c>
      <c r="G132" s="368">
        <f ca="1">SUMIF($H$5:$DC$5,"&lt;="&amp;PAL,$H132:$DC132)</f>
        <v>0</v>
      </c>
      <c r="H132" s="360">
        <f t="shared" ref="H132:AM132" ca="1" si="197">SUM(H$21,H$32,H$43,H$55,H$66,H$77,H$88)</f>
        <v>0</v>
      </c>
      <c r="I132" s="284">
        <f t="shared" ca="1" si="197"/>
        <v>0</v>
      </c>
      <c r="J132" s="284">
        <f t="shared" ca="1" si="197"/>
        <v>0</v>
      </c>
      <c r="K132" s="284">
        <f t="shared" ca="1" si="197"/>
        <v>0</v>
      </c>
      <c r="L132" s="284">
        <f t="shared" ca="1" si="197"/>
        <v>0</v>
      </c>
      <c r="M132" s="284">
        <f t="shared" ca="1" si="197"/>
        <v>0</v>
      </c>
      <c r="N132" s="284">
        <f t="shared" ca="1" si="197"/>
        <v>0</v>
      </c>
      <c r="O132" s="284">
        <f t="shared" ca="1" si="197"/>
        <v>0</v>
      </c>
      <c r="P132" s="284">
        <f t="shared" ca="1" si="197"/>
        <v>0</v>
      </c>
      <c r="Q132" s="284">
        <f t="shared" ca="1" si="197"/>
        <v>0</v>
      </c>
      <c r="R132" s="284">
        <f t="shared" ca="1" si="197"/>
        <v>0</v>
      </c>
      <c r="S132" s="284">
        <f t="shared" ca="1" si="197"/>
        <v>0</v>
      </c>
      <c r="T132" s="284">
        <f t="shared" ca="1" si="197"/>
        <v>0</v>
      </c>
      <c r="U132" s="284">
        <f t="shared" ca="1" si="197"/>
        <v>0</v>
      </c>
      <c r="V132" s="284">
        <f t="shared" ca="1" si="197"/>
        <v>0</v>
      </c>
      <c r="W132" s="284">
        <f t="shared" ca="1" si="197"/>
        <v>0</v>
      </c>
      <c r="X132" s="284">
        <f t="shared" ca="1" si="197"/>
        <v>0</v>
      </c>
      <c r="Y132" s="284">
        <f t="shared" ca="1" si="197"/>
        <v>0</v>
      </c>
      <c r="Z132" s="284">
        <f t="shared" ca="1" si="197"/>
        <v>0</v>
      </c>
      <c r="AA132" s="284">
        <f t="shared" ca="1" si="197"/>
        <v>0</v>
      </c>
      <c r="AB132" s="284">
        <f t="shared" ca="1" si="197"/>
        <v>0</v>
      </c>
      <c r="AC132" s="284">
        <f t="shared" ca="1" si="197"/>
        <v>0</v>
      </c>
      <c r="AD132" s="284">
        <f t="shared" ca="1" si="197"/>
        <v>0</v>
      </c>
      <c r="AE132" s="284">
        <f t="shared" ca="1" si="197"/>
        <v>0</v>
      </c>
      <c r="AF132" s="284">
        <f t="shared" ca="1" si="197"/>
        <v>0</v>
      </c>
      <c r="AG132" s="284">
        <f t="shared" ca="1" si="197"/>
        <v>0</v>
      </c>
      <c r="AH132" s="284">
        <f t="shared" ca="1" si="197"/>
        <v>0</v>
      </c>
      <c r="AI132" s="284">
        <f t="shared" ca="1" si="197"/>
        <v>0</v>
      </c>
      <c r="AJ132" s="284">
        <f t="shared" ca="1" si="197"/>
        <v>0</v>
      </c>
      <c r="AK132" s="284">
        <f t="shared" ca="1" si="197"/>
        <v>0</v>
      </c>
      <c r="AL132" s="284">
        <f t="shared" ca="1" si="197"/>
        <v>0</v>
      </c>
      <c r="AM132" s="284">
        <f t="shared" ca="1" si="197"/>
        <v>0</v>
      </c>
      <c r="AN132" s="284">
        <f t="shared" ref="AN132:BS132" ca="1" si="198">SUM(AN$21,AN$32,AN$43,AN$55,AN$66,AN$77,AN$88)</f>
        <v>0</v>
      </c>
      <c r="AO132" s="284">
        <f t="shared" ca="1" si="198"/>
        <v>0</v>
      </c>
      <c r="AP132" s="284">
        <f t="shared" ca="1" si="198"/>
        <v>0</v>
      </c>
      <c r="AQ132" s="284">
        <f t="shared" ca="1" si="198"/>
        <v>0</v>
      </c>
      <c r="AR132" s="284">
        <f t="shared" ca="1" si="198"/>
        <v>0</v>
      </c>
      <c r="AS132" s="284">
        <f t="shared" ca="1" si="198"/>
        <v>0</v>
      </c>
      <c r="AT132" s="284">
        <f t="shared" ca="1" si="198"/>
        <v>0</v>
      </c>
      <c r="AU132" s="284">
        <f t="shared" ca="1" si="198"/>
        <v>0</v>
      </c>
      <c r="AV132" s="284">
        <f t="shared" ca="1" si="198"/>
        <v>0</v>
      </c>
      <c r="AW132" s="284">
        <f t="shared" ca="1" si="198"/>
        <v>0</v>
      </c>
      <c r="AX132" s="284">
        <f t="shared" ca="1" si="198"/>
        <v>0</v>
      </c>
      <c r="AY132" s="284">
        <f t="shared" ca="1" si="198"/>
        <v>0</v>
      </c>
      <c r="AZ132" s="284">
        <f t="shared" ca="1" si="198"/>
        <v>0</v>
      </c>
      <c r="BA132" s="284">
        <f t="shared" ca="1" si="198"/>
        <v>0</v>
      </c>
      <c r="BB132" s="284">
        <f t="shared" ca="1" si="198"/>
        <v>0</v>
      </c>
      <c r="BC132" s="284">
        <f t="shared" ca="1" si="198"/>
        <v>0</v>
      </c>
      <c r="BD132" s="284">
        <f t="shared" ca="1" si="198"/>
        <v>0</v>
      </c>
      <c r="BE132" s="284">
        <f t="shared" ca="1" si="198"/>
        <v>0</v>
      </c>
      <c r="BF132" s="284">
        <f t="shared" ca="1" si="198"/>
        <v>0</v>
      </c>
      <c r="BG132" s="284">
        <f t="shared" ca="1" si="198"/>
        <v>0</v>
      </c>
      <c r="BH132" s="284">
        <f t="shared" ca="1" si="198"/>
        <v>0</v>
      </c>
      <c r="BI132" s="284">
        <f t="shared" ca="1" si="198"/>
        <v>0</v>
      </c>
      <c r="BJ132" s="284">
        <f t="shared" ca="1" si="198"/>
        <v>0</v>
      </c>
      <c r="BK132" s="284">
        <f t="shared" ca="1" si="198"/>
        <v>0</v>
      </c>
      <c r="BL132" s="284">
        <f t="shared" ca="1" si="198"/>
        <v>0</v>
      </c>
      <c r="BM132" s="284">
        <f t="shared" ca="1" si="198"/>
        <v>0</v>
      </c>
      <c r="BN132" s="284">
        <f t="shared" ca="1" si="198"/>
        <v>0</v>
      </c>
      <c r="BO132" s="284">
        <f t="shared" ca="1" si="198"/>
        <v>0</v>
      </c>
      <c r="BP132" s="284">
        <f t="shared" ca="1" si="198"/>
        <v>0</v>
      </c>
      <c r="BQ132" s="284">
        <f t="shared" ca="1" si="198"/>
        <v>0</v>
      </c>
      <c r="BR132" s="284">
        <f t="shared" ca="1" si="198"/>
        <v>0</v>
      </c>
      <c r="BS132" s="284">
        <f t="shared" ca="1" si="198"/>
        <v>0</v>
      </c>
      <c r="BT132" s="284">
        <f t="shared" ref="BT132:DC132" ca="1" si="199">SUM(BT$21,BT$32,BT$43,BT$55,BT$66,BT$77,BT$88)</f>
        <v>0</v>
      </c>
      <c r="BU132" s="284">
        <f t="shared" ca="1" si="199"/>
        <v>0</v>
      </c>
      <c r="BV132" s="284">
        <f t="shared" ca="1" si="199"/>
        <v>0</v>
      </c>
      <c r="BW132" s="284">
        <f t="shared" ca="1" si="199"/>
        <v>0</v>
      </c>
      <c r="BX132" s="284">
        <f t="shared" ca="1" si="199"/>
        <v>0</v>
      </c>
      <c r="BY132" s="284">
        <f t="shared" ca="1" si="199"/>
        <v>0</v>
      </c>
      <c r="BZ132" s="284">
        <f t="shared" ca="1" si="199"/>
        <v>0</v>
      </c>
      <c r="CA132" s="284">
        <f t="shared" ca="1" si="199"/>
        <v>0</v>
      </c>
      <c r="CB132" s="284">
        <f t="shared" ca="1" si="199"/>
        <v>0</v>
      </c>
      <c r="CC132" s="284">
        <f t="shared" ca="1" si="199"/>
        <v>0</v>
      </c>
      <c r="CD132" s="284">
        <f t="shared" ca="1" si="199"/>
        <v>0</v>
      </c>
      <c r="CE132" s="284">
        <f t="shared" ca="1" si="199"/>
        <v>0</v>
      </c>
      <c r="CF132" s="284">
        <f t="shared" ca="1" si="199"/>
        <v>0</v>
      </c>
      <c r="CG132" s="284">
        <f t="shared" ca="1" si="199"/>
        <v>0</v>
      </c>
      <c r="CH132" s="284">
        <f t="shared" ca="1" si="199"/>
        <v>0</v>
      </c>
      <c r="CI132" s="284">
        <f t="shared" ca="1" si="199"/>
        <v>0</v>
      </c>
      <c r="CJ132" s="284">
        <f t="shared" ca="1" si="199"/>
        <v>0</v>
      </c>
      <c r="CK132" s="284">
        <f t="shared" ca="1" si="199"/>
        <v>0</v>
      </c>
      <c r="CL132" s="284">
        <f t="shared" ca="1" si="199"/>
        <v>0</v>
      </c>
      <c r="CM132" s="284">
        <f t="shared" ca="1" si="199"/>
        <v>0</v>
      </c>
      <c r="CN132" s="284">
        <f t="shared" ca="1" si="199"/>
        <v>0</v>
      </c>
      <c r="CO132" s="284">
        <f t="shared" ca="1" si="199"/>
        <v>0</v>
      </c>
      <c r="CP132" s="284">
        <f t="shared" ca="1" si="199"/>
        <v>0</v>
      </c>
      <c r="CQ132" s="284">
        <f t="shared" ca="1" si="199"/>
        <v>0</v>
      </c>
      <c r="CR132" s="284">
        <f t="shared" ca="1" si="199"/>
        <v>0</v>
      </c>
      <c r="CS132" s="284">
        <f t="shared" ca="1" si="199"/>
        <v>0</v>
      </c>
      <c r="CT132" s="284">
        <f t="shared" ca="1" si="199"/>
        <v>0</v>
      </c>
      <c r="CU132" s="284">
        <f t="shared" ca="1" si="199"/>
        <v>0</v>
      </c>
      <c r="CV132" s="284">
        <f t="shared" ca="1" si="199"/>
        <v>0</v>
      </c>
      <c r="CW132" s="284">
        <f t="shared" ca="1" si="199"/>
        <v>0</v>
      </c>
      <c r="CX132" s="284">
        <f t="shared" ca="1" si="199"/>
        <v>0</v>
      </c>
      <c r="CY132" s="284">
        <f t="shared" ca="1" si="199"/>
        <v>0</v>
      </c>
      <c r="CZ132" s="284">
        <f t="shared" ca="1" si="199"/>
        <v>0</v>
      </c>
      <c r="DA132" s="284">
        <f t="shared" ca="1" si="199"/>
        <v>0</v>
      </c>
      <c r="DB132" s="284">
        <f t="shared" ca="1" si="199"/>
        <v>0</v>
      </c>
      <c r="DC132" s="355">
        <f t="shared" ca="1" si="199"/>
        <v>0</v>
      </c>
      <c r="DE132" s="285"/>
    </row>
    <row r="133" spans="1:112" s="278" customFormat="1" ht="15" hidden="1" customHeight="1">
      <c r="B133" s="242" t="s">
        <v>195</v>
      </c>
      <c r="C133" s="385" t="s">
        <v>264</v>
      </c>
      <c r="D133" s="359"/>
      <c r="E133" s="363"/>
      <c r="F133" s="369">
        <f ca="1">H133+NPV(SD,I133:INDEX(I133:DC133,PAL))</f>
        <v>0</v>
      </c>
      <c r="G133" s="368">
        <f ca="1">SUMIF($H$5:$DC$5,"&lt;="&amp;PAL,$H133:$DC133)</f>
        <v>0</v>
      </c>
      <c r="H133" s="360">
        <f ca="1">H132-SUMPRODUCT(H$21:H$88,$DH$21:$DH$88)</f>
        <v>0</v>
      </c>
      <c r="I133" s="284">
        <f t="shared" ref="I133:AM133" ca="1" si="200">I132-SUMPRODUCT(I$21:I$88,$DI$21:$DI$88)</f>
        <v>0</v>
      </c>
      <c r="J133" s="284">
        <f t="shared" ca="1" si="200"/>
        <v>0</v>
      </c>
      <c r="K133" s="284">
        <f t="shared" ca="1" si="200"/>
        <v>0</v>
      </c>
      <c r="L133" s="284">
        <f t="shared" ca="1" si="200"/>
        <v>0</v>
      </c>
      <c r="M133" s="284">
        <f t="shared" ca="1" si="200"/>
        <v>0</v>
      </c>
      <c r="N133" s="284">
        <f t="shared" ca="1" si="200"/>
        <v>0</v>
      </c>
      <c r="O133" s="284">
        <f t="shared" ca="1" si="200"/>
        <v>0</v>
      </c>
      <c r="P133" s="284">
        <f t="shared" ca="1" si="200"/>
        <v>0</v>
      </c>
      <c r="Q133" s="284">
        <f t="shared" ca="1" si="200"/>
        <v>0</v>
      </c>
      <c r="R133" s="284">
        <f t="shared" ca="1" si="200"/>
        <v>0</v>
      </c>
      <c r="S133" s="284">
        <f t="shared" ca="1" si="200"/>
        <v>0</v>
      </c>
      <c r="T133" s="284">
        <f t="shared" ca="1" si="200"/>
        <v>0</v>
      </c>
      <c r="U133" s="284">
        <f t="shared" ca="1" si="200"/>
        <v>0</v>
      </c>
      <c r="V133" s="284">
        <f t="shared" ca="1" si="200"/>
        <v>0</v>
      </c>
      <c r="W133" s="284">
        <f ca="1">W132-SUMPRODUCT(W$21:W$88,$DH$21:$DH$88)</f>
        <v>0</v>
      </c>
      <c r="X133" s="284">
        <f t="shared" ca="1" si="200"/>
        <v>0</v>
      </c>
      <c r="Y133" s="284">
        <f t="shared" ca="1" si="200"/>
        <v>0</v>
      </c>
      <c r="Z133" s="284">
        <f t="shared" ca="1" si="200"/>
        <v>0</v>
      </c>
      <c r="AA133" s="284">
        <f t="shared" ca="1" si="200"/>
        <v>0</v>
      </c>
      <c r="AB133" s="284">
        <f t="shared" ca="1" si="200"/>
        <v>0</v>
      </c>
      <c r="AC133" s="284">
        <f t="shared" ca="1" si="200"/>
        <v>0</v>
      </c>
      <c r="AD133" s="284">
        <f t="shared" ca="1" si="200"/>
        <v>0</v>
      </c>
      <c r="AE133" s="284">
        <f t="shared" ca="1" si="200"/>
        <v>0</v>
      </c>
      <c r="AF133" s="284">
        <f t="shared" ca="1" si="200"/>
        <v>0</v>
      </c>
      <c r="AG133" s="284">
        <f t="shared" ca="1" si="200"/>
        <v>0</v>
      </c>
      <c r="AH133" s="284">
        <f t="shared" ca="1" si="200"/>
        <v>0</v>
      </c>
      <c r="AI133" s="284">
        <f t="shared" ca="1" si="200"/>
        <v>0</v>
      </c>
      <c r="AJ133" s="284">
        <f t="shared" ca="1" si="200"/>
        <v>0</v>
      </c>
      <c r="AK133" s="284">
        <f t="shared" ca="1" si="200"/>
        <v>0</v>
      </c>
      <c r="AL133" s="284">
        <f t="shared" ca="1" si="200"/>
        <v>0</v>
      </c>
      <c r="AM133" s="284">
        <f t="shared" ca="1" si="200"/>
        <v>0</v>
      </c>
      <c r="AN133" s="284">
        <f t="shared" ref="AN133:BS133" ca="1" si="201">AN132-SUMPRODUCT(AN$21:AN$88,$DI$21:$DI$88)</f>
        <v>0</v>
      </c>
      <c r="AO133" s="284">
        <f t="shared" ca="1" si="201"/>
        <v>0</v>
      </c>
      <c r="AP133" s="284">
        <f t="shared" ca="1" si="201"/>
        <v>0</v>
      </c>
      <c r="AQ133" s="284">
        <f t="shared" ca="1" si="201"/>
        <v>0</v>
      </c>
      <c r="AR133" s="284">
        <f t="shared" ca="1" si="201"/>
        <v>0</v>
      </c>
      <c r="AS133" s="284">
        <f t="shared" ca="1" si="201"/>
        <v>0</v>
      </c>
      <c r="AT133" s="284">
        <f t="shared" ca="1" si="201"/>
        <v>0</v>
      </c>
      <c r="AU133" s="284">
        <f t="shared" ca="1" si="201"/>
        <v>0</v>
      </c>
      <c r="AV133" s="284">
        <f t="shared" ca="1" si="201"/>
        <v>0</v>
      </c>
      <c r="AW133" s="284">
        <f t="shared" ca="1" si="201"/>
        <v>0</v>
      </c>
      <c r="AX133" s="284">
        <f t="shared" ca="1" si="201"/>
        <v>0</v>
      </c>
      <c r="AY133" s="284">
        <f t="shared" ca="1" si="201"/>
        <v>0</v>
      </c>
      <c r="AZ133" s="284">
        <f t="shared" ca="1" si="201"/>
        <v>0</v>
      </c>
      <c r="BA133" s="284">
        <f t="shared" ca="1" si="201"/>
        <v>0</v>
      </c>
      <c r="BB133" s="284">
        <f t="shared" ca="1" si="201"/>
        <v>0</v>
      </c>
      <c r="BC133" s="284">
        <f t="shared" ca="1" si="201"/>
        <v>0</v>
      </c>
      <c r="BD133" s="284">
        <f t="shared" ca="1" si="201"/>
        <v>0</v>
      </c>
      <c r="BE133" s="284">
        <f t="shared" ca="1" si="201"/>
        <v>0</v>
      </c>
      <c r="BF133" s="284">
        <f t="shared" ca="1" si="201"/>
        <v>0</v>
      </c>
      <c r="BG133" s="284">
        <f t="shared" ca="1" si="201"/>
        <v>0</v>
      </c>
      <c r="BH133" s="284">
        <f t="shared" ca="1" si="201"/>
        <v>0</v>
      </c>
      <c r="BI133" s="284">
        <f t="shared" ca="1" si="201"/>
        <v>0</v>
      </c>
      <c r="BJ133" s="284">
        <f t="shared" ca="1" si="201"/>
        <v>0</v>
      </c>
      <c r="BK133" s="284">
        <f t="shared" ca="1" si="201"/>
        <v>0</v>
      </c>
      <c r="BL133" s="284">
        <f t="shared" ca="1" si="201"/>
        <v>0</v>
      </c>
      <c r="BM133" s="284">
        <f t="shared" ca="1" si="201"/>
        <v>0</v>
      </c>
      <c r="BN133" s="284">
        <f t="shared" ca="1" si="201"/>
        <v>0</v>
      </c>
      <c r="BO133" s="284">
        <f t="shared" ca="1" si="201"/>
        <v>0</v>
      </c>
      <c r="BP133" s="284">
        <f t="shared" ca="1" si="201"/>
        <v>0</v>
      </c>
      <c r="BQ133" s="284">
        <f t="shared" ca="1" si="201"/>
        <v>0</v>
      </c>
      <c r="BR133" s="284">
        <f t="shared" ca="1" si="201"/>
        <v>0</v>
      </c>
      <c r="BS133" s="284">
        <f t="shared" ca="1" si="201"/>
        <v>0</v>
      </c>
      <c r="BT133" s="284">
        <f t="shared" ref="BT133:CY133" ca="1" si="202">BT132-SUMPRODUCT(BT$21:BT$88,$DI$21:$DI$88)</f>
        <v>0</v>
      </c>
      <c r="BU133" s="284">
        <f t="shared" ca="1" si="202"/>
        <v>0</v>
      </c>
      <c r="BV133" s="284">
        <f t="shared" ca="1" si="202"/>
        <v>0</v>
      </c>
      <c r="BW133" s="284">
        <f t="shared" ca="1" si="202"/>
        <v>0</v>
      </c>
      <c r="BX133" s="284">
        <f t="shared" ca="1" si="202"/>
        <v>0</v>
      </c>
      <c r="BY133" s="284">
        <f t="shared" ca="1" si="202"/>
        <v>0</v>
      </c>
      <c r="BZ133" s="284">
        <f t="shared" ca="1" si="202"/>
        <v>0</v>
      </c>
      <c r="CA133" s="284">
        <f t="shared" ca="1" si="202"/>
        <v>0</v>
      </c>
      <c r="CB133" s="284">
        <f t="shared" ca="1" si="202"/>
        <v>0</v>
      </c>
      <c r="CC133" s="284">
        <f t="shared" ca="1" si="202"/>
        <v>0</v>
      </c>
      <c r="CD133" s="284">
        <f t="shared" ca="1" si="202"/>
        <v>0</v>
      </c>
      <c r="CE133" s="284">
        <f t="shared" ca="1" si="202"/>
        <v>0</v>
      </c>
      <c r="CF133" s="284">
        <f t="shared" ca="1" si="202"/>
        <v>0</v>
      </c>
      <c r="CG133" s="284">
        <f t="shared" ca="1" si="202"/>
        <v>0</v>
      </c>
      <c r="CH133" s="284">
        <f t="shared" ca="1" si="202"/>
        <v>0</v>
      </c>
      <c r="CI133" s="284">
        <f t="shared" ca="1" si="202"/>
        <v>0</v>
      </c>
      <c r="CJ133" s="284">
        <f t="shared" ca="1" si="202"/>
        <v>0</v>
      </c>
      <c r="CK133" s="284">
        <f t="shared" ca="1" si="202"/>
        <v>0</v>
      </c>
      <c r="CL133" s="284">
        <f t="shared" ca="1" si="202"/>
        <v>0</v>
      </c>
      <c r="CM133" s="284">
        <f t="shared" ca="1" si="202"/>
        <v>0</v>
      </c>
      <c r="CN133" s="284">
        <f t="shared" ca="1" si="202"/>
        <v>0</v>
      </c>
      <c r="CO133" s="284">
        <f t="shared" ca="1" si="202"/>
        <v>0</v>
      </c>
      <c r="CP133" s="284">
        <f t="shared" ca="1" si="202"/>
        <v>0</v>
      </c>
      <c r="CQ133" s="284">
        <f t="shared" ca="1" si="202"/>
        <v>0</v>
      </c>
      <c r="CR133" s="284">
        <f t="shared" ca="1" si="202"/>
        <v>0</v>
      </c>
      <c r="CS133" s="284">
        <f t="shared" ca="1" si="202"/>
        <v>0</v>
      </c>
      <c r="CT133" s="284">
        <f t="shared" ca="1" si="202"/>
        <v>0</v>
      </c>
      <c r="CU133" s="284">
        <f t="shared" ca="1" si="202"/>
        <v>0</v>
      </c>
      <c r="CV133" s="284">
        <f t="shared" ca="1" si="202"/>
        <v>0</v>
      </c>
      <c r="CW133" s="284">
        <f t="shared" ca="1" si="202"/>
        <v>0</v>
      </c>
      <c r="CX133" s="284">
        <f t="shared" ca="1" si="202"/>
        <v>0</v>
      </c>
      <c r="CY133" s="284">
        <f t="shared" ca="1" si="202"/>
        <v>0</v>
      </c>
      <c r="CZ133" s="284">
        <f t="shared" ref="CZ133:DC133" ca="1" si="203">CZ132-SUMPRODUCT(CZ$21:CZ$88,$DI$21:$DI$88)</f>
        <v>0</v>
      </c>
      <c r="DA133" s="284">
        <f t="shared" ca="1" si="203"/>
        <v>0</v>
      </c>
      <c r="DB133" s="284">
        <f t="shared" ca="1" si="203"/>
        <v>0</v>
      </c>
      <c r="DC133" s="355">
        <f t="shared" ca="1" si="203"/>
        <v>0</v>
      </c>
      <c r="DE133" s="285"/>
    </row>
    <row r="134" spans="1:112" s="261" customFormat="1" ht="15" hidden="1" customHeight="1" thickBot="1">
      <c r="B134" s="388" t="s">
        <v>241</v>
      </c>
      <c r="C134" s="389" t="s">
        <v>162</v>
      </c>
      <c r="D134" s="390"/>
      <c r="E134" s="387"/>
      <c r="F134" s="369">
        <f ca="1">H134+NPV(SD,I134:INDEX(I134:DC134,PAL))</f>
        <v>-381756603.49781764</v>
      </c>
      <c r="G134" s="368">
        <f ca="1">SUMIF($H$5:$DC$5,"&lt;="&amp;PAL,$H134:$DC134)</f>
        <v>-480700000</v>
      </c>
      <c r="H134" s="361">
        <f ca="1">H117-H130-H131+H133</f>
        <v>-11000000</v>
      </c>
      <c r="I134" s="356">
        <f t="shared" ref="I134:AK134" ca="1" si="204">I117-I130-I131+I133</f>
        <v>-23000000</v>
      </c>
      <c r="J134" s="356">
        <f t="shared" ca="1" si="204"/>
        <v>-36000000</v>
      </c>
      <c r="K134" s="356">
        <f t="shared" ca="1" si="204"/>
        <v>-50000000</v>
      </c>
      <c r="L134" s="356">
        <f t="shared" ca="1" si="204"/>
        <v>-65000000</v>
      </c>
      <c r="M134" s="356">
        <f t="shared" ca="1" si="204"/>
        <v>-81000000</v>
      </c>
      <c r="N134" s="356">
        <f t="shared" ca="1" si="204"/>
        <v>-98000000</v>
      </c>
      <c r="O134" s="356">
        <f t="shared" ca="1" si="204"/>
        <v>-116700000</v>
      </c>
      <c r="P134" s="356">
        <f t="shared" ca="1" si="204"/>
        <v>0</v>
      </c>
      <c r="Q134" s="356">
        <f t="shared" ca="1" si="204"/>
        <v>0</v>
      </c>
      <c r="R134" s="356">
        <f t="shared" ca="1" si="204"/>
        <v>0</v>
      </c>
      <c r="S134" s="356">
        <f t="shared" ca="1" si="204"/>
        <v>0</v>
      </c>
      <c r="T134" s="356">
        <f t="shared" ca="1" si="204"/>
        <v>0</v>
      </c>
      <c r="U134" s="356">
        <f t="shared" ca="1" si="204"/>
        <v>0</v>
      </c>
      <c r="V134" s="356">
        <f t="shared" ca="1" si="204"/>
        <v>0</v>
      </c>
      <c r="W134" s="356">
        <f t="shared" ca="1" si="204"/>
        <v>0</v>
      </c>
      <c r="X134" s="356">
        <f t="shared" ca="1" si="204"/>
        <v>0</v>
      </c>
      <c r="Y134" s="356">
        <f t="shared" ca="1" si="204"/>
        <v>0</v>
      </c>
      <c r="Z134" s="356">
        <f t="shared" ca="1" si="204"/>
        <v>0</v>
      </c>
      <c r="AA134" s="356">
        <f t="shared" ca="1" si="204"/>
        <v>0</v>
      </c>
      <c r="AB134" s="356">
        <f t="shared" ca="1" si="204"/>
        <v>0</v>
      </c>
      <c r="AC134" s="356">
        <f t="shared" ca="1" si="204"/>
        <v>0</v>
      </c>
      <c r="AD134" s="356">
        <f t="shared" ca="1" si="204"/>
        <v>0</v>
      </c>
      <c r="AE134" s="356">
        <f t="shared" ca="1" si="204"/>
        <v>0</v>
      </c>
      <c r="AF134" s="356">
        <f t="shared" ca="1" si="204"/>
        <v>0</v>
      </c>
      <c r="AG134" s="356">
        <f t="shared" ca="1" si="204"/>
        <v>0</v>
      </c>
      <c r="AH134" s="356">
        <f t="shared" ca="1" si="204"/>
        <v>0</v>
      </c>
      <c r="AI134" s="356">
        <f t="shared" ca="1" si="204"/>
        <v>0</v>
      </c>
      <c r="AJ134" s="356">
        <f t="shared" ca="1" si="204"/>
        <v>0</v>
      </c>
      <c r="AK134" s="356">
        <f t="shared" ca="1" si="204"/>
        <v>0</v>
      </c>
      <c r="AL134" s="356">
        <f t="shared" ref="AL134:BQ134" ca="1" si="205">AL117-AL130-AL131+AL133</f>
        <v>0</v>
      </c>
      <c r="AM134" s="356">
        <f t="shared" ca="1" si="205"/>
        <v>0</v>
      </c>
      <c r="AN134" s="356">
        <f t="shared" ca="1" si="205"/>
        <v>0</v>
      </c>
      <c r="AO134" s="356">
        <f t="shared" ca="1" si="205"/>
        <v>0</v>
      </c>
      <c r="AP134" s="356">
        <f t="shared" ca="1" si="205"/>
        <v>0</v>
      </c>
      <c r="AQ134" s="356">
        <f t="shared" ca="1" si="205"/>
        <v>0</v>
      </c>
      <c r="AR134" s="356">
        <f t="shared" ca="1" si="205"/>
        <v>0</v>
      </c>
      <c r="AS134" s="356">
        <f t="shared" ca="1" si="205"/>
        <v>0</v>
      </c>
      <c r="AT134" s="356">
        <f t="shared" ca="1" si="205"/>
        <v>0</v>
      </c>
      <c r="AU134" s="356">
        <f t="shared" ca="1" si="205"/>
        <v>0</v>
      </c>
      <c r="AV134" s="356">
        <f t="shared" ca="1" si="205"/>
        <v>0</v>
      </c>
      <c r="AW134" s="356">
        <f t="shared" ca="1" si="205"/>
        <v>0</v>
      </c>
      <c r="AX134" s="356">
        <f t="shared" ca="1" si="205"/>
        <v>0</v>
      </c>
      <c r="AY134" s="356">
        <f t="shared" ca="1" si="205"/>
        <v>0</v>
      </c>
      <c r="AZ134" s="356">
        <f t="shared" ca="1" si="205"/>
        <v>0</v>
      </c>
      <c r="BA134" s="356">
        <f t="shared" ca="1" si="205"/>
        <v>0</v>
      </c>
      <c r="BB134" s="356">
        <f t="shared" ca="1" si="205"/>
        <v>0</v>
      </c>
      <c r="BC134" s="356">
        <f t="shared" ca="1" si="205"/>
        <v>0</v>
      </c>
      <c r="BD134" s="356">
        <f t="shared" ca="1" si="205"/>
        <v>0</v>
      </c>
      <c r="BE134" s="356">
        <f t="shared" ca="1" si="205"/>
        <v>0</v>
      </c>
      <c r="BF134" s="356">
        <f t="shared" ca="1" si="205"/>
        <v>0</v>
      </c>
      <c r="BG134" s="356">
        <f t="shared" ca="1" si="205"/>
        <v>0</v>
      </c>
      <c r="BH134" s="356">
        <f t="shared" ca="1" si="205"/>
        <v>0</v>
      </c>
      <c r="BI134" s="356">
        <f t="shared" ca="1" si="205"/>
        <v>0</v>
      </c>
      <c r="BJ134" s="356">
        <f t="shared" ca="1" si="205"/>
        <v>0</v>
      </c>
      <c r="BK134" s="356">
        <f t="shared" ca="1" si="205"/>
        <v>0</v>
      </c>
      <c r="BL134" s="356">
        <f t="shared" ca="1" si="205"/>
        <v>0</v>
      </c>
      <c r="BM134" s="356">
        <f t="shared" ca="1" si="205"/>
        <v>0</v>
      </c>
      <c r="BN134" s="356">
        <f t="shared" ca="1" si="205"/>
        <v>0</v>
      </c>
      <c r="BO134" s="356">
        <f t="shared" ca="1" si="205"/>
        <v>0</v>
      </c>
      <c r="BP134" s="356">
        <f t="shared" ca="1" si="205"/>
        <v>0</v>
      </c>
      <c r="BQ134" s="356">
        <f t="shared" ca="1" si="205"/>
        <v>0</v>
      </c>
      <c r="BR134" s="356">
        <f t="shared" ref="BR134:CW134" ca="1" si="206">BR117-BR130-BR131+BR133</f>
        <v>0</v>
      </c>
      <c r="BS134" s="356">
        <f t="shared" ca="1" si="206"/>
        <v>0</v>
      </c>
      <c r="BT134" s="356">
        <f t="shared" ca="1" si="206"/>
        <v>0</v>
      </c>
      <c r="BU134" s="356">
        <f t="shared" ca="1" si="206"/>
        <v>0</v>
      </c>
      <c r="BV134" s="356">
        <f t="shared" ca="1" si="206"/>
        <v>0</v>
      </c>
      <c r="BW134" s="356">
        <f t="shared" ca="1" si="206"/>
        <v>0</v>
      </c>
      <c r="BX134" s="356">
        <f t="shared" ca="1" si="206"/>
        <v>0</v>
      </c>
      <c r="BY134" s="356">
        <f t="shared" ca="1" si="206"/>
        <v>0</v>
      </c>
      <c r="BZ134" s="356">
        <f t="shared" ca="1" si="206"/>
        <v>0</v>
      </c>
      <c r="CA134" s="356">
        <f t="shared" ca="1" si="206"/>
        <v>0</v>
      </c>
      <c r="CB134" s="356">
        <f t="shared" ca="1" si="206"/>
        <v>0</v>
      </c>
      <c r="CC134" s="356">
        <f t="shared" ca="1" si="206"/>
        <v>0</v>
      </c>
      <c r="CD134" s="356">
        <f t="shared" ca="1" si="206"/>
        <v>0</v>
      </c>
      <c r="CE134" s="356">
        <f t="shared" ca="1" si="206"/>
        <v>0</v>
      </c>
      <c r="CF134" s="356">
        <f t="shared" ca="1" si="206"/>
        <v>0</v>
      </c>
      <c r="CG134" s="356">
        <f t="shared" ca="1" si="206"/>
        <v>0</v>
      </c>
      <c r="CH134" s="356">
        <f t="shared" ca="1" si="206"/>
        <v>0</v>
      </c>
      <c r="CI134" s="356">
        <f t="shared" ca="1" si="206"/>
        <v>0</v>
      </c>
      <c r="CJ134" s="356">
        <f t="shared" ca="1" si="206"/>
        <v>0</v>
      </c>
      <c r="CK134" s="356">
        <f t="shared" ca="1" si="206"/>
        <v>0</v>
      </c>
      <c r="CL134" s="356">
        <f t="shared" ca="1" si="206"/>
        <v>0</v>
      </c>
      <c r="CM134" s="356">
        <f t="shared" ca="1" si="206"/>
        <v>0</v>
      </c>
      <c r="CN134" s="356">
        <f t="shared" ca="1" si="206"/>
        <v>0</v>
      </c>
      <c r="CO134" s="356">
        <f t="shared" ca="1" si="206"/>
        <v>0</v>
      </c>
      <c r="CP134" s="356">
        <f t="shared" ca="1" si="206"/>
        <v>0</v>
      </c>
      <c r="CQ134" s="356">
        <f t="shared" ca="1" si="206"/>
        <v>0</v>
      </c>
      <c r="CR134" s="356">
        <f t="shared" ca="1" si="206"/>
        <v>0</v>
      </c>
      <c r="CS134" s="356">
        <f t="shared" ca="1" si="206"/>
        <v>0</v>
      </c>
      <c r="CT134" s="356">
        <f t="shared" ca="1" si="206"/>
        <v>0</v>
      </c>
      <c r="CU134" s="356">
        <f t="shared" ca="1" si="206"/>
        <v>0</v>
      </c>
      <c r="CV134" s="356">
        <f t="shared" ca="1" si="206"/>
        <v>0</v>
      </c>
      <c r="CW134" s="356">
        <f t="shared" ca="1" si="206"/>
        <v>0</v>
      </c>
      <c r="CX134" s="356">
        <f t="shared" ref="CX134:DC134" ca="1" si="207">CX117-CX130-CX131+CX133</f>
        <v>0</v>
      </c>
      <c r="CY134" s="356">
        <f t="shared" ca="1" si="207"/>
        <v>0</v>
      </c>
      <c r="CZ134" s="356">
        <f t="shared" ca="1" si="207"/>
        <v>0</v>
      </c>
      <c r="DA134" s="356">
        <f t="shared" ca="1" si="207"/>
        <v>0</v>
      </c>
      <c r="DB134" s="356">
        <f t="shared" ca="1" si="207"/>
        <v>0</v>
      </c>
      <c r="DC134" s="357">
        <f t="shared" ca="1" si="207"/>
        <v>0</v>
      </c>
      <c r="DE134" s="273"/>
      <c r="DG134" s="278"/>
      <c r="DH134" s="278"/>
    </row>
    <row r="135" spans="1:112" s="261" customFormat="1" ht="15" hidden="1" customHeight="1">
      <c r="B135" s="386" t="s">
        <v>242</v>
      </c>
      <c r="C135" s="374" t="s">
        <v>265</v>
      </c>
      <c r="D135" s="374"/>
      <c r="E135" s="374"/>
      <c r="F135" s="366">
        <f ca="1">H135+NPV(FD,I135:INDEX(I135:DC135,PAL))</f>
        <v>399120826.60424411</v>
      </c>
      <c r="G135" s="288">
        <f ca="1">SUMIF($H$5:$DC$5,"&lt;="&amp;PAL,$H135:$DC135)</f>
        <v>480700000</v>
      </c>
      <c r="H135" s="398">
        <f ca="1">H$7-H$112</f>
        <v>11000000</v>
      </c>
      <c r="I135" s="391">
        <f t="shared" ref="I135:BT135" ca="1" si="208">I$7-I$112</f>
        <v>23000000</v>
      </c>
      <c r="J135" s="391">
        <f t="shared" ca="1" si="208"/>
        <v>36000000</v>
      </c>
      <c r="K135" s="391">
        <f t="shared" ca="1" si="208"/>
        <v>50000000</v>
      </c>
      <c r="L135" s="391">
        <f t="shared" ca="1" si="208"/>
        <v>65000000</v>
      </c>
      <c r="M135" s="391">
        <f t="shared" ca="1" si="208"/>
        <v>81000000</v>
      </c>
      <c r="N135" s="391">
        <f t="shared" ca="1" si="208"/>
        <v>98000000</v>
      </c>
      <c r="O135" s="391">
        <f t="shared" ca="1" si="208"/>
        <v>116700000</v>
      </c>
      <c r="P135" s="391">
        <f t="shared" ca="1" si="208"/>
        <v>0</v>
      </c>
      <c r="Q135" s="391">
        <f t="shared" ca="1" si="208"/>
        <v>0</v>
      </c>
      <c r="R135" s="391">
        <f t="shared" ca="1" si="208"/>
        <v>0</v>
      </c>
      <c r="S135" s="391">
        <f t="shared" ca="1" si="208"/>
        <v>0</v>
      </c>
      <c r="T135" s="391">
        <f t="shared" ca="1" si="208"/>
        <v>0</v>
      </c>
      <c r="U135" s="391">
        <f t="shared" ca="1" si="208"/>
        <v>0</v>
      </c>
      <c r="V135" s="391">
        <f t="shared" ca="1" si="208"/>
        <v>0</v>
      </c>
      <c r="W135" s="391">
        <f t="shared" ca="1" si="208"/>
        <v>0</v>
      </c>
      <c r="X135" s="391">
        <f t="shared" ca="1" si="208"/>
        <v>0</v>
      </c>
      <c r="Y135" s="391">
        <f t="shared" ca="1" si="208"/>
        <v>0</v>
      </c>
      <c r="Z135" s="391">
        <f t="shared" ca="1" si="208"/>
        <v>0</v>
      </c>
      <c r="AA135" s="391">
        <f t="shared" ca="1" si="208"/>
        <v>0</v>
      </c>
      <c r="AB135" s="391">
        <f t="shared" ca="1" si="208"/>
        <v>0</v>
      </c>
      <c r="AC135" s="391">
        <f t="shared" ca="1" si="208"/>
        <v>0</v>
      </c>
      <c r="AD135" s="391">
        <f t="shared" ca="1" si="208"/>
        <v>0</v>
      </c>
      <c r="AE135" s="391">
        <f t="shared" ca="1" si="208"/>
        <v>0</v>
      </c>
      <c r="AF135" s="391">
        <f t="shared" ca="1" si="208"/>
        <v>0</v>
      </c>
      <c r="AG135" s="391">
        <f t="shared" ca="1" si="208"/>
        <v>0</v>
      </c>
      <c r="AH135" s="391">
        <f t="shared" ca="1" si="208"/>
        <v>0</v>
      </c>
      <c r="AI135" s="391">
        <f t="shared" ca="1" si="208"/>
        <v>0</v>
      </c>
      <c r="AJ135" s="391">
        <f t="shared" ca="1" si="208"/>
        <v>0</v>
      </c>
      <c r="AK135" s="391">
        <f t="shared" ca="1" si="208"/>
        <v>0</v>
      </c>
      <c r="AL135" s="391">
        <f t="shared" ca="1" si="208"/>
        <v>0</v>
      </c>
      <c r="AM135" s="391">
        <f t="shared" ca="1" si="208"/>
        <v>0</v>
      </c>
      <c r="AN135" s="391">
        <f t="shared" ca="1" si="208"/>
        <v>0</v>
      </c>
      <c r="AO135" s="391">
        <f t="shared" ca="1" si="208"/>
        <v>0</v>
      </c>
      <c r="AP135" s="391">
        <f t="shared" ca="1" si="208"/>
        <v>0</v>
      </c>
      <c r="AQ135" s="391">
        <f t="shared" ca="1" si="208"/>
        <v>0</v>
      </c>
      <c r="AR135" s="391">
        <f t="shared" ca="1" si="208"/>
        <v>0</v>
      </c>
      <c r="AS135" s="391">
        <f t="shared" ca="1" si="208"/>
        <v>0</v>
      </c>
      <c r="AT135" s="391">
        <f t="shared" ca="1" si="208"/>
        <v>0</v>
      </c>
      <c r="AU135" s="391">
        <f t="shared" ca="1" si="208"/>
        <v>0</v>
      </c>
      <c r="AV135" s="391">
        <f t="shared" ca="1" si="208"/>
        <v>0</v>
      </c>
      <c r="AW135" s="391">
        <f t="shared" ca="1" si="208"/>
        <v>0</v>
      </c>
      <c r="AX135" s="391">
        <f t="shared" ca="1" si="208"/>
        <v>0</v>
      </c>
      <c r="AY135" s="391">
        <f t="shared" ca="1" si="208"/>
        <v>0</v>
      </c>
      <c r="AZ135" s="391">
        <f t="shared" ca="1" si="208"/>
        <v>0</v>
      </c>
      <c r="BA135" s="391">
        <f t="shared" ca="1" si="208"/>
        <v>0</v>
      </c>
      <c r="BB135" s="391">
        <f t="shared" ca="1" si="208"/>
        <v>0</v>
      </c>
      <c r="BC135" s="391">
        <f t="shared" ca="1" si="208"/>
        <v>0</v>
      </c>
      <c r="BD135" s="391">
        <f t="shared" ca="1" si="208"/>
        <v>0</v>
      </c>
      <c r="BE135" s="391">
        <f t="shared" ca="1" si="208"/>
        <v>0</v>
      </c>
      <c r="BF135" s="391">
        <f t="shared" ca="1" si="208"/>
        <v>0</v>
      </c>
      <c r="BG135" s="391">
        <f t="shared" ca="1" si="208"/>
        <v>0</v>
      </c>
      <c r="BH135" s="391">
        <f t="shared" ca="1" si="208"/>
        <v>0</v>
      </c>
      <c r="BI135" s="391">
        <f t="shared" ca="1" si="208"/>
        <v>0</v>
      </c>
      <c r="BJ135" s="391">
        <f t="shared" ca="1" si="208"/>
        <v>0</v>
      </c>
      <c r="BK135" s="391">
        <f t="shared" ca="1" si="208"/>
        <v>0</v>
      </c>
      <c r="BL135" s="391">
        <f t="shared" ca="1" si="208"/>
        <v>0</v>
      </c>
      <c r="BM135" s="391">
        <f t="shared" ca="1" si="208"/>
        <v>0</v>
      </c>
      <c r="BN135" s="391">
        <f t="shared" ca="1" si="208"/>
        <v>0</v>
      </c>
      <c r="BO135" s="391">
        <f t="shared" ca="1" si="208"/>
        <v>0</v>
      </c>
      <c r="BP135" s="391">
        <f t="shared" ca="1" si="208"/>
        <v>0</v>
      </c>
      <c r="BQ135" s="391">
        <f t="shared" ca="1" si="208"/>
        <v>0</v>
      </c>
      <c r="BR135" s="391">
        <f t="shared" ca="1" si="208"/>
        <v>0</v>
      </c>
      <c r="BS135" s="391">
        <f t="shared" ca="1" si="208"/>
        <v>0</v>
      </c>
      <c r="BT135" s="391">
        <f t="shared" ca="1" si="208"/>
        <v>0</v>
      </c>
      <c r="BU135" s="391">
        <f t="shared" ref="BU135:DC135" ca="1" si="209">BU$7-BU$112</f>
        <v>0</v>
      </c>
      <c r="BV135" s="391">
        <f t="shared" ca="1" si="209"/>
        <v>0</v>
      </c>
      <c r="BW135" s="391">
        <f t="shared" ca="1" si="209"/>
        <v>0</v>
      </c>
      <c r="BX135" s="391">
        <f t="shared" ca="1" si="209"/>
        <v>0</v>
      </c>
      <c r="BY135" s="391">
        <f t="shared" ca="1" si="209"/>
        <v>0</v>
      </c>
      <c r="BZ135" s="391">
        <f t="shared" ca="1" si="209"/>
        <v>0</v>
      </c>
      <c r="CA135" s="391">
        <f t="shared" ca="1" si="209"/>
        <v>0</v>
      </c>
      <c r="CB135" s="391">
        <f t="shared" ca="1" si="209"/>
        <v>0</v>
      </c>
      <c r="CC135" s="391">
        <f t="shared" ca="1" si="209"/>
        <v>0</v>
      </c>
      <c r="CD135" s="391">
        <f t="shared" ca="1" si="209"/>
        <v>0</v>
      </c>
      <c r="CE135" s="391">
        <f t="shared" ca="1" si="209"/>
        <v>0</v>
      </c>
      <c r="CF135" s="391">
        <f t="shared" ca="1" si="209"/>
        <v>0</v>
      </c>
      <c r="CG135" s="391">
        <f t="shared" ca="1" si="209"/>
        <v>0</v>
      </c>
      <c r="CH135" s="391">
        <f t="shared" ca="1" si="209"/>
        <v>0</v>
      </c>
      <c r="CI135" s="391">
        <f t="shared" ca="1" si="209"/>
        <v>0</v>
      </c>
      <c r="CJ135" s="391">
        <f t="shared" ca="1" si="209"/>
        <v>0</v>
      </c>
      <c r="CK135" s="391">
        <f t="shared" ca="1" si="209"/>
        <v>0</v>
      </c>
      <c r="CL135" s="391">
        <f t="shared" ca="1" si="209"/>
        <v>0</v>
      </c>
      <c r="CM135" s="391">
        <f t="shared" ca="1" si="209"/>
        <v>0</v>
      </c>
      <c r="CN135" s="391">
        <f t="shared" ca="1" si="209"/>
        <v>0</v>
      </c>
      <c r="CO135" s="391">
        <f t="shared" ca="1" si="209"/>
        <v>0</v>
      </c>
      <c r="CP135" s="391">
        <f t="shared" ca="1" si="209"/>
        <v>0</v>
      </c>
      <c r="CQ135" s="391">
        <f t="shared" ca="1" si="209"/>
        <v>0</v>
      </c>
      <c r="CR135" s="391">
        <f t="shared" ca="1" si="209"/>
        <v>0</v>
      </c>
      <c r="CS135" s="391">
        <f t="shared" ca="1" si="209"/>
        <v>0</v>
      </c>
      <c r="CT135" s="391">
        <f t="shared" ca="1" si="209"/>
        <v>0</v>
      </c>
      <c r="CU135" s="391">
        <f t="shared" ca="1" si="209"/>
        <v>0</v>
      </c>
      <c r="CV135" s="391">
        <f t="shared" ca="1" si="209"/>
        <v>0</v>
      </c>
      <c r="CW135" s="391">
        <f t="shared" ca="1" si="209"/>
        <v>0</v>
      </c>
      <c r="CX135" s="391">
        <f t="shared" ca="1" si="209"/>
        <v>0</v>
      </c>
      <c r="CY135" s="391">
        <f t="shared" ca="1" si="209"/>
        <v>0</v>
      </c>
      <c r="CZ135" s="391">
        <f t="shared" ca="1" si="209"/>
        <v>0</v>
      </c>
      <c r="DA135" s="391">
        <f t="shared" ca="1" si="209"/>
        <v>0</v>
      </c>
      <c r="DB135" s="391">
        <f t="shared" ca="1" si="209"/>
        <v>0</v>
      </c>
      <c r="DC135" s="392">
        <f t="shared" ca="1" si="209"/>
        <v>0</v>
      </c>
      <c r="DE135" s="273"/>
      <c r="DG135" s="278"/>
      <c r="DH135" s="278"/>
    </row>
    <row r="136" spans="1:112" s="261" customFormat="1" ht="15" hidden="1" customHeight="1">
      <c r="B136" s="245" t="s">
        <v>243</v>
      </c>
      <c r="C136" s="383" t="s">
        <v>266</v>
      </c>
      <c r="D136" s="383"/>
      <c r="E136" s="383"/>
      <c r="F136" s="369">
        <f ca="1">H136+NPV(FD,I136:INDEX(I136:DC136,PAL))</f>
        <v>0</v>
      </c>
      <c r="G136" s="368">
        <f ca="1">SUMIF($H$5:$DC$5,"&lt;="&amp;PAL,$H136:$DC136)</f>
        <v>0</v>
      </c>
      <c r="H136" s="375">
        <f ca="1">SUMPRODUCT(H$95:H$99,100/($DG$95:$DG$99+100))-SUMPRODUCT(H$106:H$110,100/($DG$106:$DG$110+100))</f>
        <v>0</v>
      </c>
      <c r="I136" s="264">
        <f t="shared" ref="I136:BT136" ca="1" si="210">SUMPRODUCT(I$95:I$99,100/($DG$95:$DG$99+100))-SUMPRODUCT(I$106:I$110,100/($DG$106:$DG$110+100))</f>
        <v>0</v>
      </c>
      <c r="J136" s="264">
        <f t="shared" ca="1" si="210"/>
        <v>0</v>
      </c>
      <c r="K136" s="264">
        <f t="shared" ca="1" si="210"/>
        <v>0</v>
      </c>
      <c r="L136" s="264">
        <f t="shared" ca="1" si="210"/>
        <v>0</v>
      </c>
      <c r="M136" s="264">
        <f t="shared" ca="1" si="210"/>
        <v>0</v>
      </c>
      <c r="N136" s="264">
        <f t="shared" ca="1" si="210"/>
        <v>0</v>
      </c>
      <c r="O136" s="264">
        <f t="shared" ca="1" si="210"/>
        <v>0</v>
      </c>
      <c r="P136" s="264">
        <f t="shared" ca="1" si="210"/>
        <v>0</v>
      </c>
      <c r="Q136" s="264">
        <f t="shared" ca="1" si="210"/>
        <v>0</v>
      </c>
      <c r="R136" s="264">
        <f t="shared" ca="1" si="210"/>
        <v>0</v>
      </c>
      <c r="S136" s="264">
        <f t="shared" ca="1" si="210"/>
        <v>0</v>
      </c>
      <c r="T136" s="264">
        <f t="shared" ca="1" si="210"/>
        <v>0</v>
      </c>
      <c r="U136" s="264">
        <f t="shared" ca="1" si="210"/>
        <v>0</v>
      </c>
      <c r="V136" s="264">
        <f t="shared" ca="1" si="210"/>
        <v>0</v>
      </c>
      <c r="W136" s="264">
        <f t="shared" ca="1" si="210"/>
        <v>0</v>
      </c>
      <c r="X136" s="264">
        <f t="shared" ca="1" si="210"/>
        <v>0</v>
      </c>
      <c r="Y136" s="264">
        <f t="shared" ca="1" si="210"/>
        <v>0</v>
      </c>
      <c r="Z136" s="264">
        <f t="shared" ca="1" si="210"/>
        <v>0</v>
      </c>
      <c r="AA136" s="264">
        <f t="shared" ca="1" si="210"/>
        <v>0</v>
      </c>
      <c r="AB136" s="264">
        <f t="shared" ca="1" si="210"/>
        <v>0</v>
      </c>
      <c r="AC136" s="264">
        <f t="shared" ca="1" si="210"/>
        <v>0</v>
      </c>
      <c r="AD136" s="264">
        <f t="shared" ca="1" si="210"/>
        <v>0</v>
      </c>
      <c r="AE136" s="264">
        <f t="shared" ca="1" si="210"/>
        <v>0</v>
      </c>
      <c r="AF136" s="264">
        <f t="shared" ca="1" si="210"/>
        <v>0</v>
      </c>
      <c r="AG136" s="264">
        <f t="shared" ca="1" si="210"/>
        <v>0</v>
      </c>
      <c r="AH136" s="264">
        <f t="shared" ca="1" si="210"/>
        <v>0</v>
      </c>
      <c r="AI136" s="264">
        <f t="shared" ca="1" si="210"/>
        <v>0</v>
      </c>
      <c r="AJ136" s="264">
        <f t="shared" ca="1" si="210"/>
        <v>0</v>
      </c>
      <c r="AK136" s="264">
        <f t="shared" ca="1" si="210"/>
        <v>0</v>
      </c>
      <c r="AL136" s="264">
        <f t="shared" ca="1" si="210"/>
        <v>0</v>
      </c>
      <c r="AM136" s="264">
        <f t="shared" ca="1" si="210"/>
        <v>0</v>
      </c>
      <c r="AN136" s="264">
        <f t="shared" ca="1" si="210"/>
        <v>0</v>
      </c>
      <c r="AO136" s="264">
        <f t="shared" ca="1" si="210"/>
        <v>0</v>
      </c>
      <c r="AP136" s="264">
        <f t="shared" ca="1" si="210"/>
        <v>0</v>
      </c>
      <c r="AQ136" s="264">
        <f t="shared" ca="1" si="210"/>
        <v>0</v>
      </c>
      <c r="AR136" s="264">
        <f t="shared" ca="1" si="210"/>
        <v>0</v>
      </c>
      <c r="AS136" s="264">
        <f t="shared" ca="1" si="210"/>
        <v>0</v>
      </c>
      <c r="AT136" s="264">
        <f t="shared" ca="1" si="210"/>
        <v>0</v>
      </c>
      <c r="AU136" s="264">
        <f t="shared" ca="1" si="210"/>
        <v>0</v>
      </c>
      <c r="AV136" s="264">
        <f t="shared" ca="1" si="210"/>
        <v>0</v>
      </c>
      <c r="AW136" s="264">
        <f t="shared" ca="1" si="210"/>
        <v>0</v>
      </c>
      <c r="AX136" s="264">
        <f t="shared" ca="1" si="210"/>
        <v>0</v>
      </c>
      <c r="AY136" s="264">
        <f t="shared" ca="1" si="210"/>
        <v>0</v>
      </c>
      <c r="AZ136" s="264">
        <f t="shared" ca="1" si="210"/>
        <v>0</v>
      </c>
      <c r="BA136" s="264">
        <f t="shared" ca="1" si="210"/>
        <v>0</v>
      </c>
      <c r="BB136" s="264">
        <f t="shared" ca="1" si="210"/>
        <v>0</v>
      </c>
      <c r="BC136" s="264">
        <f t="shared" ca="1" si="210"/>
        <v>0</v>
      </c>
      <c r="BD136" s="264">
        <f t="shared" ca="1" si="210"/>
        <v>0</v>
      </c>
      <c r="BE136" s="264">
        <f t="shared" ca="1" si="210"/>
        <v>0</v>
      </c>
      <c r="BF136" s="264">
        <f t="shared" ca="1" si="210"/>
        <v>0</v>
      </c>
      <c r="BG136" s="264">
        <f t="shared" ca="1" si="210"/>
        <v>0</v>
      </c>
      <c r="BH136" s="264">
        <f t="shared" ca="1" si="210"/>
        <v>0</v>
      </c>
      <c r="BI136" s="264">
        <f t="shared" ca="1" si="210"/>
        <v>0</v>
      </c>
      <c r="BJ136" s="264">
        <f t="shared" ca="1" si="210"/>
        <v>0</v>
      </c>
      <c r="BK136" s="264">
        <f t="shared" ca="1" si="210"/>
        <v>0</v>
      </c>
      <c r="BL136" s="264">
        <f t="shared" ca="1" si="210"/>
        <v>0</v>
      </c>
      <c r="BM136" s="264">
        <f t="shared" ca="1" si="210"/>
        <v>0</v>
      </c>
      <c r="BN136" s="264">
        <f t="shared" ca="1" si="210"/>
        <v>0</v>
      </c>
      <c r="BO136" s="264">
        <f t="shared" ca="1" si="210"/>
        <v>0</v>
      </c>
      <c r="BP136" s="264">
        <f t="shared" ca="1" si="210"/>
        <v>0</v>
      </c>
      <c r="BQ136" s="264">
        <f t="shared" ca="1" si="210"/>
        <v>0</v>
      </c>
      <c r="BR136" s="264">
        <f t="shared" ca="1" si="210"/>
        <v>0</v>
      </c>
      <c r="BS136" s="264">
        <f t="shared" ca="1" si="210"/>
        <v>0</v>
      </c>
      <c r="BT136" s="264">
        <f t="shared" ca="1" si="210"/>
        <v>0</v>
      </c>
      <c r="BU136" s="264">
        <f t="shared" ref="BU136:DC136" ca="1" si="211">SUMPRODUCT(BU$95:BU$99,100/($DG$95:$DG$99+100))-SUMPRODUCT(BU$106:BU$110,100/($DG$106:$DG$110+100))</f>
        <v>0</v>
      </c>
      <c r="BV136" s="264">
        <f t="shared" ca="1" si="211"/>
        <v>0</v>
      </c>
      <c r="BW136" s="264">
        <f t="shared" ca="1" si="211"/>
        <v>0</v>
      </c>
      <c r="BX136" s="264">
        <f t="shared" ca="1" si="211"/>
        <v>0</v>
      </c>
      <c r="BY136" s="264">
        <f t="shared" ca="1" si="211"/>
        <v>0</v>
      </c>
      <c r="BZ136" s="264">
        <f t="shared" ca="1" si="211"/>
        <v>0</v>
      </c>
      <c r="CA136" s="264">
        <f t="shared" ca="1" si="211"/>
        <v>0</v>
      </c>
      <c r="CB136" s="264">
        <f t="shared" ca="1" si="211"/>
        <v>0</v>
      </c>
      <c r="CC136" s="264">
        <f t="shared" ca="1" si="211"/>
        <v>0</v>
      </c>
      <c r="CD136" s="264">
        <f t="shared" ca="1" si="211"/>
        <v>0</v>
      </c>
      <c r="CE136" s="264">
        <f t="shared" ca="1" si="211"/>
        <v>0</v>
      </c>
      <c r="CF136" s="264">
        <f t="shared" ca="1" si="211"/>
        <v>0</v>
      </c>
      <c r="CG136" s="264">
        <f t="shared" ca="1" si="211"/>
        <v>0</v>
      </c>
      <c r="CH136" s="264">
        <f t="shared" ca="1" si="211"/>
        <v>0</v>
      </c>
      <c r="CI136" s="264">
        <f t="shared" ca="1" si="211"/>
        <v>0</v>
      </c>
      <c r="CJ136" s="264">
        <f t="shared" ca="1" si="211"/>
        <v>0</v>
      </c>
      <c r="CK136" s="264">
        <f t="shared" ca="1" si="211"/>
        <v>0</v>
      </c>
      <c r="CL136" s="264">
        <f t="shared" ca="1" si="211"/>
        <v>0</v>
      </c>
      <c r="CM136" s="264">
        <f t="shared" ca="1" si="211"/>
        <v>0</v>
      </c>
      <c r="CN136" s="264">
        <f t="shared" ca="1" si="211"/>
        <v>0</v>
      </c>
      <c r="CO136" s="264">
        <f t="shared" ca="1" si="211"/>
        <v>0</v>
      </c>
      <c r="CP136" s="264">
        <f t="shared" ca="1" si="211"/>
        <v>0</v>
      </c>
      <c r="CQ136" s="264">
        <f t="shared" ca="1" si="211"/>
        <v>0</v>
      </c>
      <c r="CR136" s="264">
        <f t="shared" ca="1" si="211"/>
        <v>0</v>
      </c>
      <c r="CS136" s="264">
        <f t="shared" ca="1" si="211"/>
        <v>0</v>
      </c>
      <c r="CT136" s="264">
        <f t="shared" ca="1" si="211"/>
        <v>0</v>
      </c>
      <c r="CU136" s="264">
        <f t="shared" ca="1" si="211"/>
        <v>0</v>
      </c>
      <c r="CV136" s="264">
        <f t="shared" ca="1" si="211"/>
        <v>0</v>
      </c>
      <c r="CW136" s="264">
        <f t="shared" ca="1" si="211"/>
        <v>0</v>
      </c>
      <c r="CX136" s="264">
        <f t="shared" ca="1" si="211"/>
        <v>0</v>
      </c>
      <c r="CY136" s="264">
        <f t="shared" ca="1" si="211"/>
        <v>0</v>
      </c>
      <c r="CZ136" s="264">
        <f t="shared" ca="1" si="211"/>
        <v>0</v>
      </c>
      <c r="DA136" s="264">
        <f t="shared" ca="1" si="211"/>
        <v>0</v>
      </c>
      <c r="DB136" s="264">
        <f t="shared" ca="1" si="211"/>
        <v>0</v>
      </c>
      <c r="DC136" s="376">
        <f t="shared" ca="1" si="211"/>
        <v>0</v>
      </c>
      <c r="DE136" s="273"/>
      <c r="DG136" s="278"/>
      <c r="DH136" s="278"/>
    </row>
    <row r="137" spans="1:112" s="261" customFormat="1" ht="15" hidden="1" customHeight="1">
      <c r="B137" s="245" t="s">
        <v>281</v>
      </c>
      <c r="C137" s="383" t="s">
        <v>282</v>
      </c>
      <c r="D137" s="383"/>
      <c r="E137" s="383"/>
      <c r="F137" s="369">
        <f ca="1">H137+NPV(FD,I137:INDEX(I137:DC137,PAL))</f>
        <v>0</v>
      </c>
      <c r="G137" s="368">
        <f ca="1">SUMIF($H$5:$DC$5,"&lt;="&amp;PAL,$H137:$DC137)</f>
        <v>0</v>
      </c>
      <c r="H137" s="375">
        <f ca="1">SUMPRODUCT(H$106:H$110,100*$D$106:$D$110,1/($DG$106:$DG$110+100),$DH$106:$DH$110)</f>
        <v>0</v>
      </c>
      <c r="I137" s="62">
        <f t="shared" ref="I137:BT137" ca="1" si="212">SUMPRODUCT(I$106:I$110,100*$D$106:$D$110,1/($DG$106:$DG$110+100),$DH$106:$DH$110)</f>
        <v>0</v>
      </c>
      <c r="J137" s="62">
        <f t="shared" ca="1" si="212"/>
        <v>0</v>
      </c>
      <c r="K137" s="62">
        <f t="shared" ca="1" si="212"/>
        <v>0</v>
      </c>
      <c r="L137" s="62">
        <f t="shared" ca="1" si="212"/>
        <v>0</v>
      </c>
      <c r="M137" s="62">
        <f t="shared" ca="1" si="212"/>
        <v>0</v>
      </c>
      <c r="N137" s="62">
        <f t="shared" ca="1" si="212"/>
        <v>0</v>
      </c>
      <c r="O137" s="62">
        <f t="shared" ca="1" si="212"/>
        <v>0</v>
      </c>
      <c r="P137" s="62">
        <f t="shared" ca="1" si="212"/>
        <v>0</v>
      </c>
      <c r="Q137" s="62">
        <f t="shared" ca="1" si="212"/>
        <v>0</v>
      </c>
      <c r="R137" s="62">
        <f t="shared" ca="1" si="212"/>
        <v>0</v>
      </c>
      <c r="S137" s="62">
        <f t="shared" ca="1" si="212"/>
        <v>0</v>
      </c>
      <c r="T137" s="62">
        <f t="shared" ca="1" si="212"/>
        <v>0</v>
      </c>
      <c r="U137" s="62">
        <f t="shared" ca="1" si="212"/>
        <v>0</v>
      </c>
      <c r="V137" s="62">
        <f t="shared" ca="1" si="212"/>
        <v>0</v>
      </c>
      <c r="W137" s="62">
        <f t="shared" ca="1" si="212"/>
        <v>0</v>
      </c>
      <c r="X137" s="62">
        <f t="shared" ca="1" si="212"/>
        <v>0</v>
      </c>
      <c r="Y137" s="62">
        <f t="shared" ca="1" si="212"/>
        <v>0</v>
      </c>
      <c r="Z137" s="62">
        <f t="shared" ca="1" si="212"/>
        <v>0</v>
      </c>
      <c r="AA137" s="62">
        <f t="shared" ca="1" si="212"/>
        <v>0</v>
      </c>
      <c r="AB137" s="62">
        <f t="shared" ca="1" si="212"/>
        <v>0</v>
      </c>
      <c r="AC137" s="62">
        <f t="shared" ca="1" si="212"/>
        <v>0</v>
      </c>
      <c r="AD137" s="62">
        <f t="shared" ca="1" si="212"/>
        <v>0</v>
      </c>
      <c r="AE137" s="62">
        <f t="shared" ca="1" si="212"/>
        <v>0</v>
      </c>
      <c r="AF137" s="62">
        <f t="shared" ca="1" si="212"/>
        <v>0</v>
      </c>
      <c r="AG137" s="62">
        <f t="shared" ca="1" si="212"/>
        <v>0</v>
      </c>
      <c r="AH137" s="62">
        <f t="shared" ca="1" si="212"/>
        <v>0</v>
      </c>
      <c r="AI137" s="62">
        <f t="shared" ca="1" si="212"/>
        <v>0</v>
      </c>
      <c r="AJ137" s="62">
        <f t="shared" ca="1" si="212"/>
        <v>0</v>
      </c>
      <c r="AK137" s="62">
        <f t="shared" ca="1" si="212"/>
        <v>0</v>
      </c>
      <c r="AL137" s="62">
        <f t="shared" ca="1" si="212"/>
        <v>0</v>
      </c>
      <c r="AM137" s="62">
        <f t="shared" ca="1" si="212"/>
        <v>0</v>
      </c>
      <c r="AN137" s="62">
        <f t="shared" ca="1" si="212"/>
        <v>0</v>
      </c>
      <c r="AO137" s="62">
        <f t="shared" ca="1" si="212"/>
        <v>0</v>
      </c>
      <c r="AP137" s="62">
        <f t="shared" ca="1" si="212"/>
        <v>0</v>
      </c>
      <c r="AQ137" s="62">
        <f t="shared" ca="1" si="212"/>
        <v>0</v>
      </c>
      <c r="AR137" s="62">
        <f t="shared" ca="1" si="212"/>
        <v>0</v>
      </c>
      <c r="AS137" s="62">
        <f t="shared" ca="1" si="212"/>
        <v>0</v>
      </c>
      <c r="AT137" s="62">
        <f t="shared" ca="1" si="212"/>
        <v>0</v>
      </c>
      <c r="AU137" s="62">
        <f t="shared" ca="1" si="212"/>
        <v>0</v>
      </c>
      <c r="AV137" s="62">
        <f t="shared" ca="1" si="212"/>
        <v>0</v>
      </c>
      <c r="AW137" s="62">
        <f t="shared" ca="1" si="212"/>
        <v>0</v>
      </c>
      <c r="AX137" s="62">
        <f t="shared" ca="1" si="212"/>
        <v>0</v>
      </c>
      <c r="AY137" s="62">
        <f t="shared" ca="1" si="212"/>
        <v>0</v>
      </c>
      <c r="AZ137" s="62">
        <f t="shared" ca="1" si="212"/>
        <v>0</v>
      </c>
      <c r="BA137" s="62">
        <f t="shared" ca="1" si="212"/>
        <v>0</v>
      </c>
      <c r="BB137" s="62">
        <f t="shared" ca="1" si="212"/>
        <v>0</v>
      </c>
      <c r="BC137" s="62">
        <f t="shared" ca="1" si="212"/>
        <v>0</v>
      </c>
      <c r="BD137" s="62">
        <f t="shared" ca="1" si="212"/>
        <v>0</v>
      </c>
      <c r="BE137" s="62">
        <f t="shared" ca="1" si="212"/>
        <v>0</v>
      </c>
      <c r="BF137" s="62">
        <f t="shared" ca="1" si="212"/>
        <v>0</v>
      </c>
      <c r="BG137" s="62">
        <f t="shared" ca="1" si="212"/>
        <v>0</v>
      </c>
      <c r="BH137" s="62">
        <f t="shared" ca="1" si="212"/>
        <v>0</v>
      </c>
      <c r="BI137" s="62">
        <f t="shared" ca="1" si="212"/>
        <v>0</v>
      </c>
      <c r="BJ137" s="62">
        <f t="shared" ca="1" si="212"/>
        <v>0</v>
      </c>
      <c r="BK137" s="62">
        <f t="shared" ca="1" si="212"/>
        <v>0</v>
      </c>
      <c r="BL137" s="62">
        <f t="shared" ca="1" si="212"/>
        <v>0</v>
      </c>
      <c r="BM137" s="62">
        <f t="shared" ca="1" si="212"/>
        <v>0</v>
      </c>
      <c r="BN137" s="62">
        <f t="shared" ca="1" si="212"/>
        <v>0</v>
      </c>
      <c r="BO137" s="62">
        <f t="shared" ca="1" si="212"/>
        <v>0</v>
      </c>
      <c r="BP137" s="62">
        <f t="shared" ca="1" si="212"/>
        <v>0</v>
      </c>
      <c r="BQ137" s="62">
        <f t="shared" ca="1" si="212"/>
        <v>0</v>
      </c>
      <c r="BR137" s="62">
        <f t="shared" ca="1" si="212"/>
        <v>0</v>
      </c>
      <c r="BS137" s="62">
        <f t="shared" ca="1" si="212"/>
        <v>0</v>
      </c>
      <c r="BT137" s="62">
        <f t="shared" ca="1" si="212"/>
        <v>0</v>
      </c>
      <c r="BU137" s="62">
        <f t="shared" ref="BU137:DC137" ca="1" si="213">SUMPRODUCT(BU$106:BU$110,100*$D$106:$D$110,1/($DG$106:$DG$110+100),$DH$106:$DH$110)</f>
        <v>0</v>
      </c>
      <c r="BV137" s="62">
        <f t="shared" ca="1" si="213"/>
        <v>0</v>
      </c>
      <c r="BW137" s="62">
        <f t="shared" ca="1" si="213"/>
        <v>0</v>
      </c>
      <c r="BX137" s="62">
        <f t="shared" ca="1" si="213"/>
        <v>0</v>
      </c>
      <c r="BY137" s="62">
        <f t="shared" ca="1" si="213"/>
        <v>0</v>
      </c>
      <c r="BZ137" s="62">
        <f t="shared" ca="1" si="213"/>
        <v>0</v>
      </c>
      <c r="CA137" s="62">
        <f t="shared" ca="1" si="213"/>
        <v>0</v>
      </c>
      <c r="CB137" s="62">
        <f t="shared" ca="1" si="213"/>
        <v>0</v>
      </c>
      <c r="CC137" s="62">
        <f t="shared" ca="1" si="213"/>
        <v>0</v>
      </c>
      <c r="CD137" s="62">
        <f t="shared" ca="1" si="213"/>
        <v>0</v>
      </c>
      <c r="CE137" s="62">
        <f t="shared" ca="1" si="213"/>
        <v>0</v>
      </c>
      <c r="CF137" s="62">
        <f t="shared" ca="1" si="213"/>
        <v>0</v>
      </c>
      <c r="CG137" s="62">
        <f t="shared" ca="1" si="213"/>
        <v>0</v>
      </c>
      <c r="CH137" s="62">
        <f t="shared" ca="1" si="213"/>
        <v>0</v>
      </c>
      <c r="CI137" s="62">
        <f t="shared" ca="1" si="213"/>
        <v>0</v>
      </c>
      <c r="CJ137" s="62">
        <f t="shared" ca="1" si="213"/>
        <v>0</v>
      </c>
      <c r="CK137" s="62">
        <f t="shared" ca="1" si="213"/>
        <v>0</v>
      </c>
      <c r="CL137" s="62">
        <f t="shared" ca="1" si="213"/>
        <v>0</v>
      </c>
      <c r="CM137" s="62">
        <f t="shared" ca="1" si="213"/>
        <v>0</v>
      </c>
      <c r="CN137" s="62">
        <f t="shared" ca="1" si="213"/>
        <v>0</v>
      </c>
      <c r="CO137" s="62">
        <f t="shared" ca="1" si="213"/>
        <v>0</v>
      </c>
      <c r="CP137" s="62">
        <f t="shared" ca="1" si="213"/>
        <v>0</v>
      </c>
      <c r="CQ137" s="62">
        <f t="shared" ca="1" si="213"/>
        <v>0</v>
      </c>
      <c r="CR137" s="62">
        <f t="shared" ca="1" si="213"/>
        <v>0</v>
      </c>
      <c r="CS137" s="62">
        <f t="shared" ca="1" si="213"/>
        <v>0</v>
      </c>
      <c r="CT137" s="62">
        <f t="shared" ca="1" si="213"/>
        <v>0</v>
      </c>
      <c r="CU137" s="62">
        <f t="shared" ca="1" si="213"/>
        <v>0</v>
      </c>
      <c r="CV137" s="62">
        <f t="shared" ca="1" si="213"/>
        <v>0</v>
      </c>
      <c r="CW137" s="62">
        <f t="shared" ca="1" si="213"/>
        <v>0</v>
      </c>
      <c r="CX137" s="62">
        <f t="shared" ca="1" si="213"/>
        <v>0</v>
      </c>
      <c r="CY137" s="62">
        <f t="shared" ca="1" si="213"/>
        <v>0</v>
      </c>
      <c r="CZ137" s="62">
        <f t="shared" ca="1" si="213"/>
        <v>0</v>
      </c>
      <c r="DA137" s="62">
        <f t="shared" ca="1" si="213"/>
        <v>0</v>
      </c>
      <c r="DB137" s="62">
        <f t="shared" ca="1" si="213"/>
        <v>0</v>
      </c>
      <c r="DC137" s="399">
        <f t="shared" ca="1" si="213"/>
        <v>0</v>
      </c>
      <c r="DE137" s="273"/>
      <c r="DG137" s="278"/>
      <c r="DH137" s="278"/>
    </row>
    <row r="138" spans="1:112" s="261" customFormat="1" ht="15" hidden="1" customHeight="1" thickBot="1">
      <c r="B138" s="393" t="s">
        <v>396</v>
      </c>
      <c r="C138" s="395" t="s">
        <v>397</v>
      </c>
      <c r="D138" s="394"/>
      <c r="E138" s="394"/>
      <c r="F138" s="396">
        <f ca="1">H138+NPV(FD,I138:INDEX(I138:DC138,PAL))</f>
        <v>-399120826.60424411</v>
      </c>
      <c r="G138" s="397">
        <f ca="1">SUMIF($H$5:$DC$5,"&lt;="&amp;PAL,$H138:$DC138)</f>
        <v>-480700000</v>
      </c>
      <c r="H138" s="370">
        <f ca="1">-H135+H136+H137</f>
        <v>-11000000</v>
      </c>
      <c r="I138" s="361">
        <f t="shared" ref="I138:BT138" ca="1" si="214">-I135+I136+I137</f>
        <v>-23000000</v>
      </c>
      <c r="J138" s="361">
        <f t="shared" ca="1" si="214"/>
        <v>-36000000</v>
      </c>
      <c r="K138" s="361">
        <f t="shared" ca="1" si="214"/>
        <v>-50000000</v>
      </c>
      <c r="L138" s="361">
        <f t="shared" ca="1" si="214"/>
        <v>-65000000</v>
      </c>
      <c r="M138" s="361">
        <f t="shared" ca="1" si="214"/>
        <v>-81000000</v>
      </c>
      <c r="N138" s="361">
        <f t="shared" ca="1" si="214"/>
        <v>-98000000</v>
      </c>
      <c r="O138" s="361">
        <f t="shared" ca="1" si="214"/>
        <v>-116700000</v>
      </c>
      <c r="P138" s="361">
        <f t="shared" ca="1" si="214"/>
        <v>0</v>
      </c>
      <c r="Q138" s="361">
        <f t="shared" ca="1" si="214"/>
        <v>0</v>
      </c>
      <c r="R138" s="361">
        <f t="shared" ca="1" si="214"/>
        <v>0</v>
      </c>
      <c r="S138" s="361">
        <f t="shared" ca="1" si="214"/>
        <v>0</v>
      </c>
      <c r="T138" s="361">
        <f t="shared" ca="1" si="214"/>
        <v>0</v>
      </c>
      <c r="U138" s="361">
        <f t="shared" ca="1" si="214"/>
        <v>0</v>
      </c>
      <c r="V138" s="361">
        <f t="shared" ca="1" si="214"/>
        <v>0</v>
      </c>
      <c r="W138" s="361">
        <f t="shared" ca="1" si="214"/>
        <v>0</v>
      </c>
      <c r="X138" s="361">
        <f t="shared" ca="1" si="214"/>
        <v>0</v>
      </c>
      <c r="Y138" s="361">
        <f t="shared" ca="1" si="214"/>
        <v>0</v>
      </c>
      <c r="Z138" s="361">
        <f t="shared" ca="1" si="214"/>
        <v>0</v>
      </c>
      <c r="AA138" s="361">
        <f t="shared" ca="1" si="214"/>
        <v>0</v>
      </c>
      <c r="AB138" s="361">
        <f t="shared" ca="1" si="214"/>
        <v>0</v>
      </c>
      <c r="AC138" s="361">
        <f t="shared" ca="1" si="214"/>
        <v>0</v>
      </c>
      <c r="AD138" s="361">
        <f t="shared" ca="1" si="214"/>
        <v>0</v>
      </c>
      <c r="AE138" s="361">
        <f t="shared" ca="1" si="214"/>
        <v>0</v>
      </c>
      <c r="AF138" s="361">
        <f t="shared" ca="1" si="214"/>
        <v>0</v>
      </c>
      <c r="AG138" s="361">
        <f t="shared" ca="1" si="214"/>
        <v>0</v>
      </c>
      <c r="AH138" s="361">
        <f t="shared" ca="1" si="214"/>
        <v>0</v>
      </c>
      <c r="AI138" s="361">
        <f t="shared" ca="1" si="214"/>
        <v>0</v>
      </c>
      <c r="AJ138" s="361">
        <f t="shared" ca="1" si="214"/>
        <v>0</v>
      </c>
      <c r="AK138" s="361">
        <f t="shared" ca="1" si="214"/>
        <v>0</v>
      </c>
      <c r="AL138" s="361">
        <f t="shared" ca="1" si="214"/>
        <v>0</v>
      </c>
      <c r="AM138" s="361">
        <f t="shared" ca="1" si="214"/>
        <v>0</v>
      </c>
      <c r="AN138" s="361">
        <f t="shared" ca="1" si="214"/>
        <v>0</v>
      </c>
      <c r="AO138" s="361">
        <f t="shared" ca="1" si="214"/>
        <v>0</v>
      </c>
      <c r="AP138" s="361">
        <f t="shared" ca="1" si="214"/>
        <v>0</v>
      </c>
      <c r="AQ138" s="361">
        <f t="shared" ca="1" si="214"/>
        <v>0</v>
      </c>
      <c r="AR138" s="361">
        <f t="shared" ca="1" si="214"/>
        <v>0</v>
      </c>
      <c r="AS138" s="361">
        <f t="shared" ca="1" si="214"/>
        <v>0</v>
      </c>
      <c r="AT138" s="361">
        <f t="shared" ca="1" si="214"/>
        <v>0</v>
      </c>
      <c r="AU138" s="361">
        <f t="shared" ca="1" si="214"/>
        <v>0</v>
      </c>
      <c r="AV138" s="361">
        <f t="shared" ca="1" si="214"/>
        <v>0</v>
      </c>
      <c r="AW138" s="361">
        <f t="shared" ca="1" si="214"/>
        <v>0</v>
      </c>
      <c r="AX138" s="361">
        <f t="shared" ca="1" si="214"/>
        <v>0</v>
      </c>
      <c r="AY138" s="361">
        <f t="shared" ca="1" si="214"/>
        <v>0</v>
      </c>
      <c r="AZ138" s="361">
        <f t="shared" ca="1" si="214"/>
        <v>0</v>
      </c>
      <c r="BA138" s="361">
        <f t="shared" ca="1" si="214"/>
        <v>0</v>
      </c>
      <c r="BB138" s="361">
        <f t="shared" ca="1" si="214"/>
        <v>0</v>
      </c>
      <c r="BC138" s="361">
        <f t="shared" ca="1" si="214"/>
        <v>0</v>
      </c>
      <c r="BD138" s="361">
        <f t="shared" ca="1" si="214"/>
        <v>0</v>
      </c>
      <c r="BE138" s="361">
        <f t="shared" ca="1" si="214"/>
        <v>0</v>
      </c>
      <c r="BF138" s="361">
        <f t="shared" ca="1" si="214"/>
        <v>0</v>
      </c>
      <c r="BG138" s="361">
        <f t="shared" ca="1" si="214"/>
        <v>0</v>
      </c>
      <c r="BH138" s="361">
        <f t="shared" ca="1" si="214"/>
        <v>0</v>
      </c>
      <c r="BI138" s="361">
        <f t="shared" ca="1" si="214"/>
        <v>0</v>
      </c>
      <c r="BJ138" s="361">
        <f t="shared" ca="1" si="214"/>
        <v>0</v>
      </c>
      <c r="BK138" s="361">
        <f t="shared" ca="1" si="214"/>
        <v>0</v>
      </c>
      <c r="BL138" s="361">
        <f t="shared" ca="1" si="214"/>
        <v>0</v>
      </c>
      <c r="BM138" s="361">
        <f t="shared" ca="1" si="214"/>
        <v>0</v>
      </c>
      <c r="BN138" s="361">
        <f t="shared" ca="1" si="214"/>
        <v>0</v>
      </c>
      <c r="BO138" s="361">
        <f t="shared" ca="1" si="214"/>
        <v>0</v>
      </c>
      <c r="BP138" s="361">
        <f t="shared" ca="1" si="214"/>
        <v>0</v>
      </c>
      <c r="BQ138" s="361">
        <f t="shared" ca="1" si="214"/>
        <v>0</v>
      </c>
      <c r="BR138" s="361">
        <f t="shared" ca="1" si="214"/>
        <v>0</v>
      </c>
      <c r="BS138" s="361">
        <f t="shared" ca="1" si="214"/>
        <v>0</v>
      </c>
      <c r="BT138" s="361">
        <f t="shared" ca="1" si="214"/>
        <v>0</v>
      </c>
      <c r="BU138" s="361">
        <f t="shared" ref="BU138:DC138" ca="1" si="215">-BU135+BU136+BU137</f>
        <v>0</v>
      </c>
      <c r="BV138" s="361">
        <f t="shared" ca="1" si="215"/>
        <v>0</v>
      </c>
      <c r="BW138" s="361">
        <f t="shared" ca="1" si="215"/>
        <v>0</v>
      </c>
      <c r="BX138" s="361">
        <f t="shared" ca="1" si="215"/>
        <v>0</v>
      </c>
      <c r="BY138" s="361">
        <f t="shared" ca="1" si="215"/>
        <v>0</v>
      </c>
      <c r="BZ138" s="361">
        <f t="shared" ca="1" si="215"/>
        <v>0</v>
      </c>
      <c r="CA138" s="361">
        <f t="shared" ca="1" si="215"/>
        <v>0</v>
      </c>
      <c r="CB138" s="361">
        <f t="shared" ca="1" si="215"/>
        <v>0</v>
      </c>
      <c r="CC138" s="361">
        <f t="shared" ca="1" si="215"/>
        <v>0</v>
      </c>
      <c r="CD138" s="361">
        <f t="shared" ca="1" si="215"/>
        <v>0</v>
      </c>
      <c r="CE138" s="361">
        <f t="shared" ca="1" si="215"/>
        <v>0</v>
      </c>
      <c r="CF138" s="361">
        <f t="shared" ca="1" si="215"/>
        <v>0</v>
      </c>
      <c r="CG138" s="361">
        <f t="shared" ca="1" si="215"/>
        <v>0</v>
      </c>
      <c r="CH138" s="361">
        <f t="shared" ca="1" si="215"/>
        <v>0</v>
      </c>
      <c r="CI138" s="361">
        <f t="shared" ca="1" si="215"/>
        <v>0</v>
      </c>
      <c r="CJ138" s="361">
        <f t="shared" ca="1" si="215"/>
        <v>0</v>
      </c>
      <c r="CK138" s="361">
        <f t="shared" ca="1" si="215"/>
        <v>0</v>
      </c>
      <c r="CL138" s="361">
        <f t="shared" ca="1" si="215"/>
        <v>0</v>
      </c>
      <c r="CM138" s="361">
        <f t="shared" ca="1" si="215"/>
        <v>0</v>
      </c>
      <c r="CN138" s="361">
        <f t="shared" ca="1" si="215"/>
        <v>0</v>
      </c>
      <c r="CO138" s="361">
        <f t="shared" ca="1" si="215"/>
        <v>0</v>
      </c>
      <c r="CP138" s="361">
        <f t="shared" ca="1" si="215"/>
        <v>0</v>
      </c>
      <c r="CQ138" s="361">
        <f t="shared" ca="1" si="215"/>
        <v>0</v>
      </c>
      <c r="CR138" s="361">
        <f t="shared" ca="1" si="215"/>
        <v>0</v>
      </c>
      <c r="CS138" s="361">
        <f t="shared" ca="1" si="215"/>
        <v>0</v>
      </c>
      <c r="CT138" s="361">
        <f t="shared" ca="1" si="215"/>
        <v>0</v>
      </c>
      <c r="CU138" s="361">
        <f t="shared" ca="1" si="215"/>
        <v>0</v>
      </c>
      <c r="CV138" s="361">
        <f t="shared" ca="1" si="215"/>
        <v>0</v>
      </c>
      <c r="CW138" s="361">
        <f t="shared" ca="1" si="215"/>
        <v>0</v>
      </c>
      <c r="CX138" s="361">
        <f t="shared" ca="1" si="215"/>
        <v>0</v>
      </c>
      <c r="CY138" s="361">
        <f t="shared" ca="1" si="215"/>
        <v>0</v>
      </c>
      <c r="CZ138" s="361">
        <f t="shared" ca="1" si="215"/>
        <v>0</v>
      </c>
      <c r="DA138" s="361">
        <f t="shared" ca="1" si="215"/>
        <v>0</v>
      </c>
      <c r="DB138" s="361">
        <f t="shared" ca="1" si="215"/>
        <v>0</v>
      </c>
      <c r="DC138" s="400">
        <f t="shared" ca="1" si="215"/>
        <v>0</v>
      </c>
      <c r="DE138" s="273"/>
      <c r="DG138" s="278"/>
      <c r="DH138" s="278"/>
    </row>
    <row r="139" spans="1:112" s="261" customFormat="1" ht="15" hidden="1" customHeight="1" thickBot="1">
      <c r="B139" s="273"/>
      <c r="C139" s="732" t="s">
        <v>400</v>
      </c>
      <c r="D139" s="733"/>
      <c r="E139" s="733"/>
      <c r="F139" s="734"/>
      <c r="G139" s="84"/>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272"/>
      <c r="BL139" s="272"/>
      <c r="BM139" s="272"/>
      <c r="BN139" s="272"/>
      <c r="BO139" s="272"/>
      <c r="BP139" s="272"/>
      <c r="BQ139" s="272"/>
      <c r="BR139" s="272"/>
      <c r="BS139" s="272"/>
      <c r="BT139" s="272"/>
      <c r="BU139" s="272"/>
      <c r="BV139" s="272"/>
      <c r="BW139" s="272"/>
      <c r="BX139" s="272"/>
      <c r="BY139" s="272"/>
      <c r="BZ139" s="272"/>
      <c r="CA139" s="272"/>
      <c r="CB139" s="272"/>
      <c r="CC139" s="272"/>
      <c r="CD139" s="272"/>
      <c r="CE139" s="272"/>
      <c r="CF139" s="272"/>
      <c r="CG139" s="272"/>
      <c r="CH139" s="272"/>
      <c r="CI139" s="272"/>
      <c r="CJ139" s="272"/>
      <c r="CK139" s="272"/>
      <c r="CL139" s="272"/>
      <c r="CM139" s="272"/>
      <c r="CN139" s="272"/>
      <c r="CO139" s="272"/>
      <c r="CP139" s="272"/>
      <c r="CQ139" s="272"/>
      <c r="CR139" s="272"/>
      <c r="CS139" s="272"/>
      <c r="CT139" s="272"/>
      <c r="CU139" s="272"/>
      <c r="CV139" s="272"/>
      <c r="CW139" s="272"/>
      <c r="CX139" s="272"/>
      <c r="CY139" s="272"/>
      <c r="CZ139" s="272"/>
      <c r="DA139" s="272"/>
      <c r="DB139" s="272"/>
      <c r="DC139" s="272"/>
      <c r="DE139" s="273"/>
      <c r="DG139" s="278"/>
      <c r="DH139" s="278"/>
    </row>
    <row r="140" spans="1:112" s="278" customFormat="1" ht="15" hidden="1" customHeight="1">
      <c r="B140" s="285"/>
      <c r="C140" s="737" t="s">
        <v>30</v>
      </c>
      <c r="D140" s="738"/>
      <c r="E140" s="739"/>
      <c r="F140" s="420" t="str">
        <f>IF(Rezultatai!B$4=Data1!$G$2,'Jautrumo analizė'!G140,"")</f>
        <v/>
      </c>
      <c r="G140" s="418">
        <f ca="1">IFERROR(IF(F131&lt;0,(F117-F131)/(F130-F133),(F117)/(F130+F131-F133)),"")</f>
        <v>0</v>
      </c>
      <c r="H140" s="69"/>
      <c r="I140" s="69"/>
      <c r="J140" s="69"/>
      <c r="K140" s="69"/>
      <c r="L140" s="69"/>
      <c r="M140" s="69"/>
      <c r="N140" s="69"/>
      <c r="O140" s="69"/>
      <c r="P140" s="69"/>
      <c r="Q140" s="69"/>
      <c r="R140" s="69"/>
      <c r="S140" s="69"/>
      <c r="T140" s="69"/>
      <c r="U140" s="69"/>
      <c r="V140" s="69"/>
      <c r="W140" s="69"/>
      <c r="X140" s="69"/>
      <c r="Y140" s="69"/>
      <c r="Z140" s="69"/>
      <c r="AA140" s="69"/>
      <c r="DE140" s="285"/>
    </row>
    <row r="141" spans="1:112" s="278" customFormat="1" ht="15" hidden="1" customHeight="1">
      <c r="B141" s="285"/>
      <c r="C141" s="719" t="s">
        <v>29</v>
      </c>
      <c r="D141" s="666"/>
      <c r="E141" s="720"/>
      <c r="F141" s="421" t="str">
        <f>IF(Rezultatai!B$4=Data1!$G$2,'Jautrumo analizė'!G141,"")</f>
        <v/>
      </c>
      <c r="G141" s="418">
        <f ca="1">IFERROR(F134,"")</f>
        <v>-381756603.49781764</v>
      </c>
      <c r="H141" s="69"/>
      <c r="I141" s="69"/>
      <c r="J141" s="69"/>
      <c r="K141" s="69"/>
      <c r="L141" s="69"/>
      <c r="M141" s="69"/>
      <c r="N141" s="69"/>
      <c r="O141" s="69"/>
      <c r="P141" s="69"/>
      <c r="Q141" s="69"/>
      <c r="R141" s="69"/>
      <c r="S141" s="69"/>
      <c r="T141" s="69"/>
      <c r="U141" s="69"/>
      <c r="V141" s="69"/>
      <c r="W141" s="69"/>
      <c r="X141" s="69"/>
      <c r="Y141" s="69"/>
      <c r="Z141" s="69"/>
      <c r="AA141" s="69"/>
      <c r="DE141" s="285"/>
    </row>
    <row r="142" spans="1:112" s="278" customFormat="1" ht="15" hidden="1" customHeight="1">
      <c r="B142" s="285"/>
      <c r="C142" s="719" t="s">
        <v>196</v>
      </c>
      <c r="D142" s="666"/>
      <c r="E142" s="720"/>
      <c r="F142" s="421" t="str">
        <f>IF(Rezultatai!B$4=Data1!$G$2,'Jautrumo analizė'!G142,"")</f>
        <v/>
      </c>
      <c r="G142" s="418" t="str">
        <f ca="1">IFERROR(IRR(H134:INDEX(H134:DC134,PAL+1)),"")</f>
        <v/>
      </c>
      <c r="H142" s="69"/>
      <c r="I142" s="69"/>
      <c r="J142" s="69"/>
      <c r="K142" s="69"/>
      <c r="L142" s="69"/>
      <c r="M142" s="69"/>
      <c r="N142" s="69"/>
      <c r="O142" s="69"/>
      <c r="P142" s="69"/>
      <c r="Q142" s="69"/>
      <c r="R142" s="69"/>
      <c r="S142" s="69"/>
      <c r="T142" s="69"/>
      <c r="U142" s="69"/>
      <c r="V142" s="69"/>
      <c r="W142" s="69"/>
      <c r="X142" s="69"/>
      <c r="Y142" s="69"/>
      <c r="Z142" s="69"/>
      <c r="AA142" s="69"/>
      <c r="DE142" s="285"/>
    </row>
    <row r="143" spans="1:112" s="278" customFormat="1" ht="15" hidden="1" customHeight="1">
      <c r="B143" s="285"/>
      <c r="C143" s="719" t="s">
        <v>261</v>
      </c>
      <c r="D143" s="666"/>
      <c r="E143" s="720"/>
      <c r="F143" s="421" t="str">
        <f>IF(Rezultatai!B$4=Data1!$G$3,'Jautrumo analizė'!G143,"")</f>
        <v/>
      </c>
      <c r="G143" s="418" t="str">
        <f ca="1">IFERROR((F7+F115-F132)/F116,"")</f>
        <v/>
      </c>
      <c r="H143" s="69"/>
      <c r="I143" s="69"/>
      <c r="J143" s="69"/>
      <c r="K143" s="69"/>
      <c r="L143" s="69"/>
      <c r="M143" s="69"/>
      <c r="N143" s="69"/>
      <c r="O143" s="69"/>
      <c r="P143" s="69"/>
      <c r="Q143" s="69"/>
      <c r="R143" s="69"/>
      <c r="S143" s="69"/>
      <c r="T143" s="69"/>
      <c r="U143" s="69"/>
      <c r="V143" s="69"/>
      <c r="W143" s="69"/>
      <c r="X143" s="69"/>
      <c r="Y143" s="69"/>
      <c r="Z143" s="69"/>
      <c r="AA143" s="69"/>
      <c r="DE143" s="285"/>
    </row>
    <row r="144" spans="1:112" s="278" customFormat="1" ht="15" hidden="1" customHeight="1">
      <c r="B144" s="285"/>
      <c r="C144" s="719" t="s">
        <v>398</v>
      </c>
      <c r="D144" s="666"/>
      <c r="E144" s="720"/>
      <c r="F144" s="421" t="str">
        <f>IF(Rezultatai!B$5&lt;&gt;"",'Jautrumo analizė'!G144,"")</f>
        <v/>
      </c>
      <c r="G144" s="418" t="str">
        <f>IFERROR(SUM(F152:F160),"")</f>
        <v/>
      </c>
      <c r="H144" s="69"/>
      <c r="I144" s="69"/>
      <c r="J144" s="69"/>
      <c r="K144" s="69"/>
      <c r="L144" s="69"/>
      <c r="M144" s="69"/>
      <c r="N144" s="69"/>
      <c r="O144" s="69"/>
      <c r="P144" s="69"/>
      <c r="Q144" s="69"/>
      <c r="R144" s="69"/>
      <c r="S144" s="69"/>
      <c r="T144" s="69"/>
      <c r="U144" s="69"/>
      <c r="V144" s="69"/>
      <c r="W144" s="69"/>
      <c r="X144" s="69"/>
      <c r="Y144" s="69"/>
      <c r="Z144" s="69"/>
      <c r="AA144" s="69"/>
      <c r="DE144" s="285"/>
    </row>
    <row r="145" spans="2:109" s="278" customFormat="1" ht="15" hidden="1" customHeight="1" thickBot="1">
      <c r="B145" s="285"/>
      <c r="C145" s="725" t="s">
        <v>185</v>
      </c>
      <c r="D145" s="726"/>
      <c r="E145" s="727"/>
      <c r="F145" s="422">
        <f ca="1">IFERROR(F138,"")</f>
        <v>-399120826.60424411</v>
      </c>
      <c r="G145" s="419"/>
      <c r="H145" s="69"/>
      <c r="I145" s="69"/>
      <c r="J145" s="69"/>
      <c r="K145" s="69"/>
      <c r="L145" s="69"/>
      <c r="M145" s="69"/>
      <c r="N145" s="69"/>
      <c r="O145" s="69"/>
      <c r="P145" s="69"/>
      <c r="Q145" s="69"/>
      <c r="R145" s="69"/>
      <c r="S145" s="69"/>
      <c r="T145" s="69"/>
      <c r="U145" s="69"/>
      <c r="V145" s="69"/>
      <c r="W145" s="69"/>
      <c r="X145" s="69"/>
      <c r="Y145" s="69"/>
      <c r="Z145" s="69"/>
      <c r="AA145" s="69"/>
      <c r="DE145" s="285"/>
    </row>
    <row r="146" spans="2:109" s="278" customFormat="1" ht="15" hidden="1" customHeight="1" thickBot="1">
      <c r="B146" s="285"/>
      <c r="C146" s="722" t="s">
        <v>197</v>
      </c>
      <c r="D146" s="723"/>
      <c r="E146" s="723"/>
      <c r="F146" s="724"/>
      <c r="G146" s="336" t="s">
        <v>33</v>
      </c>
      <c r="H146" s="336" t="str">
        <f ca="1">H6</f>
        <v>2023</v>
      </c>
      <c r="I146" s="336">
        <f t="shared" ref="I146:BT146" ca="1" si="216">I6</f>
        <v>2024</v>
      </c>
      <c r="J146" s="336">
        <f t="shared" ca="1" si="216"/>
        <v>2025</v>
      </c>
      <c r="K146" s="336">
        <f t="shared" ca="1" si="216"/>
        <v>2026</v>
      </c>
      <c r="L146" s="336">
        <f t="shared" ca="1" si="216"/>
        <v>2027</v>
      </c>
      <c r="M146" s="336">
        <f t="shared" ca="1" si="216"/>
        <v>2028</v>
      </c>
      <c r="N146" s="336">
        <f t="shared" ca="1" si="216"/>
        <v>2029</v>
      </c>
      <c r="O146" s="336">
        <f t="shared" ca="1" si="216"/>
        <v>2030</v>
      </c>
      <c r="P146" s="336">
        <f t="shared" ca="1" si="216"/>
        <v>2031</v>
      </c>
      <c r="Q146" s="336">
        <f t="shared" ca="1" si="216"/>
        <v>2032</v>
      </c>
      <c r="R146" s="336">
        <f t="shared" ca="1" si="216"/>
        <v>2033</v>
      </c>
      <c r="S146" s="336">
        <f t="shared" ca="1" si="216"/>
        <v>2034</v>
      </c>
      <c r="T146" s="336">
        <f t="shared" ca="1" si="216"/>
        <v>2035</v>
      </c>
      <c r="U146" s="336">
        <f t="shared" ca="1" si="216"/>
        <v>2036</v>
      </c>
      <c r="V146" s="336">
        <f t="shared" ca="1" si="216"/>
        <v>2037</v>
      </c>
      <c r="W146" s="336">
        <f t="shared" ca="1" si="216"/>
        <v>2038</v>
      </c>
      <c r="X146" s="336">
        <f t="shared" ca="1" si="216"/>
        <v>2039</v>
      </c>
      <c r="Y146" s="336">
        <f t="shared" ca="1" si="216"/>
        <v>2040</v>
      </c>
      <c r="Z146" s="336">
        <f t="shared" ca="1" si="216"/>
        <v>2041</v>
      </c>
      <c r="AA146" s="336">
        <f t="shared" ca="1" si="216"/>
        <v>2042</v>
      </c>
      <c r="AB146" s="336">
        <f t="shared" ca="1" si="216"/>
        <v>2043</v>
      </c>
      <c r="AC146" s="336">
        <f t="shared" ca="1" si="216"/>
        <v>2044</v>
      </c>
      <c r="AD146" s="336">
        <f t="shared" ca="1" si="216"/>
        <v>2045</v>
      </c>
      <c r="AE146" s="336">
        <f t="shared" ca="1" si="216"/>
        <v>2046</v>
      </c>
      <c r="AF146" s="336">
        <f t="shared" ca="1" si="216"/>
        <v>2047</v>
      </c>
      <c r="AG146" s="336">
        <f t="shared" ca="1" si="216"/>
        <v>2048</v>
      </c>
      <c r="AH146" s="336">
        <f t="shared" ca="1" si="216"/>
        <v>2049</v>
      </c>
      <c r="AI146" s="336">
        <f t="shared" ca="1" si="216"/>
        <v>2050</v>
      </c>
      <c r="AJ146" s="336">
        <f t="shared" ca="1" si="216"/>
        <v>2051</v>
      </c>
      <c r="AK146" s="336">
        <f t="shared" ca="1" si="216"/>
        <v>2052</v>
      </c>
      <c r="AL146" s="336">
        <f t="shared" ca="1" si="216"/>
        <v>2053</v>
      </c>
      <c r="AM146" s="336">
        <f t="shared" ca="1" si="216"/>
        <v>2054</v>
      </c>
      <c r="AN146" s="336">
        <f t="shared" ca="1" si="216"/>
        <v>2055</v>
      </c>
      <c r="AO146" s="336">
        <f t="shared" ca="1" si="216"/>
        <v>2056</v>
      </c>
      <c r="AP146" s="336">
        <f t="shared" ca="1" si="216"/>
        <v>2057</v>
      </c>
      <c r="AQ146" s="336">
        <f t="shared" ca="1" si="216"/>
        <v>2058</v>
      </c>
      <c r="AR146" s="336">
        <f t="shared" ca="1" si="216"/>
        <v>2059</v>
      </c>
      <c r="AS146" s="336">
        <f t="shared" ca="1" si="216"/>
        <v>2060</v>
      </c>
      <c r="AT146" s="336">
        <f t="shared" ca="1" si="216"/>
        <v>2061</v>
      </c>
      <c r="AU146" s="336">
        <f t="shared" ca="1" si="216"/>
        <v>2062</v>
      </c>
      <c r="AV146" s="336">
        <f t="shared" ca="1" si="216"/>
        <v>2063</v>
      </c>
      <c r="AW146" s="336">
        <f t="shared" ca="1" si="216"/>
        <v>2064</v>
      </c>
      <c r="AX146" s="336">
        <f t="shared" ca="1" si="216"/>
        <v>2065</v>
      </c>
      <c r="AY146" s="336">
        <f t="shared" ca="1" si="216"/>
        <v>2066</v>
      </c>
      <c r="AZ146" s="336">
        <f t="shared" ca="1" si="216"/>
        <v>2067</v>
      </c>
      <c r="BA146" s="336">
        <f t="shared" ca="1" si="216"/>
        <v>2068</v>
      </c>
      <c r="BB146" s="336">
        <f t="shared" ca="1" si="216"/>
        <v>2069</v>
      </c>
      <c r="BC146" s="336">
        <f t="shared" ca="1" si="216"/>
        <v>2070</v>
      </c>
      <c r="BD146" s="336">
        <f t="shared" ca="1" si="216"/>
        <v>2071</v>
      </c>
      <c r="BE146" s="336">
        <f t="shared" ca="1" si="216"/>
        <v>2072</v>
      </c>
      <c r="BF146" s="336">
        <f t="shared" ca="1" si="216"/>
        <v>2073</v>
      </c>
      <c r="BG146" s="336">
        <f t="shared" ca="1" si="216"/>
        <v>2074</v>
      </c>
      <c r="BH146" s="336">
        <f t="shared" ca="1" si="216"/>
        <v>2075</v>
      </c>
      <c r="BI146" s="336">
        <f t="shared" ca="1" si="216"/>
        <v>2076</v>
      </c>
      <c r="BJ146" s="336">
        <f t="shared" ca="1" si="216"/>
        <v>2077</v>
      </c>
      <c r="BK146" s="336">
        <f t="shared" ca="1" si="216"/>
        <v>2078</v>
      </c>
      <c r="BL146" s="336">
        <f t="shared" ca="1" si="216"/>
        <v>2079</v>
      </c>
      <c r="BM146" s="336">
        <f t="shared" ca="1" si="216"/>
        <v>2080</v>
      </c>
      <c r="BN146" s="336">
        <f t="shared" ca="1" si="216"/>
        <v>2081</v>
      </c>
      <c r="BO146" s="336">
        <f t="shared" ca="1" si="216"/>
        <v>2082</v>
      </c>
      <c r="BP146" s="336">
        <f t="shared" ca="1" si="216"/>
        <v>2083</v>
      </c>
      <c r="BQ146" s="336">
        <f t="shared" ca="1" si="216"/>
        <v>2084</v>
      </c>
      <c r="BR146" s="336">
        <f t="shared" ca="1" si="216"/>
        <v>2085</v>
      </c>
      <c r="BS146" s="336">
        <f t="shared" ca="1" si="216"/>
        <v>2086</v>
      </c>
      <c r="BT146" s="336">
        <f t="shared" ca="1" si="216"/>
        <v>2087</v>
      </c>
      <c r="BU146" s="336">
        <f t="shared" ref="BU146:DC146" ca="1" si="217">BU6</f>
        <v>2088</v>
      </c>
      <c r="BV146" s="336">
        <f t="shared" ca="1" si="217"/>
        <v>2089</v>
      </c>
      <c r="BW146" s="336">
        <f t="shared" ca="1" si="217"/>
        <v>2090</v>
      </c>
      <c r="BX146" s="336">
        <f t="shared" ca="1" si="217"/>
        <v>2091</v>
      </c>
      <c r="BY146" s="336">
        <f t="shared" ca="1" si="217"/>
        <v>2092</v>
      </c>
      <c r="BZ146" s="336">
        <f t="shared" ca="1" si="217"/>
        <v>2093</v>
      </c>
      <c r="CA146" s="336">
        <f t="shared" ca="1" si="217"/>
        <v>2094</v>
      </c>
      <c r="CB146" s="336">
        <f t="shared" ca="1" si="217"/>
        <v>2095</v>
      </c>
      <c r="CC146" s="336">
        <f t="shared" ca="1" si="217"/>
        <v>2096</v>
      </c>
      <c r="CD146" s="336">
        <f t="shared" ca="1" si="217"/>
        <v>2097</v>
      </c>
      <c r="CE146" s="336">
        <f t="shared" ca="1" si="217"/>
        <v>2098</v>
      </c>
      <c r="CF146" s="336">
        <f t="shared" ca="1" si="217"/>
        <v>2099</v>
      </c>
      <c r="CG146" s="336">
        <f t="shared" ca="1" si="217"/>
        <v>2100</v>
      </c>
      <c r="CH146" s="336">
        <f t="shared" ca="1" si="217"/>
        <v>2101</v>
      </c>
      <c r="CI146" s="336">
        <f t="shared" ca="1" si="217"/>
        <v>2102</v>
      </c>
      <c r="CJ146" s="336">
        <f t="shared" ca="1" si="217"/>
        <v>2103</v>
      </c>
      <c r="CK146" s="336">
        <f t="shared" ca="1" si="217"/>
        <v>2104</v>
      </c>
      <c r="CL146" s="336">
        <f t="shared" ca="1" si="217"/>
        <v>2105</v>
      </c>
      <c r="CM146" s="336">
        <f t="shared" ca="1" si="217"/>
        <v>2106</v>
      </c>
      <c r="CN146" s="336">
        <f t="shared" ca="1" si="217"/>
        <v>2107</v>
      </c>
      <c r="CO146" s="336">
        <f t="shared" ca="1" si="217"/>
        <v>2108</v>
      </c>
      <c r="CP146" s="336">
        <f t="shared" ca="1" si="217"/>
        <v>2109</v>
      </c>
      <c r="CQ146" s="336">
        <f t="shared" ca="1" si="217"/>
        <v>2110</v>
      </c>
      <c r="CR146" s="336">
        <f t="shared" ca="1" si="217"/>
        <v>2111</v>
      </c>
      <c r="CS146" s="336">
        <f t="shared" ca="1" si="217"/>
        <v>2112</v>
      </c>
      <c r="CT146" s="336">
        <f t="shared" ca="1" si="217"/>
        <v>2113</v>
      </c>
      <c r="CU146" s="336">
        <f t="shared" ca="1" si="217"/>
        <v>2114</v>
      </c>
      <c r="CV146" s="336">
        <f t="shared" ca="1" si="217"/>
        <v>2115</v>
      </c>
      <c r="CW146" s="336">
        <f t="shared" ca="1" si="217"/>
        <v>2116</v>
      </c>
      <c r="CX146" s="336">
        <f t="shared" ca="1" si="217"/>
        <v>2117</v>
      </c>
      <c r="CY146" s="336">
        <f t="shared" ca="1" si="217"/>
        <v>2118</v>
      </c>
      <c r="CZ146" s="336">
        <f t="shared" ca="1" si="217"/>
        <v>2119</v>
      </c>
      <c r="DA146" s="336">
        <f t="shared" ca="1" si="217"/>
        <v>2120</v>
      </c>
      <c r="DB146" s="336">
        <f t="shared" ca="1" si="217"/>
        <v>2121</v>
      </c>
      <c r="DC146" s="336">
        <f t="shared" ca="1" si="217"/>
        <v>2122</v>
      </c>
      <c r="DE146" s="285"/>
    </row>
    <row r="147" spans="2:109" s="278" customFormat="1" ht="15" hidden="1" customHeight="1">
      <c r="B147" s="285"/>
      <c r="C147" s="639" t="s">
        <v>201</v>
      </c>
      <c r="D147" s="640"/>
      <c r="E147" s="641"/>
      <c r="F147" s="90"/>
      <c r="G147" s="291">
        <f>SUMIF($H$4:$DC$4,"&lt;="&amp;PAL,$H147:$DC147)</f>
        <v>0</v>
      </c>
      <c r="H147" s="290">
        <f ca="1">H132-H$7+H$115</f>
        <v>-11000000</v>
      </c>
      <c r="I147" s="290">
        <f ca="1">I132-I$7+I$115</f>
        <v>-23000000</v>
      </c>
      <c r="J147" s="290">
        <f t="shared" ref="J147:BT147" ca="1" si="218">J132-J$7+J$115</f>
        <v>-36000000</v>
      </c>
      <c r="K147" s="290">
        <f t="shared" ca="1" si="218"/>
        <v>-50000000</v>
      </c>
      <c r="L147" s="290">
        <f t="shared" ca="1" si="218"/>
        <v>-65000000</v>
      </c>
      <c r="M147" s="290">
        <f t="shared" ca="1" si="218"/>
        <v>-81000000</v>
      </c>
      <c r="N147" s="290">
        <f t="shared" ca="1" si="218"/>
        <v>-98000000</v>
      </c>
      <c r="O147" s="290">
        <f t="shared" ca="1" si="218"/>
        <v>-116700000</v>
      </c>
      <c r="P147" s="290">
        <f t="shared" ca="1" si="218"/>
        <v>0</v>
      </c>
      <c r="Q147" s="290">
        <f t="shared" ca="1" si="218"/>
        <v>0</v>
      </c>
      <c r="R147" s="290">
        <f t="shared" ca="1" si="218"/>
        <v>0</v>
      </c>
      <c r="S147" s="290">
        <f t="shared" ca="1" si="218"/>
        <v>0</v>
      </c>
      <c r="T147" s="290">
        <f t="shared" ca="1" si="218"/>
        <v>0</v>
      </c>
      <c r="U147" s="290">
        <f t="shared" ca="1" si="218"/>
        <v>0</v>
      </c>
      <c r="V147" s="290">
        <f t="shared" ca="1" si="218"/>
        <v>0</v>
      </c>
      <c r="W147" s="290">
        <f t="shared" ca="1" si="218"/>
        <v>0</v>
      </c>
      <c r="X147" s="290">
        <f t="shared" ca="1" si="218"/>
        <v>0</v>
      </c>
      <c r="Y147" s="290">
        <f t="shared" ca="1" si="218"/>
        <v>0</v>
      </c>
      <c r="Z147" s="290">
        <f t="shared" ca="1" si="218"/>
        <v>0</v>
      </c>
      <c r="AA147" s="290">
        <f t="shared" ca="1" si="218"/>
        <v>0</v>
      </c>
      <c r="AB147" s="290">
        <f t="shared" ca="1" si="218"/>
        <v>0</v>
      </c>
      <c r="AC147" s="290">
        <f t="shared" ca="1" si="218"/>
        <v>0</v>
      </c>
      <c r="AD147" s="290">
        <f t="shared" ca="1" si="218"/>
        <v>0</v>
      </c>
      <c r="AE147" s="290">
        <f t="shared" ca="1" si="218"/>
        <v>0</v>
      </c>
      <c r="AF147" s="290">
        <f t="shared" ca="1" si="218"/>
        <v>0</v>
      </c>
      <c r="AG147" s="290">
        <f t="shared" ca="1" si="218"/>
        <v>0</v>
      </c>
      <c r="AH147" s="290">
        <f t="shared" ca="1" si="218"/>
        <v>0</v>
      </c>
      <c r="AI147" s="290">
        <f t="shared" ca="1" si="218"/>
        <v>0</v>
      </c>
      <c r="AJ147" s="290">
        <f t="shared" ca="1" si="218"/>
        <v>0</v>
      </c>
      <c r="AK147" s="290">
        <f t="shared" ca="1" si="218"/>
        <v>0</v>
      </c>
      <c r="AL147" s="290">
        <f t="shared" ca="1" si="218"/>
        <v>0</v>
      </c>
      <c r="AM147" s="290">
        <f t="shared" ca="1" si="218"/>
        <v>0</v>
      </c>
      <c r="AN147" s="290">
        <f t="shared" ca="1" si="218"/>
        <v>0</v>
      </c>
      <c r="AO147" s="290">
        <f t="shared" ca="1" si="218"/>
        <v>0</v>
      </c>
      <c r="AP147" s="290">
        <f t="shared" ca="1" si="218"/>
        <v>0</v>
      </c>
      <c r="AQ147" s="290">
        <f t="shared" ca="1" si="218"/>
        <v>0</v>
      </c>
      <c r="AR147" s="290">
        <f t="shared" ca="1" si="218"/>
        <v>0</v>
      </c>
      <c r="AS147" s="290">
        <f t="shared" ca="1" si="218"/>
        <v>0</v>
      </c>
      <c r="AT147" s="290">
        <f t="shared" ca="1" si="218"/>
        <v>0</v>
      </c>
      <c r="AU147" s="290">
        <f t="shared" ca="1" si="218"/>
        <v>0</v>
      </c>
      <c r="AV147" s="290">
        <f t="shared" ca="1" si="218"/>
        <v>0</v>
      </c>
      <c r="AW147" s="290">
        <f t="shared" ca="1" si="218"/>
        <v>0</v>
      </c>
      <c r="AX147" s="290">
        <f t="shared" ca="1" si="218"/>
        <v>0</v>
      </c>
      <c r="AY147" s="290">
        <f t="shared" ca="1" si="218"/>
        <v>0</v>
      </c>
      <c r="AZ147" s="290">
        <f t="shared" ca="1" si="218"/>
        <v>0</v>
      </c>
      <c r="BA147" s="290">
        <f t="shared" ca="1" si="218"/>
        <v>0</v>
      </c>
      <c r="BB147" s="290">
        <f t="shared" ca="1" si="218"/>
        <v>0</v>
      </c>
      <c r="BC147" s="290">
        <f t="shared" ca="1" si="218"/>
        <v>0</v>
      </c>
      <c r="BD147" s="290">
        <f t="shared" ca="1" si="218"/>
        <v>0</v>
      </c>
      <c r="BE147" s="290">
        <f t="shared" ca="1" si="218"/>
        <v>0</v>
      </c>
      <c r="BF147" s="290">
        <f t="shared" ca="1" si="218"/>
        <v>0</v>
      </c>
      <c r="BG147" s="290">
        <f t="shared" ca="1" si="218"/>
        <v>0</v>
      </c>
      <c r="BH147" s="290">
        <f t="shared" ca="1" si="218"/>
        <v>0</v>
      </c>
      <c r="BI147" s="290">
        <f t="shared" ca="1" si="218"/>
        <v>0</v>
      </c>
      <c r="BJ147" s="290">
        <f t="shared" ca="1" si="218"/>
        <v>0</v>
      </c>
      <c r="BK147" s="290">
        <f t="shared" ca="1" si="218"/>
        <v>0</v>
      </c>
      <c r="BL147" s="290">
        <f t="shared" ca="1" si="218"/>
        <v>0</v>
      </c>
      <c r="BM147" s="290">
        <f t="shared" ca="1" si="218"/>
        <v>0</v>
      </c>
      <c r="BN147" s="290">
        <f t="shared" ca="1" si="218"/>
        <v>0</v>
      </c>
      <c r="BO147" s="290">
        <f t="shared" ca="1" si="218"/>
        <v>0</v>
      </c>
      <c r="BP147" s="290">
        <f t="shared" ca="1" si="218"/>
        <v>0</v>
      </c>
      <c r="BQ147" s="290">
        <f t="shared" ca="1" si="218"/>
        <v>0</v>
      </c>
      <c r="BR147" s="290">
        <f t="shared" ca="1" si="218"/>
        <v>0</v>
      </c>
      <c r="BS147" s="290">
        <f t="shared" ca="1" si="218"/>
        <v>0</v>
      </c>
      <c r="BT147" s="290">
        <f t="shared" ca="1" si="218"/>
        <v>0</v>
      </c>
      <c r="BU147" s="290">
        <f t="shared" ref="BU147:DC147" ca="1" si="219">BU132-BU$7+BU$115</f>
        <v>0</v>
      </c>
      <c r="BV147" s="290">
        <f t="shared" ca="1" si="219"/>
        <v>0</v>
      </c>
      <c r="BW147" s="290">
        <f t="shared" ca="1" si="219"/>
        <v>0</v>
      </c>
      <c r="BX147" s="290">
        <f t="shared" ca="1" si="219"/>
        <v>0</v>
      </c>
      <c r="BY147" s="290">
        <f t="shared" ca="1" si="219"/>
        <v>0</v>
      </c>
      <c r="BZ147" s="290">
        <f t="shared" ca="1" si="219"/>
        <v>0</v>
      </c>
      <c r="CA147" s="290">
        <f t="shared" ca="1" si="219"/>
        <v>0</v>
      </c>
      <c r="CB147" s="290">
        <f t="shared" ca="1" si="219"/>
        <v>0</v>
      </c>
      <c r="CC147" s="290">
        <f t="shared" ca="1" si="219"/>
        <v>0</v>
      </c>
      <c r="CD147" s="290">
        <f t="shared" ca="1" si="219"/>
        <v>0</v>
      </c>
      <c r="CE147" s="290">
        <f t="shared" ca="1" si="219"/>
        <v>0</v>
      </c>
      <c r="CF147" s="290">
        <f t="shared" ca="1" si="219"/>
        <v>0</v>
      </c>
      <c r="CG147" s="290">
        <f t="shared" ca="1" si="219"/>
        <v>0</v>
      </c>
      <c r="CH147" s="290">
        <f t="shared" ca="1" si="219"/>
        <v>0</v>
      </c>
      <c r="CI147" s="290">
        <f t="shared" ca="1" si="219"/>
        <v>0</v>
      </c>
      <c r="CJ147" s="290">
        <f t="shared" ca="1" si="219"/>
        <v>0</v>
      </c>
      <c r="CK147" s="290">
        <f t="shared" ca="1" si="219"/>
        <v>0</v>
      </c>
      <c r="CL147" s="290">
        <f t="shared" ca="1" si="219"/>
        <v>0</v>
      </c>
      <c r="CM147" s="290">
        <f t="shared" ca="1" si="219"/>
        <v>0</v>
      </c>
      <c r="CN147" s="290">
        <f t="shared" ca="1" si="219"/>
        <v>0</v>
      </c>
      <c r="CO147" s="290">
        <f t="shared" ca="1" si="219"/>
        <v>0</v>
      </c>
      <c r="CP147" s="290">
        <f t="shared" ca="1" si="219"/>
        <v>0</v>
      </c>
      <c r="CQ147" s="290">
        <f t="shared" ca="1" si="219"/>
        <v>0</v>
      </c>
      <c r="CR147" s="290">
        <f t="shared" ca="1" si="219"/>
        <v>0</v>
      </c>
      <c r="CS147" s="290">
        <f t="shared" ca="1" si="219"/>
        <v>0</v>
      </c>
      <c r="CT147" s="290">
        <f t="shared" ca="1" si="219"/>
        <v>0</v>
      </c>
      <c r="CU147" s="290">
        <f t="shared" ca="1" si="219"/>
        <v>0</v>
      </c>
      <c r="CV147" s="290">
        <f t="shared" ca="1" si="219"/>
        <v>0</v>
      </c>
      <c r="CW147" s="290">
        <f t="shared" ca="1" si="219"/>
        <v>0</v>
      </c>
      <c r="CX147" s="290">
        <f t="shared" ca="1" si="219"/>
        <v>0</v>
      </c>
      <c r="CY147" s="290">
        <f t="shared" ca="1" si="219"/>
        <v>0</v>
      </c>
      <c r="CZ147" s="290">
        <f t="shared" ca="1" si="219"/>
        <v>0</v>
      </c>
      <c r="DA147" s="290">
        <f t="shared" ca="1" si="219"/>
        <v>0</v>
      </c>
      <c r="DB147" s="290">
        <f t="shared" ca="1" si="219"/>
        <v>0</v>
      </c>
      <c r="DC147" s="290">
        <f t="shared" ca="1" si="219"/>
        <v>0</v>
      </c>
      <c r="DE147" s="285"/>
    </row>
    <row r="148" spans="2:109" s="278" customFormat="1" ht="15" hidden="1" customHeight="1">
      <c r="B148" s="285"/>
      <c r="C148" s="642" t="s">
        <v>272</v>
      </c>
      <c r="D148" s="643"/>
      <c r="E148" s="644"/>
      <c r="F148" s="289">
        <f ca="1">IFERROR(H147+NPV(FD,I147:INDEX(I147:DC147,PAL)),"")</f>
        <v>-399120826.60424411</v>
      </c>
      <c r="G148" s="80"/>
      <c r="H148" s="69"/>
      <c r="I148" s="69"/>
      <c r="J148" s="69"/>
      <c r="K148" s="69"/>
      <c r="L148" s="69"/>
      <c r="M148" s="69"/>
      <c r="N148" s="69"/>
      <c r="O148" s="69"/>
      <c r="P148" s="69"/>
      <c r="Q148" s="69"/>
      <c r="R148" s="69"/>
      <c r="S148" s="69"/>
      <c r="T148" s="69"/>
      <c r="U148" s="69"/>
      <c r="V148" s="69"/>
      <c r="W148" s="69"/>
      <c r="X148" s="69"/>
      <c r="Y148" s="69"/>
      <c r="Z148" s="69"/>
      <c r="AA148" s="69"/>
      <c r="DE148" s="285"/>
    </row>
    <row r="149" spans="2:109" s="278" customFormat="1" ht="15" hidden="1" customHeight="1">
      <c r="B149" s="285"/>
      <c r="C149" s="642" t="s">
        <v>273</v>
      </c>
      <c r="D149" s="643"/>
      <c r="E149" s="644"/>
      <c r="F149" s="299" t="str">
        <f ca="1">IFERROR(IRR(H147:INDEX(H147:DC147,PAL+1)),"")</f>
        <v/>
      </c>
      <c r="G149" s="70"/>
      <c r="H149" s="69"/>
      <c r="I149" s="69"/>
      <c r="J149" s="69"/>
      <c r="K149" s="69"/>
      <c r="L149" s="69"/>
      <c r="M149" s="69"/>
      <c r="N149" s="69"/>
      <c r="O149" s="69"/>
      <c r="P149" s="69"/>
      <c r="Q149" s="69"/>
      <c r="R149" s="69"/>
      <c r="S149" s="69"/>
      <c r="T149" s="69"/>
      <c r="U149" s="69"/>
      <c r="V149" s="69"/>
      <c r="W149" s="69"/>
      <c r="X149" s="69"/>
      <c r="Y149" s="69"/>
      <c r="Z149" s="69"/>
      <c r="AA149" s="69"/>
      <c r="DE149" s="285"/>
    </row>
    <row r="150" spans="2:109" s="278" customFormat="1" ht="15" hidden="1" customHeight="1" thickBot="1">
      <c r="B150" s="285"/>
      <c r="C150" s="648" t="s">
        <v>200</v>
      </c>
      <c r="D150" s="649"/>
      <c r="E150" s="650"/>
      <c r="F150" s="79">
        <f ca="1">IFERROR(IF(F$89&lt;0,SUM(F$100,-F$115,-F$89)/SUM(F$9,F$8,-SNA!F136),SUM(F$100,-F$115)/SUM(F$9,F$8,-SNA!F136,F$89)),"")</f>
        <v>0</v>
      </c>
      <c r="G150" s="70"/>
      <c r="H150" s="69"/>
      <c r="I150" s="69"/>
      <c r="J150" s="69"/>
      <c r="K150" s="69"/>
      <c r="L150" s="69"/>
      <c r="M150" s="69"/>
      <c r="N150" s="69"/>
      <c r="O150" s="69"/>
      <c r="P150" s="69"/>
      <c r="Q150" s="69"/>
      <c r="R150" s="69"/>
      <c r="S150" s="69"/>
      <c r="T150" s="69"/>
      <c r="U150" s="69"/>
      <c r="V150" s="69"/>
      <c r="W150" s="69"/>
      <c r="X150" s="69"/>
      <c r="Y150" s="69"/>
      <c r="Z150" s="69"/>
      <c r="AA150" s="69"/>
      <c r="DE150" s="285"/>
    </row>
    <row r="151" spans="2:109" s="278" customFormat="1" ht="15" hidden="1" customHeight="1" thickBot="1">
      <c r="B151" s="285"/>
      <c r="C151" s="722" t="s">
        <v>399</v>
      </c>
      <c r="D151" s="723"/>
      <c r="E151" s="723"/>
      <c r="F151" s="724"/>
      <c r="G151" s="70"/>
      <c r="H151" s="69"/>
      <c r="I151" s="69"/>
      <c r="J151" s="69"/>
      <c r="K151" s="69"/>
      <c r="L151" s="69"/>
      <c r="M151" s="69"/>
      <c r="N151" s="69"/>
      <c r="O151" s="69"/>
      <c r="P151" s="69"/>
      <c r="Q151" s="69"/>
      <c r="R151" s="69"/>
      <c r="S151" s="69"/>
      <c r="T151" s="69"/>
      <c r="U151" s="69"/>
      <c r="V151" s="69"/>
      <c r="W151" s="69"/>
      <c r="X151" s="69"/>
      <c r="Y151" s="69"/>
      <c r="Z151" s="69"/>
      <c r="AA151" s="69"/>
      <c r="DE151" s="285"/>
    </row>
    <row r="152" spans="2:109" s="278" customFormat="1" ht="15" hidden="1" customHeight="1" thickBot="1">
      <c r="B152" s="285"/>
      <c r="C152" s="401" t="str">
        <f>DA!C8</f>
        <v>SVA rodiklis</v>
      </c>
      <c r="D152" s="364"/>
      <c r="E152" s="402" t="str">
        <f ca="1">INDIRECT(CONCATENATE("DA!","D",ROW(INDIRECT(VLOOKUP(Opt_alt,Data1!$P$2:$Q$6,2,FALSE)))-9))</f>
        <v>-</v>
      </c>
      <c r="F152" s="402" t="e">
        <f>IF(DA!$B$4=Data1!$G$2,IFERROR(10*F140/MAX(Rodikliai),"-"),IFERROR(10*MIN(Rodikliai)/F143,"-"))*DA!D8</f>
        <v>#VALUE!</v>
      </c>
      <c r="G152" s="70"/>
      <c r="H152" s="69"/>
      <c r="I152" s="69"/>
      <c r="J152" s="69"/>
      <c r="K152" s="69"/>
      <c r="L152" s="69"/>
      <c r="M152" s="69"/>
      <c r="N152" s="69"/>
      <c r="O152" s="69"/>
      <c r="P152" s="69"/>
      <c r="Q152" s="69"/>
      <c r="R152" s="69"/>
      <c r="S152" s="69"/>
      <c r="T152" s="69"/>
      <c r="U152" s="69"/>
      <c r="V152" s="69"/>
      <c r="W152" s="69"/>
      <c r="X152" s="69"/>
      <c r="Y152" s="69"/>
      <c r="Z152" s="69"/>
      <c r="AA152" s="69"/>
      <c r="DE152" s="285"/>
    </row>
    <row r="153" spans="2:109" s="278" customFormat="1" ht="15" hidden="1" customHeight="1" thickBot="1">
      <c r="B153" s="285"/>
      <c r="C153" s="401" t="str">
        <f>DA!C9</f>
        <v>Nurodykite</v>
      </c>
      <c r="D153" s="340"/>
      <c r="E153" s="402" t="str">
        <f ca="1">INDIRECT(CONCATENATE("DA!","D",ROW(INDIRECT(VLOOKUP(Opt_alt,Data1!$P$2:$Q$6,2,FALSE)))-8))</f>
        <v>Nurodykite įvertinimą</v>
      </c>
      <c r="F153" s="402" t="str">
        <f ca="1">INDIRECT(CONCATENATE("DA!","E",ROW(INDIRECT(VLOOKUP(Opt_alt,Data1!$P$2:$Q$6,2,FALSE)))-8))</f>
        <v/>
      </c>
      <c r="G153" s="70"/>
      <c r="H153" s="69"/>
      <c r="I153" s="69"/>
      <c r="J153" s="69"/>
      <c r="K153" s="69"/>
      <c r="L153" s="69"/>
      <c r="M153" s="69"/>
      <c r="N153" s="69"/>
      <c r="O153" s="69"/>
      <c r="P153" s="69"/>
      <c r="Q153" s="69"/>
      <c r="R153" s="69"/>
      <c r="S153" s="69"/>
      <c r="T153" s="69"/>
      <c r="U153" s="69"/>
      <c r="V153" s="69"/>
      <c r="W153" s="69"/>
      <c r="X153" s="69"/>
      <c r="Y153" s="69"/>
      <c r="Z153" s="69"/>
      <c r="AA153" s="69"/>
      <c r="DE153" s="285"/>
    </row>
    <row r="154" spans="2:109" s="285" customFormat="1" ht="15" hidden="1" customHeight="1" thickBot="1">
      <c r="C154" s="401" t="str">
        <f>DA!C10</f>
        <v>Nurodykite</v>
      </c>
      <c r="D154" s="340"/>
      <c r="E154" s="402" t="str">
        <f ca="1">INDIRECT(CONCATENATE("DA!","D",ROW(INDIRECT(VLOOKUP(Opt_alt,Data1!$P$2:$Q$6,2,FALSE)))-7))</f>
        <v>Nurodykite įvertinimą</v>
      </c>
      <c r="F154" s="402" t="str">
        <f ca="1">INDIRECT(CONCATENATE("DA!","E",ROW(INDIRECT(VLOOKUP(Opt_alt,Data1!$P$2:$Q$6,2,FALSE)))-7))</f>
        <v/>
      </c>
      <c r="G154" s="70"/>
      <c r="H154" s="69"/>
      <c r="I154" s="69"/>
      <c r="J154" s="69"/>
      <c r="K154" s="69"/>
      <c r="L154" s="69"/>
      <c r="M154" s="69"/>
      <c r="N154" s="69"/>
      <c r="O154" s="69"/>
      <c r="P154" s="69"/>
      <c r="Q154" s="69"/>
      <c r="R154" s="69"/>
      <c r="S154" s="69"/>
      <c r="T154" s="69"/>
      <c r="U154" s="69"/>
      <c r="V154" s="69"/>
      <c r="W154" s="69"/>
      <c r="X154" s="69"/>
      <c r="Y154" s="69"/>
      <c r="Z154" s="69"/>
      <c r="AA154" s="69"/>
    </row>
    <row r="155" spans="2:109" s="285" customFormat="1" ht="15" hidden="1" customHeight="1" thickBot="1">
      <c r="C155" s="401" t="str">
        <f>DA!C11</f>
        <v>Nurodykite</v>
      </c>
      <c r="D155" s="87"/>
      <c r="E155" s="402" t="str">
        <f ca="1">INDIRECT(CONCATENATE("DA!","D",ROW(INDIRECT(VLOOKUP(Opt_alt,Data1!$P$2:$Q$6,2,FALSE)))-6))</f>
        <v>Nurodykite įvertinimą</v>
      </c>
      <c r="F155" s="402" t="str">
        <f ca="1">INDIRECT(CONCATENATE("DA!","E",ROW(INDIRECT(VLOOKUP(Opt_alt,Data1!$P$2:$Q$6,2,FALSE)))-6))</f>
        <v/>
      </c>
      <c r="G155" s="70"/>
      <c r="H155" s="69"/>
      <c r="I155" s="69"/>
      <c r="J155" s="69"/>
      <c r="K155" s="69"/>
      <c r="L155" s="69"/>
      <c r="M155" s="69"/>
      <c r="N155" s="69"/>
      <c r="O155" s="69"/>
      <c r="P155" s="69"/>
      <c r="Q155" s="69"/>
      <c r="R155" s="69"/>
      <c r="S155" s="69"/>
      <c r="T155" s="69"/>
      <c r="U155" s="69"/>
      <c r="V155" s="69"/>
      <c r="W155" s="69"/>
      <c r="X155" s="69"/>
      <c r="Y155" s="69"/>
      <c r="Z155" s="69"/>
      <c r="AA155" s="69"/>
    </row>
    <row r="156" spans="2:109" s="285" customFormat="1" ht="15" hidden="1" customHeight="1" thickBot="1">
      <c r="C156" s="401" t="str">
        <f>DA!C12</f>
        <v>Nurodykite</v>
      </c>
      <c r="D156" s="87"/>
      <c r="E156" s="402" t="str">
        <f ca="1">INDIRECT(CONCATENATE("DA!","D",ROW(INDIRECT(VLOOKUP(Opt_alt,Data1!$P$2:$Q$6,2,FALSE)))-5))</f>
        <v>Nurodykite įvertinimą</v>
      </c>
      <c r="F156" s="402" t="str">
        <f ca="1">INDIRECT(CONCATENATE("DA!","E",ROW(INDIRECT(VLOOKUP(Opt_alt,Data1!$P$2:$Q$6,2,FALSE)))-5))</f>
        <v/>
      </c>
      <c r="G156" s="70"/>
      <c r="H156" s="69"/>
      <c r="I156" s="69"/>
      <c r="J156" s="69"/>
      <c r="K156" s="69"/>
      <c r="L156" s="69"/>
      <c r="M156" s="69"/>
      <c r="N156" s="69"/>
      <c r="O156" s="69"/>
      <c r="P156" s="69"/>
      <c r="Q156" s="69"/>
      <c r="R156" s="69"/>
      <c r="S156" s="69"/>
      <c r="T156" s="69"/>
      <c r="U156" s="69"/>
      <c r="V156" s="69"/>
      <c r="W156" s="69"/>
      <c r="X156" s="69"/>
      <c r="Y156" s="69"/>
      <c r="Z156" s="69"/>
      <c r="AA156" s="69"/>
    </row>
    <row r="157" spans="2:109" s="285" customFormat="1" ht="15" hidden="1" customHeight="1" thickBot="1">
      <c r="C157" s="401" t="str">
        <f>DA!C13</f>
        <v>Nurodykite</v>
      </c>
      <c r="D157" s="87"/>
      <c r="E157" s="402" t="str">
        <f ca="1">INDIRECT(CONCATENATE("DA!","D",ROW(INDIRECT(VLOOKUP(Opt_alt,Data1!$P$2:$Q$6,2,FALSE)))-4))</f>
        <v>Nurodykite įvertinimą</v>
      </c>
      <c r="F157" s="402" t="str">
        <f ca="1">INDIRECT(CONCATENATE("DA!","E",ROW(INDIRECT(VLOOKUP(Opt_alt,Data1!$P$2:$Q$6,2,FALSE)))-4))</f>
        <v/>
      </c>
      <c r="G157" s="70"/>
      <c r="H157" s="69"/>
      <c r="I157" s="69"/>
      <c r="J157" s="69"/>
      <c r="K157" s="69"/>
      <c r="L157" s="69"/>
      <c r="M157" s="69"/>
      <c r="N157" s="69"/>
      <c r="O157" s="69"/>
      <c r="P157" s="69"/>
      <c r="Q157" s="69"/>
      <c r="R157" s="69"/>
      <c r="S157" s="69"/>
      <c r="T157" s="69"/>
      <c r="U157" s="69"/>
      <c r="V157" s="69"/>
      <c r="W157" s="69"/>
      <c r="X157" s="69"/>
      <c r="Y157" s="69"/>
      <c r="Z157" s="69"/>
      <c r="AA157" s="69"/>
    </row>
    <row r="158" spans="2:109" s="285" customFormat="1" ht="15" hidden="1" customHeight="1" thickBot="1">
      <c r="C158" s="401" t="str">
        <f>DA!C14</f>
        <v>Nurodykite</v>
      </c>
      <c r="D158" s="87"/>
      <c r="E158" s="402" t="str">
        <f ca="1">INDIRECT(CONCATENATE("DA!","D",ROW(INDIRECT(VLOOKUP(Opt_alt,Data1!$P$2:$Q$6,2,FALSE)))-3))</f>
        <v>Nurodykite įvertinimą</v>
      </c>
      <c r="F158" s="402" t="str">
        <f ca="1">INDIRECT(CONCATENATE("DA!","E",ROW(INDIRECT(VLOOKUP(Opt_alt,Data1!$P$2:$Q$6,2,FALSE)))-3))</f>
        <v/>
      </c>
      <c r="G158" s="70"/>
      <c r="H158" s="69"/>
      <c r="I158" s="69"/>
      <c r="J158" s="69"/>
      <c r="K158" s="69"/>
      <c r="L158" s="69"/>
      <c r="M158" s="69"/>
      <c r="N158" s="69"/>
      <c r="O158" s="69"/>
      <c r="P158" s="69"/>
      <c r="Q158" s="69"/>
      <c r="R158" s="69"/>
      <c r="S158" s="69"/>
      <c r="T158" s="69"/>
      <c r="U158" s="69"/>
      <c r="V158" s="69"/>
      <c r="W158" s="69"/>
      <c r="X158" s="69"/>
      <c r="Y158" s="69"/>
      <c r="Z158" s="69"/>
      <c r="AA158" s="69"/>
    </row>
    <row r="159" spans="2:109" s="285" customFormat="1" ht="15" hidden="1" customHeight="1" thickBot="1">
      <c r="C159" s="401" t="str">
        <f>DA!C15</f>
        <v>Nurodykite</v>
      </c>
      <c r="D159" s="87"/>
      <c r="E159" s="402" t="str">
        <f ca="1">INDIRECT(CONCATENATE("DA!","D",ROW(INDIRECT(VLOOKUP(Opt_alt,Data1!$P$2:$Q$6,2,FALSE)))-2))</f>
        <v>Nurodykite įvertinimą</v>
      </c>
      <c r="F159" s="402" t="str">
        <f ca="1">INDIRECT(CONCATENATE("DA!","E",ROW(INDIRECT(VLOOKUP(Opt_alt,Data1!$P$2:$Q$6,2,FALSE)))-2))</f>
        <v/>
      </c>
      <c r="G159" s="70"/>
      <c r="H159" s="69"/>
      <c r="I159" s="69"/>
      <c r="J159" s="69"/>
      <c r="K159" s="69"/>
      <c r="L159" s="69"/>
      <c r="M159" s="69"/>
      <c r="N159" s="69"/>
      <c r="O159" s="69"/>
      <c r="P159" s="69"/>
      <c r="Q159" s="69"/>
      <c r="R159" s="69"/>
      <c r="S159" s="69"/>
      <c r="T159" s="69"/>
      <c r="U159" s="69"/>
      <c r="V159" s="69"/>
      <c r="W159" s="69"/>
      <c r="X159" s="69"/>
      <c r="Y159" s="69"/>
      <c r="Z159" s="69"/>
      <c r="AA159" s="69"/>
    </row>
    <row r="160" spans="2:109" s="285" customFormat="1" ht="21.75" hidden="1" customHeight="1">
      <c r="C160" s="401" t="str">
        <f>DA!C16</f>
        <v>Nurodykite</v>
      </c>
      <c r="D160" s="87"/>
      <c r="E160" s="402" t="str">
        <f ca="1">INDIRECT(CONCATENATE("DA!","D",ROW(INDIRECT(VLOOKUP(Opt_alt,Data1!$P$2:$Q$6,2,FALSE)))-1))</f>
        <v>Nurodykite įvertinimą</v>
      </c>
      <c r="F160" s="402" t="str">
        <f ca="1">INDIRECT(CONCATENATE("DA!","E",ROW(INDIRECT(VLOOKUP(Opt_alt,Data1!$P$2:$Q$6,2,FALSE)))-1))</f>
        <v/>
      </c>
      <c r="G160" s="70"/>
      <c r="H160" s="404"/>
      <c r="I160" s="69"/>
      <c r="J160" s="69"/>
      <c r="K160" s="69"/>
      <c r="L160" s="69"/>
      <c r="M160" s="69"/>
      <c r="N160" s="69"/>
      <c r="O160" s="69"/>
      <c r="P160" s="69"/>
      <c r="Q160" s="69"/>
      <c r="R160" s="69"/>
      <c r="S160" s="69"/>
      <c r="T160" s="69"/>
      <c r="U160" s="69"/>
      <c r="V160" s="69"/>
      <c r="W160" s="69"/>
      <c r="X160" s="69"/>
      <c r="Y160" s="69"/>
      <c r="Z160" s="69"/>
      <c r="AA160" s="69"/>
    </row>
    <row r="161" spans="2:109" s="278" customFormat="1" ht="0.75" hidden="1" customHeight="1">
      <c r="B161" s="285"/>
      <c r="C161" s="87"/>
      <c r="D161" s="87"/>
      <c r="E161" s="87"/>
      <c r="F161" s="89"/>
      <c r="G161" s="70"/>
      <c r="H161" s="69"/>
      <c r="I161" s="69"/>
      <c r="J161" s="69"/>
      <c r="K161" s="69"/>
      <c r="L161" s="69"/>
      <c r="M161" s="69"/>
      <c r="N161" s="69"/>
      <c r="O161" s="69"/>
      <c r="P161" s="69"/>
      <c r="Q161" s="69"/>
      <c r="R161" s="69"/>
      <c r="S161" s="69"/>
      <c r="T161" s="69"/>
      <c r="U161" s="69"/>
      <c r="V161" s="69"/>
      <c r="W161" s="69"/>
      <c r="X161" s="69"/>
      <c r="Y161" s="69"/>
      <c r="Z161" s="69"/>
      <c r="AA161" s="69"/>
      <c r="DE161" s="285"/>
    </row>
    <row r="162" spans="2:109" ht="15" hidden="1" thickBot="1">
      <c r="E162" s="261"/>
      <c r="F162" s="261"/>
      <c r="G162" s="261"/>
      <c r="H162" s="261"/>
      <c r="AD162" s="52"/>
      <c r="AE162" s="52"/>
      <c r="AF162" s="213" t="s">
        <v>395</v>
      </c>
    </row>
    <row r="163" spans="2:109" ht="15" customHeight="1">
      <c r="E163" s="729" t="s">
        <v>240</v>
      </c>
      <c r="F163" s="730"/>
      <c r="G163" s="729" t="s">
        <v>285</v>
      </c>
      <c r="H163" s="730"/>
      <c r="I163" s="729" t="s">
        <v>286</v>
      </c>
      <c r="J163" s="730"/>
      <c r="K163" s="729" t="s">
        <v>261</v>
      </c>
      <c r="L163" s="730"/>
      <c r="M163" s="729" t="s">
        <v>398</v>
      </c>
      <c r="N163" s="730"/>
      <c r="O163" s="729" t="s">
        <v>185</v>
      </c>
      <c r="P163" s="730"/>
      <c r="Q163" s="729" t="s">
        <v>391</v>
      </c>
      <c r="R163" s="730"/>
      <c r="S163" s="729" t="s">
        <v>392</v>
      </c>
      <c r="T163" s="730"/>
      <c r="U163" s="670" t="s">
        <v>393</v>
      </c>
      <c r="V163" s="670"/>
      <c r="W163" s="721"/>
      <c r="X163" s="721"/>
      <c r="Y163" s="721"/>
      <c r="Z163" s="721"/>
      <c r="AA163" s="721"/>
      <c r="AB163" s="721"/>
      <c r="AC163" s="721"/>
      <c r="AD163" s="721"/>
      <c r="AE163" s="721"/>
      <c r="AF163" s="728" t="s">
        <v>240</v>
      </c>
      <c r="AG163" s="717"/>
      <c r="AH163" s="717"/>
      <c r="AI163" s="717" t="s">
        <v>285</v>
      </c>
      <c r="AJ163" s="717"/>
      <c r="AK163" s="717"/>
      <c r="AL163" s="717" t="s">
        <v>286</v>
      </c>
      <c r="AM163" s="717"/>
      <c r="AN163" s="717"/>
      <c r="AO163" s="717" t="s">
        <v>261</v>
      </c>
      <c r="AP163" s="717"/>
      <c r="AQ163" s="717"/>
      <c r="AR163" s="717" t="s">
        <v>398</v>
      </c>
      <c r="AS163" s="717"/>
      <c r="AT163" s="717"/>
      <c r="AU163" s="717" t="s">
        <v>185</v>
      </c>
      <c r="AV163" s="717"/>
      <c r="AW163" s="717"/>
      <c r="AX163" s="717" t="s">
        <v>391</v>
      </c>
      <c r="AY163" s="717"/>
      <c r="AZ163" s="717"/>
      <c r="BA163" s="717" t="s">
        <v>392</v>
      </c>
      <c r="BB163" s="717"/>
      <c r="BC163" s="717"/>
      <c r="BD163" s="717" t="s">
        <v>393</v>
      </c>
      <c r="BE163" s="717"/>
      <c r="BF163" s="718"/>
    </row>
    <row r="164" spans="2:109" ht="15" thickBot="1">
      <c r="C164" s="59" t="s">
        <v>238</v>
      </c>
      <c r="E164" s="423">
        <v>-0.01</v>
      </c>
      <c r="F164" s="423">
        <v>0.01</v>
      </c>
      <c r="G164" s="423">
        <v>-0.01</v>
      </c>
      <c r="H164" s="423">
        <v>0.01</v>
      </c>
      <c r="I164" s="423">
        <v>-0.01</v>
      </c>
      <c r="J164" s="423">
        <v>0.01</v>
      </c>
      <c r="K164" s="423">
        <v>-0.01</v>
      </c>
      <c r="L164" s="423">
        <v>0.01</v>
      </c>
      <c r="M164" s="423">
        <v>-0.01</v>
      </c>
      <c r="N164" s="423">
        <v>0.01</v>
      </c>
      <c r="O164" s="423">
        <v>-0.01</v>
      </c>
      <c r="P164" s="423">
        <v>0.01</v>
      </c>
      <c r="Q164" s="423">
        <v>-0.01</v>
      </c>
      <c r="R164" s="423">
        <v>0.01</v>
      </c>
      <c r="S164" s="423">
        <v>-0.01</v>
      </c>
      <c r="T164" s="423">
        <v>0.01</v>
      </c>
      <c r="U164" s="423">
        <v>-0.01</v>
      </c>
      <c r="V164" s="423">
        <v>0.01</v>
      </c>
      <c r="W164" s="431"/>
      <c r="X164" s="431"/>
      <c r="Y164" s="431"/>
      <c r="Z164" s="431"/>
      <c r="AA164" s="431"/>
      <c r="AB164" s="431"/>
      <c r="AC164" s="431"/>
      <c r="AD164" s="431"/>
      <c r="AE164" s="431"/>
      <c r="AF164" s="409">
        <v>-0.01</v>
      </c>
      <c r="AG164" s="406">
        <v>0</v>
      </c>
      <c r="AH164" s="406">
        <v>0.01</v>
      </c>
      <c r="AI164" s="406">
        <v>-0.01</v>
      </c>
      <c r="AJ164" s="406">
        <v>0</v>
      </c>
      <c r="AK164" s="406">
        <v>0.01</v>
      </c>
      <c r="AL164" s="406">
        <v>-0.01</v>
      </c>
      <c r="AM164" s="406">
        <v>0</v>
      </c>
      <c r="AN164" s="406">
        <v>0.01</v>
      </c>
      <c r="AO164" s="406">
        <v>-0.01</v>
      </c>
      <c r="AP164" s="406">
        <v>0</v>
      </c>
      <c r="AQ164" s="406">
        <v>0.01</v>
      </c>
      <c r="AR164" s="406">
        <v>-0.01</v>
      </c>
      <c r="AS164" s="406">
        <v>0</v>
      </c>
      <c r="AT164" s="406">
        <v>0.01</v>
      </c>
      <c r="AU164" s="406">
        <v>-0.01</v>
      </c>
      <c r="AV164" s="406">
        <v>0</v>
      </c>
      <c r="AW164" s="406">
        <v>0.01</v>
      </c>
      <c r="AX164" s="406">
        <v>-0.01</v>
      </c>
      <c r="AY164" s="406">
        <v>0</v>
      </c>
      <c r="AZ164" s="406">
        <v>0.01</v>
      </c>
      <c r="BA164" s="406">
        <v>-0.01</v>
      </c>
      <c r="BB164" s="406">
        <v>0</v>
      </c>
      <c r="BC164" s="406">
        <v>0.01</v>
      </c>
      <c r="BD164" s="406">
        <v>-0.01</v>
      </c>
      <c r="BE164" s="406">
        <v>0</v>
      </c>
      <c r="BF164" s="407">
        <v>0.01</v>
      </c>
    </row>
    <row r="165" spans="2:109">
      <c r="C165" s="424" t="s">
        <v>420</v>
      </c>
      <c r="E165" s="405" t="str">
        <f>IFERROR((AF165-$AG165)/$AG165,"-")</f>
        <v>-</v>
      </c>
      <c r="F165" s="405" t="str">
        <f>IFERROR((AH165-$AG165)/$AG165,"-")</f>
        <v>-</v>
      </c>
      <c r="G165" s="405" t="str">
        <f>IFERROR((AI165-$AJ165)/$AJ165,"-")</f>
        <v>-</v>
      </c>
      <c r="H165" s="405" t="str">
        <f>IFERROR((AK165-$AJ165)/$AJ165,"-")</f>
        <v>-</v>
      </c>
      <c r="I165" s="405" t="str">
        <f>IFERROR((AL165-$AM165)/$AM165,"-")</f>
        <v>-</v>
      </c>
      <c r="J165" s="405" t="str">
        <f>IFERROR((AN165-$AM165)/$AM165,"-")</f>
        <v>-</v>
      </c>
      <c r="K165" s="405" t="str">
        <f>IFERROR((AO165-$AP165)/$AP165,"-")</f>
        <v>-</v>
      </c>
      <c r="L165" s="405" t="str">
        <f>IFERROR((AQ165-$AP165)/$AP165,"-")</f>
        <v>-</v>
      </c>
      <c r="M165" s="405" t="str">
        <f>IFERROR((AR165-$AS165)/$AS165,"-")</f>
        <v>-</v>
      </c>
      <c r="N165" s="405" t="str">
        <f>IFERROR((AT165-$AS165)/$AS165,"-")</f>
        <v>-</v>
      </c>
      <c r="O165" s="405" t="str">
        <f>IFERROR((AU165-$AV165)/$AV165,"-")</f>
        <v>-</v>
      </c>
      <c r="P165" s="405" t="str">
        <f>IFERROR((AW165-$AV165)/$AV165,"-")</f>
        <v>-</v>
      </c>
      <c r="Q165" s="405" t="str">
        <f>IFERROR((AX165-$AY165)/$AY165,"-")</f>
        <v>-</v>
      </c>
      <c r="R165" s="405" t="str">
        <f>IFERROR((AZ165-$AY165)/$AY165,"-")</f>
        <v>-</v>
      </c>
      <c r="S165" s="405" t="str">
        <f>IFERROR((BA165-$BB165)/$BB165,"-")</f>
        <v>-</v>
      </c>
      <c r="T165" s="405" t="str">
        <f>IFERROR((BC165-$BB165)/$BB165,"-")</f>
        <v>-</v>
      </c>
      <c r="U165" s="405" t="str">
        <f>IFERROR((BD165-$BE165)/$BE165,"-")</f>
        <v>-</v>
      </c>
      <c r="V165" s="405" t="str">
        <f>IFERROR((BF165-$BE165)/$BE165,"-")</f>
        <v>-</v>
      </c>
      <c r="W165" s="273"/>
      <c r="X165" s="273"/>
      <c r="Y165" s="432"/>
      <c r="Z165" s="273"/>
      <c r="AA165" s="432"/>
      <c r="AB165" s="273"/>
      <c r="AC165" s="273"/>
      <c r="AD165" s="432"/>
      <c r="AE165" s="273"/>
      <c r="AF165" s="412" t="s">
        <v>415</v>
      </c>
      <c r="AG165" s="412" t="s">
        <v>415</v>
      </c>
      <c r="AH165" s="412" t="s">
        <v>415</v>
      </c>
      <c r="AI165" s="412" t="s">
        <v>415</v>
      </c>
      <c r="AJ165" s="412" t="s">
        <v>415</v>
      </c>
      <c r="AK165" s="412" t="s">
        <v>415</v>
      </c>
      <c r="AL165" s="412" t="s">
        <v>415</v>
      </c>
      <c r="AM165" s="412" t="s">
        <v>415</v>
      </c>
      <c r="AN165" s="412" t="s">
        <v>415</v>
      </c>
      <c r="AO165" s="412" t="s">
        <v>415</v>
      </c>
      <c r="AP165" s="412" t="s">
        <v>415</v>
      </c>
      <c r="AQ165" s="412" t="s">
        <v>415</v>
      </c>
      <c r="AR165" s="412" t="s">
        <v>415</v>
      </c>
      <c r="AS165" s="412" t="s">
        <v>415</v>
      </c>
      <c r="AT165" s="412" t="s">
        <v>415</v>
      </c>
      <c r="AU165" s="412" t="s">
        <v>415</v>
      </c>
      <c r="AV165" s="412" t="s">
        <v>415</v>
      </c>
      <c r="AW165" s="412" t="s">
        <v>415</v>
      </c>
      <c r="AX165" s="412" t="s">
        <v>415</v>
      </c>
      <c r="AY165" s="412" t="s">
        <v>415</v>
      </c>
      <c r="AZ165" s="412" t="s">
        <v>415</v>
      </c>
      <c r="BA165" s="412" t="s">
        <v>415</v>
      </c>
      <c r="BB165" s="412" t="s">
        <v>415</v>
      </c>
      <c r="BC165" s="412" t="s">
        <v>415</v>
      </c>
      <c r="BD165" s="412" t="s">
        <v>415</v>
      </c>
      <c r="BE165" s="412" t="s">
        <v>415</v>
      </c>
      <c r="BF165" s="412" t="s">
        <v>415</v>
      </c>
    </row>
    <row r="166" spans="2:109">
      <c r="C166" s="424" t="s">
        <v>283</v>
      </c>
      <c r="E166" s="405" t="str">
        <f t="shared" ref="E166:E229" si="220">IFERROR((AF166-$AG166)/$AG166,"-")</f>
        <v>-</v>
      </c>
      <c r="F166" s="405" t="str">
        <f t="shared" ref="F166:F229" si="221">IFERROR((AH166-$AG166)/$AG166,"-")</f>
        <v>-</v>
      </c>
      <c r="G166" s="405" t="str">
        <f t="shared" ref="G166:G229" si="222">IFERROR((AI166-$AJ166)/$AJ166,"-")</f>
        <v>-</v>
      </c>
      <c r="H166" s="405" t="str">
        <f t="shared" ref="H166:H229" si="223">IFERROR((AK166-$AJ166)/$AJ166,"-")</f>
        <v>-</v>
      </c>
      <c r="I166" s="405" t="str">
        <f t="shared" ref="I166:I229" si="224">IFERROR((AL166-$AM166)/$AM166,"-")</f>
        <v>-</v>
      </c>
      <c r="J166" s="405" t="str">
        <f t="shared" ref="J166:J229" si="225">IFERROR((AN166-$AM166)/$AM166,"-")</f>
        <v>-</v>
      </c>
      <c r="K166" s="405" t="str">
        <f t="shared" ref="K166:K229" si="226">IFERROR((AO166-$AP166)/$AP166,"-")</f>
        <v>-</v>
      </c>
      <c r="L166" s="405" t="str">
        <f t="shared" ref="L166:L229" si="227">IFERROR((AQ166-$AP166)/$AP166,"-")</f>
        <v>-</v>
      </c>
      <c r="M166" s="405" t="str">
        <f t="shared" ref="M166:M229" si="228">IFERROR((AR166-$AS166)/$AS166,"-")</f>
        <v>-</v>
      </c>
      <c r="N166" s="405" t="str">
        <f t="shared" ref="N166:N229" si="229">IFERROR((AT166-$AS166)/$AS166,"-")</f>
        <v>-</v>
      </c>
      <c r="O166" s="405" t="str">
        <f t="shared" ref="O166:O229" si="230">IFERROR((AU166-$AV166)/$AV166,"-")</f>
        <v>-</v>
      </c>
      <c r="P166" s="405" t="str">
        <f t="shared" ref="P166:P229" si="231">IFERROR((AW166-$AV166)/$AV166,"-")</f>
        <v>-</v>
      </c>
      <c r="Q166" s="405" t="str">
        <f t="shared" ref="Q166:Q229" si="232">IFERROR((AX166-$AY166)/$AY166,"-")</f>
        <v>-</v>
      </c>
      <c r="R166" s="405" t="str">
        <f t="shared" ref="R166:R229" si="233">IFERROR((AZ166-$AY166)/$AY166,"-")</f>
        <v>-</v>
      </c>
      <c r="S166" s="405" t="str">
        <f t="shared" ref="S166:S229" si="234">IFERROR((BA166-$BB166)/$BB166,"-")</f>
        <v>-</v>
      </c>
      <c r="T166" s="405" t="str">
        <f t="shared" ref="T166:T229" si="235">IFERROR((BC166-$BB166)/$BB166,"-")</f>
        <v>-</v>
      </c>
      <c r="U166" s="405" t="str">
        <f t="shared" ref="U166:U229" si="236">IFERROR((BD166-$BE166)/$BE166,"-")</f>
        <v>-</v>
      </c>
      <c r="V166" s="405" t="str">
        <f t="shared" ref="V166:V229" si="237">IFERROR((BF166-$BE166)/$BE166,"-")</f>
        <v>-</v>
      </c>
      <c r="W166" s="432"/>
      <c r="X166" s="432"/>
      <c r="Y166" s="432"/>
      <c r="Z166" s="432"/>
      <c r="AA166" s="432"/>
      <c r="AB166" s="432"/>
      <c r="AC166" s="432"/>
      <c r="AD166" s="432"/>
      <c r="AE166" s="432"/>
      <c r="AF166" s="412" t="s">
        <v>415</v>
      </c>
      <c r="AG166" s="412" t="s">
        <v>415</v>
      </c>
      <c r="AH166" s="412" t="s">
        <v>415</v>
      </c>
      <c r="AI166" s="412" t="s">
        <v>415</v>
      </c>
      <c r="AJ166" s="412" t="s">
        <v>415</v>
      </c>
      <c r="AK166" s="412" t="s">
        <v>415</v>
      </c>
      <c r="AL166" s="412" t="s">
        <v>415</v>
      </c>
      <c r="AM166" s="412" t="s">
        <v>415</v>
      </c>
      <c r="AN166" s="412" t="s">
        <v>415</v>
      </c>
      <c r="AO166" s="412" t="s">
        <v>415</v>
      </c>
      <c r="AP166" s="412" t="s">
        <v>415</v>
      </c>
      <c r="AQ166" s="412" t="s">
        <v>415</v>
      </c>
      <c r="AR166" s="412" t="s">
        <v>415</v>
      </c>
      <c r="AS166" s="412" t="s">
        <v>415</v>
      </c>
      <c r="AT166" s="412" t="s">
        <v>415</v>
      </c>
      <c r="AU166" s="412" t="s">
        <v>415</v>
      </c>
      <c r="AV166" s="412" t="s">
        <v>415</v>
      </c>
      <c r="AW166" s="412" t="s">
        <v>415</v>
      </c>
      <c r="AX166" s="412" t="s">
        <v>415</v>
      </c>
      <c r="AY166" s="412" t="s">
        <v>415</v>
      </c>
      <c r="AZ166" s="412" t="s">
        <v>415</v>
      </c>
      <c r="BA166" s="412" t="s">
        <v>415</v>
      </c>
      <c r="BB166" s="412" t="s">
        <v>415</v>
      </c>
      <c r="BC166" s="412" t="s">
        <v>415</v>
      </c>
      <c r="BD166" s="412" t="s">
        <v>415</v>
      </c>
      <c r="BE166" s="412" t="s">
        <v>415</v>
      </c>
      <c r="BF166" s="412" t="s">
        <v>415</v>
      </c>
    </row>
    <row r="167" spans="2:109">
      <c r="C167" s="424" t="s">
        <v>284</v>
      </c>
      <c r="E167" s="405" t="str">
        <f t="shared" si="220"/>
        <v>-</v>
      </c>
      <c r="F167" s="405" t="str">
        <f t="shared" si="221"/>
        <v>-</v>
      </c>
      <c r="G167" s="405" t="str">
        <f t="shared" si="222"/>
        <v>-</v>
      </c>
      <c r="H167" s="405" t="str">
        <f t="shared" si="223"/>
        <v>-</v>
      </c>
      <c r="I167" s="405" t="str">
        <f t="shared" si="224"/>
        <v>-</v>
      </c>
      <c r="J167" s="405" t="str">
        <f t="shared" si="225"/>
        <v>-</v>
      </c>
      <c r="K167" s="405" t="str">
        <f t="shared" si="226"/>
        <v>-</v>
      </c>
      <c r="L167" s="405" t="str">
        <f t="shared" si="227"/>
        <v>-</v>
      </c>
      <c r="M167" s="405" t="str">
        <f t="shared" si="228"/>
        <v>-</v>
      </c>
      <c r="N167" s="405" t="str">
        <f t="shared" si="229"/>
        <v>-</v>
      </c>
      <c r="O167" s="405" t="str">
        <f t="shared" si="230"/>
        <v>-</v>
      </c>
      <c r="P167" s="405" t="str">
        <f t="shared" si="231"/>
        <v>-</v>
      </c>
      <c r="Q167" s="405" t="str">
        <f t="shared" si="232"/>
        <v>-</v>
      </c>
      <c r="R167" s="405" t="str">
        <f t="shared" si="233"/>
        <v>-</v>
      </c>
      <c r="S167" s="405" t="str">
        <f t="shared" si="234"/>
        <v>-</v>
      </c>
      <c r="T167" s="405" t="str">
        <f t="shared" si="235"/>
        <v>-</v>
      </c>
      <c r="U167" s="405" t="str">
        <f t="shared" si="236"/>
        <v>-</v>
      </c>
      <c r="V167" s="405" t="str">
        <f t="shared" si="237"/>
        <v>-</v>
      </c>
      <c r="W167" s="432"/>
      <c r="X167" s="432"/>
      <c r="Y167" s="432"/>
      <c r="Z167" s="432"/>
      <c r="AA167" s="432"/>
      <c r="AB167" s="432"/>
      <c r="AC167" s="432"/>
      <c r="AD167" s="432"/>
      <c r="AE167" s="432"/>
      <c r="AF167" s="412" t="s">
        <v>415</v>
      </c>
      <c r="AG167" s="413" t="s">
        <v>415</v>
      </c>
      <c r="AH167" s="413" t="s">
        <v>415</v>
      </c>
      <c r="AI167" s="413" t="s">
        <v>415</v>
      </c>
      <c r="AJ167" s="413" t="s">
        <v>415</v>
      </c>
      <c r="AK167" s="413" t="s">
        <v>415</v>
      </c>
      <c r="AL167" s="413" t="s">
        <v>415</v>
      </c>
      <c r="AM167" s="413" t="s">
        <v>415</v>
      </c>
      <c r="AN167" s="413" t="s">
        <v>415</v>
      </c>
      <c r="AO167" s="413" t="s">
        <v>415</v>
      </c>
      <c r="AP167" s="413" t="s">
        <v>415</v>
      </c>
      <c r="AQ167" s="413" t="s">
        <v>415</v>
      </c>
      <c r="AR167" s="413" t="s">
        <v>415</v>
      </c>
      <c r="AS167" s="413" t="s">
        <v>415</v>
      </c>
      <c r="AT167" s="413" t="s">
        <v>415</v>
      </c>
      <c r="AU167" s="413" t="s">
        <v>415</v>
      </c>
      <c r="AV167" s="413" t="s">
        <v>415</v>
      </c>
      <c r="AW167" s="413" t="s">
        <v>415</v>
      </c>
      <c r="AX167" s="413" t="s">
        <v>415</v>
      </c>
      <c r="AY167" s="413" t="s">
        <v>415</v>
      </c>
      <c r="AZ167" s="413" t="s">
        <v>415</v>
      </c>
      <c r="BA167" s="413" t="s">
        <v>415</v>
      </c>
      <c r="BB167" s="413" t="s">
        <v>415</v>
      </c>
      <c r="BC167" s="413" t="s">
        <v>415</v>
      </c>
      <c r="BD167" s="413" t="s">
        <v>415</v>
      </c>
      <c r="BE167" s="413" t="s">
        <v>415</v>
      </c>
      <c r="BF167" s="414" t="s">
        <v>415</v>
      </c>
    </row>
    <row r="168" spans="2:109" hidden="1">
      <c r="B168" s="263" t="s">
        <v>287</v>
      </c>
      <c r="C168" s="263" t="str">
        <f ca="1">VLOOKUP(B168,$B$12:$C$129,2,FALSE)</f>
        <v>Veikla (nurodykite pavadinimą; suplanuotas investicijas pagrįskite prielaidų lape)</v>
      </c>
      <c r="D168" s="52" t="str">
        <f>IF(COUNTIF(E168:BF168,"-")&lt;18,"True","False")</f>
        <v>False</v>
      </c>
      <c r="E168" s="405" t="str">
        <f t="shared" si="220"/>
        <v>-</v>
      </c>
      <c r="F168" s="405" t="str">
        <f t="shared" si="221"/>
        <v>-</v>
      </c>
      <c r="G168" s="405" t="str">
        <f t="shared" si="222"/>
        <v>-</v>
      </c>
      <c r="H168" s="405" t="str">
        <f t="shared" si="223"/>
        <v>-</v>
      </c>
      <c r="I168" s="405" t="str">
        <f t="shared" si="224"/>
        <v>-</v>
      </c>
      <c r="J168" s="405" t="str">
        <f t="shared" si="225"/>
        <v>-</v>
      </c>
      <c r="K168" s="405" t="str">
        <f t="shared" si="226"/>
        <v>-</v>
      </c>
      <c r="L168" s="405" t="str">
        <f t="shared" si="227"/>
        <v>-</v>
      </c>
      <c r="M168" s="405" t="str">
        <f t="shared" si="228"/>
        <v>-</v>
      </c>
      <c r="N168" s="405" t="str">
        <f t="shared" si="229"/>
        <v>-</v>
      </c>
      <c r="O168" s="405" t="str">
        <f t="shared" si="230"/>
        <v>-</v>
      </c>
      <c r="P168" s="405" t="str">
        <f t="shared" si="231"/>
        <v>-</v>
      </c>
      <c r="Q168" s="405" t="str">
        <f t="shared" si="232"/>
        <v>-</v>
      </c>
      <c r="R168" s="405" t="str">
        <f t="shared" si="233"/>
        <v>-</v>
      </c>
      <c r="S168" s="405" t="str">
        <f t="shared" si="234"/>
        <v>-</v>
      </c>
      <c r="T168" s="405" t="str">
        <f t="shared" si="235"/>
        <v>-</v>
      </c>
      <c r="U168" s="405" t="str">
        <f t="shared" si="236"/>
        <v>-</v>
      </c>
      <c r="V168" s="405" t="str">
        <f t="shared" si="237"/>
        <v>-</v>
      </c>
      <c r="W168" s="432"/>
      <c r="X168" s="432"/>
      <c r="Y168" s="432"/>
      <c r="Z168" s="432"/>
      <c r="AA168" s="432"/>
      <c r="AB168" s="432"/>
      <c r="AC168" s="432"/>
      <c r="AD168" s="432"/>
      <c r="AE168" s="432"/>
      <c r="AF168" s="412" t="s">
        <v>415</v>
      </c>
      <c r="AG168" s="413" t="s">
        <v>415</v>
      </c>
      <c r="AH168" s="413" t="s">
        <v>415</v>
      </c>
      <c r="AI168" s="413" t="s">
        <v>415</v>
      </c>
      <c r="AJ168" s="413" t="s">
        <v>415</v>
      </c>
      <c r="AK168" s="413" t="s">
        <v>415</v>
      </c>
      <c r="AL168" s="413" t="s">
        <v>415</v>
      </c>
      <c r="AM168" s="413" t="s">
        <v>415</v>
      </c>
      <c r="AN168" s="413" t="s">
        <v>415</v>
      </c>
      <c r="AO168" s="413" t="s">
        <v>415</v>
      </c>
      <c r="AP168" s="413" t="s">
        <v>415</v>
      </c>
      <c r="AQ168" s="413" t="s">
        <v>415</v>
      </c>
      <c r="AR168" s="413" t="s">
        <v>415</v>
      </c>
      <c r="AS168" s="413" t="s">
        <v>415</v>
      </c>
      <c r="AT168" s="413" t="s">
        <v>415</v>
      </c>
      <c r="AU168" s="413" t="s">
        <v>415</v>
      </c>
      <c r="AV168" s="413" t="s">
        <v>415</v>
      </c>
      <c r="AW168" s="413" t="s">
        <v>415</v>
      </c>
      <c r="AX168" s="413" t="s">
        <v>415</v>
      </c>
      <c r="AY168" s="413" t="s">
        <v>415</v>
      </c>
      <c r="AZ168" s="413" t="s">
        <v>415</v>
      </c>
      <c r="BA168" s="413" t="s">
        <v>415</v>
      </c>
      <c r="BB168" s="413" t="s">
        <v>415</v>
      </c>
      <c r="BC168" s="413" t="s">
        <v>415</v>
      </c>
      <c r="BD168" s="413" t="s">
        <v>415</v>
      </c>
      <c r="BE168" s="413" t="s">
        <v>415</v>
      </c>
      <c r="BF168" s="414" t="s">
        <v>415</v>
      </c>
    </row>
    <row r="169" spans="2:109" hidden="1">
      <c r="B169" s="263" t="s">
        <v>288</v>
      </c>
      <c r="C169" s="263" t="str">
        <f t="shared" ref="C169:C232" ca="1" si="238">VLOOKUP(B169,$B$12:$C$129,2,FALSE)</f>
        <v>Veikla</v>
      </c>
      <c r="D169" s="278" t="str">
        <f t="shared" ref="D169:D232" si="239">IF(COUNTIF(E169:BF169,"-")&lt;18,"True","False")</f>
        <v>False</v>
      </c>
      <c r="E169" s="405" t="str">
        <f t="shared" si="220"/>
        <v>-</v>
      </c>
      <c r="F169" s="405" t="str">
        <f t="shared" si="221"/>
        <v>-</v>
      </c>
      <c r="G169" s="405" t="str">
        <f t="shared" si="222"/>
        <v>-</v>
      </c>
      <c r="H169" s="405" t="str">
        <f t="shared" si="223"/>
        <v>-</v>
      </c>
      <c r="I169" s="405" t="str">
        <f t="shared" si="224"/>
        <v>-</v>
      </c>
      <c r="J169" s="405" t="str">
        <f t="shared" si="225"/>
        <v>-</v>
      </c>
      <c r="K169" s="405" t="str">
        <f t="shared" si="226"/>
        <v>-</v>
      </c>
      <c r="L169" s="405" t="str">
        <f t="shared" si="227"/>
        <v>-</v>
      </c>
      <c r="M169" s="405" t="str">
        <f t="shared" si="228"/>
        <v>-</v>
      </c>
      <c r="N169" s="405" t="str">
        <f t="shared" si="229"/>
        <v>-</v>
      </c>
      <c r="O169" s="405" t="str">
        <f t="shared" si="230"/>
        <v>-</v>
      </c>
      <c r="P169" s="405" t="str">
        <f t="shared" si="231"/>
        <v>-</v>
      </c>
      <c r="Q169" s="405" t="str">
        <f t="shared" si="232"/>
        <v>-</v>
      </c>
      <c r="R169" s="405" t="str">
        <f t="shared" si="233"/>
        <v>-</v>
      </c>
      <c r="S169" s="405" t="str">
        <f t="shared" si="234"/>
        <v>-</v>
      </c>
      <c r="T169" s="405" t="str">
        <f t="shared" si="235"/>
        <v>-</v>
      </c>
      <c r="U169" s="405" t="str">
        <f t="shared" si="236"/>
        <v>-</v>
      </c>
      <c r="V169" s="405" t="str">
        <f t="shared" si="237"/>
        <v>-</v>
      </c>
      <c r="W169" s="432"/>
      <c r="X169" s="432"/>
      <c r="Y169" s="432"/>
      <c r="Z169" s="432"/>
      <c r="AA169" s="432"/>
      <c r="AB169" s="432"/>
      <c r="AC169" s="432"/>
      <c r="AD169" s="432"/>
      <c r="AE169" s="432"/>
      <c r="AF169" s="412" t="s">
        <v>415</v>
      </c>
      <c r="AG169" s="413" t="s">
        <v>415</v>
      </c>
      <c r="AH169" s="413" t="s">
        <v>415</v>
      </c>
      <c r="AI169" s="413" t="s">
        <v>415</v>
      </c>
      <c r="AJ169" s="413" t="s">
        <v>415</v>
      </c>
      <c r="AK169" s="413" t="s">
        <v>415</v>
      </c>
      <c r="AL169" s="413" t="s">
        <v>415</v>
      </c>
      <c r="AM169" s="413" t="s">
        <v>415</v>
      </c>
      <c r="AN169" s="413" t="s">
        <v>415</v>
      </c>
      <c r="AO169" s="413" t="s">
        <v>415</v>
      </c>
      <c r="AP169" s="413" t="s">
        <v>415</v>
      </c>
      <c r="AQ169" s="413" t="s">
        <v>415</v>
      </c>
      <c r="AR169" s="413" t="s">
        <v>415</v>
      </c>
      <c r="AS169" s="413" t="s">
        <v>415</v>
      </c>
      <c r="AT169" s="413" t="s">
        <v>415</v>
      </c>
      <c r="AU169" s="413" t="s">
        <v>415</v>
      </c>
      <c r="AV169" s="413" t="s">
        <v>415</v>
      </c>
      <c r="AW169" s="413" t="s">
        <v>415</v>
      </c>
      <c r="AX169" s="413" t="s">
        <v>415</v>
      </c>
      <c r="AY169" s="413" t="s">
        <v>415</v>
      </c>
      <c r="AZ169" s="413" t="s">
        <v>415</v>
      </c>
      <c r="BA169" s="413" t="s">
        <v>415</v>
      </c>
      <c r="BB169" s="413" t="s">
        <v>415</v>
      </c>
      <c r="BC169" s="413" t="s">
        <v>415</v>
      </c>
      <c r="BD169" s="413" t="s">
        <v>415</v>
      </c>
      <c r="BE169" s="413" t="s">
        <v>415</v>
      </c>
      <c r="BF169" s="414" t="s">
        <v>415</v>
      </c>
    </row>
    <row r="170" spans="2:109" hidden="1">
      <c r="B170" s="263" t="s">
        <v>289</v>
      </c>
      <c r="C170" s="263" t="str">
        <f t="shared" ca="1" si="238"/>
        <v>Veikla</v>
      </c>
      <c r="D170" s="278" t="str">
        <f t="shared" si="239"/>
        <v>False</v>
      </c>
      <c r="E170" s="405" t="str">
        <f t="shared" si="220"/>
        <v>-</v>
      </c>
      <c r="F170" s="405" t="str">
        <f t="shared" si="221"/>
        <v>-</v>
      </c>
      <c r="G170" s="405" t="str">
        <f t="shared" si="222"/>
        <v>-</v>
      </c>
      <c r="H170" s="405" t="str">
        <f t="shared" si="223"/>
        <v>-</v>
      </c>
      <c r="I170" s="405" t="str">
        <f t="shared" si="224"/>
        <v>-</v>
      </c>
      <c r="J170" s="405" t="str">
        <f t="shared" si="225"/>
        <v>-</v>
      </c>
      <c r="K170" s="405" t="str">
        <f t="shared" si="226"/>
        <v>-</v>
      </c>
      <c r="L170" s="405" t="str">
        <f t="shared" si="227"/>
        <v>-</v>
      </c>
      <c r="M170" s="405" t="str">
        <f t="shared" si="228"/>
        <v>-</v>
      </c>
      <c r="N170" s="405" t="str">
        <f t="shared" si="229"/>
        <v>-</v>
      </c>
      <c r="O170" s="405" t="str">
        <f t="shared" si="230"/>
        <v>-</v>
      </c>
      <c r="P170" s="405" t="str">
        <f t="shared" si="231"/>
        <v>-</v>
      </c>
      <c r="Q170" s="405" t="str">
        <f t="shared" si="232"/>
        <v>-</v>
      </c>
      <c r="R170" s="405" t="str">
        <f t="shared" si="233"/>
        <v>-</v>
      </c>
      <c r="S170" s="405" t="str">
        <f t="shared" si="234"/>
        <v>-</v>
      </c>
      <c r="T170" s="405" t="str">
        <f t="shared" si="235"/>
        <v>-</v>
      </c>
      <c r="U170" s="405" t="str">
        <f t="shared" si="236"/>
        <v>-</v>
      </c>
      <c r="V170" s="405" t="str">
        <f t="shared" si="237"/>
        <v>-</v>
      </c>
      <c r="W170" s="432"/>
      <c r="X170" s="432"/>
      <c r="Y170" s="432"/>
      <c r="Z170" s="432"/>
      <c r="AA170" s="432"/>
      <c r="AB170" s="432"/>
      <c r="AC170" s="432"/>
      <c r="AD170" s="432"/>
      <c r="AE170" s="432"/>
      <c r="AF170" s="412" t="s">
        <v>415</v>
      </c>
      <c r="AG170" s="413" t="s">
        <v>415</v>
      </c>
      <c r="AH170" s="413" t="s">
        <v>415</v>
      </c>
      <c r="AI170" s="413" t="s">
        <v>415</v>
      </c>
      <c r="AJ170" s="413" t="s">
        <v>415</v>
      </c>
      <c r="AK170" s="413" t="s">
        <v>415</v>
      </c>
      <c r="AL170" s="413" t="s">
        <v>415</v>
      </c>
      <c r="AM170" s="413" t="s">
        <v>415</v>
      </c>
      <c r="AN170" s="413" t="s">
        <v>415</v>
      </c>
      <c r="AO170" s="413" t="s">
        <v>415</v>
      </c>
      <c r="AP170" s="413" t="s">
        <v>415</v>
      </c>
      <c r="AQ170" s="413" t="s">
        <v>415</v>
      </c>
      <c r="AR170" s="413" t="s">
        <v>415</v>
      </c>
      <c r="AS170" s="413" t="s">
        <v>415</v>
      </c>
      <c r="AT170" s="413" t="s">
        <v>415</v>
      </c>
      <c r="AU170" s="413" t="s">
        <v>415</v>
      </c>
      <c r="AV170" s="413" t="s">
        <v>415</v>
      </c>
      <c r="AW170" s="413" t="s">
        <v>415</v>
      </c>
      <c r="AX170" s="413" t="s">
        <v>415</v>
      </c>
      <c r="AY170" s="413" t="s">
        <v>415</v>
      </c>
      <c r="AZ170" s="413" t="s">
        <v>415</v>
      </c>
      <c r="BA170" s="413" t="s">
        <v>415</v>
      </c>
      <c r="BB170" s="413" t="s">
        <v>415</v>
      </c>
      <c r="BC170" s="413" t="s">
        <v>415</v>
      </c>
      <c r="BD170" s="413" t="s">
        <v>415</v>
      </c>
      <c r="BE170" s="413" t="s">
        <v>415</v>
      </c>
      <c r="BF170" s="414" t="s">
        <v>415</v>
      </c>
    </row>
    <row r="171" spans="2:109" hidden="1">
      <c r="B171" s="263" t="s">
        <v>290</v>
      </c>
      <c r="C171" s="263" t="str">
        <f t="shared" ca="1" si="238"/>
        <v>Veikla</v>
      </c>
      <c r="D171" s="278" t="str">
        <f t="shared" si="239"/>
        <v>False</v>
      </c>
      <c r="E171" s="405" t="str">
        <f t="shared" si="220"/>
        <v>-</v>
      </c>
      <c r="F171" s="405" t="str">
        <f t="shared" si="221"/>
        <v>-</v>
      </c>
      <c r="G171" s="405" t="str">
        <f t="shared" si="222"/>
        <v>-</v>
      </c>
      <c r="H171" s="405" t="str">
        <f t="shared" si="223"/>
        <v>-</v>
      </c>
      <c r="I171" s="405" t="str">
        <f t="shared" si="224"/>
        <v>-</v>
      </c>
      <c r="J171" s="405" t="str">
        <f t="shared" si="225"/>
        <v>-</v>
      </c>
      <c r="K171" s="405" t="str">
        <f t="shared" si="226"/>
        <v>-</v>
      </c>
      <c r="L171" s="405" t="str">
        <f t="shared" si="227"/>
        <v>-</v>
      </c>
      <c r="M171" s="405" t="str">
        <f t="shared" si="228"/>
        <v>-</v>
      </c>
      <c r="N171" s="405" t="str">
        <f t="shared" si="229"/>
        <v>-</v>
      </c>
      <c r="O171" s="405" t="str">
        <f t="shared" si="230"/>
        <v>-</v>
      </c>
      <c r="P171" s="405" t="str">
        <f t="shared" si="231"/>
        <v>-</v>
      </c>
      <c r="Q171" s="405" t="str">
        <f t="shared" si="232"/>
        <v>-</v>
      </c>
      <c r="R171" s="405" t="str">
        <f t="shared" si="233"/>
        <v>-</v>
      </c>
      <c r="S171" s="405" t="str">
        <f t="shared" si="234"/>
        <v>-</v>
      </c>
      <c r="T171" s="405" t="str">
        <f t="shared" si="235"/>
        <v>-</v>
      </c>
      <c r="U171" s="405" t="str">
        <f t="shared" si="236"/>
        <v>-</v>
      </c>
      <c r="V171" s="405" t="str">
        <f t="shared" si="237"/>
        <v>-</v>
      </c>
      <c r="W171" s="432"/>
      <c r="X171" s="432"/>
      <c r="Y171" s="432"/>
      <c r="Z171" s="432"/>
      <c r="AA171" s="432"/>
      <c r="AB171" s="432"/>
      <c r="AC171" s="432"/>
      <c r="AD171" s="432"/>
      <c r="AE171" s="432"/>
      <c r="AF171" s="412" t="s">
        <v>415</v>
      </c>
      <c r="AG171" s="413" t="s">
        <v>415</v>
      </c>
      <c r="AH171" s="413" t="s">
        <v>415</v>
      </c>
      <c r="AI171" s="413" t="s">
        <v>415</v>
      </c>
      <c r="AJ171" s="413" t="s">
        <v>415</v>
      </c>
      <c r="AK171" s="413" t="s">
        <v>415</v>
      </c>
      <c r="AL171" s="413" t="s">
        <v>415</v>
      </c>
      <c r="AM171" s="413" t="s">
        <v>415</v>
      </c>
      <c r="AN171" s="413" t="s">
        <v>415</v>
      </c>
      <c r="AO171" s="413" t="s">
        <v>415</v>
      </c>
      <c r="AP171" s="413" t="s">
        <v>415</v>
      </c>
      <c r="AQ171" s="413" t="s">
        <v>415</v>
      </c>
      <c r="AR171" s="413" t="s">
        <v>415</v>
      </c>
      <c r="AS171" s="413" t="s">
        <v>415</v>
      </c>
      <c r="AT171" s="413" t="s">
        <v>415</v>
      </c>
      <c r="AU171" s="413" t="s">
        <v>415</v>
      </c>
      <c r="AV171" s="413" t="s">
        <v>415</v>
      </c>
      <c r="AW171" s="413" t="s">
        <v>415</v>
      </c>
      <c r="AX171" s="413" t="s">
        <v>415</v>
      </c>
      <c r="AY171" s="413" t="s">
        <v>415</v>
      </c>
      <c r="AZ171" s="413" t="s">
        <v>415</v>
      </c>
      <c r="BA171" s="413" t="s">
        <v>415</v>
      </c>
      <c r="BB171" s="413" t="s">
        <v>415</v>
      </c>
      <c r="BC171" s="413" t="s">
        <v>415</v>
      </c>
      <c r="BD171" s="413" t="s">
        <v>415</v>
      </c>
      <c r="BE171" s="413" t="s">
        <v>415</v>
      </c>
      <c r="BF171" s="414" t="s">
        <v>415</v>
      </c>
    </row>
    <row r="172" spans="2:109" hidden="1">
      <c r="B172" s="263" t="s">
        <v>291</v>
      </c>
      <c r="C172" s="263" t="str">
        <f t="shared" ca="1" si="238"/>
        <v>Veikla</v>
      </c>
      <c r="D172" s="278" t="str">
        <f t="shared" si="239"/>
        <v>False</v>
      </c>
      <c r="E172" s="405" t="str">
        <f t="shared" si="220"/>
        <v>-</v>
      </c>
      <c r="F172" s="405" t="str">
        <f t="shared" si="221"/>
        <v>-</v>
      </c>
      <c r="G172" s="405" t="str">
        <f t="shared" si="222"/>
        <v>-</v>
      </c>
      <c r="H172" s="405" t="str">
        <f t="shared" si="223"/>
        <v>-</v>
      </c>
      <c r="I172" s="405" t="str">
        <f t="shared" si="224"/>
        <v>-</v>
      </c>
      <c r="J172" s="405" t="str">
        <f t="shared" si="225"/>
        <v>-</v>
      </c>
      <c r="K172" s="405" t="str">
        <f t="shared" si="226"/>
        <v>-</v>
      </c>
      <c r="L172" s="405" t="str">
        <f t="shared" si="227"/>
        <v>-</v>
      </c>
      <c r="M172" s="405" t="str">
        <f t="shared" si="228"/>
        <v>-</v>
      </c>
      <c r="N172" s="405" t="str">
        <f t="shared" si="229"/>
        <v>-</v>
      </c>
      <c r="O172" s="405" t="str">
        <f t="shared" si="230"/>
        <v>-</v>
      </c>
      <c r="P172" s="405" t="str">
        <f t="shared" si="231"/>
        <v>-</v>
      </c>
      <c r="Q172" s="405" t="str">
        <f t="shared" si="232"/>
        <v>-</v>
      </c>
      <c r="R172" s="405" t="str">
        <f t="shared" si="233"/>
        <v>-</v>
      </c>
      <c r="S172" s="405" t="str">
        <f t="shared" si="234"/>
        <v>-</v>
      </c>
      <c r="T172" s="405" t="str">
        <f t="shared" si="235"/>
        <v>-</v>
      </c>
      <c r="U172" s="405" t="str">
        <f t="shared" si="236"/>
        <v>-</v>
      </c>
      <c r="V172" s="405" t="str">
        <f t="shared" si="237"/>
        <v>-</v>
      </c>
      <c r="W172" s="432"/>
      <c r="X172" s="432"/>
      <c r="Y172" s="432"/>
      <c r="Z172" s="432"/>
      <c r="AA172" s="432"/>
      <c r="AB172" s="432"/>
      <c r="AC172" s="432"/>
      <c r="AD172" s="432"/>
      <c r="AE172" s="432"/>
      <c r="AF172" s="412" t="s">
        <v>415</v>
      </c>
      <c r="AG172" s="413" t="s">
        <v>415</v>
      </c>
      <c r="AH172" s="413" t="s">
        <v>415</v>
      </c>
      <c r="AI172" s="413" t="s">
        <v>415</v>
      </c>
      <c r="AJ172" s="413" t="s">
        <v>415</v>
      </c>
      <c r="AK172" s="413" t="s">
        <v>415</v>
      </c>
      <c r="AL172" s="413" t="s">
        <v>415</v>
      </c>
      <c r="AM172" s="413" t="s">
        <v>415</v>
      </c>
      <c r="AN172" s="413" t="s">
        <v>415</v>
      </c>
      <c r="AO172" s="413" t="s">
        <v>415</v>
      </c>
      <c r="AP172" s="413" t="s">
        <v>415</v>
      </c>
      <c r="AQ172" s="413" t="s">
        <v>415</v>
      </c>
      <c r="AR172" s="413" t="s">
        <v>415</v>
      </c>
      <c r="AS172" s="413" t="s">
        <v>415</v>
      </c>
      <c r="AT172" s="413" t="s">
        <v>415</v>
      </c>
      <c r="AU172" s="413" t="s">
        <v>415</v>
      </c>
      <c r="AV172" s="413" t="s">
        <v>415</v>
      </c>
      <c r="AW172" s="413" t="s">
        <v>415</v>
      </c>
      <c r="AX172" s="413" t="s">
        <v>415</v>
      </c>
      <c r="AY172" s="413" t="s">
        <v>415</v>
      </c>
      <c r="AZ172" s="413" t="s">
        <v>415</v>
      </c>
      <c r="BA172" s="413" t="s">
        <v>415</v>
      </c>
      <c r="BB172" s="413" t="s">
        <v>415</v>
      </c>
      <c r="BC172" s="413" t="s">
        <v>415</v>
      </c>
      <c r="BD172" s="413" t="s">
        <v>415</v>
      </c>
      <c r="BE172" s="413" t="s">
        <v>415</v>
      </c>
      <c r="BF172" s="414" t="s">
        <v>415</v>
      </c>
    </row>
    <row r="173" spans="2:109" hidden="1">
      <c r="B173" s="263" t="s">
        <v>292</v>
      </c>
      <c r="C173" s="263" t="str">
        <f t="shared" ca="1" si="238"/>
        <v>Veikla</v>
      </c>
      <c r="D173" s="278" t="str">
        <f t="shared" si="239"/>
        <v>False</v>
      </c>
      <c r="E173" s="405" t="str">
        <f t="shared" si="220"/>
        <v>-</v>
      </c>
      <c r="F173" s="405" t="str">
        <f t="shared" si="221"/>
        <v>-</v>
      </c>
      <c r="G173" s="405" t="str">
        <f t="shared" si="222"/>
        <v>-</v>
      </c>
      <c r="H173" s="405" t="str">
        <f t="shared" si="223"/>
        <v>-</v>
      </c>
      <c r="I173" s="405" t="str">
        <f t="shared" si="224"/>
        <v>-</v>
      </c>
      <c r="J173" s="405" t="str">
        <f t="shared" si="225"/>
        <v>-</v>
      </c>
      <c r="K173" s="405" t="str">
        <f t="shared" si="226"/>
        <v>-</v>
      </c>
      <c r="L173" s="405" t="str">
        <f t="shared" si="227"/>
        <v>-</v>
      </c>
      <c r="M173" s="405" t="str">
        <f t="shared" si="228"/>
        <v>-</v>
      </c>
      <c r="N173" s="405" t="str">
        <f t="shared" si="229"/>
        <v>-</v>
      </c>
      <c r="O173" s="405" t="str">
        <f t="shared" si="230"/>
        <v>-</v>
      </c>
      <c r="P173" s="405" t="str">
        <f t="shared" si="231"/>
        <v>-</v>
      </c>
      <c r="Q173" s="405" t="str">
        <f t="shared" si="232"/>
        <v>-</v>
      </c>
      <c r="R173" s="405" t="str">
        <f t="shared" si="233"/>
        <v>-</v>
      </c>
      <c r="S173" s="405" t="str">
        <f t="shared" si="234"/>
        <v>-</v>
      </c>
      <c r="T173" s="405" t="str">
        <f t="shared" si="235"/>
        <v>-</v>
      </c>
      <c r="U173" s="405" t="str">
        <f t="shared" si="236"/>
        <v>-</v>
      </c>
      <c r="V173" s="405" t="str">
        <f t="shared" si="237"/>
        <v>-</v>
      </c>
      <c r="W173" s="432"/>
      <c r="X173" s="432"/>
      <c r="Y173" s="432"/>
      <c r="Z173" s="432"/>
      <c r="AA173" s="432"/>
      <c r="AB173" s="432"/>
      <c r="AC173" s="432"/>
      <c r="AD173" s="432"/>
      <c r="AE173" s="432"/>
      <c r="AF173" s="412" t="s">
        <v>415</v>
      </c>
      <c r="AG173" s="413" t="s">
        <v>415</v>
      </c>
      <c r="AH173" s="413" t="s">
        <v>415</v>
      </c>
      <c r="AI173" s="413" t="s">
        <v>415</v>
      </c>
      <c r="AJ173" s="413" t="s">
        <v>415</v>
      </c>
      <c r="AK173" s="413" t="s">
        <v>415</v>
      </c>
      <c r="AL173" s="413" t="s">
        <v>415</v>
      </c>
      <c r="AM173" s="413" t="s">
        <v>415</v>
      </c>
      <c r="AN173" s="413" t="s">
        <v>415</v>
      </c>
      <c r="AO173" s="413" t="s">
        <v>415</v>
      </c>
      <c r="AP173" s="413" t="s">
        <v>415</v>
      </c>
      <c r="AQ173" s="413" t="s">
        <v>415</v>
      </c>
      <c r="AR173" s="413" t="s">
        <v>415</v>
      </c>
      <c r="AS173" s="413" t="s">
        <v>415</v>
      </c>
      <c r="AT173" s="413" t="s">
        <v>415</v>
      </c>
      <c r="AU173" s="413" t="s">
        <v>415</v>
      </c>
      <c r="AV173" s="413" t="s">
        <v>415</v>
      </c>
      <c r="AW173" s="413" t="s">
        <v>415</v>
      </c>
      <c r="AX173" s="413" t="s">
        <v>415</v>
      </c>
      <c r="AY173" s="413" t="s">
        <v>415</v>
      </c>
      <c r="AZ173" s="413" t="s">
        <v>415</v>
      </c>
      <c r="BA173" s="413" t="s">
        <v>415</v>
      </c>
      <c r="BB173" s="413" t="s">
        <v>415</v>
      </c>
      <c r="BC173" s="413" t="s">
        <v>415</v>
      </c>
      <c r="BD173" s="413" t="s">
        <v>415</v>
      </c>
      <c r="BE173" s="413" t="s">
        <v>415</v>
      </c>
      <c r="BF173" s="414" t="s">
        <v>415</v>
      </c>
    </row>
    <row r="174" spans="2:109" hidden="1">
      <c r="B174" s="263" t="s">
        <v>293</v>
      </c>
      <c r="C174" s="263" t="str">
        <f t="shared" ca="1" si="238"/>
        <v>Veikla</v>
      </c>
      <c r="D174" s="278" t="str">
        <f t="shared" si="239"/>
        <v>False</v>
      </c>
      <c r="E174" s="405" t="str">
        <f t="shared" si="220"/>
        <v>-</v>
      </c>
      <c r="F174" s="405" t="str">
        <f t="shared" si="221"/>
        <v>-</v>
      </c>
      <c r="G174" s="405" t="str">
        <f t="shared" si="222"/>
        <v>-</v>
      </c>
      <c r="H174" s="405" t="str">
        <f t="shared" si="223"/>
        <v>-</v>
      </c>
      <c r="I174" s="405" t="str">
        <f t="shared" si="224"/>
        <v>-</v>
      </c>
      <c r="J174" s="405" t="str">
        <f t="shared" si="225"/>
        <v>-</v>
      </c>
      <c r="K174" s="405" t="str">
        <f t="shared" si="226"/>
        <v>-</v>
      </c>
      <c r="L174" s="405" t="str">
        <f t="shared" si="227"/>
        <v>-</v>
      </c>
      <c r="M174" s="405" t="str">
        <f t="shared" si="228"/>
        <v>-</v>
      </c>
      <c r="N174" s="405" t="str">
        <f t="shared" si="229"/>
        <v>-</v>
      </c>
      <c r="O174" s="405" t="str">
        <f t="shared" si="230"/>
        <v>-</v>
      </c>
      <c r="P174" s="405" t="str">
        <f t="shared" si="231"/>
        <v>-</v>
      </c>
      <c r="Q174" s="405" t="str">
        <f t="shared" si="232"/>
        <v>-</v>
      </c>
      <c r="R174" s="405" t="str">
        <f t="shared" si="233"/>
        <v>-</v>
      </c>
      <c r="S174" s="405" t="str">
        <f t="shared" si="234"/>
        <v>-</v>
      </c>
      <c r="T174" s="405" t="str">
        <f t="shared" si="235"/>
        <v>-</v>
      </c>
      <c r="U174" s="405" t="str">
        <f t="shared" si="236"/>
        <v>-</v>
      </c>
      <c r="V174" s="405" t="str">
        <f t="shared" si="237"/>
        <v>-</v>
      </c>
      <c r="W174" s="432"/>
      <c r="X174" s="432"/>
      <c r="Y174" s="432"/>
      <c r="Z174" s="432"/>
      <c r="AA174" s="432"/>
      <c r="AB174" s="432"/>
      <c r="AC174" s="432"/>
      <c r="AD174" s="432"/>
      <c r="AE174" s="432"/>
      <c r="AF174" s="412" t="s">
        <v>415</v>
      </c>
      <c r="AG174" s="413" t="s">
        <v>415</v>
      </c>
      <c r="AH174" s="413" t="s">
        <v>415</v>
      </c>
      <c r="AI174" s="413" t="s">
        <v>415</v>
      </c>
      <c r="AJ174" s="413" t="s">
        <v>415</v>
      </c>
      <c r="AK174" s="413" t="s">
        <v>415</v>
      </c>
      <c r="AL174" s="413" t="s">
        <v>415</v>
      </c>
      <c r="AM174" s="413" t="s">
        <v>415</v>
      </c>
      <c r="AN174" s="413" t="s">
        <v>415</v>
      </c>
      <c r="AO174" s="413" t="s">
        <v>415</v>
      </c>
      <c r="AP174" s="413" t="s">
        <v>415</v>
      </c>
      <c r="AQ174" s="413" t="s">
        <v>415</v>
      </c>
      <c r="AR174" s="413" t="s">
        <v>415</v>
      </c>
      <c r="AS174" s="413" t="s">
        <v>415</v>
      </c>
      <c r="AT174" s="413" t="s">
        <v>415</v>
      </c>
      <c r="AU174" s="413" t="s">
        <v>415</v>
      </c>
      <c r="AV174" s="413" t="s">
        <v>415</v>
      </c>
      <c r="AW174" s="413" t="s">
        <v>415</v>
      </c>
      <c r="AX174" s="413" t="s">
        <v>415</v>
      </c>
      <c r="AY174" s="413" t="s">
        <v>415</v>
      </c>
      <c r="AZ174" s="413" t="s">
        <v>415</v>
      </c>
      <c r="BA174" s="413" t="s">
        <v>415</v>
      </c>
      <c r="BB174" s="413" t="s">
        <v>415</v>
      </c>
      <c r="BC174" s="413" t="s">
        <v>415</v>
      </c>
      <c r="BD174" s="413" t="s">
        <v>415</v>
      </c>
      <c r="BE174" s="413" t="s">
        <v>415</v>
      </c>
      <c r="BF174" s="414" t="s">
        <v>415</v>
      </c>
    </row>
    <row r="175" spans="2:109" hidden="1">
      <c r="B175" s="263" t="s">
        <v>294</v>
      </c>
      <c r="C175" s="263" t="str">
        <f t="shared" ca="1" si="238"/>
        <v>Veikla</v>
      </c>
      <c r="D175" s="278" t="str">
        <f t="shared" si="239"/>
        <v>False</v>
      </c>
      <c r="E175" s="405" t="str">
        <f t="shared" si="220"/>
        <v>-</v>
      </c>
      <c r="F175" s="405" t="str">
        <f t="shared" si="221"/>
        <v>-</v>
      </c>
      <c r="G175" s="405" t="str">
        <f t="shared" si="222"/>
        <v>-</v>
      </c>
      <c r="H175" s="405" t="str">
        <f t="shared" si="223"/>
        <v>-</v>
      </c>
      <c r="I175" s="405" t="str">
        <f t="shared" si="224"/>
        <v>-</v>
      </c>
      <c r="J175" s="405" t="str">
        <f t="shared" si="225"/>
        <v>-</v>
      </c>
      <c r="K175" s="405" t="str">
        <f t="shared" si="226"/>
        <v>-</v>
      </c>
      <c r="L175" s="405" t="str">
        <f t="shared" si="227"/>
        <v>-</v>
      </c>
      <c r="M175" s="405" t="str">
        <f t="shared" si="228"/>
        <v>-</v>
      </c>
      <c r="N175" s="405" t="str">
        <f t="shared" si="229"/>
        <v>-</v>
      </c>
      <c r="O175" s="405" t="str">
        <f t="shared" si="230"/>
        <v>-</v>
      </c>
      <c r="P175" s="405" t="str">
        <f t="shared" si="231"/>
        <v>-</v>
      </c>
      <c r="Q175" s="405" t="str">
        <f t="shared" si="232"/>
        <v>-</v>
      </c>
      <c r="R175" s="405" t="str">
        <f t="shared" si="233"/>
        <v>-</v>
      </c>
      <c r="S175" s="405" t="str">
        <f t="shared" si="234"/>
        <v>-</v>
      </c>
      <c r="T175" s="405" t="str">
        <f t="shared" si="235"/>
        <v>-</v>
      </c>
      <c r="U175" s="405" t="str">
        <f t="shared" si="236"/>
        <v>-</v>
      </c>
      <c r="V175" s="405" t="str">
        <f t="shared" si="237"/>
        <v>-</v>
      </c>
      <c r="W175" s="432"/>
      <c r="X175" s="432"/>
      <c r="Y175" s="432"/>
      <c r="Z175" s="432"/>
      <c r="AA175" s="432"/>
      <c r="AB175" s="432"/>
      <c r="AC175" s="432"/>
      <c r="AD175" s="432"/>
      <c r="AE175" s="432"/>
      <c r="AF175" s="412" t="s">
        <v>415</v>
      </c>
      <c r="AG175" s="413" t="s">
        <v>415</v>
      </c>
      <c r="AH175" s="413" t="s">
        <v>415</v>
      </c>
      <c r="AI175" s="413" t="s">
        <v>415</v>
      </c>
      <c r="AJ175" s="413" t="s">
        <v>415</v>
      </c>
      <c r="AK175" s="413" t="s">
        <v>415</v>
      </c>
      <c r="AL175" s="413" t="s">
        <v>415</v>
      </c>
      <c r="AM175" s="413" t="s">
        <v>415</v>
      </c>
      <c r="AN175" s="413" t="s">
        <v>415</v>
      </c>
      <c r="AO175" s="413" t="s">
        <v>415</v>
      </c>
      <c r="AP175" s="413" t="s">
        <v>415</v>
      </c>
      <c r="AQ175" s="413" t="s">
        <v>415</v>
      </c>
      <c r="AR175" s="413" t="s">
        <v>415</v>
      </c>
      <c r="AS175" s="413" t="s">
        <v>415</v>
      </c>
      <c r="AT175" s="413" t="s">
        <v>415</v>
      </c>
      <c r="AU175" s="413" t="s">
        <v>415</v>
      </c>
      <c r="AV175" s="413" t="s">
        <v>415</v>
      </c>
      <c r="AW175" s="413" t="s">
        <v>415</v>
      </c>
      <c r="AX175" s="413" t="s">
        <v>415</v>
      </c>
      <c r="AY175" s="413" t="s">
        <v>415</v>
      </c>
      <c r="AZ175" s="413" t="s">
        <v>415</v>
      </c>
      <c r="BA175" s="413" t="s">
        <v>415</v>
      </c>
      <c r="BB175" s="413" t="s">
        <v>415</v>
      </c>
      <c r="BC175" s="413" t="s">
        <v>415</v>
      </c>
      <c r="BD175" s="413" t="s">
        <v>415</v>
      </c>
      <c r="BE175" s="413" t="s">
        <v>415</v>
      </c>
      <c r="BF175" s="414" t="s">
        <v>415</v>
      </c>
    </row>
    <row r="176" spans="2:109" hidden="1">
      <c r="B176" s="263" t="s">
        <v>295</v>
      </c>
      <c r="C176" s="263" t="str">
        <f t="shared" ca="1" si="238"/>
        <v>Reinvesticijos (po priemonės įgyvendinimo)</v>
      </c>
      <c r="D176" s="278" t="str">
        <f t="shared" si="239"/>
        <v>False</v>
      </c>
      <c r="E176" s="405" t="str">
        <f t="shared" si="220"/>
        <v>-</v>
      </c>
      <c r="F176" s="405" t="str">
        <f t="shared" si="221"/>
        <v>-</v>
      </c>
      <c r="G176" s="405" t="str">
        <f t="shared" si="222"/>
        <v>-</v>
      </c>
      <c r="H176" s="405" t="str">
        <f t="shared" si="223"/>
        <v>-</v>
      </c>
      <c r="I176" s="405" t="str">
        <f t="shared" si="224"/>
        <v>-</v>
      </c>
      <c r="J176" s="405" t="str">
        <f t="shared" si="225"/>
        <v>-</v>
      </c>
      <c r="K176" s="405" t="str">
        <f t="shared" si="226"/>
        <v>-</v>
      </c>
      <c r="L176" s="405" t="str">
        <f t="shared" si="227"/>
        <v>-</v>
      </c>
      <c r="M176" s="405" t="str">
        <f t="shared" si="228"/>
        <v>-</v>
      </c>
      <c r="N176" s="405" t="str">
        <f t="shared" si="229"/>
        <v>-</v>
      </c>
      <c r="O176" s="405" t="str">
        <f t="shared" si="230"/>
        <v>-</v>
      </c>
      <c r="P176" s="405" t="str">
        <f t="shared" si="231"/>
        <v>-</v>
      </c>
      <c r="Q176" s="405" t="str">
        <f t="shared" si="232"/>
        <v>-</v>
      </c>
      <c r="R176" s="405" t="str">
        <f t="shared" si="233"/>
        <v>-</v>
      </c>
      <c r="S176" s="405" t="str">
        <f t="shared" si="234"/>
        <v>-</v>
      </c>
      <c r="T176" s="405" t="str">
        <f t="shared" si="235"/>
        <v>-</v>
      </c>
      <c r="U176" s="405" t="str">
        <f t="shared" si="236"/>
        <v>-</v>
      </c>
      <c r="V176" s="405" t="str">
        <f t="shared" si="237"/>
        <v>-</v>
      </c>
      <c r="W176" s="432"/>
      <c r="X176" s="432"/>
      <c r="Y176" s="432"/>
      <c r="Z176" s="432"/>
      <c r="AA176" s="432"/>
      <c r="AB176" s="432"/>
      <c r="AC176" s="432"/>
      <c r="AD176" s="432"/>
      <c r="AE176" s="432"/>
      <c r="AF176" s="412" t="s">
        <v>415</v>
      </c>
      <c r="AG176" s="413" t="s">
        <v>415</v>
      </c>
      <c r="AH176" s="413" t="s">
        <v>415</v>
      </c>
      <c r="AI176" s="413" t="s">
        <v>415</v>
      </c>
      <c r="AJ176" s="413" t="s">
        <v>415</v>
      </c>
      <c r="AK176" s="413" t="s">
        <v>415</v>
      </c>
      <c r="AL176" s="413" t="s">
        <v>415</v>
      </c>
      <c r="AM176" s="413" t="s">
        <v>415</v>
      </c>
      <c r="AN176" s="413" t="s">
        <v>415</v>
      </c>
      <c r="AO176" s="413" t="s">
        <v>415</v>
      </c>
      <c r="AP176" s="413" t="s">
        <v>415</v>
      </c>
      <c r="AQ176" s="413" t="s">
        <v>415</v>
      </c>
      <c r="AR176" s="413" t="s">
        <v>415</v>
      </c>
      <c r="AS176" s="413" t="s">
        <v>415</v>
      </c>
      <c r="AT176" s="413" t="s">
        <v>415</v>
      </c>
      <c r="AU176" s="413" t="s">
        <v>415</v>
      </c>
      <c r="AV176" s="413" t="s">
        <v>415</v>
      </c>
      <c r="AW176" s="413" t="s">
        <v>415</v>
      </c>
      <c r="AX176" s="413" t="s">
        <v>415</v>
      </c>
      <c r="AY176" s="413" t="s">
        <v>415</v>
      </c>
      <c r="AZ176" s="413" t="s">
        <v>415</v>
      </c>
      <c r="BA176" s="413" t="s">
        <v>415</v>
      </c>
      <c r="BB176" s="413" t="s">
        <v>415</v>
      </c>
      <c r="BC176" s="413" t="s">
        <v>415</v>
      </c>
      <c r="BD176" s="413" t="s">
        <v>415</v>
      </c>
      <c r="BE176" s="413" t="s">
        <v>415</v>
      </c>
      <c r="BF176" s="414" t="s">
        <v>415</v>
      </c>
    </row>
    <row r="177" spans="2:58" hidden="1">
      <c r="B177" s="263" t="s">
        <v>296</v>
      </c>
      <c r="C177" s="263" t="str">
        <f t="shared" ca="1" si="238"/>
        <v>Likutinė vertė</v>
      </c>
      <c r="D177" s="278" t="str">
        <f t="shared" si="239"/>
        <v>False</v>
      </c>
      <c r="E177" s="405" t="str">
        <f t="shared" si="220"/>
        <v>-</v>
      </c>
      <c r="F177" s="405" t="str">
        <f t="shared" si="221"/>
        <v>-</v>
      </c>
      <c r="G177" s="405" t="str">
        <f t="shared" si="222"/>
        <v>-</v>
      </c>
      <c r="H177" s="405" t="str">
        <f t="shared" si="223"/>
        <v>-</v>
      </c>
      <c r="I177" s="405" t="str">
        <f t="shared" si="224"/>
        <v>-</v>
      </c>
      <c r="J177" s="405" t="str">
        <f t="shared" si="225"/>
        <v>-</v>
      </c>
      <c r="K177" s="405" t="str">
        <f t="shared" si="226"/>
        <v>-</v>
      </c>
      <c r="L177" s="405" t="str">
        <f t="shared" si="227"/>
        <v>-</v>
      </c>
      <c r="M177" s="405" t="str">
        <f t="shared" si="228"/>
        <v>-</v>
      </c>
      <c r="N177" s="405" t="str">
        <f t="shared" si="229"/>
        <v>-</v>
      </c>
      <c r="O177" s="405" t="str">
        <f t="shared" si="230"/>
        <v>-</v>
      </c>
      <c r="P177" s="405" t="str">
        <f t="shared" si="231"/>
        <v>-</v>
      </c>
      <c r="Q177" s="405" t="str">
        <f t="shared" si="232"/>
        <v>-</v>
      </c>
      <c r="R177" s="405" t="str">
        <f t="shared" si="233"/>
        <v>-</v>
      </c>
      <c r="S177" s="405" t="str">
        <f t="shared" si="234"/>
        <v>-</v>
      </c>
      <c r="T177" s="405" t="str">
        <f t="shared" si="235"/>
        <v>-</v>
      </c>
      <c r="U177" s="405" t="str">
        <f t="shared" si="236"/>
        <v>-</v>
      </c>
      <c r="V177" s="405" t="str">
        <f t="shared" si="237"/>
        <v>-</v>
      </c>
      <c r="W177" s="432"/>
      <c r="X177" s="432"/>
      <c r="Y177" s="432"/>
      <c r="Z177" s="432"/>
      <c r="AA177" s="432"/>
      <c r="AB177" s="432"/>
      <c r="AC177" s="432"/>
      <c r="AD177" s="432"/>
      <c r="AE177" s="432"/>
      <c r="AF177" s="412" t="s">
        <v>415</v>
      </c>
      <c r="AG177" s="413" t="s">
        <v>415</v>
      </c>
      <c r="AH177" s="413" t="s">
        <v>415</v>
      </c>
      <c r="AI177" s="413" t="s">
        <v>415</v>
      </c>
      <c r="AJ177" s="413" t="s">
        <v>415</v>
      </c>
      <c r="AK177" s="413" t="s">
        <v>415</v>
      </c>
      <c r="AL177" s="413" t="s">
        <v>415</v>
      </c>
      <c r="AM177" s="413" t="s">
        <v>415</v>
      </c>
      <c r="AN177" s="413" t="s">
        <v>415</v>
      </c>
      <c r="AO177" s="413" t="s">
        <v>415</v>
      </c>
      <c r="AP177" s="413" t="s">
        <v>415</v>
      </c>
      <c r="AQ177" s="413" t="s">
        <v>415</v>
      </c>
      <c r="AR177" s="413" t="s">
        <v>415</v>
      </c>
      <c r="AS177" s="413" t="s">
        <v>415</v>
      </c>
      <c r="AT177" s="413" t="s">
        <v>415</v>
      </c>
      <c r="AU177" s="413" t="s">
        <v>415</v>
      </c>
      <c r="AV177" s="413" t="s">
        <v>415</v>
      </c>
      <c r="AW177" s="413" t="s">
        <v>415</v>
      </c>
      <c r="AX177" s="413" t="s">
        <v>415</v>
      </c>
      <c r="AY177" s="413" t="s">
        <v>415</v>
      </c>
      <c r="AZ177" s="413" t="s">
        <v>415</v>
      </c>
      <c r="BA177" s="413" t="s">
        <v>415</v>
      </c>
      <c r="BB177" s="413" t="s">
        <v>415</v>
      </c>
      <c r="BC177" s="413" t="s">
        <v>415</v>
      </c>
      <c r="BD177" s="413" t="s">
        <v>415</v>
      </c>
      <c r="BE177" s="413" t="s">
        <v>415</v>
      </c>
      <c r="BF177" s="414" t="s">
        <v>415</v>
      </c>
    </row>
    <row r="178" spans="2:58" hidden="1">
      <c r="B178" s="263" t="s">
        <v>297</v>
      </c>
      <c r="C178" s="263" t="str">
        <f t="shared" ca="1" si="238"/>
        <v>Veikla</v>
      </c>
      <c r="D178" s="278" t="str">
        <f t="shared" si="239"/>
        <v>False</v>
      </c>
      <c r="E178" s="405" t="str">
        <f t="shared" si="220"/>
        <v>-</v>
      </c>
      <c r="F178" s="405" t="str">
        <f t="shared" si="221"/>
        <v>-</v>
      </c>
      <c r="G178" s="405" t="str">
        <f t="shared" si="222"/>
        <v>-</v>
      </c>
      <c r="H178" s="405" t="str">
        <f t="shared" si="223"/>
        <v>-</v>
      </c>
      <c r="I178" s="405" t="str">
        <f t="shared" si="224"/>
        <v>-</v>
      </c>
      <c r="J178" s="405" t="str">
        <f t="shared" si="225"/>
        <v>-</v>
      </c>
      <c r="K178" s="405" t="str">
        <f t="shared" si="226"/>
        <v>-</v>
      </c>
      <c r="L178" s="405" t="str">
        <f t="shared" si="227"/>
        <v>-</v>
      </c>
      <c r="M178" s="405" t="str">
        <f t="shared" si="228"/>
        <v>-</v>
      </c>
      <c r="N178" s="405" t="str">
        <f t="shared" si="229"/>
        <v>-</v>
      </c>
      <c r="O178" s="405" t="str">
        <f t="shared" si="230"/>
        <v>-</v>
      </c>
      <c r="P178" s="405" t="str">
        <f t="shared" si="231"/>
        <v>-</v>
      </c>
      <c r="Q178" s="405" t="str">
        <f t="shared" si="232"/>
        <v>-</v>
      </c>
      <c r="R178" s="405" t="str">
        <f t="shared" si="233"/>
        <v>-</v>
      </c>
      <c r="S178" s="405" t="str">
        <f t="shared" si="234"/>
        <v>-</v>
      </c>
      <c r="T178" s="405" t="str">
        <f t="shared" si="235"/>
        <v>-</v>
      </c>
      <c r="U178" s="405" t="str">
        <f t="shared" si="236"/>
        <v>-</v>
      </c>
      <c r="V178" s="405" t="str">
        <f t="shared" si="237"/>
        <v>-</v>
      </c>
      <c r="W178" s="432"/>
      <c r="X178" s="432"/>
      <c r="Y178" s="432"/>
      <c r="Z178" s="432"/>
      <c r="AA178" s="432"/>
      <c r="AB178" s="432"/>
      <c r="AC178" s="432"/>
      <c r="AD178" s="432"/>
      <c r="AE178" s="432"/>
      <c r="AF178" s="412" t="s">
        <v>415</v>
      </c>
      <c r="AG178" s="413" t="s">
        <v>415</v>
      </c>
      <c r="AH178" s="413" t="s">
        <v>415</v>
      </c>
      <c r="AI178" s="413" t="s">
        <v>415</v>
      </c>
      <c r="AJ178" s="413" t="s">
        <v>415</v>
      </c>
      <c r="AK178" s="413" t="s">
        <v>415</v>
      </c>
      <c r="AL178" s="413" t="s">
        <v>415</v>
      </c>
      <c r="AM178" s="413" t="s">
        <v>415</v>
      </c>
      <c r="AN178" s="413" t="s">
        <v>415</v>
      </c>
      <c r="AO178" s="413" t="s">
        <v>415</v>
      </c>
      <c r="AP178" s="413" t="s">
        <v>415</v>
      </c>
      <c r="AQ178" s="413" t="s">
        <v>415</v>
      </c>
      <c r="AR178" s="413" t="s">
        <v>415</v>
      </c>
      <c r="AS178" s="413" t="s">
        <v>415</v>
      </c>
      <c r="AT178" s="413" t="s">
        <v>415</v>
      </c>
      <c r="AU178" s="413" t="s">
        <v>415</v>
      </c>
      <c r="AV178" s="413" t="s">
        <v>415</v>
      </c>
      <c r="AW178" s="413" t="s">
        <v>415</v>
      </c>
      <c r="AX178" s="413" t="s">
        <v>415</v>
      </c>
      <c r="AY178" s="413" t="s">
        <v>415</v>
      </c>
      <c r="AZ178" s="413" t="s">
        <v>415</v>
      </c>
      <c r="BA178" s="413" t="s">
        <v>415</v>
      </c>
      <c r="BB178" s="413" t="s">
        <v>415</v>
      </c>
      <c r="BC178" s="413" t="s">
        <v>415</v>
      </c>
      <c r="BD178" s="413" t="s">
        <v>415</v>
      </c>
      <c r="BE178" s="413" t="s">
        <v>415</v>
      </c>
      <c r="BF178" s="414" t="s">
        <v>415</v>
      </c>
    </row>
    <row r="179" spans="2:58" hidden="1">
      <c r="B179" s="263" t="s">
        <v>298</v>
      </c>
      <c r="C179" s="263" t="str">
        <f t="shared" ca="1" si="238"/>
        <v>Veikla</v>
      </c>
      <c r="D179" s="278" t="str">
        <f t="shared" si="239"/>
        <v>False</v>
      </c>
      <c r="E179" s="405" t="str">
        <f t="shared" si="220"/>
        <v>-</v>
      </c>
      <c r="F179" s="405" t="str">
        <f t="shared" si="221"/>
        <v>-</v>
      </c>
      <c r="G179" s="405" t="str">
        <f t="shared" si="222"/>
        <v>-</v>
      </c>
      <c r="H179" s="405" t="str">
        <f t="shared" si="223"/>
        <v>-</v>
      </c>
      <c r="I179" s="405" t="str">
        <f t="shared" si="224"/>
        <v>-</v>
      </c>
      <c r="J179" s="405" t="str">
        <f t="shared" si="225"/>
        <v>-</v>
      </c>
      <c r="K179" s="405" t="str">
        <f t="shared" si="226"/>
        <v>-</v>
      </c>
      <c r="L179" s="405" t="str">
        <f t="shared" si="227"/>
        <v>-</v>
      </c>
      <c r="M179" s="405" t="str">
        <f t="shared" si="228"/>
        <v>-</v>
      </c>
      <c r="N179" s="405" t="str">
        <f t="shared" si="229"/>
        <v>-</v>
      </c>
      <c r="O179" s="405" t="str">
        <f t="shared" si="230"/>
        <v>-</v>
      </c>
      <c r="P179" s="405" t="str">
        <f t="shared" si="231"/>
        <v>-</v>
      </c>
      <c r="Q179" s="405" t="str">
        <f t="shared" si="232"/>
        <v>-</v>
      </c>
      <c r="R179" s="405" t="str">
        <f t="shared" si="233"/>
        <v>-</v>
      </c>
      <c r="S179" s="405" t="str">
        <f t="shared" si="234"/>
        <v>-</v>
      </c>
      <c r="T179" s="405" t="str">
        <f t="shared" si="235"/>
        <v>-</v>
      </c>
      <c r="U179" s="405" t="str">
        <f t="shared" si="236"/>
        <v>-</v>
      </c>
      <c r="V179" s="405" t="str">
        <f t="shared" si="237"/>
        <v>-</v>
      </c>
      <c r="W179" s="432"/>
      <c r="X179" s="432"/>
      <c r="Y179" s="432"/>
      <c r="Z179" s="432"/>
      <c r="AA179" s="432"/>
      <c r="AB179" s="432"/>
      <c r="AC179" s="432"/>
      <c r="AD179" s="432"/>
      <c r="AE179" s="432"/>
      <c r="AF179" s="412" t="s">
        <v>415</v>
      </c>
      <c r="AG179" s="413" t="s">
        <v>415</v>
      </c>
      <c r="AH179" s="413" t="s">
        <v>415</v>
      </c>
      <c r="AI179" s="413" t="s">
        <v>415</v>
      </c>
      <c r="AJ179" s="413" t="s">
        <v>415</v>
      </c>
      <c r="AK179" s="413" t="s">
        <v>415</v>
      </c>
      <c r="AL179" s="413" t="s">
        <v>415</v>
      </c>
      <c r="AM179" s="413" t="s">
        <v>415</v>
      </c>
      <c r="AN179" s="413" t="s">
        <v>415</v>
      </c>
      <c r="AO179" s="413" t="s">
        <v>415</v>
      </c>
      <c r="AP179" s="413" t="s">
        <v>415</v>
      </c>
      <c r="AQ179" s="413" t="s">
        <v>415</v>
      </c>
      <c r="AR179" s="413" t="s">
        <v>415</v>
      </c>
      <c r="AS179" s="413" t="s">
        <v>415</v>
      </c>
      <c r="AT179" s="413" t="s">
        <v>415</v>
      </c>
      <c r="AU179" s="413" t="s">
        <v>415</v>
      </c>
      <c r="AV179" s="413" t="s">
        <v>415</v>
      </c>
      <c r="AW179" s="413" t="s">
        <v>415</v>
      </c>
      <c r="AX179" s="413" t="s">
        <v>415</v>
      </c>
      <c r="AY179" s="413" t="s">
        <v>415</v>
      </c>
      <c r="AZ179" s="413" t="s">
        <v>415</v>
      </c>
      <c r="BA179" s="413" t="s">
        <v>415</v>
      </c>
      <c r="BB179" s="413" t="s">
        <v>415</v>
      </c>
      <c r="BC179" s="413" t="s">
        <v>415</v>
      </c>
      <c r="BD179" s="413" t="s">
        <v>415</v>
      </c>
      <c r="BE179" s="413" t="s">
        <v>415</v>
      </c>
      <c r="BF179" s="414" t="s">
        <v>415</v>
      </c>
    </row>
    <row r="180" spans="2:58" hidden="1">
      <c r="B180" s="263" t="s">
        <v>299</v>
      </c>
      <c r="C180" s="263" t="str">
        <f t="shared" ca="1" si="238"/>
        <v>Veikla</v>
      </c>
      <c r="D180" s="278" t="str">
        <f t="shared" si="239"/>
        <v>False</v>
      </c>
      <c r="E180" s="405" t="str">
        <f t="shared" si="220"/>
        <v>-</v>
      </c>
      <c r="F180" s="405" t="str">
        <f t="shared" si="221"/>
        <v>-</v>
      </c>
      <c r="G180" s="405" t="str">
        <f t="shared" si="222"/>
        <v>-</v>
      </c>
      <c r="H180" s="405" t="str">
        <f t="shared" si="223"/>
        <v>-</v>
      </c>
      <c r="I180" s="405" t="str">
        <f t="shared" si="224"/>
        <v>-</v>
      </c>
      <c r="J180" s="405" t="str">
        <f t="shared" si="225"/>
        <v>-</v>
      </c>
      <c r="K180" s="405" t="str">
        <f t="shared" si="226"/>
        <v>-</v>
      </c>
      <c r="L180" s="405" t="str">
        <f t="shared" si="227"/>
        <v>-</v>
      </c>
      <c r="M180" s="405" t="str">
        <f t="shared" si="228"/>
        <v>-</v>
      </c>
      <c r="N180" s="405" t="str">
        <f t="shared" si="229"/>
        <v>-</v>
      </c>
      <c r="O180" s="405" t="str">
        <f t="shared" si="230"/>
        <v>-</v>
      </c>
      <c r="P180" s="405" t="str">
        <f t="shared" si="231"/>
        <v>-</v>
      </c>
      <c r="Q180" s="405" t="str">
        <f t="shared" si="232"/>
        <v>-</v>
      </c>
      <c r="R180" s="405" t="str">
        <f t="shared" si="233"/>
        <v>-</v>
      </c>
      <c r="S180" s="405" t="str">
        <f t="shared" si="234"/>
        <v>-</v>
      </c>
      <c r="T180" s="405" t="str">
        <f t="shared" si="235"/>
        <v>-</v>
      </c>
      <c r="U180" s="405" t="str">
        <f t="shared" si="236"/>
        <v>-</v>
      </c>
      <c r="V180" s="405" t="str">
        <f t="shared" si="237"/>
        <v>-</v>
      </c>
      <c r="W180" s="432"/>
      <c r="X180" s="432"/>
      <c r="Y180" s="432"/>
      <c r="Z180" s="432"/>
      <c r="AA180" s="432"/>
      <c r="AB180" s="432"/>
      <c r="AC180" s="432"/>
      <c r="AD180" s="432"/>
      <c r="AE180" s="432"/>
      <c r="AF180" s="412" t="s">
        <v>415</v>
      </c>
      <c r="AG180" s="413" t="s">
        <v>415</v>
      </c>
      <c r="AH180" s="413" t="s">
        <v>415</v>
      </c>
      <c r="AI180" s="413" t="s">
        <v>415</v>
      </c>
      <c r="AJ180" s="413" t="s">
        <v>415</v>
      </c>
      <c r="AK180" s="413" t="s">
        <v>415</v>
      </c>
      <c r="AL180" s="413" t="s">
        <v>415</v>
      </c>
      <c r="AM180" s="413" t="s">
        <v>415</v>
      </c>
      <c r="AN180" s="413" t="s">
        <v>415</v>
      </c>
      <c r="AO180" s="413" t="s">
        <v>415</v>
      </c>
      <c r="AP180" s="413" t="s">
        <v>415</v>
      </c>
      <c r="AQ180" s="413" t="s">
        <v>415</v>
      </c>
      <c r="AR180" s="413" t="s">
        <v>415</v>
      </c>
      <c r="AS180" s="413" t="s">
        <v>415</v>
      </c>
      <c r="AT180" s="413" t="s">
        <v>415</v>
      </c>
      <c r="AU180" s="413" t="s">
        <v>415</v>
      </c>
      <c r="AV180" s="413" t="s">
        <v>415</v>
      </c>
      <c r="AW180" s="413" t="s">
        <v>415</v>
      </c>
      <c r="AX180" s="413" t="s">
        <v>415</v>
      </c>
      <c r="AY180" s="413" t="s">
        <v>415</v>
      </c>
      <c r="AZ180" s="413" t="s">
        <v>415</v>
      </c>
      <c r="BA180" s="413" t="s">
        <v>415</v>
      </c>
      <c r="BB180" s="413" t="s">
        <v>415</v>
      </c>
      <c r="BC180" s="413" t="s">
        <v>415</v>
      </c>
      <c r="BD180" s="413" t="s">
        <v>415</v>
      </c>
      <c r="BE180" s="413" t="s">
        <v>415</v>
      </c>
      <c r="BF180" s="414" t="s">
        <v>415</v>
      </c>
    </row>
    <row r="181" spans="2:58" hidden="1">
      <c r="B181" s="263" t="s">
        <v>300</v>
      </c>
      <c r="C181" s="263" t="str">
        <f t="shared" ca="1" si="238"/>
        <v>Veikla</v>
      </c>
      <c r="D181" s="278" t="str">
        <f t="shared" si="239"/>
        <v>False</v>
      </c>
      <c r="E181" s="405" t="str">
        <f t="shared" si="220"/>
        <v>-</v>
      </c>
      <c r="F181" s="405" t="str">
        <f t="shared" si="221"/>
        <v>-</v>
      </c>
      <c r="G181" s="405" t="str">
        <f t="shared" si="222"/>
        <v>-</v>
      </c>
      <c r="H181" s="405" t="str">
        <f t="shared" si="223"/>
        <v>-</v>
      </c>
      <c r="I181" s="405" t="str">
        <f t="shared" si="224"/>
        <v>-</v>
      </c>
      <c r="J181" s="405" t="str">
        <f t="shared" si="225"/>
        <v>-</v>
      </c>
      <c r="K181" s="405" t="str">
        <f t="shared" si="226"/>
        <v>-</v>
      </c>
      <c r="L181" s="405" t="str">
        <f t="shared" si="227"/>
        <v>-</v>
      </c>
      <c r="M181" s="405" t="str">
        <f t="shared" si="228"/>
        <v>-</v>
      </c>
      <c r="N181" s="405" t="str">
        <f t="shared" si="229"/>
        <v>-</v>
      </c>
      <c r="O181" s="405" t="str">
        <f t="shared" si="230"/>
        <v>-</v>
      </c>
      <c r="P181" s="405" t="str">
        <f t="shared" si="231"/>
        <v>-</v>
      </c>
      <c r="Q181" s="405" t="str">
        <f t="shared" si="232"/>
        <v>-</v>
      </c>
      <c r="R181" s="405" t="str">
        <f t="shared" si="233"/>
        <v>-</v>
      </c>
      <c r="S181" s="405" t="str">
        <f t="shared" si="234"/>
        <v>-</v>
      </c>
      <c r="T181" s="405" t="str">
        <f t="shared" si="235"/>
        <v>-</v>
      </c>
      <c r="U181" s="405" t="str">
        <f t="shared" si="236"/>
        <v>-</v>
      </c>
      <c r="V181" s="405" t="str">
        <f t="shared" si="237"/>
        <v>-</v>
      </c>
      <c r="W181" s="432"/>
      <c r="X181" s="432"/>
      <c r="Y181" s="432"/>
      <c r="Z181" s="432"/>
      <c r="AA181" s="432"/>
      <c r="AB181" s="432"/>
      <c r="AC181" s="432"/>
      <c r="AD181" s="432"/>
      <c r="AE181" s="432"/>
      <c r="AF181" s="412" t="s">
        <v>415</v>
      </c>
      <c r="AG181" s="413" t="s">
        <v>415</v>
      </c>
      <c r="AH181" s="413" t="s">
        <v>415</v>
      </c>
      <c r="AI181" s="413" t="s">
        <v>415</v>
      </c>
      <c r="AJ181" s="413" t="s">
        <v>415</v>
      </c>
      <c r="AK181" s="413" t="s">
        <v>415</v>
      </c>
      <c r="AL181" s="413" t="s">
        <v>415</v>
      </c>
      <c r="AM181" s="413" t="s">
        <v>415</v>
      </c>
      <c r="AN181" s="413" t="s">
        <v>415</v>
      </c>
      <c r="AO181" s="413" t="s">
        <v>415</v>
      </c>
      <c r="AP181" s="413" t="s">
        <v>415</v>
      </c>
      <c r="AQ181" s="413" t="s">
        <v>415</v>
      </c>
      <c r="AR181" s="413" t="s">
        <v>415</v>
      </c>
      <c r="AS181" s="413" t="s">
        <v>415</v>
      </c>
      <c r="AT181" s="413" t="s">
        <v>415</v>
      </c>
      <c r="AU181" s="413" t="s">
        <v>415</v>
      </c>
      <c r="AV181" s="413" t="s">
        <v>415</v>
      </c>
      <c r="AW181" s="413" t="s">
        <v>415</v>
      </c>
      <c r="AX181" s="413" t="s">
        <v>415</v>
      </c>
      <c r="AY181" s="413" t="s">
        <v>415</v>
      </c>
      <c r="AZ181" s="413" t="s">
        <v>415</v>
      </c>
      <c r="BA181" s="413" t="s">
        <v>415</v>
      </c>
      <c r="BB181" s="413" t="s">
        <v>415</v>
      </c>
      <c r="BC181" s="413" t="s">
        <v>415</v>
      </c>
      <c r="BD181" s="413" t="s">
        <v>415</v>
      </c>
      <c r="BE181" s="413" t="s">
        <v>415</v>
      </c>
      <c r="BF181" s="414" t="s">
        <v>415</v>
      </c>
    </row>
    <row r="182" spans="2:58" hidden="1">
      <c r="B182" s="263" t="s">
        <v>301</v>
      </c>
      <c r="C182" s="263" t="str">
        <f t="shared" ca="1" si="238"/>
        <v>Veikla</v>
      </c>
      <c r="D182" s="278" t="str">
        <f t="shared" si="239"/>
        <v>False</v>
      </c>
      <c r="E182" s="405" t="str">
        <f t="shared" si="220"/>
        <v>-</v>
      </c>
      <c r="F182" s="405" t="str">
        <f t="shared" si="221"/>
        <v>-</v>
      </c>
      <c r="G182" s="405" t="str">
        <f t="shared" si="222"/>
        <v>-</v>
      </c>
      <c r="H182" s="405" t="str">
        <f t="shared" si="223"/>
        <v>-</v>
      </c>
      <c r="I182" s="405" t="str">
        <f t="shared" si="224"/>
        <v>-</v>
      </c>
      <c r="J182" s="405" t="str">
        <f t="shared" si="225"/>
        <v>-</v>
      </c>
      <c r="K182" s="405" t="str">
        <f t="shared" si="226"/>
        <v>-</v>
      </c>
      <c r="L182" s="405" t="str">
        <f t="shared" si="227"/>
        <v>-</v>
      </c>
      <c r="M182" s="405" t="str">
        <f t="shared" si="228"/>
        <v>-</v>
      </c>
      <c r="N182" s="405" t="str">
        <f t="shared" si="229"/>
        <v>-</v>
      </c>
      <c r="O182" s="405" t="str">
        <f t="shared" si="230"/>
        <v>-</v>
      </c>
      <c r="P182" s="405" t="str">
        <f t="shared" si="231"/>
        <v>-</v>
      </c>
      <c r="Q182" s="405" t="str">
        <f t="shared" si="232"/>
        <v>-</v>
      </c>
      <c r="R182" s="405" t="str">
        <f t="shared" si="233"/>
        <v>-</v>
      </c>
      <c r="S182" s="405" t="str">
        <f t="shared" si="234"/>
        <v>-</v>
      </c>
      <c r="T182" s="405" t="str">
        <f t="shared" si="235"/>
        <v>-</v>
      </c>
      <c r="U182" s="405" t="str">
        <f t="shared" si="236"/>
        <v>-</v>
      </c>
      <c r="V182" s="405" t="str">
        <f t="shared" si="237"/>
        <v>-</v>
      </c>
      <c r="W182" s="432"/>
      <c r="X182" s="432"/>
      <c r="Y182" s="432"/>
      <c r="Z182" s="432"/>
      <c r="AA182" s="432"/>
      <c r="AB182" s="432"/>
      <c r="AC182" s="432"/>
      <c r="AD182" s="432"/>
      <c r="AE182" s="432"/>
      <c r="AF182" s="412" t="s">
        <v>415</v>
      </c>
      <c r="AG182" s="413" t="s">
        <v>415</v>
      </c>
      <c r="AH182" s="413" t="s">
        <v>415</v>
      </c>
      <c r="AI182" s="413" t="s">
        <v>415</v>
      </c>
      <c r="AJ182" s="413" t="s">
        <v>415</v>
      </c>
      <c r="AK182" s="413" t="s">
        <v>415</v>
      </c>
      <c r="AL182" s="413" t="s">
        <v>415</v>
      </c>
      <c r="AM182" s="413" t="s">
        <v>415</v>
      </c>
      <c r="AN182" s="413" t="s">
        <v>415</v>
      </c>
      <c r="AO182" s="413" t="s">
        <v>415</v>
      </c>
      <c r="AP182" s="413" t="s">
        <v>415</v>
      </c>
      <c r="AQ182" s="413" t="s">
        <v>415</v>
      </c>
      <c r="AR182" s="413" t="s">
        <v>415</v>
      </c>
      <c r="AS182" s="413" t="s">
        <v>415</v>
      </c>
      <c r="AT182" s="413" t="s">
        <v>415</v>
      </c>
      <c r="AU182" s="413" t="s">
        <v>415</v>
      </c>
      <c r="AV182" s="413" t="s">
        <v>415</v>
      </c>
      <c r="AW182" s="413" t="s">
        <v>415</v>
      </c>
      <c r="AX182" s="413" t="s">
        <v>415</v>
      </c>
      <c r="AY182" s="413" t="s">
        <v>415</v>
      </c>
      <c r="AZ182" s="413" t="s">
        <v>415</v>
      </c>
      <c r="BA182" s="413" t="s">
        <v>415</v>
      </c>
      <c r="BB182" s="413" t="s">
        <v>415</v>
      </c>
      <c r="BC182" s="413" t="s">
        <v>415</v>
      </c>
      <c r="BD182" s="413" t="s">
        <v>415</v>
      </c>
      <c r="BE182" s="413" t="s">
        <v>415</v>
      </c>
      <c r="BF182" s="414" t="s">
        <v>415</v>
      </c>
    </row>
    <row r="183" spans="2:58" hidden="1">
      <c r="B183" s="263" t="s">
        <v>302</v>
      </c>
      <c r="C183" s="263" t="str">
        <f t="shared" ca="1" si="238"/>
        <v>Veikla</v>
      </c>
      <c r="D183" s="278" t="str">
        <f t="shared" si="239"/>
        <v>False</v>
      </c>
      <c r="E183" s="405" t="str">
        <f t="shared" si="220"/>
        <v>-</v>
      </c>
      <c r="F183" s="405" t="str">
        <f t="shared" si="221"/>
        <v>-</v>
      </c>
      <c r="G183" s="405" t="str">
        <f t="shared" si="222"/>
        <v>-</v>
      </c>
      <c r="H183" s="405" t="str">
        <f t="shared" si="223"/>
        <v>-</v>
      </c>
      <c r="I183" s="405" t="str">
        <f t="shared" si="224"/>
        <v>-</v>
      </c>
      <c r="J183" s="405" t="str">
        <f t="shared" si="225"/>
        <v>-</v>
      </c>
      <c r="K183" s="405" t="str">
        <f t="shared" si="226"/>
        <v>-</v>
      </c>
      <c r="L183" s="405" t="str">
        <f t="shared" si="227"/>
        <v>-</v>
      </c>
      <c r="M183" s="405" t="str">
        <f t="shared" si="228"/>
        <v>-</v>
      </c>
      <c r="N183" s="405" t="str">
        <f t="shared" si="229"/>
        <v>-</v>
      </c>
      <c r="O183" s="405" t="str">
        <f t="shared" si="230"/>
        <v>-</v>
      </c>
      <c r="P183" s="405" t="str">
        <f t="shared" si="231"/>
        <v>-</v>
      </c>
      <c r="Q183" s="405" t="str">
        <f t="shared" si="232"/>
        <v>-</v>
      </c>
      <c r="R183" s="405" t="str">
        <f t="shared" si="233"/>
        <v>-</v>
      </c>
      <c r="S183" s="405" t="str">
        <f t="shared" si="234"/>
        <v>-</v>
      </c>
      <c r="T183" s="405" t="str">
        <f t="shared" si="235"/>
        <v>-</v>
      </c>
      <c r="U183" s="405" t="str">
        <f t="shared" si="236"/>
        <v>-</v>
      </c>
      <c r="V183" s="405" t="str">
        <f t="shared" si="237"/>
        <v>-</v>
      </c>
      <c r="W183" s="432"/>
      <c r="X183" s="432"/>
      <c r="Y183" s="432"/>
      <c r="Z183" s="432"/>
      <c r="AA183" s="432"/>
      <c r="AB183" s="432"/>
      <c r="AC183" s="432"/>
      <c r="AD183" s="432"/>
      <c r="AE183" s="432"/>
      <c r="AF183" s="412" t="s">
        <v>415</v>
      </c>
      <c r="AG183" s="413" t="s">
        <v>415</v>
      </c>
      <c r="AH183" s="413" t="s">
        <v>415</v>
      </c>
      <c r="AI183" s="413" t="s">
        <v>415</v>
      </c>
      <c r="AJ183" s="413" t="s">
        <v>415</v>
      </c>
      <c r="AK183" s="413" t="s">
        <v>415</v>
      </c>
      <c r="AL183" s="413" t="s">
        <v>415</v>
      </c>
      <c r="AM183" s="413" t="s">
        <v>415</v>
      </c>
      <c r="AN183" s="413" t="s">
        <v>415</v>
      </c>
      <c r="AO183" s="413" t="s">
        <v>415</v>
      </c>
      <c r="AP183" s="413" t="s">
        <v>415</v>
      </c>
      <c r="AQ183" s="413" t="s">
        <v>415</v>
      </c>
      <c r="AR183" s="413" t="s">
        <v>415</v>
      </c>
      <c r="AS183" s="413" t="s">
        <v>415</v>
      </c>
      <c r="AT183" s="413" t="s">
        <v>415</v>
      </c>
      <c r="AU183" s="413" t="s">
        <v>415</v>
      </c>
      <c r="AV183" s="413" t="s">
        <v>415</v>
      </c>
      <c r="AW183" s="413" t="s">
        <v>415</v>
      </c>
      <c r="AX183" s="413" t="s">
        <v>415</v>
      </c>
      <c r="AY183" s="413" t="s">
        <v>415</v>
      </c>
      <c r="AZ183" s="413" t="s">
        <v>415</v>
      </c>
      <c r="BA183" s="413" t="s">
        <v>415</v>
      </c>
      <c r="BB183" s="413" t="s">
        <v>415</v>
      </c>
      <c r="BC183" s="413" t="s">
        <v>415</v>
      </c>
      <c r="BD183" s="413" t="s">
        <v>415</v>
      </c>
      <c r="BE183" s="413" t="s">
        <v>415</v>
      </c>
      <c r="BF183" s="414" t="s">
        <v>415</v>
      </c>
    </row>
    <row r="184" spans="2:58" hidden="1">
      <c r="B184" s="263" t="s">
        <v>303</v>
      </c>
      <c r="C184" s="263" t="str">
        <f t="shared" ca="1" si="238"/>
        <v>Veikla</v>
      </c>
      <c r="D184" s="278" t="str">
        <f t="shared" si="239"/>
        <v>False</v>
      </c>
      <c r="E184" s="405" t="str">
        <f t="shared" si="220"/>
        <v>-</v>
      </c>
      <c r="F184" s="405" t="str">
        <f t="shared" si="221"/>
        <v>-</v>
      </c>
      <c r="G184" s="405" t="str">
        <f t="shared" si="222"/>
        <v>-</v>
      </c>
      <c r="H184" s="405" t="str">
        <f t="shared" si="223"/>
        <v>-</v>
      </c>
      <c r="I184" s="405" t="str">
        <f t="shared" si="224"/>
        <v>-</v>
      </c>
      <c r="J184" s="405" t="str">
        <f t="shared" si="225"/>
        <v>-</v>
      </c>
      <c r="K184" s="405" t="str">
        <f t="shared" si="226"/>
        <v>-</v>
      </c>
      <c r="L184" s="405" t="str">
        <f t="shared" si="227"/>
        <v>-</v>
      </c>
      <c r="M184" s="405" t="str">
        <f t="shared" si="228"/>
        <v>-</v>
      </c>
      <c r="N184" s="405" t="str">
        <f t="shared" si="229"/>
        <v>-</v>
      </c>
      <c r="O184" s="405" t="str">
        <f t="shared" si="230"/>
        <v>-</v>
      </c>
      <c r="P184" s="405" t="str">
        <f t="shared" si="231"/>
        <v>-</v>
      </c>
      <c r="Q184" s="405" t="str">
        <f t="shared" si="232"/>
        <v>-</v>
      </c>
      <c r="R184" s="405" t="str">
        <f t="shared" si="233"/>
        <v>-</v>
      </c>
      <c r="S184" s="405" t="str">
        <f t="shared" si="234"/>
        <v>-</v>
      </c>
      <c r="T184" s="405" t="str">
        <f t="shared" si="235"/>
        <v>-</v>
      </c>
      <c r="U184" s="405" t="str">
        <f t="shared" si="236"/>
        <v>-</v>
      </c>
      <c r="V184" s="405" t="str">
        <f t="shared" si="237"/>
        <v>-</v>
      </c>
      <c r="W184" s="432"/>
      <c r="X184" s="432"/>
      <c r="Y184" s="432"/>
      <c r="Z184" s="432"/>
      <c r="AA184" s="432"/>
      <c r="AB184" s="432"/>
      <c r="AC184" s="432"/>
      <c r="AD184" s="432"/>
      <c r="AE184" s="432"/>
      <c r="AF184" s="412" t="s">
        <v>415</v>
      </c>
      <c r="AG184" s="413" t="s">
        <v>415</v>
      </c>
      <c r="AH184" s="413" t="s">
        <v>415</v>
      </c>
      <c r="AI184" s="413" t="s">
        <v>415</v>
      </c>
      <c r="AJ184" s="413" t="s">
        <v>415</v>
      </c>
      <c r="AK184" s="413" t="s">
        <v>415</v>
      </c>
      <c r="AL184" s="413" t="s">
        <v>415</v>
      </c>
      <c r="AM184" s="413" t="s">
        <v>415</v>
      </c>
      <c r="AN184" s="413" t="s">
        <v>415</v>
      </c>
      <c r="AO184" s="413" t="s">
        <v>415</v>
      </c>
      <c r="AP184" s="413" t="s">
        <v>415</v>
      </c>
      <c r="AQ184" s="413" t="s">
        <v>415</v>
      </c>
      <c r="AR184" s="413" t="s">
        <v>415</v>
      </c>
      <c r="AS184" s="413" t="s">
        <v>415</v>
      </c>
      <c r="AT184" s="413" t="s">
        <v>415</v>
      </c>
      <c r="AU184" s="413" t="s">
        <v>415</v>
      </c>
      <c r="AV184" s="413" t="s">
        <v>415</v>
      </c>
      <c r="AW184" s="413" t="s">
        <v>415</v>
      </c>
      <c r="AX184" s="413" t="s">
        <v>415</v>
      </c>
      <c r="AY184" s="413" t="s">
        <v>415</v>
      </c>
      <c r="AZ184" s="413" t="s">
        <v>415</v>
      </c>
      <c r="BA184" s="413" t="s">
        <v>415</v>
      </c>
      <c r="BB184" s="413" t="s">
        <v>415</v>
      </c>
      <c r="BC184" s="413" t="s">
        <v>415</v>
      </c>
      <c r="BD184" s="413" t="s">
        <v>415</v>
      </c>
      <c r="BE184" s="413" t="s">
        <v>415</v>
      </c>
      <c r="BF184" s="414" t="s">
        <v>415</v>
      </c>
    </row>
    <row r="185" spans="2:58" hidden="1">
      <c r="B185" s="263" t="s">
        <v>304</v>
      </c>
      <c r="C185" s="263" t="str">
        <f t="shared" ca="1" si="238"/>
        <v>Veikla</v>
      </c>
      <c r="D185" s="278" t="str">
        <f t="shared" si="239"/>
        <v>False</v>
      </c>
      <c r="E185" s="405" t="str">
        <f t="shared" si="220"/>
        <v>-</v>
      </c>
      <c r="F185" s="405" t="str">
        <f t="shared" si="221"/>
        <v>-</v>
      </c>
      <c r="G185" s="405" t="str">
        <f t="shared" si="222"/>
        <v>-</v>
      </c>
      <c r="H185" s="405" t="str">
        <f t="shared" si="223"/>
        <v>-</v>
      </c>
      <c r="I185" s="405" t="str">
        <f t="shared" si="224"/>
        <v>-</v>
      </c>
      <c r="J185" s="405" t="str">
        <f t="shared" si="225"/>
        <v>-</v>
      </c>
      <c r="K185" s="405" t="str">
        <f t="shared" si="226"/>
        <v>-</v>
      </c>
      <c r="L185" s="405" t="str">
        <f t="shared" si="227"/>
        <v>-</v>
      </c>
      <c r="M185" s="405" t="str">
        <f t="shared" si="228"/>
        <v>-</v>
      </c>
      <c r="N185" s="405" t="str">
        <f t="shared" si="229"/>
        <v>-</v>
      </c>
      <c r="O185" s="405" t="str">
        <f t="shared" si="230"/>
        <v>-</v>
      </c>
      <c r="P185" s="405" t="str">
        <f t="shared" si="231"/>
        <v>-</v>
      </c>
      <c r="Q185" s="405" t="str">
        <f t="shared" si="232"/>
        <v>-</v>
      </c>
      <c r="R185" s="405" t="str">
        <f t="shared" si="233"/>
        <v>-</v>
      </c>
      <c r="S185" s="405" t="str">
        <f t="shared" si="234"/>
        <v>-</v>
      </c>
      <c r="T185" s="405" t="str">
        <f t="shared" si="235"/>
        <v>-</v>
      </c>
      <c r="U185" s="405" t="str">
        <f t="shared" si="236"/>
        <v>-</v>
      </c>
      <c r="V185" s="405" t="str">
        <f t="shared" si="237"/>
        <v>-</v>
      </c>
      <c r="W185" s="432"/>
      <c r="X185" s="432"/>
      <c r="Y185" s="432"/>
      <c r="Z185" s="432"/>
      <c r="AA185" s="432"/>
      <c r="AB185" s="432"/>
      <c r="AC185" s="432"/>
      <c r="AD185" s="432"/>
      <c r="AE185" s="432"/>
      <c r="AF185" s="412" t="s">
        <v>415</v>
      </c>
      <c r="AG185" s="413" t="s">
        <v>415</v>
      </c>
      <c r="AH185" s="413" t="s">
        <v>415</v>
      </c>
      <c r="AI185" s="413" t="s">
        <v>415</v>
      </c>
      <c r="AJ185" s="413" t="s">
        <v>415</v>
      </c>
      <c r="AK185" s="413" t="s">
        <v>415</v>
      </c>
      <c r="AL185" s="413" t="s">
        <v>415</v>
      </c>
      <c r="AM185" s="413" t="s">
        <v>415</v>
      </c>
      <c r="AN185" s="413" t="s">
        <v>415</v>
      </c>
      <c r="AO185" s="413" t="s">
        <v>415</v>
      </c>
      <c r="AP185" s="413" t="s">
        <v>415</v>
      </c>
      <c r="AQ185" s="413" t="s">
        <v>415</v>
      </c>
      <c r="AR185" s="413" t="s">
        <v>415</v>
      </c>
      <c r="AS185" s="413" t="s">
        <v>415</v>
      </c>
      <c r="AT185" s="413" t="s">
        <v>415</v>
      </c>
      <c r="AU185" s="413" t="s">
        <v>415</v>
      </c>
      <c r="AV185" s="413" t="s">
        <v>415</v>
      </c>
      <c r="AW185" s="413" t="s">
        <v>415</v>
      </c>
      <c r="AX185" s="413" t="s">
        <v>415</v>
      </c>
      <c r="AY185" s="413" t="s">
        <v>415</v>
      </c>
      <c r="AZ185" s="413" t="s">
        <v>415</v>
      </c>
      <c r="BA185" s="413" t="s">
        <v>415</v>
      </c>
      <c r="BB185" s="413" t="s">
        <v>415</v>
      </c>
      <c r="BC185" s="413" t="s">
        <v>415</v>
      </c>
      <c r="BD185" s="413" t="s">
        <v>415</v>
      </c>
      <c r="BE185" s="413" t="s">
        <v>415</v>
      </c>
      <c r="BF185" s="414" t="s">
        <v>415</v>
      </c>
    </row>
    <row r="186" spans="2:58" hidden="1">
      <c r="B186" s="263" t="s">
        <v>305</v>
      </c>
      <c r="C186" s="263" t="str">
        <f t="shared" ca="1" si="238"/>
        <v>Reinvesticijos (po priemonės įgyvendinimo)</v>
      </c>
      <c r="D186" s="278" t="str">
        <f t="shared" si="239"/>
        <v>False</v>
      </c>
      <c r="E186" s="405" t="str">
        <f t="shared" si="220"/>
        <v>-</v>
      </c>
      <c r="F186" s="405" t="str">
        <f t="shared" si="221"/>
        <v>-</v>
      </c>
      <c r="G186" s="405" t="str">
        <f t="shared" si="222"/>
        <v>-</v>
      </c>
      <c r="H186" s="405" t="str">
        <f t="shared" si="223"/>
        <v>-</v>
      </c>
      <c r="I186" s="405" t="str">
        <f t="shared" si="224"/>
        <v>-</v>
      </c>
      <c r="J186" s="405" t="str">
        <f t="shared" si="225"/>
        <v>-</v>
      </c>
      <c r="K186" s="405" t="str">
        <f t="shared" si="226"/>
        <v>-</v>
      </c>
      <c r="L186" s="405" t="str">
        <f t="shared" si="227"/>
        <v>-</v>
      </c>
      <c r="M186" s="405" t="str">
        <f t="shared" si="228"/>
        <v>-</v>
      </c>
      <c r="N186" s="405" t="str">
        <f t="shared" si="229"/>
        <v>-</v>
      </c>
      <c r="O186" s="405" t="str">
        <f t="shared" si="230"/>
        <v>-</v>
      </c>
      <c r="P186" s="405" t="str">
        <f t="shared" si="231"/>
        <v>-</v>
      </c>
      <c r="Q186" s="405" t="str">
        <f t="shared" si="232"/>
        <v>-</v>
      </c>
      <c r="R186" s="405" t="str">
        <f t="shared" si="233"/>
        <v>-</v>
      </c>
      <c r="S186" s="405" t="str">
        <f t="shared" si="234"/>
        <v>-</v>
      </c>
      <c r="T186" s="405" t="str">
        <f t="shared" si="235"/>
        <v>-</v>
      </c>
      <c r="U186" s="405" t="str">
        <f t="shared" si="236"/>
        <v>-</v>
      </c>
      <c r="V186" s="405" t="str">
        <f t="shared" si="237"/>
        <v>-</v>
      </c>
      <c r="W186" s="432"/>
      <c r="X186" s="432"/>
      <c r="Y186" s="432"/>
      <c r="Z186" s="432"/>
      <c r="AA186" s="432"/>
      <c r="AB186" s="432"/>
      <c r="AC186" s="432"/>
      <c r="AD186" s="432"/>
      <c r="AE186" s="432"/>
      <c r="AF186" s="412" t="s">
        <v>415</v>
      </c>
      <c r="AG186" s="413" t="s">
        <v>415</v>
      </c>
      <c r="AH186" s="413" t="s">
        <v>415</v>
      </c>
      <c r="AI186" s="413" t="s">
        <v>415</v>
      </c>
      <c r="AJ186" s="413" t="s">
        <v>415</v>
      </c>
      <c r="AK186" s="413" t="s">
        <v>415</v>
      </c>
      <c r="AL186" s="413" t="s">
        <v>415</v>
      </c>
      <c r="AM186" s="413" t="s">
        <v>415</v>
      </c>
      <c r="AN186" s="413" t="s">
        <v>415</v>
      </c>
      <c r="AO186" s="413" t="s">
        <v>415</v>
      </c>
      <c r="AP186" s="413" t="s">
        <v>415</v>
      </c>
      <c r="AQ186" s="413" t="s">
        <v>415</v>
      </c>
      <c r="AR186" s="413" t="s">
        <v>415</v>
      </c>
      <c r="AS186" s="413" t="s">
        <v>415</v>
      </c>
      <c r="AT186" s="413" t="s">
        <v>415</v>
      </c>
      <c r="AU186" s="413" t="s">
        <v>415</v>
      </c>
      <c r="AV186" s="413" t="s">
        <v>415</v>
      </c>
      <c r="AW186" s="413" t="s">
        <v>415</v>
      </c>
      <c r="AX186" s="413" t="s">
        <v>415</v>
      </c>
      <c r="AY186" s="413" t="s">
        <v>415</v>
      </c>
      <c r="AZ186" s="413" t="s">
        <v>415</v>
      </c>
      <c r="BA186" s="413" t="s">
        <v>415</v>
      </c>
      <c r="BB186" s="413" t="s">
        <v>415</v>
      </c>
      <c r="BC186" s="413" t="s">
        <v>415</v>
      </c>
      <c r="BD186" s="413" t="s">
        <v>415</v>
      </c>
      <c r="BE186" s="413" t="s">
        <v>415</v>
      </c>
      <c r="BF186" s="414" t="s">
        <v>415</v>
      </c>
    </row>
    <row r="187" spans="2:58" hidden="1">
      <c r="B187" s="263" t="s">
        <v>306</v>
      </c>
      <c r="C187" s="263" t="str">
        <f t="shared" ca="1" si="238"/>
        <v>Likutinė vertė</v>
      </c>
      <c r="D187" s="278" t="str">
        <f t="shared" si="239"/>
        <v>False</v>
      </c>
      <c r="E187" s="405" t="str">
        <f t="shared" si="220"/>
        <v>-</v>
      </c>
      <c r="F187" s="405" t="str">
        <f t="shared" si="221"/>
        <v>-</v>
      </c>
      <c r="G187" s="405" t="str">
        <f t="shared" si="222"/>
        <v>-</v>
      </c>
      <c r="H187" s="405" t="str">
        <f t="shared" si="223"/>
        <v>-</v>
      </c>
      <c r="I187" s="405" t="str">
        <f t="shared" si="224"/>
        <v>-</v>
      </c>
      <c r="J187" s="405" t="str">
        <f t="shared" si="225"/>
        <v>-</v>
      </c>
      <c r="K187" s="405" t="str">
        <f t="shared" si="226"/>
        <v>-</v>
      </c>
      <c r="L187" s="405" t="str">
        <f t="shared" si="227"/>
        <v>-</v>
      </c>
      <c r="M187" s="405" t="str">
        <f t="shared" si="228"/>
        <v>-</v>
      </c>
      <c r="N187" s="405" t="str">
        <f t="shared" si="229"/>
        <v>-</v>
      </c>
      <c r="O187" s="405" t="str">
        <f t="shared" si="230"/>
        <v>-</v>
      </c>
      <c r="P187" s="405" t="str">
        <f t="shared" si="231"/>
        <v>-</v>
      </c>
      <c r="Q187" s="405" t="str">
        <f t="shared" si="232"/>
        <v>-</v>
      </c>
      <c r="R187" s="405" t="str">
        <f t="shared" si="233"/>
        <v>-</v>
      </c>
      <c r="S187" s="405" t="str">
        <f t="shared" si="234"/>
        <v>-</v>
      </c>
      <c r="T187" s="405" t="str">
        <f t="shared" si="235"/>
        <v>-</v>
      </c>
      <c r="U187" s="405" t="str">
        <f t="shared" si="236"/>
        <v>-</v>
      </c>
      <c r="V187" s="405" t="str">
        <f t="shared" si="237"/>
        <v>-</v>
      </c>
      <c r="W187" s="432"/>
      <c r="X187" s="432"/>
      <c r="Y187" s="432"/>
      <c r="Z187" s="432"/>
      <c r="AA187" s="432"/>
      <c r="AB187" s="432"/>
      <c r="AC187" s="432"/>
      <c r="AD187" s="432"/>
      <c r="AE187" s="432"/>
      <c r="AF187" s="412" t="s">
        <v>415</v>
      </c>
      <c r="AG187" s="413" t="s">
        <v>415</v>
      </c>
      <c r="AH187" s="413" t="s">
        <v>415</v>
      </c>
      <c r="AI187" s="413" t="s">
        <v>415</v>
      </c>
      <c r="AJ187" s="413" t="s">
        <v>415</v>
      </c>
      <c r="AK187" s="413" t="s">
        <v>415</v>
      </c>
      <c r="AL187" s="413" t="s">
        <v>415</v>
      </c>
      <c r="AM187" s="413" t="s">
        <v>415</v>
      </c>
      <c r="AN187" s="413" t="s">
        <v>415</v>
      </c>
      <c r="AO187" s="413" t="s">
        <v>415</v>
      </c>
      <c r="AP187" s="413" t="s">
        <v>415</v>
      </c>
      <c r="AQ187" s="413" t="s">
        <v>415</v>
      </c>
      <c r="AR187" s="413" t="s">
        <v>415</v>
      </c>
      <c r="AS187" s="413" t="s">
        <v>415</v>
      </c>
      <c r="AT187" s="413" t="s">
        <v>415</v>
      </c>
      <c r="AU187" s="413" t="s">
        <v>415</v>
      </c>
      <c r="AV187" s="413" t="s">
        <v>415</v>
      </c>
      <c r="AW187" s="413" t="s">
        <v>415</v>
      </c>
      <c r="AX187" s="413" t="s">
        <v>415</v>
      </c>
      <c r="AY187" s="413" t="s">
        <v>415</v>
      </c>
      <c r="AZ187" s="413" t="s">
        <v>415</v>
      </c>
      <c r="BA187" s="413" t="s">
        <v>415</v>
      </c>
      <c r="BB187" s="413" t="s">
        <v>415</v>
      </c>
      <c r="BC187" s="413" t="s">
        <v>415</v>
      </c>
      <c r="BD187" s="413" t="s">
        <v>415</v>
      </c>
      <c r="BE187" s="413" t="s">
        <v>415</v>
      </c>
      <c r="BF187" s="414" t="s">
        <v>415</v>
      </c>
    </row>
    <row r="188" spans="2:58" hidden="1">
      <c r="B188" s="263" t="s">
        <v>307</v>
      </c>
      <c r="C188" s="263" t="str">
        <f t="shared" ca="1" si="238"/>
        <v>Veikla</v>
      </c>
      <c r="D188" s="278" t="str">
        <f t="shared" si="239"/>
        <v>False</v>
      </c>
      <c r="E188" s="405" t="str">
        <f t="shared" si="220"/>
        <v>-</v>
      </c>
      <c r="F188" s="405" t="str">
        <f t="shared" si="221"/>
        <v>-</v>
      </c>
      <c r="G188" s="405" t="str">
        <f t="shared" si="222"/>
        <v>-</v>
      </c>
      <c r="H188" s="405" t="str">
        <f t="shared" si="223"/>
        <v>-</v>
      </c>
      <c r="I188" s="405" t="str">
        <f t="shared" si="224"/>
        <v>-</v>
      </c>
      <c r="J188" s="405" t="str">
        <f t="shared" si="225"/>
        <v>-</v>
      </c>
      <c r="K188" s="405" t="str">
        <f t="shared" si="226"/>
        <v>-</v>
      </c>
      <c r="L188" s="405" t="str">
        <f t="shared" si="227"/>
        <v>-</v>
      </c>
      <c r="M188" s="405" t="str">
        <f t="shared" si="228"/>
        <v>-</v>
      </c>
      <c r="N188" s="405" t="str">
        <f t="shared" si="229"/>
        <v>-</v>
      </c>
      <c r="O188" s="405" t="str">
        <f t="shared" si="230"/>
        <v>-</v>
      </c>
      <c r="P188" s="405" t="str">
        <f t="shared" si="231"/>
        <v>-</v>
      </c>
      <c r="Q188" s="405" t="str">
        <f t="shared" si="232"/>
        <v>-</v>
      </c>
      <c r="R188" s="405" t="str">
        <f t="shared" si="233"/>
        <v>-</v>
      </c>
      <c r="S188" s="405" t="str">
        <f t="shared" si="234"/>
        <v>-</v>
      </c>
      <c r="T188" s="405" t="str">
        <f t="shared" si="235"/>
        <v>-</v>
      </c>
      <c r="U188" s="405" t="str">
        <f t="shared" si="236"/>
        <v>-</v>
      </c>
      <c r="V188" s="405" t="str">
        <f t="shared" si="237"/>
        <v>-</v>
      </c>
      <c r="W188" s="432"/>
      <c r="X188" s="432"/>
      <c r="Y188" s="432"/>
      <c r="Z188" s="432"/>
      <c r="AA188" s="432"/>
      <c r="AB188" s="432"/>
      <c r="AC188" s="432"/>
      <c r="AD188" s="432"/>
      <c r="AE188" s="432"/>
      <c r="AF188" s="412" t="s">
        <v>415</v>
      </c>
      <c r="AG188" s="413" t="s">
        <v>415</v>
      </c>
      <c r="AH188" s="413" t="s">
        <v>415</v>
      </c>
      <c r="AI188" s="413" t="s">
        <v>415</v>
      </c>
      <c r="AJ188" s="413" t="s">
        <v>415</v>
      </c>
      <c r="AK188" s="413" t="s">
        <v>415</v>
      </c>
      <c r="AL188" s="413" t="s">
        <v>415</v>
      </c>
      <c r="AM188" s="413" t="s">
        <v>415</v>
      </c>
      <c r="AN188" s="413" t="s">
        <v>415</v>
      </c>
      <c r="AO188" s="413" t="s">
        <v>415</v>
      </c>
      <c r="AP188" s="413" t="s">
        <v>415</v>
      </c>
      <c r="AQ188" s="413" t="s">
        <v>415</v>
      </c>
      <c r="AR188" s="413" t="s">
        <v>415</v>
      </c>
      <c r="AS188" s="413" t="s">
        <v>415</v>
      </c>
      <c r="AT188" s="413" t="s">
        <v>415</v>
      </c>
      <c r="AU188" s="413" t="s">
        <v>415</v>
      </c>
      <c r="AV188" s="413" t="s">
        <v>415</v>
      </c>
      <c r="AW188" s="413" t="s">
        <v>415</v>
      </c>
      <c r="AX188" s="413" t="s">
        <v>415</v>
      </c>
      <c r="AY188" s="413" t="s">
        <v>415</v>
      </c>
      <c r="AZ188" s="413" t="s">
        <v>415</v>
      </c>
      <c r="BA188" s="413" t="s">
        <v>415</v>
      </c>
      <c r="BB188" s="413" t="s">
        <v>415</v>
      </c>
      <c r="BC188" s="413" t="s">
        <v>415</v>
      </c>
      <c r="BD188" s="413" t="s">
        <v>415</v>
      </c>
      <c r="BE188" s="413" t="s">
        <v>415</v>
      </c>
      <c r="BF188" s="414" t="s">
        <v>415</v>
      </c>
    </row>
    <row r="189" spans="2:58" hidden="1">
      <c r="B189" s="263" t="s">
        <v>308</v>
      </c>
      <c r="C189" s="263" t="str">
        <f t="shared" ca="1" si="238"/>
        <v>Veikla</v>
      </c>
      <c r="D189" s="278" t="str">
        <f t="shared" si="239"/>
        <v>False</v>
      </c>
      <c r="E189" s="405" t="str">
        <f t="shared" si="220"/>
        <v>-</v>
      </c>
      <c r="F189" s="405" t="str">
        <f t="shared" si="221"/>
        <v>-</v>
      </c>
      <c r="G189" s="405" t="str">
        <f t="shared" si="222"/>
        <v>-</v>
      </c>
      <c r="H189" s="405" t="str">
        <f t="shared" si="223"/>
        <v>-</v>
      </c>
      <c r="I189" s="405" t="str">
        <f t="shared" si="224"/>
        <v>-</v>
      </c>
      <c r="J189" s="405" t="str">
        <f t="shared" si="225"/>
        <v>-</v>
      </c>
      <c r="K189" s="405" t="str">
        <f t="shared" si="226"/>
        <v>-</v>
      </c>
      <c r="L189" s="405" t="str">
        <f t="shared" si="227"/>
        <v>-</v>
      </c>
      <c r="M189" s="405" t="str">
        <f t="shared" si="228"/>
        <v>-</v>
      </c>
      <c r="N189" s="405" t="str">
        <f t="shared" si="229"/>
        <v>-</v>
      </c>
      <c r="O189" s="405" t="str">
        <f t="shared" si="230"/>
        <v>-</v>
      </c>
      <c r="P189" s="405" t="str">
        <f t="shared" si="231"/>
        <v>-</v>
      </c>
      <c r="Q189" s="405" t="str">
        <f t="shared" si="232"/>
        <v>-</v>
      </c>
      <c r="R189" s="405" t="str">
        <f t="shared" si="233"/>
        <v>-</v>
      </c>
      <c r="S189" s="405" t="str">
        <f t="shared" si="234"/>
        <v>-</v>
      </c>
      <c r="T189" s="405" t="str">
        <f t="shared" si="235"/>
        <v>-</v>
      </c>
      <c r="U189" s="405" t="str">
        <f t="shared" si="236"/>
        <v>-</v>
      </c>
      <c r="V189" s="405" t="str">
        <f t="shared" si="237"/>
        <v>-</v>
      </c>
      <c r="W189" s="432"/>
      <c r="X189" s="432"/>
      <c r="Y189" s="432"/>
      <c r="Z189" s="432"/>
      <c r="AA189" s="432"/>
      <c r="AB189" s="432"/>
      <c r="AC189" s="432"/>
      <c r="AD189" s="432"/>
      <c r="AE189" s="432"/>
      <c r="AF189" s="412" t="s">
        <v>415</v>
      </c>
      <c r="AG189" s="413" t="s">
        <v>415</v>
      </c>
      <c r="AH189" s="413" t="s">
        <v>415</v>
      </c>
      <c r="AI189" s="413" t="s">
        <v>415</v>
      </c>
      <c r="AJ189" s="413" t="s">
        <v>415</v>
      </c>
      <c r="AK189" s="413" t="s">
        <v>415</v>
      </c>
      <c r="AL189" s="413" t="s">
        <v>415</v>
      </c>
      <c r="AM189" s="413" t="s">
        <v>415</v>
      </c>
      <c r="AN189" s="413" t="s">
        <v>415</v>
      </c>
      <c r="AO189" s="413" t="s">
        <v>415</v>
      </c>
      <c r="AP189" s="413" t="s">
        <v>415</v>
      </c>
      <c r="AQ189" s="413" t="s">
        <v>415</v>
      </c>
      <c r="AR189" s="413" t="s">
        <v>415</v>
      </c>
      <c r="AS189" s="413" t="s">
        <v>415</v>
      </c>
      <c r="AT189" s="413" t="s">
        <v>415</v>
      </c>
      <c r="AU189" s="413" t="s">
        <v>415</v>
      </c>
      <c r="AV189" s="413" t="s">
        <v>415</v>
      </c>
      <c r="AW189" s="413" t="s">
        <v>415</v>
      </c>
      <c r="AX189" s="413" t="s">
        <v>415</v>
      </c>
      <c r="AY189" s="413" t="s">
        <v>415</v>
      </c>
      <c r="AZ189" s="413" t="s">
        <v>415</v>
      </c>
      <c r="BA189" s="413" t="s">
        <v>415</v>
      </c>
      <c r="BB189" s="413" t="s">
        <v>415</v>
      </c>
      <c r="BC189" s="413" t="s">
        <v>415</v>
      </c>
      <c r="BD189" s="413" t="s">
        <v>415</v>
      </c>
      <c r="BE189" s="413" t="s">
        <v>415</v>
      </c>
      <c r="BF189" s="414" t="s">
        <v>415</v>
      </c>
    </row>
    <row r="190" spans="2:58" hidden="1">
      <c r="B190" s="263" t="s">
        <v>309</v>
      </c>
      <c r="C190" s="263" t="str">
        <f t="shared" ca="1" si="238"/>
        <v>Veikla</v>
      </c>
      <c r="D190" s="278" t="str">
        <f t="shared" si="239"/>
        <v>False</v>
      </c>
      <c r="E190" s="405" t="str">
        <f t="shared" si="220"/>
        <v>-</v>
      </c>
      <c r="F190" s="405" t="str">
        <f t="shared" si="221"/>
        <v>-</v>
      </c>
      <c r="G190" s="405" t="str">
        <f t="shared" si="222"/>
        <v>-</v>
      </c>
      <c r="H190" s="405" t="str">
        <f t="shared" si="223"/>
        <v>-</v>
      </c>
      <c r="I190" s="405" t="str">
        <f t="shared" si="224"/>
        <v>-</v>
      </c>
      <c r="J190" s="405" t="str">
        <f t="shared" si="225"/>
        <v>-</v>
      </c>
      <c r="K190" s="405" t="str">
        <f t="shared" si="226"/>
        <v>-</v>
      </c>
      <c r="L190" s="405" t="str">
        <f t="shared" si="227"/>
        <v>-</v>
      </c>
      <c r="M190" s="405" t="str">
        <f t="shared" si="228"/>
        <v>-</v>
      </c>
      <c r="N190" s="405" t="str">
        <f t="shared" si="229"/>
        <v>-</v>
      </c>
      <c r="O190" s="405" t="str">
        <f t="shared" si="230"/>
        <v>-</v>
      </c>
      <c r="P190" s="405" t="str">
        <f t="shared" si="231"/>
        <v>-</v>
      </c>
      <c r="Q190" s="405" t="str">
        <f t="shared" si="232"/>
        <v>-</v>
      </c>
      <c r="R190" s="405" t="str">
        <f t="shared" si="233"/>
        <v>-</v>
      </c>
      <c r="S190" s="405" t="str">
        <f t="shared" si="234"/>
        <v>-</v>
      </c>
      <c r="T190" s="405" t="str">
        <f t="shared" si="235"/>
        <v>-</v>
      </c>
      <c r="U190" s="405" t="str">
        <f t="shared" si="236"/>
        <v>-</v>
      </c>
      <c r="V190" s="405" t="str">
        <f t="shared" si="237"/>
        <v>-</v>
      </c>
      <c r="W190" s="432"/>
      <c r="X190" s="432"/>
      <c r="Y190" s="432"/>
      <c r="Z190" s="432"/>
      <c r="AA190" s="432"/>
      <c r="AB190" s="432"/>
      <c r="AC190" s="432"/>
      <c r="AD190" s="432"/>
      <c r="AE190" s="432"/>
      <c r="AF190" s="412" t="s">
        <v>415</v>
      </c>
      <c r="AG190" s="413" t="s">
        <v>415</v>
      </c>
      <c r="AH190" s="413" t="s">
        <v>415</v>
      </c>
      <c r="AI190" s="413" t="s">
        <v>415</v>
      </c>
      <c r="AJ190" s="413" t="s">
        <v>415</v>
      </c>
      <c r="AK190" s="413" t="s">
        <v>415</v>
      </c>
      <c r="AL190" s="413" t="s">
        <v>415</v>
      </c>
      <c r="AM190" s="413" t="s">
        <v>415</v>
      </c>
      <c r="AN190" s="413" t="s">
        <v>415</v>
      </c>
      <c r="AO190" s="413" t="s">
        <v>415</v>
      </c>
      <c r="AP190" s="413" t="s">
        <v>415</v>
      </c>
      <c r="AQ190" s="413" t="s">
        <v>415</v>
      </c>
      <c r="AR190" s="413" t="s">
        <v>415</v>
      </c>
      <c r="AS190" s="413" t="s">
        <v>415</v>
      </c>
      <c r="AT190" s="413" t="s">
        <v>415</v>
      </c>
      <c r="AU190" s="413" t="s">
        <v>415</v>
      </c>
      <c r="AV190" s="413" t="s">
        <v>415</v>
      </c>
      <c r="AW190" s="413" t="s">
        <v>415</v>
      </c>
      <c r="AX190" s="413" t="s">
        <v>415</v>
      </c>
      <c r="AY190" s="413" t="s">
        <v>415</v>
      </c>
      <c r="AZ190" s="413" t="s">
        <v>415</v>
      </c>
      <c r="BA190" s="413" t="s">
        <v>415</v>
      </c>
      <c r="BB190" s="413" t="s">
        <v>415</v>
      </c>
      <c r="BC190" s="413" t="s">
        <v>415</v>
      </c>
      <c r="BD190" s="413" t="s">
        <v>415</v>
      </c>
      <c r="BE190" s="413" t="s">
        <v>415</v>
      </c>
      <c r="BF190" s="414" t="s">
        <v>415</v>
      </c>
    </row>
    <row r="191" spans="2:58" hidden="1">
      <c r="B191" s="263" t="s">
        <v>310</v>
      </c>
      <c r="C191" s="263" t="str">
        <f t="shared" ca="1" si="238"/>
        <v>Veikla</v>
      </c>
      <c r="D191" s="278" t="str">
        <f t="shared" si="239"/>
        <v>False</v>
      </c>
      <c r="E191" s="405" t="str">
        <f t="shared" si="220"/>
        <v>-</v>
      </c>
      <c r="F191" s="405" t="str">
        <f t="shared" si="221"/>
        <v>-</v>
      </c>
      <c r="G191" s="405" t="str">
        <f t="shared" si="222"/>
        <v>-</v>
      </c>
      <c r="H191" s="405" t="str">
        <f t="shared" si="223"/>
        <v>-</v>
      </c>
      <c r="I191" s="405" t="str">
        <f t="shared" si="224"/>
        <v>-</v>
      </c>
      <c r="J191" s="405" t="str">
        <f t="shared" si="225"/>
        <v>-</v>
      </c>
      <c r="K191" s="405" t="str">
        <f t="shared" si="226"/>
        <v>-</v>
      </c>
      <c r="L191" s="405" t="str">
        <f t="shared" si="227"/>
        <v>-</v>
      </c>
      <c r="M191" s="405" t="str">
        <f t="shared" si="228"/>
        <v>-</v>
      </c>
      <c r="N191" s="405" t="str">
        <f t="shared" si="229"/>
        <v>-</v>
      </c>
      <c r="O191" s="405" t="str">
        <f t="shared" si="230"/>
        <v>-</v>
      </c>
      <c r="P191" s="405" t="str">
        <f t="shared" si="231"/>
        <v>-</v>
      </c>
      <c r="Q191" s="405" t="str">
        <f t="shared" si="232"/>
        <v>-</v>
      </c>
      <c r="R191" s="405" t="str">
        <f t="shared" si="233"/>
        <v>-</v>
      </c>
      <c r="S191" s="405" t="str">
        <f t="shared" si="234"/>
        <v>-</v>
      </c>
      <c r="T191" s="405" t="str">
        <f t="shared" si="235"/>
        <v>-</v>
      </c>
      <c r="U191" s="405" t="str">
        <f t="shared" si="236"/>
        <v>-</v>
      </c>
      <c r="V191" s="405" t="str">
        <f t="shared" si="237"/>
        <v>-</v>
      </c>
      <c r="W191" s="432"/>
      <c r="X191" s="432"/>
      <c r="Y191" s="432"/>
      <c r="Z191" s="432"/>
      <c r="AA191" s="432"/>
      <c r="AB191" s="432"/>
      <c r="AC191" s="432"/>
      <c r="AD191" s="432"/>
      <c r="AE191" s="432"/>
      <c r="AF191" s="412" t="s">
        <v>415</v>
      </c>
      <c r="AG191" s="413" t="s">
        <v>415</v>
      </c>
      <c r="AH191" s="413" t="s">
        <v>415</v>
      </c>
      <c r="AI191" s="413" t="s">
        <v>415</v>
      </c>
      <c r="AJ191" s="413" t="s">
        <v>415</v>
      </c>
      <c r="AK191" s="413" t="s">
        <v>415</v>
      </c>
      <c r="AL191" s="413" t="s">
        <v>415</v>
      </c>
      <c r="AM191" s="413" t="s">
        <v>415</v>
      </c>
      <c r="AN191" s="413" t="s">
        <v>415</v>
      </c>
      <c r="AO191" s="413" t="s">
        <v>415</v>
      </c>
      <c r="AP191" s="413" t="s">
        <v>415</v>
      </c>
      <c r="AQ191" s="413" t="s">
        <v>415</v>
      </c>
      <c r="AR191" s="413" t="s">
        <v>415</v>
      </c>
      <c r="AS191" s="413" t="s">
        <v>415</v>
      </c>
      <c r="AT191" s="413" t="s">
        <v>415</v>
      </c>
      <c r="AU191" s="413" t="s">
        <v>415</v>
      </c>
      <c r="AV191" s="413" t="s">
        <v>415</v>
      </c>
      <c r="AW191" s="413" t="s">
        <v>415</v>
      </c>
      <c r="AX191" s="413" t="s">
        <v>415</v>
      </c>
      <c r="AY191" s="413" t="s">
        <v>415</v>
      </c>
      <c r="AZ191" s="413" t="s">
        <v>415</v>
      </c>
      <c r="BA191" s="413" t="s">
        <v>415</v>
      </c>
      <c r="BB191" s="413" t="s">
        <v>415</v>
      </c>
      <c r="BC191" s="413" t="s">
        <v>415</v>
      </c>
      <c r="BD191" s="413" t="s">
        <v>415</v>
      </c>
      <c r="BE191" s="413" t="s">
        <v>415</v>
      </c>
      <c r="BF191" s="414" t="s">
        <v>415</v>
      </c>
    </row>
    <row r="192" spans="2:58" hidden="1">
      <c r="B192" s="263" t="s">
        <v>311</v>
      </c>
      <c r="C192" s="263" t="str">
        <f t="shared" ca="1" si="238"/>
        <v>Veikla</v>
      </c>
      <c r="D192" s="278" t="str">
        <f t="shared" si="239"/>
        <v>False</v>
      </c>
      <c r="E192" s="405" t="str">
        <f t="shared" si="220"/>
        <v>-</v>
      </c>
      <c r="F192" s="405" t="str">
        <f t="shared" si="221"/>
        <v>-</v>
      </c>
      <c r="G192" s="405" t="str">
        <f t="shared" si="222"/>
        <v>-</v>
      </c>
      <c r="H192" s="405" t="str">
        <f t="shared" si="223"/>
        <v>-</v>
      </c>
      <c r="I192" s="405" t="str">
        <f t="shared" si="224"/>
        <v>-</v>
      </c>
      <c r="J192" s="405" t="str">
        <f t="shared" si="225"/>
        <v>-</v>
      </c>
      <c r="K192" s="405" t="str">
        <f t="shared" si="226"/>
        <v>-</v>
      </c>
      <c r="L192" s="405" t="str">
        <f t="shared" si="227"/>
        <v>-</v>
      </c>
      <c r="M192" s="405" t="str">
        <f t="shared" si="228"/>
        <v>-</v>
      </c>
      <c r="N192" s="405" t="str">
        <f t="shared" si="229"/>
        <v>-</v>
      </c>
      <c r="O192" s="405" t="str">
        <f t="shared" si="230"/>
        <v>-</v>
      </c>
      <c r="P192" s="405" t="str">
        <f t="shared" si="231"/>
        <v>-</v>
      </c>
      <c r="Q192" s="405" t="str">
        <f t="shared" si="232"/>
        <v>-</v>
      </c>
      <c r="R192" s="405" t="str">
        <f t="shared" si="233"/>
        <v>-</v>
      </c>
      <c r="S192" s="405" t="str">
        <f t="shared" si="234"/>
        <v>-</v>
      </c>
      <c r="T192" s="405" t="str">
        <f t="shared" si="235"/>
        <v>-</v>
      </c>
      <c r="U192" s="405" t="str">
        <f t="shared" si="236"/>
        <v>-</v>
      </c>
      <c r="V192" s="405" t="str">
        <f t="shared" si="237"/>
        <v>-</v>
      </c>
      <c r="W192" s="432"/>
      <c r="X192" s="432"/>
      <c r="Y192" s="432"/>
      <c r="Z192" s="432"/>
      <c r="AA192" s="432"/>
      <c r="AB192" s="432"/>
      <c r="AC192" s="432"/>
      <c r="AD192" s="432"/>
      <c r="AE192" s="432"/>
      <c r="AF192" s="412" t="s">
        <v>415</v>
      </c>
      <c r="AG192" s="413" t="s">
        <v>415</v>
      </c>
      <c r="AH192" s="413" t="s">
        <v>415</v>
      </c>
      <c r="AI192" s="413" t="s">
        <v>415</v>
      </c>
      <c r="AJ192" s="413" t="s">
        <v>415</v>
      </c>
      <c r="AK192" s="413" t="s">
        <v>415</v>
      </c>
      <c r="AL192" s="413" t="s">
        <v>415</v>
      </c>
      <c r="AM192" s="413" t="s">
        <v>415</v>
      </c>
      <c r="AN192" s="413" t="s">
        <v>415</v>
      </c>
      <c r="AO192" s="413" t="s">
        <v>415</v>
      </c>
      <c r="AP192" s="413" t="s">
        <v>415</v>
      </c>
      <c r="AQ192" s="413" t="s">
        <v>415</v>
      </c>
      <c r="AR192" s="413" t="s">
        <v>415</v>
      </c>
      <c r="AS192" s="413" t="s">
        <v>415</v>
      </c>
      <c r="AT192" s="413" t="s">
        <v>415</v>
      </c>
      <c r="AU192" s="413" t="s">
        <v>415</v>
      </c>
      <c r="AV192" s="413" t="s">
        <v>415</v>
      </c>
      <c r="AW192" s="413" t="s">
        <v>415</v>
      </c>
      <c r="AX192" s="413" t="s">
        <v>415</v>
      </c>
      <c r="AY192" s="413" t="s">
        <v>415</v>
      </c>
      <c r="AZ192" s="413" t="s">
        <v>415</v>
      </c>
      <c r="BA192" s="413" t="s">
        <v>415</v>
      </c>
      <c r="BB192" s="413" t="s">
        <v>415</v>
      </c>
      <c r="BC192" s="413" t="s">
        <v>415</v>
      </c>
      <c r="BD192" s="413" t="s">
        <v>415</v>
      </c>
      <c r="BE192" s="413" t="s">
        <v>415</v>
      </c>
      <c r="BF192" s="414" t="s">
        <v>415</v>
      </c>
    </row>
    <row r="193" spans="2:58" hidden="1">
      <c r="B193" s="263" t="s">
        <v>312</v>
      </c>
      <c r="C193" s="263" t="str">
        <f t="shared" ca="1" si="238"/>
        <v>Veikla</v>
      </c>
      <c r="D193" s="278" t="str">
        <f t="shared" si="239"/>
        <v>False</v>
      </c>
      <c r="E193" s="405" t="str">
        <f t="shared" si="220"/>
        <v>-</v>
      </c>
      <c r="F193" s="405" t="str">
        <f t="shared" si="221"/>
        <v>-</v>
      </c>
      <c r="G193" s="405" t="str">
        <f t="shared" si="222"/>
        <v>-</v>
      </c>
      <c r="H193" s="405" t="str">
        <f t="shared" si="223"/>
        <v>-</v>
      </c>
      <c r="I193" s="405" t="str">
        <f t="shared" si="224"/>
        <v>-</v>
      </c>
      <c r="J193" s="405" t="str">
        <f t="shared" si="225"/>
        <v>-</v>
      </c>
      <c r="K193" s="405" t="str">
        <f t="shared" si="226"/>
        <v>-</v>
      </c>
      <c r="L193" s="405" t="str">
        <f t="shared" si="227"/>
        <v>-</v>
      </c>
      <c r="M193" s="405" t="str">
        <f t="shared" si="228"/>
        <v>-</v>
      </c>
      <c r="N193" s="405" t="str">
        <f t="shared" si="229"/>
        <v>-</v>
      </c>
      <c r="O193" s="405" t="str">
        <f t="shared" si="230"/>
        <v>-</v>
      </c>
      <c r="P193" s="405" t="str">
        <f t="shared" si="231"/>
        <v>-</v>
      </c>
      <c r="Q193" s="405" t="str">
        <f t="shared" si="232"/>
        <v>-</v>
      </c>
      <c r="R193" s="405" t="str">
        <f t="shared" si="233"/>
        <v>-</v>
      </c>
      <c r="S193" s="405" t="str">
        <f t="shared" si="234"/>
        <v>-</v>
      </c>
      <c r="T193" s="405" t="str">
        <f t="shared" si="235"/>
        <v>-</v>
      </c>
      <c r="U193" s="405" t="str">
        <f t="shared" si="236"/>
        <v>-</v>
      </c>
      <c r="V193" s="405" t="str">
        <f t="shared" si="237"/>
        <v>-</v>
      </c>
      <c r="W193" s="432"/>
      <c r="X193" s="432"/>
      <c r="Y193" s="432"/>
      <c r="Z193" s="432"/>
      <c r="AA193" s="432"/>
      <c r="AB193" s="432"/>
      <c r="AC193" s="432"/>
      <c r="AD193" s="432"/>
      <c r="AE193" s="432"/>
      <c r="AF193" s="412" t="s">
        <v>415</v>
      </c>
      <c r="AG193" s="413" t="s">
        <v>415</v>
      </c>
      <c r="AH193" s="413" t="s">
        <v>415</v>
      </c>
      <c r="AI193" s="413" t="s">
        <v>415</v>
      </c>
      <c r="AJ193" s="413" t="s">
        <v>415</v>
      </c>
      <c r="AK193" s="413" t="s">
        <v>415</v>
      </c>
      <c r="AL193" s="413" t="s">
        <v>415</v>
      </c>
      <c r="AM193" s="413" t="s">
        <v>415</v>
      </c>
      <c r="AN193" s="413" t="s">
        <v>415</v>
      </c>
      <c r="AO193" s="413" t="s">
        <v>415</v>
      </c>
      <c r="AP193" s="413" t="s">
        <v>415</v>
      </c>
      <c r="AQ193" s="413" t="s">
        <v>415</v>
      </c>
      <c r="AR193" s="413" t="s">
        <v>415</v>
      </c>
      <c r="AS193" s="413" t="s">
        <v>415</v>
      </c>
      <c r="AT193" s="413" t="s">
        <v>415</v>
      </c>
      <c r="AU193" s="413" t="s">
        <v>415</v>
      </c>
      <c r="AV193" s="413" t="s">
        <v>415</v>
      </c>
      <c r="AW193" s="413" t="s">
        <v>415</v>
      </c>
      <c r="AX193" s="413" t="s">
        <v>415</v>
      </c>
      <c r="AY193" s="413" t="s">
        <v>415</v>
      </c>
      <c r="AZ193" s="413" t="s">
        <v>415</v>
      </c>
      <c r="BA193" s="413" t="s">
        <v>415</v>
      </c>
      <c r="BB193" s="413" t="s">
        <v>415</v>
      </c>
      <c r="BC193" s="413" t="s">
        <v>415</v>
      </c>
      <c r="BD193" s="413" t="s">
        <v>415</v>
      </c>
      <c r="BE193" s="413" t="s">
        <v>415</v>
      </c>
      <c r="BF193" s="414" t="s">
        <v>415</v>
      </c>
    </row>
    <row r="194" spans="2:58" hidden="1">
      <c r="B194" s="263" t="s">
        <v>313</v>
      </c>
      <c r="C194" s="263" t="str">
        <f t="shared" ca="1" si="238"/>
        <v>Veikla</v>
      </c>
      <c r="D194" s="278" t="str">
        <f t="shared" si="239"/>
        <v>False</v>
      </c>
      <c r="E194" s="405" t="str">
        <f t="shared" si="220"/>
        <v>-</v>
      </c>
      <c r="F194" s="405" t="str">
        <f t="shared" si="221"/>
        <v>-</v>
      </c>
      <c r="G194" s="405" t="str">
        <f t="shared" si="222"/>
        <v>-</v>
      </c>
      <c r="H194" s="405" t="str">
        <f t="shared" si="223"/>
        <v>-</v>
      </c>
      <c r="I194" s="405" t="str">
        <f t="shared" si="224"/>
        <v>-</v>
      </c>
      <c r="J194" s="405" t="str">
        <f t="shared" si="225"/>
        <v>-</v>
      </c>
      <c r="K194" s="405" t="str">
        <f t="shared" si="226"/>
        <v>-</v>
      </c>
      <c r="L194" s="405" t="str">
        <f t="shared" si="227"/>
        <v>-</v>
      </c>
      <c r="M194" s="405" t="str">
        <f t="shared" si="228"/>
        <v>-</v>
      </c>
      <c r="N194" s="405" t="str">
        <f t="shared" si="229"/>
        <v>-</v>
      </c>
      <c r="O194" s="405" t="str">
        <f t="shared" si="230"/>
        <v>-</v>
      </c>
      <c r="P194" s="405" t="str">
        <f t="shared" si="231"/>
        <v>-</v>
      </c>
      <c r="Q194" s="405" t="str">
        <f t="shared" si="232"/>
        <v>-</v>
      </c>
      <c r="R194" s="405" t="str">
        <f t="shared" si="233"/>
        <v>-</v>
      </c>
      <c r="S194" s="405" t="str">
        <f t="shared" si="234"/>
        <v>-</v>
      </c>
      <c r="T194" s="405" t="str">
        <f t="shared" si="235"/>
        <v>-</v>
      </c>
      <c r="U194" s="405" t="str">
        <f t="shared" si="236"/>
        <v>-</v>
      </c>
      <c r="V194" s="405" t="str">
        <f t="shared" si="237"/>
        <v>-</v>
      </c>
      <c r="W194" s="432"/>
      <c r="X194" s="432"/>
      <c r="Y194" s="432"/>
      <c r="Z194" s="432"/>
      <c r="AA194" s="432"/>
      <c r="AB194" s="432"/>
      <c r="AC194" s="432"/>
      <c r="AD194" s="432"/>
      <c r="AE194" s="432"/>
      <c r="AF194" s="412" t="s">
        <v>415</v>
      </c>
      <c r="AG194" s="413" t="s">
        <v>415</v>
      </c>
      <c r="AH194" s="413" t="s">
        <v>415</v>
      </c>
      <c r="AI194" s="413" t="s">
        <v>415</v>
      </c>
      <c r="AJ194" s="413" t="s">
        <v>415</v>
      </c>
      <c r="AK194" s="413" t="s">
        <v>415</v>
      </c>
      <c r="AL194" s="413" t="s">
        <v>415</v>
      </c>
      <c r="AM194" s="413" t="s">
        <v>415</v>
      </c>
      <c r="AN194" s="413" t="s">
        <v>415</v>
      </c>
      <c r="AO194" s="413" t="s">
        <v>415</v>
      </c>
      <c r="AP194" s="413" t="s">
        <v>415</v>
      </c>
      <c r="AQ194" s="413" t="s">
        <v>415</v>
      </c>
      <c r="AR194" s="413" t="s">
        <v>415</v>
      </c>
      <c r="AS194" s="413" t="s">
        <v>415</v>
      </c>
      <c r="AT194" s="413" t="s">
        <v>415</v>
      </c>
      <c r="AU194" s="413" t="s">
        <v>415</v>
      </c>
      <c r="AV194" s="413" t="s">
        <v>415</v>
      </c>
      <c r="AW194" s="413" t="s">
        <v>415</v>
      </c>
      <c r="AX194" s="413" t="s">
        <v>415</v>
      </c>
      <c r="AY194" s="413" t="s">
        <v>415</v>
      </c>
      <c r="AZ194" s="413" t="s">
        <v>415</v>
      </c>
      <c r="BA194" s="413" t="s">
        <v>415</v>
      </c>
      <c r="BB194" s="413" t="s">
        <v>415</v>
      </c>
      <c r="BC194" s="413" t="s">
        <v>415</v>
      </c>
      <c r="BD194" s="413" t="s">
        <v>415</v>
      </c>
      <c r="BE194" s="413" t="s">
        <v>415</v>
      </c>
      <c r="BF194" s="414" t="s">
        <v>415</v>
      </c>
    </row>
    <row r="195" spans="2:58" hidden="1">
      <c r="B195" s="263" t="s">
        <v>314</v>
      </c>
      <c r="C195" s="263" t="str">
        <f t="shared" ca="1" si="238"/>
        <v>Veikla</v>
      </c>
      <c r="D195" s="278" t="str">
        <f t="shared" si="239"/>
        <v>False</v>
      </c>
      <c r="E195" s="405" t="str">
        <f t="shared" si="220"/>
        <v>-</v>
      </c>
      <c r="F195" s="405" t="str">
        <f t="shared" si="221"/>
        <v>-</v>
      </c>
      <c r="G195" s="405" t="str">
        <f t="shared" si="222"/>
        <v>-</v>
      </c>
      <c r="H195" s="405" t="str">
        <f t="shared" si="223"/>
        <v>-</v>
      </c>
      <c r="I195" s="405" t="str">
        <f t="shared" si="224"/>
        <v>-</v>
      </c>
      <c r="J195" s="405" t="str">
        <f t="shared" si="225"/>
        <v>-</v>
      </c>
      <c r="K195" s="405" t="str">
        <f t="shared" si="226"/>
        <v>-</v>
      </c>
      <c r="L195" s="405" t="str">
        <f t="shared" si="227"/>
        <v>-</v>
      </c>
      <c r="M195" s="405" t="str">
        <f t="shared" si="228"/>
        <v>-</v>
      </c>
      <c r="N195" s="405" t="str">
        <f t="shared" si="229"/>
        <v>-</v>
      </c>
      <c r="O195" s="405" t="str">
        <f t="shared" si="230"/>
        <v>-</v>
      </c>
      <c r="P195" s="405" t="str">
        <f t="shared" si="231"/>
        <v>-</v>
      </c>
      <c r="Q195" s="405" t="str">
        <f t="shared" si="232"/>
        <v>-</v>
      </c>
      <c r="R195" s="405" t="str">
        <f t="shared" si="233"/>
        <v>-</v>
      </c>
      <c r="S195" s="405" t="str">
        <f t="shared" si="234"/>
        <v>-</v>
      </c>
      <c r="T195" s="405" t="str">
        <f t="shared" si="235"/>
        <v>-</v>
      </c>
      <c r="U195" s="405" t="str">
        <f t="shared" si="236"/>
        <v>-</v>
      </c>
      <c r="V195" s="405" t="str">
        <f t="shared" si="237"/>
        <v>-</v>
      </c>
      <c r="W195" s="432"/>
      <c r="X195" s="432"/>
      <c r="Y195" s="432"/>
      <c r="Z195" s="432"/>
      <c r="AA195" s="432"/>
      <c r="AB195" s="432"/>
      <c r="AC195" s="432"/>
      <c r="AD195" s="432"/>
      <c r="AE195" s="432"/>
      <c r="AF195" s="412" t="s">
        <v>415</v>
      </c>
      <c r="AG195" s="413" t="s">
        <v>415</v>
      </c>
      <c r="AH195" s="413" t="s">
        <v>415</v>
      </c>
      <c r="AI195" s="413" t="s">
        <v>415</v>
      </c>
      <c r="AJ195" s="413" t="s">
        <v>415</v>
      </c>
      <c r="AK195" s="413" t="s">
        <v>415</v>
      </c>
      <c r="AL195" s="413" t="s">
        <v>415</v>
      </c>
      <c r="AM195" s="413" t="s">
        <v>415</v>
      </c>
      <c r="AN195" s="413" t="s">
        <v>415</v>
      </c>
      <c r="AO195" s="413" t="s">
        <v>415</v>
      </c>
      <c r="AP195" s="413" t="s">
        <v>415</v>
      </c>
      <c r="AQ195" s="413" t="s">
        <v>415</v>
      </c>
      <c r="AR195" s="413" t="s">
        <v>415</v>
      </c>
      <c r="AS195" s="413" t="s">
        <v>415</v>
      </c>
      <c r="AT195" s="413" t="s">
        <v>415</v>
      </c>
      <c r="AU195" s="413" t="s">
        <v>415</v>
      </c>
      <c r="AV195" s="413" t="s">
        <v>415</v>
      </c>
      <c r="AW195" s="413" t="s">
        <v>415</v>
      </c>
      <c r="AX195" s="413" t="s">
        <v>415</v>
      </c>
      <c r="AY195" s="413" t="s">
        <v>415</v>
      </c>
      <c r="AZ195" s="413" t="s">
        <v>415</v>
      </c>
      <c r="BA195" s="413" t="s">
        <v>415</v>
      </c>
      <c r="BB195" s="413" t="s">
        <v>415</v>
      </c>
      <c r="BC195" s="413" t="s">
        <v>415</v>
      </c>
      <c r="BD195" s="413" t="s">
        <v>415</v>
      </c>
      <c r="BE195" s="413" t="s">
        <v>415</v>
      </c>
      <c r="BF195" s="414" t="s">
        <v>415</v>
      </c>
    </row>
    <row r="196" spans="2:58" hidden="1">
      <c r="B196" s="263" t="s">
        <v>315</v>
      </c>
      <c r="C196" s="263" t="str">
        <f t="shared" ca="1" si="238"/>
        <v>Reinvesticijos (po priemonės įgyvendinimo)</v>
      </c>
      <c r="D196" s="278" t="str">
        <f t="shared" si="239"/>
        <v>False</v>
      </c>
      <c r="E196" s="405" t="str">
        <f t="shared" si="220"/>
        <v>-</v>
      </c>
      <c r="F196" s="405" t="str">
        <f t="shared" si="221"/>
        <v>-</v>
      </c>
      <c r="G196" s="405" t="str">
        <f t="shared" si="222"/>
        <v>-</v>
      </c>
      <c r="H196" s="405" t="str">
        <f t="shared" si="223"/>
        <v>-</v>
      </c>
      <c r="I196" s="405" t="str">
        <f t="shared" si="224"/>
        <v>-</v>
      </c>
      <c r="J196" s="405" t="str">
        <f t="shared" si="225"/>
        <v>-</v>
      </c>
      <c r="K196" s="405" t="str">
        <f t="shared" si="226"/>
        <v>-</v>
      </c>
      <c r="L196" s="405" t="str">
        <f t="shared" si="227"/>
        <v>-</v>
      </c>
      <c r="M196" s="405" t="str">
        <f t="shared" si="228"/>
        <v>-</v>
      </c>
      <c r="N196" s="405" t="str">
        <f t="shared" si="229"/>
        <v>-</v>
      </c>
      <c r="O196" s="405" t="str">
        <f t="shared" si="230"/>
        <v>-</v>
      </c>
      <c r="P196" s="405" t="str">
        <f t="shared" si="231"/>
        <v>-</v>
      </c>
      <c r="Q196" s="405" t="str">
        <f t="shared" si="232"/>
        <v>-</v>
      </c>
      <c r="R196" s="405" t="str">
        <f t="shared" si="233"/>
        <v>-</v>
      </c>
      <c r="S196" s="405" t="str">
        <f t="shared" si="234"/>
        <v>-</v>
      </c>
      <c r="T196" s="405" t="str">
        <f t="shared" si="235"/>
        <v>-</v>
      </c>
      <c r="U196" s="405" t="str">
        <f t="shared" si="236"/>
        <v>-</v>
      </c>
      <c r="V196" s="405" t="str">
        <f t="shared" si="237"/>
        <v>-</v>
      </c>
      <c r="W196" s="432"/>
      <c r="X196" s="432"/>
      <c r="Y196" s="432"/>
      <c r="Z196" s="432"/>
      <c r="AA196" s="432"/>
      <c r="AB196" s="432"/>
      <c r="AC196" s="432"/>
      <c r="AD196" s="432"/>
      <c r="AE196" s="432"/>
      <c r="AF196" s="412" t="s">
        <v>415</v>
      </c>
      <c r="AG196" s="413" t="s">
        <v>415</v>
      </c>
      <c r="AH196" s="413" t="s">
        <v>415</v>
      </c>
      <c r="AI196" s="413" t="s">
        <v>415</v>
      </c>
      <c r="AJ196" s="413" t="s">
        <v>415</v>
      </c>
      <c r="AK196" s="413" t="s">
        <v>415</v>
      </c>
      <c r="AL196" s="413" t="s">
        <v>415</v>
      </c>
      <c r="AM196" s="413" t="s">
        <v>415</v>
      </c>
      <c r="AN196" s="413" t="s">
        <v>415</v>
      </c>
      <c r="AO196" s="413" t="s">
        <v>415</v>
      </c>
      <c r="AP196" s="413" t="s">
        <v>415</v>
      </c>
      <c r="AQ196" s="413" t="s">
        <v>415</v>
      </c>
      <c r="AR196" s="413" t="s">
        <v>415</v>
      </c>
      <c r="AS196" s="413" t="s">
        <v>415</v>
      </c>
      <c r="AT196" s="413" t="s">
        <v>415</v>
      </c>
      <c r="AU196" s="413" t="s">
        <v>415</v>
      </c>
      <c r="AV196" s="413" t="s">
        <v>415</v>
      </c>
      <c r="AW196" s="413" t="s">
        <v>415</v>
      </c>
      <c r="AX196" s="413" t="s">
        <v>415</v>
      </c>
      <c r="AY196" s="413" t="s">
        <v>415</v>
      </c>
      <c r="AZ196" s="413" t="s">
        <v>415</v>
      </c>
      <c r="BA196" s="413" t="s">
        <v>415</v>
      </c>
      <c r="BB196" s="413" t="s">
        <v>415</v>
      </c>
      <c r="BC196" s="413" t="s">
        <v>415</v>
      </c>
      <c r="BD196" s="413" t="s">
        <v>415</v>
      </c>
      <c r="BE196" s="413" t="s">
        <v>415</v>
      </c>
      <c r="BF196" s="414" t="s">
        <v>415</v>
      </c>
    </row>
    <row r="197" spans="2:58" hidden="1">
      <c r="B197" s="263" t="s">
        <v>316</v>
      </c>
      <c r="C197" s="263" t="str">
        <f t="shared" ca="1" si="238"/>
        <v>Likutinė vertė</v>
      </c>
      <c r="D197" s="278" t="str">
        <f t="shared" si="239"/>
        <v>False</v>
      </c>
      <c r="E197" s="405" t="str">
        <f t="shared" si="220"/>
        <v>-</v>
      </c>
      <c r="F197" s="405" t="str">
        <f t="shared" si="221"/>
        <v>-</v>
      </c>
      <c r="G197" s="405" t="str">
        <f t="shared" si="222"/>
        <v>-</v>
      </c>
      <c r="H197" s="405" t="str">
        <f t="shared" si="223"/>
        <v>-</v>
      </c>
      <c r="I197" s="405" t="str">
        <f t="shared" si="224"/>
        <v>-</v>
      </c>
      <c r="J197" s="405" t="str">
        <f t="shared" si="225"/>
        <v>-</v>
      </c>
      <c r="K197" s="405" t="str">
        <f t="shared" si="226"/>
        <v>-</v>
      </c>
      <c r="L197" s="405" t="str">
        <f t="shared" si="227"/>
        <v>-</v>
      </c>
      <c r="M197" s="405" t="str">
        <f t="shared" si="228"/>
        <v>-</v>
      </c>
      <c r="N197" s="405" t="str">
        <f t="shared" si="229"/>
        <v>-</v>
      </c>
      <c r="O197" s="405" t="str">
        <f t="shared" si="230"/>
        <v>-</v>
      </c>
      <c r="P197" s="405" t="str">
        <f t="shared" si="231"/>
        <v>-</v>
      </c>
      <c r="Q197" s="405" t="str">
        <f t="shared" si="232"/>
        <v>-</v>
      </c>
      <c r="R197" s="405" t="str">
        <f t="shared" si="233"/>
        <v>-</v>
      </c>
      <c r="S197" s="405" t="str">
        <f t="shared" si="234"/>
        <v>-</v>
      </c>
      <c r="T197" s="405" t="str">
        <f t="shared" si="235"/>
        <v>-</v>
      </c>
      <c r="U197" s="405" t="str">
        <f t="shared" si="236"/>
        <v>-</v>
      </c>
      <c r="V197" s="405" t="str">
        <f t="shared" si="237"/>
        <v>-</v>
      </c>
      <c r="W197" s="432"/>
      <c r="X197" s="432"/>
      <c r="Y197" s="432"/>
      <c r="Z197" s="432"/>
      <c r="AA197" s="432"/>
      <c r="AB197" s="432"/>
      <c r="AC197" s="432"/>
      <c r="AD197" s="432"/>
      <c r="AE197" s="432"/>
      <c r="AF197" s="412" t="s">
        <v>415</v>
      </c>
      <c r="AG197" s="413" t="s">
        <v>415</v>
      </c>
      <c r="AH197" s="413" t="s">
        <v>415</v>
      </c>
      <c r="AI197" s="413" t="s">
        <v>415</v>
      </c>
      <c r="AJ197" s="413" t="s">
        <v>415</v>
      </c>
      <c r="AK197" s="413" t="s">
        <v>415</v>
      </c>
      <c r="AL197" s="413" t="s">
        <v>415</v>
      </c>
      <c r="AM197" s="413" t="s">
        <v>415</v>
      </c>
      <c r="AN197" s="413" t="s">
        <v>415</v>
      </c>
      <c r="AO197" s="413" t="s">
        <v>415</v>
      </c>
      <c r="AP197" s="413" t="s">
        <v>415</v>
      </c>
      <c r="AQ197" s="413" t="s">
        <v>415</v>
      </c>
      <c r="AR197" s="413" t="s">
        <v>415</v>
      </c>
      <c r="AS197" s="413" t="s">
        <v>415</v>
      </c>
      <c r="AT197" s="413" t="s">
        <v>415</v>
      </c>
      <c r="AU197" s="413" t="s">
        <v>415</v>
      </c>
      <c r="AV197" s="413" t="s">
        <v>415</v>
      </c>
      <c r="AW197" s="413" t="s">
        <v>415</v>
      </c>
      <c r="AX197" s="413" t="s">
        <v>415</v>
      </c>
      <c r="AY197" s="413" t="s">
        <v>415</v>
      </c>
      <c r="AZ197" s="413" t="s">
        <v>415</v>
      </c>
      <c r="BA197" s="413" t="s">
        <v>415</v>
      </c>
      <c r="BB197" s="413" t="s">
        <v>415</v>
      </c>
      <c r="BC197" s="413" t="s">
        <v>415</v>
      </c>
      <c r="BD197" s="413" t="s">
        <v>415</v>
      </c>
      <c r="BE197" s="413" t="s">
        <v>415</v>
      </c>
      <c r="BF197" s="414" t="s">
        <v>415</v>
      </c>
    </row>
    <row r="198" spans="2:58" hidden="1">
      <c r="B198" s="263" t="s">
        <v>317</v>
      </c>
      <c r="C198" s="263" t="str">
        <f t="shared" ca="1" si="238"/>
        <v>Veikla</v>
      </c>
      <c r="D198" s="278" t="str">
        <f t="shared" si="239"/>
        <v>False</v>
      </c>
      <c r="E198" s="405" t="str">
        <f t="shared" si="220"/>
        <v>-</v>
      </c>
      <c r="F198" s="405" t="str">
        <f t="shared" si="221"/>
        <v>-</v>
      </c>
      <c r="G198" s="405" t="str">
        <f t="shared" si="222"/>
        <v>-</v>
      </c>
      <c r="H198" s="405" t="str">
        <f t="shared" si="223"/>
        <v>-</v>
      </c>
      <c r="I198" s="405" t="str">
        <f t="shared" si="224"/>
        <v>-</v>
      </c>
      <c r="J198" s="405" t="str">
        <f t="shared" si="225"/>
        <v>-</v>
      </c>
      <c r="K198" s="405" t="str">
        <f t="shared" si="226"/>
        <v>-</v>
      </c>
      <c r="L198" s="405" t="str">
        <f t="shared" si="227"/>
        <v>-</v>
      </c>
      <c r="M198" s="405" t="str">
        <f t="shared" si="228"/>
        <v>-</v>
      </c>
      <c r="N198" s="405" t="str">
        <f t="shared" si="229"/>
        <v>-</v>
      </c>
      <c r="O198" s="405" t="str">
        <f t="shared" si="230"/>
        <v>-</v>
      </c>
      <c r="P198" s="405" t="str">
        <f t="shared" si="231"/>
        <v>-</v>
      </c>
      <c r="Q198" s="405" t="str">
        <f t="shared" si="232"/>
        <v>-</v>
      </c>
      <c r="R198" s="405" t="str">
        <f t="shared" si="233"/>
        <v>-</v>
      </c>
      <c r="S198" s="405" t="str">
        <f t="shared" si="234"/>
        <v>-</v>
      </c>
      <c r="T198" s="405" t="str">
        <f t="shared" si="235"/>
        <v>-</v>
      </c>
      <c r="U198" s="405" t="str">
        <f t="shared" si="236"/>
        <v>-</v>
      </c>
      <c r="V198" s="405" t="str">
        <f t="shared" si="237"/>
        <v>-</v>
      </c>
      <c r="W198" s="432"/>
      <c r="X198" s="432"/>
      <c r="Y198" s="432"/>
      <c r="Z198" s="432"/>
      <c r="AA198" s="432"/>
      <c r="AB198" s="432"/>
      <c r="AC198" s="432"/>
      <c r="AD198" s="432"/>
      <c r="AE198" s="432"/>
      <c r="AF198" s="412" t="s">
        <v>415</v>
      </c>
      <c r="AG198" s="413" t="s">
        <v>415</v>
      </c>
      <c r="AH198" s="413" t="s">
        <v>415</v>
      </c>
      <c r="AI198" s="413" t="s">
        <v>415</v>
      </c>
      <c r="AJ198" s="413" t="s">
        <v>415</v>
      </c>
      <c r="AK198" s="413" t="s">
        <v>415</v>
      </c>
      <c r="AL198" s="413" t="s">
        <v>415</v>
      </c>
      <c r="AM198" s="413" t="s">
        <v>415</v>
      </c>
      <c r="AN198" s="413" t="s">
        <v>415</v>
      </c>
      <c r="AO198" s="413" t="s">
        <v>415</v>
      </c>
      <c r="AP198" s="413" t="s">
        <v>415</v>
      </c>
      <c r="AQ198" s="413" t="s">
        <v>415</v>
      </c>
      <c r="AR198" s="413" t="s">
        <v>415</v>
      </c>
      <c r="AS198" s="413" t="s">
        <v>415</v>
      </c>
      <c r="AT198" s="413" t="s">
        <v>415</v>
      </c>
      <c r="AU198" s="413" t="s">
        <v>415</v>
      </c>
      <c r="AV198" s="413" t="s">
        <v>415</v>
      </c>
      <c r="AW198" s="413" t="s">
        <v>415</v>
      </c>
      <c r="AX198" s="413" t="s">
        <v>415</v>
      </c>
      <c r="AY198" s="413" t="s">
        <v>415</v>
      </c>
      <c r="AZ198" s="413" t="s">
        <v>415</v>
      </c>
      <c r="BA198" s="413" t="s">
        <v>415</v>
      </c>
      <c r="BB198" s="413" t="s">
        <v>415</v>
      </c>
      <c r="BC198" s="413" t="s">
        <v>415</v>
      </c>
      <c r="BD198" s="413" t="s">
        <v>415</v>
      </c>
      <c r="BE198" s="413" t="s">
        <v>415</v>
      </c>
      <c r="BF198" s="414" t="s">
        <v>415</v>
      </c>
    </row>
    <row r="199" spans="2:58" hidden="1">
      <c r="B199" s="263" t="s">
        <v>318</v>
      </c>
      <c r="C199" s="263" t="str">
        <f t="shared" ca="1" si="238"/>
        <v>Veikla</v>
      </c>
      <c r="D199" s="278" t="str">
        <f t="shared" si="239"/>
        <v>False</v>
      </c>
      <c r="E199" s="405" t="str">
        <f t="shared" si="220"/>
        <v>-</v>
      </c>
      <c r="F199" s="405" t="str">
        <f t="shared" si="221"/>
        <v>-</v>
      </c>
      <c r="G199" s="405" t="str">
        <f t="shared" si="222"/>
        <v>-</v>
      </c>
      <c r="H199" s="405" t="str">
        <f t="shared" si="223"/>
        <v>-</v>
      </c>
      <c r="I199" s="405" t="str">
        <f t="shared" si="224"/>
        <v>-</v>
      </c>
      <c r="J199" s="405" t="str">
        <f t="shared" si="225"/>
        <v>-</v>
      </c>
      <c r="K199" s="405" t="str">
        <f t="shared" si="226"/>
        <v>-</v>
      </c>
      <c r="L199" s="405" t="str">
        <f t="shared" si="227"/>
        <v>-</v>
      </c>
      <c r="M199" s="405" t="str">
        <f t="shared" si="228"/>
        <v>-</v>
      </c>
      <c r="N199" s="405" t="str">
        <f t="shared" si="229"/>
        <v>-</v>
      </c>
      <c r="O199" s="405" t="str">
        <f t="shared" si="230"/>
        <v>-</v>
      </c>
      <c r="P199" s="405" t="str">
        <f t="shared" si="231"/>
        <v>-</v>
      </c>
      <c r="Q199" s="405" t="str">
        <f t="shared" si="232"/>
        <v>-</v>
      </c>
      <c r="R199" s="405" t="str">
        <f t="shared" si="233"/>
        <v>-</v>
      </c>
      <c r="S199" s="405" t="str">
        <f t="shared" si="234"/>
        <v>-</v>
      </c>
      <c r="T199" s="405" t="str">
        <f t="shared" si="235"/>
        <v>-</v>
      </c>
      <c r="U199" s="405" t="str">
        <f t="shared" si="236"/>
        <v>-</v>
      </c>
      <c r="V199" s="405" t="str">
        <f t="shared" si="237"/>
        <v>-</v>
      </c>
      <c r="W199" s="432"/>
      <c r="X199" s="432"/>
      <c r="Y199" s="432"/>
      <c r="Z199" s="432"/>
      <c r="AA199" s="432"/>
      <c r="AB199" s="432"/>
      <c r="AC199" s="432"/>
      <c r="AD199" s="432"/>
      <c r="AE199" s="432"/>
      <c r="AF199" s="412" t="s">
        <v>415</v>
      </c>
      <c r="AG199" s="413" t="s">
        <v>415</v>
      </c>
      <c r="AH199" s="413" t="s">
        <v>415</v>
      </c>
      <c r="AI199" s="413" t="s">
        <v>415</v>
      </c>
      <c r="AJ199" s="413" t="s">
        <v>415</v>
      </c>
      <c r="AK199" s="413" t="s">
        <v>415</v>
      </c>
      <c r="AL199" s="413" t="s">
        <v>415</v>
      </c>
      <c r="AM199" s="413" t="s">
        <v>415</v>
      </c>
      <c r="AN199" s="413" t="s">
        <v>415</v>
      </c>
      <c r="AO199" s="413" t="s">
        <v>415</v>
      </c>
      <c r="AP199" s="413" t="s">
        <v>415</v>
      </c>
      <c r="AQ199" s="413" t="s">
        <v>415</v>
      </c>
      <c r="AR199" s="413" t="s">
        <v>415</v>
      </c>
      <c r="AS199" s="413" t="s">
        <v>415</v>
      </c>
      <c r="AT199" s="413" t="s">
        <v>415</v>
      </c>
      <c r="AU199" s="413" t="s">
        <v>415</v>
      </c>
      <c r="AV199" s="413" t="s">
        <v>415</v>
      </c>
      <c r="AW199" s="413" t="s">
        <v>415</v>
      </c>
      <c r="AX199" s="413" t="s">
        <v>415</v>
      </c>
      <c r="AY199" s="413" t="s">
        <v>415</v>
      </c>
      <c r="AZ199" s="413" t="s">
        <v>415</v>
      </c>
      <c r="BA199" s="413" t="s">
        <v>415</v>
      </c>
      <c r="BB199" s="413" t="s">
        <v>415</v>
      </c>
      <c r="BC199" s="413" t="s">
        <v>415</v>
      </c>
      <c r="BD199" s="413" t="s">
        <v>415</v>
      </c>
      <c r="BE199" s="413" t="s">
        <v>415</v>
      </c>
      <c r="BF199" s="414" t="s">
        <v>415</v>
      </c>
    </row>
    <row r="200" spans="2:58" hidden="1">
      <c r="B200" s="263" t="s">
        <v>319</v>
      </c>
      <c r="C200" s="263" t="str">
        <f t="shared" ca="1" si="238"/>
        <v>Veikla</v>
      </c>
      <c r="D200" s="278" t="str">
        <f t="shared" si="239"/>
        <v>False</v>
      </c>
      <c r="E200" s="405" t="str">
        <f t="shared" si="220"/>
        <v>-</v>
      </c>
      <c r="F200" s="405" t="str">
        <f t="shared" si="221"/>
        <v>-</v>
      </c>
      <c r="G200" s="405" t="str">
        <f t="shared" si="222"/>
        <v>-</v>
      </c>
      <c r="H200" s="405" t="str">
        <f t="shared" si="223"/>
        <v>-</v>
      </c>
      <c r="I200" s="405" t="str">
        <f t="shared" si="224"/>
        <v>-</v>
      </c>
      <c r="J200" s="405" t="str">
        <f t="shared" si="225"/>
        <v>-</v>
      </c>
      <c r="K200" s="405" t="str">
        <f t="shared" si="226"/>
        <v>-</v>
      </c>
      <c r="L200" s="405" t="str">
        <f t="shared" si="227"/>
        <v>-</v>
      </c>
      <c r="M200" s="405" t="str">
        <f t="shared" si="228"/>
        <v>-</v>
      </c>
      <c r="N200" s="405" t="str">
        <f t="shared" si="229"/>
        <v>-</v>
      </c>
      <c r="O200" s="405" t="str">
        <f t="shared" si="230"/>
        <v>-</v>
      </c>
      <c r="P200" s="405" t="str">
        <f t="shared" si="231"/>
        <v>-</v>
      </c>
      <c r="Q200" s="405" t="str">
        <f t="shared" si="232"/>
        <v>-</v>
      </c>
      <c r="R200" s="405" t="str">
        <f t="shared" si="233"/>
        <v>-</v>
      </c>
      <c r="S200" s="405" t="str">
        <f t="shared" si="234"/>
        <v>-</v>
      </c>
      <c r="T200" s="405" t="str">
        <f t="shared" si="235"/>
        <v>-</v>
      </c>
      <c r="U200" s="405" t="str">
        <f t="shared" si="236"/>
        <v>-</v>
      </c>
      <c r="V200" s="405" t="str">
        <f t="shared" si="237"/>
        <v>-</v>
      </c>
      <c r="W200" s="432"/>
      <c r="X200" s="432"/>
      <c r="Y200" s="432"/>
      <c r="Z200" s="432"/>
      <c r="AA200" s="432"/>
      <c r="AB200" s="432"/>
      <c r="AC200" s="432"/>
      <c r="AD200" s="432"/>
      <c r="AE200" s="432"/>
      <c r="AF200" s="412" t="s">
        <v>415</v>
      </c>
      <c r="AG200" s="413" t="s">
        <v>415</v>
      </c>
      <c r="AH200" s="413" t="s">
        <v>415</v>
      </c>
      <c r="AI200" s="413" t="s">
        <v>415</v>
      </c>
      <c r="AJ200" s="413" t="s">
        <v>415</v>
      </c>
      <c r="AK200" s="413" t="s">
        <v>415</v>
      </c>
      <c r="AL200" s="413" t="s">
        <v>415</v>
      </c>
      <c r="AM200" s="413" t="s">
        <v>415</v>
      </c>
      <c r="AN200" s="413" t="s">
        <v>415</v>
      </c>
      <c r="AO200" s="413" t="s">
        <v>415</v>
      </c>
      <c r="AP200" s="413" t="s">
        <v>415</v>
      </c>
      <c r="AQ200" s="413" t="s">
        <v>415</v>
      </c>
      <c r="AR200" s="413" t="s">
        <v>415</v>
      </c>
      <c r="AS200" s="413" t="s">
        <v>415</v>
      </c>
      <c r="AT200" s="413" t="s">
        <v>415</v>
      </c>
      <c r="AU200" s="413" t="s">
        <v>415</v>
      </c>
      <c r="AV200" s="413" t="s">
        <v>415</v>
      </c>
      <c r="AW200" s="413" t="s">
        <v>415</v>
      </c>
      <c r="AX200" s="413" t="s">
        <v>415</v>
      </c>
      <c r="AY200" s="413" t="s">
        <v>415</v>
      </c>
      <c r="AZ200" s="413" t="s">
        <v>415</v>
      </c>
      <c r="BA200" s="413" t="s">
        <v>415</v>
      </c>
      <c r="BB200" s="413" t="s">
        <v>415</v>
      </c>
      <c r="BC200" s="413" t="s">
        <v>415</v>
      </c>
      <c r="BD200" s="413" t="s">
        <v>415</v>
      </c>
      <c r="BE200" s="413" t="s">
        <v>415</v>
      </c>
      <c r="BF200" s="414" t="s">
        <v>415</v>
      </c>
    </row>
    <row r="201" spans="2:58" hidden="1">
      <c r="B201" s="263" t="s">
        <v>320</v>
      </c>
      <c r="C201" s="263" t="str">
        <f t="shared" ca="1" si="238"/>
        <v>Veikla</v>
      </c>
      <c r="D201" s="278" t="str">
        <f t="shared" si="239"/>
        <v>False</v>
      </c>
      <c r="E201" s="405" t="str">
        <f t="shared" si="220"/>
        <v>-</v>
      </c>
      <c r="F201" s="405" t="str">
        <f t="shared" si="221"/>
        <v>-</v>
      </c>
      <c r="G201" s="405" t="str">
        <f t="shared" si="222"/>
        <v>-</v>
      </c>
      <c r="H201" s="405" t="str">
        <f t="shared" si="223"/>
        <v>-</v>
      </c>
      <c r="I201" s="405" t="str">
        <f t="shared" si="224"/>
        <v>-</v>
      </c>
      <c r="J201" s="405" t="str">
        <f t="shared" si="225"/>
        <v>-</v>
      </c>
      <c r="K201" s="405" t="str">
        <f t="shared" si="226"/>
        <v>-</v>
      </c>
      <c r="L201" s="405" t="str">
        <f t="shared" si="227"/>
        <v>-</v>
      </c>
      <c r="M201" s="405" t="str">
        <f t="shared" si="228"/>
        <v>-</v>
      </c>
      <c r="N201" s="405" t="str">
        <f t="shared" si="229"/>
        <v>-</v>
      </c>
      <c r="O201" s="405" t="str">
        <f t="shared" si="230"/>
        <v>-</v>
      </c>
      <c r="P201" s="405" t="str">
        <f t="shared" si="231"/>
        <v>-</v>
      </c>
      <c r="Q201" s="405" t="str">
        <f t="shared" si="232"/>
        <v>-</v>
      </c>
      <c r="R201" s="405" t="str">
        <f t="shared" si="233"/>
        <v>-</v>
      </c>
      <c r="S201" s="405" t="str">
        <f t="shared" si="234"/>
        <v>-</v>
      </c>
      <c r="T201" s="405" t="str">
        <f t="shared" si="235"/>
        <v>-</v>
      </c>
      <c r="U201" s="405" t="str">
        <f t="shared" si="236"/>
        <v>-</v>
      </c>
      <c r="V201" s="405" t="str">
        <f t="shared" si="237"/>
        <v>-</v>
      </c>
      <c r="W201" s="432"/>
      <c r="X201" s="432"/>
      <c r="Y201" s="432"/>
      <c r="Z201" s="432"/>
      <c r="AA201" s="432"/>
      <c r="AB201" s="432"/>
      <c r="AC201" s="432"/>
      <c r="AD201" s="432"/>
      <c r="AE201" s="432"/>
      <c r="AF201" s="412" t="s">
        <v>415</v>
      </c>
      <c r="AG201" s="413" t="s">
        <v>415</v>
      </c>
      <c r="AH201" s="413" t="s">
        <v>415</v>
      </c>
      <c r="AI201" s="413" t="s">
        <v>415</v>
      </c>
      <c r="AJ201" s="413" t="s">
        <v>415</v>
      </c>
      <c r="AK201" s="413" t="s">
        <v>415</v>
      </c>
      <c r="AL201" s="413" t="s">
        <v>415</v>
      </c>
      <c r="AM201" s="413" t="s">
        <v>415</v>
      </c>
      <c r="AN201" s="413" t="s">
        <v>415</v>
      </c>
      <c r="AO201" s="413" t="s">
        <v>415</v>
      </c>
      <c r="AP201" s="413" t="s">
        <v>415</v>
      </c>
      <c r="AQ201" s="413" t="s">
        <v>415</v>
      </c>
      <c r="AR201" s="413" t="s">
        <v>415</v>
      </c>
      <c r="AS201" s="413" t="s">
        <v>415</v>
      </c>
      <c r="AT201" s="413" t="s">
        <v>415</v>
      </c>
      <c r="AU201" s="413" t="s">
        <v>415</v>
      </c>
      <c r="AV201" s="413" t="s">
        <v>415</v>
      </c>
      <c r="AW201" s="413" t="s">
        <v>415</v>
      </c>
      <c r="AX201" s="413" t="s">
        <v>415</v>
      </c>
      <c r="AY201" s="413" t="s">
        <v>415</v>
      </c>
      <c r="AZ201" s="413" t="s">
        <v>415</v>
      </c>
      <c r="BA201" s="413" t="s">
        <v>415</v>
      </c>
      <c r="BB201" s="413" t="s">
        <v>415</v>
      </c>
      <c r="BC201" s="413" t="s">
        <v>415</v>
      </c>
      <c r="BD201" s="413" t="s">
        <v>415</v>
      </c>
      <c r="BE201" s="413" t="s">
        <v>415</v>
      </c>
      <c r="BF201" s="414" t="s">
        <v>415</v>
      </c>
    </row>
    <row r="202" spans="2:58" hidden="1">
      <c r="B202" s="263" t="s">
        <v>321</v>
      </c>
      <c r="C202" s="263" t="str">
        <f t="shared" ca="1" si="238"/>
        <v>Veikla</v>
      </c>
      <c r="D202" s="278" t="str">
        <f t="shared" si="239"/>
        <v>False</v>
      </c>
      <c r="E202" s="405" t="str">
        <f t="shared" si="220"/>
        <v>-</v>
      </c>
      <c r="F202" s="405" t="str">
        <f t="shared" si="221"/>
        <v>-</v>
      </c>
      <c r="G202" s="405" t="str">
        <f t="shared" si="222"/>
        <v>-</v>
      </c>
      <c r="H202" s="405" t="str">
        <f t="shared" si="223"/>
        <v>-</v>
      </c>
      <c r="I202" s="405" t="str">
        <f t="shared" si="224"/>
        <v>-</v>
      </c>
      <c r="J202" s="405" t="str">
        <f t="shared" si="225"/>
        <v>-</v>
      </c>
      <c r="K202" s="405" t="str">
        <f t="shared" si="226"/>
        <v>-</v>
      </c>
      <c r="L202" s="405" t="str">
        <f t="shared" si="227"/>
        <v>-</v>
      </c>
      <c r="M202" s="405" t="str">
        <f t="shared" si="228"/>
        <v>-</v>
      </c>
      <c r="N202" s="405" t="str">
        <f t="shared" si="229"/>
        <v>-</v>
      </c>
      <c r="O202" s="405" t="str">
        <f t="shared" si="230"/>
        <v>-</v>
      </c>
      <c r="P202" s="405" t="str">
        <f t="shared" si="231"/>
        <v>-</v>
      </c>
      <c r="Q202" s="405" t="str">
        <f t="shared" si="232"/>
        <v>-</v>
      </c>
      <c r="R202" s="405" t="str">
        <f t="shared" si="233"/>
        <v>-</v>
      </c>
      <c r="S202" s="405" t="str">
        <f t="shared" si="234"/>
        <v>-</v>
      </c>
      <c r="T202" s="405" t="str">
        <f t="shared" si="235"/>
        <v>-</v>
      </c>
      <c r="U202" s="405" t="str">
        <f t="shared" si="236"/>
        <v>-</v>
      </c>
      <c r="V202" s="405" t="str">
        <f t="shared" si="237"/>
        <v>-</v>
      </c>
      <c r="W202" s="432"/>
      <c r="X202" s="432"/>
      <c r="Y202" s="432"/>
      <c r="Z202" s="432"/>
      <c r="AA202" s="432"/>
      <c r="AB202" s="432"/>
      <c r="AC202" s="432"/>
      <c r="AD202" s="432"/>
      <c r="AE202" s="432"/>
      <c r="AF202" s="412" t="s">
        <v>415</v>
      </c>
      <c r="AG202" s="413" t="s">
        <v>415</v>
      </c>
      <c r="AH202" s="413" t="s">
        <v>415</v>
      </c>
      <c r="AI202" s="413" t="s">
        <v>415</v>
      </c>
      <c r="AJ202" s="413" t="s">
        <v>415</v>
      </c>
      <c r="AK202" s="413" t="s">
        <v>415</v>
      </c>
      <c r="AL202" s="413" t="s">
        <v>415</v>
      </c>
      <c r="AM202" s="413" t="s">
        <v>415</v>
      </c>
      <c r="AN202" s="413" t="s">
        <v>415</v>
      </c>
      <c r="AO202" s="413" t="s">
        <v>415</v>
      </c>
      <c r="AP202" s="413" t="s">
        <v>415</v>
      </c>
      <c r="AQ202" s="413" t="s">
        <v>415</v>
      </c>
      <c r="AR202" s="413" t="s">
        <v>415</v>
      </c>
      <c r="AS202" s="413" t="s">
        <v>415</v>
      </c>
      <c r="AT202" s="413" t="s">
        <v>415</v>
      </c>
      <c r="AU202" s="413" t="s">
        <v>415</v>
      </c>
      <c r="AV202" s="413" t="s">
        <v>415</v>
      </c>
      <c r="AW202" s="413" t="s">
        <v>415</v>
      </c>
      <c r="AX202" s="413" t="s">
        <v>415</v>
      </c>
      <c r="AY202" s="413" t="s">
        <v>415</v>
      </c>
      <c r="AZ202" s="413" t="s">
        <v>415</v>
      </c>
      <c r="BA202" s="413" t="s">
        <v>415</v>
      </c>
      <c r="BB202" s="413" t="s">
        <v>415</v>
      </c>
      <c r="BC202" s="413" t="s">
        <v>415</v>
      </c>
      <c r="BD202" s="413" t="s">
        <v>415</v>
      </c>
      <c r="BE202" s="413" t="s">
        <v>415</v>
      </c>
      <c r="BF202" s="414" t="s">
        <v>415</v>
      </c>
    </row>
    <row r="203" spans="2:58" hidden="1">
      <c r="B203" s="263" t="s">
        <v>322</v>
      </c>
      <c r="C203" s="263" t="str">
        <f t="shared" ca="1" si="238"/>
        <v>Veikla</v>
      </c>
      <c r="D203" s="278" t="str">
        <f t="shared" si="239"/>
        <v>False</v>
      </c>
      <c r="E203" s="405" t="str">
        <f t="shared" si="220"/>
        <v>-</v>
      </c>
      <c r="F203" s="405" t="str">
        <f t="shared" si="221"/>
        <v>-</v>
      </c>
      <c r="G203" s="405" t="str">
        <f t="shared" si="222"/>
        <v>-</v>
      </c>
      <c r="H203" s="405" t="str">
        <f t="shared" si="223"/>
        <v>-</v>
      </c>
      <c r="I203" s="405" t="str">
        <f t="shared" si="224"/>
        <v>-</v>
      </c>
      <c r="J203" s="405" t="str">
        <f t="shared" si="225"/>
        <v>-</v>
      </c>
      <c r="K203" s="405" t="str">
        <f t="shared" si="226"/>
        <v>-</v>
      </c>
      <c r="L203" s="405" t="str">
        <f t="shared" si="227"/>
        <v>-</v>
      </c>
      <c r="M203" s="405" t="str">
        <f t="shared" si="228"/>
        <v>-</v>
      </c>
      <c r="N203" s="405" t="str">
        <f t="shared" si="229"/>
        <v>-</v>
      </c>
      <c r="O203" s="405" t="str">
        <f t="shared" si="230"/>
        <v>-</v>
      </c>
      <c r="P203" s="405" t="str">
        <f t="shared" si="231"/>
        <v>-</v>
      </c>
      <c r="Q203" s="405" t="str">
        <f t="shared" si="232"/>
        <v>-</v>
      </c>
      <c r="R203" s="405" t="str">
        <f t="shared" si="233"/>
        <v>-</v>
      </c>
      <c r="S203" s="405" t="str">
        <f t="shared" si="234"/>
        <v>-</v>
      </c>
      <c r="T203" s="405" t="str">
        <f t="shared" si="235"/>
        <v>-</v>
      </c>
      <c r="U203" s="405" t="str">
        <f t="shared" si="236"/>
        <v>-</v>
      </c>
      <c r="V203" s="405" t="str">
        <f t="shared" si="237"/>
        <v>-</v>
      </c>
      <c r="W203" s="432"/>
      <c r="X203" s="432"/>
      <c r="Y203" s="432"/>
      <c r="Z203" s="432"/>
      <c r="AA203" s="432"/>
      <c r="AB203" s="432"/>
      <c r="AC203" s="432"/>
      <c r="AD203" s="432"/>
      <c r="AE203" s="432"/>
      <c r="AF203" s="412" t="s">
        <v>415</v>
      </c>
      <c r="AG203" s="413" t="s">
        <v>415</v>
      </c>
      <c r="AH203" s="413" t="s">
        <v>415</v>
      </c>
      <c r="AI203" s="413" t="s">
        <v>415</v>
      </c>
      <c r="AJ203" s="413" t="s">
        <v>415</v>
      </c>
      <c r="AK203" s="413" t="s">
        <v>415</v>
      </c>
      <c r="AL203" s="413" t="s">
        <v>415</v>
      </c>
      <c r="AM203" s="413" t="s">
        <v>415</v>
      </c>
      <c r="AN203" s="413" t="s">
        <v>415</v>
      </c>
      <c r="AO203" s="413" t="s">
        <v>415</v>
      </c>
      <c r="AP203" s="413" t="s">
        <v>415</v>
      </c>
      <c r="AQ203" s="413" t="s">
        <v>415</v>
      </c>
      <c r="AR203" s="413" t="s">
        <v>415</v>
      </c>
      <c r="AS203" s="413" t="s">
        <v>415</v>
      </c>
      <c r="AT203" s="413" t="s">
        <v>415</v>
      </c>
      <c r="AU203" s="413" t="s">
        <v>415</v>
      </c>
      <c r="AV203" s="413" t="s">
        <v>415</v>
      </c>
      <c r="AW203" s="413" t="s">
        <v>415</v>
      </c>
      <c r="AX203" s="413" t="s">
        <v>415</v>
      </c>
      <c r="AY203" s="413" t="s">
        <v>415</v>
      </c>
      <c r="AZ203" s="413" t="s">
        <v>415</v>
      </c>
      <c r="BA203" s="413" t="s">
        <v>415</v>
      </c>
      <c r="BB203" s="413" t="s">
        <v>415</v>
      </c>
      <c r="BC203" s="413" t="s">
        <v>415</v>
      </c>
      <c r="BD203" s="413" t="s">
        <v>415</v>
      </c>
      <c r="BE203" s="413" t="s">
        <v>415</v>
      </c>
      <c r="BF203" s="414" t="s">
        <v>415</v>
      </c>
    </row>
    <row r="204" spans="2:58" hidden="1">
      <c r="B204" s="263" t="s">
        <v>323</v>
      </c>
      <c r="C204" s="263" t="str">
        <f t="shared" ca="1" si="238"/>
        <v>Veikla</v>
      </c>
      <c r="D204" s="278" t="str">
        <f t="shared" si="239"/>
        <v>False</v>
      </c>
      <c r="E204" s="405" t="str">
        <f t="shared" si="220"/>
        <v>-</v>
      </c>
      <c r="F204" s="405" t="str">
        <f t="shared" si="221"/>
        <v>-</v>
      </c>
      <c r="G204" s="405" t="str">
        <f t="shared" si="222"/>
        <v>-</v>
      </c>
      <c r="H204" s="405" t="str">
        <f t="shared" si="223"/>
        <v>-</v>
      </c>
      <c r="I204" s="405" t="str">
        <f t="shared" si="224"/>
        <v>-</v>
      </c>
      <c r="J204" s="405" t="str">
        <f t="shared" si="225"/>
        <v>-</v>
      </c>
      <c r="K204" s="405" t="str">
        <f t="shared" si="226"/>
        <v>-</v>
      </c>
      <c r="L204" s="405" t="str">
        <f t="shared" si="227"/>
        <v>-</v>
      </c>
      <c r="M204" s="405" t="str">
        <f t="shared" si="228"/>
        <v>-</v>
      </c>
      <c r="N204" s="405" t="str">
        <f t="shared" si="229"/>
        <v>-</v>
      </c>
      <c r="O204" s="405" t="str">
        <f t="shared" si="230"/>
        <v>-</v>
      </c>
      <c r="P204" s="405" t="str">
        <f t="shared" si="231"/>
        <v>-</v>
      </c>
      <c r="Q204" s="405" t="str">
        <f t="shared" si="232"/>
        <v>-</v>
      </c>
      <c r="R204" s="405" t="str">
        <f t="shared" si="233"/>
        <v>-</v>
      </c>
      <c r="S204" s="405" t="str">
        <f t="shared" si="234"/>
        <v>-</v>
      </c>
      <c r="T204" s="405" t="str">
        <f t="shared" si="235"/>
        <v>-</v>
      </c>
      <c r="U204" s="405" t="str">
        <f t="shared" si="236"/>
        <v>-</v>
      </c>
      <c r="V204" s="405" t="str">
        <f t="shared" si="237"/>
        <v>-</v>
      </c>
      <c r="W204" s="432"/>
      <c r="X204" s="432"/>
      <c r="Y204" s="432"/>
      <c r="Z204" s="432"/>
      <c r="AA204" s="432"/>
      <c r="AB204" s="432"/>
      <c r="AC204" s="432"/>
      <c r="AD204" s="432"/>
      <c r="AE204" s="432"/>
      <c r="AF204" s="412" t="s">
        <v>415</v>
      </c>
      <c r="AG204" s="413" t="s">
        <v>415</v>
      </c>
      <c r="AH204" s="413" t="s">
        <v>415</v>
      </c>
      <c r="AI204" s="413" t="s">
        <v>415</v>
      </c>
      <c r="AJ204" s="413" t="s">
        <v>415</v>
      </c>
      <c r="AK204" s="413" t="s">
        <v>415</v>
      </c>
      <c r="AL204" s="413" t="s">
        <v>415</v>
      </c>
      <c r="AM204" s="413" t="s">
        <v>415</v>
      </c>
      <c r="AN204" s="413" t="s">
        <v>415</v>
      </c>
      <c r="AO204" s="413" t="s">
        <v>415</v>
      </c>
      <c r="AP204" s="413" t="s">
        <v>415</v>
      </c>
      <c r="AQ204" s="413" t="s">
        <v>415</v>
      </c>
      <c r="AR204" s="413" t="s">
        <v>415</v>
      </c>
      <c r="AS204" s="413" t="s">
        <v>415</v>
      </c>
      <c r="AT204" s="413" t="s">
        <v>415</v>
      </c>
      <c r="AU204" s="413" t="s">
        <v>415</v>
      </c>
      <c r="AV204" s="413" t="s">
        <v>415</v>
      </c>
      <c r="AW204" s="413" t="s">
        <v>415</v>
      </c>
      <c r="AX204" s="413" t="s">
        <v>415</v>
      </c>
      <c r="AY204" s="413" t="s">
        <v>415</v>
      </c>
      <c r="AZ204" s="413" t="s">
        <v>415</v>
      </c>
      <c r="BA204" s="413" t="s">
        <v>415</v>
      </c>
      <c r="BB204" s="413" t="s">
        <v>415</v>
      </c>
      <c r="BC204" s="413" t="s">
        <v>415</v>
      </c>
      <c r="BD204" s="413" t="s">
        <v>415</v>
      </c>
      <c r="BE204" s="413" t="s">
        <v>415</v>
      </c>
      <c r="BF204" s="414" t="s">
        <v>415</v>
      </c>
    </row>
    <row r="205" spans="2:58" hidden="1">
      <c r="B205" s="263" t="s">
        <v>324</v>
      </c>
      <c r="C205" s="263" t="str">
        <f t="shared" ca="1" si="238"/>
        <v>Veikla</v>
      </c>
      <c r="D205" s="278" t="str">
        <f t="shared" si="239"/>
        <v>False</v>
      </c>
      <c r="E205" s="405" t="str">
        <f t="shared" si="220"/>
        <v>-</v>
      </c>
      <c r="F205" s="405" t="str">
        <f t="shared" si="221"/>
        <v>-</v>
      </c>
      <c r="G205" s="405" t="str">
        <f t="shared" si="222"/>
        <v>-</v>
      </c>
      <c r="H205" s="405" t="str">
        <f t="shared" si="223"/>
        <v>-</v>
      </c>
      <c r="I205" s="405" t="str">
        <f t="shared" si="224"/>
        <v>-</v>
      </c>
      <c r="J205" s="405" t="str">
        <f t="shared" si="225"/>
        <v>-</v>
      </c>
      <c r="K205" s="405" t="str">
        <f t="shared" si="226"/>
        <v>-</v>
      </c>
      <c r="L205" s="405" t="str">
        <f t="shared" si="227"/>
        <v>-</v>
      </c>
      <c r="M205" s="405" t="str">
        <f t="shared" si="228"/>
        <v>-</v>
      </c>
      <c r="N205" s="405" t="str">
        <f t="shared" si="229"/>
        <v>-</v>
      </c>
      <c r="O205" s="405" t="str">
        <f t="shared" si="230"/>
        <v>-</v>
      </c>
      <c r="P205" s="405" t="str">
        <f t="shared" si="231"/>
        <v>-</v>
      </c>
      <c r="Q205" s="405" t="str">
        <f t="shared" si="232"/>
        <v>-</v>
      </c>
      <c r="R205" s="405" t="str">
        <f t="shared" si="233"/>
        <v>-</v>
      </c>
      <c r="S205" s="405" t="str">
        <f t="shared" si="234"/>
        <v>-</v>
      </c>
      <c r="T205" s="405" t="str">
        <f t="shared" si="235"/>
        <v>-</v>
      </c>
      <c r="U205" s="405" t="str">
        <f t="shared" si="236"/>
        <v>-</v>
      </c>
      <c r="V205" s="405" t="str">
        <f t="shared" si="237"/>
        <v>-</v>
      </c>
      <c r="W205" s="432"/>
      <c r="X205" s="432"/>
      <c r="Y205" s="432"/>
      <c r="Z205" s="432"/>
      <c r="AA205" s="432"/>
      <c r="AB205" s="432"/>
      <c r="AC205" s="432"/>
      <c r="AD205" s="432"/>
      <c r="AE205" s="432"/>
      <c r="AF205" s="412" t="s">
        <v>415</v>
      </c>
      <c r="AG205" s="413" t="s">
        <v>415</v>
      </c>
      <c r="AH205" s="413" t="s">
        <v>415</v>
      </c>
      <c r="AI205" s="413" t="s">
        <v>415</v>
      </c>
      <c r="AJ205" s="413" t="s">
        <v>415</v>
      </c>
      <c r="AK205" s="413" t="s">
        <v>415</v>
      </c>
      <c r="AL205" s="413" t="s">
        <v>415</v>
      </c>
      <c r="AM205" s="413" t="s">
        <v>415</v>
      </c>
      <c r="AN205" s="413" t="s">
        <v>415</v>
      </c>
      <c r="AO205" s="413" t="s">
        <v>415</v>
      </c>
      <c r="AP205" s="413" t="s">
        <v>415</v>
      </c>
      <c r="AQ205" s="413" t="s">
        <v>415</v>
      </c>
      <c r="AR205" s="413" t="s">
        <v>415</v>
      </c>
      <c r="AS205" s="413" t="s">
        <v>415</v>
      </c>
      <c r="AT205" s="413" t="s">
        <v>415</v>
      </c>
      <c r="AU205" s="413" t="s">
        <v>415</v>
      </c>
      <c r="AV205" s="413" t="s">
        <v>415</v>
      </c>
      <c r="AW205" s="413" t="s">
        <v>415</v>
      </c>
      <c r="AX205" s="413" t="s">
        <v>415</v>
      </c>
      <c r="AY205" s="413" t="s">
        <v>415</v>
      </c>
      <c r="AZ205" s="413" t="s">
        <v>415</v>
      </c>
      <c r="BA205" s="413" t="s">
        <v>415</v>
      </c>
      <c r="BB205" s="413" t="s">
        <v>415</v>
      </c>
      <c r="BC205" s="413" t="s">
        <v>415</v>
      </c>
      <c r="BD205" s="413" t="s">
        <v>415</v>
      </c>
      <c r="BE205" s="413" t="s">
        <v>415</v>
      </c>
      <c r="BF205" s="414" t="s">
        <v>415</v>
      </c>
    </row>
    <row r="206" spans="2:58" hidden="1">
      <c r="B206" s="263" t="s">
        <v>325</v>
      </c>
      <c r="C206" s="263" t="str">
        <f t="shared" ca="1" si="238"/>
        <v>Reinvesticijos (po priemonės įgyvendinimo)</v>
      </c>
      <c r="D206" s="278" t="str">
        <f t="shared" si="239"/>
        <v>False</v>
      </c>
      <c r="E206" s="405" t="str">
        <f t="shared" si="220"/>
        <v>-</v>
      </c>
      <c r="F206" s="405" t="str">
        <f t="shared" si="221"/>
        <v>-</v>
      </c>
      <c r="G206" s="405" t="str">
        <f t="shared" si="222"/>
        <v>-</v>
      </c>
      <c r="H206" s="405" t="str">
        <f t="shared" si="223"/>
        <v>-</v>
      </c>
      <c r="I206" s="405" t="str">
        <f t="shared" si="224"/>
        <v>-</v>
      </c>
      <c r="J206" s="405" t="str">
        <f t="shared" si="225"/>
        <v>-</v>
      </c>
      <c r="K206" s="405" t="str">
        <f t="shared" si="226"/>
        <v>-</v>
      </c>
      <c r="L206" s="405" t="str">
        <f t="shared" si="227"/>
        <v>-</v>
      </c>
      <c r="M206" s="405" t="str">
        <f t="shared" si="228"/>
        <v>-</v>
      </c>
      <c r="N206" s="405" t="str">
        <f t="shared" si="229"/>
        <v>-</v>
      </c>
      <c r="O206" s="405" t="str">
        <f t="shared" si="230"/>
        <v>-</v>
      </c>
      <c r="P206" s="405" t="str">
        <f t="shared" si="231"/>
        <v>-</v>
      </c>
      <c r="Q206" s="405" t="str">
        <f t="shared" si="232"/>
        <v>-</v>
      </c>
      <c r="R206" s="405" t="str">
        <f t="shared" si="233"/>
        <v>-</v>
      </c>
      <c r="S206" s="405" t="str">
        <f t="shared" si="234"/>
        <v>-</v>
      </c>
      <c r="T206" s="405" t="str">
        <f t="shared" si="235"/>
        <v>-</v>
      </c>
      <c r="U206" s="405" t="str">
        <f t="shared" si="236"/>
        <v>-</v>
      </c>
      <c r="V206" s="405" t="str">
        <f t="shared" si="237"/>
        <v>-</v>
      </c>
      <c r="W206" s="432"/>
      <c r="X206" s="432"/>
      <c r="Y206" s="432"/>
      <c r="Z206" s="432"/>
      <c r="AA206" s="432"/>
      <c r="AB206" s="432"/>
      <c r="AC206" s="432"/>
      <c r="AD206" s="432"/>
      <c r="AE206" s="432"/>
      <c r="AF206" s="412" t="s">
        <v>415</v>
      </c>
      <c r="AG206" s="413" t="s">
        <v>415</v>
      </c>
      <c r="AH206" s="413" t="s">
        <v>415</v>
      </c>
      <c r="AI206" s="413" t="s">
        <v>415</v>
      </c>
      <c r="AJ206" s="413" t="s">
        <v>415</v>
      </c>
      <c r="AK206" s="413" t="s">
        <v>415</v>
      </c>
      <c r="AL206" s="413" t="s">
        <v>415</v>
      </c>
      <c r="AM206" s="413" t="s">
        <v>415</v>
      </c>
      <c r="AN206" s="413" t="s">
        <v>415</v>
      </c>
      <c r="AO206" s="413" t="s">
        <v>415</v>
      </c>
      <c r="AP206" s="413" t="s">
        <v>415</v>
      </c>
      <c r="AQ206" s="413" t="s">
        <v>415</v>
      </c>
      <c r="AR206" s="413" t="s">
        <v>415</v>
      </c>
      <c r="AS206" s="413" t="s">
        <v>415</v>
      </c>
      <c r="AT206" s="413" t="s">
        <v>415</v>
      </c>
      <c r="AU206" s="413" t="s">
        <v>415</v>
      </c>
      <c r="AV206" s="413" t="s">
        <v>415</v>
      </c>
      <c r="AW206" s="413" t="s">
        <v>415</v>
      </c>
      <c r="AX206" s="413" t="s">
        <v>415</v>
      </c>
      <c r="AY206" s="413" t="s">
        <v>415</v>
      </c>
      <c r="AZ206" s="413" t="s">
        <v>415</v>
      </c>
      <c r="BA206" s="413" t="s">
        <v>415</v>
      </c>
      <c r="BB206" s="413" t="s">
        <v>415</v>
      </c>
      <c r="BC206" s="413" t="s">
        <v>415</v>
      </c>
      <c r="BD206" s="413" t="s">
        <v>415</v>
      </c>
      <c r="BE206" s="413" t="s">
        <v>415</v>
      </c>
      <c r="BF206" s="414" t="s">
        <v>415</v>
      </c>
    </row>
    <row r="207" spans="2:58" hidden="1">
      <c r="B207" s="263" t="s">
        <v>326</v>
      </c>
      <c r="C207" s="263" t="str">
        <f t="shared" ca="1" si="238"/>
        <v>Likutinė vertė</v>
      </c>
      <c r="D207" s="278" t="str">
        <f t="shared" si="239"/>
        <v>False</v>
      </c>
      <c r="E207" s="405" t="str">
        <f t="shared" si="220"/>
        <v>-</v>
      </c>
      <c r="F207" s="405" t="str">
        <f t="shared" si="221"/>
        <v>-</v>
      </c>
      <c r="G207" s="405" t="str">
        <f t="shared" si="222"/>
        <v>-</v>
      </c>
      <c r="H207" s="405" t="str">
        <f t="shared" si="223"/>
        <v>-</v>
      </c>
      <c r="I207" s="405" t="str">
        <f t="shared" si="224"/>
        <v>-</v>
      </c>
      <c r="J207" s="405" t="str">
        <f t="shared" si="225"/>
        <v>-</v>
      </c>
      <c r="K207" s="405" t="str">
        <f t="shared" si="226"/>
        <v>-</v>
      </c>
      <c r="L207" s="405" t="str">
        <f t="shared" si="227"/>
        <v>-</v>
      </c>
      <c r="M207" s="405" t="str">
        <f t="shared" si="228"/>
        <v>-</v>
      </c>
      <c r="N207" s="405" t="str">
        <f t="shared" si="229"/>
        <v>-</v>
      </c>
      <c r="O207" s="405" t="str">
        <f t="shared" si="230"/>
        <v>-</v>
      </c>
      <c r="P207" s="405" t="str">
        <f t="shared" si="231"/>
        <v>-</v>
      </c>
      <c r="Q207" s="405" t="str">
        <f t="shared" si="232"/>
        <v>-</v>
      </c>
      <c r="R207" s="405" t="str">
        <f t="shared" si="233"/>
        <v>-</v>
      </c>
      <c r="S207" s="405" t="str">
        <f t="shared" si="234"/>
        <v>-</v>
      </c>
      <c r="T207" s="405" t="str">
        <f t="shared" si="235"/>
        <v>-</v>
      </c>
      <c r="U207" s="405" t="str">
        <f t="shared" si="236"/>
        <v>-</v>
      </c>
      <c r="V207" s="405" t="str">
        <f t="shared" si="237"/>
        <v>-</v>
      </c>
      <c r="W207" s="432"/>
      <c r="X207" s="432"/>
      <c r="Y207" s="432"/>
      <c r="Z207" s="432"/>
      <c r="AA207" s="432"/>
      <c r="AB207" s="432"/>
      <c r="AC207" s="432"/>
      <c r="AD207" s="432"/>
      <c r="AE207" s="432"/>
      <c r="AF207" s="412" t="s">
        <v>415</v>
      </c>
      <c r="AG207" s="413" t="s">
        <v>415</v>
      </c>
      <c r="AH207" s="413" t="s">
        <v>415</v>
      </c>
      <c r="AI207" s="413" t="s">
        <v>415</v>
      </c>
      <c r="AJ207" s="413" t="s">
        <v>415</v>
      </c>
      <c r="AK207" s="413" t="s">
        <v>415</v>
      </c>
      <c r="AL207" s="413" t="s">
        <v>415</v>
      </c>
      <c r="AM207" s="413" t="s">
        <v>415</v>
      </c>
      <c r="AN207" s="413" t="s">
        <v>415</v>
      </c>
      <c r="AO207" s="413" t="s">
        <v>415</v>
      </c>
      <c r="AP207" s="413" t="s">
        <v>415</v>
      </c>
      <c r="AQ207" s="413" t="s">
        <v>415</v>
      </c>
      <c r="AR207" s="413" t="s">
        <v>415</v>
      </c>
      <c r="AS207" s="413" t="s">
        <v>415</v>
      </c>
      <c r="AT207" s="413" t="s">
        <v>415</v>
      </c>
      <c r="AU207" s="413" t="s">
        <v>415</v>
      </c>
      <c r="AV207" s="413" t="s">
        <v>415</v>
      </c>
      <c r="AW207" s="413" t="s">
        <v>415</v>
      </c>
      <c r="AX207" s="413" t="s">
        <v>415</v>
      </c>
      <c r="AY207" s="413" t="s">
        <v>415</v>
      </c>
      <c r="AZ207" s="413" t="s">
        <v>415</v>
      </c>
      <c r="BA207" s="413" t="s">
        <v>415</v>
      </c>
      <c r="BB207" s="413" t="s">
        <v>415</v>
      </c>
      <c r="BC207" s="413" t="s">
        <v>415</v>
      </c>
      <c r="BD207" s="413" t="s">
        <v>415</v>
      </c>
      <c r="BE207" s="413" t="s">
        <v>415</v>
      </c>
      <c r="BF207" s="414" t="s">
        <v>415</v>
      </c>
    </row>
    <row r="208" spans="2:58" hidden="1">
      <c r="B208" s="263" t="s">
        <v>327</v>
      </c>
      <c r="C208" s="263" t="str">
        <f t="shared" ca="1" si="238"/>
        <v>Vystomojo bendradarbiavimo projektų finansavimas</v>
      </c>
      <c r="D208" s="278" t="str">
        <f t="shared" si="239"/>
        <v>False</v>
      </c>
      <c r="E208" s="405" t="str">
        <f t="shared" si="220"/>
        <v>-</v>
      </c>
      <c r="F208" s="405" t="str">
        <f t="shared" si="221"/>
        <v>-</v>
      </c>
      <c r="G208" s="405" t="str">
        <f t="shared" si="222"/>
        <v>-</v>
      </c>
      <c r="H208" s="405" t="str">
        <f t="shared" si="223"/>
        <v>-</v>
      </c>
      <c r="I208" s="405" t="str">
        <f t="shared" si="224"/>
        <v>-</v>
      </c>
      <c r="J208" s="405" t="str">
        <f t="shared" si="225"/>
        <v>-</v>
      </c>
      <c r="K208" s="405" t="str">
        <f t="shared" si="226"/>
        <v>-</v>
      </c>
      <c r="L208" s="405" t="str">
        <f t="shared" si="227"/>
        <v>-</v>
      </c>
      <c r="M208" s="405" t="str">
        <f t="shared" si="228"/>
        <v>-</v>
      </c>
      <c r="N208" s="405" t="str">
        <f t="shared" si="229"/>
        <v>-</v>
      </c>
      <c r="O208" s="405" t="str">
        <f t="shared" si="230"/>
        <v>-</v>
      </c>
      <c r="P208" s="405" t="str">
        <f t="shared" si="231"/>
        <v>-</v>
      </c>
      <c r="Q208" s="405" t="str">
        <f t="shared" si="232"/>
        <v>-</v>
      </c>
      <c r="R208" s="405" t="str">
        <f t="shared" si="233"/>
        <v>-</v>
      </c>
      <c r="S208" s="405" t="str">
        <f t="shared" si="234"/>
        <v>-</v>
      </c>
      <c r="T208" s="405" t="str">
        <f t="shared" si="235"/>
        <v>-</v>
      </c>
      <c r="U208" s="405" t="str">
        <f t="shared" si="236"/>
        <v>-</v>
      </c>
      <c r="V208" s="405" t="str">
        <f t="shared" si="237"/>
        <v>-</v>
      </c>
      <c r="W208" s="432"/>
      <c r="X208" s="432"/>
      <c r="Y208" s="432"/>
      <c r="Z208" s="432"/>
      <c r="AA208" s="432"/>
      <c r="AB208" s="432"/>
      <c r="AC208" s="432"/>
      <c r="AD208" s="432"/>
      <c r="AE208" s="432"/>
      <c r="AF208" s="412" t="s">
        <v>415</v>
      </c>
      <c r="AG208" s="413" t="s">
        <v>415</v>
      </c>
      <c r="AH208" s="413" t="s">
        <v>415</v>
      </c>
      <c r="AI208" s="413" t="s">
        <v>415</v>
      </c>
      <c r="AJ208" s="413" t="s">
        <v>415</v>
      </c>
      <c r="AK208" s="413" t="s">
        <v>415</v>
      </c>
      <c r="AL208" s="413" t="s">
        <v>415</v>
      </c>
      <c r="AM208" s="413" t="s">
        <v>415</v>
      </c>
      <c r="AN208" s="413" t="s">
        <v>415</v>
      </c>
      <c r="AO208" s="413" t="s">
        <v>415</v>
      </c>
      <c r="AP208" s="413" t="s">
        <v>415</v>
      </c>
      <c r="AQ208" s="413" t="s">
        <v>415</v>
      </c>
      <c r="AR208" s="413" t="s">
        <v>415</v>
      </c>
      <c r="AS208" s="413" t="s">
        <v>415</v>
      </c>
      <c r="AT208" s="413" t="s">
        <v>415</v>
      </c>
      <c r="AU208" s="413" t="s">
        <v>415</v>
      </c>
      <c r="AV208" s="413" t="s">
        <v>415</v>
      </c>
      <c r="AW208" s="413" t="s">
        <v>415</v>
      </c>
      <c r="AX208" s="413" t="s">
        <v>415</v>
      </c>
      <c r="AY208" s="413" t="s">
        <v>415</v>
      </c>
      <c r="AZ208" s="413" t="s">
        <v>415</v>
      </c>
      <c r="BA208" s="413" t="s">
        <v>415</v>
      </c>
      <c r="BB208" s="413" t="s">
        <v>415</v>
      </c>
      <c r="BC208" s="413" t="s">
        <v>415</v>
      </c>
      <c r="BD208" s="413" t="s">
        <v>415</v>
      </c>
      <c r="BE208" s="413" t="s">
        <v>415</v>
      </c>
      <c r="BF208" s="414" t="s">
        <v>415</v>
      </c>
    </row>
    <row r="209" spans="2:58" hidden="1">
      <c r="B209" s="263" t="s">
        <v>328</v>
      </c>
      <c r="C209" s="263" t="str">
        <f t="shared" ca="1" si="238"/>
        <v>Veikla</v>
      </c>
      <c r="D209" s="278" t="str">
        <f t="shared" si="239"/>
        <v>False</v>
      </c>
      <c r="E209" s="405" t="str">
        <f t="shared" si="220"/>
        <v>-</v>
      </c>
      <c r="F209" s="405" t="str">
        <f t="shared" si="221"/>
        <v>-</v>
      </c>
      <c r="G209" s="405" t="str">
        <f t="shared" si="222"/>
        <v>-</v>
      </c>
      <c r="H209" s="405" t="str">
        <f t="shared" si="223"/>
        <v>-</v>
      </c>
      <c r="I209" s="405" t="str">
        <f t="shared" si="224"/>
        <v>-</v>
      </c>
      <c r="J209" s="405" t="str">
        <f t="shared" si="225"/>
        <v>-</v>
      </c>
      <c r="K209" s="405" t="str">
        <f t="shared" si="226"/>
        <v>-</v>
      </c>
      <c r="L209" s="405" t="str">
        <f t="shared" si="227"/>
        <v>-</v>
      </c>
      <c r="M209" s="405" t="str">
        <f t="shared" si="228"/>
        <v>-</v>
      </c>
      <c r="N209" s="405" t="str">
        <f t="shared" si="229"/>
        <v>-</v>
      </c>
      <c r="O209" s="405" t="str">
        <f t="shared" si="230"/>
        <v>-</v>
      </c>
      <c r="P209" s="405" t="str">
        <f t="shared" si="231"/>
        <v>-</v>
      </c>
      <c r="Q209" s="405" t="str">
        <f t="shared" si="232"/>
        <v>-</v>
      </c>
      <c r="R209" s="405" t="str">
        <f t="shared" si="233"/>
        <v>-</v>
      </c>
      <c r="S209" s="405" t="str">
        <f t="shared" si="234"/>
        <v>-</v>
      </c>
      <c r="T209" s="405" t="str">
        <f t="shared" si="235"/>
        <v>-</v>
      </c>
      <c r="U209" s="405" t="str">
        <f t="shared" si="236"/>
        <v>-</v>
      </c>
      <c r="V209" s="405" t="str">
        <f t="shared" si="237"/>
        <v>-</v>
      </c>
      <c r="W209" s="432"/>
      <c r="X209" s="432"/>
      <c r="Y209" s="432"/>
      <c r="Z209" s="432"/>
      <c r="AA209" s="432"/>
      <c r="AB209" s="432"/>
      <c r="AC209" s="432"/>
      <c r="AD209" s="432"/>
      <c r="AE209" s="432"/>
      <c r="AF209" s="412" t="s">
        <v>415</v>
      </c>
      <c r="AG209" s="413" t="s">
        <v>415</v>
      </c>
      <c r="AH209" s="413" t="s">
        <v>415</v>
      </c>
      <c r="AI209" s="413" t="s">
        <v>415</v>
      </c>
      <c r="AJ209" s="413" t="s">
        <v>415</v>
      </c>
      <c r="AK209" s="413" t="s">
        <v>415</v>
      </c>
      <c r="AL209" s="413" t="s">
        <v>415</v>
      </c>
      <c r="AM209" s="413" t="s">
        <v>415</v>
      </c>
      <c r="AN209" s="413" t="s">
        <v>415</v>
      </c>
      <c r="AO209" s="413" t="s">
        <v>415</v>
      </c>
      <c r="AP209" s="413" t="s">
        <v>415</v>
      </c>
      <c r="AQ209" s="413" t="s">
        <v>415</v>
      </c>
      <c r="AR209" s="413" t="s">
        <v>415</v>
      </c>
      <c r="AS209" s="413" t="s">
        <v>415</v>
      </c>
      <c r="AT209" s="413" t="s">
        <v>415</v>
      </c>
      <c r="AU209" s="413" t="s">
        <v>415</v>
      </c>
      <c r="AV209" s="413" t="s">
        <v>415</v>
      </c>
      <c r="AW209" s="413" t="s">
        <v>415</v>
      </c>
      <c r="AX209" s="413" t="s">
        <v>415</v>
      </c>
      <c r="AY209" s="413" t="s">
        <v>415</v>
      </c>
      <c r="AZ209" s="413" t="s">
        <v>415</v>
      </c>
      <c r="BA209" s="413" t="s">
        <v>415</v>
      </c>
      <c r="BB209" s="413" t="s">
        <v>415</v>
      </c>
      <c r="BC209" s="413" t="s">
        <v>415</v>
      </c>
      <c r="BD209" s="413" t="s">
        <v>415</v>
      </c>
      <c r="BE209" s="413" t="s">
        <v>415</v>
      </c>
      <c r="BF209" s="414" t="s">
        <v>415</v>
      </c>
    </row>
    <row r="210" spans="2:58" hidden="1">
      <c r="B210" s="263" t="s">
        <v>329</v>
      </c>
      <c r="C210" s="263" t="str">
        <f t="shared" ca="1" si="238"/>
        <v>Veikla</v>
      </c>
      <c r="D210" s="278" t="str">
        <f t="shared" si="239"/>
        <v>False</v>
      </c>
      <c r="E210" s="405" t="str">
        <f t="shared" si="220"/>
        <v>-</v>
      </c>
      <c r="F210" s="405" t="str">
        <f t="shared" si="221"/>
        <v>-</v>
      </c>
      <c r="G210" s="405" t="str">
        <f t="shared" si="222"/>
        <v>-</v>
      </c>
      <c r="H210" s="405" t="str">
        <f t="shared" si="223"/>
        <v>-</v>
      </c>
      <c r="I210" s="405" t="str">
        <f t="shared" si="224"/>
        <v>-</v>
      </c>
      <c r="J210" s="405" t="str">
        <f t="shared" si="225"/>
        <v>-</v>
      </c>
      <c r="K210" s="405" t="str">
        <f t="shared" si="226"/>
        <v>-</v>
      </c>
      <c r="L210" s="405" t="str">
        <f t="shared" si="227"/>
        <v>-</v>
      </c>
      <c r="M210" s="405" t="str">
        <f t="shared" si="228"/>
        <v>-</v>
      </c>
      <c r="N210" s="405" t="str">
        <f t="shared" si="229"/>
        <v>-</v>
      </c>
      <c r="O210" s="405" t="str">
        <f t="shared" si="230"/>
        <v>-</v>
      </c>
      <c r="P210" s="405" t="str">
        <f t="shared" si="231"/>
        <v>-</v>
      </c>
      <c r="Q210" s="405" t="str">
        <f t="shared" si="232"/>
        <v>-</v>
      </c>
      <c r="R210" s="405" t="str">
        <f t="shared" si="233"/>
        <v>-</v>
      </c>
      <c r="S210" s="405" t="str">
        <f t="shared" si="234"/>
        <v>-</v>
      </c>
      <c r="T210" s="405" t="str">
        <f t="shared" si="235"/>
        <v>-</v>
      </c>
      <c r="U210" s="405" t="str">
        <f t="shared" si="236"/>
        <v>-</v>
      </c>
      <c r="V210" s="405" t="str">
        <f t="shared" si="237"/>
        <v>-</v>
      </c>
      <c r="W210" s="432"/>
      <c r="X210" s="432"/>
      <c r="Y210" s="432"/>
      <c r="Z210" s="432"/>
      <c r="AA210" s="432"/>
      <c r="AB210" s="432"/>
      <c r="AC210" s="432"/>
      <c r="AD210" s="432"/>
      <c r="AE210" s="432"/>
      <c r="AF210" s="412" t="s">
        <v>415</v>
      </c>
      <c r="AG210" s="413" t="s">
        <v>415</v>
      </c>
      <c r="AH210" s="413" t="s">
        <v>415</v>
      </c>
      <c r="AI210" s="413" t="s">
        <v>415</v>
      </c>
      <c r="AJ210" s="413" t="s">
        <v>415</v>
      </c>
      <c r="AK210" s="413" t="s">
        <v>415</v>
      </c>
      <c r="AL210" s="413" t="s">
        <v>415</v>
      </c>
      <c r="AM210" s="413" t="s">
        <v>415</v>
      </c>
      <c r="AN210" s="413" t="s">
        <v>415</v>
      </c>
      <c r="AO210" s="413" t="s">
        <v>415</v>
      </c>
      <c r="AP210" s="413" t="s">
        <v>415</v>
      </c>
      <c r="AQ210" s="413" t="s">
        <v>415</v>
      </c>
      <c r="AR210" s="413" t="s">
        <v>415</v>
      </c>
      <c r="AS210" s="413" t="s">
        <v>415</v>
      </c>
      <c r="AT210" s="413" t="s">
        <v>415</v>
      </c>
      <c r="AU210" s="413" t="s">
        <v>415</v>
      </c>
      <c r="AV210" s="413" t="s">
        <v>415</v>
      </c>
      <c r="AW210" s="413" t="s">
        <v>415</v>
      </c>
      <c r="AX210" s="413" t="s">
        <v>415</v>
      </c>
      <c r="AY210" s="413" t="s">
        <v>415</v>
      </c>
      <c r="AZ210" s="413" t="s">
        <v>415</v>
      </c>
      <c r="BA210" s="413" t="s">
        <v>415</v>
      </c>
      <c r="BB210" s="413" t="s">
        <v>415</v>
      </c>
      <c r="BC210" s="413" t="s">
        <v>415</v>
      </c>
      <c r="BD210" s="413" t="s">
        <v>415</v>
      </c>
      <c r="BE210" s="413" t="s">
        <v>415</v>
      </c>
      <c r="BF210" s="414" t="s">
        <v>415</v>
      </c>
    </row>
    <row r="211" spans="2:58" hidden="1">
      <c r="B211" s="263" t="s">
        <v>330</v>
      </c>
      <c r="C211" s="263" t="str">
        <f t="shared" ca="1" si="238"/>
        <v>Veikla</v>
      </c>
      <c r="D211" s="278" t="str">
        <f t="shared" si="239"/>
        <v>False</v>
      </c>
      <c r="E211" s="405" t="str">
        <f t="shared" si="220"/>
        <v>-</v>
      </c>
      <c r="F211" s="405" t="str">
        <f t="shared" si="221"/>
        <v>-</v>
      </c>
      <c r="G211" s="405" t="str">
        <f t="shared" si="222"/>
        <v>-</v>
      </c>
      <c r="H211" s="405" t="str">
        <f t="shared" si="223"/>
        <v>-</v>
      </c>
      <c r="I211" s="405" t="str">
        <f t="shared" si="224"/>
        <v>-</v>
      </c>
      <c r="J211" s="405" t="str">
        <f t="shared" si="225"/>
        <v>-</v>
      </c>
      <c r="K211" s="405" t="str">
        <f t="shared" si="226"/>
        <v>-</v>
      </c>
      <c r="L211" s="405" t="str">
        <f t="shared" si="227"/>
        <v>-</v>
      </c>
      <c r="M211" s="405" t="str">
        <f t="shared" si="228"/>
        <v>-</v>
      </c>
      <c r="N211" s="405" t="str">
        <f t="shared" si="229"/>
        <v>-</v>
      </c>
      <c r="O211" s="405" t="str">
        <f t="shared" si="230"/>
        <v>-</v>
      </c>
      <c r="P211" s="405" t="str">
        <f t="shared" si="231"/>
        <v>-</v>
      </c>
      <c r="Q211" s="405" t="str">
        <f t="shared" si="232"/>
        <v>-</v>
      </c>
      <c r="R211" s="405" t="str">
        <f t="shared" si="233"/>
        <v>-</v>
      </c>
      <c r="S211" s="405" t="str">
        <f t="shared" si="234"/>
        <v>-</v>
      </c>
      <c r="T211" s="405" t="str">
        <f t="shared" si="235"/>
        <v>-</v>
      </c>
      <c r="U211" s="405" t="str">
        <f t="shared" si="236"/>
        <v>-</v>
      </c>
      <c r="V211" s="405" t="str">
        <f t="shared" si="237"/>
        <v>-</v>
      </c>
      <c r="W211" s="432"/>
      <c r="X211" s="432"/>
      <c r="Y211" s="432"/>
      <c r="Z211" s="432"/>
      <c r="AA211" s="432"/>
      <c r="AB211" s="432"/>
      <c r="AC211" s="432"/>
      <c r="AD211" s="432"/>
      <c r="AE211" s="432"/>
      <c r="AF211" s="412" t="s">
        <v>415</v>
      </c>
      <c r="AG211" s="413" t="s">
        <v>415</v>
      </c>
      <c r="AH211" s="413" t="s">
        <v>415</v>
      </c>
      <c r="AI211" s="413" t="s">
        <v>415</v>
      </c>
      <c r="AJ211" s="413" t="s">
        <v>415</v>
      </c>
      <c r="AK211" s="413" t="s">
        <v>415</v>
      </c>
      <c r="AL211" s="413" t="s">
        <v>415</v>
      </c>
      <c r="AM211" s="413" t="s">
        <v>415</v>
      </c>
      <c r="AN211" s="413" t="s">
        <v>415</v>
      </c>
      <c r="AO211" s="413" t="s">
        <v>415</v>
      </c>
      <c r="AP211" s="413" t="s">
        <v>415</v>
      </c>
      <c r="AQ211" s="413" t="s">
        <v>415</v>
      </c>
      <c r="AR211" s="413" t="s">
        <v>415</v>
      </c>
      <c r="AS211" s="413" t="s">
        <v>415</v>
      </c>
      <c r="AT211" s="413" t="s">
        <v>415</v>
      </c>
      <c r="AU211" s="413" t="s">
        <v>415</v>
      </c>
      <c r="AV211" s="413" t="s">
        <v>415</v>
      </c>
      <c r="AW211" s="413" t="s">
        <v>415</v>
      </c>
      <c r="AX211" s="413" t="s">
        <v>415</v>
      </c>
      <c r="AY211" s="413" t="s">
        <v>415</v>
      </c>
      <c r="AZ211" s="413" t="s">
        <v>415</v>
      </c>
      <c r="BA211" s="413" t="s">
        <v>415</v>
      </c>
      <c r="BB211" s="413" t="s">
        <v>415</v>
      </c>
      <c r="BC211" s="413" t="s">
        <v>415</v>
      </c>
      <c r="BD211" s="413" t="s">
        <v>415</v>
      </c>
      <c r="BE211" s="413" t="s">
        <v>415</v>
      </c>
      <c r="BF211" s="414" t="s">
        <v>415</v>
      </c>
    </row>
    <row r="212" spans="2:58" hidden="1">
      <c r="B212" s="263" t="s">
        <v>331</v>
      </c>
      <c r="C212" s="263" t="str">
        <f t="shared" ca="1" si="238"/>
        <v>Veikla</v>
      </c>
      <c r="D212" s="278" t="str">
        <f t="shared" si="239"/>
        <v>False</v>
      </c>
      <c r="E212" s="405" t="str">
        <f t="shared" si="220"/>
        <v>-</v>
      </c>
      <c r="F212" s="405" t="str">
        <f t="shared" si="221"/>
        <v>-</v>
      </c>
      <c r="G212" s="405" t="str">
        <f t="shared" si="222"/>
        <v>-</v>
      </c>
      <c r="H212" s="405" t="str">
        <f t="shared" si="223"/>
        <v>-</v>
      </c>
      <c r="I212" s="405" t="str">
        <f t="shared" si="224"/>
        <v>-</v>
      </c>
      <c r="J212" s="405" t="str">
        <f t="shared" si="225"/>
        <v>-</v>
      </c>
      <c r="K212" s="405" t="str">
        <f t="shared" si="226"/>
        <v>-</v>
      </c>
      <c r="L212" s="405" t="str">
        <f t="shared" si="227"/>
        <v>-</v>
      </c>
      <c r="M212" s="405" t="str">
        <f t="shared" si="228"/>
        <v>-</v>
      </c>
      <c r="N212" s="405" t="str">
        <f t="shared" si="229"/>
        <v>-</v>
      </c>
      <c r="O212" s="405" t="str">
        <f t="shared" si="230"/>
        <v>-</v>
      </c>
      <c r="P212" s="405" t="str">
        <f t="shared" si="231"/>
        <v>-</v>
      </c>
      <c r="Q212" s="405" t="str">
        <f t="shared" si="232"/>
        <v>-</v>
      </c>
      <c r="R212" s="405" t="str">
        <f t="shared" si="233"/>
        <v>-</v>
      </c>
      <c r="S212" s="405" t="str">
        <f t="shared" si="234"/>
        <v>-</v>
      </c>
      <c r="T212" s="405" t="str">
        <f t="shared" si="235"/>
        <v>-</v>
      </c>
      <c r="U212" s="405" t="str">
        <f t="shared" si="236"/>
        <v>-</v>
      </c>
      <c r="V212" s="405" t="str">
        <f t="shared" si="237"/>
        <v>-</v>
      </c>
      <c r="W212" s="432"/>
      <c r="X212" s="432"/>
      <c r="Y212" s="432"/>
      <c r="Z212" s="432"/>
      <c r="AA212" s="432"/>
      <c r="AB212" s="432"/>
      <c r="AC212" s="432"/>
      <c r="AD212" s="432"/>
      <c r="AE212" s="432"/>
      <c r="AF212" s="412" t="s">
        <v>415</v>
      </c>
      <c r="AG212" s="413" t="s">
        <v>415</v>
      </c>
      <c r="AH212" s="413" t="s">
        <v>415</v>
      </c>
      <c r="AI212" s="413" t="s">
        <v>415</v>
      </c>
      <c r="AJ212" s="413" t="s">
        <v>415</v>
      </c>
      <c r="AK212" s="413" t="s">
        <v>415</v>
      </c>
      <c r="AL212" s="413" t="s">
        <v>415</v>
      </c>
      <c r="AM212" s="413" t="s">
        <v>415</v>
      </c>
      <c r="AN212" s="413" t="s">
        <v>415</v>
      </c>
      <c r="AO212" s="413" t="s">
        <v>415</v>
      </c>
      <c r="AP212" s="413" t="s">
        <v>415</v>
      </c>
      <c r="AQ212" s="413" t="s">
        <v>415</v>
      </c>
      <c r="AR212" s="413" t="s">
        <v>415</v>
      </c>
      <c r="AS212" s="413" t="s">
        <v>415</v>
      </c>
      <c r="AT212" s="413" t="s">
        <v>415</v>
      </c>
      <c r="AU212" s="413" t="s">
        <v>415</v>
      </c>
      <c r="AV212" s="413" t="s">
        <v>415</v>
      </c>
      <c r="AW212" s="413" t="s">
        <v>415</v>
      </c>
      <c r="AX212" s="413" t="s">
        <v>415</v>
      </c>
      <c r="AY212" s="413" t="s">
        <v>415</v>
      </c>
      <c r="AZ212" s="413" t="s">
        <v>415</v>
      </c>
      <c r="BA212" s="413" t="s">
        <v>415</v>
      </c>
      <c r="BB212" s="413" t="s">
        <v>415</v>
      </c>
      <c r="BC212" s="413" t="s">
        <v>415</v>
      </c>
      <c r="BD212" s="413" t="s">
        <v>415</v>
      </c>
      <c r="BE212" s="413" t="s">
        <v>415</v>
      </c>
      <c r="BF212" s="414" t="s">
        <v>415</v>
      </c>
    </row>
    <row r="213" spans="2:58" hidden="1">
      <c r="B213" s="263" t="s">
        <v>332</v>
      </c>
      <c r="C213" s="263" t="str">
        <f t="shared" ca="1" si="238"/>
        <v>Veikla</v>
      </c>
      <c r="D213" s="278" t="str">
        <f t="shared" si="239"/>
        <v>False</v>
      </c>
      <c r="E213" s="405" t="str">
        <f t="shared" si="220"/>
        <v>-</v>
      </c>
      <c r="F213" s="405" t="str">
        <f t="shared" si="221"/>
        <v>-</v>
      </c>
      <c r="G213" s="405" t="str">
        <f t="shared" si="222"/>
        <v>-</v>
      </c>
      <c r="H213" s="405" t="str">
        <f t="shared" si="223"/>
        <v>-</v>
      </c>
      <c r="I213" s="405" t="str">
        <f t="shared" si="224"/>
        <v>-</v>
      </c>
      <c r="J213" s="405" t="str">
        <f t="shared" si="225"/>
        <v>-</v>
      </c>
      <c r="K213" s="405" t="str">
        <f t="shared" si="226"/>
        <v>-</v>
      </c>
      <c r="L213" s="405" t="str">
        <f t="shared" si="227"/>
        <v>-</v>
      </c>
      <c r="M213" s="405" t="str">
        <f t="shared" si="228"/>
        <v>-</v>
      </c>
      <c r="N213" s="405" t="str">
        <f t="shared" si="229"/>
        <v>-</v>
      </c>
      <c r="O213" s="405" t="str">
        <f t="shared" si="230"/>
        <v>-</v>
      </c>
      <c r="P213" s="405" t="str">
        <f t="shared" si="231"/>
        <v>-</v>
      </c>
      <c r="Q213" s="405" t="str">
        <f t="shared" si="232"/>
        <v>-</v>
      </c>
      <c r="R213" s="405" t="str">
        <f t="shared" si="233"/>
        <v>-</v>
      </c>
      <c r="S213" s="405" t="str">
        <f t="shared" si="234"/>
        <v>-</v>
      </c>
      <c r="T213" s="405" t="str">
        <f t="shared" si="235"/>
        <v>-</v>
      </c>
      <c r="U213" s="405" t="str">
        <f t="shared" si="236"/>
        <v>-</v>
      </c>
      <c r="V213" s="405" t="str">
        <f t="shared" si="237"/>
        <v>-</v>
      </c>
      <c r="W213" s="432"/>
      <c r="X213" s="432"/>
      <c r="Y213" s="432"/>
      <c r="Z213" s="432"/>
      <c r="AA213" s="432"/>
      <c r="AB213" s="432"/>
      <c r="AC213" s="432"/>
      <c r="AD213" s="432"/>
      <c r="AE213" s="432"/>
      <c r="AF213" s="412" t="s">
        <v>415</v>
      </c>
      <c r="AG213" s="413" t="s">
        <v>415</v>
      </c>
      <c r="AH213" s="413" t="s">
        <v>415</v>
      </c>
      <c r="AI213" s="413" t="s">
        <v>415</v>
      </c>
      <c r="AJ213" s="413" t="s">
        <v>415</v>
      </c>
      <c r="AK213" s="413" t="s">
        <v>415</v>
      </c>
      <c r="AL213" s="413" t="s">
        <v>415</v>
      </c>
      <c r="AM213" s="413" t="s">
        <v>415</v>
      </c>
      <c r="AN213" s="413" t="s">
        <v>415</v>
      </c>
      <c r="AO213" s="413" t="s">
        <v>415</v>
      </c>
      <c r="AP213" s="413" t="s">
        <v>415</v>
      </c>
      <c r="AQ213" s="413" t="s">
        <v>415</v>
      </c>
      <c r="AR213" s="413" t="s">
        <v>415</v>
      </c>
      <c r="AS213" s="413" t="s">
        <v>415</v>
      </c>
      <c r="AT213" s="413" t="s">
        <v>415</v>
      </c>
      <c r="AU213" s="413" t="s">
        <v>415</v>
      </c>
      <c r="AV213" s="413" t="s">
        <v>415</v>
      </c>
      <c r="AW213" s="413" t="s">
        <v>415</v>
      </c>
      <c r="AX213" s="413" t="s">
        <v>415</v>
      </c>
      <c r="AY213" s="413" t="s">
        <v>415</v>
      </c>
      <c r="AZ213" s="413" t="s">
        <v>415</v>
      </c>
      <c r="BA213" s="413" t="s">
        <v>415</v>
      </c>
      <c r="BB213" s="413" t="s">
        <v>415</v>
      </c>
      <c r="BC213" s="413" t="s">
        <v>415</v>
      </c>
      <c r="BD213" s="413" t="s">
        <v>415</v>
      </c>
      <c r="BE213" s="413" t="s">
        <v>415</v>
      </c>
      <c r="BF213" s="414" t="s">
        <v>415</v>
      </c>
    </row>
    <row r="214" spans="2:58" hidden="1">
      <c r="B214" s="263" t="s">
        <v>333</v>
      </c>
      <c r="C214" s="263" t="str">
        <f t="shared" ca="1" si="238"/>
        <v>Veikla</v>
      </c>
      <c r="D214" s="278" t="str">
        <f t="shared" si="239"/>
        <v>False</v>
      </c>
      <c r="E214" s="405" t="str">
        <f t="shared" si="220"/>
        <v>-</v>
      </c>
      <c r="F214" s="405" t="str">
        <f t="shared" si="221"/>
        <v>-</v>
      </c>
      <c r="G214" s="405" t="str">
        <f t="shared" si="222"/>
        <v>-</v>
      </c>
      <c r="H214" s="405" t="str">
        <f t="shared" si="223"/>
        <v>-</v>
      </c>
      <c r="I214" s="405" t="str">
        <f t="shared" si="224"/>
        <v>-</v>
      </c>
      <c r="J214" s="405" t="str">
        <f t="shared" si="225"/>
        <v>-</v>
      </c>
      <c r="K214" s="405" t="str">
        <f t="shared" si="226"/>
        <v>-</v>
      </c>
      <c r="L214" s="405" t="str">
        <f t="shared" si="227"/>
        <v>-</v>
      </c>
      <c r="M214" s="405" t="str">
        <f t="shared" si="228"/>
        <v>-</v>
      </c>
      <c r="N214" s="405" t="str">
        <f t="shared" si="229"/>
        <v>-</v>
      </c>
      <c r="O214" s="405" t="str">
        <f t="shared" si="230"/>
        <v>-</v>
      </c>
      <c r="P214" s="405" t="str">
        <f t="shared" si="231"/>
        <v>-</v>
      </c>
      <c r="Q214" s="405" t="str">
        <f t="shared" si="232"/>
        <v>-</v>
      </c>
      <c r="R214" s="405" t="str">
        <f t="shared" si="233"/>
        <v>-</v>
      </c>
      <c r="S214" s="405" t="str">
        <f t="shared" si="234"/>
        <v>-</v>
      </c>
      <c r="T214" s="405" t="str">
        <f t="shared" si="235"/>
        <v>-</v>
      </c>
      <c r="U214" s="405" t="str">
        <f t="shared" si="236"/>
        <v>-</v>
      </c>
      <c r="V214" s="405" t="str">
        <f t="shared" si="237"/>
        <v>-</v>
      </c>
      <c r="W214" s="432"/>
      <c r="X214" s="432"/>
      <c r="Y214" s="432"/>
      <c r="Z214" s="432"/>
      <c r="AA214" s="432"/>
      <c r="AB214" s="432"/>
      <c r="AC214" s="432"/>
      <c r="AD214" s="432"/>
      <c r="AE214" s="432"/>
      <c r="AF214" s="412" t="s">
        <v>415</v>
      </c>
      <c r="AG214" s="413" t="s">
        <v>415</v>
      </c>
      <c r="AH214" s="413" t="s">
        <v>415</v>
      </c>
      <c r="AI214" s="413" t="s">
        <v>415</v>
      </c>
      <c r="AJ214" s="413" t="s">
        <v>415</v>
      </c>
      <c r="AK214" s="413" t="s">
        <v>415</v>
      </c>
      <c r="AL214" s="413" t="s">
        <v>415</v>
      </c>
      <c r="AM214" s="413" t="s">
        <v>415</v>
      </c>
      <c r="AN214" s="413" t="s">
        <v>415</v>
      </c>
      <c r="AO214" s="413" t="s">
        <v>415</v>
      </c>
      <c r="AP214" s="413" t="s">
        <v>415</v>
      </c>
      <c r="AQ214" s="413" t="s">
        <v>415</v>
      </c>
      <c r="AR214" s="413" t="s">
        <v>415</v>
      </c>
      <c r="AS214" s="413" t="s">
        <v>415</v>
      </c>
      <c r="AT214" s="413" t="s">
        <v>415</v>
      </c>
      <c r="AU214" s="413" t="s">
        <v>415</v>
      </c>
      <c r="AV214" s="413" t="s">
        <v>415</v>
      </c>
      <c r="AW214" s="413" t="s">
        <v>415</v>
      </c>
      <c r="AX214" s="413" t="s">
        <v>415</v>
      </c>
      <c r="AY214" s="413" t="s">
        <v>415</v>
      </c>
      <c r="AZ214" s="413" t="s">
        <v>415</v>
      </c>
      <c r="BA214" s="413" t="s">
        <v>415</v>
      </c>
      <c r="BB214" s="413" t="s">
        <v>415</v>
      </c>
      <c r="BC214" s="413" t="s">
        <v>415</v>
      </c>
      <c r="BD214" s="413" t="s">
        <v>415</v>
      </c>
      <c r="BE214" s="413" t="s">
        <v>415</v>
      </c>
      <c r="BF214" s="414" t="s">
        <v>415</v>
      </c>
    </row>
    <row r="215" spans="2:58" hidden="1">
      <c r="B215" s="263" t="s">
        <v>334</v>
      </c>
      <c r="C215" s="263" t="str">
        <f t="shared" ca="1" si="238"/>
        <v>Veikla</v>
      </c>
      <c r="D215" s="278" t="str">
        <f t="shared" si="239"/>
        <v>False</v>
      </c>
      <c r="E215" s="405" t="str">
        <f t="shared" si="220"/>
        <v>-</v>
      </c>
      <c r="F215" s="405" t="str">
        <f t="shared" si="221"/>
        <v>-</v>
      </c>
      <c r="G215" s="405" t="str">
        <f t="shared" si="222"/>
        <v>-</v>
      </c>
      <c r="H215" s="405" t="str">
        <f t="shared" si="223"/>
        <v>-</v>
      </c>
      <c r="I215" s="405" t="str">
        <f t="shared" si="224"/>
        <v>-</v>
      </c>
      <c r="J215" s="405" t="str">
        <f t="shared" si="225"/>
        <v>-</v>
      </c>
      <c r="K215" s="405" t="str">
        <f t="shared" si="226"/>
        <v>-</v>
      </c>
      <c r="L215" s="405" t="str">
        <f t="shared" si="227"/>
        <v>-</v>
      </c>
      <c r="M215" s="405" t="str">
        <f t="shared" si="228"/>
        <v>-</v>
      </c>
      <c r="N215" s="405" t="str">
        <f t="shared" si="229"/>
        <v>-</v>
      </c>
      <c r="O215" s="405" t="str">
        <f t="shared" si="230"/>
        <v>-</v>
      </c>
      <c r="P215" s="405" t="str">
        <f t="shared" si="231"/>
        <v>-</v>
      </c>
      <c r="Q215" s="405" t="str">
        <f t="shared" si="232"/>
        <v>-</v>
      </c>
      <c r="R215" s="405" t="str">
        <f t="shared" si="233"/>
        <v>-</v>
      </c>
      <c r="S215" s="405" t="str">
        <f t="shared" si="234"/>
        <v>-</v>
      </c>
      <c r="T215" s="405" t="str">
        <f t="shared" si="235"/>
        <v>-</v>
      </c>
      <c r="U215" s="405" t="str">
        <f t="shared" si="236"/>
        <v>-</v>
      </c>
      <c r="V215" s="405" t="str">
        <f t="shared" si="237"/>
        <v>-</v>
      </c>
      <c r="W215" s="432"/>
      <c r="X215" s="432"/>
      <c r="Y215" s="432"/>
      <c r="Z215" s="432"/>
      <c r="AA215" s="432"/>
      <c r="AB215" s="432"/>
      <c r="AC215" s="432"/>
      <c r="AD215" s="432"/>
      <c r="AE215" s="432"/>
      <c r="AF215" s="412" t="s">
        <v>415</v>
      </c>
      <c r="AG215" s="413" t="s">
        <v>415</v>
      </c>
      <c r="AH215" s="413" t="s">
        <v>415</v>
      </c>
      <c r="AI215" s="413" t="s">
        <v>415</v>
      </c>
      <c r="AJ215" s="413" t="s">
        <v>415</v>
      </c>
      <c r="AK215" s="413" t="s">
        <v>415</v>
      </c>
      <c r="AL215" s="413" t="s">
        <v>415</v>
      </c>
      <c r="AM215" s="413" t="s">
        <v>415</v>
      </c>
      <c r="AN215" s="413" t="s">
        <v>415</v>
      </c>
      <c r="AO215" s="413" t="s">
        <v>415</v>
      </c>
      <c r="AP215" s="413" t="s">
        <v>415</v>
      </c>
      <c r="AQ215" s="413" t="s">
        <v>415</v>
      </c>
      <c r="AR215" s="413" t="s">
        <v>415</v>
      </c>
      <c r="AS215" s="413" t="s">
        <v>415</v>
      </c>
      <c r="AT215" s="413" t="s">
        <v>415</v>
      </c>
      <c r="AU215" s="413" t="s">
        <v>415</v>
      </c>
      <c r="AV215" s="413" t="s">
        <v>415</v>
      </c>
      <c r="AW215" s="413" t="s">
        <v>415</v>
      </c>
      <c r="AX215" s="413" t="s">
        <v>415</v>
      </c>
      <c r="AY215" s="413" t="s">
        <v>415</v>
      </c>
      <c r="AZ215" s="413" t="s">
        <v>415</v>
      </c>
      <c r="BA215" s="413" t="s">
        <v>415</v>
      </c>
      <c r="BB215" s="413" t="s">
        <v>415</v>
      </c>
      <c r="BC215" s="413" t="s">
        <v>415</v>
      </c>
      <c r="BD215" s="413" t="s">
        <v>415</v>
      </c>
      <c r="BE215" s="413" t="s">
        <v>415</v>
      </c>
      <c r="BF215" s="414" t="s">
        <v>415</v>
      </c>
    </row>
    <row r="216" spans="2:58" hidden="1">
      <c r="B216" s="263" t="s">
        <v>335</v>
      </c>
      <c r="C216" s="263" t="str">
        <f t="shared" ca="1" si="238"/>
        <v>Reinvesticijos (po priemonės įgyvendinimo)</v>
      </c>
      <c r="D216" s="278" t="str">
        <f t="shared" si="239"/>
        <v>False</v>
      </c>
      <c r="E216" s="405" t="str">
        <f t="shared" si="220"/>
        <v>-</v>
      </c>
      <c r="F216" s="405" t="str">
        <f t="shared" si="221"/>
        <v>-</v>
      </c>
      <c r="G216" s="405" t="str">
        <f t="shared" si="222"/>
        <v>-</v>
      </c>
      <c r="H216" s="405" t="str">
        <f t="shared" si="223"/>
        <v>-</v>
      </c>
      <c r="I216" s="405" t="str">
        <f t="shared" si="224"/>
        <v>-</v>
      </c>
      <c r="J216" s="405" t="str">
        <f t="shared" si="225"/>
        <v>-</v>
      </c>
      <c r="K216" s="405" t="str">
        <f t="shared" si="226"/>
        <v>-</v>
      </c>
      <c r="L216" s="405" t="str">
        <f t="shared" si="227"/>
        <v>-</v>
      </c>
      <c r="M216" s="405" t="str">
        <f t="shared" si="228"/>
        <v>-</v>
      </c>
      <c r="N216" s="405" t="str">
        <f t="shared" si="229"/>
        <v>-</v>
      </c>
      <c r="O216" s="405" t="str">
        <f t="shared" si="230"/>
        <v>-</v>
      </c>
      <c r="P216" s="405" t="str">
        <f t="shared" si="231"/>
        <v>-</v>
      </c>
      <c r="Q216" s="405" t="str">
        <f t="shared" si="232"/>
        <v>-</v>
      </c>
      <c r="R216" s="405" t="str">
        <f t="shared" si="233"/>
        <v>-</v>
      </c>
      <c r="S216" s="405" t="str">
        <f t="shared" si="234"/>
        <v>-</v>
      </c>
      <c r="T216" s="405" t="str">
        <f t="shared" si="235"/>
        <v>-</v>
      </c>
      <c r="U216" s="405" t="str">
        <f t="shared" si="236"/>
        <v>-</v>
      </c>
      <c r="V216" s="405" t="str">
        <f t="shared" si="237"/>
        <v>-</v>
      </c>
      <c r="W216" s="432"/>
      <c r="X216" s="432"/>
      <c r="Y216" s="432"/>
      <c r="Z216" s="432"/>
      <c r="AA216" s="432"/>
      <c r="AB216" s="432"/>
      <c r="AC216" s="432"/>
      <c r="AD216" s="432"/>
      <c r="AE216" s="432"/>
      <c r="AF216" s="412" t="s">
        <v>415</v>
      </c>
      <c r="AG216" s="413" t="s">
        <v>415</v>
      </c>
      <c r="AH216" s="413" t="s">
        <v>415</v>
      </c>
      <c r="AI216" s="413" t="s">
        <v>415</v>
      </c>
      <c r="AJ216" s="413" t="s">
        <v>415</v>
      </c>
      <c r="AK216" s="413" t="s">
        <v>415</v>
      </c>
      <c r="AL216" s="413" t="s">
        <v>415</v>
      </c>
      <c r="AM216" s="413" t="s">
        <v>415</v>
      </c>
      <c r="AN216" s="413" t="s">
        <v>415</v>
      </c>
      <c r="AO216" s="413" t="s">
        <v>415</v>
      </c>
      <c r="AP216" s="413" t="s">
        <v>415</v>
      </c>
      <c r="AQ216" s="413" t="s">
        <v>415</v>
      </c>
      <c r="AR216" s="413" t="s">
        <v>415</v>
      </c>
      <c r="AS216" s="413" t="s">
        <v>415</v>
      </c>
      <c r="AT216" s="413" t="s">
        <v>415</v>
      </c>
      <c r="AU216" s="413" t="s">
        <v>415</v>
      </c>
      <c r="AV216" s="413" t="s">
        <v>415</v>
      </c>
      <c r="AW216" s="413" t="s">
        <v>415</v>
      </c>
      <c r="AX216" s="413" t="s">
        <v>415</v>
      </c>
      <c r="AY216" s="413" t="s">
        <v>415</v>
      </c>
      <c r="AZ216" s="413" t="s">
        <v>415</v>
      </c>
      <c r="BA216" s="413" t="s">
        <v>415</v>
      </c>
      <c r="BB216" s="413" t="s">
        <v>415</v>
      </c>
      <c r="BC216" s="413" t="s">
        <v>415</v>
      </c>
      <c r="BD216" s="413" t="s">
        <v>415</v>
      </c>
      <c r="BE216" s="413" t="s">
        <v>415</v>
      </c>
      <c r="BF216" s="414" t="s">
        <v>415</v>
      </c>
    </row>
    <row r="217" spans="2:58" hidden="1">
      <c r="B217" s="263" t="s">
        <v>336</v>
      </c>
      <c r="C217" s="263" t="str">
        <f t="shared" ca="1" si="238"/>
        <v>Likutinė vertė</v>
      </c>
      <c r="D217" s="278" t="str">
        <f t="shared" si="239"/>
        <v>False</v>
      </c>
      <c r="E217" s="405" t="str">
        <f t="shared" si="220"/>
        <v>-</v>
      </c>
      <c r="F217" s="405" t="str">
        <f t="shared" si="221"/>
        <v>-</v>
      </c>
      <c r="G217" s="405" t="str">
        <f t="shared" si="222"/>
        <v>-</v>
      </c>
      <c r="H217" s="405" t="str">
        <f t="shared" si="223"/>
        <v>-</v>
      </c>
      <c r="I217" s="405" t="str">
        <f t="shared" si="224"/>
        <v>-</v>
      </c>
      <c r="J217" s="405" t="str">
        <f t="shared" si="225"/>
        <v>-</v>
      </c>
      <c r="K217" s="405" t="str">
        <f t="shared" si="226"/>
        <v>-</v>
      </c>
      <c r="L217" s="405" t="str">
        <f t="shared" si="227"/>
        <v>-</v>
      </c>
      <c r="M217" s="405" t="str">
        <f t="shared" si="228"/>
        <v>-</v>
      </c>
      <c r="N217" s="405" t="str">
        <f t="shared" si="229"/>
        <v>-</v>
      </c>
      <c r="O217" s="405" t="str">
        <f t="shared" si="230"/>
        <v>-</v>
      </c>
      <c r="P217" s="405" t="str">
        <f t="shared" si="231"/>
        <v>-</v>
      </c>
      <c r="Q217" s="405" t="str">
        <f t="shared" si="232"/>
        <v>-</v>
      </c>
      <c r="R217" s="405" t="str">
        <f t="shared" si="233"/>
        <v>-</v>
      </c>
      <c r="S217" s="405" t="str">
        <f t="shared" si="234"/>
        <v>-</v>
      </c>
      <c r="T217" s="405" t="str">
        <f t="shared" si="235"/>
        <v>-</v>
      </c>
      <c r="U217" s="405" t="str">
        <f t="shared" si="236"/>
        <v>-</v>
      </c>
      <c r="V217" s="405" t="str">
        <f t="shared" si="237"/>
        <v>-</v>
      </c>
      <c r="W217" s="432"/>
      <c r="X217" s="432"/>
      <c r="Y217" s="432"/>
      <c r="Z217" s="432"/>
      <c r="AA217" s="432"/>
      <c r="AB217" s="432"/>
      <c r="AC217" s="432"/>
      <c r="AD217" s="432"/>
      <c r="AE217" s="432"/>
      <c r="AF217" s="412" t="s">
        <v>415</v>
      </c>
      <c r="AG217" s="413" t="s">
        <v>415</v>
      </c>
      <c r="AH217" s="413" t="s">
        <v>415</v>
      </c>
      <c r="AI217" s="413" t="s">
        <v>415</v>
      </c>
      <c r="AJ217" s="413" t="s">
        <v>415</v>
      </c>
      <c r="AK217" s="413" t="s">
        <v>415</v>
      </c>
      <c r="AL217" s="413" t="s">
        <v>415</v>
      </c>
      <c r="AM217" s="413" t="s">
        <v>415</v>
      </c>
      <c r="AN217" s="413" t="s">
        <v>415</v>
      </c>
      <c r="AO217" s="413" t="s">
        <v>415</v>
      </c>
      <c r="AP217" s="413" t="s">
        <v>415</v>
      </c>
      <c r="AQ217" s="413" t="s">
        <v>415</v>
      </c>
      <c r="AR217" s="413" t="s">
        <v>415</v>
      </c>
      <c r="AS217" s="413" t="s">
        <v>415</v>
      </c>
      <c r="AT217" s="413" t="s">
        <v>415</v>
      </c>
      <c r="AU217" s="413" t="s">
        <v>415</v>
      </c>
      <c r="AV217" s="413" t="s">
        <v>415</v>
      </c>
      <c r="AW217" s="413" t="s">
        <v>415</v>
      </c>
      <c r="AX217" s="413" t="s">
        <v>415</v>
      </c>
      <c r="AY217" s="413" t="s">
        <v>415</v>
      </c>
      <c r="AZ217" s="413" t="s">
        <v>415</v>
      </c>
      <c r="BA217" s="413" t="s">
        <v>415</v>
      </c>
      <c r="BB217" s="413" t="s">
        <v>415</v>
      </c>
      <c r="BC217" s="413" t="s">
        <v>415</v>
      </c>
      <c r="BD217" s="413" t="s">
        <v>415</v>
      </c>
      <c r="BE217" s="413" t="s">
        <v>415</v>
      </c>
      <c r="BF217" s="414" t="s">
        <v>415</v>
      </c>
    </row>
    <row r="218" spans="2:58" hidden="1">
      <c r="B218" s="263" t="s">
        <v>337</v>
      </c>
      <c r="C218" s="263" t="str">
        <f t="shared" ca="1" si="238"/>
        <v>Veikla</v>
      </c>
      <c r="D218" s="278" t="str">
        <f t="shared" si="239"/>
        <v>False</v>
      </c>
      <c r="E218" s="405" t="str">
        <f t="shared" si="220"/>
        <v>-</v>
      </c>
      <c r="F218" s="405" t="str">
        <f t="shared" si="221"/>
        <v>-</v>
      </c>
      <c r="G218" s="405" t="str">
        <f t="shared" si="222"/>
        <v>-</v>
      </c>
      <c r="H218" s="405" t="str">
        <f t="shared" si="223"/>
        <v>-</v>
      </c>
      <c r="I218" s="405" t="str">
        <f t="shared" si="224"/>
        <v>-</v>
      </c>
      <c r="J218" s="405" t="str">
        <f t="shared" si="225"/>
        <v>-</v>
      </c>
      <c r="K218" s="405" t="str">
        <f t="shared" si="226"/>
        <v>-</v>
      </c>
      <c r="L218" s="405" t="str">
        <f t="shared" si="227"/>
        <v>-</v>
      </c>
      <c r="M218" s="405" t="str">
        <f t="shared" si="228"/>
        <v>-</v>
      </c>
      <c r="N218" s="405" t="str">
        <f t="shared" si="229"/>
        <v>-</v>
      </c>
      <c r="O218" s="405" t="str">
        <f t="shared" si="230"/>
        <v>-</v>
      </c>
      <c r="P218" s="405" t="str">
        <f t="shared" si="231"/>
        <v>-</v>
      </c>
      <c r="Q218" s="405" t="str">
        <f t="shared" si="232"/>
        <v>-</v>
      </c>
      <c r="R218" s="405" t="str">
        <f t="shared" si="233"/>
        <v>-</v>
      </c>
      <c r="S218" s="405" t="str">
        <f t="shared" si="234"/>
        <v>-</v>
      </c>
      <c r="T218" s="405" t="str">
        <f t="shared" si="235"/>
        <v>-</v>
      </c>
      <c r="U218" s="405" t="str">
        <f t="shared" si="236"/>
        <v>-</v>
      </c>
      <c r="V218" s="405" t="str">
        <f t="shared" si="237"/>
        <v>-</v>
      </c>
      <c r="W218" s="432"/>
      <c r="X218" s="432"/>
      <c r="Y218" s="432"/>
      <c r="Z218" s="432"/>
      <c r="AA218" s="432"/>
      <c r="AB218" s="432"/>
      <c r="AC218" s="432"/>
      <c r="AD218" s="432"/>
      <c r="AE218" s="432"/>
      <c r="AF218" s="412" t="s">
        <v>415</v>
      </c>
      <c r="AG218" s="413" t="s">
        <v>415</v>
      </c>
      <c r="AH218" s="413" t="s">
        <v>415</v>
      </c>
      <c r="AI218" s="413" t="s">
        <v>415</v>
      </c>
      <c r="AJ218" s="413" t="s">
        <v>415</v>
      </c>
      <c r="AK218" s="413" t="s">
        <v>415</v>
      </c>
      <c r="AL218" s="413" t="s">
        <v>415</v>
      </c>
      <c r="AM218" s="413" t="s">
        <v>415</v>
      </c>
      <c r="AN218" s="413" t="s">
        <v>415</v>
      </c>
      <c r="AO218" s="413" t="s">
        <v>415</v>
      </c>
      <c r="AP218" s="413" t="s">
        <v>415</v>
      </c>
      <c r="AQ218" s="413" t="s">
        <v>415</v>
      </c>
      <c r="AR218" s="413" t="s">
        <v>415</v>
      </c>
      <c r="AS218" s="413" t="s">
        <v>415</v>
      </c>
      <c r="AT218" s="413" t="s">
        <v>415</v>
      </c>
      <c r="AU218" s="413" t="s">
        <v>415</v>
      </c>
      <c r="AV218" s="413" t="s">
        <v>415</v>
      </c>
      <c r="AW218" s="413" t="s">
        <v>415</v>
      </c>
      <c r="AX218" s="413" t="s">
        <v>415</v>
      </c>
      <c r="AY218" s="413" t="s">
        <v>415</v>
      </c>
      <c r="AZ218" s="413" t="s">
        <v>415</v>
      </c>
      <c r="BA218" s="413" t="s">
        <v>415</v>
      </c>
      <c r="BB218" s="413" t="s">
        <v>415</v>
      </c>
      <c r="BC218" s="413" t="s">
        <v>415</v>
      </c>
      <c r="BD218" s="413" t="s">
        <v>415</v>
      </c>
      <c r="BE218" s="413" t="s">
        <v>415</v>
      </c>
      <c r="BF218" s="414" t="s">
        <v>415</v>
      </c>
    </row>
    <row r="219" spans="2:58" hidden="1">
      <c r="B219" s="263" t="s">
        <v>338</v>
      </c>
      <c r="C219" s="263" t="str">
        <f t="shared" ca="1" si="238"/>
        <v>Veikla</v>
      </c>
      <c r="D219" s="278" t="str">
        <f t="shared" si="239"/>
        <v>False</v>
      </c>
      <c r="E219" s="405" t="str">
        <f t="shared" si="220"/>
        <v>-</v>
      </c>
      <c r="F219" s="405" t="str">
        <f t="shared" si="221"/>
        <v>-</v>
      </c>
      <c r="G219" s="405" t="str">
        <f t="shared" si="222"/>
        <v>-</v>
      </c>
      <c r="H219" s="405" t="str">
        <f t="shared" si="223"/>
        <v>-</v>
      </c>
      <c r="I219" s="405" t="str">
        <f t="shared" si="224"/>
        <v>-</v>
      </c>
      <c r="J219" s="405" t="str">
        <f t="shared" si="225"/>
        <v>-</v>
      </c>
      <c r="K219" s="405" t="str">
        <f t="shared" si="226"/>
        <v>-</v>
      </c>
      <c r="L219" s="405" t="str">
        <f t="shared" si="227"/>
        <v>-</v>
      </c>
      <c r="M219" s="405" t="str">
        <f t="shared" si="228"/>
        <v>-</v>
      </c>
      <c r="N219" s="405" t="str">
        <f t="shared" si="229"/>
        <v>-</v>
      </c>
      <c r="O219" s="405" t="str">
        <f t="shared" si="230"/>
        <v>-</v>
      </c>
      <c r="P219" s="405" t="str">
        <f t="shared" si="231"/>
        <v>-</v>
      </c>
      <c r="Q219" s="405" t="str">
        <f t="shared" si="232"/>
        <v>-</v>
      </c>
      <c r="R219" s="405" t="str">
        <f t="shared" si="233"/>
        <v>-</v>
      </c>
      <c r="S219" s="405" t="str">
        <f t="shared" si="234"/>
        <v>-</v>
      </c>
      <c r="T219" s="405" t="str">
        <f t="shared" si="235"/>
        <v>-</v>
      </c>
      <c r="U219" s="405" t="str">
        <f t="shared" si="236"/>
        <v>-</v>
      </c>
      <c r="V219" s="405" t="str">
        <f t="shared" si="237"/>
        <v>-</v>
      </c>
      <c r="W219" s="432"/>
      <c r="X219" s="432"/>
      <c r="Y219" s="432"/>
      <c r="Z219" s="432"/>
      <c r="AA219" s="432"/>
      <c r="AB219" s="432"/>
      <c r="AC219" s="432"/>
      <c r="AD219" s="432"/>
      <c r="AE219" s="432"/>
      <c r="AF219" s="412" t="s">
        <v>415</v>
      </c>
      <c r="AG219" s="413" t="s">
        <v>415</v>
      </c>
      <c r="AH219" s="413" t="s">
        <v>415</v>
      </c>
      <c r="AI219" s="413" t="s">
        <v>415</v>
      </c>
      <c r="AJ219" s="413" t="s">
        <v>415</v>
      </c>
      <c r="AK219" s="413" t="s">
        <v>415</v>
      </c>
      <c r="AL219" s="413" t="s">
        <v>415</v>
      </c>
      <c r="AM219" s="413" t="s">
        <v>415</v>
      </c>
      <c r="AN219" s="413" t="s">
        <v>415</v>
      </c>
      <c r="AO219" s="413" t="s">
        <v>415</v>
      </c>
      <c r="AP219" s="413" t="s">
        <v>415</v>
      </c>
      <c r="AQ219" s="413" t="s">
        <v>415</v>
      </c>
      <c r="AR219" s="413" t="s">
        <v>415</v>
      </c>
      <c r="AS219" s="413" t="s">
        <v>415</v>
      </c>
      <c r="AT219" s="413" t="s">
        <v>415</v>
      </c>
      <c r="AU219" s="413" t="s">
        <v>415</v>
      </c>
      <c r="AV219" s="413" t="s">
        <v>415</v>
      </c>
      <c r="AW219" s="413" t="s">
        <v>415</v>
      </c>
      <c r="AX219" s="413" t="s">
        <v>415</v>
      </c>
      <c r="AY219" s="413" t="s">
        <v>415</v>
      </c>
      <c r="AZ219" s="413" t="s">
        <v>415</v>
      </c>
      <c r="BA219" s="413" t="s">
        <v>415</v>
      </c>
      <c r="BB219" s="413" t="s">
        <v>415</v>
      </c>
      <c r="BC219" s="413" t="s">
        <v>415</v>
      </c>
      <c r="BD219" s="413" t="s">
        <v>415</v>
      </c>
      <c r="BE219" s="413" t="s">
        <v>415</v>
      </c>
      <c r="BF219" s="414" t="s">
        <v>415</v>
      </c>
    </row>
    <row r="220" spans="2:58" hidden="1">
      <c r="B220" s="263" t="s">
        <v>339</v>
      </c>
      <c r="C220" s="263" t="str">
        <f t="shared" ca="1" si="238"/>
        <v>Veikla</v>
      </c>
      <c r="D220" s="278" t="str">
        <f t="shared" si="239"/>
        <v>False</v>
      </c>
      <c r="E220" s="405" t="str">
        <f t="shared" si="220"/>
        <v>-</v>
      </c>
      <c r="F220" s="405" t="str">
        <f t="shared" si="221"/>
        <v>-</v>
      </c>
      <c r="G220" s="405" t="str">
        <f t="shared" si="222"/>
        <v>-</v>
      </c>
      <c r="H220" s="405" t="str">
        <f t="shared" si="223"/>
        <v>-</v>
      </c>
      <c r="I220" s="405" t="str">
        <f t="shared" si="224"/>
        <v>-</v>
      </c>
      <c r="J220" s="405" t="str">
        <f t="shared" si="225"/>
        <v>-</v>
      </c>
      <c r="K220" s="405" t="str">
        <f t="shared" si="226"/>
        <v>-</v>
      </c>
      <c r="L220" s="405" t="str">
        <f t="shared" si="227"/>
        <v>-</v>
      </c>
      <c r="M220" s="405" t="str">
        <f t="shared" si="228"/>
        <v>-</v>
      </c>
      <c r="N220" s="405" t="str">
        <f t="shared" si="229"/>
        <v>-</v>
      </c>
      <c r="O220" s="405" t="str">
        <f t="shared" si="230"/>
        <v>-</v>
      </c>
      <c r="P220" s="405" t="str">
        <f t="shared" si="231"/>
        <v>-</v>
      </c>
      <c r="Q220" s="405" t="str">
        <f t="shared" si="232"/>
        <v>-</v>
      </c>
      <c r="R220" s="405" t="str">
        <f t="shared" si="233"/>
        <v>-</v>
      </c>
      <c r="S220" s="405" t="str">
        <f t="shared" si="234"/>
        <v>-</v>
      </c>
      <c r="T220" s="405" t="str">
        <f t="shared" si="235"/>
        <v>-</v>
      </c>
      <c r="U220" s="405" t="str">
        <f t="shared" si="236"/>
        <v>-</v>
      </c>
      <c r="V220" s="405" t="str">
        <f t="shared" si="237"/>
        <v>-</v>
      </c>
      <c r="W220" s="432"/>
      <c r="X220" s="432"/>
      <c r="Y220" s="432"/>
      <c r="Z220" s="432"/>
      <c r="AA220" s="432"/>
      <c r="AB220" s="432"/>
      <c r="AC220" s="432"/>
      <c r="AD220" s="432"/>
      <c r="AE220" s="432"/>
      <c r="AF220" s="412" t="s">
        <v>415</v>
      </c>
      <c r="AG220" s="413" t="s">
        <v>415</v>
      </c>
      <c r="AH220" s="413" t="s">
        <v>415</v>
      </c>
      <c r="AI220" s="413" t="s">
        <v>415</v>
      </c>
      <c r="AJ220" s="413" t="s">
        <v>415</v>
      </c>
      <c r="AK220" s="413" t="s">
        <v>415</v>
      </c>
      <c r="AL220" s="413" t="s">
        <v>415</v>
      </c>
      <c r="AM220" s="413" t="s">
        <v>415</v>
      </c>
      <c r="AN220" s="413" t="s">
        <v>415</v>
      </c>
      <c r="AO220" s="413" t="s">
        <v>415</v>
      </c>
      <c r="AP220" s="413" t="s">
        <v>415</v>
      </c>
      <c r="AQ220" s="413" t="s">
        <v>415</v>
      </c>
      <c r="AR220" s="413" t="s">
        <v>415</v>
      </c>
      <c r="AS220" s="413" t="s">
        <v>415</v>
      </c>
      <c r="AT220" s="413" t="s">
        <v>415</v>
      </c>
      <c r="AU220" s="413" t="s">
        <v>415</v>
      </c>
      <c r="AV220" s="413" t="s">
        <v>415</v>
      </c>
      <c r="AW220" s="413" t="s">
        <v>415</v>
      </c>
      <c r="AX220" s="413" t="s">
        <v>415</v>
      </c>
      <c r="AY220" s="413" t="s">
        <v>415</v>
      </c>
      <c r="AZ220" s="413" t="s">
        <v>415</v>
      </c>
      <c r="BA220" s="413" t="s">
        <v>415</v>
      </c>
      <c r="BB220" s="413" t="s">
        <v>415</v>
      </c>
      <c r="BC220" s="413" t="s">
        <v>415</v>
      </c>
      <c r="BD220" s="413" t="s">
        <v>415</v>
      </c>
      <c r="BE220" s="413" t="s">
        <v>415</v>
      </c>
      <c r="BF220" s="414" t="s">
        <v>415</v>
      </c>
    </row>
    <row r="221" spans="2:58" hidden="1">
      <c r="B221" s="263" t="s">
        <v>340</v>
      </c>
      <c r="C221" s="263" t="str">
        <f t="shared" ca="1" si="238"/>
        <v>Veikla</v>
      </c>
      <c r="D221" s="278" t="str">
        <f t="shared" si="239"/>
        <v>False</v>
      </c>
      <c r="E221" s="405" t="str">
        <f t="shared" si="220"/>
        <v>-</v>
      </c>
      <c r="F221" s="405" t="str">
        <f t="shared" si="221"/>
        <v>-</v>
      </c>
      <c r="G221" s="405" t="str">
        <f t="shared" si="222"/>
        <v>-</v>
      </c>
      <c r="H221" s="405" t="str">
        <f t="shared" si="223"/>
        <v>-</v>
      </c>
      <c r="I221" s="405" t="str">
        <f t="shared" si="224"/>
        <v>-</v>
      </c>
      <c r="J221" s="405" t="str">
        <f t="shared" si="225"/>
        <v>-</v>
      </c>
      <c r="K221" s="405" t="str">
        <f t="shared" si="226"/>
        <v>-</v>
      </c>
      <c r="L221" s="405" t="str">
        <f t="shared" si="227"/>
        <v>-</v>
      </c>
      <c r="M221" s="405" t="str">
        <f t="shared" si="228"/>
        <v>-</v>
      </c>
      <c r="N221" s="405" t="str">
        <f t="shared" si="229"/>
        <v>-</v>
      </c>
      <c r="O221" s="405" t="str">
        <f t="shared" si="230"/>
        <v>-</v>
      </c>
      <c r="P221" s="405" t="str">
        <f t="shared" si="231"/>
        <v>-</v>
      </c>
      <c r="Q221" s="405" t="str">
        <f t="shared" si="232"/>
        <v>-</v>
      </c>
      <c r="R221" s="405" t="str">
        <f t="shared" si="233"/>
        <v>-</v>
      </c>
      <c r="S221" s="405" t="str">
        <f t="shared" si="234"/>
        <v>-</v>
      </c>
      <c r="T221" s="405" t="str">
        <f t="shared" si="235"/>
        <v>-</v>
      </c>
      <c r="U221" s="405" t="str">
        <f t="shared" si="236"/>
        <v>-</v>
      </c>
      <c r="V221" s="405" t="str">
        <f t="shared" si="237"/>
        <v>-</v>
      </c>
      <c r="W221" s="432"/>
      <c r="X221" s="432"/>
      <c r="Y221" s="432"/>
      <c r="Z221" s="432"/>
      <c r="AA221" s="432"/>
      <c r="AB221" s="432"/>
      <c r="AC221" s="432"/>
      <c r="AD221" s="432"/>
      <c r="AE221" s="432"/>
      <c r="AF221" s="412" t="s">
        <v>415</v>
      </c>
      <c r="AG221" s="413" t="s">
        <v>415</v>
      </c>
      <c r="AH221" s="413" t="s">
        <v>415</v>
      </c>
      <c r="AI221" s="413" t="s">
        <v>415</v>
      </c>
      <c r="AJ221" s="413" t="s">
        <v>415</v>
      </c>
      <c r="AK221" s="413" t="s">
        <v>415</v>
      </c>
      <c r="AL221" s="413" t="s">
        <v>415</v>
      </c>
      <c r="AM221" s="413" t="s">
        <v>415</v>
      </c>
      <c r="AN221" s="413" t="s">
        <v>415</v>
      </c>
      <c r="AO221" s="413" t="s">
        <v>415</v>
      </c>
      <c r="AP221" s="413" t="s">
        <v>415</v>
      </c>
      <c r="AQ221" s="413" t="s">
        <v>415</v>
      </c>
      <c r="AR221" s="413" t="s">
        <v>415</v>
      </c>
      <c r="AS221" s="413" t="s">
        <v>415</v>
      </c>
      <c r="AT221" s="413" t="s">
        <v>415</v>
      </c>
      <c r="AU221" s="413" t="s">
        <v>415</v>
      </c>
      <c r="AV221" s="413" t="s">
        <v>415</v>
      </c>
      <c r="AW221" s="413" t="s">
        <v>415</v>
      </c>
      <c r="AX221" s="413" t="s">
        <v>415</v>
      </c>
      <c r="AY221" s="413" t="s">
        <v>415</v>
      </c>
      <c r="AZ221" s="413" t="s">
        <v>415</v>
      </c>
      <c r="BA221" s="413" t="s">
        <v>415</v>
      </c>
      <c r="BB221" s="413" t="s">
        <v>415</v>
      </c>
      <c r="BC221" s="413" t="s">
        <v>415</v>
      </c>
      <c r="BD221" s="413" t="s">
        <v>415</v>
      </c>
      <c r="BE221" s="413" t="s">
        <v>415</v>
      </c>
      <c r="BF221" s="414" t="s">
        <v>415</v>
      </c>
    </row>
    <row r="222" spans="2:58" hidden="1">
      <c r="B222" s="263" t="s">
        <v>341</v>
      </c>
      <c r="C222" s="263" t="str">
        <f t="shared" ca="1" si="238"/>
        <v>Veikla</v>
      </c>
      <c r="D222" s="278" t="str">
        <f t="shared" si="239"/>
        <v>False</v>
      </c>
      <c r="E222" s="405" t="str">
        <f t="shared" si="220"/>
        <v>-</v>
      </c>
      <c r="F222" s="405" t="str">
        <f t="shared" si="221"/>
        <v>-</v>
      </c>
      <c r="G222" s="405" t="str">
        <f t="shared" si="222"/>
        <v>-</v>
      </c>
      <c r="H222" s="405" t="str">
        <f t="shared" si="223"/>
        <v>-</v>
      </c>
      <c r="I222" s="405" t="str">
        <f t="shared" si="224"/>
        <v>-</v>
      </c>
      <c r="J222" s="405" t="str">
        <f t="shared" si="225"/>
        <v>-</v>
      </c>
      <c r="K222" s="405" t="str">
        <f t="shared" si="226"/>
        <v>-</v>
      </c>
      <c r="L222" s="405" t="str">
        <f t="shared" si="227"/>
        <v>-</v>
      </c>
      <c r="M222" s="405" t="str">
        <f t="shared" si="228"/>
        <v>-</v>
      </c>
      <c r="N222" s="405" t="str">
        <f t="shared" si="229"/>
        <v>-</v>
      </c>
      <c r="O222" s="405" t="str">
        <f t="shared" si="230"/>
        <v>-</v>
      </c>
      <c r="P222" s="405" t="str">
        <f t="shared" si="231"/>
        <v>-</v>
      </c>
      <c r="Q222" s="405" t="str">
        <f t="shared" si="232"/>
        <v>-</v>
      </c>
      <c r="R222" s="405" t="str">
        <f t="shared" si="233"/>
        <v>-</v>
      </c>
      <c r="S222" s="405" t="str">
        <f t="shared" si="234"/>
        <v>-</v>
      </c>
      <c r="T222" s="405" t="str">
        <f t="shared" si="235"/>
        <v>-</v>
      </c>
      <c r="U222" s="405" t="str">
        <f t="shared" si="236"/>
        <v>-</v>
      </c>
      <c r="V222" s="405" t="str">
        <f t="shared" si="237"/>
        <v>-</v>
      </c>
      <c r="W222" s="432"/>
      <c r="X222" s="432"/>
      <c r="Y222" s="432"/>
      <c r="Z222" s="432"/>
      <c r="AA222" s="432"/>
      <c r="AB222" s="432"/>
      <c r="AC222" s="432"/>
      <c r="AD222" s="432"/>
      <c r="AE222" s="432"/>
      <c r="AF222" s="412" t="s">
        <v>415</v>
      </c>
      <c r="AG222" s="413" t="s">
        <v>415</v>
      </c>
      <c r="AH222" s="413" t="s">
        <v>415</v>
      </c>
      <c r="AI222" s="413" t="s">
        <v>415</v>
      </c>
      <c r="AJ222" s="413" t="s">
        <v>415</v>
      </c>
      <c r="AK222" s="413" t="s">
        <v>415</v>
      </c>
      <c r="AL222" s="413" t="s">
        <v>415</v>
      </c>
      <c r="AM222" s="413" t="s">
        <v>415</v>
      </c>
      <c r="AN222" s="413" t="s">
        <v>415</v>
      </c>
      <c r="AO222" s="413" t="s">
        <v>415</v>
      </c>
      <c r="AP222" s="413" t="s">
        <v>415</v>
      </c>
      <c r="AQ222" s="413" t="s">
        <v>415</v>
      </c>
      <c r="AR222" s="413" t="s">
        <v>415</v>
      </c>
      <c r="AS222" s="413" t="s">
        <v>415</v>
      </c>
      <c r="AT222" s="413" t="s">
        <v>415</v>
      </c>
      <c r="AU222" s="413" t="s">
        <v>415</v>
      </c>
      <c r="AV222" s="413" t="s">
        <v>415</v>
      </c>
      <c r="AW222" s="413" t="s">
        <v>415</v>
      </c>
      <c r="AX222" s="413" t="s">
        <v>415</v>
      </c>
      <c r="AY222" s="413" t="s">
        <v>415</v>
      </c>
      <c r="AZ222" s="413" t="s">
        <v>415</v>
      </c>
      <c r="BA222" s="413" t="s">
        <v>415</v>
      </c>
      <c r="BB222" s="413" t="s">
        <v>415</v>
      </c>
      <c r="BC222" s="413" t="s">
        <v>415</v>
      </c>
      <c r="BD222" s="413" t="s">
        <v>415</v>
      </c>
      <c r="BE222" s="413" t="s">
        <v>415</v>
      </c>
      <c r="BF222" s="414" t="s">
        <v>415</v>
      </c>
    </row>
    <row r="223" spans="2:58" hidden="1">
      <c r="B223" s="263" t="s">
        <v>342</v>
      </c>
      <c r="C223" s="263" t="str">
        <f t="shared" ca="1" si="238"/>
        <v>Veikla</v>
      </c>
      <c r="D223" s="278" t="str">
        <f t="shared" si="239"/>
        <v>False</v>
      </c>
      <c r="E223" s="405" t="str">
        <f t="shared" si="220"/>
        <v>-</v>
      </c>
      <c r="F223" s="405" t="str">
        <f t="shared" si="221"/>
        <v>-</v>
      </c>
      <c r="G223" s="405" t="str">
        <f t="shared" si="222"/>
        <v>-</v>
      </c>
      <c r="H223" s="405" t="str">
        <f t="shared" si="223"/>
        <v>-</v>
      </c>
      <c r="I223" s="405" t="str">
        <f t="shared" si="224"/>
        <v>-</v>
      </c>
      <c r="J223" s="405" t="str">
        <f t="shared" si="225"/>
        <v>-</v>
      </c>
      <c r="K223" s="405" t="str">
        <f t="shared" si="226"/>
        <v>-</v>
      </c>
      <c r="L223" s="405" t="str">
        <f t="shared" si="227"/>
        <v>-</v>
      </c>
      <c r="M223" s="405" t="str">
        <f t="shared" si="228"/>
        <v>-</v>
      </c>
      <c r="N223" s="405" t="str">
        <f t="shared" si="229"/>
        <v>-</v>
      </c>
      <c r="O223" s="405" t="str">
        <f t="shared" si="230"/>
        <v>-</v>
      </c>
      <c r="P223" s="405" t="str">
        <f t="shared" si="231"/>
        <v>-</v>
      </c>
      <c r="Q223" s="405" t="str">
        <f t="shared" si="232"/>
        <v>-</v>
      </c>
      <c r="R223" s="405" t="str">
        <f t="shared" si="233"/>
        <v>-</v>
      </c>
      <c r="S223" s="405" t="str">
        <f t="shared" si="234"/>
        <v>-</v>
      </c>
      <c r="T223" s="405" t="str">
        <f t="shared" si="235"/>
        <v>-</v>
      </c>
      <c r="U223" s="405" t="str">
        <f t="shared" si="236"/>
        <v>-</v>
      </c>
      <c r="V223" s="405" t="str">
        <f t="shared" si="237"/>
        <v>-</v>
      </c>
      <c r="W223" s="432"/>
      <c r="X223" s="432"/>
      <c r="Y223" s="432"/>
      <c r="Z223" s="432"/>
      <c r="AA223" s="432"/>
      <c r="AB223" s="432"/>
      <c r="AC223" s="432"/>
      <c r="AD223" s="432"/>
      <c r="AE223" s="432"/>
      <c r="AF223" s="412" t="s">
        <v>415</v>
      </c>
      <c r="AG223" s="413" t="s">
        <v>415</v>
      </c>
      <c r="AH223" s="413" t="s">
        <v>415</v>
      </c>
      <c r="AI223" s="413" t="s">
        <v>415</v>
      </c>
      <c r="AJ223" s="413" t="s">
        <v>415</v>
      </c>
      <c r="AK223" s="413" t="s">
        <v>415</v>
      </c>
      <c r="AL223" s="413" t="s">
        <v>415</v>
      </c>
      <c r="AM223" s="413" t="s">
        <v>415</v>
      </c>
      <c r="AN223" s="413" t="s">
        <v>415</v>
      </c>
      <c r="AO223" s="413" t="s">
        <v>415</v>
      </c>
      <c r="AP223" s="413" t="s">
        <v>415</v>
      </c>
      <c r="AQ223" s="413" t="s">
        <v>415</v>
      </c>
      <c r="AR223" s="413" t="s">
        <v>415</v>
      </c>
      <c r="AS223" s="413" t="s">
        <v>415</v>
      </c>
      <c r="AT223" s="413" t="s">
        <v>415</v>
      </c>
      <c r="AU223" s="413" t="s">
        <v>415</v>
      </c>
      <c r="AV223" s="413" t="s">
        <v>415</v>
      </c>
      <c r="AW223" s="413" t="s">
        <v>415</v>
      </c>
      <c r="AX223" s="413" t="s">
        <v>415</v>
      </c>
      <c r="AY223" s="413" t="s">
        <v>415</v>
      </c>
      <c r="AZ223" s="413" t="s">
        <v>415</v>
      </c>
      <c r="BA223" s="413" t="s">
        <v>415</v>
      </c>
      <c r="BB223" s="413" t="s">
        <v>415</v>
      </c>
      <c r="BC223" s="413" t="s">
        <v>415</v>
      </c>
      <c r="BD223" s="413" t="s">
        <v>415</v>
      </c>
      <c r="BE223" s="413" t="s">
        <v>415</v>
      </c>
      <c r="BF223" s="414" t="s">
        <v>415</v>
      </c>
    </row>
    <row r="224" spans="2:58" hidden="1">
      <c r="B224" s="263" t="s">
        <v>343</v>
      </c>
      <c r="C224" s="263" t="str">
        <f t="shared" ca="1" si="238"/>
        <v>Veikla</v>
      </c>
      <c r="D224" s="278" t="str">
        <f t="shared" si="239"/>
        <v>False</v>
      </c>
      <c r="E224" s="405" t="str">
        <f t="shared" si="220"/>
        <v>-</v>
      </c>
      <c r="F224" s="405" t="str">
        <f t="shared" si="221"/>
        <v>-</v>
      </c>
      <c r="G224" s="405" t="str">
        <f t="shared" si="222"/>
        <v>-</v>
      </c>
      <c r="H224" s="405" t="str">
        <f t="shared" si="223"/>
        <v>-</v>
      </c>
      <c r="I224" s="405" t="str">
        <f t="shared" si="224"/>
        <v>-</v>
      </c>
      <c r="J224" s="405" t="str">
        <f t="shared" si="225"/>
        <v>-</v>
      </c>
      <c r="K224" s="405" t="str">
        <f t="shared" si="226"/>
        <v>-</v>
      </c>
      <c r="L224" s="405" t="str">
        <f t="shared" si="227"/>
        <v>-</v>
      </c>
      <c r="M224" s="405" t="str">
        <f t="shared" si="228"/>
        <v>-</v>
      </c>
      <c r="N224" s="405" t="str">
        <f t="shared" si="229"/>
        <v>-</v>
      </c>
      <c r="O224" s="405" t="str">
        <f t="shared" si="230"/>
        <v>-</v>
      </c>
      <c r="P224" s="405" t="str">
        <f t="shared" si="231"/>
        <v>-</v>
      </c>
      <c r="Q224" s="405" t="str">
        <f t="shared" si="232"/>
        <v>-</v>
      </c>
      <c r="R224" s="405" t="str">
        <f t="shared" si="233"/>
        <v>-</v>
      </c>
      <c r="S224" s="405" t="str">
        <f t="shared" si="234"/>
        <v>-</v>
      </c>
      <c r="T224" s="405" t="str">
        <f t="shared" si="235"/>
        <v>-</v>
      </c>
      <c r="U224" s="405" t="str">
        <f t="shared" si="236"/>
        <v>-</v>
      </c>
      <c r="V224" s="405" t="str">
        <f t="shared" si="237"/>
        <v>-</v>
      </c>
      <c r="W224" s="432"/>
      <c r="X224" s="432"/>
      <c r="Y224" s="432"/>
      <c r="Z224" s="432"/>
      <c r="AA224" s="432"/>
      <c r="AB224" s="432"/>
      <c r="AC224" s="432"/>
      <c r="AD224" s="432"/>
      <c r="AE224" s="432"/>
      <c r="AF224" s="412" t="s">
        <v>415</v>
      </c>
      <c r="AG224" s="413" t="s">
        <v>415</v>
      </c>
      <c r="AH224" s="413" t="s">
        <v>415</v>
      </c>
      <c r="AI224" s="413" t="s">
        <v>415</v>
      </c>
      <c r="AJ224" s="413" t="s">
        <v>415</v>
      </c>
      <c r="AK224" s="413" t="s">
        <v>415</v>
      </c>
      <c r="AL224" s="413" t="s">
        <v>415</v>
      </c>
      <c r="AM224" s="413" t="s">
        <v>415</v>
      </c>
      <c r="AN224" s="413" t="s">
        <v>415</v>
      </c>
      <c r="AO224" s="413" t="s">
        <v>415</v>
      </c>
      <c r="AP224" s="413" t="s">
        <v>415</v>
      </c>
      <c r="AQ224" s="413" t="s">
        <v>415</v>
      </c>
      <c r="AR224" s="413" t="s">
        <v>415</v>
      </c>
      <c r="AS224" s="413" t="s">
        <v>415</v>
      </c>
      <c r="AT224" s="413" t="s">
        <v>415</v>
      </c>
      <c r="AU224" s="413" t="s">
        <v>415</v>
      </c>
      <c r="AV224" s="413" t="s">
        <v>415</v>
      </c>
      <c r="AW224" s="413" t="s">
        <v>415</v>
      </c>
      <c r="AX224" s="413" t="s">
        <v>415</v>
      </c>
      <c r="AY224" s="413" t="s">
        <v>415</v>
      </c>
      <c r="AZ224" s="413" t="s">
        <v>415</v>
      </c>
      <c r="BA224" s="413" t="s">
        <v>415</v>
      </c>
      <c r="BB224" s="413" t="s">
        <v>415</v>
      </c>
      <c r="BC224" s="413" t="s">
        <v>415</v>
      </c>
      <c r="BD224" s="413" t="s">
        <v>415</v>
      </c>
      <c r="BE224" s="413" t="s">
        <v>415</v>
      </c>
      <c r="BF224" s="414" t="s">
        <v>415</v>
      </c>
    </row>
    <row r="225" spans="2:58" hidden="1">
      <c r="B225" s="263" t="s">
        <v>344</v>
      </c>
      <c r="C225" s="263" t="str">
        <f t="shared" ca="1" si="238"/>
        <v>Veikla</v>
      </c>
      <c r="D225" s="278" t="str">
        <f t="shared" si="239"/>
        <v>False</v>
      </c>
      <c r="E225" s="405" t="str">
        <f t="shared" si="220"/>
        <v>-</v>
      </c>
      <c r="F225" s="405" t="str">
        <f t="shared" si="221"/>
        <v>-</v>
      </c>
      <c r="G225" s="405" t="str">
        <f t="shared" si="222"/>
        <v>-</v>
      </c>
      <c r="H225" s="405" t="str">
        <f t="shared" si="223"/>
        <v>-</v>
      </c>
      <c r="I225" s="405" t="str">
        <f t="shared" si="224"/>
        <v>-</v>
      </c>
      <c r="J225" s="405" t="str">
        <f t="shared" si="225"/>
        <v>-</v>
      </c>
      <c r="K225" s="405" t="str">
        <f t="shared" si="226"/>
        <v>-</v>
      </c>
      <c r="L225" s="405" t="str">
        <f t="shared" si="227"/>
        <v>-</v>
      </c>
      <c r="M225" s="405" t="str">
        <f t="shared" si="228"/>
        <v>-</v>
      </c>
      <c r="N225" s="405" t="str">
        <f t="shared" si="229"/>
        <v>-</v>
      </c>
      <c r="O225" s="405" t="str">
        <f t="shared" si="230"/>
        <v>-</v>
      </c>
      <c r="P225" s="405" t="str">
        <f t="shared" si="231"/>
        <v>-</v>
      </c>
      <c r="Q225" s="405" t="str">
        <f t="shared" si="232"/>
        <v>-</v>
      </c>
      <c r="R225" s="405" t="str">
        <f t="shared" si="233"/>
        <v>-</v>
      </c>
      <c r="S225" s="405" t="str">
        <f t="shared" si="234"/>
        <v>-</v>
      </c>
      <c r="T225" s="405" t="str">
        <f t="shared" si="235"/>
        <v>-</v>
      </c>
      <c r="U225" s="405" t="str">
        <f t="shared" si="236"/>
        <v>-</v>
      </c>
      <c r="V225" s="405" t="str">
        <f t="shared" si="237"/>
        <v>-</v>
      </c>
      <c r="W225" s="432"/>
      <c r="X225" s="432"/>
      <c r="Y225" s="432"/>
      <c r="Z225" s="432"/>
      <c r="AA225" s="432"/>
      <c r="AB225" s="432"/>
      <c r="AC225" s="432"/>
      <c r="AD225" s="432"/>
      <c r="AE225" s="432"/>
      <c r="AF225" s="412" t="s">
        <v>415</v>
      </c>
      <c r="AG225" s="413" t="s">
        <v>415</v>
      </c>
      <c r="AH225" s="413" t="s">
        <v>415</v>
      </c>
      <c r="AI225" s="413" t="s">
        <v>415</v>
      </c>
      <c r="AJ225" s="413" t="s">
        <v>415</v>
      </c>
      <c r="AK225" s="413" t="s">
        <v>415</v>
      </c>
      <c r="AL225" s="413" t="s">
        <v>415</v>
      </c>
      <c r="AM225" s="413" t="s">
        <v>415</v>
      </c>
      <c r="AN225" s="413" t="s">
        <v>415</v>
      </c>
      <c r="AO225" s="413" t="s">
        <v>415</v>
      </c>
      <c r="AP225" s="413" t="s">
        <v>415</v>
      </c>
      <c r="AQ225" s="413" t="s">
        <v>415</v>
      </c>
      <c r="AR225" s="413" t="s">
        <v>415</v>
      </c>
      <c r="AS225" s="413" t="s">
        <v>415</v>
      </c>
      <c r="AT225" s="413" t="s">
        <v>415</v>
      </c>
      <c r="AU225" s="413" t="s">
        <v>415</v>
      </c>
      <c r="AV225" s="413" t="s">
        <v>415</v>
      </c>
      <c r="AW225" s="413" t="s">
        <v>415</v>
      </c>
      <c r="AX225" s="413" t="s">
        <v>415</v>
      </c>
      <c r="AY225" s="413" t="s">
        <v>415</v>
      </c>
      <c r="AZ225" s="413" t="s">
        <v>415</v>
      </c>
      <c r="BA225" s="413" t="s">
        <v>415</v>
      </c>
      <c r="BB225" s="413" t="s">
        <v>415</v>
      </c>
      <c r="BC225" s="413" t="s">
        <v>415</v>
      </c>
      <c r="BD225" s="413" t="s">
        <v>415</v>
      </c>
      <c r="BE225" s="413" t="s">
        <v>415</v>
      </c>
      <c r="BF225" s="414" t="s">
        <v>415</v>
      </c>
    </row>
    <row r="226" spans="2:58" hidden="1">
      <c r="B226" s="263" t="s">
        <v>345</v>
      </c>
      <c r="C226" s="263" t="str">
        <f t="shared" ca="1" si="238"/>
        <v>Reinvesticijos (po priemonės įgyvendinimo)</v>
      </c>
      <c r="D226" s="278" t="str">
        <f t="shared" si="239"/>
        <v>False</v>
      </c>
      <c r="E226" s="405" t="str">
        <f t="shared" si="220"/>
        <v>-</v>
      </c>
      <c r="F226" s="405" t="str">
        <f t="shared" si="221"/>
        <v>-</v>
      </c>
      <c r="G226" s="405" t="str">
        <f t="shared" si="222"/>
        <v>-</v>
      </c>
      <c r="H226" s="405" t="str">
        <f t="shared" si="223"/>
        <v>-</v>
      </c>
      <c r="I226" s="405" t="str">
        <f t="shared" si="224"/>
        <v>-</v>
      </c>
      <c r="J226" s="405" t="str">
        <f t="shared" si="225"/>
        <v>-</v>
      </c>
      <c r="K226" s="405" t="str">
        <f t="shared" si="226"/>
        <v>-</v>
      </c>
      <c r="L226" s="405" t="str">
        <f t="shared" si="227"/>
        <v>-</v>
      </c>
      <c r="M226" s="405" t="str">
        <f t="shared" si="228"/>
        <v>-</v>
      </c>
      <c r="N226" s="405" t="str">
        <f t="shared" si="229"/>
        <v>-</v>
      </c>
      <c r="O226" s="405" t="str">
        <f t="shared" si="230"/>
        <v>-</v>
      </c>
      <c r="P226" s="405" t="str">
        <f t="shared" si="231"/>
        <v>-</v>
      </c>
      <c r="Q226" s="405" t="str">
        <f t="shared" si="232"/>
        <v>-</v>
      </c>
      <c r="R226" s="405" t="str">
        <f t="shared" si="233"/>
        <v>-</v>
      </c>
      <c r="S226" s="405" t="str">
        <f t="shared" si="234"/>
        <v>-</v>
      </c>
      <c r="T226" s="405" t="str">
        <f t="shared" si="235"/>
        <v>-</v>
      </c>
      <c r="U226" s="405" t="str">
        <f t="shared" si="236"/>
        <v>-</v>
      </c>
      <c r="V226" s="405" t="str">
        <f t="shared" si="237"/>
        <v>-</v>
      </c>
      <c r="W226" s="432"/>
      <c r="X226" s="432"/>
      <c r="Y226" s="432"/>
      <c r="Z226" s="432"/>
      <c r="AA226" s="432"/>
      <c r="AB226" s="432"/>
      <c r="AC226" s="432"/>
      <c r="AD226" s="432"/>
      <c r="AE226" s="432"/>
      <c r="AF226" s="412" t="s">
        <v>415</v>
      </c>
      <c r="AG226" s="413" t="s">
        <v>415</v>
      </c>
      <c r="AH226" s="413" t="s">
        <v>415</v>
      </c>
      <c r="AI226" s="413" t="s">
        <v>415</v>
      </c>
      <c r="AJ226" s="413" t="s">
        <v>415</v>
      </c>
      <c r="AK226" s="413" t="s">
        <v>415</v>
      </c>
      <c r="AL226" s="413" t="s">
        <v>415</v>
      </c>
      <c r="AM226" s="413" t="s">
        <v>415</v>
      </c>
      <c r="AN226" s="413" t="s">
        <v>415</v>
      </c>
      <c r="AO226" s="413" t="s">
        <v>415</v>
      </c>
      <c r="AP226" s="413" t="s">
        <v>415</v>
      </c>
      <c r="AQ226" s="413" t="s">
        <v>415</v>
      </c>
      <c r="AR226" s="413" t="s">
        <v>415</v>
      </c>
      <c r="AS226" s="413" t="s">
        <v>415</v>
      </c>
      <c r="AT226" s="413" t="s">
        <v>415</v>
      </c>
      <c r="AU226" s="413" t="s">
        <v>415</v>
      </c>
      <c r="AV226" s="413" t="s">
        <v>415</v>
      </c>
      <c r="AW226" s="413" t="s">
        <v>415</v>
      </c>
      <c r="AX226" s="413" t="s">
        <v>415</v>
      </c>
      <c r="AY226" s="413" t="s">
        <v>415</v>
      </c>
      <c r="AZ226" s="413" t="s">
        <v>415</v>
      </c>
      <c r="BA226" s="413" t="s">
        <v>415</v>
      </c>
      <c r="BB226" s="413" t="s">
        <v>415</v>
      </c>
      <c r="BC226" s="413" t="s">
        <v>415</v>
      </c>
      <c r="BD226" s="413" t="s">
        <v>415</v>
      </c>
      <c r="BE226" s="413" t="s">
        <v>415</v>
      </c>
      <c r="BF226" s="414" t="s">
        <v>415</v>
      </c>
    </row>
    <row r="227" spans="2:58" hidden="1">
      <c r="B227" s="263" t="s">
        <v>346</v>
      </c>
      <c r="C227" s="263" t="str">
        <f t="shared" ca="1" si="238"/>
        <v>Likutinė vertė</v>
      </c>
      <c r="D227" s="278" t="str">
        <f t="shared" si="239"/>
        <v>False</v>
      </c>
      <c r="E227" s="405" t="str">
        <f t="shared" si="220"/>
        <v>-</v>
      </c>
      <c r="F227" s="405" t="str">
        <f t="shared" si="221"/>
        <v>-</v>
      </c>
      <c r="G227" s="405" t="str">
        <f t="shared" si="222"/>
        <v>-</v>
      </c>
      <c r="H227" s="405" t="str">
        <f t="shared" si="223"/>
        <v>-</v>
      </c>
      <c r="I227" s="405" t="str">
        <f t="shared" si="224"/>
        <v>-</v>
      </c>
      <c r="J227" s="405" t="str">
        <f t="shared" si="225"/>
        <v>-</v>
      </c>
      <c r="K227" s="405" t="str">
        <f t="shared" si="226"/>
        <v>-</v>
      </c>
      <c r="L227" s="405" t="str">
        <f t="shared" si="227"/>
        <v>-</v>
      </c>
      <c r="M227" s="405" t="str">
        <f t="shared" si="228"/>
        <v>-</v>
      </c>
      <c r="N227" s="405" t="str">
        <f t="shared" si="229"/>
        <v>-</v>
      </c>
      <c r="O227" s="405" t="str">
        <f t="shared" si="230"/>
        <v>-</v>
      </c>
      <c r="P227" s="405" t="str">
        <f t="shared" si="231"/>
        <v>-</v>
      </c>
      <c r="Q227" s="405" t="str">
        <f t="shared" si="232"/>
        <v>-</v>
      </c>
      <c r="R227" s="405" t="str">
        <f t="shared" si="233"/>
        <v>-</v>
      </c>
      <c r="S227" s="405" t="str">
        <f t="shared" si="234"/>
        <v>-</v>
      </c>
      <c r="T227" s="405" t="str">
        <f t="shared" si="235"/>
        <v>-</v>
      </c>
      <c r="U227" s="405" t="str">
        <f t="shared" si="236"/>
        <v>-</v>
      </c>
      <c r="V227" s="405" t="str">
        <f t="shared" si="237"/>
        <v>-</v>
      </c>
      <c r="W227" s="432"/>
      <c r="X227" s="432"/>
      <c r="Y227" s="432"/>
      <c r="Z227" s="432"/>
      <c r="AA227" s="432"/>
      <c r="AB227" s="432"/>
      <c r="AC227" s="432"/>
      <c r="AD227" s="432"/>
      <c r="AE227" s="432"/>
      <c r="AF227" s="412" t="s">
        <v>415</v>
      </c>
      <c r="AG227" s="413" t="s">
        <v>415</v>
      </c>
      <c r="AH227" s="413" t="s">
        <v>415</v>
      </c>
      <c r="AI227" s="413" t="s">
        <v>415</v>
      </c>
      <c r="AJ227" s="413" t="s">
        <v>415</v>
      </c>
      <c r="AK227" s="413" t="s">
        <v>415</v>
      </c>
      <c r="AL227" s="413" t="s">
        <v>415</v>
      </c>
      <c r="AM227" s="413" t="s">
        <v>415</v>
      </c>
      <c r="AN227" s="413" t="s">
        <v>415</v>
      </c>
      <c r="AO227" s="413" t="s">
        <v>415</v>
      </c>
      <c r="AP227" s="413" t="s">
        <v>415</v>
      </c>
      <c r="AQ227" s="413" t="s">
        <v>415</v>
      </c>
      <c r="AR227" s="413" t="s">
        <v>415</v>
      </c>
      <c r="AS227" s="413" t="s">
        <v>415</v>
      </c>
      <c r="AT227" s="413" t="s">
        <v>415</v>
      </c>
      <c r="AU227" s="413" t="s">
        <v>415</v>
      </c>
      <c r="AV227" s="413" t="s">
        <v>415</v>
      </c>
      <c r="AW227" s="413" t="s">
        <v>415</v>
      </c>
      <c r="AX227" s="413" t="s">
        <v>415</v>
      </c>
      <c r="AY227" s="413" t="s">
        <v>415</v>
      </c>
      <c r="AZ227" s="413" t="s">
        <v>415</v>
      </c>
      <c r="BA227" s="413" t="s">
        <v>415</v>
      </c>
      <c r="BB227" s="413" t="s">
        <v>415</v>
      </c>
      <c r="BC227" s="413" t="s">
        <v>415</v>
      </c>
      <c r="BD227" s="413" t="s">
        <v>415</v>
      </c>
      <c r="BE227" s="413" t="s">
        <v>415</v>
      </c>
      <c r="BF227" s="414" t="s">
        <v>415</v>
      </c>
    </row>
    <row r="228" spans="2:58" hidden="1">
      <c r="B228" s="263" t="s">
        <v>347</v>
      </c>
      <c r="C228" s="263" t="str">
        <f t="shared" ca="1" si="238"/>
        <v>Veikla</v>
      </c>
      <c r="D228" s="278" t="str">
        <f t="shared" si="239"/>
        <v>False</v>
      </c>
      <c r="E228" s="405" t="str">
        <f t="shared" si="220"/>
        <v>-</v>
      </c>
      <c r="F228" s="405" t="str">
        <f t="shared" si="221"/>
        <v>-</v>
      </c>
      <c r="G228" s="405" t="str">
        <f t="shared" si="222"/>
        <v>-</v>
      </c>
      <c r="H228" s="405" t="str">
        <f t="shared" si="223"/>
        <v>-</v>
      </c>
      <c r="I228" s="405" t="str">
        <f t="shared" si="224"/>
        <v>-</v>
      </c>
      <c r="J228" s="405" t="str">
        <f t="shared" si="225"/>
        <v>-</v>
      </c>
      <c r="K228" s="405" t="str">
        <f t="shared" si="226"/>
        <v>-</v>
      </c>
      <c r="L228" s="405" t="str">
        <f t="shared" si="227"/>
        <v>-</v>
      </c>
      <c r="M228" s="405" t="str">
        <f t="shared" si="228"/>
        <v>-</v>
      </c>
      <c r="N228" s="405" t="str">
        <f t="shared" si="229"/>
        <v>-</v>
      </c>
      <c r="O228" s="405" t="str">
        <f t="shared" si="230"/>
        <v>-</v>
      </c>
      <c r="P228" s="405" t="str">
        <f t="shared" si="231"/>
        <v>-</v>
      </c>
      <c r="Q228" s="405" t="str">
        <f t="shared" si="232"/>
        <v>-</v>
      </c>
      <c r="R228" s="405" t="str">
        <f t="shared" si="233"/>
        <v>-</v>
      </c>
      <c r="S228" s="405" t="str">
        <f t="shared" si="234"/>
        <v>-</v>
      </c>
      <c r="T228" s="405" t="str">
        <f t="shared" si="235"/>
        <v>-</v>
      </c>
      <c r="U228" s="405" t="str">
        <f t="shared" si="236"/>
        <v>-</v>
      </c>
      <c r="V228" s="405" t="str">
        <f t="shared" si="237"/>
        <v>-</v>
      </c>
      <c r="W228" s="432"/>
      <c r="X228" s="432"/>
      <c r="Y228" s="432"/>
      <c r="Z228" s="432"/>
      <c r="AA228" s="432"/>
      <c r="AB228" s="432"/>
      <c r="AC228" s="432"/>
      <c r="AD228" s="432"/>
      <c r="AE228" s="432"/>
      <c r="AF228" s="412" t="s">
        <v>415</v>
      </c>
      <c r="AG228" s="413" t="s">
        <v>415</v>
      </c>
      <c r="AH228" s="413" t="s">
        <v>415</v>
      </c>
      <c r="AI228" s="413" t="s">
        <v>415</v>
      </c>
      <c r="AJ228" s="413" t="s">
        <v>415</v>
      </c>
      <c r="AK228" s="413" t="s">
        <v>415</v>
      </c>
      <c r="AL228" s="413" t="s">
        <v>415</v>
      </c>
      <c r="AM228" s="413" t="s">
        <v>415</v>
      </c>
      <c r="AN228" s="413" t="s">
        <v>415</v>
      </c>
      <c r="AO228" s="413" t="s">
        <v>415</v>
      </c>
      <c r="AP228" s="413" t="s">
        <v>415</v>
      </c>
      <c r="AQ228" s="413" t="s">
        <v>415</v>
      </c>
      <c r="AR228" s="413" t="s">
        <v>415</v>
      </c>
      <c r="AS228" s="413" t="s">
        <v>415</v>
      </c>
      <c r="AT228" s="413" t="s">
        <v>415</v>
      </c>
      <c r="AU228" s="413" t="s">
        <v>415</v>
      </c>
      <c r="AV228" s="413" t="s">
        <v>415</v>
      </c>
      <c r="AW228" s="413" t="s">
        <v>415</v>
      </c>
      <c r="AX228" s="413" t="s">
        <v>415</v>
      </c>
      <c r="AY228" s="413" t="s">
        <v>415</v>
      </c>
      <c r="AZ228" s="413" t="s">
        <v>415</v>
      </c>
      <c r="BA228" s="413" t="s">
        <v>415</v>
      </c>
      <c r="BB228" s="413" t="s">
        <v>415</v>
      </c>
      <c r="BC228" s="413" t="s">
        <v>415</v>
      </c>
      <c r="BD228" s="413" t="s">
        <v>415</v>
      </c>
      <c r="BE228" s="413" t="s">
        <v>415</v>
      </c>
      <c r="BF228" s="414" t="s">
        <v>415</v>
      </c>
    </row>
    <row r="229" spans="2:58" hidden="1">
      <c r="B229" s="263" t="s">
        <v>348</v>
      </c>
      <c r="C229" s="263" t="str">
        <f t="shared" ca="1" si="238"/>
        <v>Veikla</v>
      </c>
      <c r="D229" s="278" t="str">
        <f t="shared" si="239"/>
        <v>False</v>
      </c>
      <c r="E229" s="405" t="str">
        <f t="shared" si="220"/>
        <v>-</v>
      </c>
      <c r="F229" s="405" t="str">
        <f t="shared" si="221"/>
        <v>-</v>
      </c>
      <c r="G229" s="405" t="str">
        <f t="shared" si="222"/>
        <v>-</v>
      </c>
      <c r="H229" s="405" t="str">
        <f t="shared" si="223"/>
        <v>-</v>
      </c>
      <c r="I229" s="405" t="str">
        <f t="shared" si="224"/>
        <v>-</v>
      </c>
      <c r="J229" s="405" t="str">
        <f t="shared" si="225"/>
        <v>-</v>
      </c>
      <c r="K229" s="405" t="str">
        <f t="shared" si="226"/>
        <v>-</v>
      </c>
      <c r="L229" s="405" t="str">
        <f t="shared" si="227"/>
        <v>-</v>
      </c>
      <c r="M229" s="405" t="str">
        <f t="shared" si="228"/>
        <v>-</v>
      </c>
      <c r="N229" s="405" t="str">
        <f t="shared" si="229"/>
        <v>-</v>
      </c>
      <c r="O229" s="405" t="str">
        <f t="shared" si="230"/>
        <v>-</v>
      </c>
      <c r="P229" s="405" t="str">
        <f t="shared" si="231"/>
        <v>-</v>
      </c>
      <c r="Q229" s="405" t="str">
        <f t="shared" si="232"/>
        <v>-</v>
      </c>
      <c r="R229" s="405" t="str">
        <f t="shared" si="233"/>
        <v>-</v>
      </c>
      <c r="S229" s="405" t="str">
        <f t="shared" si="234"/>
        <v>-</v>
      </c>
      <c r="T229" s="405" t="str">
        <f t="shared" si="235"/>
        <v>-</v>
      </c>
      <c r="U229" s="405" t="str">
        <f t="shared" si="236"/>
        <v>-</v>
      </c>
      <c r="V229" s="405" t="str">
        <f t="shared" si="237"/>
        <v>-</v>
      </c>
      <c r="W229" s="432"/>
      <c r="X229" s="432"/>
      <c r="Y229" s="432"/>
      <c r="Z229" s="432"/>
      <c r="AA229" s="432"/>
      <c r="AB229" s="432"/>
      <c r="AC229" s="432"/>
      <c r="AD229" s="432"/>
      <c r="AE229" s="432"/>
      <c r="AF229" s="412" t="s">
        <v>415</v>
      </c>
      <c r="AG229" s="413" t="s">
        <v>415</v>
      </c>
      <c r="AH229" s="413" t="s">
        <v>415</v>
      </c>
      <c r="AI229" s="413" t="s">
        <v>415</v>
      </c>
      <c r="AJ229" s="413" t="s">
        <v>415</v>
      </c>
      <c r="AK229" s="413" t="s">
        <v>415</v>
      </c>
      <c r="AL229" s="413" t="s">
        <v>415</v>
      </c>
      <c r="AM229" s="413" t="s">
        <v>415</v>
      </c>
      <c r="AN229" s="413" t="s">
        <v>415</v>
      </c>
      <c r="AO229" s="413" t="s">
        <v>415</v>
      </c>
      <c r="AP229" s="413" t="s">
        <v>415</v>
      </c>
      <c r="AQ229" s="413" t="s">
        <v>415</v>
      </c>
      <c r="AR229" s="413" t="s">
        <v>415</v>
      </c>
      <c r="AS229" s="413" t="s">
        <v>415</v>
      </c>
      <c r="AT229" s="413" t="s">
        <v>415</v>
      </c>
      <c r="AU229" s="413" t="s">
        <v>415</v>
      </c>
      <c r="AV229" s="413" t="s">
        <v>415</v>
      </c>
      <c r="AW229" s="413" t="s">
        <v>415</v>
      </c>
      <c r="AX229" s="413" t="s">
        <v>415</v>
      </c>
      <c r="AY229" s="413" t="s">
        <v>415</v>
      </c>
      <c r="AZ229" s="413" t="s">
        <v>415</v>
      </c>
      <c r="BA229" s="413" t="s">
        <v>415</v>
      </c>
      <c r="BB229" s="413" t="s">
        <v>415</v>
      </c>
      <c r="BC229" s="413" t="s">
        <v>415</v>
      </c>
      <c r="BD229" s="413" t="s">
        <v>415</v>
      </c>
      <c r="BE229" s="413" t="s">
        <v>415</v>
      </c>
      <c r="BF229" s="414" t="s">
        <v>415</v>
      </c>
    </row>
    <row r="230" spans="2:58" hidden="1">
      <c r="B230" s="263" t="s">
        <v>349</v>
      </c>
      <c r="C230" s="263" t="str">
        <f t="shared" ca="1" si="238"/>
        <v>Veikla</v>
      </c>
      <c r="D230" s="278" t="str">
        <f t="shared" si="239"/>
        <v>False</v>
      </c>
      <c r="E230" s="405" t="str">
        <f t="shared" ref="E230:E269" si="240">IFERROR((AF230-$AG230)/$AG230,"-")</f>
        <v>-</v>
      </c>
      <c r="F230" s="405" t="str">
        <f t="shared" ref="F230:F269" si="241">IFERROR((AH230-$AG230)/$AG230,"-")</f>
        <v>-</v>
      </c>
      <c r="G230" s="405" t="str">
        <f t="shared" ref="G230:G269" si="242">IFERROR((AI230-$AJ230)/$AJ230,"-")</f>
        <v>-</v>
      </c>
      <c r="H230" s="405" t="str">
        <f t="shared" ref="H230:H269" si="243">IFERROR((AK230-$AJ230)/$AJ230,"-")</f>
        <v>-</v>
      </c>
      <c r="I230" s="405" t="str">
        <f t="shared" ref="I230:I269" si="244">IFERROR((AL230-$AM230)/$AM230,"-")</f>
        <v>-</v>
      </c>
      <c r="J230" s="405" t="str">
        <f t="shared" ref="J230:J269" si="245">IFERROR((AN230-$AM230)/$AM230,"-")</f>
        <v>-</v>
      </c>
      <c r="K230" s="405" t="str">
        <f t="shared" ref="K230:K269" si="246">IFERROR((AO230-$AP230)/$AP230,"-")</f>
        <v>-</v>
      </c>
      <c r="L230" s="405" t="str">
        <f t="shared" ref="L230:L269" si="247">IFERROR((AQ230-$AP230)/$AP230,"-")</f>
        <v>-</v>
      </c>
      <c r="M230" s="405" t="str">
        <f t="shared" ref="M230:M269" si="248">IFERROR((AR230-$AS230)/$AS230,"-")</f>
        <v>-</v>
      </c>
      <c r="N230" s="405" t="str">
        <f t="shared" ref="N230:N269" si="249">IFERROR((AT230-$AS230)/$AS230,"-")</f>
        <v>-</v>
      </c>
      <c r="O230" s="405" t="str">
        <f t="shared" ref="O230:O269" si="250">IFERROR((AU230-$AV230)/$AV230,"-")</f>
        <v>-</v>
      </c>
      <c r="P230" s="405" t="str">
        <f t="shared" ref="P230:P269" si="251">IFERROR((AW230-$AV230)/$AV230,"-")</f>
        <v>-</v>
      </c>
      <c r="Q230" s="405" t="str">
        <f t="shared" ref="Q230:Q269" si="252">IFERROR((AX230-$AY230)/$AY230,"-")</f>
        <v>-</v>
      </c>
      <c r="R230" s="405" t="str">
        <f t="shared" ref="R230:R269" si="253">IFERROR((AZ230-$AY230)/$AY230,"-")</f>
        <v>-</v>
      </c>
      <c r="S230" s="405" t="str">
        <f t="shared" ref="S230:S269" si="254">IFERROR((BA230-$BB230)/$BB230,"-")</f>
        <v>-</v>
      </c>
      <c r="T230" s="405" t="str">
        <f t="shared" ref="T230:T269" si="255">IFERROR((BC230-$BB230)/$BB230,"-")</f>
        <v>-</v>
      </c>
      <c r="U230" s="405" t="str">
        <f t="shared" ref="U230:U269" si="256">IFERROR((BD230-$BE230)/$BE230,"-")</f>
        <v>-</v>
      </c>
      <c r="V230" s="405" t="str">
        <f t="shared" ref="V230:V269" si="257">IFERROR((BF230-$BE230)/$BE230,"-")</f>
        <v>-</v>
      </c>
      <c r="W230" s="432"/>
      <c r="X230" s="432"/>
      <c r="Y230" s="432"/>
      <c r="Z230" s="432"/>
      <c r="AA230" s="432"/>
      <c r="AB230" s="432"/>
      <c r="AC230" s="432"/>
      <c r="AD230" s="432"/>
      <c r="AE230" s="432"/>
      <c r="AF230" s="412" t="s">
        <v>415</v>
      </c>
      <c r="AG230" s="413" t="s">
        <v>415</v>
      </c>
      <c r="AH230" s="413" t="s">
        <v>415</v>
      </c>
      <c r="AI230" s="413" t="s">
        <v>415</v>
      </c>
      <c r="AJ230" s="413" t="s">
        <v>415</v>
      </c>
      <c r="AK230" s="413" t="s">
        <v>415</v>
      </c>
      <c r="AL230" s="413" t="s">
        <v>415</v>
      </c>
      <c r="AM230" s="413" t="s">
        <v>415</v>
      </c>
      <c r="AN230" s="413" t="s">
        <v>415</v>
      </c>
      <c r="AO230" s="413" t="s">
        <v>415</v>
      </c>
      <c r="AP230" s="413" t="s">
        <v>415</v>
      </c>
      <c r="AQ230" s="413" t="s">
        <v>415</v>
      </c>
      <c r="AR230" s="413" t="s">
        <v>415</v>
      </c>
      <c r="AS230" s="413" t="s">
        <v>415</v>
      </c>
      <c r="AT230" s="413" t="s">
        <v>415</v>
      </c>
      <c r="AU230" s="413" t="s">
        <v>415</v>
      </c>
      <c r="AV230" s="413" t="s">
        <v>415</v>
      </c>
      <c r="AW230" s="413" t="s">
        <v>415</v>
      </c>
      <c r="AX230" s="413" t="s">
        <v>415</v>
      </c>
      <c r="AY230" s="413" t="s">
        <v>415</v>
      </c>
      <c r="AZ230" s="413" t="s">
        <v>415</v>
      </c>
      <c r="BA230" s="413" t="s">
        <v>415</v>
      </c>
      <c r="BB230" s="413" t="s">
        <v>415</v>
      </c>
      <c r="BC230" s="413" t="s">
        <v>415</v>
      </c>
      <c r="BD230" s="413" t="s">
        <v>415</v>
      </c>
      <c r="BE230" s="413" t="s">
        <v>415</v>
      </c>
      <c r="BF230" s="414" t="s">
        <v>415</v>
      </c>
    </row>
    <row r="231" spans="2:58" hidden="1">
      <c r="B231" s="263" t="s">
        <v>350</v>
      </c>
      <c r="C231" s="263" t="str">
        <f t="shared" ca="1" si="238"/>
        <v>Veikla</v>
      </c>
      <c r="D231" s="278" t="str">
        <f t="shared" si="239"/>
        <v>False</v>
      </c>
      <c r="E231" s="405" t="str">
        <f t="shared" si="240"/>
        <v>-</v>
      </c>
      <c r="F231" s="405" t="str">
        <f t="shared" si="241"/>
        <v>-</v>
      </c>
      <c r="G231" s="405" t="str">
        <f t="shared" si="242"/>
        <v>-</v>
      </c>
      <c r="H231" s="405" t="str">
        <f t="shared" si="243"/>
        <v>-</v>
      </c>
      <c r="I231" s="405" t="str">
        <f t="shared" si="244"/>
        <v>-</v>
      </c>
      <c r="J231" s="405" t="str">
        <f t="shared" si="245"/>
        <v>-</v>
      </c>
      <c r="K231" s="405" t="str">
        <f t="shared" si="246"/>
        <v>-</v>
      </c>
      <c r="L231" s="405" t="str">
        <f t="shared" si="247"/>
        <v>-</v>
      </c>
      <c r="M231" s="405" t="str">
        <f t="shared" si="248"/>
        <v>-</v>
      </c>
      <c r="N231" s="405" t="str">
        <f t="shared" si="249"/>
        <v>-</v>
      </c>
      <c r="O231" s="405" t="str">
        <f t="shared" si="250"/>
        <v>-</v>
      </c>
      <c r="P231" s="405" t="str">
        <f t="shared" si="251"/>
        <v>-</v>
      </c>
      <c r="Q231" s="405" t="str">
        <f t="shared" si="252"/>
        <v>-</v>
      </c>
      <c r="R231" s="405" t="str">
        <f t="shared" si="253"/>
        <v>-</v>
      </c>
      <c r="S231" s="405" t="str">
        <f t="shared" si="254"/>
        <v>-</v>
      </c>
      <c r="T231" s="405" t="str">
        <f t="shared" si="255"/>
        <v>-</v>
      </c>
      <c r="U231" s="405" t="str">
        <f t="shared" si="256"/>
        <v>-</v>
      </c>
      <c r="V231" s="405" t="str">
        <f t="shared" si="257"/>
        <v>-</v>
      </c>
      <c r="W231" s="432"/>
      <c r="X231" s="432"/>
      <c r="Y231" s="432"/>
      <c r="Z231" s="432"/>
      <c r="AA231" s="432"/>
      <c r="AB231" s="432"/>
      <c r="AC231" s="432"/>
      <c r="AD231" s="432"/>
      <c r="AE231" s="432"/>
      <c r="AF231" s="412" t="s">
        <v>415</v>
      </c>
      <c r="AG231" s="413" t="s">
        <v>415</v>
      </c>
      <c r="AH231" s="413" t="s">
        <v>415</v>
      </c>
      <c r="AI231" s="413" t="s">
        <v>415</v>
      </c>
      <c r="AJ231" s="413" t="s">
        <v>415</v>
      </c>
      <c r="AK231" s="413" t="s">
        <v>415</v>
      </c>
      <c r="AL231" s="413" t="s">
        <v>415</v>
      </c>
      <c r="AM231" s="413" t="s">
        <v>415</v>
      </c>
      <c r="AN231" s="413" t="s">
        <v>415</v>
      </c>
      <c r="AO231" s="413" t="s">
        <v>415</v>
      </c>
      <c r="AP231" s="413" t="s">
        <v>415</v>
      </c>
      <c r="AQ231" s="413" t="s">
        <v>415</v>
      </c>
      <c r="AR231" s="413" t="s">
        <v>415</v>
      </c>
      <c r="AS231" s="413" t="s">
        <v>415</v>
      </c>
      <c r="AT231" s="413" t="s">
        <v>415</v>
      </c>
      <c r="AU231" s="413" t="s">
        <v>415</v>
      </c>
      <c r="AV231" s="413" t="s">
        <v>415</v>
      </c>
      <c r="AW231" s="413" t="s">
        <v>415</v>
      </c>
      <c r="AX231" s="413" t="s">
        <v>415</v>
      </c>
      <c r="AY231" s="413" t="s">
        <v>415</v>
      </c>
      <c r="AZ231" s="413" t="s">
        <v>415</v>
      </c>
      <c r="BA231" s="413" t="s">
        <v>415</v>
      </c>
      <c r="BB231" s="413" t="s">
        <v>415</v>
      </c>
      <c r="BC231" s="413" t="s">
        <v>415</v>
      </c>
      <c r="BD231" s="413" t="s">
        <v>415</v>
      </c>
      <c r="BE231" s="413" t="s">
        <v>415</v>
      </c>
      <c r="BF231" s="414" t="s">
        <v>415</v>
      </c>
    </row>
    <row r="232" spans="2:58" hidden="1">
      <c r="B232" s="263" t="s">
        <v>351</v>
      </c>
      <c r="C232" s="263" t="str">
        <f t="shared" ca="1" si="238"/>
        <v>Veikla</v>
      </c>
      <c r="D232" s="278" t="str">
        <f t="shared" si="239"/>
        <v>False</v>
      </c>
      <c r="E232" s="405" t="str">
        <f t="shared" si="240"/>
        <v>-</v>
      </c>
      <c r="F232" s="405" t="str">
        <f t="shared" si="241"/>
        <v>-</v>
      </c>
      <c r="G232" s="405" t="str">
        <f t="shared" si="242"/>
        <v>-</v>
      </c>
      <c r="H232" s="405" t="str">
        <f t="shared" si="243"/>
        <v>-</v>
      </c>
      <c r="I232" s="405" t="str">
        <f t="shared" si="244"/>
        <v>-</v>
      </c>
      <c r="J232" s="405" t="str">
        <f t="shared" si="245"/>
        <v>-</v>
      </c>
      <c r="K232" s="405" t="str">
        <f t="shared" si="246"/>
        <v>-</v>
      </c>
      <c r="L232" s="405" t="str">
        <f t="shared" si="247"/>
        <v>-</v>
      </c>
      <c r="M232" s="405" t="str">
        <f t="shared" si="248"/>
        <v>-</v>
      </c>
      <c r="N232" s="405" t="str">
        <f t="shared" si="249"/>
        <v>-</v>
      </c>
      <c r="O232" s="405" t="str">
        <f t="shared" si="250"/>
        <v>-</v>
      </c>
      <c r="P232" s="405" t="str">
        <f t="shared" si="251"/>
        <v>-</v>
      </c>
      <c r="Q232" s="405" t="str">
        <f t="shared" si="252"/>
        <v>-</v>
      </c>
      <c r="R232" s="405" t="str">
        <f t="shared" si="253"/>
        <v>-</v>
      </c>
      <c r="S232" s="405" t="str">
        <f t="shared" si="254"/>
        <v>-</v>
      </c>
      <c r="T232" s="405" t="str">
        <f t="shared" si="255"/>
        <v>-</v>
      </c>
      <c r="U232" s="405" t="str">
        <f t="shared" si="256"/>
        <v>-</v>
      </c>
      <c r="V232" s="405" t="str">
        <f t="shared" si="257"/>
        <v>-</v>
      </c>
      <c r="W232" s="432"/>
      <c r="X232" s="432"/>
      <c r="Y232" s="432"/>
      <c r="Z232" s="432"/>
      <c r="AA232" s="432"/>
      <c r="AB232" s="432"/>
      <c r="AC232" s="432"/>
      <c r="AD232" s="432"/>
      <c r="AE232" s="432"/>
      <c r="AF232" s="412" t="s">
        <v>415</v>
      </c>
      <c r="AG232" s="413" t="s">
        <v>415</v>
      </c>
      <c r="AH232" s="413" t="s">
        <v>415</v>
      </c>
      <c r="AI232" s="413" t="s">
        <v>415</v>
      </c>
      <c r="AJ232" s="413" t="s">
        <v>415</v>
      </c>
      <c r="AK232" s="413" t="s">
        <v>415</v>
      </c>
      <c r="AL232" s="413" t="s">
        <v>415</v>
      </c>
      <c r="AM232" s="413" t="s">
        <v>415</v>
      </c>
      <c r="AN232" s="413" t="s">
        <v>415</v>
      </c>
      <c r="AO232" s="413" t="s">
        <v>415</v>
      </c>
      <c r="AP232" s="413" t="s">
        <v>415</v>
      </c>
      <c r="AQ232" s="413" t="s">
        <v>415</v>
      </c>
      <c r="AR232" s="413" t="s">
        <v>415</v>
      </c>
      <c r="AS232" s="413" t="s">
        <v>415</v>
      </c>
      <c r="AT232" s="413" t="s">
        <v>415</v>
      </c>
      <c r="AU232" s="413" t="s">
        <v>415</v>
      </c>
      <c r="AV232" s="413" t="s">
        <v>415</v>
      </c>
      <c r="AW232" s="413" t="s">
        <v>415</v>
      </c>
      <c r="AX232" s="413" t="s">
        <v>415</v>
      </c>
      <c r="AY232" s="413" t="s">
        <v>415</v>
      </c>
      <c r="AZ232" s="413" t="s">
        <v>415</v>
      </c>
      <c r="BA232" s="413" t="s">
        <v>415</v>
      </c>
      <c r="BB232" s="413" t="s">
        <v>415</v>
      </c>
      <c r="BC232" s="413" t="s">
        <v>415</v>
      </c>
      <c r="BD232" s="413" t="s">
        <v>415</v>
      </c>
      <c r="BE232" s="413" t="s">
        <v>415</v>
      </c>
      <c r="BF232" s="414" t="s">
        <v>415</v>
      </c>
    </row>
    <row r="233" spans="2:58" hidden="1">
      <c r="B233" s="263" t="s">
        <v>352</v>
      </c>
      <c r="C233" s="263" t="str">
        <f t="shared" ref="C233:C269" ca="1" si="258">VLOOKUP(B233,$B$12:$C$129,2,FALSE)</f>
        <v>Veikla</v>
      </c>
      <c r="D233" s="278" t="str">
        <f t="shared" ref="D233:D269" si="259">IF(COUNTIF(E233:BF233,"-")&lt;18,"True","False")</f>
        <v>False</v>
      </c>
      <c r="E233" s="405" t="str">
        <f t="shared" si="240"/>
        <v>-</v>
      </c>
      <c r="F233" s="405" t="str">
        <f t="shared" si="241"/>
        <v>-</v>
      </c>
      <c r="G233" s="405" t="str">
        <f t="shared" si="242"/>
        <v>-</v>
      </c>
      <c r="H233" s="405" t="str">
        <f t="shared" si="243"/>
        <v>-</v>
      </c>
      <c r="I233" s="405" t="str">
        <f t="shared" si="244"/>
        <v>-</v>
      </c>
      <c r="J233" s="405" t="str">
        <f t="shared" si="245"/>
        <v>-</v>
      </c>
      <c r="K233" s="405" t="str">
        <f t="shared" si="246"/>
        <v>-</v>
      </c>
      <c r="L233" s="405" t="str">
        <f t="shared" si="247"/>
        <v>-</v>
      </c>
      <c r="M233" s="405" t="str">
        <f t="shared" si="248"/>
        <v>-</v>
      </c>
      <c r="N233" s="405" t="str">
        <f t="shared" si="249"/>
        <v>-</v>
      </c>
      <c r="O233" s="405" t="str">
        <f t="shared" si="250"/>
        <v>-</v>
      </c>
      <c r="P233" s="405" t="str">
        <f t="shared" si="251"/>
        <v>-</v>
      </c>
      <c r="Q233" s="405" t="str">
        <f t="shared" si="252"/>
        <v>-</v>
      </c>
      <c r="R233" s="405" t="str">
        <f t="shared" si="253"/>
        <v>-</v>
      </c>
      <c r="S233" s="405" t="str">
        <f t="shared" si="254"/>
        <v>-</v>
      </c>
      <c r="T233" s="405" t="str">
        <f t="shared" si="255"/>
        <v>-</v>
      </c>
      <c r="U233" s="405" t="str">
        <f t="shared" si="256"/>
        <v>-</v>
      </c>
      <c r="V233" s="405" t="str">
        <f t="shared" si="257"/>
        <v>-</v>
      </c>
      <c r="W233" s="432"/>
      <c r="X233" s="432"/>
      <c r="Y233" s="432"/>
      <c r="Z233" s="432"/>
      <c r="AA233" s="432"/>
      <c r="AB233" s="432"/>
      <c r="AC233" s="432"/>
      <c r="AD233" s="432"/>
      <c r="AE233" s="432"/>
      <c r="AF233" s="412" t="s">
        <v>415</v>
      </c>
      <c r="AG233" s="413" t="s">
        <v>415</v>
      </c>
      <c r="AH233" s="413" t="s">
        <v>415</v>
      </c>
      <c r="AI233" s="413" t="s">
        <v>415</v>
      </c>
      <c r="AJ233" s="413" t="s">
        <v>415</v>
      </c>
      <c r="AK233" s="413" t="s">
        <v>415</v>
      </c>
      <c r="AL233" s="413" t="s">
        <v>415</v>
      </c>
      <c r="AM233" s="413" t="s">
        <v>415</v>
      </c>
      <c r="AN233" s="413" t="s">
        <v>415</v>
      </c>
      <c r="AO233" s="413" t="s">
        <v>415</v>
      </c>
      <c r="AP233" s="413" t="s">
        <v>415</v>
      </c>
      <c r="AQ233" s="413" t="s">
        <v>415</v>
      </c>
      <c r="AR233" s="413" t="s">
        <v>415</v>
      </c>
      <c r="AS233" s="413" t="s">
        <v>415</v>
      </c>
      <c r="AT233" s="413" t="s">
        <v>415</v>
      </c>
      <c r="AU233" s="413" t="s">
        <v>415</v>
      </c>
      <c r="AV233" s="413" t="s">
        <v>415</v>
      </c>
      <c r="AW233" s="413" t="s">
        <v>415</v>
      </c>
      <c r="AX233" s="413" t="s">
        <v>415</v>
      </c>
      <c r="AY233" s="413" t="s">
        <v>415</v>
      </c>
      <c r="AZ233" s="413" t="s">
        <v>415</v>
      </c>
      <c r="BA233" s="413" t="s">
        <v>415</v>
      </c>
      <c r="BB233" s="413" t="s">
        <v>415</v>
      </c>
      <c r="BC233" s="413" t="s">
        <v>415</v>
      </c>
      <c r="BD233" s="413" t="s">
        <v>415</v>
      </c>
      <c r="BE233" s="413" t="s">
        <v>415</v>
      </c>
      <c r="BF233" s="414" t="s">
        <v>415</v>
      </c>
    </row>
    <row r="234" spans="2:58" hidden="1">
      <c r="B234" s="263" t="s">
        <v>353</v>
      </c>
      <c r="C234" s="263" t="str">
        <f t="shared" ca="1" si="258"/>
        <v>Veikla</v>
      </c>
      <c r="D234" s="278" t="str">
        <f t="shared" si="259"/>
        <v>False</v>
      </c>
      <c r="E234" s="405" t="str">
        <f t="shared" si="240"/>
        <v>-</v>
      </c>
      <c r="F234" s="405" t="str">
        <f t="shared" si="241"/>
        <v>-</v>
      </c>
      <c r="G234" s="405" t="str">
        <f t="shared" si="242"/>
        <v>-</v>
      </c>
      <c r="H234" s="405" t="str">
        <f t="shared" si="243"/>
        <v>-</v>
      </c>
      <c r="I234" s="405" t="str">
        <f t="shared" si="244"/>
        <v>-</v>
      </c>
      <c r="J234" s="405" t="str">
        <f t="shared" si="245"/>
        <v>-</v>
      </c>
      <c r="K234" s="405" t="str">
        <f t="shared" si="246"/>
        <v>-</v>
      </c>
      <c r="L234" s="405" t="str">
        <f t="shared" si="247"/>
        <v>-</v>
      </c>
      <c r="M234" s="405" t="str">
        <f t="shared" si="248"/>
        <v>-</v>
      </c>
      <c r="N234" s="405" t="str">
        <f t="shared" si="249"/>
        <v>-</v>
      </c>
      <c r="O234" s="405" t="str">
        <f t="shared" si="250"/>
        <v>-</v>
      </c>
      <c r="P234" s="405" t="str">
        <f t="shared" si="251"/>
        <v>-</v>
      </c>
      <c r="Q234" s="405" t="str">
        <f t="shared" si="252"/>
        <v>-</v>
      </c>
      <c r="R234" s="405" t="str">
        <f t="shared" si="253"/>
        <v>-</v>
      </c>
      <c r="S234" s="405" t="str">
        <f t="shared" si="254"/>
        <v>-</v>
      </c>
      <c r="T234" s="405" t="str">
        <f t="shared" si="255"/>
        <v>-</v>
      </c>
      <c r="U234" s="405" t="str">
        <f t="shared" si="256"/>
        <v>-</v>
      </c>
      <c r="V234" s="405" t="str">
        <f t="shared" si="257"/>
        <v>-</v>
      </c>
      <c r="W234" s="432"/>
      <c r="X234" s="432"/>
      <c r="Y234" s="432"/>
      <c r="Z234" s="432"/>
      <c r="AA234" s="432"/>
      <c r="AB234" s="432"/>
      <c r="AC234" s="432"/>
      <c r="AD234" s="432"/>
      <c r="AE234" s="432"/>
      <c r="AF234" s="412" t="s">
        <v>415</v>
      </c>
      <c r="AG234" s="413" t="s">
        <v>415</v>
      </c>
      <c r="AH234" s="413" t="s">
        <v>415</v>
      </c>
      <c r="AI234" s="413" t="s">
        <v>415</v>
      </c>
      <c r="AJ234" s="413" t="s">
        <v>415</v>
      </c>
      <c r="AK234" s="413" t="s">
        <v>415</v>
      </c>
      <c r="AL234" s="413" t="s">
        <v>415</v>
      </c>
      <c r="AM234" s="413" t="s">
        <v>415</v>
      </c>
      <c r="AN234" s="413" t="s">
        <v>415</v>
      </c>
      <c r="AO234" s="413" t="s">
        <v>415</v>
      </c>
      <c r="AP234" s="413" t="s">
        <v>415</v>
      </c>
      <c r="AQ234" s="413" t="s">
        <v>415</v>
      </c>
      <c r="AR234" s="413" t="s">
        <v>415</v>
      </c>
      <c r="AS234" s="413" t="s">
        <v>415</v>
      </c>
      <c r="AT234" s="413" t="s">
        <v>415</v>
      </c>
      <c r="AU234" s="413" t="s">
        <v>415</v>
      </c>
      <c r="AV234" s="413" t="s">
        <v>415</v>
      </c>
      <c r="AW234" s="413" t="s">
        <v>415</v>
      </c>
      <c r="AX234" s="413" t="s">
        <v>415</v>
      </c>
      <c r="AY234" s="413" t="s">
        <v>415</v>
      </c>
      <c r="AZ234" s="413" t="s">
        <v>415</v>
      </c>
      <c r="BA234" s="413" t="s">
        <v>415</v>
      </c>
      <c r="BB234" s="413" t="s">
        <v>415</v>
      </c>
      <c r="BC234" s="413" t="s">
        <v>415</v>
      </c>
      <c r="BD234" s="413" t="s">
        <v>415</v>
      </c>
      <c r="BE234" s="413" t="s">
        <v>415</v>
      </c>
      <c r="BF234" s="414" t="s">
        <v>415</v>
      </c>
    </row>
    <row r="235" spans="2:58" hidden="1">
      <c r="B235" s="263" t="s">
        <v>354</v>
      </c>
      <c r="C235" s="263" t="str">
        <f t="shared" ca="1" si="258"/>
        <v>Veikla</v>
      </c>
      <c r="D235" s="278" t="str">
        <f t="shared" si="259"/>
        <v>False</v>
      </c>
      <c r="E235" s="405" t="str">
        <f t="shared" si="240"/>
        <v>-</v>
      </c>
      <c r="F235" s="405" t="str">
        <f t="shared" si="241"/>
        <v>-</v>
      </c>
      <c r="G235" s="405" t="str">
        <f t="shared" si="242"/>
        <v>-</v>
      </c>
      <c r="H235" s="405" t="str">
        <f t="shared" si="243"/>
        <v>-</v>
      </c>
      <c r="I235" s="405" t="str">
        <f t="shared" si="244"/>
        <v>-</v>
      </c>
      <c r="J235" s="405" t="str">
        <f t="shared" si="245"/>
        <v>-</v>
      </c>
      <c r="K235" s="405" t="str">
        <f t="shared" si="246"/>
        <v>-</v>
      </c>
      <c r="L235" s="405" t="str">
        <f t="shared" si="247"/>
        <v>-</v>
      </c>
      <c r="M235" s="405" t="str">
        <f t="shared" si="248"/>
        <v>-</v>
      </c>
      <c r="N235" s="405" t="str">
        <f t="shared" si="249"/>
        <v>-</v>
      </c>
      <c r="O235" s="405" t="str">
        <f t="shared" si="250"/>
        <v>-</v>
      </c>
      <c r="P235" s="405" t="str">
        <f t="shared" si="251"/>
        <v>-</v>
      </c>
      <c r="Q235" s="405" t="str">
        <f t="shared" si="252"/>
        <v>-</v>
      </c>
      <c r="R235" s="405" t="str">
        <f t="shared" si="253"/>
        <v>-</v>
      </c>
      <c r="S235" s="405" t="str">
        <f t="shared" si="254"/>
        <v>-</v>
      </c>
      <c r="T235" s="405" t="str">
        <f t="shared" si="255"/>
        <v>-</v>
      </c>
      <c r="U235" s="405" t="str">
        <f t="shared" si="256"/>
        <v>-</v>
      </c>
      <c r="V235" s="405" t="str">
        <f t="shared" si="257"/>
        <v>-</v>
      </c>
      <c r="W235" s="432"/>
      <c r="X235" s="432"/>
      <c r="Y235" s="432"/>
      <c r="Z235" s="432"/>
      <c r="AA235" s="432"/>
      <c r="AB235" s="432"/>
      <c r="AC235" s="432"/>
      <c r="AD235" s="432"/>
      <c r="AE235" s="432"/>
      <c r="AF235" s="412" t="s">
        <v>415</v>
      </c>
      <c r="AG235" s="413" t="s">
        <v>415</v>
      </c>
      <c r="AH235" s="413" t="s">
        <v>415</v>
      </c>
      <c r="AI235" s="413" t="s">
        <v>415</v>
      </c>
      <c r="AJ235" s="413" t="s">
        <v>415</v>
      </c>
      <c r="AK235" s="413" t="s">
        <v>415</v>
      </c>
      <c r="AL235" s="413" t="s">
        <v>415</v>
      </c>
      <c r="AM235" s="413" t="s">
        <v>415</v>
      </c>
      <c r="AN235" s="413" t="s">
        <v>415</v>
      </c>
      <c r="AO235" s="413" t="s">
        <v>415</v>
      </c>
      <c r="AP235" s="413" t="s">
        <v>415</v>
      </c>
      <c r="AQ235" s="413" t="s">
        <v>415</v>
      </c>
      <c r="AR235" s="413" t="s">
        <v>415</v>
      </c>
      <c r="AS235" s="413" t="s">
        <v>415</v>
      </c>
      <c r="AT235" s="413" t="s">
        <v>415</v>
      </c>
      <c r="AU235" s="413" t="s">
        <v>415</v>
      </c>
      <c r="AV235" s="413" t="s">
        <v>415</v>
      </c>
      <c r="AW235" s="413" t="s">
        <v>415</v>
      </c>
      <c r="AX235" s="413" t="s">
        <v>415</v>
      </c>
      <c r="AY235" s="413" t="s">
        <v>415</v>
      </c>
      <c r="AZ235" s="413" t="s">
        <v>415</v>
      </c>
      <c r="BA235" s="413" t="s">
        <v>415</v>
      </c>
      <c r="BB235" s="413" t="s">
        <v>415</v>
      </c>
      <c r="BC235" s="413" t="s">
        <v>415</v>
      </c>
      <c r="BD235" s="413" t="s">
        <v>415</v>
      </c>
      <c r="BE235" s="413" t="s">
        <v>415</v>
      </c>
      <c r="BF235" s="414" t="s">
        <v>415</v>
      </c>
    </row>
    <row r="236" spans="2:58" hidden="1">
      <c r="B236" s="263" t="s">
        <v>355</v>
      </c>
      <c r="C236" s="263" t="str">
        <f t="shared" ca="1" si="258"/>
        <v>Reinvesticijos (po priemonės įgyvendinimo)</v>
      </c>
      <c r="D236" s="278" t="str">
        <f t="shared" si="259"/>
        <v>False</v>
      </c>
      <c r="E236" s="405" t="str">
        <f t="shared" si="240"/>
        <v>-</v>
      </c>
      <c r="F236" s="405" t="str">
        <f t="shared" si="241"/>
        <v>-</v>
      </c>
      <c r="G236" s="405" t="str">
        <f t="shared" si="242"/>
        <v>-</v>
      </c>
      <c r="H236" s="405" t="str">
        <f t="shared" si="243"/>
        <v>-</v>
      </c>
      <c r="I236" s="405" t="str">
        <f t="shared" si="244"/>
        <v>-</v>
      </c>
      <c r="J236" s="405" t="str">
        <f t="shared" si="245"/>
        <v>-</v>
      </c>
      <c r="K236" s="405" t="str">
        <f t="shared" si="246"/>
        <v>-</v>
      </c>
      <c r="L236" s="405" t="str">
        <f t="shared" si="247"/>
        <v>-</v>
      </c>
      <c r="M236" s="405" t="str">
        <f t="shared" si="248"/>
        <v>-</v>
      </c>
      <c r="N236" s="405" t="str">
        <f t="shared" si="249"/>
        <v>-</v>
      </c>
      <c r="O236" s="405" t="str">
        <f t="shared" si="250"/>
        <v>-</v>
      </c>
      <c r="P236" s="405" t="str">
        <f t="shared" si="251"/>
        <v>-</v>
      </c>
      <c r="Q236" s="405" t="str">
        <f t="shared" si="252"/>
        <v>-</v>
      </c>
      <c r="R236" s="405" t="str">
        <f t="shared" si="253"/>
        <v>-</v>
      </c>
      <c r="S236" s="405" t="str">
        <f t="shared" si="254"/>
        <v>-</v>
      </c>
      <c r="T236" s="405" t="str">
        <f t="shared" si="255"/>
        <v>-</v>
      </c>
      <c r="U236" s="405" t="str">
        <f t="shared" si="256"/>
        <v>-</v>
      </c>
      <c r="V236" s="405" t="str">
        <f t="shared" si="257"/>
        <v>-</v>
      </c>
      <c r="W236" s="432"/>
      <c r="X236" s="432"/>
      <c r="Y236" s="432"/>
      <c r="Z236" s="432"/>
      <c r="AA236" s="432"/>
      <c r="AB236" s="432"/>
      <c r="AC236" s="432"/>
      <c r="AD236" s="432"/>
      <c r="AE236" s="432"/>
      <c r="AF236" s="412" t="s">
        <v>415</v>
      </c>
      <c r="AG236" s="413" t="s">
        <v>415</v>
      </c>
      <c r="AH236" s="413" t="s">
        <v>415</v>
      </c>
      <c r="AI236" s="413" t="s">
        <v>415</v>
      </c>
      <c r="AJ236" s="413" t="s">
        <v>415</v>
      </c>
      <c r="AK236" s="413" t="s">
        <v>415</v>
      </c>
      <c r="AL236" s="413" t="s">
        <v>415</v>
      </c>
      <c r="AM236" s="413" t="s">
        <v>415</v>
      </c>
      <c r="AN236" s="413" t="s">
        <v>415</v>
      </c>
      <c r="AO236" s="413" t="s">
        <v>415</v>
      </c>
      <c r="AP236" s="413" t="s">
        <v>415</v>
      </c>
      <c r="AQ236" s="413" t="s">
        <v>415</v>
      </c>
      <c r="AR236" s="413" t="s">
        <v>415</v>
      </c>
      <c r="AS236" s="413" t="s">
        <v>415</v>
      </c>
      <c r="AT236" s="413" t="s">
        <v>415</v>
      </c>
      <c r="AU236" s="413" t="s">
        <v>415</v>
      </c>
      <c r="AV236" s="413" t="s">
        <v>415</v>
      </c>
      <c r="AW236" s="413" t="s">
        <v>415</v>
      </c>
      <c r="AX236" s="413" t="s">
        <v>415</v>
      </c>
      <c r="AY236" s="413" t="s">
        <v>415</v>
      </c>
      <c r="AZ236" s="413" t="s">
        <v>415</v>
      </c>
      <c r="BA236" s="413" t="s">
        <v>415</v>
      </c>
      <c r="BB236" s="413" t="s">
        <v>415</v>
      </c>
      <c r="BC236" s="413" t="s">
        <v>415</v>
      </c>
      <c r="BD236" s="413" t="s">
        <v>415</v>
      </c>
      <c r="BE236" s="413" t="s">
        <v>415</v>
      </c>
      <c r="BF236" s="414" t="s">
        <v>415</v>
      </c>
    </row>
    <row r="237" spans="2:58" hidden="1">
      <c r="B237" s="263" t="s">
        <v>356</v>
      </c>
      <c r="C237" s="263" t="str">
        <f t="shared" ca="1" si="258"/>
        <v>Likutinė vertė</v>
      </c>
      <c r="D237" s="278" t="str">
        <f t="shared" si="259"/>
        <v>False</v>
      </c>
      <c r="E237" s="405" t="str">
        <f t="shared" si="240"/>
        <v>-</v>
      </c>
      <c r="F237" s="405" t="str">
        <f t="shared" si="241"/>
        <v>-</v>
      </c>
      <c r="G237" s="405" t="str">
        <f t="shared" si="242"/>
        <v>-</v>
      </c>
      <c r="H237" s="405" t="str">
        <f t="shared" si="243"/>
        <v>-</v>
      </c>
      <c r="I237" s="405" t="str">
        <f t="shared" si="244"/>
        <v>-</v>
      </c>
      <c r="J237" s="405" t="str">
        <f t="shared" si="245"/>
        <v>-</v>
      </c>
      <c r="K237" s="405" t="str">
        <f t="shared" si="246"/>
        <v>-</v>
      </c>
      <c r="L237" s="405" t="str">
        <f t="shared" si="247"/>
        <v>-</v>
      </c>
      <c r="M237" s="405" t="str">
        <f t="shared" si="248"/>
        <v>-</v>
      </c>
      <c r="N237" s="405" t="str">
        <f t="shared" si="249"/>
        <v>-</v>
      </c>
      <c r="O237" s="405" t="str">
        <f t="shared" si="250"/>
        <v>-</v>
      </c>
      <c r="P237" s="405" t="str">
        <f t="shared" si="251"/>
        <v>-</v>
      </c>
      <c r="Q237" s="405" t="str">
        <f t="shared" si="252"/>
        <v>-</v>
      </c>
      <c r="R237" s="405" t="str">
        <f t="shared" si="253"/>
        <v>-</v>
      </c>
      <c r="S237" s="405" t="str">
        <f t="shared" si="254"/>
        <v>-</v>
      </c>
      <c r="T237" s="405" t="str">
        <f t="shared" si="255"/>
        <v>-</v>
      </c>
      <c r="U237" s="405" t="str">
        <f t="shared" si="256"/>
        <v>-</v>
      </c>
      <c r="V237" s="405" t="str">
        <f t="shared" si="257"/>
        <v>-</v>
      </c>
      <c r="W237" s="432"/>
      <c r="X237" s="432"/>
      <c r="Y237" s="432"/>
      <c r="Z237" s="432"/>
      <c r="AA237" s="432"/>
      <c r="AB237" s="432"/>
      <c r="AC237" s="432"/>
      <c r="AD237" s="432"/>
      <c r="AE237" s="432"/>
      <c r="AF237" s="412" t="s">
        <v>415</v>
      </c>
      <c r="AG237" s="413" t="s">
        <v>415</v>
      </c>
      <c r="AH237" s="413" t="s">
        <v>415</v>
      </c>
      <c r="AI237" s="413" t="s">
        <v>415</v>
      </c>
      <c r="AJ237" s="413" t="s">
        <v>415</v>
      </c>
      <c r="AK237" s="413" t="s">
        <v>415</v>
      </c>
      <c r="AL237" s="413" t="s">
        <v>415</v>
      </c>
      <c r="AM237" s="413" t="s">
        <v>415</v>
      </c>
      <c r="AN237" s="413" t="s">
        <v>415</v>
      </c>
      <c r="AO237" s="413" t="s">
        <v>415</v>
      </c>
      <c r="AP237" s="413" t="s">
        <v>415</v>
      </c>
      <c r="AQ237" s="413" t="s">
        <v>415</v>
      </c>
      <c r="AR237" s="413" t="s">
        <v>415</v>
      </c>
      <c r="AS237" s="413" t="s">
        <v>415</v>
      </c>
      <c r="AT237" s="413" t="s">
        <v>415</v>
      </c>
      <c r="AU237" s="413" t="s">
        <v>415</v>
      </c>
      <c r="AV237" s="413" t="s">
        <v>415</v>
      </c>
      <c r="AW237" s="413" t="s">
        <v>415</v>
      </c>
      <c r="AX237" s="413" t="s">
        <v>415</v>
      </c>
      <c r="AY237" s="413" t="s">
        <v>415</v>
      </c>
      <c r="AZ237" s="413" t="s">
        <v>415</v>
      </c>
      <c r="BA237" s="413" t="s">
        <v>415</v>
      </c>
      <c r="BB237" s="413" t="s">
        <v>415</v>
      </c>
      <c r="BC237" s="413" t="s">
        <v>415</v>
      </c>
      <c r="BD237" s="413" t="s">
        <v>415</v>
      </c>
      <c r="BE237" s="413" t="s">
        <v>415</v>
      </c>
      <c r="BF237" s="414" t="s">
        <v>415</v>
      </c>
    </row>
    <row r="238" spans="2:58" hidden="1">
      <c r="B238" s="263" t="s">
        <v>357</v>
      </c>
      <c r="C238" s="263" t="str">
        <f t="shared" ca="1" si="258"/>
        <v>Veiklos ir palaikymo (atnaujinimo) sąnaudos 1 (viešojo sektoriaus)</v>
      </c>
      <c r="D238" s="278" t="str">
        <f t="shared" si="259"/>
        <v>False</v>
      </c>
      <c r="E238" s="405" t="str">
        <f t="shared" si="240"/>
        <v>-</v>
      </c>
      <c r="F238" s="405" t="str">
        <f t="shared" si="241"/>
        <v>-</v>
      </c>
      <c r="G238" s="405" t="str">
        <f t="shared" si="242"/>
        <v>-</v>
      </c>
      <c r="H238" s="405" t="str">
        <f t="shared" si="243"/>
        <v>-</v>
      </c>
      <c r="I238" s="405" t="str">
        <f t="shared" si="244"/>
        <v>-</v>
      </c>
      <c r="J238" s="405" t="str">
        <f t="shared" si="245"/>
        <v>-</v>
      </c>
      <c r="K238" s="405" t="str">
        <f t="shared" si="246"/>
        <v>-</v>
      </c>
      <c r="L238" s="405" t="str">
        <f t="shared" si="247"/>
        <v>-</v>
      </c>
      <c r="M238" s="405" t="str">
        <f t="shared" si="248"/>
        <v>-</v>
      </c>
      <c r="N238" s="405" t="str">
        <f t="shared" si="249"/>
        <v>-</v>
      </c>
      <c r="O238" s="405" t="str">
        <f t="shared" si="250"/>
        <v>-</v>
      </c>
      <c r="P238" s="405" t="str">
        <f t="shared" si="251"/>
        <v>-</v>
      </c>
      <c r="Q238" s="405" t="str">
        <f t="shared" si="252"/>
        <v>-</v>
      </c>
      <c r="R238" s="405" t="str">
        <f t="shared" si="253"/>
        <v>-</v>
      </c>
      <c r="S238" s="405" t="str">
        <f t="shared" si="254"/>
        <v>-</v>
      </c>
      <c r="T238" s="405" t="str">
        <f t="shared" si="255"/>
        <v>-</v>
      </c>
      <c r="U238" s="405" t="str">
        <f t="shared" si="256"/>
        <v>-</v>
      </c>
      <c r="V238" s="405" t="str">
        <f t="shared" si="257"/>
        <v>-</v>
      </c>
      <c r="W238" s="432"/>
      <c r="X238" s="432"/>
      <c r="Y238" s="432"/>
      <c r="Z238" s="432"/>
      <c r="AA238" s="432"/>
      <c r="AB238" s="432"/>
      <c r="AC238" s="432"/>
      <c r="AD238" s="432"/>
      <c r="AE238" s="432"/>
      <c r="AF238" s="412" t="s">
        <v>415</v>
      </c>
      <c r="AG238" s="413" t="s">
        <v>415</v>
      </c>
      <c r="AH238" s="413" t="s">
        <v>415</v>
      </c>
      <c r="AI238" s="413" t="s">
        <v>415</v>
      </c>
      <c r="AJ238" s="413" t="s">
        <v>415</v>
      </c>
      <c r="AK238" s="413" t="s">
        <v>415</v>
      </c>
      <c r="AL238" s="413" t="s">
        <v>415</v>
      </c>
      <c r="AM238" s="413" t="s">
        <v>415</v>
      </c>
      <c r="AN238" s="413" t="s">
        <v>415</v>
      </c>
      <c r="AO238" s="413" t="s">
        <v>415</v>
      </c>
      <c r="AP238" s="413" t="s">
        <v>415</v>
      </c>
      <c r="AQ238" s="413" t="s">
        <v>415</v>
      </c>
      <c r="AR238" s="413" t="s">
        <v>415</v>
      </c>
      <c r="AS238" s="413" t="s">
        <v>415</v>
      </c>
      <c r="AT238" s="413" t="s">
        <v>415</v>
      </c>
      <c r="AU238" s="413" t="s">
        <v>415</v>
      </c>
      <c r="AV238" s="413" t="s">
        <v>415</v>
      </c>
      <c r="AW238" s="413" t="s">
        <v>415</v>
      </c>
      <c r="AX238" s="413" t="s">
        <v>415</v>
      </c>
      <c r="AY238" s="413" t="s">
        <v>415</v>
      </c>
      <c r="AZ238" s="413" t="s">
        <v>415</v>
      </c>
      <c r="BA238" s="413" t="s">
        <v>415</v>
      </c>
      <c r="BB238" s="413" t="s">
        <v>415</v>
      </c>
      <c r="BC238" s="413" t="s">
        <v>415</v>
      </c>
      <c r="BD238" s="413" t="s">
        <v>415</v>
      </c>
      <c r="BE238" s="413" t="s">
        <v>415</v>
      </c>
      <c r="BF238" s="414" t="s">
        <v>415</v>
      </c>
    </row>
    <row r="239" spans="2:58" hidden="1">
      <c r="B239" s="263" t="s">
        <v>358</v>
      </c>
      <c r="C239" s="263" t="str">
        <f t="shared" ca="1" si="258"/>
        <v>Veiklos ir palaikymo (atnaujinimo) sąnaudos 2 (viešojo sektoriaus)</v>
      </c>
      <c r="D239" s="278" t="str">
        <f t="shared" si="259"/>
        <v>False</v>
      </c>
      <c r="E239" s="405" t="str">
        <f t="shared" si="240"/>
        <v>-</v>
      </c>
      <c r="F239" s="405" t="str">
        <f t="shared" si="241"/>
        <v>-</v>
      </c>
      <c r="G239" s="405" t="str">
        <f t="shared" si="242"/>
        <v>-</v>
      </c>
      <c r="H239" s="405" t="str">
        <f t="shared" si="243"/>
        <v>-</v>
      </c>
      <c r="I239" s="405" t="str">
        <f t="shared" si="244"/>
        <v>-</v>
      </c>
      <c r="J239" s="405" t="str">
        <f t="shared" si="245"/>
        <v>-</v>
      </c>
      <c r="K239" s="405" t="str">
        <f t="shared" si="246"/>
        <v>-</v>
      </c>
      <c r="L239" s="405" t="str">
        <f t="shared" si="247"/>
        <v>-</v>
      </c>
      <c r="M239" s="405" t="str">
        <f t="shared" si="248"/>
        <v>-</v>
      </c>
      <c r="N239" s="405" t="str">
        <f t="shared" si="249"/>
        <v>-</v>
      </c>
      <c r="O239" s="405" t="str">
        <f t="shared" si="250"/>
        <v>-</v>
      </c>
      <c r="P239" s="405" t="str">
        <f t="shared" si="251"/>
        <v>-</v>
      </c>
      <c r="Q239" s="405" t="str">
        <f t="shared" si="252"/>
        <v>-</v>
      </c>
      <c r="R239" s="405" t="str">
        <f t="shared" si="253"/>
        <v>-</v>
      </c>
      <c r="S239" s="405" t="str">
        <f t="shared" si="254"/>
        <v>-</v>
      </c>
      <c r="T239" s="405" t="str">
        <f t="shared" si="255"/>
        <v>-</v>
      </c>
      <c r="U239" s="405" t="str">
        <f t="shared" si="256"/>
        <v>-</v>
      </c>
      <c r="V239" s="405" t="str">
        <f t="shared" si="257"/>
        <v>-</v>
      </c>
      <c r="W239" s="432"/>
      <c r="X239" s="432"/>
      <c r="Y239" s="432"/>
      <c r="Z239" s="432"/>
      <c r="AA239" s="432"/>
      <c r="AB239" s="432"/>
      <c r="AC239" s="432"/>
      <c r="AD239" s="432"/>
      <c r="AE239" s="432"/>
      <c r="AF239" s="412" t="s">
        <v>415</v>
      </c>
      <c r="AG239" s="413" t="s">
        <v>415</v>
      </c>
      <c r="AH239" s="413" t="s">
        <v>415</v>
      </c>
      <c r="AI239" s="413" t="s">
        <v>415</v>
      </c>
      <c r="AJ239" s="413" t="s">
        <v>415</v>
      </c>
      <c r="AK239" s="413" t="s">
        <v>415</v>
      </c>
      <c r="AL239" s="413" t="s">
        <v>415</v>
      </c>
      <c r="AM239" s="413" t="s">
        <v>415</v>
      </c>
      <c r="AN239" s="413" t="s">
        <v>415</v>
      </c>
      <c r="AO239" s="413" t="s">
        <v>415</v>
      </c>
      <c r="AP239" s="413" t="s">
        <v>415</v>
      </c>
      <c r="AQ239" s="413" t="s">
        <v>415</v>
      </c>
      <c r="AR239" s="413" t="s">
        <v>415</v>
      </c>
      <c r="AS239" s="413" t="s">
        <v>415</v>
      </c>
      <c r="AT239" s="413" t="s">
        <v>415</v>
      </c>
      <c r="AU239" s="413" t="s">
        <v>415</v>
      </c>
      <c r="AV239" s="413" t="s">
        <v>415</v>
      </c>
      <c r="AW239" s="413" t="s">
        <v>415</v>
      </c>
      <c r="AX239" s="413" t="s">
        <v>415</v>
      </c>
      <c r="AY239" s="413" t="s">
        <v>415</v>
      </c>
      <c r="AZ239" s="413" t="s">
        <v>415</v>
      </c>
      <c r="BA239" s="413" t="s">
        <v>415</v>
      </c>
      <c r="BB239" s="413" t="s">
        <v>415</v>
      </c>
      <c r="BC239" s="413" t="s">
        <v>415</v>
      </c>
      <c r="BD239" s="413" t="s">
        <v>415</v>
      </c>
      <c r="BE239" s="413" t="s">
        <v>415</v>
      </c>
      <c r="BF239" s="414" t="s">
        <v>415</v>
      </c>
    </row>
    <row r="240" spans="2:58" hidden="1">
      <c r="B240" s="263" t="s">
        <v>359</v>
      </c>
      <c r="C240" s="263" t="str">
        <f t="shared" ca="1" si="258"/>
        <v>Veiklos ir palaikymo (atnaujinimo) sąnaudos 3 (viešojo sektoriaus)</v>
      </c>
      <c r="D240" s="278" t="str">
        <f t="shared" si="259"/>
        <v>False</v>
      </c>
      <c r="E240" s="405" t="str">
        <f t="shared" si="240"/>
        <v>-</v>
      </c>
      <c r="F240" s="405" t="str">
        <f t="shared" si="241"/>
        <v>-</v>
      </c>
      <c r="G240" s="405" t="str">
        <f t="shared" si="242"/>
        <v>-</v>
      </c>
      <c r="H240" s="405" t="str">
        <f t="shared" si="243"/>
        <v>-</v>
      </c>
      <c r="I240" s="405" t="str">
        <f t="shared" si="244"/>
        <v>-</v>
      </c>
      <c r="J240" s="405" t="str">
        <f t="shared" si="245"/>
        <v>-</v>
      </c>
      <c r="K240" s="405" t="str">
        <f t="shared" si="246"/>
        <v>-</v>
      </c>
      <c r="L240" s="405" t="str">
        <f t="shared" si="247"/>
        <v>-</v>
      </c>
      <c r="M240" s="405" t="str">
        <f t="shared" si="248"/>
        <v>-</v>
      </c>
      <c r="N240" s="405" t="str">
        <f t="shared" si="249"/>
        <v>-</v>
      </c>
      <c r="O240" s="405" t="str">
        <f t="shared" si="250"/>
        <v>-</v>
      </c>
      <c r="P240" s="405" t="str">
        <f t="shared" si="251"/>
        <v>-</v>
      </c>
      <c r="Q240" s="405" t="str">
        <f t="shared" si="252"/>
        <v>-</v>
      </c>
      <c r="R240" s="405" t="str">
        <f t="shared" si="253"/>
        <v>-</v>
      </c>
      <c r="S240" s="405" t="str">
        <f t="shared" si="254"/>
        <v>-</v>
      </c>
      <c r="T240" s="405" t="str">
        <f t="shared" si="255"/>
        <v>-</v>
      </c>
      <c r="U240" s="405" t="str">
        <f t="shared" si="256"/>
        <v>-</v>
      </c>
      <c r="V240" s="405" t="str">
        <f t="shared" si="257"/>
        <v>-</v>
      </c>
      <c r="W240" s="432"/>
      <c r="X240" s="432"/>
      <c r="Y240" s="432"/>
      <c r="Z240" s="432"/>
      <c r="AA240" s="432"/>
      <c r="AB240" s="432"/>
      <c r="AC240" s="432"/>
      <c r="AD240" s="432"/>
      <c r="AE240" s="432"/>
      <c r="AF240" s="412" t="s">
        <v>415</v>
      </c>
      <c r="AG240" s="413" t="s">
        <v>415</v>
      </c>
      <c r="AH240" s="413" t="s">
        <v>415</v>
      </c>
      <c r="AI240" s="413" t="s">
        <v>415</v>
      </c>
      <c r="AJ240" s="413" t="s">
        <v>415</v>
      </c>
      <c r="AK240" s="413" t="s">
        <v>415</v>
      </c>
      <c r="AL240" s="413" t="s">
        <v>415</v>
      </c>
      <c r="AM240" s="413" t="s">
        <v>415</v>
      </c>
      <c r="AN240" s="413" t="s">
        <v>415</v>
      </c>
      <c r="AO240" s="413" t="s">
        <v>415</v>
      </c>
      <c r="AP240" s="413" t="s">
        <v>415</v>
      </c>
      <c r="AQ240" s="413" t="s">
        <v>415</v>
      </c>
      <c r="AR240" s="413" t="s">
        <v>415</v>
      </c>
      <c r="AS240" s="413" t="s">
        <v>415</v>
      </c>
      <c r="AT240" s="413" t="s">
        <v>415</v>
      </c>
      <c r="AU240" s="413" t="s">
        <v>415</v>
      </c>
      <c r="AV240" s="413" t="s">
        <v>415</v>
      </c>
      <c r="AW240" s="413" t="s">
        <v>415</v>
      </c>
      <c r="AX240" s="413" t="s">
        <v>415</v>
      </c>
      <c r="AY240" s="413" t="s">
        <v>415</v>
      </c>
      <c r="AZ240" s="413" t="s">
        <v>415</v>
      </c>
      <c r="BA240" s="413" t="s">
        <v>415</v>
      </c>
      <c r="BB240" s="413" t="s">
        <v>415</v>
      </c>
      <c r="BC240" s="413" t="s">
        <v>415</v>
      </c>
      <c r="BD240" s="413" t="s">
        <v>415</v>
      </c>
      <c r="BE240" s="413" t="s">
        <v>415</v>
      </c>
      <c r="BF240" s="414" t="s">
        <v>415</v>
      </c>
    </row>
    <row r="241" spans="2:58" hidden="1">
      <c r="B241" s="263" t="s">
        <v>360</v>
      </c>
      <c r="C241" s="263" t="str">
        <f t="shared" ca="1" si="258"/>
        <v>Veiklos ir palaikymo (atnaujinimo) sąnaudos 4 (viešojo sektoriaus)</v>
      </c>
      <c r="D241" s="278" t="str">
        <f t="shared" si="259"/>
        <v>False</v>
      </c>
      <c r="E241" s="405" t="str">
        <f t="shared" si="240"/>
        <v>-</v>
      </c>
      <c r="F241" s="405" t="str">
        <f t="shared" si="241"/>
        <v>-</v>
      </c>
      <c r="G241" s="405" t="str">
        <f t="shared" si="242"/>
        <v>-</v>
      </c>
      <c r="H241" s="405" t="str">
        <f t="shared" si="243"/>
        <v>-</v>
      </c>
      <c r="I241" s="405" t="str">
        <f t="shared" si="244"/>
        <v>-</v>
      </c>
      <c r="J241" s="405" t="str">
        <f t="shared" si="245"/>
        <v>-</v>
      </c>
      <c r="K241" s="405" t="str">
        <f t="shared" si="246"/>
        <v>-</v>
      </c>
      <c r="L241" s="405" t="str">
        <f t="shared" si="247"/>
        <v>-</v>
      </c>
      <c r="M241" s="405" t="str">
        <f t="shared" si="248"/>
        <v>-</v>
      </c>
      <c r="N241" s="405" t="str">
        <f t="shared" si="249"/>
        <v>-</v>
      </c>
      <c r="O241" s="405" t="str">
        <f t="shared" si="250"/>
        <v>-</v>
      </c>
      <c r="P241" s="405" t="str">
        <f t="shared" si="251"/>
        <v>-</v>
      </c>
      <c r="Q241" s="405" t="str">
        <f t="shared" si="252"/>
        <v>-</v>
      </c>
      <c r="R241" s="405" t="str">
        <f t="shared" si="253"/>
        <v>-</v>
      </c>
      <c r="S241" s="405" t="str">
        <f t="shared" si="254"/>
        <v>-</v>
      </c>
      <c r="T241" s="405" t="str">
        <f t="shared" si="255"/>
        <v>-</v>
      </c>
      <c r="U241" s="405" t="str">
        <f t="shared" si="256"/>
        <v>-</v>
      </c>
      <c r="V241" s="405" t="str">
        <f t="shared" si="257"/>
        <v>-</v>
      </c>
      <c r="W241" s="432"/>
      <c r="X241" s="432"/>
      <c r="Y241" s="432"/>
      <c r="Z241" s="432"/>
      <c r="AA241" s="432"/>
      <c r="AB241" s="432"/>
      <c r="AC241" s="432"/>
      <c r="AD241" s="432"/>
      <c r="AE241" s="432"/>
      <c r="AF241" s="412" t="s">
        <v>415</v>
      </c>
      <c r="AG241" s="413" t="s">
        <v>415</v>
      </c>
      <c r="AH241" s="413" t="s">
        <v>415</v>
      </c>
      <c r="AI241" s="413" t="s">
        <v>415</v>
      </c>
      <c r="AJ241" s="413" t="s">
        <v>415</v>
      </c>
      <c r="AK241" s="413" t="s">
        <v>415</v>
      </c>
      <c r="AL241" s="413" t="s">
        <v>415</v>
      </c>
      <c r="AM241" s="413" t="s">
        <v>415</v>
      </c>
      <c r="AN241" s="413" t="s">
        <v>415</v>
      </c>
      <c r="AO241" s="413" t="s">
        <v>415</v>
      </c>
      <c r="AP241" s="413" t="s">
        <v>415</v>
      </c>
      <c r="AQ241" s="413" t="s">
        <v>415</v>
      </c>
      <c r="AR241" s="413" t="s">
        <v>415</v>
      </c>
      <c r="AS241" s="413" t="s">
        <v>415</v>
      </c>
      <c r="AT241" s="413" t="s">
        <v>415</v>
      </c>
      <c r="AU241" s="413" t="s">
        <v>415</v>
      </c>
      <c r="AV241" s="413" t="s">
        <v>415</v>
      </c>
      <c r="AW241" s="413" t="s">
        <v>415</v>
      </c>
      <c r="AX241" s="413" t="s">
        <v>415</v>
      </c>
      <c r="AY241" s="413" t="s">
        <v>415</v>
      </c>
      <c r="AZ241" s="413" t="s">
        <v>415</v>
      </c>
      <c r="BA241" s="413" t="s">
        <v>415</v>
      </c>
      <c r="BB241" s="413" t="s">
        <v>415</v>
      </c>
      <c r="BC241" s="413" t="s">
        <v>415</v>
      </c>
      <c r="BD241" s="413" t="s">
        <v>415</v>
      </c>
      <c r="BE241" s="413" t="s">
        <v>415</v>
      </c>
      <c r="BF241" s="414" t="s">
        <v>415</v>
      </c>
    </row>
    <row r="242" spans="2:58" hidden="1">
      <c r="B242" s="263" t="s">
        <v>361</v>
      </c>
      <c r="C242" s="263" t="str">
        <f t="shared" ca="1" si="258"/>
        <v>Veiklos ir palaikymo (atnaujinimo) sąnaudos 5 (viešojo sektoriaus)</v>
      </c>
      <c r="D242" s="278" t="str">
        <f t="shared" si="259"/>
        <v>False</v>
      </c>
      <c r="E242" s="405" t="str">
        <f t="shared" si="240"/>
        <v>-</v>
      </c>
      <c r="F242" s="405" t="str">
        <f t="shared" si="241"/>
        <v>-</v>
      </c>
      <c r="G242" s="405" t="str">
        <f t="shared" si="242"/>
        <v>-</v>
      </c>
      <c r="H242" s="405" t="str">
        <f t="shared" si="243"/>
        <v>-</v>
      </c>
      <c r="I242" s="405" t="str">
        <f t="shared" si="244"/>
        <v>-</v>
      </c>
      <c r="J242" s="405" t="str">
        <f t="shared" si="245"/>
        <v>-</v>
      </c>
      <c r="K242" s="405" t="str">
        <f t="shared" si="246"/>
        <v>-</v>
      </c>
      <c r="L242" s="405" t="str">
        <f t="shared" si="247"/>
        <v>-</v>
      </c>
      <c r="M242" s="405" t="str">
        <f t="shared" si="248"/>
        <v>-</v>
      </c>
      <c r="N242" s="405" t="str">
        <f t="shared" si="249"/>
        <v>-</v>
      </c>
      <c r="O242" s="405" t="str">
        <f t="shared" si="250"/>
        <v>-</v>
      </c>
      <c r="P242" s="405" t="str">
        <f t="shared" si="251"/>
        <v>-</v>
      </c>
      <c r="Q242" s="405" t="str">
        <f t="shared" si="252"/>
        <v>-</v>
      </c>
      <c r="R242" s="405" t="str">
        <f t="shared" si="253"/>
        <v>-</v>
      </c>
      <c r="S242" s="405" t="str">
        <f t="shared" si="254"/>
        <v>-</v>
      </c>
      <c r="T242" s="405" t="str">
        <f t="shared" si="255"/>
        <v>-</v>
      </c>
      <c r="U242" s="405" t="str">
        <f t="shared" si="256"/>
        <v>-</v>
      </c>
      <c r="V242" s="405" t="str">
        <f t="shared" si="257"/>
        <v>-</v>
      </c>
      <c r="W242" s="432"/>
      <c r="X242" s="432"/>
      <c r="Y242" s="432"/>
      <c r="Z242" s="432"/>
      <c r="AA242" s="432"/>
      <c r="AB242" s="432"/>
      <c r="AC242" s="432"/>
      <c r="AD242" s="432"/>
      <c r="AE242" s="432"/>
      <c r="AF242" s="412" t="s">
        <v>415</v>
      </c>
      <c r="AG242" s="413" t="s">
        <v>415</v>
      </c>
      <c r="AH242" s="413" t="s">
        <v>415</v>
      </c>
      <c r="AI242" s="413" t="s">
        <v>415</v>
      </c>
      <c r="AJ242" s="413" t="s">
        <v>415</v>
      </c>
      <c r="AK242" s="413" t="s">
        <v>415</v>
      </c>
      <c r="AL242" s="413" t="s">
        <v>415</v>
      </c>
      <c r="AM242" s="413" t="s">
        <v>415</v>
      </c>
      <c r="AN242" s="413" t="s">
        <v>415</v>
      </c>
      <c r="AO242" s="413" t="s">
        <v>415</v>
      </c>
      <c r="AP242" s="413" t="s">
        <v>415</v>
      </c>
      <c r="AQ242" s="413" t="s">
        <v>415</v>
      </c>
      <c r="AR242" s="413" t="s">
        <v>415</v>
      </c>
      <c r="AS242" s="413" t="s">
        <v>415</v>
      </c>
      <c r="AT242" s="413" t="s">
        <v>415</v>
      </c>
      <c r="AU242" s="413" t="s">
        <v>415</v>
      </c>
      <c r="AV242" s="413" t="s">
        <v>415</v>
      </c>
      <c r="AW242" s="413" t="s">
        <v>415</v>
      </c>
      <c r="AX242" s="413" t="s">
        <v>415</v>
      </c>
      <c r="AY242" s="413" t="s">
        <v>415</v>
      </c>
      <c r="AZ242" s="413" t="s">
        <v>415</v>
      </c>
      <c r="BA242" s="413" t="s">
        <v>415</v>
      </c>
      <c r="BB242" s="413" t="s">
        <v>415</v>
      </c>
      <c r="BC242" s="413" t="s">
        <v>415</v>
      </c>
      <c r="BD242" s="413" t="s">
        <v>415</v>
      </c>
      <c r="BE242" s="413" t="s">
        <v>415</v>
      </c>
      <c r="BF242" s="414" t="s">
        <v>415</v>
      </c>
    </row>
    <row r="243" spans="2:58" hidden="1">
      <c r="B243" s="263" t="s">
        <v>362</v>
      </c>
      <c r="C243" s="263" t="str">
        <f t="shared" ca="1" si="258"/>
        <v>Veiklos ir palaikymo (atnaujinimo) sąnaudos 1 (privataus ir NVO sektoriaus)</v>
      </c>
      <c r="D243" s="278" t="str">
        <f t="shared" si="259"/>
        <v>False</v>
      </c>
      <c r="E243" s="405" t="str">
        <f t="shared" si="240"/>
        <v>-</v>
      </c>
      <c r="F243" s="405" t="str">
        <f t="shared" si="241"/>
        <v>-</v>
      </c>
      <c r="G243" s="405" t="str">
        <f t="shared" si="242"/>
        <v>-</v>
      </c>
      <c r="H243" s="405" t="str">
        <f t="shared" si="243"/>
        <v>-</v>
      </c>
      <c r="I243" s="405" t="str">
        <f t="shared" si="244"/>
        <v>-</v>
      </c>
      <c r="J243" s="405" t="str">
        <f t="shared" si="245"/>
        <v>-</v>
      </c>
      <c r="K243" s="405" t="str">
        <f t="shared" si="246"/>
        <v>-</v>
      </c>
      <c r="L243" s="405" t="str">
        <f t="shared" si="247"/>
        <v>-</v>
      </c>
      <c r="M243" s="405" t="str">
        <f t="shared" si="248"/>
        <v>-</v>
      </c>
      <c r="N243" s="405" t="str">
        <f t="shared" si="249"/>
        <v>-</v>
      </c>
      <c r="O243" s="405" t="str">
        <f t="shared" si="250"/>
        <v>-</v>
      </c>
      <c r="P243" s="405" t="str">
        <f t="shared" si="251"/>
        <v>-</v>
      </c>
      <c r="Q243" s="405" t="str">
        <f t="shared" si="252"/>
        <v>-</v>
      </c>
      <c r="R243" s="405" t="str">
        <f t="shared" si="253"/>
        <v>-</v>
      </c>
      <c r="S243" s="405" t="str">
        <f t="shared" si="254"/>
        <v>-</v>
      </c>
      <c r="T243" s="405" t="str">
        <f t="shared" si="255"/>
        <v>-</v>
      </c>
      <c r="U243" s="405" t="str">
        <f t="shared" si="256"/>
        <v>-</v>
      </c>
      <c r="V243" s="405" t="str">
        <f t="shared" si="257"/>
        <v>-</v>
      </c>
      <c r="W243" s="432"/>
      <c r="X243" s="432"/>
      <c r="Y243" s="432"/>
      <c r="Z243" s="432"/>
      <c r="AA243" s="432"/>
      <c r="AB243" s="432"/>
      <c r="AC243" s="432"/>
      <c r="AD243" s="432"/>
      <c r="AE243" s="432"/>
      <c r="AF243" s="412" t="s">
        <v>415</v>
      </c>
      <c r="AG243" s="413" t="s">
        <v>415</v>
      </c>
      <c r="AH243" s="413" t="s">
        <v>415</v>
      </c>
      <c r="AI243" s="413" t="s">
        <v>415</v>
      </c>
      <c r="AJ243" s="413" t="s">
        <v>415</v>
      </c>
      <c r="AK243" s="413" t="s">
        <v>415</v>
      </c>
      <c r="AL243" s="413" t="s">
        <v>415</v>
      </c>
      <c r="AM243" s="413" t="s">
        <v>415</v>
      </c>
      <c r="AN243" s="413" t="s">
        <v>415</v>
      </c>
      <c r="AO243" s="413" t="s">
        <v>415</v>
      </c>
      <c r="AP243" s="413" t="s">
        <v>415</v>
      </c>
      <c r="AQ243" s="413" t="s">
        <v>415</v>
      </c>
      <c r="AR243" s="413" t="s">
        <v>415</v>
      </c>
      <c r="AS243" s="413" t="s">
        <v>415</v>
      </c>
      <c r="AT243" s="413" t="s">
        <v>415</v>
      </c>
      <c r="AU243" s="413" t="s">
        <v>415</v>
      </c>
      <c r="AV243" s="413" t="s">
        <v>415</v>
      </c>
      <c r="AW243" s="413" t="s">
        <v>415</v>
      </c>
      <c r="AX243" s="413" t="s">
        <v>415</v>
      </c>
      <c r="AY243" s="413" t="s">
        <v>415</v>
      </c>
      <c r="AZ243" s="413" t="s">
        <v>415</v>
      </c>
      <c r="BA243" s="413" t="s">
        <v>415</v>
      </c>
      <c r="BB243" s="413" t="s">
        <v>415</v>
      </c>
      <c r="BC243" s="413" t="s">
        <v>415</v>
      </c>
      <c r="BD243" s="413" t="s">
        <v>415</v>
      </c>
      <c r="BE243" s="413" t="s">
        <v>415</v>
      </c>
      <c r="BF243" s="414" t="s">
        <v>415</v>
      </c>
    </row>
    <row r="244" spans="2:58" hidden="1">
      <c r="B244" s="263" t="s">
        <v>363</v>
      </c>
      <c r="C244" s="263" t="str">
        <f t="shared" ca="1" si="258"/>
        <v>Veiklos ir palaikymo (atnaujinimo) sąnaudos 2 (privataus ir NVO sektoriaus)</v>
      </c>
      <c r="D244" s="278" t="str">
        <f t="shared" si="259"/>
        <v>False</v>
      </c>
      <c r="E244" s="405" t="str">
        <f t="shared" si="240"/>
        <v>-</v>
      </c>
      <c r="F244" s="405" t="str">
        <f t="shared" si="241"/>
        <v>-</v>
      </c>
      <c r="G244" s="405" t="str">
        <f t="shared" si="242"/>
        <v>-</v>
      </c>
      <c r="H244" s="405" t="str">
        <f t="shared" si="243"/>
        <v>-</v>
      </c>
      <c r="I244" s="405" t="str">
        <f t="shared" si="244"/>
        <v>-</v>
      </c>
      <c r="J244" s="405" t="str">
        <f t="shared" si="245"/>
        <v>-</v>
      </c>
      <c r="K244" s="405" t="str">
        <f t="shared" si="246"/>
        <v>-</v>
      </c>
      <c r="L244" s="405" t="str">
        <f t="shared" si="247"/>
        <v>-</v>
      </c>
      <c r="M244" s="405" t="str">
        <f t="shared" si="248"/>
        <v>-</v>
      </c>
      <c r="N244" s="405" t="str">
        <f t="shared" si="249"/>
        <v>-</v>
      </c>
      <c r="O244" s="405" t="str">
        <f t="shared" si="250"/>
        <v>-</v>
      </c>
      <c r="P244" s="405" t="str">
        <f t="shared" si="251"/>
        <v>-</v>
      </c>
      <c r="Q244" s="405" t="str">
        <f t="shared" si="252"/>
        <v>-</v>
      </c>
      <c r="R244" s="405" t="str">
        <f t="shared" si="253"/>
        <v>-</v>
      </c>
      <c r="S244" s="405" t="str">
        <f t="shared" si="254"/>
        <v>-</v>
      </c>
      <c r="T244" s="405" t="str">
        <f t="shared" si="255"/>
        <v>-</v>
      </c>
      <c r="U244" s="405" t="str">
        <f t="shared" si="256"/>
        <v>-</v>
      </c>
      <c r="V244" s="405" t="str">
        <f t="shared" si="257"/>
        <v>-</v>
      </c>
      <c r="W244" s="432"/>
      <c r="X244" s="432"/>
      <c r="Y244" s="432"/>
      <c r="Z244" s="432"/>
      <c r="AA244" s="432"/>
      <c r="AB244" s="432"/>
      <c r="AC244" s="432"/>
      <c r="AD244" s="432"/>
      <c r="AE244" s="432"/>
      <c r="AF244" s="412" t="s">
        <v>415</v>
      </c>
      <c r="AG244" s="413" t="s">
        <v>415</v>
      </c>
      <c r="AH244" s="413" t="s">
        <v>415</v>
      </c>
      <c r="AI244" s="413" t="s">
        <v>415</v>
      </c>
      <c r="AJ244" s="413" t="s">
        <v>415</v>
      </c>
      <c r="AK244" s="413" t="s">
        <v>415</v>
      </c>
      <c r="AL244" s="413" t="s">
        <v>415</v>
      </c>
      <c r="AM244" s="413" t="s">
        <v>415</v>
      </c>
      <c r="AN244" s="413" t="s">
        <v>415</v>
      </c>
      <c r="AO244" s="413" t="s">
        <v>415</v>
      </c>
      <c r="AP244" s="413" t="s">
        <v>415</v>
      </c>
      <c r="AQ244" s="413" t="s">
        <v>415</v>
      </c>
      <c r="AR244" s="413" t="s">
        <v>415</v>
      </c>
      <c r="AS244" s="413" t="s">
        <v>415</v>
      </c>
      <c r="AT244" s="413" t="s">
        <v>415</v>
      </c>
      <c r="AU244" s="413" t="s">
        <v>415</v>
      </c>
      <c r="AV244" s="413" t="s">
        <v>415</v>
      </c>
      <c r="AW244" s="413" t="s">
        <v>415</v>
      </c>
      <c r="AX244" s="413" t="s">
        <v>415</v>
      </c>
      <c r="AY244" s="413" t="s">
        <v>415</v>
      </c>
      <c r="AZ244" s="413" t="s">
        <v>415</v>
      </c>
      <c r="BA244" s="413" t="s">
        <v>415</v>
      </c>
      <c r="BB244" s="413" t="s">
        <v>415</v>
      </c>
      <c r="BC244" s="413" t="s">
        <v>415</v>
      </c>
      <c r="BD244" s="413" t="s">
        <v>415</v>
      </c>
      <c r="BE244" s="413" t="s">
        <v>415</v>
      </c>
      <c r="BF244" s="414" t="s">
        <v>415</v>
      </c>
    </row>
    <row r="245" spans="2:58" hidden="1">
      <c r="B245" s="263" t="s">
        <v>364</v>
      </c>
      <c r="C245" s="263" t="str">
        <f t="shared" ca="1" si="258"/>
        <v>Veiklos ir palaikymo (atnaujinimo) sąnaudos 3 (privataus ir NVO sektoriaus)</v>
      </c>
      <c r="D245" s="278" t="str">
        <f t="shared" si="259"/>
        <v>False</v>
      </c>
      <c r="E245" s="405" t="str">
        <f t="shared" si="240"/>
        <v>-</v>
      </c>
      <c r="F245" s="405" t="str">
        <f t="shared" si="241"/>
        <v>-</v>
      </c>
      <c r="G245" s="405" t="str">
        <f t="shared" si="242"/>
        <v>-</v>
      </c>
      <c r="H245" s="405" t="str">
        <f t="shared" si="243"/>
        <v>-</v>
      </c>
      <c r="I245" s="405" t="str">
        <f t="shared" si="244"/>
        <v>-</v>
      </c>
      <c r="J245" s="405" t="str">
        <f t="shared" si="245"/>
        <v>-</v>
      </c>
      <c r="K245" s="405" t="str">
        <f t="shared" si="246"/>
        <v>-</v>
      </c>
      <c r="L245" s="405" t="str">
        <f t="shared" si="247"/>
        <v>-</v>
      </c>
      <c r="M245" s="405" t="str">
        <f t="shared" si="248"/>
        <v>-</v>
      </c>
      <c r="N245" s="405" t="str">
        <f t="shared" si="249"/>
        <v>-</v>
      </c>
      <c r="O245" s="405" t="str">
        <f t="shared" si="250"/>
        <v>-</v>
      </c>
      <c r="P245" s="405" t="str">
        <f t="shared" si="251"/>
        <v>-</v>
      </c>
      <c r="Q245" s="405" t="str">
        <f t="shared" si="252"/>
        <v>-</v>
      </c>
      <c r="R245" s="405" t="str">
        <f t="shared" si="253"/>
        <v>-</v>
      </c>
      <c r="S245" s="405" t="str">
        <f t="shared" si="254"/>
        <v>-</v>
      </c>
      <c r="T245" s="405" t="str">
        <f t="shared" si="255"/>
        <v>-</v>
      </c>
      <c r="U245" s="405" t="str">
        <f t="shared" si="256"/>
        <v>-</v>
      </c>
      <c r="V245" s="405" t="str">
        <f t="shared" si="257"/>
        <v>-</v>
      </c>
      <c r="W245" s="432"/>
      <c r="X245" s="432"/>
      <c r="Y245" s="432"/>
      <c r="Z245" s="432"/>
      <c r="AA245" s="432"/>
      <c r="AB245" s="432"/>
      <c r="AC245" s="432"/>
      <c r="AD245" s="432"/>
      <c r="AE245" s="432"/>
      <c r="AF245" s="412" t="s">
        <v>415</v>
      </c>
      <c r="AG245" s="413" t="s">
        <v>415</v>
      </c>
      <c r="AH245" s="413" t="s">
        <v>415</v>
      </c>
      <c r="AI245" s="413" t="s">
        <v>415</v>
      </c>
      <c r="AJ245" s="413" t="s">
        <v>415</v>
      </c>
      <c r="AK245" s="413" t="s">
        <v>415</v>
      </c>
      <c r="AL245" s="413" t="s">
        <v>415</v>
      </c>
      <c r="AM245" s="413" t="s">
        <v>415</v>
      </c>
      <c r="AN245" s="413" t="s">
        <v>415</v>
      </c>
      <c r="AO245" s="413" t="s">
        <v>415</v>
      </c>
      <c r="AP245" s="413" t="s">
        <v>415</v>
      </c>
      <c r="AQ245" s="413" t="s">
        <v>415</v>
      </c>
      <c r="AR245" s="413" t="s">
        <v>415</v>
      </c>
      <c r="AS245" s="413" t="s">
        <v>415</v>
      </c>
      <c r="AT245" s="413" t="s">
        <v>415</v>
      </c>
      <c r="AU245" s="413" t="s">
        <v>415</v>
      </c>
      <c r="AV245" s="413" t="s">
        <v>415</v>
      </c>
      <c r="AW245" s="413" t="s">
        <v>415</v>
      </c>
      <c r="AX245" s="413" t="s">
        <v>415</v>
      </c>
      <c r="AY245" s="413" t="s">
        <v>415</v>
      </c>
      <c r="AZ245" s="413" t="s">
        <v>415</v>
      </c>
      <c r="BA245" s="413" t="s">
        <v>415</v>
      </c>
      <c r="BB245" s="413" t="s">
        <v>415</v>
      </c>
      <c r="BC245" s="413" t="s">
        <v>415</v>
      </c>
      <c r="BD245" s="413" t="s">
        <v>415</v>
      </c>
      <c r="BE245" s="413" t="s">
        <v>415</v>
      </c>
      <c r="BF245" s="414" t="s">
        <v>415</v>
      </c>
    </row>
    <row r="246" spans="2:58" hidden="1">
      <c r="B246" s="263" t="s">
        <v>365</v>
      </c>
      <c r="C246" s="263" t="str">
        <f t="shared" ca="1" si="258"/>
        <v>Veiklos ir palaikymo (atnaujinimo) sąnaudos 4 (privataus ir NVO sektoriaus)</v>
      </c>
      <c r="D246" s="278" t="str">
        <f t="shared" si="259"/>
        <v>False</v>
      </c>
      <c r="E246" s="405" t="str">
        <f t="shared" si="240"/>
        <v>-</v>
      </c>
      <c r="F246" s="405" t="str">
        <f t="shared" si="241"/>
        <v>-</v>
      </c>
      <c r="G246" s="405" t="str">
        <f t="shared" si="242"/>
        <v>-</v>
      </c>
      <c r="H246" s="405" t="str">
        <f t="shared" si="243"/>
        <v>-</v>
      </c>
      <c r="I246" s="405" t="str">
        <f t="shared" si="244"/>
        <v>-</v>
      </c>
      <c r="J246" s="405" t="str">
        <f t="shared" si="245"/>
        <v>-</v>
      </c>
      <c r="K246" s="405" t="str">
        <f t="shared" si="246"/>
        <v>-</v>
      </c>
      <c r="L246" s="405" t="str">
        <f t="shared" si="247"/>
        <v>-</v>
      </c>
      <c r="M246" s="405" t="str">
        <f t="shared" si="248"/>
        <v>-</v>
      </c>
      <c r="N246" s="405" t="str">
        <f t="shared" si="249"/>
        <v>-</v>
      </c>
      <c r="O246" s="405" t="str">
        <f t="shared" si="250"/>
        <v>-</v>
      </c>
      <c r="P246" s="405" t="str">
        <f t="shared" si="251"/>
        <v>-</v>
      </c>
      <c r="Q246" s="405" t="str">
        <f t="shared" si="252"/>
        <v>-</v>
      </c>
      <c r="R246" s="405" t="str">
        <f t="shared" si="253"/>
        <v>-</v>
      </c>
      <c r="S246" s="405" t="str">
        <f t="shared" si="254"/>
        <v>-</v>
      </c>
      <c r="T246" s="405" t="str">
        <f t="shared" si="255"/>
        <v>-</v>
      </c>
      <c r="U246" s="405" t="str">
        <f t="shared" si="256"/>
        <v>-</v>
      </c>
      <c r="V246" s="405" t="str">
        <f t="shared" si="257"/>
        <v>-</v>
      </c>
      <c r="W246" s="432"/>
      <c r="X246" s="432"/>
      <c r="Y246" s="432"/>
      <c r="Z246" s="432"/>
      <c r="AA246" s="432"/>
      <c r="AB246" s="432"/>
      <c r="AC246" s="432"/>
      <c r="AD246" s="432"/>
      <c r="AE246" s="432"/>
      <c r="AF246" s="412" t="s">
        <v>415</v>
      </c>
      <c r="AG246" s="413" t="s">
        <v>415</v>
      </c>
      <c r="AH246" s="413" t="s">
        <v>415</v>
      </c>
      <c r="AI246" s="413" t="s">
        <v>415</v>
      </c>
      <c r="AJ246" s="413" t="s">
        <v>415</v>
      </c>
      <c r="AK246" s="413" t="s">
        <v>415</v>
      </c>
      <c r="AL246" s="413" t="s">
        <v>415</v>
      </c>
      <c r="AM246" s="413" t="s">
        <v>415</v>
      </c>
      <c r="AN246" s="413" t="s">
        <v>415</v>
      </c>
      <c r="AO246" s="413" t="s">
        <v>415</v>
      </c>
      <c r="AP246" s="413" t="s">
        <v>415</v>
      </c>
      <c r="AQ246" s="413" t="s">
        <v>415</v>
      </c>
      <c r="AR246" s="413" t="s">
        <v>415</v>
      </c>
      <c r="AS246" s="413" t="s">
        <v>415</v>
      </c>
      <c r="AT246" s="413" t="s">
        <v>415</v>
      </c>
      <c r="AU246" s="413" t="s">
        <v>415</v>
      </c>
      <c r="AV246" s="413" t="s">
        <v>415</v>
      </c>
      <c r="AW246" s="413" t="s">
        <v>415</v>
      </c>
      <c r="AX246" s="413" t="s">
        <v>415</v>
      </c>
      <c r="AY246" s="413" t="s">
        <v>415</v>
      </c>
      <c r="AZ246" s="413" t="s">
        <v>415</v>
      </c>
      <c r="BA246" s="413" t="s">
        <v>415</v>
      </c>
      <c r="BB246" s="413" t="s">
        <v>415</v>
      </c>
      <c r="BC246" s="413" t="s">
        <v>415</v>
      </c>
      <c r="BD246" s="413" t="s">
        <v>415</v>
      </c>
      <c r="BE246" s="413" t="s">
        <v>415</v>
      </c>
      <c r="BF246" s="414" t="s">
        <v>415</v>
      </c>
    </row>
    <row r="247" spans="2:58" hidden="1">
      <c r="B247" s="263" t="s">
        <v>366</v>
      </c>
      <c r="C247" s="263" t="str">
        <f t="shared" ca="1" si="258"/>
        <v>Veiklos ir palaikymo (atnaujinimo) sąnaudos 5 (privataus ir NVO sektoriaus)</v>
      </c>
      <c r="D247" s="278" t="str">
        <f t="shared" si="259"/>
        <v>False</v>
      </c>
      <c r="E247" s="405" t="str">
        <f t="shared" si="240"/>
        <v>-</v>
      </c>
      <c r="F247" s="405" t="str">
        <f t="shared" si="241"/>
        <v>-</v>
      </c>
      <c r="G247" s="405" t="str">
        <f t="shared" si="242"/>
        <v>-</v>
      </c>
      <c r="H247" s="405" t="str">
        <f t="shared" si="243"/>
        <v>-</v>
      </c>
      <c r="I247" s="405" t="str">
        <f t="shared" si="244"/>
        <v>-</v>
      </c>
      <c r="J247" s="405" t="str">
        <f t="shared" si="245"/>
        <v>-</v>
      </c>
      <c r="K247" s="405" t="str">
        <f t="shared" si="246"/>
        <v>-</v>
      </c>
      <c r="L247" s="405" t="str">
        <f t="shared" si="247"/>
        <v>-</v>
      </c>
      <c r="M247" s="405" t="str">
        <f t="shared" si="248"/>
        <v>-</v>
      </c>
      <c r="N247" s="405" t="str">
        <f t="shared" si="249"/>
        <v>-</v>
      </c>
      <c r="O247" s="405" t="str">
        <f t="shared" si="250"/>
        <v>-</v>
      </c>
      <c r="P247" s="405" t="str">
        <f t="shared" si="251"/>
        <v>-</v>
      </c>
      <c r="Q247" s="405" t="str">
        <f t="shared" si="252"/>
        <v>-</v>
      </c>
      <c r="R247" s="405" t="str">
        <f t="shared" si="253"/>
        <v>-</v>
      </c>
      <c r="S247" s="405" t="str">
        <f t="shared" si="254"/>
        <v>-</v>
      </c>
      <c r="T247" s="405" t="str">
        <f t="shared" si="255"/>
        <v>-</v>
      </c>
      <c r="U247" s="405" t="str">
        <f t="shared" si="256"/>
        <v>-</v>
      </c>
      <c r="V247" s="405" t="str">
        <f t="shared" si="257"/>
        <v>-</v>
      </c>
      <c r="W247" s="432"/>
      <c r="X247" s="432"/>
      <c r="Y247" s="432"/>
      <c r="Z247" s="432"/>
      <c r="AA247" s="432"/>
      <c r="AB247" s="432"/>
      <c r="AC247" s="432"/>
      <c r="AD247" s="432"/>
      <c r="AE247" s="432"/>
      <c r="AF247" s="412" t="s">
        <v>415</v>
      </c>
      <c r="AG247" s="413" t="s">
        <v>415</v>
      </c>
      <c r="AH247" s="413" t="s">
        <v>415</v>
      </c>
      <c r="AI247" s="413" t="s">
        <v>415</v>
      </c>
      <c r="AJ247" s="413" t="s">
        <v>415</v>
      </c>
      <c r="AK247" s="413" t="s">
        <v>415</v>
      </c>
      <c r="AL247" s="413" t="s">
        <v>415</v>
      </c>
      <c r="AM247" s="413" t="s">
        <v>415</v>
      </c>
      <c r="AN247" s="413" t="s">
        <v>415</v>
      </c>
      <c r="AO247" s="413" t="s">
        <v>415</v>
      </c>
      <c r="AP247" s="413" t="s">
        <v>415</v>
      </c>
      <c r="AQ247" s="413" t="s">
        <v>415</v>
      </c>
      <c r="AR247" s="413" t="s">
        <v>415</v>
      </c>
      <c r="AS247" s="413" t="s">
        <v>415</v>
      </c>
      <c r="AT247" s="413" t="s">
        <v>415</v>
      </c>
      <c r="AU247" s="413" t="s">
        <v>415</v>
      </c>
      <c r="AV247" s="413" t="s">
        <v>415</v>
      </c>
      <c r="AW247" s="413" t="s">
        <v>415</v>
      </c>
      <c r="AX247" s="413" t="s">
        <v>415</v>
      </c>
      <c r="AY247" s="413" t="s">
        <v>415</v>
      </c>
      <c r="AZ247" s="413" t="s">
        <v>415</v>
      </c>
      <c r="BA247" s="413" t="s">
        <v>415</v>
      </c>
      <c r="BB247" s="413" t="s">
        <v>415</v>
      </c>
      <c r="BC247" s="413" t="s">
        <v>415</v>
      </c>
      <c r="BD247" s="413" t="s">
        <v>415</v>
      </c>
      <c r="BE247" s="413" t="s">
        <v>415</v>
      </c>
      <c r="BF247" s="414" t="s">
        <v>415</v>
      </c>
    </row>
    <row r="248" spans="2:58" hidden="1">
      <c r="B248" s="263" t="s">
        <v>367</v>
      </c>
      <c r="C248" s="263" t="str">
        <f t="shared" ca="1" si="258"/>
        <v>Veiklos pajamos 1 (viešojo sektoriaus)</v>
      </c>
      <c r="D248" s="278" t="str">
        <f t="shared" si="259"/>
        <v>False</v>
      </c>
      <c r="E248" s="405" t="str">
        <f t="shared" si="240"/>
        <v>-</v>
      </c>
      <c r="F248" s="405" t="str">
        <f t="shared" si="241"/>
        <v>-</v>
      </c>
      <c r="G248" s="405" t="str">
        <f t="shared" si="242"/>
        <v>-</v>
      </c>
      <c r="H248" s="405" t="str">
        <f t="shared" si="243"/>
        <v>-</v>
      </c>
      <c r="I248" s="405" t="str">
        <f t="shared" si="244"/>
        <v>-</v>
      </c>
      <c r="J248" s="405" t="str">
        <f t="shared" si="245"/>
        <v>-</v>
      </c>
      <c r="K248" s="405" t="str">
        <f t="shared" si="246"/>
        <v>-</v>
      </c>
      <c r="L248" s="405" t="str">
        <f t="shared" si="247"/>
        <v>-</v>
      </c>
      <c r="M248" s="405" t="str">
        <f t="shared" si="248"/>
        <v>-</v>
      </c>
      <c r="N248" s="405" t="str">
        <f t="shared" si="249"/>
        <v>-</v>
      </c>
      <c r="O248" s="405" t="str">
        <f t="shared" si="250"/>
        <v>-</v>
      </c>
      <c r="P248" s="405" t="str">
        <f t="shared" si="251"/>
        <v>-</v>
      </c>
      <c r="Q248" s="405" t="str">
        <f t="shared" si="252"/>
        <v>-</v>
      </c>
      <c r="R248" s="405" t="str">
        <f t="shared" si="253"/>
        <v>-</v>
      </c>
      <c r="S248" s="405" t="str">
        <f t="shared" si="254"/>
        <v>-</v>
      </c>
      <c r="T248" s="405" t="str">
        <f t="shared" si="255"/>
        <v>-</v>
      </c>
      <c r="U248" s="405" t="str">
        <f t="shared" si="256"/>
        <v>-</v>
      </c>
      <c r="V248" s="405" t="str">
        <f t="shared" si="257"/>
        <v>-</v>
      </c>
      <c r="W248" s="432"/>
      <c r="X248" s="432"/>
      <c r="Y248" s="432"/>
      <c r="Z248" s="432"/>
      <c r="AA248" s="432"/>
      <c r="AB248" s="432"/>
      <c r="AC248" s="432"/>
      <c r="AD248" s="432"/>
      <c r="AE248" s="432"/>
      <c r="AF248" s="412" t="s">
        <v>415</v>
      </c>
      <c r="AG248" s="413" t="s">
        <v>415</v>
      </c>
      <c r="AH248" s="413" t="s">
        <v>415</v>
      </c>
      <c r="AI248" s="413" t="s">
        <v>415</v>
      </c>
      <c r="AJ248" s="413" t="s">
        <v>415</v>
      </c>
      <c r="AK248" s="413" t="s">
        <v>415</v>
      </c>
      <c r="AL248" s="413" t="s">
        <v>415</v>
      </c>
      <c r="AM248" s="413" t="s">
        <v>415</v>
      </c>
      <c r="AN248" s="413" t="s">
        <v>415</v>
      </c>
      <c r="AO248" s="413" t="s">
        <v>415</v>
      </c>
      <c r="AP248" s="413" t="s">
        <v>415</v>
      </c>
      <c r="AQ248" s="413" t="s">
        <v>415</v>
      </c>
      <c r="AR248" s="413" t="s">
        <v>415</v>
      </c>
      <c r="AS248" s="413" t="s">
        <v>415</v>
      </c>
      <c r="AT248" s="413" t="s">
        <v>415</v>
      </c>
      <c r="AU248" s="413" t="s">
        <v>415</v>
      </c>
      <c r="AV248" s="413" t="s">
        <v>415</v>
      </c>
      <c r="AW248" s="413" t="s">
        <v>415</v>
      </c>
      <c r="AX248" s="413" t="s">
        <v>415</v>
      </c>
      <c r="AY248" s="413" t="s">
        <v>415</v>
      </c>
      <c r="AZ248" s="413" t="s">
        <v>415</v>
      </c>
      <c r="BA248" s="413" t="s">
        <v>415</v>
      </c>
      <c r="BB248" s="413" t="s">
        <v>415</v>
      </c>
      <c r="BC248" s="413" t="s">
        <v>415</v>
      </c>
      <c r="BD248" s="413" t="s">
        <v>415</v>
      </c>
      <c r="BE248" s="413" t="s">
        <v>415</v>
      </c>
      <c r="BF248" s="414" t="s">
        <v>415</v>
      </c>
    </row>
    <row r="249" spans="2:58" hidden="1">
      <c r="B249" s="263" t="s">
        <v>368</v>
      </c>
      <c r="C249" s="263" t="str">
        <f t="shared" ca="1" si="258"/>
        <v>Veiklos pajamos 2 (viešojo sektoriaus)</v>
      </c>
      <c r="D249" s="278" t="str">
        <f t="shared" si="259"/>
        <v>False</v>
      </c>
      <c r="E249" s="405" t="str">
        <f t="shared" si="240"/>
        <v>-</v>
      </c>
      <c r="F249" s="405" t="str">
        <f t="shared" si="241"/>
        <v>-</v>
      </c>
      <c r="G249" s="405" t="str">
        <f t="shared" si="242"/>
        <v>-</v>
      </c>
      <c r="H249" s="405" t="str">
        <f t="shared" si="243"/>
        <v>-</v>
      </c>
      <c r="I249" s="405" t="str">
        <f t="shared" si="244"/>
        <v>-</v>
      </c>
      <c r="J249" s="405" t="str">
        <f t="shared" si="245"/>
        <v>-</v>
      </c>
      <c r="K249" s="405" t="str">
        <f t="shared" si="246"/>
        <v>-</v>
      </c>
      <c r="L249" s="405" t="str">
        <f t="shared" si="247"/>
        <v>-</v>
      </c>
      <c r="M249" s="405" t="str">
        <f t="shared" si="248"/>
        <v>-</v>
      </c>
      <c r="N249" s="405" t="str">
        <f t="shared" si="249"/>
        <v>-</v>
      </c>
      <c r="O249" s="405" t="str">
        <f t="shared" si="250"/>
        <v>-</v>
      </c>
      <c r="P249" s="405" t="str">
        <f t="shared" si="251"/>
        <v>-</v>
      </c>
      <c r="Q249" s="405" t="str">
        <f t="shared" si="252"/>
        <v>-</v>
      </c>
      <c r="R249" s="405" t="str">
        <f t="shared" si="253"/>
        <v>-</v>
      </c>
      <c r="S249" s="405" t="str">
        <f t="shared" si="254"/>
        <v>-</v>
      </c>
      <c r="T249" s="405" t="str">
        <f t="shared" si="255"/>
        <v>-</v>
      </c>
      <c r="U249" s="405" t="str">
        <f t="shared" si="256"/>
        <v>-</v>
      </c>
      <c r="V249" s="405" t="str">
        <f t="shared" si="257"/>
        <v>-</v>
      </c>
      <c r="W249" s="432"/>
      <c r="X249" s="432"/>
      <c r="Y249" s="432"/>
      <c r="Z249" s="432"/>
      <c r="AA249" s="432"/>
      <c r="AB249" s="432"/>
      <c r="AC249" s="432"/>
      <c r="AD249" s="432"/>
      <c r="AE249" s="432"/>
      <c r="AF249" s="412" t="s">
        <v>415</v>
      </c>
      <c r="AG249" s="413" t="s">
        <v>415</v>
      </c>
      <c r="AH249" s="413" t="s">
        <v>415</v>
      </c>
      <c r="AI249" s="413" t="s">
        <v>415</v>
      </c>
      <c r="AJ249" s="413" t="s">
        <v>415</v>
      </c>
      <c r="AK249" s="413" t="s">
        <v>415</v>
      </c>
      <c r="AL249" s="413" t="s">
        <v>415</v>
      </c>
      <c r="AM249" s="413" t="s">
        <v>415</v>
      </c>
      <c r="AN249" s="413" t="s">
        <v>415</v>
      </c>
      <c r="AO249" s="413" t="s">
        <v>415</v>
      </c>
      <c r="AP249" s="413" t="s">
        <v>415</v>
      </c>
      <c r="AQ249" s="413" t="s">
        <v>415</v>
      </c>
      <c r="AR249" s="413" t="s">
        <v>415</v>
      </c>
      <c r="AS249" s="413" t="s">
        <v>415</v>
      </c>
      <c r="AT249" s="413" t="s">
        <v>415</v>
      </c>
      <c r="AU249" s="413" t="s">
        <v>415</v>
      </c>
      <c r="AV249" s="413" t="s">
        <v>415</v>
      </c>
      <c r="AW249" s="413" t="s">
        <v>415</v>
      </c>
      <c r="AX249" s="413" t="s">
        <v>415</v>
      </c>
      <c r="AY249" s="413" t="s">
        <v>415</v>
      </c>
      <c r="AZ249" s="413" t="s">
        <v>415</v>
      </c>
      <c r="BA249" s="413" t="s">
        <v>415</v>
      </c>
      <c r="BB249" s="413" t="s">
        <v>415</v>
      </c>
      <c r="BC249" s="413" t="s">
        <v>415</v>
      </c>
      <c r="BD249" s="413" t="s">
        <v>415</v>
      </c>
      <c r="BE249" s="413" t="s">
        <v>415</v>
      </c>
      <c r="BF249" s="414" t="s">
        <v>415</v>
      </c>
    </row>
    <row r="250" spans="2:58" hidden="1">
      <c r="B250" s="263" t="s">
        <v>369</v>
      </c>
      <c r="C250" s="263" t="str">
        <f t="shared" ca="1" si="258"/>
        <v>Veiklos pajamos 3 (viešojo sektoriaus)</v>
      </c>
      <c r="D250" s="278" t="str">
        <f t="shared" si="259"/>
        <v>False</v>
      </c>
      <c r="E250" s="405" t="str">
        <f t="shared" si="240"/>
        <v>-</v>
      </c>
      <c r="F250" s="405" t="str">
        <f t="shared" si="241"/>
        <v>-</v>
      </c>
      <c r="G250" s="405" t="str">
        <f t="shared" si="242"/>
        <v>-</v>
      </c>
      <c r="H250" s="405" t="str">
        <f t="shared" si="243"/>
        <v>-</v>
      </c>
      <c r="I250" s="405" t="str">
        <f t="shared" si="244"/>
        <v>-</v>
      </c>
      <c r="J250" s="405" t="str">
        <f t="shared" si="245"/>
        <v>-</v>
      </c>
      <c r="K250" s="405" t="str">
        <f t="shared" si="246"/>
        <v>-</v>
      </c>
      <c r="L250" s="405" t="str">
        <f t="shared" si="247"/>
        <v>-</v>
      </c>
      <c r="M250" s="405" t="str">
        <f t="shared" si="248"/>
        <v>-</v>
      </c>
      <c r="N250" s="405" t="str">
        <f t="shared" si="249"/>
        <v>-</v>
      </c>
      <c r="O250" s="405" t="str">
        <f t="shared" si="250"/>
        <v>-</v>
      </c>
      <c r="P250" s="405" t="str">
        <f t="shared" si="251"/>
        <v>-</v>
      </c>
      <c r="Q250" s="405" t="str">
        <f t="shared" si="252"/>
        <v>-</v>
      </c>
      <c r="R250" s="405" t="str">
        <f t="shared" si="253"/>
        <v>-</v>
      </c>
      <c r="S250" s="405" t="str">
        <f t="shared" si="254"/>
        <v>-</v>
      </c>
      <c r="T250" s="405" t="str">
        <f t="shared" si="255"/>
        <v>-</v>
      </c>
      <c r="U250" s="405" t="str">
        <f t="shared" si="256"/>
        <v>-</v>
      </c>
      <c r="V250" s="405" t="str">
        <f t="shared" si="257"/>
        <v>-</v>
      </c>
      <c r="W250" s="432"/>
      <c r="X250" s="432"/>
      <c r="Y250" s="432"/>
      <c r="Z250" s="432"/>
      <c r="AA250" s="432"/>
      <c r="AB250" s="432"/>
      <c r="AC250" s="432"/>
      <c r="AD250" s="432"/>
      <c r="AE250" s="432"/>
      <c r="AF250" s="412" t="s">
        <v>415</v>
      </c>
      <c r="AG250" s="413" t="s">
        <v>415</v>
      </c>
      <c r="AH250" s="413" t="s">
        <v>415</v>
      </c>
      <c r="AI250" s="413" t="s">
        <v>415</v>
      </c>
      <c r="AJ250" s="413" t="s">
        <v>415</v>
      </c>
      <c r="AK250" s="413" t="s">
        <v>415</v>
      </c>
      <c r="AL250" s="413" t="s">
        <v>415</v>
      </c>
      <c r="AM250" s="413" t="s">
        <v>415</v>
      </c>
      <c r="AN250" s="413" t="s">
        <v>415</v>
      </c>
      <c r="AO250" s="413" t="s">
        <v>415</v>
      </c>
      <c r="AP250" s="413" t="s">
        <v>415</v>
      </c>
      <c r="AQ250" s="413" t="s">
        <v>415</v>
      </c>
      <c r="AR250" s="413" t="s">
        <v>415</v>
      </c>
      <c r="AS250" s="413" t="s">
        <v>415</v>
      </c>
      <c r="AT250" s="413" t="s">
        <v>415</v>
      </c>
      <c r="AU250" s="413" t="s">
        <v>415</v>
      </c>
      <c r="AV250" s="413" t="s">
        <v>415</v>
      </c>
      <c r="AW250" s="413" t="s">
        <v>415</v>
      </c>
      <c r="AX250" s="413" t="s">
        <v>415</v>
      </c>
      <c r="AY250" s="413" t="s">
        <v>415</v>
      </c>
      <c r="AZ250" s="413" t="s">
        <v>415</v>
      </c>
      <c r="BA250" s="413" t="s">
        <v>415</v>
      </c>
      <c r="BB250" s="413" t="s">
        <v>415</v>
      </c>
      <c r="BC250" s="413" t="s">
        <v>415</v>
      </c>
      <c r="BD250" s="413" t="s">
        <v>415</v>
      </c>
      <c r="BE250" s="413" t="s">
        <v>415</v>
      </c>
      <c r="BF250" s="414" t="s">
        <v>415</v>
      </c>
    </row>
    <row r="251" spans="2:58" hidden="1">
      <c r="B251" s="263" t="s">
        <v>370</v>
      </c>
      <c r="C251" s="263" t="str">
        <f t="shared" ca="1" si="258"/>
        <v>Veiklos pajamos 4 (viešojo sektoriaus)</v>
      </c>
      <c r="D251" s="278" t="str">
        <f t="shared" si="259"/>
        <v>False</v>
      </c>
      <c r="E251" s="405" t="str">
        <f t="shared" si="240"/>
        <v>-</v>
      </c>
      <c r="F251" s="405" t="str">
        <f t="shared" si="241"/>
        <v>-</v>
      </c>
      <c r="G251" s="405" t="str">
        <f t="shared" si="242"/>
        <v>-</v>
      </c>
      <c r="H251" s="405" t="str">
        <f t="shared" si="243"/>
        <v>-</v>
      </c>
      <c r="I251" s="405" t="str">
        <f t="shared" si="244"/>
        <v>-</v>
      </c>
      <c r="J251" s="405" t="str">
        <f t="shared" si="245"/>
        <v>-</v>
      </c>
      <c r="K251" s="405" t="str">
        <f t="shared" si="246"/>
        <v>-</v>
      </c>
      <c r="L251" s="405" t="str">
        <f t="shared" si="247"/>
        <v>-</v>
      </c>
      <c r="M251" s="405" t="str">
        <f t="shared" si="248"/>
        <v>-</v>
      </c>
      <c r="N251" s="405" t="str">
        <f t="shared" si="249"/>
        <v>-</v>
      </c>
      <c r="O251" s="405" t="str">
        <f t="shared" si="250"/>
        <v>-</v>
      </c>
      <c r="P251" s="405" t="str">
        <f t="shared" si="251"/>
        <v>-</v>
      </c>
      <c r="Q251" s="405" t="str">
        <f t="shared" si="252"/>
        <v>-</v>
      </c>
      <c r="R251" s="405" t="str">
        <f t="shared" si="253"/>
        <v>-</v>
      </c>
      <c r="S251" s="405" t="str">
        <f t="shared" si="254"/>
        <v>-</v>
      </c>
      <c r="T251" s="405" t="str">
        <f t="shared" si="255"/>
        <v>-</v>
      </c>
      <c r="U251" s="405" t="str">
        <f t="shared" si="256"/>
        <v>-</v>
      </c>
      <c r="V251" s="405" t="str">
        <f t="shared" si="257"/>
        <v>-</v>
      </c>
      <c r="W251" s="432"/>
      <c r="X251" s="432"/>
      <c r="Y251" s="432"/>
      <c r="Z251" s="432"/>
      <c r="AA251" s="432"/>
      <c r="AB251" s="432"/>
      <c r="AC251" s="432"/>
      <c r="AD251" s="432"/>
      <c r="AE251" s="432"/>
      <c r="AF251" s="412" t="s">
        <v>415</v>
      </c>
      <c r="AG251" s="413" t="s">
        <v>415</v>
      </c>
      <c r="AH251" s="413" t="s">
        <v>415</v>
      </c>
      <c r="AI251" s="413" t="s">
        <v>415</v>
      </c>
      <c r="AJ251" s="413" t="s">
        <v>415</v>
      </c>
      <c r="AK251" s="413" t="s">
        <v>415</v>
      </c>
      <c r="AL251" s="413" t="s">
        <v>415</v>
      </c>
      <c r="AM251" s="413" t="s">
        <v>415</v>
      </c>
      <c r="AN251" s="413" t="s">
        <v>415</v>
      </c>
      <c r="AO251" s="413" t="s">
        <v>415</v>
      </c>
      <c r="AP251" s="413" t="s">
        <v>415</v>
      </c>
      <c r="AQ251" s="413" t="s">
        <v>415</v>
      </c>
      <c r="AR251" s="413" t="s">
        <v>415</v>
      </c>
      <c r="AS251" s="413" t="s">
        <v>415</v>
      </c>
      <c r="AT251" s="413" t="s">
        <v>415</v>
      </c>
      <c r="AU251" s="413" t="s">
        <v>415</v>
      </c>
      <c r="AV251" s="413" t="s">
        <v>415</v>
      </c>
      <c r="AW251" s="413" t="s">
        <v>415</v>
      </c>
      <c r="AX251" s="413" t="s">
        <v>415</v>
      </c>
      <c r="AY251" s="413" t="s">
        <v>415</v>
      </c>
      <c r="AZ251" s="413" t="s">
        <v>415</v>
      </c>
      <c r="BA251" s="413" t="s">
        <v>415</v>
      </c>
      <c r="BB251" s="413" t="s">
        <v>415</v>
      </c>
      <c r="BC251" s="413" t="s">
        <v>415</v>
      </c>
      <c r="BD251" s="413" t="s">
        <v>415</v>
      </c>
      <c r="BE251" s="413" t="s">
        <v>415</v>
      </c>
      <c r="BF251" s="414" t="s">
        <v>415</v>
      </c>
    </row>
    <row r="252" spans="2:58" hidden="1">
      <c r="B252" s="263" t="s">
        <v>371</v>
      </c>
      <c r="C252" s="263" t="str">
        <f t="shared" ca="1" si="258"/>
        <v>Veiklos pajamos 5 (viešojo sektoriaus)</v>
      </c>
      <c r="D252" s="278" t="str">
        <f t="shared" si="259"/>
        <v>False</v>
      </c>
      <c r="E252" s="405" t="str">
        <f t="shared" si="240"/>
        <v>-</v>
      </c>
      <c r="F252" s="405" t="str">
        <f t="shared" si="241"/>
        <v>-</v>
      </c>
      <c r="G252" s="405" t="str">
        <f t="shared" si="242"/>
        <v>-</v>
      </c>
      <c r="H252" s="405" t="str">
        <f t="shared" si="243"/>
        <v>-</v>
      </c>
      <c r="I252" s="405" t="str">
        <f t="shared" si="244"/>
        <v>-</v>
      </c>
      <c r="J252" s="405" t="str">
        <f t="shared" si="245"/>
        <v>-</v>
      </c>
      <c r="K252" s="405" t="str">
        <f t="shared" si="246"/>
        <v>-</v>
      </c>
      <c r="L252" s="405" t="str">
        <f t="shared" si="247"/>
        <v>-</v>
      </c>
      <c r="M252" s="405" t="str">
        <f t="shared" si="248"/>
        <v>-</v>
      </c>
      <c r="N252" s="405" t="str">
        <f t="shared" si="249"/>
        <v>-</v>
      </c>
      <c r="O252" s="405" t="str">
        <f t="shared" si="250"/>
        <v>-</v>
      </c>
      <c r="P252" s="405" t="str">
        <f t="shared" si="251"/>
        <v>-</v>
      </c>
      <c r="Q252" s="405" t="str">
        <f t="shared" si="252"/>
        <v>-</v>
      </c>
      <c r="R252" s="405" t="str">
        <f t="shared" si="253"/>
        <v>-</v>
      </c>
      <c r="S252" s="405" t="str">
        <f t="shared" si="254"/>
        <v>-</v>
      </c>
      <c r="T252" s="405" t="str">
        <f t="shared" si="255"/>
        <v>-</v>
      </c>
      <c r="U252" s="405" t="str">
        <f t="shared" si="256"/>
        <v>-</v>
      </c>
      <c r="V252" s="405" t="str">
        <f t="shared" si="257"/>
        <v>-</v>
      </c>
      <c r="W252" s="432"/>
      <c r="X252" s="432"/>
      <c r="Y252" s="432"/>
      <c r="Z252" s="432"/>
      <c r="AA252" s="432"/>
      <c r="AB252" s="432"/>
      <c r="AC252" s="432"/>
      <c r="AD252" s="432"/>
      <c r="AE252" s="432"/>
      <c r="AF252" s="412" t="s">
        <v>415</v>
      </c>
      <c r="AG252" s="413" t="s">
        <v>415</v>
      </c>
      <c r="AH252" s="413" t="s">
        <v>415</v>
      </c>
      <c r="AI252" s="413" t="s">
        <v>415</v>
      </c>
      <c r="AJ252" s="413" t="s">
        <v>415</v>
      </c>
      <c r="AK252" s="413" t="s">
        <v>415</v>
      </c>
      <c r="AL252" s="413" t="s">
        <v>415</v>
      </c>
      <c r="AM252" s="413" t="s">
        <v>415</v>
      </c>
      <c r="AN252" s="413" t="s">
        <v>415</v>
      </c>
      <c r="AO252" s="413" t="s">
        <v>415</v>
      </c>
      <c r="AP252" s="413" t="s">
        <v>415</v>
      </c>
      <c r="AQ252" s="413" t="s">
        <v>415</v>
      </c>
      <c r="AR252" s="413" t="s">
        <v>415</v>
      </c>
      <c r="AS252" s="413" t="s">
        <v>415</v>
      </c>
      <c r="AT252" s="413" t="s">
        <v>415</v>
      </c>
      <c r="AU252" s="413" t="s">
        <v>415</v>
      </c>
      <c r="AV252" s="413" t="s">
        <v>415</v>
      </c>
      <c r="AW252" s="413" t="s">
        <v>415</v>
      </c>
      <c r="AX252" s="413" t="s">
        <v>415</v>
      </c>
      <c r="AY252" s="413" t="s">
        <v>415</v>
      </c>
      <c r="AZ252" s="413" t="s">
        <v>415</v>
      </c>
      <c r="BA252" s="413" t="s">
        <v>415</v>
      </c>
      <c r="BB252" s="413" t="s">
        <v>415</v>
      </c>
      <c r="BC252" s="413" t="s">
        <v>415</v>
      </c>
      <c r="BD252" s="413" t="s">
        <v>415</v>
      </c>
      <c r="BE252" s="413" t="s">
        <v>415</v>
      </c>
      <c r="BF252" s="414" t="s">
        <v>415</v>
      </c>
    </row>
    <row r="253" spans="2:58" hidden="1">
      <c r="B253" s="263" t="s">
        <v>372</v>
      </c>
      <c r="C253" s="263" t="str">
        <f t="shared" ca="1" si="258"/>
        <v>Veiklos pajamos 1 (privataus ir NVO sektoriaus)</v>
      </c>
      <c r="D253" s="278" t="str">
        <f t="shared" si="259"/>
        <v>False</v>
      </c>
      <c r="E253" s="405" t="str">
        <f t="shared" si="240"/>
        <v>-</v>
      </c>
      <c r="F253" s="405" t="str">
        <f t="shared" si="241"/>
        <v>-</v>
      </c>
      <c r="G253" s="405" t="str">
        <f t="shared" si="242"/>
        <v>-</v>
      </c>
      <c r="H253" s="405" t="str">
        <f t="shared" si="243"/>
        <v>-</v>
      </c>
      <c r="I253" s="405" t="str">
        <f t="shared" si="244"/>
        <v>-</v>
      </c>
      <c r="J253" s="405" t="str">
        <f t="shared" si="245"/>
        <v>-</v>
      </c>
      <c r="K253" s="405" t="str">
        <f t="shared" si="246"/>
        <v>-</v>
      </c>
      <c r="L253" s="405" t="str">
        <f t="shared" si="247"/>
        <v>-</v>
      </c>
      <c r="M253" s="405" t="str">
        <f t="shared" si="248"/>
        <v>-</v>
      </c>
      <c r="N253" s="405" t="str">
        <f t="shared" si="249"/>
        <v>-</v>
      </c>
      <c r="O253" s="405" t="str">
        <f t="shared" si="250"/>
        <v>-</v>
      </c>
      <c r="P253" s="405" t="str">
        <f t="shared" si="251"/>
        <v>-</v>
      </c>
      <c r="Q253" s="405" t="str">
        <f t="shared" si="252"/>
        <v>-</v>
      </c>
      <c r="R253" s="405" t="str">
        <f t="shared" si="253"/>
        <v>-</v>
      </c>
      <c r="S253" s="405" t="str">
        <f t="shared" si="254"/>
        <v>-</v>
      </c>
      <c r="T253" s="405" t="str">
        <f t="shared" si="255"/>
        <v>-</v>
      </c>
      <c r="U253" s="405" t="str">
        <f t="shared" si="256"/>
        <v>-</v>
      </c>
      <c r="V253" s="405" t="str">
        <f t="shared" si="257"/>
        <v>-</v>
      </c>
      <c r="W253" s="432"/>
      <c r="X253" s="432"/>
      <c r="Y253" s="432"/>
      <c r="Z253" s="432"/>
      <c r="AA253" s="432"/>
      <c r="AB253" s="432"/>
      <c r="AC253" s="432"/>
      <c r="AD253" s="432"/>
      <c r="AE253" s="432"/>
      <c r="AF253" s="412" t="s">
        <v>415</v>
      </c>
      <c r="AG253" s="413" t="s">
        <v>415</v>
      </c>
      <c r="AH253" s="413" t="s">
        <v>415</v>
      </c>
      <c r="AI253" s="413" t="s">
        <v>415</v>
      </c>
      <c r="AJ253" s="413" t="s">
        <v>415</v>
      </c>
      <c r="AK253" s="413" t="s">
        <v>415</v>
      </c>
      <c r="AL253" s="413" t="s">
        <v>415</v>
      </c>
      <c r="AM253" s="413" t="s">
        <v>415</v>
      </c>
      <c r="AN253" s="413" t="s">
        <v>415</v>
      </c>
      <c r="AO253" s="413" t="s">
        <v>415</v>
      </c>
      <c r="AP253" s="413" t="s">
        <v>415</v>
      </c>
      <c r="AQ253" s="413" t="s">
        <v>415</v>
      </c>
      <c r="AR253" s="413" t="s">
        <v>415</v>
      </c>
      <c r="AS253" s="413" t="s">
        <v>415</v>
      </c>
      <c r="AT253" s="413" t="s">
        <v>415</v>
      </c>
      <c r="AU253" s="413" t="s">
        <v>415</v>
      </c>
      <c r="AV253" s="413" t="s">
        <v>415</v>
      </c>
      <c r="AW253" s="413" t="s">
        <v>415</v>
      </c>
      <c r="AX253" s="413" t="s">
        <v>415</v>
      </c>
      <c r="AY253" s="413" t="s">
        <v>415</v>
      </c>
      <c r="AZ253" s="413" t="s">
        <v>415</v>
      </c>
      <c r="BA253" s="413" t="s">
        <v>415</v>
      </c>
      <c r="BB253" s="413" t="s">
        <v>415</v>
      </c>
      <c r="BC253" s="413" t="s">
        <v>415</v>
      </c>
      <c r="BD253" s="413" t="s">
        <v>415</v>
      </c>
      <c r="BE253" s="413" t="s">
        <v>415</v>
      </c>
      <c r="BF253" s="414" t="s">
        <v>415</v>
      </c>
    </row>
    <row r="254" spans="2:58" hidden="1">
      <c r="B254" s="263" t="s">
        <v>373</v>
      </c>
      <c r="C254" s="263" t="str">
        <f t="shared" ca="1" si="258"/>
        <v>Veiklos pajamos 2 (privataus ir NVO sektoriaus)</v>
      </c>
      <c r="D254" s="278" t="str">
        <f t="shared" si="259"/>
        <v>False</v>
      </c>
      <c r="E254" s="405" t="str">
        <f t="shared" si="240"/>
        <v>-</v>
      </c>
      <c r="F254" s="405" t="str">
        <f t="shared" si="241"/>
        <v>-</v>
      </c>
      <c r="G254" s="405" t="str">
        <f t="shared" si="242"/>
        <v>-</v>
      </c>
      <c r="H254" s="405" t="str">
        <f t="shared" si="243"/>
        <v>-</v>
      </c>
      <c r="I254" s="405" t="str">
        <f t="shared" si="244"/>
        <v>-</v>
      </c>
      <c r="J254" s="405" t="str">
        <f t="shared" si="245"/>
        <v>-</v>
      </c>
      <c r="K254" s="405" t="str">
        <f t="shared" si="246"/>
        <v>-</v>
      </c>
      <c r="L254" s="405" t="str">
        <f t="shared" si="247"/>
        <v>-</v>
      </c>
      <c r="M254" s="405" t="str">
        <f t="shared" si="248"/>
        <v>-</v>
      </c>
      <c r="N254" s="405" t="str">
        <f t="shared" si="249"/>
        <v>-</v>
      </c>
      <c r="O254" s="405" t="str">
        <f t="shared" si="250"/>
        <v>-</v>
      </c>
      <c r="P254" s="405" t="str">
        <f t="shared" si="251"/>
        <v>-</v>
      </c>
      <c r="Q254" s="405" t="str">
        <f t="shared" si="252"/>
        <v>-</v>
      </c>
      <c r="R254" s="405" t="str">
        <f t="shared" si="253"/>
        <v>-</v>
      </c>
      <c r="S254" s="405" t="str">
        <f t="shared" si="254"/>
        <v>-</v>
      </c>
      <c r="T254" s="405" t="str">
        <f t="shared" si="255"/>
        <v>-</v>
      </c>
      <c r="U254" s="405" t="str">
        <f t="shared" si="256"/>
        <v>-</v>
      </c>
      <c r="V254" s="405" t="str">
        <f t="shared" si="257"/>
        <v>-</v>
      </c>
      <c r="W254" s="432"/>
      <c r="X254" s="432"/>
      <c r="Y254" s="432"/>
      <c r="Z254" s="432"/>
      <c r="AA254" s="432"/>
      <c r="AB254" s="432"/>
      <c r="AC254" s="432"/>
      <c r="AD254" s="432"/>
      <c r="AE254" s="432"/>
      <c r="AF254" s="412" t="s">
        <v>415</v>
      </c>
      <c r="AG254" s="413" t="s">
        <v>415</v>
      </c>
      <c r="AH254" s="413" t="s">
        <v>415</v>
      </c>
      <c r="AI254" s="413" t="s">
        <v>415</v>
      </c>
      <c r="AJ254" s="413" t="s">
        <v>415</v>
      </c>
      <c r="AK254" s="413" t="s">
        <v>415</v>
      </c>
      <c r="AL254" s="413" t="s">
        <v>415</v>
      </c>
      <c r="AM254" s="413" t="s">
        <v>415</v>
      </c>
      <c r="AN254" s="413" t="s">
        <v>415</v>
      </c>
      <c r="AO254" s="413" t="s">
        <v>415</v>
      </c>
      <c r="AP254" s="413" t="s">
        <v>415</v>
      </c>
      <c r="AQ254" s="413" t="s">
        <v>415</v>
      </c>
      <c r="AR254" s="413" t="s">
        <v>415</v>
      </c>
      <c r="AS254" s="413" t="s">
        <v>415</v>
      </c>
      <c r="AT254" s="413" t="s">
        <v>415</v>
      </c>
      <c r="AU254" s="413" t="s">
        <v>415</v>
      </c>
      <c r="AV254" s="413" t="s">
        <v>415</v>
      </c>
      <c r="AW254" s="413" t="s">
        <v>415</v>
      </c>
      <c r="AX254" s="413" t="s">
        <v>415</v>
      </c>
      <c r="AY254" s="413" t="s">
        <v>415</v>
      </c>
      <c r="AZ254" s="413" t="s">
        <v>415</v>
      </c>
      <c r="BA254" s="413" t="s">
        <v>415</v>
      </c>
      <c r="BB254" s="413" t="s">
        <v>415</v>
      </c>
      <c r="BC254" s="413" t="s">
        <v>415</v>
      </c>
      <c r="BD254" s="413" t="s">
        <v>415</v>
      </c>
      <c r="BE254" s="413" t="s">
        <v>415</v>
      </c>
      <c r="BF254" s="414" t="s">
        <v>415</v>
      </c>
    </row>
    <row r="255" spans="2:58" hidden="1">
      <c r="B255" s="263" t="s">
        <v>374</v>
      </c>
      <c r="C255" s="263" t="str">
        <f t="shared" ca="1" si="258"/>
        <v>Veiklos pajamos 3 (privataus ir NVO sektoriaus)</v>
      </c>
      <c r="D255" s="278" t="str">
        <f t="shared" si="259"/>
        <v>False</v>
      </c>
      <c r="E255" s="405" t="str">
        <f t="shared" si="240"/>
        <v>-</v>
      </c>
      <c r="F255" s="405" t="str">
        <f t="shared" si="241"/>
        <v>-</v>
      </c>
      <c r="G255" s="405" t="str">
        <f t="shared" si="242"/>
        <v>-</v>
      </c>
      <c r="H255" s="405" t="str">
        <f t="shared" si="243"/>
        <v>-</v>
      </c>
      <c r="I255" s="405" t="str">
        <f t="shared" si="244"/>
        <v>-</v>
      </c>
      <c r="J255" s="405" t="str">
        <f t="shared" si="245"/>
        <v>-</v>
      </c>
      <c r="K255" s="405" t="str">
        <f t="shared" si="246"/>
        <v>-</v>
      </c>
      <c r="L255" s="405" t="str">
        <f t="shared" si="247"/>
        <v>-</v>
      </c>
      <c r="M255" s="405" t="str">
        <f t="shared" si="248"/>
        <v>-</v>
      </c>
      <c r="N255" s="405" t="str">
        <f t="shared" si="249"/>
        <v>-</v>
      </c>
      <c r="O255" s="405" t="str">
        <f t="shared" si="250"/>
        <v>-</v>
      </c>
      <c r="P255" s="405" t="str">
        <f t="shared" si="251"/>
        <v>-</v>
      </c>
      <c r="Q255" s="405" t="str">
        <f t="shared" si="252"/>
        <v>-</v>
      </c>
      <c r="R255" s="405" t="str">
        <f t="shared" si="253"/>
        <v>-</v>
      </c>
      <c r="S255" s="405" t="str">
        <f t="shared" si="254"/>
        <v>-</v>
      </c>
      <c r="T255" s="405" t="str">
        <f t="shared" si="255"/>
        <v>-</v>
      </c>
      <c r="U255" s="405" t="str">
        <f t="shared" si="256"/>
        <v>-</v>
      </c>
      <c r="V255" s="405" t="str">
        <f t="shared" si="257"/>
        <v>-</v>
      </c>
      <c r="W255" s="432"/>
      <c r="X255" s="432"/>
      <c r="Y255" s="432"/>
      <c r="Z255" s="432"/>
      <c r="AA255" s="432"/>
      <c r="AB255" s="432"/>
      <c r="AC255" s="432"/>
      <c r="AD255" s="432"/>
      <c r="AE255" s="432"/>
      <c r="AF255" s="412" t="s">
        <v>415</v>
      </c>
      <c r="AG255" s="413" t="s">
        <v>415</v>
      </c>
      <c r="AH255" s="413" t="s">
        <v>415</v>
      </c>
      <c r="AI255" s="413" t="s">
        <v>415</v>
      </c>
      <c r="AJ255" s="413" t="s">
        <v>415</v>
      </c>
      <c r="AK255" s="413" t="s">
        <v>415</v>
      </c>
      <c r="AL255" s="413" t="s">
        <v>415</v>
      </c>
      <c r="AM255" s="413" t="s">
        <v>415</v>
      </c>
      <c r="AN255" s="413" t="s">
        <v>415</v>
      </c>
      <c r="AO255" s="413" t="s">
        <v>415</v>
      </c>
      <c r="AP255" s="413" t="s">
        <v>415</v>
      </c>
      <c r="AQ255" s="413" t="s">
        <v>415</v>
      </c>
      <c r="AR255" s="413" t="s">
        <v>415</v>
      </c>
      <c r="AS255" s="413" t="s">
        <v>415</v>
      </c>
      <c r="AT255" s="413" t="s">
        <v>415</v>
      </c>
      <c r="AU255" s="413" t="s">
        <v>415</v>
      </c>
      <c r="AV255" s="413" t="s">
        <v>415</v>
      </c>
      <c r="AW255" s="413" t="s">
        <v>415</v>
      </c>
      <c r="AX255" s="413" t="s">
        <v>415</v>
      </c>
      <c r="AY255" s="413" t="s">
        <v>415</v>
      </c>
      <c r="AZ255" s="413" t="s">
        <v>415</v>
      </c>
      <c r="BA255" s="413" t="s">
        <v>415</v>
      </c>
      <c r="BB255" s="413" t="s">
        <v>415</v>
      </c>
      <c r="BC255" s="413" t="s">
        <v>415</v>
      </c>
      <c r="BD255" s="413" t="s">
        <v>415</v>
      </c>
      <c r="BE255" s="413" t="s">
        <v>415</v>
      </c>
      <c r="BF255" s="414" t="s">
        <v>415</v>
      </c>
    </row>
    <row r="256" spans="2:58" hidden="1">
      <c r="B256" s="263" t="s">
        <v>375</v>
      </c>
      <c r="C256" s="263" t="str">
        <f t="shared" ca="1" si="258"/>
        <v>Veiklos pajamos 4 (privataus ir NVO sektoriaus)</v>
      </c>
      <c r="D256" s="278" t="str">
        <f t="shared" si="259"/>
        <v>False</v>
      </c>
      <c r="E256" s="405" t="str">
        <f t="shared" si="240"/>
        <v>-</v>
      </c>
      <c r="F256" s="405" t="str">
        <f t="shared" si="241"/>
        <v>-</v>
      </c>
      <c r="G256" s="405" t="str">
        <f t="shared" si="242"/>
        <v>-</v>
      </c>
      <c r="H256" s="405" t="str">
        <f t="shared" si="243"/>
        <v>-</v>
      </c>
      <c r="I256" s="405" t="str">
        <f t="shared" si="244"/>
        <v>-</v>
      </c>
      <c r="J256" s="405" t="str">
        <f t="shared" si="245"/>
        <v>-</v>
      </c>
      <c r="K256" s="405" t="str">
        <f t="shared" si="246"/>
        <v>-</v>
      </c>
      <c r="L256" s="405" t="str">
        <f t="shared" si="247"/>
        <v>-</v>
      </c>
      <c r="M256" s="405" t="str">
        <f t="shared" si="248"/>
        <v>-</v>
      </c>
      <c r="N256" s="405" t="str">
        <f t="shared" si="249"/>
        <v>-</v>
      </c>
      <c r="O256" s="405" t="str">
        <f t="shared" si="250"/>
        <v>-</v>
      </c>
      <c r="P256" s="405" t="str">
        <f t="shared" si="251"/>
        <v>-</v>
      </c>
      <c r="Q256" s="405" t="str">
        <f t="shared" si="252"/>
        <v>-</v>
      </c>
      <c r="R256" s="405" t="str">
        <f t="shared" si="253"/>
        <v>-</v>
      </c>
      <c r="S256" s="405" t="str">
        <f t="shared" si="254"/>
        <v>-</v>
      </c>
      <c r="T256" s="405" t="str">
        <f t="shared" si="255"/>
        <v>-</v>
      </c>
      <c r="U256" s="405" t="str">
        <f t="shared" si="256"/>
        <v>-</v>
      </c>
      <c r="V256" s="405" t="str">
        <f t="shared" si="257"/>
        <v>-</v>
      </c>
      <c r="W256" s="432"/>
      <c r="X256" s="432"/>
      <c r="Y256" s="432"/>
      <c r="Z256" s="432"/>
      <c r="AA256" s="432"/>
      <c r="AB256" s="432"/>
      <c r="AC256" s="432"/>
      <c r="AD256" s="432"/>
      <c r="AE256" s="432"/>
      <c r="AF256" s="412" t="s">
        <v>415</v>
      </c>
      <c r="AG256" s="413" t="s">
        <v>415</v>
      </c>
      <c r="AH256" s="413" t="s">
        <v>415</v>
      </c>
      <c r="AI256" s="413" t="s">
        <v>415</v>
      </c>
      <c r="AJ256" s="413" t="s">
        <v>415</v>
      </c>
      <c r="AK256" s="413" t="s">
        <v>415</v>
      </c>
      <c r="AL256" s="413" t="s">
        <v>415</v>
      </c>
      <c r="AM256" s="413" t="s">
        <v>415</v>
      </c>
      <c r="AN256" s="413" t="s">
        <v>415</v>
      </c>
      <c r="AO256" s="413" t="s">
        <v>415</v>
      </c>
      <c r="AP256" s="413" t="s">
        <v>415</v>
      </c>
      <c r="AQ256" s="413" t="s">
        <v>415</v>
      </c>
      <c r="AR256" s="413" t="s">
        <v>415</v>
      </c>
      <c r="AS256" s="413" t="s">
        <v>415</v>
      </c>
      <c r="AT256" s="413" t="s">
        <v>415</v>
      </c>
      <c r="AU256" s="413" t="s">
        <v>415</v>
      </c>
      <c r="AV256" s="413" t="s">
        <v>415</v>
      </c>
      <c r="AW256" s="413" t="s">
        <v>415</v>
      </c>
      <c r="AX256" s="413" t="s">
        <v>415</v>
      </c>
      <c r="AY256" s="413" t="s">
        <v>415</v>
      </c>
      <c r="AZ256" s="413" t="s">
        <v>415</v>
      </c>
      <c r="BA256" s="413" t="s">
        <v>415</v>
      </c>
      <c r="BB256" s="413" t="s">
        <v>415</v>
      </c>
      <c r="BC256" s="413" t="s">
        <v>415</v>
      </c>
      <c r="BD256" s="413" t="s">
        <v>415</v>
      </c>
      <c r="BE256" s="413" t="s">
        <v>415</v>
      </c>
      <c r="BF256" s="414" t="s">
        <v>415</v>
      </c>
    </row>
    <row r="257" spans="2:58" hidden="1">
      <c r="B257" s="263" t="s">
        <v>376</v>
      </c>
      <c r="C257" s="263" t="str">
        <f t="shared" ca="1" si="258"/>
        <v>Veiklos pajamos 5 (privataus ir NVO sektoriaus)</v>
      </c>
      <c r="D257" s="278" t="str">
        <f t="shared" si="259"/>
        <v>False</v>
      </c>
      <c r="E257" s="405" t="str">
        <f t="shared" si="240"/>
        <v>-</v>
      </c>
      <c r="F257" s="405" t="str">
        <f t="shared" si="241"/>
        <v>-</v>
      </c>
      <c r="G257" s="405" t="str">
        <f t="shared" si="242"/>
        <v>-</v>
      </c>
      <c r="H257" s="405" t="str">
        <f t="shared" si="243"/>
        <v>-</v>
      </c>
      <c r="I257" s="405" t="str">
        <f t="shared" si="244"/>
        <v>-</v>
      </c>
      <c r="J257" s="405" t="str">
        <f t="shared" si="245"/>
        <v>-</v>
      </c>
      <c r="K257" s="405" t="str">
        <f t="shared" si="246"/>
        <v>-</v>
      </c>
      <c r="L257" s="405" t="str">
        <f t="shared" si="247"/>
        <v>-</v>
      </c>
      <c r="M257" s="405" t="str">
        <f t="shared" si="248"/>
        <v>-</v>
      </c>
      <c r="N257" s="405" t="str">
        <f t="shared" si="249"/>
        <v>-</v>
      </c>
      <c r="O257" s="405" t="str">
        <f t="shared" si="250"/>
        <v>-</v>
      </c>
      <c r="P257" s="405" t="str">
        <f t="shared" si="251"/>
        <v>-</v>
      </c>
      <c r="Q257" s="405" t="str">
        <f t="shared" si="252"/>
        <v>-</v>
      </c>
      <c r="R257" s="405" t="str">
        <f t="shared" si="253"/>
        <v>-</v>
      </c>
      <c r="S257" s="405" t="str">
        <f t="shared" si="254"/>
        <v>-</v>
      </c>
      <c r="T257" s="405" t="str">
        <f t="shared" si="255"/>
        <v>-</v>
      </c>
      <c r="U257" s="405" t="str">
        <f t="shared" si="256"/>
        <v>-</v>
      </c>
      <c r="V257" s="405" t="str">
        <f t="shared" si="257"/>
        <v>-</v>
      </c>
      <c r="W257" s="432"/>
      <c r="X257" s="432"/>
      <c r="Y257" s="432"/>
      <c r="Z257" s="432"/>
      <c r="AA257" s="432"/>
      <c r="AB257" s="432"/>
      <c r="AC257" s="432"/>
      <c r="AD257" s="432"/>
      <c r="AE257" s="432"/>
      <c r="AF257" s="412" t="s">
        <v>415</v>
      </c>
      <c r="AG257" s="413" t="s">
        <v>415</v>
      </c>
      <c r="AH257" s="413" t="s">
        <v>415</v>
      </c>
      <c r="AI257" s="413" t="s">
        <v>415</v>
      </c>
      <c r="AJ257" s="413" t="s">
        <v>415</v>
      </c>
      <c r="AK257" s="413" t="s">
        <v>415</v>
      </c>
      <c r="AL257" s="413" t="s">
        <v>415</v>
      </c>
      <c r="AM257" s="413" t="s">
        <v>415</v>
      </c>
      <c r="AN257" s="413" t="s">
        <v>415</v>
      </c>
      <c r="AO257" s="413" t="s">
        <v>415</v>
      </c>
      <c r="AP257" s="413" t="s">
        <v>415</v>
      </c>
      <c r="AQ257" s="413" t="s">
        <v>415</v>
      </c>
      <c r="AR257" s="413" t="s">
        <v>415</v>
      </c>
      <c r="AS257" s="413" t="s">
        <v>415</v>
      </c>
      <c r="AT257" s="413" t="s">
        <v>415</v>
      </c>
      <c r="AU257" s="413" t="s">
        <v>415</v>
      </c>
      <c r="AV257" s="413" t="s">
        <v>415</v>
      </c>
      <c r="AW257" s="413" t="s">
        <v>415</v>
      </c>
      <c r="AX257" s="413" t="s">
        <v>415</v>
      </c>
      <c r="AY257" s="413" t="s">
        <v>415</v>
      </c>
      <c r="AZ257" s="413" t="s">
        <v>415</v>
      </c>
      <c r="BA257" s="413" t="s">
        <v>415</v>
      </c>
      <c r="BB257" s="413" t="s">
        <v>415</v>
      </c>
      <c r="BC257" s="413" t="s">
        <v>415</v>
      </c>
      <c r="BD257" s="413" t="s">
        <v>415</v>
      </c>
      <c r="BE257" s="413" t="s">
        <v>415</v>
      </c>
      <c r="BF257" s="414" t="s">
        <v>415</v>
      </c>
    </row>
    <row r="258" spans="2:58" hidden="1">
      <c r="B258" s="263" t="s">
        <v>149</v>
      </c>
      <c r="C258" s="263" t="str">
        <f t="shared" ca="1" si="258"/>
        <v>MOKESTINĖS PAJAMOS</v>
      </c>
      <c r="D258" s="278" t="str">
        <f t="shared" si="259"/>
        <v>False</v>
      </c>
      <c r="E258" s="405" t="str">
        <f t="shared" si="240"/>
        <v>-</v>
      </c>
      <c r="F258" s="405" t="str">
        <f t="shared" si="241"/>
        <v>-</v>
      </c>
      <c r="G258" s="405" t="str">
        <f t="shared" si="242"/>
        <v>-</v>
      </c>
      <c r="H258" s="405" t="str">
        <f t="shared" si="243"/>
        <v>-</v>
      </c>
      <c r="I258" s="405" t="str">
        <f t="shared" si="244"/>
        <v>-</v>
      </c>
      <c r="J258" s="405" t="str">
        <f t="shared" si="245"/>
        <v>-</v>
      </c>
      <c r="K258" s="405" t="str">
        <f t="shared" si="246"/>
        <v>-</v>
      </c>
      <c r="L258" s="405" t="str">
        <f t="shared" si="247"/>
        <v>-</v>
      </c>
      <c r="M258" s="405" t="str">
        <f t="shared" si="248"/>
        <v>-</v>
      </c>
      <c r="N258" s="405" t="str">
        <f t="shared" si="249"/>
        <v>-</v>
      </c>
      <c r="O258" s="405" t="str">
        <f t="shared" si="250"/>
        <v>-</v>
      </c>
      <c r="P258" s="405" t="str">
        <f t="shared" si="251"/>
        <v>-</v>
      </c>
      <c r="Q258" s="405" t="str">
        <f t="shared" si="252"/>
        <v>-</v>
      </c>
      <c r="R258" s="405" t="str">
        <f t="shared" si="253"/>
        <v>-</v>
      </c>
      <c r="S258" s="405" t="str">
        <f t="shared" si="254"/>
        <v>-</v>
      </c>
      <c r="T258" s="405" t="str">
        <f t="shared" si="255"/>
        <v>-</v>
      </c>
      <c r="U258" s="405" t="str">
        <f t="shared" si="256"/>
        <v>-</v>
      </c>
      <c r="V258" s="405" t="str">
        <f t="shared" si="257"/>
        <v>-</v>
      </c>
      <c r="W258" s="432"/>
      <c r="X258" s="432"/>
      <c r="Y258" s="432"/>
      <c r="Z258" s="432"/>
      <c r="AA258" s="432"/>
      <c r="AB258" s="432"/>
      <c r="AC258" s="432"/>
      <c r="AD258" s="432"/>
      <c r="AE258" s="432"/>
      <c r="AF258" s="412" t="s">
        <v>415</v>
      </c>
      <c r="AG258" s="413" t="s">
        <v>415</v>
      </c>
      <c r="AH258" s="413" t="s">
        <v>415</v>
      </c>
      <c r="AI258" s="413" t="s">
        <v>415</v>
      </c>
      <c r="AJ258" s="413" t="s">
        <v>415</v>
      </c>
      <c r="AK258" s="413" t="s">
        <v>415</v>
      </c>
      <c r="AL258" s="413" t="s">
        <v>415</v>
      </c>
      <c r="AM258" s="413" t="s">
        <v>415</v>
      </c>
      <c r="AN258" s="413" t="s">
        <v>415</v>
      </c>
      <c r="AO258" s="413" t="s">
        <v>415</v>
      </c>
      <c r="AP258" s="413" t="s">
        <v>415</v>
      </c>
      <c r="AQ258" s="413" t="s">
        <v>415</v>
      </c>
      <c r="AR258" s="413" t="s">
        <v>415</v>
      </c>
      <c r="AS258" s="413" t="s">
        <v>415</v>
      </c>
      <c r="AT258" s="413" t="s">
        <v>415</v>
      </c>
      <c r="AU258" s="413" t="s">
        <v>415</v>
      </c>
      <c r="AV258" s="413" t="s">
        <v>415</v>
      </c>
      <c r="AW258" s="413" t="s">
        <v>415</v>
      </c>
      <c r="AX258" s="413" t="s">
        <v>415</v>
      </c>
      <c r="AY258" s="413" t="s">
        <v>415</v>
      </c>
      <c r="AZ258" s="413" t="s">
        <v>415</v>
      </c>
      <c r="BA258" s="413" t="s">
        <v>415</v>
      </c>
      <c r="BB258" s="413" t="s">
        <v>415</v>
      </c>
      <c r="BC258" s="413" t="s">
        <v>415</v>
      </c>
      <c r="BD258" s="413" t="s">
        <v>415</v>
      </c>
      <c r="BE258" s="413" t="s">
        <v>415</v>
      </c>
      <c r="BF258" s="414" t="s">
        <v>415</v>
      </c>
    </row>
    <row r="259" spans="2:58" hidden="1">
      <c r="B259" s="263" t="s">
        <v>27</v>
      </c>
      <c r="C259" s="263" t="str">
        <f t="shared" ca="1" si="258"/>
        <v>SIEKIAMAS REZULTATAS: Oficialiosios paramos vystymuisi kriterijus atitinkančių vystomojo bendradarbiavimo veiklų finansavimo apimtis, dalis nuo bendrųjų nacionalinių pajamų , matavimo vienetas: Procentai</v>
      </c>
      <c r="D259" s="278" t="str">
        <f t="shared" si="259"/>
        <v>False</v>
      </c>
      <c r="E259" s="405" t="str">
        <f t="shared" si="240"/>
        <v>-</v>
      </c>
      <c r="F259" s="405" t="str">
        <f t="shared" si="241"/>
        <v>-</v>
      </c>
      <c r="G259" s="405" t="str">
        <f t="shared" si="242"/>
        <v>-</v>
      </c>
      <c r="H259" s="405" t="str">
        <f t="shared" si="243"/>
        <v>-</v>
      </c>
      <c r="I259" s="405" t="str">
        <f t="shared" si="244"/>
        <v>-</v>
      </c>
      <c r="J259" s="405" t="str">
        <f t="shared" si="245"/>
        <v>-</v>
      </c>
      <c r="K259" s="405" t="str">
        <f t="shared" si="246"/>
        <v>-</v>
      </c>
      <c r="L259" s="405" t="str">
        <f t="shared" si="247"/>
        <v>-</v>
      </c>
      <c r="M259" s="405" t="str">
        <f t="shared" si="248"/>
        <v>-</v>
      </c>
      <c r="N259" s="405" t="str">
        <f t="shared" si="249"/>
        <v>-</v>
      </c>
      <c r="O259" s="405" t="str">
        <f t="shared" si="250"/>
        <v>-</v>
      </c>
      <c r="P259" s="405" t="str">
        <f t="shared" si="251"/>
        <v>-</v>
      </c>
      <c r="Q259" s="405" t="str">
        <f t="shared" si="252"/>
        <v>-</v>
      </c>
      <c r="R259" s="405" t="str">
        <f t="shared" si="253"/>
        <v>-</v>
      </c>
      <c r="S259" s="405" t="str">
        <f t="shared" si="254"/>
        <v>-</v>
      </c>
      <c r="T259" s="405" t="str">
        <f t="shared" si="255"/>
        <v>-</v>
      </c>
      <c r="U259" s="405" t="str">
        <f t="shared" si="256"/>
        <v>-</v>
      </c>
      <c r="V259" s="405" t="str">
        <f t="shared" si="257"/>
        <v>-</v>
      </c>
      <c r="W259" s="432"/>
      <c r="X259" s="432"/>
      <c r="Y259" s="432"/>
      <c r="Z259" s="432"/>
      <c r="AA259" s="432"/>
      <c r="AB259" s="432"/>
      <c r="AC259" s="432"/>
      <c r="AD259" s="432"/>
      <c r="AE259" s="432"/>
      <c r="AF259" s="412" t="s">
        <v>415</v>
      </c>
      <c r="AG259" s="413" t="s">
        <v>415</v>
      </c>
      <c r="AH259" s="413" t="s">
        <v>415</v>
      </c>
      <c r="AI259" s="413" t="s">
        <v>415</v>
      </c>
      <c r="AJ259" s="413" t="s">
        <v>415</v>
      </c>
      <c r="AK259" s="413" t="s">
        <v>415</v>
      </c>
      <c r="AL259" s="413" t="s">
        <v>415</v>
      </c>
      <c r="AM259" s="413" t="s">
        <v>415</v>
      </c>
      <c r="AN259" s="413" t="s">
        <v>415</v>
      </c>
      <c r="AO259" s="413" t="s">
        <v>415</v>
      </c>
      <c r="AP259" s="413" t="s">
        <v>415</v>
      </c>
      <c r="AQ259" s="413" t="s">
        <v>415</v>
      </c>
      <c r="AR259" s="413" t="s">
        <v>415</v>
      </c>
      <c r="AS259" s="413" t="s">
        <v>415</v>
      </c>
      <c r="AT259" s="413" t="s">
        <v>415</v>
      </c>
      <c r="AU259" s="413" t="s">
        <v>415</v>
      </c>
      <c r="AV259" s="413" t="s">
        <v>415</v>
      </c>
      <c r="AW259" s="413" t="s">
        <v>415</v>
      </c>
      <c r="AX259" s="413" t="s">
        <v>415</v>
      </c>
      <c r="AY259" s="413" t="s">
        <v>415</v>
      </c>
      <c r="AZ259" s="413" t="s">
        <v>415</v>
      </c>
      <c r="BA259" s="413" t="s">
        <v>415</v>
      </c>
      <c r="BB259" s="413" t="s">
        <v>415</v>
      </c>
      <c r="BC259" s="413" t="s">
        <v>415</v>
      </c>
      <c r="BD259" s="413" t="s">
        <v>415</v>
      </c>
      <c r="BE259" s="413" t="s">
        <v>415</v>
      </c>
      <c r="BF259" s="414" t="s">
        <v>415</v>
      </c>
    </row>
    <row r="260" spans="2:58" hidden="1">
      <c r="B260" s="263" t="s">
        <v>377</v>
      </c>
      <c r="C260" s="263" t="str">
        <f t="shared" ca="1" si="258"/>
        <v/>
      </c>
      <c r="D260" s="278" t="str">
        <f t="shared" si="259"/>
        <v>False</v>
      </c>
      <c r="E260" s="405" t="str">
        <f t="shared" si="240"/>
        <v>-</v>
      </c>
      <c r="F260" s="405" t="str">
        <f t="shared" si="241"/>
        <v>-</v>
      </c>
      <c r="G260" s="405" t="str">
        <f t="shared" si="242"/>
        <v>-</v>
      </c>
      <c r="H260" s="405" t="str">
        <f t="shared" si="243"/>
        <v>-</v>
      </c>
      <c r="I260" s="405" t="str">
        <f t="shared" si="244"/>
        <v>-</v>
      </c>
      <c r="J260" s="405" t="str">
        <f t="shared" si="245"/>
        <v>-</v>
      </c>
      <c r="K260" s="405" t="str">
        <f t="shared" si="246"/>
        <v>-</v>
      </c>
      <c r="L260" s="405" t="str">
        <f t="shared" si="247"/>
        <v>-</v>
      </c>
      <c r="M260" s="405" t="str">
        <f t="shared" si="248"/>
        <v>-</v>
      </c>
      <c r="N260" s="405" t="str">
        <f t="shared" si="249"/>
        <v>-</v>
      </c>
      <c r="O260" s="405" t="str">
        <f t="shared" si="250"/>
        <v>-</v>
      </c>
      <c r="P260" s="405" t="str">
        <f t="shared" si="251"/>
        <v>-</v>
      </c>
      <c r="Q260" s="405" t="str">
        <f t="shared" si="252"/>
        <v>-</v>
      </c>
      <c r="R260" s="405" t="str">
        <f t="shared" si="253"/>
        <v>-</v>
      </c>
      <c r="S260" s="405" t="str">
        <f t="shared" si="254"/>
        <v>-</v>
      </c>
      <c r="T260" s="405" t="str">
        <f t="shared" si="255"/>
        <v>-</v>
      </c>
      <c r="U260" s="405" t="str">
        <f t="shared" si="256"/>
        <v>-</v>
      </c>
      <c r="V260" s="405" t="str">
        <f t="shared" si="257"/>
        <v>-</v>
      </c>
      <c r="W260" s="432"/>
      <c r="X260" s="432"/>
      <c r="Y260" s="432"/>
      <c r="Z260" s="432"/>
      <c r="AA260" s="432"/>
      <c r="AB260" s="432"/>
      <c r="AC260" s="432"/>
      <c r="AD260" s="432"/>
      <c r="AE260" s="432"/>
      <c r="AF260" s="412" t="s">
        <v>415</v>
      </c>
      <c r="AG260" s="413" t="s">
        <v>415</v>
      </c>
      <c r="AH260" s="413" t="s">
        <v>415</v>
      </c>
      <c r="AI260" s="413" t="s">
        <v>415</v>
      </c>
      <c r="AJ260" s="413" t="s">
        <v>415</v>
      </c>
      <c r="AK260" s="413" t="s">
        <v>415</v>
      </c>
      <c r="AL260" s="413" t="s">
        <v>415</v>
      </c>
      <c r="AM260" s="413" t="s">
        <v>415</v>
      </c>
      <c r="AN260" s="413" t="s">
        <v>415</v>
      </c>
      <c r="AO260" s="413" t="s">
        <v>415</v>
      </c>
      <c r="AP260" s="413" t="s">
        <v>415</v>
      </c>
      <c r="AQ260" s="413" t="s">
        <v>415</v>
      </c>
      <c r="AR260" s="413" t="s">
        <v>415</v>
      </c>
      <c r="AS260" s="413" t="s">
        <v>415</v>
      </c>
      <c r="AT260" s="413" t="s">
        <v>415</v>
      </c>
      <c r="AU260" s="413" t="s">
        <v>415</v>
      </c>
      <c r="AV260" s="413" t="s">
        <v>415</v>
      </c>
      <c r="AW260" s="413" t="s">
        <v>415</v>
      </c>
      <c r="AX260" s="413" t="s">
        <v>415</v>
      </c>
      <c r="AY260" s="413" t="s">
        <v>415</v>
      </c>
      <c r="AZ260" s="413" t="s">
        <v>415</v>
      </c>
      <c r="BA260" s="413" t="s">
        <v>415</v>
      </c>
      <c r="BB260" s="413" t="s">
        <v>415</v>
      </c>
      <c r="BC260" s="413" t="s">
        <v>415</v>
      </c>
      <c r="BD260" s="413" t="s">
        <v>415</v>
      </c>
      <c r="BE260" s="413" t="s">
        <v>415</v>
      </c>
      <c r="BF260" s="414" t="s">
        <v>415</v>
      </c>
    </row>
    <row r="261" spans="2:58" hidden="1">
      <c r="B261" s="263" t="s">
        <v>378</v>
      </c>
      <c r="C261" s="263" t="str">
        <f t="shared" ca="1" si="258"/>
        <v/>
      </c>
      <c r="D261" s="278" t="str">
        <f t="shared" si="259"/>
        <v>False</v>
      </c>
      <c r="E261" s="405" t="str">
        <f t="shared" si="240"/>
        <v>-</v>
      </c>
      <c r="F261" s="405" t="str">
        <f t="shared" si="241"/>
        <v>-</v>
      </c>
      <c r="G261" s="405" t="str">
        <f t="shared" si="242"/>
        <v>-</v>
      </c>
      <c r="H261" s="405" t="str">
        <f t="shared" si="243"/>
        <v>-</v>
      </c>
      <c r="I261" s="405" t="str">
        <f t="shared" si="244"/>
        <v>-</v>
      </c>
      <c r="J261" s="405" t="str">
        <f t="shared" si="245"/>
        <v>-</v>
      </c>
      <c r="K261" s="405" t="str">
        <f t="shared" si="246"/>
        <v>-</v>
      </c>
      <c r="L261" s="405" t="str">
        <f t="shared" si="247"/>
        <v>-</v>
      </c>
      <c r="M261" s="405" t="str">
        <f t="shared" si="248"/>
        <v>-</v>
      </c>
      <c r="N261" s="405" t="str">
        <f t="shared" si="249"/>
        <v>-</v>
      </c>
      <c r="O261" s="405" t="str">
        <f t="shared" si="250"/>
        <v>-</v>
      </c>
      <c r="P261" s="405" t="str">
        <f t="shared" si="251"/>
        <v>-</v>
      </c>
      <c r="Q261" s="405" t="str">
        <f t="shared" si="252"/>
        <v>-</v>
      </c>
      <c r="R261" s="405" t="str">
        <f t="shared" si="253"/>
        <v>-</v>
      </c>
      <c r="S261" s="405" t="str">
        <f t="shared" si="254"/>
        <v>-</v>
      </c>
      <c r="T261" s="405" t="str">
        <f t="shared" si="255"/>
        <v>-</v>
      </c>
      <c r="U261" s="405" t="str">
        <f t="shared" si="256"/>
        <v>-</v>
      </c>
      <c r="V261" s="405" t="str">
        <f t="shared" si="257"/>
        <v>-</v>
      </c>
      <c r="W261" s="432"/>
      <c r="X261" s="432"/>
      <c r="Y261" s="432"/>
      <c r="Z261" s="432"/>
      <c r="AA261" s="432"/>
      <c r="AB261" s="432"/>
      <c r="AC261" s="432"/>
      <c r="AD261" s="432"/>
      <c r="AE261" s="432"/>
      <c r="AF261" s="412" t="s">
        <v>415</v>
      </c>
      <c r="AG261" s="413" t="s">
        <v>415</v>
      </c>
      <c r="AH261" s="413" t="s">
        <v>415</v>
      </c>
      <c r="AI261" s="413" t="s">
        <v>415</v>
      </c>
      <c r="AJ261" s="413" t="s">
        <v>415</v>
      </c>
      <c r="AK261" s="413" t="s">
        <v>415</v>
      </c>
      <c r="AL261" s="413" t="s">
        <v>415</v>
      </c>
      <c r="AM261" s="413" t="s">
        <v>415</v>
      </c>
      <c r="AN261" s="413" t="s">
        <v>415</v>
      </c>
      <c r="AO261" s="413" t="s">
        <v>415</v>
      </c>
      <c r="AP261" s="413" t="s">
        <v>415</v>
      </c>
      <c r="AQ261" s="413" t="s">
        <v>415</v>
      </c>
      <c r="AR261" s="413" t="s">
        <v>415</v>
      </c>
      <c r="AS261" s="413" t="s">
        <v>415</v>
      </c>
      <c r="AT261" s="413" t="s">
        <v>415</v>
      </c>
      <c r="AU261" s="413" t="s">
        <v>415</v>
      </c>
      <c r="AV261" s="413" t="s">
        <v>415</v>
      </c>
      <c r="AW261" s="413" t="s">
        <v>415</v>
      </c>
      <c r="AX261" s="413" t="s">
        <v>415</v>
      </c>
      <c r="AY261" s="413" t="s">
        <v>415</v>
      </c>
      <c r="AZ261" s="413" t="s">
        <v>415</v>
      </c>
      <c r="BA261" s="413" t="s">
        <v>415</v>
      </c>
      <c r="BB261" s="413" t="s">
        <v>415</v>
      </c>
      <c r="BC261" s="413" t="s">
        <v>415</v>
      </c>
      <c r="BD261" s="413" t="s">
        <v>415</v>
      </c>
      <c r="BE261" s="413" t="s">
        <v>415</v>
      </c>
      <c r="BF261" s="414" t="s">
        <v>415</v>
      </c>
    </row>
    <row r="262" spans="2:58" hidden="1">
      <c r="B262" s="263" t="s">
        <v>379</v>
      </c>
      <c r="C262" s="263" t="str">
        <f t="shared" ca="1" si="258"/>
        <v/>
      </c>
      <c r="D262" s="278" t="str">
        <f t="shared" si="259"/>
        <v>False</v>
      </c>
      <c r="E262" s="405" t="str">
        <f t="shared" si="240"/>
        <v>-</v>
      </c>
      <c r="F262" s="405" t="str">
        <f t="shared" si="241"/>
        <v>-</v>
      </c>
      <c r="G262" s="405" t="str">
        <f t="shared" si="242"/>
        <v>-</v>
      </c>
      <c r="H262" s="405" t="str">
        <f t="shared" si="243"/>
        <v>-</v>
      </c>
      <c r="I262" s="405" t="str">
        <f t="shared" si="244"/>
        <v>-</v>
      </c>
      <c r="J262" s="405" t="str">
        <f t="shared" si="245"/>
        <v>-</v>
      </c>
      <c r="K262" s="405" t="str">
        <f t="shared" si="246"/>
        <v>-</v>
      </c>
      <c r="L262" s="405" t="str">
        <f t="shared" si="247"/>
        <v>-</v>
      </c>
      <c r="M262" s="405" t="str">
        <f t="shared" si="248"/>
        <v>-</v>
      </c>
      <c r="N262" s="405" t="str">
        <f t="shared" si="249"/>
        <v>-</v>
      </c>
      <c r="O262" s="405" t="str">
        <f t="shared" si="250"/>
        <v>-</v>
      </c>
      <c r="P262" s="405" t="str">
        <f t="shared" si="251"/>
        <v>-</v>
      </c>
      <c r="Q262" s="405" t="str">
        <f t="shared" si="252"/>
        <v>-</v>
      </c>
      <c r="R262" s="405" t="str">
        <f t="shared" si="253"/>
        <v>-</v>
      </c>
      <c r="S262" s="405" t="str">
        <f t="shared" si="254"/>
        <v>-</v>
      </c>
      <c r="T262" s="405" t="str">
        <f t="shared" si="255"/>
        <v>-</v>
      </c>
      <c r="U262" s="405" t="str">
        <f t="shared" si="256"/>
        <v>-</v>
      </c>
      <c r="V262" s="405" t="str">
        <f t="shared" si="257"/>
        <v>-</v>
      </c>
      <c r="W262" s="432"/>
      <c r="X262" s="432"/>
      <c r="Y262" s="432"/>
      <c r="Z262" s="432"/>
      <c r="AA262" s="432"/>
      <c r="AB262" s="432"/>
      <c r="AC262" s="432"/>
      <c r="AD262" s="432"/>
      <c r="AE262" s="432"/>
      <c r="AF262" s="412" t="s">
        <v>415</v>
      </c>
      <c r="AG262" s="413" t="s">
        <v>415</v>
      </c>
      <c r="AH262" s="413" t="s">
        <v>415</v>
      </c>
      <c r="AI262" s="413" t="s">
        <v>415</v>
      </c>
      <c r="AJ262" s="413" t="s">
        <v>415</v>
      </c>
      <c r="AK262" s="413" t="s">
        <v>415</v>
      </c>
      <c r="AL262" s="413" t="s">
        <v>415</v>
      </c>
      <c r="AM262" s="413" t="s">
        <v>415</v>
      </c>
      <c r="AN262" s="413" t="s">
        <v>415</v>
      </c>
      <c r="AO262" s="413" t="s">
        <v>415</v>
      </c>
      <c r="AP262" s="413" t="s">
        <v>415</v>
      </c>
      <c r="AQ262" s="413" t="s">
        <v>415</v>
      </c>
      <c r="AR262" s="413" t="s">
        <v>415</v>
      </c>
      <c r="AS262" s="413" t="s">
        <v>415</v>
      </c>
      <c r="AT262" s="413" t="s">
        <v>415</v>
      </c>
      <c r="AU262" s="413" t="s">
        <v>415</v>
      </c>
      <c r="AV262" s="413" t="s">
        <v>415</v>
      </c>
      <c r="AW262" s="413" t="s">
        <v>415</v>
      </c>
      <c r="AX262" s="413" t="s">
        <v>415</v>
      </c>
      <c r="AY262" s="413" t="s">
        <v>415</v>
      </c>
      <c r="AZ262" s="413" t="s">
        <v>415</v>
      </c>
      <c r="BA262" s="413" t="s">
        <v>415</v>
      </c>
      <c r="BB262" s="413" t="s">
        <v>415</v>
      </c>
      <c r="BC262" s="413" t="s">
        <v>415</v>
      </c>
      <c r="BD262" s="413" t="s">
        <v>415</v>
      </c>
      <c r="BE262" s="413" t="s">
        <v>415</v>
      </c>
      <c r="BF262" s="414" t="s">
        <v>415</v>
      </c>
    </row>
    <row r="263" spans="2:58" hidden="1">
      <c r="B263" s="263" t="s">
        <v>380</v>
      </c>
      <c r="C263" s="263" t="str">
        <f t="shared" ca="1" si="258"/>
        <v/>
      </c>
      <c r="D263" s="278" t="str">
        <f t="shared" si="259"/>
        <v>False</v>
      </c>
      <c r="E263" s="405" t="str">
        <f t="shared" si="240"/>
        <v>-</v>
      </c>
      <c r="F263" s="405" t="str">
        <f t="shared" si="241"/>
        <v>-</v>
      </c>
      <c r="G263" s="405" t="str">
        <f t="shared" si="242"/>
        <v>-</v>
      </c>
      <c r="H263" s="405" t="str">
        <f t="shared" si="243"/>
        <v>-</v>
      </c>
      <c r="I263" s="405" t="str">
        <f t="shared" si="244"/>
        <v>-</v>
      </c>
      <c r="J263" s="405" t="str">
        <f t="shared" si="245"/>
        <v>-</v>
      </c>
      <c r="K263" s="405" t="str">
        <f t="shared" si="246"/>
        <v>-</v>
      </c>
      <c r="L263" s="405" t="str">
        <f t="shared" si="247"/>
        <v>-</v>
      </c>
      <c r="M263" s="405" t="str">
        <f t="shared" si="248"/>
        <v>-</v>
      </c>
      <c r="N263" s="405" t="str">
        <f t="shared" si="249"/>
        <v>-</v>
      </c>
      <c r="O263" s="405" t="str">
        <f t="shared" si="250"/>
        <v>-</v>
      </c>
      <c r="P263" s="405" t="str">
        <f t="shared" si="251"/>
        <v>-</v>
      </c>
      <c r="Q263" s="405" t="str">
        <f t="shared" si="252"/>
        <v>-</v>
      </c>
      <c r="R263" s="405" t="str">
        <f t="shared" si="253"/>
        <v>-</v>
      </c>
      <c r="S263" s="405" t="str">
        <f t="shared" si="254"/>
        <v>-</v>
      </c>
      <c r="T263" s="405" t="str">
        <f t="shared" si="255"/>
        <v>-</v>
      </c>
      <c r="U263" s="405" t="str">
        <f t="shared" si="256"/>
        <v>-</v>
      </c>
      <c r="V263" s="405" t="str">
        <f t="shared" si="257"/>
        <v>-</v>
      </c>
      <c r="W263" s="432"/>
      <c r="X263" s="432"/>
      <c r="Y263" s="432"/>
      <c r="Z263" s="432"/>
      <c r="AA263" s="432"/>
      <c r="AB263" s="432"/>
      <c r="AC263" s="432"/>
      <c r="AD263" s="432"/>
      <c r="AE263" s="432"/>
      <c r="AF263" s="412" t="s">
        <v>415</v>
      </c>
      <c r="AG263" s="413" t="s">
        <v>415</v>
      </c>
      <c r="AH263" s="413" t="s">
        <v>415</v>
      </c>
      <c r="AI263" s="413" t="s">
        <v>415</v>
      </c>
      <c r="AJ263" s="413" t="s">
        <v>415</v>
      </c>
      <c r="AK263" s="413" t="s">
        <v>415</v>
      </c>
      <c r="AL263" s="413" t="s">
        <v>415</v>
      </c>
      <c r="AM263" s="413" t="s">
        <v>415</v>
      </c>
      <c r="AN263" s="413" t="s">
        <v>415</v>
      </c>
      <c r="AO263" s="413" t="s">
        <v>415</v>
      </c>
      <c r="AP263" s="413" t="s">
        <v>415</v>
      </c>
      <c r="AQ263" s="413" t="s">
        <v>415</v>
      </c>
      <c r="AR263" s="413" t="s">
        <v>415</v>
      </c>
      <c r="AS263" s="413" t="s">
        <v>415</v>
      </c>
      <c r="AT263" s="413" t="s">
        <v>415</v>
      </c>
      <c r="AU263" s="413" t="s">
        <v>415</v>
      </c>
      <c r="AV263" s="413" t="s">
        <v>415</v>
      </c>
      <c r="AW263" s="413" t="s">
        <v>415</v>
      </c>
      <c r="AX263" s="413" t="s">
        <v>415</v>
      </c>
      <c r="AY263" s="413" t="s">
        <v>415</v>
      </c>
      <c r="AZ263" s="413" t="s">
        <v>415</v>
      </c>
      <c r="BA263" s="413" t="s">
        <v>415</v>
      </c>
      <c r="BB263" s="413" t="s">
        <v>415</v>
      </c>
      <c r="BC263" s="413" t="s">
        <v>415</v>
      </c>
      <c r="BD263" s="413" t="s">
        <v>415</v>
      </c>
      <c r="BE263" s="413" t="s">
        <v>415</v>
      </c>
      <c r="BF263" s="414" t="s">
        <v>415</v>
      </c>
    </row>
    <row r="264" spans="2:58" hidden="1">
      <c r="B264" s="263" t="s">
        <v>381</v>
      </c>
      <c r="C264" s="263" t="str">
        <f t="shared" ca="1" si="258"/>
        <v/>
      </c>
      <c r="D264" s="278" t="str">
        <f t="shared" si="259"/>
        <v>False</v>
      </c>
      <c r="E264" s="405" t="str">
        <f t="shared" si="240"/>
        <v>-</v>
      </c>
      <c r="F264" s="405" t="str">
        <f t="shared" si="241"/>
        <v>-</v>
      </c>
      <c r="G264" s="405" t="str">
        <f t="shared" si="242"/>
        <v>-</v>
      </c>
      <c r="H264" s="405" t="str">
        <f t="shared" si="243"/>
        <v>-</v>
      </c>
      <c r="I264" s="405" t="str">
        <f t="shared" si="244"/>
        <v>-</v>
      </c>
      <c r="J264" s="405" t="str">
        <f t="shared" si="245"/>
        <v>-</v>
      </c>
      <c r="K264" s="405" t="str">
        <f t="shared" si="246"/>
        <v>-</v>
      </c>
      <c r="L264" s="405" t="str">
        <f t="shared" si="247"/>
        <v>-</v>
      </c>
      <c r="M264" s="405" t="str">
        <f t="shared" si="248"/>
        <v>-</v>
      </c>
      <c r="N264" s="405" t="str">
        <f t="shared" si="249"/>
        <v>-</v>
      </c>
      <c r="O264" s="405" t="str">
        <f t="shared" si="250"/>
        <v>-</v>
      </c>
      <c r="P264" s="405" t="str">
        <f t="shared" si="251"/>
        <v>-</v>
      </c>
      <c r="Q264" s="405" t="str">
        <f t="shared" si="252"/>
        <v>-</v>
      </c>
      <c r="R264" s="405" t="str">
        <f t="shared" si="253"/>
        <v>-</v>
      </c>
      <c r="S264" s="405" t="str">
        <f t="shared" si="254"/>
        <v>-</v>
      </c>
      <c r="T264" s="405" t="str">
        <f t="shared" si="255"/>
        <v>-</v>
      </c>
      <c r="U264" s="405" t="str">
        <f t="shared" si="256"/>
        <v>-</v>
      </c>
      <c r="V264" s="405" t="str">
        <f t="shared" si="257"/>
        <v>-</v>
      </c>
      <c r="W264" s="432"/>
      <c r="X264" s="432"/>
      <c r="Y264" s="432"/>
      <c r="Z264" s="432"/>
      <c r="AA264" s="432"/>
      <c r="AB264" s="432"/>
      <c r="AC264" s="432"/>
      <c r="AD264" s="432"/>
      <c r="AE264" s="432"/>
      <c r="AF264" s="412" t="s">
        <v>415</v>
      </c>
      <c r="AG264" s="413" t="s">
        <v>415</v>
      </c>
      <c r="AH264" s="413" t="s">
        <v>415</v>
      </c>
      <c r="AI264" s="413" t="s">
        <v>415</v>
      </c>
      <c r="AJ264" s="413" t="s">
        <v>415</v>
      </c>
      <c r="AK264" s="413" t="s">
        <v>415</v>
      </c>
      <c r="AL264" s="413" t="s">
        <v>415</v>
      </c>
      <c r="AM264" s="413" t="s">
        <v>415</v>
      </c>
      <c r="AN264" s="413" t="s">
        <v>415</v>
      </c>
      <c r="AO264" s="413" t="s">
        <v>415</v>
      </c>
      <c r="AP264" s="413" t="s">
        <v>415</v>
      </c>
      <c r="AQ264" s="413" t="s">
        <v>415</v>
      </c>
      <c r="AR264" s="413" t="s">
        <v>415</v>
      </c>
      <c r="AS264" s="413" t="s">
        <v>415</v>
      </c>
      <c r="AT264" s="413" t="s">
        <v>415</v>
      </c>
      <c r="AU264" s="413" t="s">
        <v>415</v>
      </c>
      <c r="AV264" s="413" t="s">
        <v>415</v>
      </c>
      <c r="AW264" s="413" t="s">
        <v>415</v>
      </c>
      <c r="AX264" s="413" t="s">
        <v>415</v>
      </c>
      <c r="AY264" s="413" t="s">
        <v>415</v>
      </c>
      <c r="AZ264" s="413" t="s">
        <v>415</v>
      </c>
      <c r="BA264" s="413" t="s">
        <v>415</v>
      </c>
      <c r="BB264" s="413" t="s">
        <v>415</v>
      </c>
      <c r="BC264" s="413" t="s">
        <v>415</v>
      </c>
      <c r="BD264" s="413" t="s">
        <v>415</v>
      </c>
      <c r="BE264" s="413" t="s">
        <v>415</v>
      </c>
      <c r="BF264" s="414" t="s">
        <v>415</v>
      </c>
    </row>
    <row r="265" spans="2:58" hidden="1">
      <c r="B265" s="263" t="s">
        <v>382</v>
      </c>
      <c r="C265" s="263" t="str">
        <f t="shared" ca="1" si="258"/>
        <v/>
      </c>
      <c r="D265" s="278" t="str">
        <f t="shared" si="259"/>
        <v>False</v>
      </c>
      <c r="E265" s="405" t="str">
        <f t="shared" si="240"/>
        <v>-</v>
      </c>
      <c r="F265" s="405" t="str">
        <f t="shared" si="241"/>
        <v>-</v>
      </c>
      <c r="G265" s="405" t="str">
        <f t="shared" si="242"/>
        <v>-</v>
      </c>
      <c r="H265" s="405" t="str">
        <f t="shared" si="243"/>
        <v>-</v>
      </c>
      <c r="I265" s="405" t="str">
        <f t="shared" si="244"/>
        <v>-</v>
      </c>
      <c r="J265" s="405" t="str">
        <f t="shared" si="245"/>
        <v>-</v>
      </c>
      <c r="K265" s="405" t="str">
        <f t="shared" si="246"/>
        <v>-</v>
      </c>
      <c r="L265" s="405" t="str">
        <f t="shared" si="247"/>
        <v>-</v>
      </c>
      <c r="M265" s="405" t="str">
        <f t="shared" si="248"/>
        <v>-</v>
      </c>
      <c r="N265" s="405" t="str">
        <f t="shared" si="249"/>
        <v>-</v>
      </c>
      <c r="O265" s="405" t="str">
        <f t="shared" si="250"/>
        <v>-</v>
      </c>
      <c r="P265" s="405" t="str">
        <f t="shared" si="251"/>
        <v>-</v>
      </c>
      <c r="Q265" s="405" t="str">
        <f t="shared" si="252"/>
        <v>-</v>
      </c>
      <c r="R265" s="405" t="str">
        <f t="shared" si="253"/>
        <v>-</v>
      </c>
      <c r="S265" s="405" t="str">
        <f t="shared" si="254"/>
        <v>-</v>
      </c>
      <c r="T265" s="405" t="str">
        <f t="shared" si="255"/>
        <v>-</v>
      </c>
      <c r="U265" s="405" t="str">
        <f t="shared" si="256"/>
        <v>-</v>
      </c>
      <c r="V265" s="405" t="str">
        <f t="shared" si="257"/>
        <v>-</v>
      </c>
      <c r="W265" s="432"/>
      <c r="X265" s="432"/>
      <c r="Y265" s="432"/>
      <c r="Z265" s="432"/>
      <c r="AA265" s="432"/>
      <c r="AB265" s="432"/>
      <c r="AC265" s="432"/>
      <c r="AD265" s="432"/>
      <c r="AE265" s="432"/>
      <c r="AF265" s="412" t="s">
        <v>415</v>
      </c>
      <c r="AG265" s="413" t="s">
        <v>415</v>
      </c>
      <c r="AH265" s="413" t="s">
        <v>415</v>
      </c>
      <c r="AI265" s="413" t="s">
        <v>415</v>
      </c>
      <c r="AJ265" s="413" t="s">
        <v>415</v>
      </c>
      <c r="AK265" s="413" t="s">
        <v>415</v>
      </c>
      <c r="AL265" s="413" t="s">
        <v>415</v>
      </c>
      <c r="AM265" s="413" t="s">
        <v>415</v>
      </c>
      <c r="AN265" s="413" t="s">
        <v>415</v>
      </c>
      <c r="AO265" s="413" t="s">
        <v>415</v>
      </c>
      <c r="AP265" s="413" t="s">
        <v>415</v>
      </c>
      <c r="AQ265" s="413" t="s">
        <v>415</v>
      </c>
      <c r="AR265" s="413" t="s">
        <v>415</v>
      </c>
      <c r="AS265" s="413" t="s">
        <v>415</v>
      </c>
      <c r="AT265" s="413" t="s">
        <v>415</v>
      </c>
      <c r="AU265" s="413" t="s">
        <v>415</v>
      </c>
      <c r="AV265" s="413" t="s">
        <v>415</v>
      </c>
      <c r="AW265" s="413" t="s">
        <v>415</v>
      </c>
      <c r="AX265" s="413" t="s">
        <v>415</v>
      </c>
      <c r="AY265" s="413" t="s">
        <v>415</v>
      </c>
      <c r="AZ265" s="413" t="s">
        <v>415</v>
      </c>
      <c r="BA265" s="413" t="s">
        <v>415</v>
      </c>
      <c r="BB265" s="413" t="s">
        <v>415</v>
      </c>
      <c r="BC265" s="413" t="s">
        <v>415</v>
      </c>
      <c r="BD265" s="413" t="s">
        <v>415</v>
      </c>
      <c r="BE265" s="413" t="s">
        <v>415</v>
      </c>
      <c r="BF265" s="414" t="s">
        <v>415</v>
      </c>
    </row>
    <row r="266" spans="2:58" hidden="1">
      <c r="B266" s="263" t="s">
        <v>383</v>
      </c>
      <c r="C266" s="263" t="str">
        <f t="shared" ca="1" si="258"/>
        <v/>
      </c>
      <c r="D266" s="278" t="str">
        <f t="shared" si="259"/>
        <v>False</v>
      </c>
      <c r="E266" s="405" t="str">
        <f t="shared" si="240"/>
        <v>-</v>
      </c>
      <c r="F266" s="405" t="str">
        <f t="shared" si="241"/>
        <v>-</v>
      </c>
      <c r="G266" s="405" t="str">
        <f t="shared" si="242"/>
        <v>-</v>
      </c>
      <c r="H266" s="405" t="str">
        <f t="shared" si="243"/>
        <v>-</v>
      </c>
      <c r="I266" s="405" t="str">
        <f t="shared" si="244"/>
        <v>-</v>
      </c>
      <c r="J266" s="405" t="str">
        <f t="shared" si="245"/>
        <v>-</v>
      </c>
      <c r="K266" s="405" t="str">
        <f t="shared" si="246"/>
        <v>-</v>
      </c>
      <c r="L266" s="405" t="str">
        <f t="shared" si="247"/>
        <v>-</v>
      </c>
      <c r="M266" s="405" t="str">
        <f t="shared" si="248"/>
        <v>-</v>
      </c>
      <c r="N266" s="405" t="str">
        <f t="shared" si="249"/>
        <v>-</v>
      </c>
      <c r="O266" s="405" t="str">
        <f t="shared" si="250"/>
        <v>-</v>
      </c>
      <c r="P266" s="405" t="str">
        <f t="shared" si="251"/>
        <v>-</v>
      </c>
      <c r="Q266" s="405" t="str">
        <f t="shared" si="252"/>
        <v>-</v>
      </c>
      <c r="R266" s="405" t="str">
        <f t="shared" si="253"/>
        <v>-</v>
      </c>
      <c r="S266" s="405" t="str">
        <f t="shared" si="254"/>
        <v>-</v>
      </c>
      <c r="T266" s="405" t="str">
        <f t="shared" si="255"/>
        <v>-</v>
      </c>
      <c r="U266" s="405" t="str">
        <f t="shared" si="256"/>
        <v>-</v>
      </c>
      <c r="V266" s="405" t="str">
        <f t="shared" si="257"/>
        <v>-</v>
      </c>
      <c r="W266" s="432"/>
      <c r="X266" s="432"/>
      <c r="Y266" s="432"/>
      <c r="Z266" s="432"/>
      <c r="AA266" s="432"/>
      <c r="AB266" s="432"/>
      <c r="AC266" s="432"/>
      <c r="AD266" s="432"/>
      <c r="AE266" s="432"/>
      <c r="AF266" s="412" t="s">
        <v>415</v>
      </c>
      <c r="AG266" s="413" t="s">
        <v>415</v>
      </c>
      <c r="AH266" s="413" t="s">
        <v>415</v>
      </c>
      <c r="AI266" s="413" t="s">
        <v>415</v>
      </c>
      <c r="AJ266" s="413" t="s">
        <v>415</v>
      </c>
      <c r="AK266" s="413" t="s">
        <v>415</v>
      </c>
      <c r="AL266" s="413" t="s">
        <v>415</v>
      </c>
      <c r="AM266" s="413" t="s">
        <v>415</v>
      </c>
      <c r="AN266" s="413" t="s">
        <v>415</v>
      </c>
      <c r="AO266" s="413" t="s">
        <v>415</v>
      </c>
      <c r="AP266" s="413" t="s">
        <v>415</v>
      </c>
      <c r="AQ266" s="413" t="s">
        <v>415</v>
      </c>
      <c r="AR266" s="413" t="s">
        <v>415</v>
      </c>
      <c r="AS266" s="413" t="s">
        <v>415</v>
      </c>
      <c r="AT266" s="413" t="s">
        <v>415</v>
      </c>
      <c r="AU266" s="413" t="s">
        <v>415</v>
      </c>
      <c r="AV266" s="413" t="s">
        <v>415</v>
      </c>
      <c r="AW266" s="413" t="s">
        <v>415</v>
      </c>
      <c r="AX266" s="413" t="s">
        <v>415</v>
      </c>
      <c r="AY266" s="413" t="s">
        <v>415</v>
      </c>
      <c r="AZ266" s="413" t="s">
        <v>415</v>
      </c>
      <c r="BA266" s="413" t="s">
        <v>415</v>
      </c>
      <c r="BB266" s="413" t="s">
        <v>415</v>
      </c>
      <c r="BC266" s="413" t="s">
        <v>415</v>
      </c>
      <c r="BD266" s="413" t="s">
        <v>415</v>
      </c>
      <c r="BE266" s="413" t="s">
        <v>415</v>
      </c>
      <c r="BF266" s="414" t="s">
        <v>415</v>
      </c>
    </row>
    <row r="267" spans="2:58" hidden="1">
      <c r="B267" s="263" t="s">
        <v>384</v>
      </c>
      <c r="C267" s="263" t="str">
        <f t="shared" ca="1" si="258"/>
        <v/>
      </c>
      <c r="D267" s="278" t="str">
        <f t="shared" si="259"/>
        <v>False</v>
      </c>
      <c r="E267" s="405" t="str">
        <f t="shared" si="240"/>
        <v>-</v>
      </c>
      <c r="F267" s="405" t="str">
        <f t="shared" si="241"/>
        <v>-</v>
      </c>
      <c r="G267" s="405" t="str">
        <f t="shared" si="242"/>
        <v>-</v>
      </c>
      <c r="H267" s="405" t="str">
        <f t="shared" si="243"/>
        <v>-</v>
      </c>
      <c r="I267" s="405" t="str">
        <f t="shared" si="244"/>
        <v>-</v>
      </c>
      <c r="J267" s="405" t="str">
        <f t="shared" si="245"/>
        <v>-</v>
      </c>
      <c r="K267" s="405" t="str">
        <f t="shared" si="246"/>
        <v>-</v>
      </c>
      <c r="L267" s="405" t="str">
        <f t="shared" si="247"/>
        <v>-</v>
      </c>
      <c r="M267" s="405" t="str">
        <f t="shared" si="248"/>
        <v>-</v>
      </c>
      <c r="N267" s="405" t="str">
        <f t="shared" si="249"/>
        <v>-</v>
      </c>
      <c r="O267" s="405" t="str">
        <f t="shared" si="250"/>
        <v>-</v>
      </c>
      <c r="P267" s="405" t="str">
        <f t="shared" si="251"/>
        <v>-</v>
      </c>
      <c r="Q267" s="405" t="str">
        <f t="shared" si="252"/>
        <v>-</v>
      </c>
      <c r="R267" s="405" t="str">
        <f t="shared" si="253"/>
        <v>-</v>
      </c>
      <c r="S267" s="405" t="str">
        <f t="shared" si="254"/>
        <v>-</v>
      </c>
      <c r="T267" s="405" t="str">
        <f t="shared" si="255"/>
        <v>-</v>
      </c>
      <c r="U267" s="405" t="str">
        <f t="shared" si="256"/>
        <v>-</v>
      </c>
      <c r="V267" s="405" t="str">
        <f t="shared" si="257"/>
        <v>-</v>
      </c>
      <c r="W267" s="432"/>
      <c r="X267" s="432"/>
      <c r="Y267" s="432"/>
      <c r="Z267" s="432"/>
      <c r="AA267" s="432"/>
      <c r="AB267" s="432"/>
      <c r="AC267" s="432"/>
      <c r="AD267" s="432"/>
      <c r="AE267" s="432"/>
      <c r="AF267" s="412" t="s">
        <v>415</v>
      </c>
      <c r="AG267" s="413" t="s">
        <v>415</v>
      </c>
      <c r="AH267" s="413" t="s">
        <v>415</v>
      </c>
      <c r="AI267" s="413" t="s">
        <v>415</v>
      </c>
      <c r="AJ267" s="413" t="s">
        <v>415</v>
      </c>
      <c r="AK267" s="413" t="s">
        <v>415</v>
      </c>
      <c r="AL267" s="413" t="s">
        <v>415</v>
      </c>
      <c r="AM267" s="413" t="s">
        <v>415</v>
      </c>
      <c r="AN267" s="413" t="s">
        <v>415</v>
      </c>
      <c r="AO267" s="413" t="s">
        <v>415</v>
      </c>
      <c r="AP267" s="413" t="s">
        <v>415</v>
      </c>
      <c r="AQ267" s="413" t="s">
        <v>415</v>
      </c>
      <c r="AR267" s="413" t="s">
        <v>415</v>
      </c>
      <c r="AS267" s="413" t="s">
        <v>415</v>
      </c>
      <c r="AT267" s="413" t="s">
        <v>415</v>
      </c>
      <c r="AU267" s="413" t="s">
        <v>415</v>
      </c>
      <c r="AV267" s="413" t="s">
        <v>415</v>
      </c>
      <c r="AW267" s="413" t="s">
        <v>415</v>
      </c>
      <c r="AX267" s="413" t="s">
        <v>415</v>
      </c>
      <c r="AY267" s="413" t="s">
        <v>415</v>
      </c>
      <c r="AZ267" s="413" t="s">
        <v>415</v>
      </c>
      <c r="BA267" s="413" t="s">
        <v>415</v>
      </c>
      <c r="BB267" s="413" t="s">
        <v>415</v>
      </c>
      <c r="BC267" s="413" t="s">
        <v>415</v>
      </c>
      <c r="BD267" s="413" t="s">
        <v>415</v>
      </c>
      <c r="BE267" s="413" t="s">
        <v>415</v>
      </c>
      <c r="BF267" s="414" t="s">
        <v>415</v>
      </c>
    </row>
    <row r="268" spans="2:58" hidden="1">
      <c r="B268" s="263" t="s">
        <v>385</v>
      </c>
      <c r="C268" s="263" t="str">
        <f t="shared" ca="1" si="258"/>
        <v/>
      </c>
      <c r="D268" s="278" t="str">
        <f t="shared" si="259"/>
        <v>False</v>
      </c>
      <c r="E268" s="405" t="str">
        <f t="shared" si="240"/>
        <v>-</v>
      </c>
      <c r="F268" s="405" t="str">
        <f t="shared" si="241"/>
        <v>-</v>
      </c>
      <c r="G268" s="405" t="str">
        <f t="shared" si="242"/>
        <v>-</v>
      </c>
      <c r="H268" s="405" t="str">
        <f t="shared" si="243"/>
        <v>-</v>
      </c>
      <c r="I268" s="405" t="str">
        <f t="shared" si="244"/>
        <v>-</v>
      </c>
      <c r="J268" s="405" t="str">
        <f t="shared" si="245"/>
        <v>-</v>
      </c>
      <c r="K268" s="405" t="str">
        <f t="shared" si="246"/>
        <v>-</v>
      </c>
      <c r="L268" s="405" t="str">
        <f t="shared" si="247"/>
        <v>-</v>
      </c>
      <c r="M268" s="405" t="str">
        <f t="shared" si="248"/>
        <v>-</v>
      </c>
      <c r="N268" s="405" t="str">
        <f t="shared" si="249"/>
        <v>-</v>
      </c>
      <c r="O268" s="405" t="str">
        <f t="shared" si="250"/>
        <v>-</v>
      </c>
      <c r="P268" s="405" t="str">
        <f t="shared" si="251"/>
        <v>-</v>
      </c>
      <c r="Q268" s="405" t="str">
        <f t="shared" si="252"/>
        <v>-</v>
      </c>
      <c r="R268" s="405" t="str">
        <f t="shared" si="253"/>
        <v>-</v>
      </c>
      <c r="S268" s="405" t="str">
        <f t="shared" si="254"/>
        <v>-</v>
      </c>
      <c r="T268" s="405" t="str">
        <f t="shared" si="255"/>
        <v>-</v>
      </c>
      <c r="U268" s="405" t="str">
        <f t="shared" si="256"/>
        <v>-</v>
      </c>
      <c r="V268" s="405" t="str">
        <f t="shared" si="257"/>
        <v>-</v>
      </c>
      <c r="W268" s="432"/>
      <c r="X268" s="432"/>
      <c r="Y268" s="432"/>
      <c r="Z268" s="432"/>
      <c r="AA268" s="432"/>
      <c r="AB268" s="432"/>
      <c r="AC268" s="432"/>
      <c r="AD268" s="432"/>
      <c r="AE268" s="432"/>
      <c r="AF268" s="412" t="s">
        <v>415</v>
      </c>
      <c r="AG268" s="413" t="s">
        <v>415</v>
      </c>
      <c r="AH268" s="413" t="s">
        <v>415</v>
      </c>
      <c r="AI268" s="413" t="s">
        <v>415</v>
      </c>
      <c r="AJ268" s="413" t="s">
        <v>415</v>
      </c>
      <c r="AK268" s="413" t="s">
        <v>415</v>
      </c>
      <c r="AL268" s="413" t="s">
        <v>415</v>
      </c>
      <c r="AM268" s="413" t="s">
        <v>415</v>
      </c>
      <c r="AN268" s="413" t="s">
        <v>415</v>
      </c>
      <c r="AO268" s="413" t="s">
        <v>415</v>
      </c>
      <c r="AP268" s="413" t="s">
        <v>415</v>
      </c>
      <c r="AQ268" s="413" t="s">
        <v>415</v>
      </c>
      <c r="AR268" s="413" t="s">
        <v>415</v>
      </c>
      <c r="AS268" s="413" t="s">
        <v>415</v>
      </c>
      <c r="AT268" s="413" t="s">
        <v>415</v>
      </c>
      <c r="AU268" s="413" t="s">
        <v>415</v>
      </c>
      <c r="AV268" s="413" t="s">
        <v>415</v>
      </c>
      <c r="AW268" s="413" t="s">
        <v>415</v>
      </c>
      <c r="AX268" s="413" t="s">
        <v>415</v>
      </c>
      <c r="AY268" s="413" t="s">
        <v>415</v>
      </c>
      <c r="AZ268" s="413" t="s">
        <v>415</v>
      </c>
      <c r="BA268" s="413" t="s">
        <v>415</v>
      </c>
      <c r="BB268" s="413" t="s">
        <v>415</v>
      </c>
      <c r="BC268" s="413" t="s">
        <v>415</v>
      </c>
      <c r="BD268" s="413" t="s">
        <v>415</v>
      </c>
      <c r="BE268" s="413" t="s">
        <v>415</v>
      </c>
      <c r="BF268" s="414" t="s">
        <v>415</v>
      </c>
    </row>
    <row r="269" spans="2:58" ht="15" hidden="1" thickBot="1">
      <c r="B269" s="263" t="s">
        <v>386</v>
      </c>
      <c r="C269" s="263" t="str">
        <f t="shared" ca="1" si="258"/>
        <v/>
      </c>
      <c r="D269" s="278" t="str">
        <f t="shared" si="259"/>
        <v>False</v>
      </c>
      <c r="E269" s="405" t="str">
        <f t="shared" si="240"/>
        <v>-</v>
      </c>
      <c r="F269" s="405" t="str">
        <f t="shared" si="241"/>
        <v>-</v>
      </c>
      <c r="G269" s="405" t="str">
        <f t="shared" si="242"/>
        <v>-</v>
      </c>
      <c r="H269" s="405" t="str">
        <f t="shared" si="243"/>
        <v>-</v>
      </c>
      <c r="I269" s="405" t="str">
        <f t="shared" si="244"/>
        <v>-</v>
      </c>
      <c r="J269" s="405" t="str">
        <f t="shared" si="245"/>
        <v>-</v>
      </c>
      <c r="K269" s="405" t="str">
        <f t="shared" si="246"/>
        <v>-</v>
      </c>
      <c r="L269" s="405" t="str">
        <f t="shared" si="247"/>
        <v>-</v>
      </c>
      <c r="M269" s="405" t="str">
        <f t="shared" si="248"/>
        <v>-</v>
      </c>
      <c r="N269" s="405" t="str">
        <f t="shared" si="249"/>
        <v>-</v>
      </c>
      <c r="O269" s="405" t="str">
        <f t="shared" si="250"/>
        <v>-</v>
      </c>
      <c r="P269" s="405" t="str">
        <f t="shared" si="251"/>
        <v>-</v>
      </c>
      <c r="Q269" s="405" t="str">
        <f t="shared" si="252"/>
        <v>-</v>
      </c>
      <c r="R269" s="405" t="str">
        <f t="shared" si="253"/>
        <v>-</v>
      </c>
      <c r="S269" s="405" t="str">
        <f t="shared" si="254"/>
        <v>-</v>
      </c>
      <c r="T269" s="405" t="str">
        <f t="shared" si="255"/>
        <v>-</v>
      </c>
      <c r="U269" s="405" t="str">
        <f t="shared" si="256"/>
        <v>-</v>
      </c>
      <c r="V269" s="405" t="str">
        <f t="shared" si="257"/>
        <v>-</v>
      </c>
      <c r="W269" s="432"/>
      <c r="X269" s="432"/>
      <c r="Y269" s="432"/>
      <c r="Z269" s="432"/>
      <c r="AA269" s="432"/>
      <c r="AB269" s="432"/>
      <c r="AC269" s="432"/>
      <c r="AD269" s="432"/>
      <c r="AE269" s="432"/>
      <c r="AF269" s="415" t="s">
        <v>415</v>
      </c>
      <c r="AG269" s="416" t="s">
        <v>415</v>
      </c>
      <c r="AH269" s="416" t="s">
        <v>415</v>
      </c>
      <c r="AI269" s="416" t="s">
        <v>415</v>
      </c>
      <c r="AJ269" s="416" t="s">
        <v>415</v>
      </c>
      <c r="AK269" s="416" t="s">
        <v>415</v>
      </c>
      <c r="AL269" s="416" t="s">
        <v>415</v>
      </c>
      <c r="AM269" s="416" t="s">
        <v>415</v>
      </c>
      <c r="AN269" s="416" t="s">
        <v>415</v>
      </c>
      <c r="AO269" s="416" t="s">
        <v>415</v>
      </c>
      <c r="AP269" s="416" t="s">
        <v>415</v>
      </c>
      <c r="AQ269" s="416" t="s">
        <v>415</v>
      </c>
      <c r="AR269" s="416" t="s">
        <v>415</v>
      </c>
      <c r="AS269" s="416" t="s">
        <v>415</v>
      </c>
      <c r="AT269" s="416" t="s">
        <v>415</v>
      </c>
      <c r="AU269" s="416" t="s">
        <v>415</v>
      </c>
      <c r="AV269" s="416" t="s">
        <v>415</v>
      </c>
      <c r="AW269" s="416" t="s">
        <v>415</v>
      </c>
      <c r="AX269" s="416" t="s">
        <v>415</v>
      </c>
      <c r="AY269" s="416" t="s">
        <v>415</v>
      </c>
      <c r="AZ269" s="416" t="s">
        <v>415</v>
      </c>
      <c r="BA269" s="416" t="s">
        <v>415</v>
      </c>
      <c r="BB269" s="416" t="s">
        <v>415</v>
      </c>
      <c r="BC269" s="416" t="s">
        <v>415</v>
      </c>
      <c r="BD269" s="416" t="s">
        <v>415</v>
      </c>
      <c r="BE269" s="416" t="s">
        <v>415</v>
      </c>
      <c r="BF269" s="417" t="s">
        <v>415</v>
      </c>
    </row>
    <row r="270" spans="2:58" hidden="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row>
    <row r="271" spans="2:58">
      <c r="F271" s="278"/>
      <c r="G271" s="278"/>
      <c r="H271" s="278"/>
      <c r="I271" s="278"/>
      <c r="J271" s="278"/>
      <c r="K271" s="278"/>
      <c r="L271" s="278"/>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row>
    <row r="272" spans="2:58" ht="15" thickBot="1">
      <c r="B272" s="371"/>
      <c r="C272" s="59" t="s">
        <v>407</v>
      </c>
      <c r="E272" s="371"/>
      <c r="F272" s="731" t="s">
        <v>387</v>
      </c>
      <c r="G272" s="731"/>
      <c r="H272" s="731"/>
      <c r="I272" s="731"/>
      <c r="J272" s="731"/>
      <c r="K272" s="731"/>
      <c r="L272" s="410"/>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row>
    <row r="273" spans="2:52" ht="26.4">
      <c r="B273" s="372"/>
      <c r="C273" s="427" t="s">
        <v>388</v>
      </c>
      <c r="D273" s="411"/>
      <c r="E273" s="429" t="s">
        <v>389</v>
      </c>
      <c r="F273" s="426" t="s">
        <v>240</v>
      </c>
      <c r="G273" s="425" t="s">
        <v>285</v>
      </c>
      <c r="H273" s="425" t="s">
        <v>286</v>
      </c>
      <c r="I273" s="425" t="s">
        <v>261</v>
      </c>
      <c r="J273" s="425" t="s">
        <v>398</v>
      </c>
      <c r="K273" s="425" t="s">
        <v>390</v>
      </c>
      <c r="L273" s="425" t="s">
        <v>391</v>
      </c>
      <c r="M273" s="425" t="s">
        <v>392</v>
      </c>
      <c r="N273" s="425" t="s">
        <v>393</v>
      </c>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row>
    <row r="274" spans="2:52">
      <c r="B274" s="278"/>
      <c r="C274" s="424" t="s">
        <v>420</v>
      </c>
      <c r="D274" s="285"/>
      <c r="E274" s="408" t="str">
        <f>IF(COUNTIFS(F274:K274,"Taip"),"Taip","Ne")</f>
        <v>Ne</v>
      </c>
      <c r="F274" s="338" t="str">
        <f>IFERROR(IF(OR(ABS(E165)&gt;0.01,ABS(F165)&gt;0.01),"Taip",""),"")</f>
        <v/>
      </c>
      <c r="G274" s="263" t="str">
        <f>IFERROR(IF(OR(ABS(G165)&gt;0.01,ABS(H165)&gt;0.01),"Taip",""),"")</f>
        <v/>
      </c>
      <c r="H274" s="263" t="str">
        <f>IFERROR(IF(OR(ABS(I165)&gt;0.01,ABS(J165)&gt;0.01),"Taip",""),"")</f>
        <v/>
      </c>
      <c r="I274" s="263" t="str">
        <f>IFERROR(IF(OR(ABS(K165)&gt;0.01,ABS(L165)&gt;0.01),"Taip",""),"")</f>
        <v/>
      </c>
      <c r="J274" s="263" t="str">
        <f>IFERROR(IF(OR(ABS(M165)&gt;0.01,ABS(N165)&gt;0.01),"Taip",""),"")</f>
        <v/>
      </c>
      <c r="K274" s="263" t="str">
        <f>IFERROR(IF(OR(ABS(O165)&gt;0.01,ABS(P165)&gt;0.01),"Taip",""),"")</f>
        <v/>
      </c>
      <c r="L274" s="263" t="str">
        <f>IFERROR(IF(OR(ABS(Q165)&gt;0.01,ABS(R165)&gt;0.01),"Taip",""),"")</f>
        <v/>
      </c>
      <c r="M274" s="263" t="str">
        <f>IFERROR(IF(OR(ABS(S165)&gt;0.01,ABS(T165)&gt;0.01),"Taip",""),"")</f>
        <v/>
      </c>
      <c r="N274" s="263" t="str">
        <f>IFERROR(IF(OR(ABS(U165)&gt;0.01,ABS(V165)&gt;0.01),"Taip",""),"")</f>
        <v/>
      </c>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row>
    <row r="275" spans="2:52">
      <c r="B275" s="278"/>
      <c r="C275" s="424" t="s">
        <v>283</v>
      </c>
      <c r="D275" s="285"/>
      <c r="E275" s="408" t="str">
        <f t="shared" ref="E275:E338" si="260">IF(COUNTIFS(F275:K275,"Taip"),"Taip","Ne")</f>
        <v>Ne</v>
      </c>
      <c r="F275" s="338" t="str">
        <f t="shared" ref="F275:F338" si="261">IFERROR(IF(OR(ABS(E166)&gt;0.01,ABS(F166)&gt;0.01),"Taip",""),"")</f>
        <v/>
      </c>
      <c r="G275" s="263" t="str">
        <f t="shared" ref="G275:G338" si="262">IFERROR(IF(OR(ABS(G166)&gt;0.01,ABS(H166)&gt;0.01),"Taip",""),"")</f>
        <v/>
      </c>
      <c r="H275" s="263" t="str">
        <f t="shared" ref="H275:H338" si="263">IFERROR(IF(OR(ABS(I166)&gt;0.01,ABS(J166)&gt;0.01),"Taip",""),"")</f>
        <v/>
      </c>
      <c r="I275" s="263" t="str">
        <f t="shared" ref="I275:I338" si="264">IFERROR(IF(OR(ABS(K166)&gt;0.01,ABS(L166)&gt;0.01),"Taip",""),"")</f>
        <v/>
      </c>
      <c r="J275" s="263" t="str">
        <f t="shared" ref="J275:J338" si="265">IFERROR(IF(OR(ABS(M166)&gt;0.01,ABS(N166)&gt;0.01),"Taip",""),"")</f>
        <v/>
      </c>
      <c r="K275" s="263" t="str">
        <f t="shared" ref="K275:K338" si="266">IFERROR(IF(OR(ABS(O166)&gt;0.01,ABS(P166)&gt;0.01),"Taip",""),"")</f>
        <v/>
      </c>
      <c r="L275" s="263" t="str">
        <f t="shared" ref="L275:L338" si="267">IFERROR(IF(OR(ABS(Q166)&gt;0.01,ABS(R166)&gt;0.01),"Taip",""),"")</f>
        <v/>
      </c>
      <c r="M275" s="263" t="str">
        <f t="shared" ref="M275:M338" si="268">IFERROR(IF(OR(ABS(S166)&gt;0.01,ABS(T166)&gt;0.01),"Taip",""),"")</f>
        <v/>
      </c>
      <c r="N275" s="263" t="str">
        <f t="shared" ref="N275:N338" si="269">IFERROR(IF(OR(ABS(U166)&gt;0.01,ABS(V166)&gt;0.01),"Taip",""),"")</f>
        <v/>
      </c>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row>
    <row r="276" spans="2:52">
      <c r="B276" s="278"/>
      <c r="C276" s="424" t="s">
        <v>284</v>
      </c>
      <c r="D276" s="285"/>
      <c r="E276" s="408" t="str">
        <f t="shared" si="260"/>
        <v>Ne</v>
      </c>
      <c r="F276" s="338" t="str">
        <f t="shared" si="261"/>
        <v/>
      </c>
      <c r="G276" s="263" t="str">
        <f t="shared" si="262"/>
        <v/>
      </c>
      <c r="H276" s="263" t="str">
        <f t="shared" si="263"/>
        <v/>
      </c>
      <c r="I276" s="263" t="str">
        <f t="shared" si="264"/>
        <v/>
      </c>
      <c r="J276" s="263" t="str">
        <f t="shared" si="265"/>
        <v/>
      </c>
      <c r="K276" s="263" t="str">
        <f t="shared" si="266"/>
        <v/>
      </c>
      <c r="L276" s="263" t="str">
        <f t="shared" si="267"/>
        <v/>
      </c>
      <c r="M276" s="263" t="str">
        <f t="shared" si="268"/>
        <v/>
      </c>
      <c r="N276" s="263" t="str">
        <f t="shared" si="269"/>
        <v/>
      </c>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row>
    <row r="277" spans="2:52" hidden="1">
      <c r="B277" s="263" t="s">
        <v>287</v>
      </c>
      <c r="C277" s="263" t="str">
        <f t="shared" ref="C277:C340" ca="1" si="270">VLOOKUP(B277,$B$12:$C$129,2,FALSE)</f>
        <v>Veikla (nurodykite pavadinimą; suplanuotas investicijas pagrįskite prielaidų lape)</v>
      </c>
      <c r="D277" s="278" t="str">
        <f>VLOOKUP(B277,$B$168:$D$269,3,FALSE)</f>
        <v>False</v>
      </c>
      <c r="E277" s="408" t="str">
        <f t="shared" si="260"/>
        <v>Ne</v>
      </c>
      <c r="F277" s="338" t="str">
        <f t="shared" si="261"/>
        <v/>
      </c>
      <c r="G277" s="263" t="str">
        <f t="shared" si="262"/>
        <v/>
      </c>
      <c r="H277" s="263" t="str">
        <f t="shared" si="263"/>
        <v/>
      </c>
      <c r="I277" s="263" t="str">
        <f t="shared" si="264"/>
        <v/>
      </c>
      <c r="J277" s="263" t="str">
        <f t="shared" si="265"/>
        <v/>
      </c>
      <c r="K277" s="263" t="str">
        <f t="shared" si="266"/>
        <v/>
      </c>
      <c r="L277" s="263" t="str">
        <f t="shared" si="267"/>
        <v/>
      </c>
      <c r="M277" s="263" t="str">
        <f t="shared" si="268"/>
        <v/>
      </c>
      <c r="N277" s="263" t="str">
        <f t="shared" si="269"/>
        <v/>
      </c>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row>
    <row r="278" spans="2:52" hidden="1">
      <c r="B278" s="263" t="s">
        <v>288</v>
      </c>
      <c r="C278" s="263" t="str">
        <f t="shared" ca="1" si="270"/>
        <v>Veikla</v>
      </c>
      <c r="D278" s="278" t="str">
        <f t="shared" ref="D278:D341" si="271">VLOOKUP(B278,$B$168:$D$269,3,FALSE)</f>
        <v>False</v>
      </c>
      <c r="E278" s="408" t="str">
        <f t="shared" si="260"/>
        <v>Ne</v>
      </c>
      <c r="F278" s="338" t="str">
        <f t="shared" si="261"/>
        <v/>
      </c>
      <c r="G278" s="263" t="str">
        <f t="shared" si="262"/>
        <v/>
      </c>
      <c r="H278" s="263" t="str">
        <f t="shared" si="263"/>
        <v/>
      </c>
      <c r="I278" s="263" t="str">
        <f t="shared" si="264"/>
        <v/>
      </c>
      <c r="J278" s="263" t="str">
        <f t="shared" si="265"/>
        <v/>
      </c>
      <c r="K278" s="263" t="str">
        <f t="shared" si="266"/>
        <v/>
      </c>
      <c r="L278" s="263" t="str">
        <f t="shared" si="267"/>
        <v/>
      </c>
      <c r="M278" s="263" t="str">
        <f t="shared" si="268"/>
        <v/>
      </c>
      <c r="N278" s="263" t="str">
        <f t="shared" si="269"/>
        <v/>
      </c>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row>
    <row r="279" spans="2:52" hidden="1">
      <c r="B279" s="263" t="s">
        <v>289</v>
      </c>
      <c r="C279" s="263" t="str">
        <f t="shared" ca="1" si="270"/>
        <v>Veikla</v>
      </c>
      <c r="D279" s="278" t="str">
        <f t="shared" si="271"/>
        <v>False</v>
      </c>
      <c r="E279" s="408" t="str">
        <f t="shared" si="260"/>
        <v>Ne</v>
      </c>
      <c r="F279" s="338" t="str">
        <f t="shared" si="261"/>
        <v/>
      </c>
      <c r="G279" s="263" t="str">
        <f t="shared" si="262"/>
        <v/>
      </c>
      <c r="H279" s="263" t="str">
        <f t="shared" si="263"/>
        <v/>
      </c>
      <c r="I279" s="263" t="str">
        <f t="shared" si="264"/>
        <v/>
      </c>
      <c r="J279" s="263" t="str">
        <f t="shared" si="265"/>
        <v/>
      </c>
      <c r="K279" s="263" t="str">
        <f t="shared" si="266"/>
        <v/>
      </c>
      <c r="L279" s="263" t="str">
        <f t="shared" si="267"/>
        <v/>
      </c>
      <c r="M279" s="263" t="str">
        <f t="shared" si="268"/>
        <v/>
      </c>
      <c r="N279" s="263" t="str">
        <f t="shared" si="269"/>
        <v/>
      </c>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row>
    <row r="280" spans="2:52" hidden="1">
      <c r="B280" s="263" t="s">
        <v>290</v>
      </c>
      <c r="C280" s="263" t="str">
        <f t="shared" ca="1" si="270"/>
        <v>Veikla</v>
      </c>
      <c r="D280" s="278" t="str">
        <f t="shared" si="271"/>
        <v>False</v>
      </c>
      <c r="E280" s="408" t="str">
        <f t="shared" si="260"/>
        <v>Ne</v>
      </c>
      <c r="F280" s="338" t="str">
        <f t="shared" si="261"/>
        <v/>
      </c>
      <c r="G280" s="263" t="str">
        <f t="shared" si="262"/>
        <v/>
      </c>
      <c r="H280" s="263" t="str">
        <f t="shared" si="263"/>
        <v/>
      </c>
      <c r="I280" s="263" t="str">
        <f t="shared" si="264"/>
        <v/>
      </c>
      <c r="J280" s="263" t="str">
        <f t="shared" si="265"/>
        <v/>
      </c>
      <c r="K280" s="263" t="str">
        <f t="shared" si="266"/>
        <v/>
      </c>
      <c r="L280" s="263" t="str">
        <f t="shared" si="267"/>
        <v/>
      </c>
      <c r="M280" s="263" t="str">
        <f t="shared" si="268"/>
        <v/>
      </c>
      <c r="N280" s="263" t="str">
        <f t="shared" si="269"/>
        <v/>
      </c>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row>
    <row r="281" spans="2:52" hidden="1">
      <c r="B281" s="263" t="s">
        <v>291</v>
      </c>
      <c r="C281" s="263" t="str">
        <f t="shared" ca="1" si="270"/>
        <v>Veikla</v>
      </c>
      <c r="D281" s="278" t="str">
        <f t="shared" si="271"/>
        <v>False</v>
      </c>
      <c r="E281" s="408" t="str">
        <f t="shared" si="260"/>
        <v>Ne</v>
      </c>
      <c r="F281" s="338" t="str">
        <f t="shared" si="261"/>
        <v/>
      </c>
      <c r="G281" s="263" t="str">
        <f t="shared" si="262"/>
        <v/>
      </c>
      <c r="H281" s="263" t="str">
        <f t="shared" si="263"/>
        <v/>
      </c>
      <c r="I281" s="263" t="str">
        <f t="shared" si="264"/>
        <v/>
      </c>
      <c r="J281" s="263" t="str">
        <f t="shared" si="265"/>
        <v/>
      </c>
      <c r="K281" s="263" t="str">
        <f t="shared" si="266"/>
        <v/>
      </c>
      <c r="L281" s="263" t="str">
        <f t="shared" si="267"/>
        <v/>
      </c>
      <c r="M281" s="263" t="str">
        <f t="shared" si="268"/>
        <v/>
      </c>
      <c r="N281" s="263" t="str">
        <f t="shared" si="269"/>
        <v/>
      </c>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row>
    <row r="282" spans="2:52" hidden="1">
      <c r="B282" s="263" t="s">
        <v>292</v>
      </c>
      <c r="C282" s="263" t="str">
        <f t="shared" ca="1" si="270"/>
        <v>Veikla</v>
      </c>
      <c r="D282" s="278" t="str">
        <f t="shared" si="271"/>
        <v>False</v>
      </c>
      <c r="E282" s="408" t="str">
        <f t="shared" si="260"/>
        <v>Ne</v>
      </c>
      <c r="F282" s="338" t="str">
        <f t="shared" si="261"/>
        <v/>
      </c>
      <c r="G282" s="263" t="str">
        <f t="shared" si="262"/>
        <v/>
      </c>
      <c r="H282" s="263" t="str">
        <f t="shared" si="263"/>
        <v/>
      </c>
      <c r="I282" s="263" t="str">
        <f t="shared" si="264"/>
        <v/>
      </c>
      <c r="J282" s="263" t="str">
        <f t="shared" si="265"/>
        <v/>
      </c>
      <c r="K282" s="263" t="str">
        <f t="shared" si="266"/>
        <v/>
      </c>
      <c r="L282" s="263" t="str">
        <f t="shared" si="267"/>
        <v/>
      </c>
      <c r="M282" s="263" t="str">
        <f t="shared" si="268"/>
        <v/>
      </c>
      <c r="N282" s="263" t="str">
        <f t="shared" si="269"/>
        <v/>
      </c>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row>
    <row r="283" spans="2:52" hidden="1">
      <c r="B283" s="263" t="s">
        <v>293</v>
      </c>
      <c r="C283" s="263" t="str">
        <f t="shared" ca="1" si="270"/>
        <v>Veikla</v>
      </c>
      <c r="D283" s="278" t="str">
        <f t="shared" si="271"/>
        <v>False</v>
      </c>
      <c r="E283" s="408" t="str">
        <f t="shared" si="260"/>
        <v>Ne</v>
      </c>
      <c r="F283" s="338" t="str">
        <f t="shared" si="261"/>
        <v/>
      </c>
      <c r="G283" s="263" t="str">
        <f t="shared" si="262"/>
        <v/>
      </c>
      <c r="H283" s="263" t="str">
        <f t="shared" si="263"/>
        <v/>
      </c>
      <c r="I283" s="263" t="str">
        <f t="shared" si="264"/>
        <v/>
      </c>
      <c r="J283" s="263" t="str">
        <f t="shared" si="265"/>
        <v/>
      </c>
      <c r="K283" s="263" t="str">
        <f t="shared" si="266"/>
        <v/>
      </c>
      <c r="L283" s="263" t="str">
        <f t="shared" si="267"/>
        <v/>
      </c>
      <c r="M283" s="263" t="str">
        <f t="shared" si="268"/>
        <v/>
      </c>
      <c r="N283" s="263" t="str">
        <f t="shared" si="269"/>
        <v/>
      </c>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row>
    <row r="284" spans="2:52" hidden="1">
      <c r="B284" s="263" t="s">
        <v>294</v>
      </c>
      <c r="C284" s="263" t="str">
        <f t="shared" ca="1" si="270"/>
        <v>Veikla</v>
      </c>
      <c r="D284" s="278" t="str">
        <f t="shared" si="271"/>
        <v>False</v>
      </c>
      <c r="E284" s="408" t="str">
        <f t="shared" si="260"/>
        <v>Ne</v>
      </c>
      <c r="F284" s="338" t="str">
        <f t="shared" si="261"/>
        <v/>
      </c>
      <c r="G284" s="263" t="str">
        <f t="shared" si="262"/>
        <v/>
      </c>
      <c r="H284" s="263" t="str">
        <f t="shared" si="263"/>
        <v/>
      </c>
      <c r="I284" s="263" t="str">
        <f t="shared" si="264"/>
        <v/>
      </c>
      <c r="J284" s="263" t="str">
        <f t="shared" si="265"/>
        <v/>
      </c>
      <c r="K284" s="263" t="str">
        <f t="shared" si="266"/>
        <v/>
      </c>
      <c r="L284" s="263" t="str">
        <f t="shared" si="267"/>
        <v/>
      </c>
      <c r="M284" s="263" t="str">
        <f t="shared" si="268"/>
        <v/>
      </c>
      <c r="N284" s="263" t="str">
        <f t="shared" si="269"/>
        <v/>
      </c>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row>
    <row r="285" spans="2:52" hidden="1">
      <c r="B285" s="263" t="s">
        <v>295</v>
      </c>
      <c r="C285" s="263" t="str">
        <f t="shared" ca="1" si="270"/>
        <v>Reinvesticijos (po priemonės įgyvendinimo)</v>
      </c>
      <c r="D285" s="278" t="str">
        <f t="shared" si="271"/>
        <v>False</v>
      </c>
      <c r="E285" s="408" t="str">
        <f t="shared" si="260"/>
        <v>Ne</v>
      </c>
      <c r="F285" s="338" t="str">
        <f t="shared" si="261"/>
        <v/>
      </c>
      <c r="G285" s="263" t="str">
        <f t="shared" si="262"/>
        <v/>
      </c>
      <c r="H285" s="263" t="str">
        <f t="shared" si="263"/>
        <v/>
      </c>
      <c r="I285" s="263" t="str">
        <f t="shared" si="264"/>
        <v/>
      </c>
      <c r="J285" s="263" t="str">
        <f t="shared" si="265"/>
        <v/>
      </c>
      <c r="K285" s="263" t="str">
        <f t="shared" si="266"/>
        <v/>
      </c>
      <c r="L285" s="263" t="str">
        <f t="shared" si="267"/>
        <v/>
      </c>
      <c r="M285" s="263" t="str">
        <f t="shared" si="268"/>
        <v/>
      </c>
      <c r="N285" s="263" t="str">
        <f t="shared" si="269"/>
        <v/>
      </c>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row>
    <row r="286" spans="2:52" hidden="1">
      <c r="B286" s="263" t="s">
        <v>296</v>
      </c>
      <c r="C286" s="263" t="str">
        <f t="shared" ca="1" si="270"/>
        <v>Likutinė vertė</v>
      </c>
      <c r="D286" s="278" t="str">
        <f t="shared" si="271"/>
        <v>False</v>
      </c>
      <c r="E286" s="408" t="str">
        <f t="shared" si="260"/>
        <v>Ne</v>
      </c>
      <c r="F286" s="338" t="str">
        <f t="shared" si="261"/>
        <v/>
      </c>
      <c r="G286" s="263" t="str">
        <f t="shared" si="262"/>
        <v/>
      </c>
      <c r="H286" s="263" t="str">
        <f t="shared" si="263"/>
        <v/>
      </c>
      <c r="I286" s="263" t="str">
        <f t="shared" si="264"/>
        <v/>
      </c>
      <c r="J286" s="263" t="str">
        <f t="shared" si="265"/>
        <v/>
      </c>
      <c r="K286" s="263" t="str">
        <f t="shared" si="266"/>
        <v/>
      </c>
      <c r="L286" s="263" t="str">
        <f t="shared" si="267"/>
        <v/>
      </c>
      <c r="M286" s="263" t="str">
        <f t="shared" si="268"/>
        <v/>
      </c>
      <c r="N286" s="263" t="str">
        <f t="shared" si="269"/>
        <v/>
      </c>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row>
    <row r="287" spans="2:52" hidden="1">
      <c r="B287" s="263" t="s">
        <v>297</v>
      </c>
      <c r="C287" s="263" t="str">
        <f t="shared" ca="1" si="270"/>
        <v>Veikla</v>
      </c>
      <c r="D287" s="278" t="str">
        <f t="shared" si="271"/>
        <v>False</v>
      </c>
      <c r="E287" s="408" t="str">
        <f t="shared" si="260"/>
        <v>Ne</v>
      </c>
      <c r="F287" s="338" t="str">
        <f t="shared" si="261"/>
        <v/>
      </c>
      <c r="G287" s="263" t="str">
        <f t="shared" si="262"/>
        <v/>
      </c>
      <c r="H287" s="263" t="str">
        <f t="shared" si="263"/>
        <v/>
      </c>
      <c r="I287" s="263" t="str">
        <f t="shared" si="264"/>
        <v/>
      </c>
      <c r="J287" s="263" t="str">
        <f t="shared" si="265"/>
        <v/>
      </c>
      <c r="K287" s="263" t="str">
        <f t="shared" si="266"/>
        <v/>
      </c>
      <c r="L287" s="263" t="str">
        <f t="shared" si="267"/>
        <v/>
      </c>
      <c r="M287" s="263" t="str">
        <f t="shared" si="268"/>
        <v/>
      </c>
      <c r="N287" s="263" t="str">
        <f t="shared" si="269"/>
        <v/>
      </c>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row>
    <row r="288" spans="2:52" hidden="1">
      <c r="B288" s="263" t="s">
        <v>298</v>
      </c>
      <c r="C288" s="263" t="str">
        <f t="shared" ca="1" si="270"/>
        <v>Veikla</v>
      </c>
      <c r="D288" s="278" t="str">
        <f t="shared" si="271"/>
        <v>False</v>
      </c>
      <c r="E288" s="408" t="str">
        <f t="shared" si="260"/>
        <v>Ne</v>
      </c>
      <c r="F288" s="338" t="str">
        <f t="shared" si="261"/>
        <v/>
      </c>
      <c r="G288" s="263" t="str">
        <f t="shared" si="262"/>
        <v/>
      </c>
      <c r="H288" s="263" t="str">
        <f t="shared" si="263"/>
        <v/>
      </c>
      <c r="I288" s="263" t="str">
        <f t="shared" si="264"/>
        <v/>
      </c>
      <c r="J288" s="263" t="str">
        <f t="shared" si="265"/>
        <v/>
      </c>
      <c r="K288" s="263" t="str">
        <f t="shared" si="266"/>
        <v/>
      </c>
      <c r="L288" s="263" t="str">
        <f t="shared" si="267"/>
        <v/>
      </c>
      <c r="M288" s="263" t="str">
        <f t="shared" si="268"/>
        <v/>
      </c>
      <c r="N288" s="263" t="str">
        <f t="shared" si="269"/>
        <v/>
      </c>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row>
    <row r="289" spans="2:52" hidden="1">
      <c r="B289" s="263" t="s">
        <v>299</v>
      </c>
      <c r="C289" s="263" t="str">
        <f t="shared" ca="1" si="270"/>
        <v>Veikla</v>
      </c>
      <c r="D289" s="278" t="str">
        <f t="shared" si="271"/>
        <v>False</v>
      </c>
      <c r="E289" s="408" t="str">
        <f t="shared" si="260"/>
        <v>Ne</v>
      </c>
      <c r="F289" s="338" t="str">
        <f t="shared" si="261"/>
        <v/>
      </c>
      <c r="G289" s="263" t="str">
        <f t="shared" si="262"/>
        <v/>
      </c>
      <c r="H289" s="263" t="str">
        <f t="shared" si="263"/>
        <v/>
      </c>
      <c r="I289" s="263" t="str">
        <f t="shared" si="264"/>
        <v/>
      </c>
      <c r="J289" s="263" t="str">
        <f t="shared" si="265"/>
        <v/>
      </c>
      <c r="K289" s="263" t="str">
        <f t="shared" si="266"/>
        <v/>
      </c>
      <c r="L289" s="263" t="str">
        <f t="shared" si="267"/>
        <v/>
      </c>
      <c r="M289" s="263" t="str">
        <f t="shared" si="268"/>
        <v/>
      </c>
      <c r="N289" s="263" t="str">
        <f t="shared" si="269"/>
        <v/>
      </c>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row>
    <row r="290" spans="2:52" hidden="1">
      <c r="B290" s="263" t="s">
        <v>300</v>
      </c>
      <c r="C290" s="263" t="str">
        <f t="shared" ca="1" si="270"/>
        <v>Veikla</v>
      </c>
      <c r="D290" s="278" t="str">
        <f t="shared" si="271"/>
        <v>False</v>
      </c>
      <c r="E290" s="408" t="str">
        <f t="shared" si="260"/>
        <v>Ne</v>
      </c>
      <c r="F290" s="338" t="str">
        <f t="shared" si="261"/>
        <v/>
      </c>
      <c r="G290" s="263" t="str">
        <f t="shared" si="262"/>
        <v/>
      </c>
      <c r="H290" s="263" t="str">
        <f t="shared" si="263"/>
        <v/>
      </c>
      <c r="I290" s="263" t="str">
        <f t="shared" si="264"/>
        <v/>
      </c>
      <c r="J290" s="263" t="str">
        <f t="shared" si="265"/>
        <v/>
      </c>
      <c r="K290" s="263" t="str">
        <f t="shared" si="266"/>
        <v/>
      </c>
      <c r="L290" s="263" t="str">
        <f t="shared" si="267"/>
        <v/>
      </c>
      <c r="M290" s="263" t="str">
        <f t="shared" si="268"/>
        <v/>
      </c>
      <c r="N290" s="263" t="str">
        <f t="shared" si="269"/>
        <v/>
      </c>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row>
    <row r="291" spans="2:52" hidden="1">
      <c r="B291" s="263" t="s">
        <v>301</v>
      </c>
      <c r="C291" s="263" t="str">
        <f t="shared" ca="1" si="270"/>
        <v>Veikla</v>
      </c>
      <c r="D291" s="278" t="str">
        <f t="shared" si="271"/>
        <v>False</v>
      </c>
      <c r="E291" s="408" t="str">
        <f t="shared" si="260"/>
        <v>Ne</v>
      </c>
      <c r="F291" s="338" t="str">
        <f t="shared" si="261"/>
        <v/>
      </c>
      <c r="G291" s="263" t="str">
        <f t="shared" si="262"/>
        <v/>
      </c>
      <c r="H291" s="263" t="str">
        <f t="shared" si="263"/>
        <v/>
      </c>
      <c r="I291" s="263" t="str">
        <f t="shared" si="264"/>
        <v/>
      </c>
      <c r="J291" s="263" t="str">
        <f t="shared" si="265"/>
        <v/>
      </c>
      <c r="K291" s="263" t="str">
        <f t="shared" si="266"/>
        <v/>
      </c>
      <c r="L291" s="263" t="str">
        <f t="shared" si="267"/>
        <v/>
      </c>
      <c r="M291" s="263" t="str">
        <f t="shared" si="268"/>
        <v/>
      </c>
      <c r="N291" s="263" t="str">
        <f t="shared" si="269"/>
        <v/>
      </c>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row>
    <row r="292" spans="2:52" hidden="1">
      <c r="B292" s="263" t="s">
        <v>302</v>
      </c>
      <c r="C292" s="263" t="str">
        <f t="shared" ca="1" si="270"/>
        <v>Veikla</v>
      </c>
      <c r="D292" s="278" t="str">
        <f t="shared" si="271"/>
        <v>False</v>
      </c>
      <c r="E292" s="408" t="str">
        <f t="shared" si="260"/>
        <v>Ne</v>
      </c>
      <c r="F292" s="338" t="str">
        <f t="shared" si="261"/>
        <v/>
      </c>
      <c r="G292" s="263" t="str">
        <f t="shared" si="262"/>
        <v/>
      </c>
      <c r="H292" s="263" t="str">
        <f t="shared" si="263"/>
        <v/>
      </c>
      <c r="I292" s="263" t="str">
        <f t="shared" si="264"/>
        <v/>
      </c>
      <c r="J292" s="263" t="str">
        <f t="shared" si="265"/>
        <v/>
      </c>
      <c r="K292" s="263" t="str">
        <f t="shared" si="266"/>
        <v/>
      </c>
      <c r="L292" s="263" t="str">
        <f t="shared" si="267"/>
        <v/>
      </c>
      <c r="M292" s="263" t="str">
        <f t="shared" si="268"/>
        <v/>
      </c>
      <c r="N292" s="263" t="str">
        <f t="shared" si="269"/>
        <v/>
      </c>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row>
    <row r="293" spans="2:52" hidden="1">
      <c r="B293" s="263" t="s">
        <v>303</v>
      </c>
      <c r="C293" s="263" t="str">
        <f t="shared" ca="1" si="270"/>
        <v>Veikla</v>
      </c>
      <c r="D293" s="278" t="str">
        <f t="shared" si="271"/>
        <v>False</v>
      </c>
      <c r="E293" s="408" t="str">
        <f t="shared" si="260"/>
        <v>Ne</v>
      </c>
      <c r="F293" s="338" t="str">
        <f t="shared" si="261"/>
        <v/>
      </c>
      <c r="G293" s="263" t="str">
        <f t="shared" si="262"/>
        <v/>
      </c>
      <c r="H293" s="263" t="str">
        <f t="shared" si="263"/>
        <v/>
      </c>
      <c r="I293" s="263" t="str">
        <f t="shared" si="264"/>
        <v/>
      </c>
      <c r="J293" s="263" t="str">
        <f t="shared" si="265"/>
        <v/>
      </c>
      <c r="K293" s="263" t="str">
        <f t="shared" si="266"/>
        <v/>
      </c>
      <c r="L293" s="263" t="str">
        <f t="shared" si="267"/>
        <v/>
      </c>
      <c r="M293" s="263" t="str">
        <f t="shared" si="268"/>
        <v/>
      </c>
      <c r="N293" s="263" t="str">
        <f t="shared" si="269"/>
        <v/>
      </c>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row>
    <row r="294" spans="2:52" hidden="1">
      <c r="B294" s="263" t="s">
        <v>304</v>
      </c>
      <c r="C294" s="263" t="str">
        <f t="shared" ca="1" si="270"/>
        <v>Veikla</v>
      </c>
      <c r="D294" s="278" t="str">
        <f t="shared" si="271"/>
        <v>False</v>
      </c>
      <c r="E294" s="408" t="str">
        <f t="shared" si="260"/>
        <v>Ne</v>
      </c>
      <c r="F294" s="338" t="str">
        <f t="shared" si="261"/>
        <v/>
      </c>
      <c r="G294" s="263" t="str">
        <f t="shared" si="262"/>
        <v/>
      </c>
      <c r="H294" s="263" t="str">
        <f t="shared" si="263"/>
        <v/>
      </c>
      <c r="I294" s="263" t="str">
        <f t="shared" si="264"/>
        <v/>
      </c>
      <c r="J294" s="263" t="str">
        <f t="shared" si="265"/>
        <v/>
      </c>
      <c r="K294" s="263" t="str">
        <f t="shared" si="266"/>
        <v/>
      </c>
      <c r="L294" s="263" t="str">
        <f t="shared" si="267"/>
        <v/>
      </c>
      <c r="M294" s="263" t="str">
        <f t="shared" si="268"/>
        <v/>
      </c>
      <c r="N294" s="263" t="str">
        <f t="shared" si="269"/>
        <v/>
      </c>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row>
    <row r="295" spans="2:52" hidden="1">
      <c r="B295" s="263" t="s">
        <v>305</v>
      </c>
      <c r="C295" s="263" t="str">
        <f t="shared" ca="1" si="270"/>
        <v>Reinvesticijos (po priemonės įgyvendinimo)</v>
      </c>
      <c r="D295" s="278" t="str">
        <f t="shared" si="271"/>
        <v>False</v>
      </c>
      <c r="E295" s="408" t="str">
        <f t="shared" si="260"/>
        <v>Ne</v>
      </c>
      <c r="F295" s="338" t="str">
        <f t="shared" si="261"/>
        <v/>
      </c>
      <c r="G295" s="263" t="str">
        <f t="shared" si="262"/>
        <v/>
      </c>
      <c r="H295" s="263" t="str">
        <f t="shared" si="263"/>
        <v/>
      </c>
      <c r="I295" s="263" t="str">
        <f t="shared" si="264"/>
        <v/>
      </c>
      <c r="J295" s="263" t="str">
        <f t="shared" si="265"/>
        <v/>
      </c>
      <c r="K295" s="263" t="str">
        <f t="shared" si="266"/>
        <v/>
      </c>
      <c r="L295" s="263" t="str">
        <f t="shared" si="267"/>
        <v/>
      </c>
      <c r="M295" s="263" t="str">
        <f t="shared" si="268"/>
        <v/>
      </c>
      <c r="N295" s="263" t="str">
        <f t="shared" si="269"/>
        <v/>
      </c>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row>
    <row r="296" spans="2:52" hidden="1">
      <c r="B296" s="263" t="s">
        <v>306</v>
      </c>
      <c r="C296" s="263" t="str">
        <f t="shared" ca="1" si="270"/>
        <v>Likutinė vertė</v>
      </c>
      <c r="D296" s="278" t="str">
        <f t="shared" si="271"/>
        <v>False</v>
      </c>
      <c r="E296" s="408" t="str">
        <f t="shared" si="260"/>
        <v>Ne</v>
      </c>
      <c r="F296" s="338" t="str">
        <f t="shared" si="261"/>
        <v/>
      </c>
      <c r="G296" s="263" t="str">
        <f t="shared" si="262"/>
        <v/>
      </c>
      <c r="H296" s="263" t="str">
        <f t="shared" si="263"/>
        <v/>
      </c>
      <c r="I296" s="263" t="str">
        <f t="shared" si="264"/>
        <v/>
      </c>
      <c r="J296" s="263" t="str">
        <f t="shared" si="265"/>
        <v/>
      </c>
      <c r="K296" s="263" t="str">
        <f t="shared" si="266"/>
        <v/>
      </c>
      <c r="L296" s="263" t="str">
        <f t="shared" si="267"/>
        <v/>
      </c>
      <c r="M296" s="263" t="str">
        <f t="shared" si="268"/>
        <v/>
      </c>
      <c r="N296" s="263" t="str">
        <f t="shared" si="269"/>
        <v/>
      </c>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row>
    <row r="297" spans="2:52" hidden="1">
      <c r="B297" s="263" t="s">
        <v>307</v>
      </c>
      <c r="C297" s="263" t="str">
        <f t="shared" ca="1" si="270"/>
        <v>Veikla</v>
      </c>
      <c r="D297" s="278" t="str">
        <f t="shared" si="271"/>
        <v>False</v>
      </c>
      <c r="E297" s="408" t="str">
        <f t="shared" si="260"/>
        <v>Ne</v>
      </c>
      <c r="F297" s="338" t="str">
        <f t="shared" si="261"/>
        <v/>
      </c>
      <c r="G297" s="263" t="str">
        <f t="shared" si="262"/>
        <v/>
      </c>
      <c r="H297" s="263" t="str">
        <f t="shared" si="263"/>
        <v/>
      </c>
      <c r="I297" s="263" t="str">
        <f t="shared" si="264"/>
        <v/>
      </c>
      <c r="J297" s="263" t="str">
        <f t="shared" si="265"/>
        <v/>
      </c>
      <c r="K297" s="263" t="str">
        <f t="shared" si="266"/>
        <v/>
      </c>
      <c r="L297" s="263" t="str">
        <f t="shared" si="267"/>
        <v/>
      </c>
      <c r="M297" s="263" t="str">
        <f t="shared" si="268"/>
        <v/>
      </c>
      <c r="N297" s="263" t="str">
        <f t="shared" si="269"/>
        <v/>
      </c>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row>
    <row r="298" spans="2:52" hidden="1">
      <c r="B298" s="263" t="s">
        <v>308</v>
      </c>
      <c r="C298" s="263" t="str">
        <f t="shared" ca="1" si="270"/>
        <v>Veikla</v>
      </c>
      <c r="D298" s="278" t="str">
        <f t="shared" si="271"/>
        <v>False</v>
      </c>
      <c r="E298" s="408" t="str">
        <f t="shared" si="260"/>
        <v>Ne</v>
      </c>
      <c r="F298" s="338" t="str">
        <f t="shared" si="261"/>
        <v/>
      </c>
      <c r="G298" s="263" t="str">
        <f t="shared" si="262"/>
        <v/>
      </c>
      <c r="H298" s="263" t="str">
        <f t="shared" si="263"/>
        <v/>
      </c>
      <c r="I298" s="263" t="str">
        <f t="shared" si="264"/>
        <v/>
      </c>
      <c r="J298" s="263" t="str">
        <f t="shared" si="265"/>
        <v/>
      </c>
      <c r="K298" s="263" t="str">
        <f t="shared" si="266"/>
        <v/>
      </c>
      <c r="L298" s="263" t="str">
        <f t="shared" si="267"/>
        <v/>
      </c>
      <c r="M298" s="263" t="str">
        <f t="shared" si="268"/>
        <v/>
      </c>
      <c r="N298" s="263" t="str">
        <f t="shared" si="269"/>
        <v/>
      </c>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row>
    <row r="299" spans="2:52" hidden="1">
      <c r="B299" s="263" t="s">
        <v>309</v>
      </c>
      <c r="C299" s="263" t="str">
        <f t="shared" ca="1" si="270"/>
        <v>Veikla</v>
      </c>
      <c r="D299" s="278" t="str">
        <f t="shared" si="271"/>
        <v>False</v>
      </c>
      <c r="E299" s="408" t="str">
        <f t="shared" si="260"/>
        <v>Ne</v>
      </c>
      <c r="F299" s="338" t="str">
        <f t="shared" si="261"/>
        <v/>
      </c>
      <c r="G299" s="263" t="str">
        <f t="shared" si="262"/>
        <v/>
      </c>
      <c r="H299" s="263" t="str">
        <f t="shared" si="263"/>
        <v/>
      </c>
      <c r="I299" s="263" t="str">
        <f t="shared" si="264"/>
        <v/>
      </c>
      <c r="J299" s="263" t="str">
        <f t="shared" si="265"/>
        <v/>
      </c>
      <c r="K299" s="263" t="str">
        <f t="shared" si="266"/>
        <v/>
      </c>
      <c r="L299" s="263" t="str">
        <f t="shared" si="267"/>
        <v/>
      </c>
      <c r="M299" s="263" t="str">
        <f t="shared" si="268"/>
        <v/>
      </c>
      <c r="N299" s="263" t="str">
        <f t="shared" si="269"/>
        <v/>
      </c>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row>
    <row r="300" spans="2:52" hidden="1">
      <c r="B300" s="263" t="s">
        <v>310</v>
      </c>
      <c r="C300" s="263" t="str">
        <f t="shared" ca="1" si="270"/>
        <v>Veikla</v>
      </c>
      <c r="D300" s="278" t="str">
        <f t="shared" si="271"/>
        <v>False</v>
      </c>
      <c r="E300" s="408" t="str">
        <f t="shared" si="260"/>
        <v>Ne</v>
      </c>
      <c r="F300" s="338" t="str">
        <f t="shared" si="261"/>
        <v/>
      </c>
      <c r="G300" s="263" t="str">
        <f t="shared" si="262"/>
        <v/>
      </c>
      <c r="H300" s="263" t="str">
        <f t="shared" si="263"/>
        <v/>
      </c>
      <c r="I300" s="263" t="str">
        <f t="shared" si="264"/>
        <v/>
      </c>
      <c r="J300" s="263" t="str">
        <f t="shared" si="265"/>
        <v/>
      </c>
      <c r="K300" s="263" t="str">
        <f t="shared" si="266"/>
        <v/>
      </c>
      <c r="L300" s="263" t="str">
        <f t="shared" si="267"/>
        <v/>
      </c>
      <c r="M300" s="263" t="str">
        <f t="shared" si="268"/>
        <v/>
      </c>
      <c r="N300" s="263" t="str">
        <f t="shared" si="269"/>
        <v/>
      </c>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row>
    <row r="301" spans="2:52" hidden="1">
      <c r="B301" s="263" t="s">
        <v>311</v>
      </c>
      <c r="C301" s="263" t="str">
        <f t="shared" ca="1" si="270"/>
        <v>Veikla</v>
      </c>
      <c r="D301" s="278" t="str">
        <f t="shared" si="271"/>
        <v>False</v>
      </c>
      <c r="E301" s="408" t="str">
        <f t="shared" si="260"/>
        <v>Ne</v>
      </c>
      <c r="F301" s="338" t="str">
        <f t="shared" si="261"/>
        <v/>
      </c>
      <c r="G301" s="263" t="str">
        <f t="shared" si="262"/>
        <v/>
      </c>
      <c r="H301" s="263" t="str">
        <f t="shared" si="263"/>
        <v/>
      </c>
      <c r="I301" s="263" t="str">
        <f t="shared" si="264"/>
        <v/>
      </c>
      <c r="J301" s="263" t="str">
        <f t="shared" si="265"/>
        <v/>
      </c>
      <c r="K301" s="263" t="str">
        <f t="shared" si="266"/>
        <v/>
      </c>
      <c r="L301" s="263" t="str">
        <f t="shared" si="267"/>
        <v/>
      </c>
      <c r="M301" s="263" t="str">
        <f t="shared" si="268"/>
        <v/>
      </c>
      <c r="N301" s="263" t="str">
        <f t="shared" si="269"/>
        <v/>
      </c>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row>
    <row r="302" spans="2:52" hidden="1">
      <c r="B302" s="263" t="s">
        <v>312</v>
      </c>
      <c r="C302" s="263" t="str">
        <f t="shared" ca="1" si="270"/>
        <v>Veikla</v>
      </c>
      <c r="D302" s="278" t="str">
        <f t="shared" si="271"/>
        <v>False</v>
      </c>
      <c r="E302" s="408" t="str">
        <f t="shared" si="260"/>
        <v>Ne</v>
      </c>
      <c r="F302" s="338" t="str">
        <f t="shared" si="261"/>
        <v/>
      </c>
      <c r="G302" s="263" t="str">
        <f t="shared" si="262"/>
        <v/>
      </c>
      <c r="H302" s="263" t="str">
        <f t="shared" si="263"/>
        <v/>
      </c>
      <c r="I302" s="263" t="str">
        <f t="shared" si="264"/>
        <v/>
      </c>
      <c r="J302" s="263" t="str">
        <f t="shared" si="265"/>
        <v/>
      </c>
      <c r="K302" s="263" t="str">
        <f t="shared" si="266"/>
        <v/>
      </c>
      <c r="L302" s="263" t="str">
        <f t="shared" si="267"/>
        <v/>
      </c>
      <c r="M302" s="263" t="str">
        <f t="shared" si="268"/>
        <v/>
      </c>
      <c r="N302" s="263" t="str">
        <f t="shared" si="269"/>
        <v/>
      </c>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row>
    <row r="303" spans="2:52" hidden="1">
      <c r="B303" s="263" t="s">
        <v>313</v>
      </c>
      <c r="C303" s="263" t="str">
        <f t="shared" ca="1" si="270"/>
        <v>Veikla</v>
      </c>
      <c r="D303" s="278" t="str">
        <f t="shared" si="271"/>
        <v>False</v>
      </c>
      <c r="E303" s="408" t="str">
        <f t="shared" si="260"/>
        <v>Ne</v>
      </c>
      <c r="F303" s="338" t="str">
        <f t="shared" si="261"/>
        <v/>
      </c>
      <c r="G303" s="263" t="str">
        <f t="shared" si="262"/>
        <v/>
      </c>
      <c r="H303" s="263" t="str">
        <f t="shared" si="263"/>
        <v/>
      </c>
      <c r="I303" s="263" t="str">
        <f t="shared" si="264"/>
        <v/>
      </c>
      <c r="J303" s="263" t="str">
        <f t="shared" si="265"/>
        <v/>
      </c>
      <c r="K303" s="263" t="str">
        <f t="shared" si="266"/>
        <v/>
      </c>
      <c r="L303" s="263" t="str">
        <f t="shared" si="267"/>
        <v/>
      </c>
      <c r="M303" s="263" t="str">
        <f t="shared" si="268"/>
        <v/>
      </c>
      <c r="N303" s="263" t="str">
        <f t="shared" si="269"/>
        <v/>
      </c>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row>
    <row r="304" spans="2:52" hidden="1">
      <c r="B304" s="263" t="s">
        <v>314</v>
      </c>
      <c r="C304" s="263" t="str">
        <f t="shared" ca="1" si="270"/>
        <v>Veikla</v>
      </c>
      <c r="D304" s="278" t="str">
        <f t="shared" si="271"/>
        <v>False</v>
      </c>
      <c r="E304" s="408" t="str">
        <f t="shared" si="260"/>
        <v>Ne</v>
      </c>
      <c r="F304" s="338" t="str">
        <f t="shared" si="261"/>
        <v/>
      </c>
      <c r="G304" s="263" t="str">
        <f t="shared" si="262"/>
        <v/>
      </c>
      <c r="H304" s="263" t="str">
        <f t="shared" si="263"/>
        <v/>
      </c>
      <c r="I304" s="263" t="str">
        <f t="shared" si="264"/>
        <v/>
      </c>
      <c r="J304" s="263" t="str">
        <f t="shared" si="265"/>
        <v/>
      </c>
      <c r="K304" s="263" t="str">
        <f t="shared" si="266"/>
        <v/>
      </c>
      <c r="L304" s="263" t="str">
        <f t="shared" si="267"/>
        <v/>
      </c>
      <c r="M304" s="263" t="str">
        <f t="shared" si="268"/>
        <v/>
      </c>
      <c r="N304" s="263" t="str">
        <f t="shared" si="269"/>
        <v/>
      </c>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row>
    <row r="305" spans="2:52" hidden="1">
      <c r="B305" s="263" t="s">
        <v>315</v>
      </c>
      <c r="C305" s="263" t="str">
        <f t="shared" ca="1" si="270"/>
        <v>Reinvesticijos (po priemonės įgyvendinimo)</v>
      </c>
      <c r="D305" s="278" t="str">
        <f t="shared" si="271"/>
        <v>False</v>
      </c>
      <c r="E305" s="408" t="str">
        <f t="shared" si="260"/>
        <v>Ne</v>
      </c>
      <c r="F305" s="338" t="str">
        <f t="shared" si="261"/>
        <v/>
      </c>
      <c r="G305" s="263" t="str">
        <f t="shared" si="262"/>
        <v/>
      </c>
      <c r="H305" s="263" t="str">
        <f t="shared" si="263"/>
        <v/>
      </c>
      <c r="I305" s="263" t="str">
        <f t="shared" si="264"/>
        <v/>
      </c>
      <c r="J305" s="263" t="str">
        <f t="shared" si="265"/>
        <v/>
      </c>
      <c r="K305" s="263" t="str">
        <f t="shared" si="266"/>
        <v/>
      </c>
      <c r="L305" s="263" t="str">
        <f t="shared" si="267"/>
        <v/>
      </c>
      <c r="M305" s="263" t="str">
        <f t="shared" si="268"/>
        <v/>
      </c>
      <c r="N305" s="263" t="str">
        <f t="shared" si="269"/>
        <v/>
      </c>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row>
    <row r="306" spans="2:52" hidden="1">
      <c r="B306" s="263" t="s">
        <v>316</v>
      </c>
      <c r="C306" s="263" t="str">
        <f t="shared" ca="1" si="270"/>
        <v>Likutinė vertė</v>
      </c>
      <c r="D306" s="278" t="str">
        <f t="shared" si="271"/>
        <v>False</v>
      </c>
      <c r="E306" s="408" t="str">
        <f t="shared" si="260"/>
        <v>Ne</v>
      </c>
      <c r="F306" s="338" t="str">
        <f t="shared" si="261"/>
        <v/>
      </c>
      <c r="G306" s="263" t="str">
        <f t="shared" si="262"/>
        <v/>
      </c>
      <c r="H306" s="263" t="str">
        <f t="shared" si="263"/>
        <v/>
      </c>
      <c r="I306" s="263" t="str">
        <f t="shared" si="264"/>
        <v/>
      </c>
      <c r="J306" s="263" t="str">
        <f t="shared" si="265"/>
        <v/>
      </c>
      <c r="K306" s="263" t="str">
        <f t="shared" si="266"/>
        <v/>
      </c>
      <c r="L306" s="263" t="str">
        <f t="shared" si="267"/>
        <v/>
      </c>
      <c r="M306" s="263" t="str">
        <f t="shared" si="268"/>
        <v/>
      </c>
      <c r="N306" s="263" t="str">
        <f t="shared" si="269"/>
        <v/>
      </c>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row>
    <row r="307" spans="2:52" hidden="1">
      <c r="B307" s="263" t="s">
        <v>317</v>
      </c>
      <c r="C307" s="263" t="str">
        <f t="shared" ca="1" si="270"/>
        <v>Veikla</v>
      </c>
      <c r="D307" s="278" t="str">
        <f t="shared" si="271"/>
        <v>False</v>
      </c>
      <c r="E307" s="408" t="str">
        <f t="shared" si="260"/>
        <v>Ne</v>
      </c>
      <c r="F307" s="338" t="str">
        <f t="shared" si="261"/>
        <v/>
      </c>
      <c r="G307" s="263" t="str">
        <f t="shared" si="262"/>
        <v/>
      </c>
      <c r="H307" s="263" t="str">
        <f t="shared" si="263"/>
        <v/>
      </c>
      <c r="I307" s="263" t="str">
        <f t="shared" si="264"/>
        <v/>
      </c>
      <c r="J307" s="263" t="str">
        <f t="shared" si="265"/>
        <v/>
      </c>
      <c r="K307" s="263" t="str">
        <f t="shared" si="266"/>
        <v/>
      </c>
      <c r="L307" s="263" t="str">
        <f t="shared" si="267"/>
        <v/>
      </c>
      <c r="M307" s="263" t="str">
        <f t="shared" si="268"/>
        <v/>
      </c>
      <c r="N307" s="263" t="str">
        <f t="shared" si="269"/>
        <v/>
      </c>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row>
    <row r="308" spans="2:52" hidden="1">
      <c r="B308" s="263" t="s">
        <v>318</v>
      </c>
      <c r="C308" s="263" t="str">
        <f t="shared" ca="1" si="270"/>
        <v>Veikla</v>
      </c>
      <c r="D308" s="278" t="str">
        <f t="shared" si="271"/>
        <v>False</v>
      </c>
      <c r="E308" s="408" t="str">
        <f t="shared" si="260"/>
        <v>Ne</v>
      </c>
      <c r="F308" s="338" t="str">
        <f t="shared" si="261"/>
        <v/>
      </c>
      <c r="G308" s="263" t="str">
        <f t="shared" si="262"/>
        <v/>
      </c>
      <c r="H308" s="263" t="str">
        <f t="shared" si="263"/>
        <v/>
      </c>
      <c r="I308" s="263" t="str">
        <f t="shared" si="264"/>
        <v/>
      </c>
      <c r="J308" s="263" t="str">
        <f t="shared" si="265"/>
        <v/>
      </c>
      <c r="K308" s="263" t="str">
        <f t="shared" si="266"/>
        <v/>
      </c>
      <c r="L308" s="263" t="str">
        <f t="shared" si="267"/>
        <v/>
      </c>
      <c r="M308" s="263" t="str">
        <f t="shared" si="268"/>
        <v/>
      </c>
      <c r="N308" s="263" t="str">
        <f t="shared" si="269"/>
        <v/>
      </c>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row>
    <row r="309" spans="2:52" hidden="1">
      <c r="B309" s="263" t="s">
        <v>319</v>
      </c>
      <c r="C309" s="263" t="str">
        <f t="shared" ca="1" si="270"/>
        <v>Veikla</v>
      </c>
      <c r="D309" s="278" t="str">
        <f t="shared" si="271"/>
        <v>False</v>
      </c>
      <c r="E309" s="408" t="str">
        <f t="shared" si="260"/>
        <v>Ne</v>
      </c>
      <c r="F309" s="338" t="str">
        <f t="shared" si="261"/>
        <v/>
      </c>
      <c r="G309" s="263" t="str">
        <f t="shared" si="262"/>
        <v/>
      </c>
      <c r="H309" s="263" t="str">
        <f t="shared" si="263"/>
        <v/>
      </c>
      <c r="I309" s="263" t="str">
        <f t="shared" si="264"/>
        <v/>
      </c>
      <c r="J309" s="263" t="str">
        <f t="shared" si="265"/>
        <v/>
      </c>
      <c r="K309" s="263" t="str">
        <f t="shared" si="266"/>
        <v/>
      </c>
      <c r="L309" s="263" t="str">
        <f t="shared" si="267"/>
        <v/>
      </c>
      <c r="M309" s="263" t="str">
        <f t="shared" si="268"/>
        <v/>
      </c>
      <c r="N309" s="263" t="str">
        <f t="shared" si="269"/>
        <v/>
      </c>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row>
    <row r="310" spans="2:52" hidden="1">
      <c r="B310" s="263" t="s">
        <v>320</v>
      </c>
      <c r="C310" s="263" t="str">
        <f t="shared" ca="1" si="270"/>
        <v>Veikla</v>
      </c>
      <c r="D310" s="278" t="str">
        <f t="shared" si="271"/>
        <v>False</v>
      </c>
      <c r="E310" s="408" t="str">
        <f t="shared" si="260"/>
        <v>Ne</v>
      </c>
      <c r="F310" s="338" t="str">
        <f t="shared" si="261"/>
        <v/>
      </c>
      <c r="G310" s="263" t="str">
        <f t="shared" si="262"/>
        <v/>
      </c>
      <c r="H310" s="263" t="str">
        <f t="shared" si="263"/>
        <v/>
      </c>
      <c r="I310" s="263" t="str">
        <f t="shared" si="264"/>
        <v/>
      </c>
      <c r="J310" s="263" t="str">
        <f t="shared" si="265"/>
        <v/>
      </c>
      <c r="K310" s="263" t="str">
        <f t="shared" si="266"/>
        <v/>
      </c>
      <c r="L310" s="263" t="str">
        <f t="shared" si="267"/>
        <v/>
      </c>
      <c r="M310" s="263" t="str">
        <f t="shared" si="268"/>
        <v/>
      </c>
      <c r="N310" s="263" t="str">
        <f t="shared" si="269"/>
        <v/>
      </c>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row>
    <row r="311" spans="2:52" hidden="1">
      <c r="B311" s="263" t="s">
        <v>321</v>
      </c>
      <c r="C311" s="263" t="str">
        <f t="shared" ca="1" si="270"/>
        <v>Veikla</v>
      </c>
      <c r="D311" s="278" t="str">
        <f t="shared" si="271"/>
        <v>False</v>
      </c>
      <c r="E311" s="408" t="str">
        <f t="shared" si="260"/>
        <v>Ne</v>
      </c>
      <c r="F311" s="338" t="str">
        <f t="shared" si="261"/>
        <v/>
      </c>
      <c r="G311" s="263" t="str">
        <f t="shared" si="262"/>
        <v/>
      </c>
      <c r="H311" s="263" t="str">
        <f t="shared" si="263"/>
        <v/>
      </c>
      <c r="I311" s="263" t="str">
        <f t="shared" si="264"/>
        <v/>
      </c>
      <c r="J311" s="263" t="str">
        <f t="shared" si="265"/>
        <v/>
      </c>
      <c r="K311" s="263" t="str">
        <f t="shared" si="266"/>
        <v/>
      </c>
      <c r="L311" s="263" t="str">
        <f t="shared" si="267"/>
        <v/>
      </c>
      <c r="M311" s="263" t="str">
        <f t="shared" si="268"/>
        <v/>
      </c>
      <c r="N311" s="263" t="str">
        <f t="shared" si="269"/>
        <v/>
      </c>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row>
    <row r="312" spans="2:52" hidden="1">
      <c r="B312" s="263" t="s">
        <v>322</v>
      </c>
      <c r="C312" s="263" t="str">
        <f t="shared" ca="1" si="270"/>
        <v>Veikla</v>
      </c>
      <c r="D312" s="278" t="str">
        <f t="shared" si="271"/>
        <v>False</v>
      </c>
      <c r="E312" s="408" t="str">
        <f t="shared" si="260"/>
        <v>Ne</v>
      </c>
      <c r="F312" s="338" t="str">
        <f t="shared" si="261"/>
        <v/>
      </c>
      <c r="G312" s="263" t="str">
        <f t="shared" si="262"/>
        <v/>
      </c>
      <c r="H312" s="263" t="str">
        <f t="shared" si="263"/>
        <v/>
      </c>
      <c r="I312" s="263" t="str">
        <f t="shared" si="264"/>
        <v/>
      </c>
      <c r="J312" s="263" t="str">
        <f t="shared" si="265"/>
        <v/>
      </c>
      <c r="K312" s="263" t="str">
        <f t="shared" si="266"/>
        <v/>
      </c>
      <c r="L312" s="263" t="str">
        <f t="shared" si="267"/>
        <v/>
      </c>
      <c r="M312" s="263" t="str">
        <f t="shared" si="268"/>
        <v/>
      </c>
      <c r="N312" s="263" t="str">
        <f t="shared" si="269"/>
        <v/>
      </c>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row>
    <row r="313" spans="2:52" hidden="1">
      <c r="B313" s="263" t="s">
        <v>323</v>
      </c>
      <c r="C313" s="263" t="str">
        <f t="shared" ca="1" si="270"/>
        <v>Veikla</v>
      </c>
      <c r="D313" s="278" t="str">
        <f t="shared" si="271"/>
        <v>False</v>
      </c>
      <c r="E313" s="408" t="str">
        <f t="shared" si="260"/>
        <v>Ne</v>
      </c>
      <c r="F313" s="338" t="str">
        <f t="shared" si="261"/>
        <v/>
      </c>
      <c r="G313" s="263" t="str">
        <f t="shared" si="262"/>
        <v/>
      </c>
      <c r="H313" s="263" t="str">
        <f t="shared" si="263"/>
        <v/>
      </c>
      <c r="I313" s="263" t="str">
        <f t="shared" si="264"/>
        <v/>
      </c>
      <c r="J313" s="263" t="str">
        <f t="shared" si="265"/>
        <v/>
      </c>
      <c r="K313" s="263" t="str">
        <f t="shared" si="266"/>
        <v/>
      </c>
      <c r="L313" s="263" t="str">
        <f t="shared" si="267"/>
        <v/>
      </c>
      <c r="M313" s="263" t="str">
        <f t="shared" si="268"/>
        <v/>
      </c>
      <c r="N313" s="263" t="str">
        <f t="shared" si="269"/>
        <v/>
      </c>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row>
    <row r="314" spans="2:52" hidden="1">
      <c r="B314" s="263" t="s">
        <v>324</v>
      </c>
      <c r="C314" s="263" t="str">
        <f t="shared" ca="1" si="270"/>
        <v>Veikla</v>
      </c>
      <c r="D314" s="278" t="str">
        <f t="shared" si="271"/>
        <v>False</v>
      </c>
      <c r="E314" s="408" t="str">
        <f t="shared" si="260"/>
        <v>Ne</v>
      </c>
      <c r="F314" s="338" t="str">
        <f t="shared" si="261"/>
        <v/>
      </c>
      <c r="G314" s="263" t="str">
        <f t="shared" si="262"/>
        <v/>
      </c>
      <c r="H314" s="263" t="str">
        <f t="shared" si="263"/>
        <v/>
      </c>
      <c r="I314" s="263" t="str">
        <f t="shared" si="264"/>
        <v/>
      </c>
      <c r="J314" s="263" t="str">
        <f t="shared" si="265"/>
        <v/>
      </c>
      <c r="K314" s="263" t="str">
        <f t="shared" si="266"/>
        <v/>
      </c>
      <c r="L314" s="263" t="str">
        <f t="shared" si="267"/>
        <v/>
      </c>
      <c r="M314" s="263" t="str">
        <f t="shared" si="268"/>
        <v/>
      </c>
      <c r="N314" s="263" t="str">
        <f t="shared" si="269"/>
        <v/>
      </c>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row>
    <row r="315" spans="2:52" hidden="1">
      <c r="B315" s="263" t="s">
        <v>325</v>
      </c>
      <c r="C315" s="263" t="str">
        <f t="shared" ca="1" si="270"/>
        <v>Reinvesticijos (po priemonės įgyvendinimo)</v>
      </c>
      <c r="D315" s="278" t="str">
        <f t="shared" si="271"/>
        <v>False</v>
      </c>
      <c r="E315" s="408" t="str">
        <f t="shared" si="260"/>
        <v>Ne</v>
      </c>
      <c r="F315" s="338" t="str">
        <f t="shared" si="261"/>
        <v/>
      </c>
      <c r="G315" s="263" t="str">
        <f t="shared" si="262"/>
        <v/>
      </c>
      <c r="H315" s="263" t="str">
        <f t="shared" si="263"/>
        <v/>
      </c>
      <c r="I315" s="263" t="str">
        <f t="shared" si="264"/>
        <v/>
      </c>
      <c r="J315" s="263" t="str">
        <f t="shared" si="265"/>
        <v/>
      </c>
      <c r="K315" s="263" t="str">
        <f t="shared" si="266"/>
        <v/>
      </c>
      <c r="L315" s="263" t="str">
        <f t="shared" si="267"/>
        <v/>
      </c>
      <c r="M315" s="263" t="str">
        <f t="shared" si="268"/>
        <v/>
      </c>
      <c r="N315" s="263" t="str">
        <f t="shared" si="269"/>
        <v/>
      </c>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row>
    <row r="316" spans="2:52" hidden="1">
      <c r="B316" s="263" t="s">
        <v>326</v>
      </c>
      <c r="C316" s="263" t="str">
        <f t="shared" ca="1" si="270"/>
        <v>Likutinė vertė</v>
      </c>
      <c r="D316" s="278" t="str">
        <f t="shared" si="271"/>
        <v>False</v>
      </c>
      <c r="E316" s="408" t="str">
        <f t="shared" si="260"/>
        <v>Ne</v>
      </c>
      <c r="F316" s="338" t="str">
        <f t="shared" si="261"/>
        <v/>
      </c>
      <c r="G316" s="263" t="str">
        <f t="shared" si="262"/>
        <v/>
      </c>
      <c r="H316" s="263" t="str">
        <f t="shared" si="263"/>
        <v/>
      </c>
      <c r="I316" s="263" t="str">
        <f t="shared" si="264"/>
        <v/>
      </c>
      <c r="J316" s="263" t="str">
        <f t="shared" si="265"/>
        <v/>
      </c>
      <c r="K316" s="263" t="str">
        <f t="shared" si="266"/>
        <v/>
      </c>
      <c r="L316" s="263" t="str">
        <f t="shared" si="267"/>
        <v/>
      </c>
      <c r="M316" s="263" t="str">
        <f t="shared" si="268"/>
        <v/>
      </c>
      <c r="N316" s="263" t="str">
        <f t="shared" si="269"/>
        <v/>
      </c>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row>
    <row r="317" spans="2:52" hidden="1">
      <c r="B317" s="263" t="s">
        <v>327</v>
      </c>
      <c r="C317" s="263" t="str">
        <f t="shared" ca="1" si="270"/>
        <v>Vystomojo bendradarbiavimo projektų finansavimas</v>
      </c>
      <c r="D317" s="278" t="str">
        <f t="shared" si="271"/>
        <v>False</v>
      </c>
      <c r="E317" s="408" t="str">
        <f t="shared" si="260"/>
        <v>Ne</v>
      </c>
      <c r="F317" s="338" t="str">
        <f t="shared" si="261"/>
        <v/>
      </c>
      <c r="G317" s="263" t="str">
        <f t="shared" si="262"/>
        <v/>
      </c>
      <c r="H317" s="263" t="str">
        <f t="shared" si="263"/>
        <v/>
      </c>
      <c r="I317" s="263" t="str">
        <f t="shared" si="264"/>
        <v/>
      </c>
      <c r="J317" s="263" t="str">
        <f t="shared" si="265"/>
        <v/>
      </c>
      <c r="K317" s="263" t="str">
        <f t="shared" si="266"/>
        <v/>
      </c>
      <c r="L317" s="263" t="str">
        <f t="shared" si="267"/>
        <v/>
      </c>
      <c r="M317" s="263" t="str">
        <f t="shared" si="268"/>
        <v/>
      </c>
      <c r="N317" s="263" t="str">
        <f t="shared" si="269"/>
        <v/>
      </c>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row>
    <row r="318" spans="2:52" hidden="1">
      <c r="B318" s="263" t="s">
        <v>328</v>
      </c>
      <c r="C318" s="263" t="str">
        <f t="shared" ca="1" si="270"/>
        <v>Veikla</v>
      </c>
      <c r="D318" s="278" t="str">
        <f t="shared" si="271"/>
        <v>False</v>
      </c>
      <c r="E318" s="408" t="str">
        <f t="shared" si="260"/>
        <v>Ne</v>
      </c>
      <c r="F318" s="338" t="str">
        <f t="shared" si="261"/>
        <v/>
      </c>
      <c r="G318" s="263" t="str">
        <f t="shared" si="262"/>
        <v/>
      </c>
      <c r="H318" s="263" t="str">
        <f t="shared" si="263"/>
        <v/>
      </c>
      <c r="I318" s="263" t="str">
        <f t="shared" si="264"/>
        <v/>
      </c>
      <c r="J318" s="263" t="str">
        <f t="shared" si="265"/>
        <v/>
      </c>
      <c r="K318" s="263" t="str">
        <f t="shared" si="266"/>
        <v/>
      </c>
      <c r="L318" s="263" t="str">
        <f t="shared" si="267"/>
        <v/>
      </c>
      <c r="M318" s="263" t="str">
        <f t="shared" si="268"/>
        <v/>
      </c>
      <c r="N318" s="263" t="str">
        <f t="shared" si="269"/>
        <v/>
      </c>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row>
    <row r="319" spans="2:52" hidden="1">
      <c r="B319" s="263" t="s">
        <v>329</v>
      </c>
      <c r="C319" s="263" t="str">
        <f t="shared" ca="1" si="270"/>
        <v>Veikla</v>
      </c>
      <c r="D319" s="278" t="str">
        <f t="shared" si="271"/>
        <v>False</v>
      </c>
      <c r="E319" s="408" t="str">
        <f t="shared" si="260"/>
        <v>Ne</v>
      </c>
      <c r="F319" s="338" t="str">
        <f t="shared" si="261"/>
        <v/>
      </c>
      <c r="G319" s="263" t="str">
        <f t="shared" si="262"/>
        <v/>
      </c>
      <c r="H319" s="263" t="str">
        <f t="shared" si="263"/>
        <v/>
      </c>
      <c r="I319" s="263" t="str">
        <f t="shared" si="264"/>
        <v/>
      </c>
      <c r="J319" s="263" t="str">
        <f t="shared" si="265"/>
        <v/>
      </c>
      <c r="K319" s="263" t="str">
        <f t="shared" si="266"/>
        <v/>
      </c>
      <c r="L319" s="263" t="str">
        <f t="shared" si="267"/>
        <v/>
      </c>
      <c r="M319" s="263" t="str">
        <f t="shared" si="268"/>
        <v/>
      </c>
      <c r="N319" s="263" t="str">
        <f t="shared" si="269"/>
        <v/>
      </c>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row>
    <row r="320" spans="2:52" hidden="1">
      <c r="B320" s="263" t="s">
        <v>330</v>
      </c>
      <c r="C320" s="263" t="str">
        <f t="shared" ca="1" si="270"/>
        <v>Veikla</v>
      </c>
      <c r="D320" s="278" t="str">
        <f t="shared" si="271"/>
        <v>False</v>
      </c>
      <c r="E320" s="408" t="str">
        <f t="shared" si="260"/>
        <v>Ne</v>
      </c>
      <c r="F320" s="338" t="str">
        <f t="shared" si="261"/>
        <v/>
      </c>
      <c r="G320" s="263" t="str">
        <f t="shared" si="262"/>
        <v/>
      </c>
      <c r="H320" s="263" t="str">
        <f t="shared" si="263"/>
        <v/>
      </c>
      <c r="I320" s="263" t="str">
        <f t="shared" si="264"/>
        <v/>
      </c>
      <c r="J320" s="263" t="str">
        <f t="shared" si="265"/>
        <v/>
      </c>
      <c r="K320" s="263" t="str">
        <f t="shared" si="266"/>
        <v/>
      </c>
      <c r="L320" s="263" t="str">
        <f t="shared" si="267"/>
        <v/>
      </c>
      <c r="M320" s="263" t="str">
        <f t="shared" si="268"/>
        <v/>
      </c>
      <c r="N320" s="263" t="str">
        <f t="shared" si="269"/>
        <v/>
      </c>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row>
    <row r="321" spans="2:52" hidden="1">
      <c r="B321" s="263" t="s">
        <v>331</v>
      </c>
      <c r="C321" s="263" t="str">
        <f t="shared" ca="1" si="270"/>
        <v>Veikla</v>
      </c>
      <c r="D321" s="278" t="str">
        <f t="shared" si="271"/>
        <v>False</v>
      </c>
      <c r="E321" s="408" t="str">
        <f t="shared" si="260"/>
        <v>Ne</v>
      </c>
      <c r="F321" s="338" t="str">
        <f t="shared" si="261"/>
        <v/>
      </c>
      <c r="G321" s="263" t="str">
        <f t="shared" si="262"/>
        <v/>
      </c>
      <c r="H321" s="263" t="str">
        <f t="shared" si="263"/>
        <v/>
      </c>
      <c r="I321" s="263" t="str">
        <f t="shared" si="264"/>
        <v/>
      </c>
      <c r="J321" s="263" t="str">
        <f t="shared" si="265"/>
        <v/>
      </c>
      <c r="K321" s="263" t="str">
        <f t="shared" si="266"/>
        <v/>
      </c>
      <c r="L321" s="263" t="str">
        <f t="shared" si="267"/>
        <v/>
      </c>
      <c r="M321" s="263" t="str">
        <f t="shared" si="268"/>
        <v/>
      </c>
      <c r="N321" s="263" t="str">
        <f t="shared" si="269"/>
        <v/>
      </c>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row>
    <row r="322" spans="2:52" hidden="1">
      <c r="B322" s="263" t="s">
        <v>332</v>
      </c>
      <c r="C322" s="263" t="str">
        <f t="shared" ca="1" si="270"/>
        <v>Veikla</v>
      </c>
      <c r="D322" s="278" t="str">
        <f t="shared" si="271"/>
        <v>False</v>
      </c>
      <c r="E322" s="408" t="str">
        <f t="shared" si="260"/>
        <v>Ne</v>
      </c>
      <c r="F322" s="338" t="str">
        <f t="shared" si="261"/>
        <v/>
      </c>
      <c r="G322" s="263" t="str">
        <f t="shared" si="262"/>
        <v/>
      </c>
      <c r="H322" s="263" t="str">
        <f t="shared" si="263"/>
        <v/>
      </c>
      <c r="I322" s="263" t="str">
        <f t="shared" si="264"/>
        <v/>
      </c>
      <c r="J322" s="263" t="str">
        <f t="shared" si="265"/>
        <v/>
      </c>
      <c r="K322" s="263" t="str">
        <f t="shared" si="266"/>
        <v/>
      </c>
      <c r="L322" s="263" t="str">
        <f t="shared" si="267"/>
        <v/>
      </c>
      <c r="M322" s="263" t="str">
        <f t="shared" si="268"/>
        <v/>
      </c>
      <c r="N322" s="263" t="str">
        <f t="shared" si="269"/>
        <v/>
      </c>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row>
    <row r="323" spans="2:52" hidden="1">
      <c r="B323" s="263" t="s">
        <v>333</v>
      </c>
      <c r="C323" s="263" t="str">
        <f t="shared" ca="1" si="270"/>
        <v>Veikla</v>
      </c>
      <c r="D323" s="278" t="str">
        <f t="shared" si="271"/>
        <v>False</v>
      </c>
      <c r="E323" s="408" t="str">
        <f t="shared" si="260"/>
        <v>Ne</v>
      </c>
      <c r="F323" s="338" t="str">
        <f t="shared" si="261"/>
        <v/>
      </c>
      <c r="G323" s="263" t="str">
        <f t="shared" si="262"/>
        <v/>
      </c>
      <c r="H323" s="263" t="str">
        <f t="shared" si="263"/>
        <v/>
      </c>
      <c r="I323" s="263" t="str">
        <f t="shared" si="264"/>
        <v/>
      </c>
      <c r="J323" s="263" t="str">
        <f t="shared" si="265"/>
        <v/>
      </c>
      <c r="K323" s="263" t="str">
        <f t="shared" si="266"/>
        <v/>
      </c>
      <c r="L323" s="263" t="str">
        <f t="shared" si="267"/>
        <v/>
      </c>
      <c r="M323" s="263" t="str">
        <f t="shared" si="268"/>
        <v/>
      </c>
      <c r="N323" s="263" t="str">
        <f t="shared" si="269"/>
        <v/>
      </c>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row>
    <row r="324" spans="2:52" hidden="1">
      <c r="B324" s="263" t="s">
        <v>334</v>
      </c>
      <c r="C324" s="263" t="str">
        <f t="shared" ca="1" si="270"/>
        <v>Veikla</v>
      </c>
      <c r="D324" s="278" t="str">
        <f t="shared" si="271"/>
        <v>False</v>
      </c>
      <c r="E324" s="408" t="str">
        <f t="shared" si="260"/>
        <v>Ne</v>
      </c>
      <c r="F324" s="338" t="str">
        <f t="shared" si="261"/>
        <v/>
      </c>
      <c r="G324" s="263" t="str">
        <f t="shared" si="262"/>
        <v/>
      </c>
      <c r="H324" s="263" t="str">
        <f t="shared" si="263"/>
        <v/>
      </c>
      <c r="I324" s="263" t="str">
        <f t="shared" si="264"/>
        <v/>
      </c>
      <c r="J324" s="263" t="str">
        <f t="shared" si="265"/>
        <v/>
      </c>
      <c r="K324" s="263" t="str">
        <f t="shared" si="266"/>
        <v/>
      </c>
      <c r="L324" s="263" t="str">
        <f t="shared" si="267"/>
        <v/>
      </c>
      <c r="M324" s="263" t="str">
        <f t="shared" si="268"/>
        <v/>
      </c>
      <c r="N324" s="263" t="str">
        <f t="shared" si="269"/>
        <v/>
      </c>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row>
    <row r="325" spans="2:52" hidden="1">
      <c r="B325" s="263" t="s">
        <v>335</v>
      </c>
      <c r="C325" s="263" t="str">
        <f t="shared" ca="1" si="270"/>
        <v>Reinvesticijos (po priemonės įgyvendinimo)</v>
      </c>
      <c r="D325" s="278" t="str">
        <f t="shared" si="271"/>
        <v>False</v>
      </c>
      <c r="E325" s="408" t="str">
        <f t="shared" si="260"/>
        <v>Ne</v>
      </c>
      <c r="F325" s="338" t="str">
        <f t="shared" si="261"/>
        <v/>
      </c>
      <c r="G325" s="263" t="str">
        <f t="shared" si="262"/>
        <v/>
      </c>
      <c r="H325" s="263" t="str">
        <f t="shared" si="263"/>
        <v/>
      </c>
      <c r="I325" s="263" t="str">
        <f t="shared" si="264"/>
        <v/>
      </c>
      <c r="J325" s="263" t="str">
        <f t="shared" si="265"/>
        <v/>
      </c>
      <c r="K325" s="263" t="str">
        <f t="shared" si="266"/>
        <v/>
      </c>
      <c r="L325" s="263" t="str">
        <f t="shared" si="267"/>
        <v/>
      </c>
      <c r="M325" s="263" t="str">
        <f t="shared" si="268"/>
        <v/>
      </c>
      <c r="N325" s="263" t="str">
        <f t="shared" si="269"/>
        <v/>
      </c>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row>
    <row r="326" spans="2:52" hidden="1">
      <c r="B326" s="263" t="s">
        <v>336</v>
      </c>
      <c r="C326" s="263" t="str">
        <f t="shared" ca="1" si="270"/>
        <v>Likutinė vertė</v>
      </c>
      <c r="D326" s="278" t="str">
        <f t="shared" si="271"/>
        <v>False</v>
      </c>
      <c r="E326" s="408" t="str">
        <f t="shared" si="260"/>
        <v>Ne</v>
      </c>
      <c r="F326" s="338" t="str">
        <f t="shared" si="261"/>
        <v/>
      </c>
      <c r="G326" s="263" t="str">
        <f t="shared" si="262"/>
        <v/>
      </c>
      <c r="H326" s="263" t="str">
        <f t="shared" si="263"/>
        <v/>
      </c>
      <c r="I326" s="263" t="str">
        <f t="shared" si="264"/>
        <v/>
      </c>
      <c r="J326" s="263" t="str">
        <f t="shared" si="265"/>
        <v/>
      </c>
      <c r="K326" s="263" t="str">
        <f t="shared" si="266"/>
        <v/>
      </c>
      <c r="L326" s="263" t="str">
        <f t="shared" si="267"/>
        <v/>
      </c>
      <c r="M326" s="263" t="str">
        <f t="shared" si="268"/>
        <v/>
      </c>
      <c r="N326" s="263" t="str">
        <f t="shared" si="269"/>
        <v/>
      </c>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row>
    <row r="327" spans="2:52" hidden="1">
      <c r="B327" s="263" t="s">
        <v>337</v>
      </c>
      <c r="C327" s="263" t="str">
        <f t="shared" ca="1" si="270"/>
        <v>Veikla</v>
      </c>
      <c r="D327" s="278" t="str">
        <f t="shared" si="271"/>
        <v>False</v>
      </c>
      <c r="E327" s="408" t="str">
        <f t="shared" si="260"/>
        <v>Ne</v>
      </c>
      <c r="F327" s="338" t="str">
        <f t="shared" si="261"/>
        <v/>
      </c>
      <c r="G327" s="263" t="str">
        <f t="shared" si="262"/>
        <v/>
      </c>
      <c r="H327" s="263" t="str">
        <f t="shared" si="263"/>
        <v/>
      </c>
      <c r="I327" s="263" t="str">
        <f t="shared" si="264"/>
        <v/>
      </c>
      <c r="J327" s="263" t="str">
        <f t="shared" si="265"/>
        <v/>
      </c>
      <c r="K327" s="263" t="str">
        <f t="shared" si="266"/>
        <v/>
      </c>
      <c r="L327" s="263" t="str">
        <f t="shared" si="267"/>
        <v/>
      </c>
      <c r="M327" s="263" t="str">
        <f t="shared" si="268"/>
        <v/>
      </c>
      <c r="N327" s="263" t="str">
        <f t="shared" si="269"/>
        <v/>
      </c>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row>
    <row r="328" spans="2:52" hidden="1">
      <c r="B328" s="263" t="s">
        <v>338</v>
      </c>
      <c r="C328" s="263" t="str">
        <f t="shared" ca="1" si="270"/>
        <v>Veikla</v>
      </c>
      <c r="D328" s="278" t="str">
        <f t="shared" si="271"/>
        <v>False</v>
      </c>
      <c r="E328" s="408" t="str">
        <f t="shared" si="260"/>
        <v>Ne</v>
      </c>
      <c r="F328" s="338" t="str">
        <f t="shared" si="261"/>
        <v/>
      </c>
      <c r="G328" s="263" t="str">
        <f t="shared" si="262"/>
        <v/>
      </c>
      <c r="H328" s="263" t="str">
        <f t="shared" si="263"/>
        <v/>
      </c>
      <c r="I328" s="263" t="str">
        <f t="shared" si="264"/>
        <v/>
      </c>
      <c r="J328" s="263" t="str">
        <f t="shared" si="265"/>
        <v/>
      </c>
      <c r="K328" s="263" t="str">
        <f t="shared" si="266"/>
        <v/>
      </c>
      <c r="L328" s="263" t="str">
        <f t="shared" si="267"/>
        <v/>
      </c>
      <c r="M328" s="263" t="str">
        <f t="shared" si="268"/>
        <v/>
      </c>
      <c r="N328" s="263" t="str">
        <f t="shared" si="269"/>
        <v/>
      </c>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row>
    <row r="329" spans="2:52" hidden="1">
      <c r="B329" s="263" t="s">
        <v>339</v>
      </c>
      <c r="C329" s="263" t="str">
        <f t="shared" ca="1" si="270"/>
        <v>Veikla</v>
      </c>
      <c r="D329" s="278" t="str">
        <f t="shared" si="271"/>
        <v>False</v>
      </c>
      <c r="E329" s="408" t="str">
        <f t="shared" si="260"/>
        <v>Ne</v>
      </c>
      <c r="F329" s="338" t="str">
        <f t="shared" si="261"/>
        <v/>
      </c>
      <c r="G329" s="263" t="str">
        <f t="shared" si="262"/>
        <v/>
      </c>
      <c r="H329" s="263" t="str">
        <f t="shared" si="263"/>
        <v/>
      </c>
      <c r="I329" s="263" t="str">
        <f t="shared" si="264"/>
        <v/>
      </c>
      <c r="J329" s="263" t="str">
        <f t="shared" si="265"/>
        <v/>
      </c>
      <c r="K329" s="263" t="str">
        <f t="shared" si="266"/>
        <v/>
      </c>
      <c r="L329" s="263" t="str">
        <f t="shared" si="267"/>
        <v/>
      </c>
      <c r="M329" s="263" t="str">
        <f t="shared" si="268"/>
        <v/>
      </c>
      <c r="N329" s="263" t="str">
        <f t="shared" si="269"/>
        <v/>
      </c>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row>
    <row r="330" spans="2:52" hidden="1">
      <c r="B330" s="263" t="s">
        <v>340</v>
      </c>
      <c r="C330" s="263" t="str">
        <f t="shared" ca="1" si="270"/>
        <v>Veikla</v>
      </c>
      <c r="D330" s="278" t="str">
        <f t="shared" si="271"/>
        <v>False</v>
      </c>
      <c r="E330" s="408" t="str">
        <f t="shared" si="260"/>
        <v>Ne</v>
      </c>
      <c r="F330" s="338" t="str">
        <f t="shared" si="261"/>
        <v/>
      </c>
      <c r="G330" s="263" t="str">
        <f t="shared" si="262"/>
        <v/>
      </c>
      <c r="H330" s="263" t="str">
        <f t="shared" si="263"/>
        <v/>
      </c>
      <c r="I330" s="263" t="str">
        <f t="shared" si="264"/>
        <v/>
      </c>
      <c r="J330" s="263" t="str">
        <f t="shared" si="265"/>
        <v/>
      </c>
      <c r="K330" s="263" t="str">
        <f t="shared" si="266"/>
        <v/>
      </c>
      <c r="L330" s="263" t="str">
        <f t="shared" si="267"/>
        <v/>
      </c>
      <c r="M330" s="263" t="str">
        <f t="shared" si="268"/>
        <v/>
      </c>
      <c r="N330" s="263" t="str">
        <f t="shared" si="269"/>
        <v/>
      </c>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row>
    <row r="331" spans="2:52" hidden="1">
      <c r="B331" s="263" t="s">
        <v>341</v>
      </c>
      <c r="C331" s="263" t="str">
        <f t="shared" ca="1" si="270"/>
        <v>Veikla</v>
      </c>
      <c r="D331" s="278" t="str">
        <f t="shared" si="271"/>
        <v>False</v>
      </c>
      <c r="E331" s="408" t="str">
        <f t="shared" si="260"/>
        <v>Ne</v>
      </c>
      <c r="F331" s="338" t="str">
        <f t="shared" si="261"/>
        <v/>
      </c>
      <c r="G331" s="263" t="str">
        <f t="shared" si="262"/>
        <v/>
      </c>
      <c r="H331" s="263" t="str">
        <f t="shared" si="263"/>
        <v/>
      </c>
      <c r="I331" s="263" t="str">
        <f t="shared" si="264"/>
        <v/>
      </c>
      <c r="J331" s="263" t="str">
        <f t="shared" si="265"/>
        <v/>
      </c>
      <c r="K331" s="263" t="str">
        <f t="shared" si="266"/>
        <v/>
      </c>
      <c r="L331" s="263" t="str">
        <f t="shared" si="267"/>
        <v/>
      </c>
      <c r="M331" s="263" t="str">
        <f t="shared" si="268"/>
        <v/>
      </c>
      <c r="N331" s="263" t="str">
        <f t="shared" si="269"/>
        <v/>
      </c>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row>
    <row r="332" spans="2:52" hidden="1">
      <c r="B332" s="263" t="s">
        <v>342</v>
      </c>
      <c r="C332" s="263" t="str">
        <f t="shared" ca="1" si="270"/>
        <v>Veikla</v>
      </c>
      <c r="D332" s="278" t="str">
        <f t="shared" si="271"/>
        <v>False</v>
      </c>
      <c r="E332" s="408" t="str">
        <f t="shared" si="260"/>
        <v>Ne</v>
      </c>
      <c r="F332" s="338" t="str">
        <f t="shared" si="261"/>
        <v/>
      </c>
      <c r="G332" s="263" t="str">
        <f t="shared" si="262"/>
        <v/>
      </c>
      <c r="H332" s="263" t="str">
        <f t="shared" si="263"/>
        <v/>
      </c>
      <c r="I332" s="263" t="str">
        <f t="shared" si="264"/>
        <v/>
      </c>
      <c r="J332" s="263" t="str">
        <f t="shared" si="265"/>
        <v/>
      </c>
      <c r="K332" s="263" t="str">
        <f t="shared" si="266"/>
        <v/>
      </c>
      <c r="L332" s="263" t="str">
        <f t="shared" si="267"/>
        <v/>
      </c>
      <c r="M332" s="263" t="str">
        <f t="shared" si="268"/>
        <v/>
      </c>
      <c r="N332" s="263" t="str">
        <f t="shared" si="269"/>
        <v/>
      </c>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row>
    <row r="333" spans="2:52" hidden="1">
      <c r="B333" s="263" t="s">
        <v>343</v>
      </c>
      <c r="C333" s="263" t="str">
        <f t="shared" ca="1" si="270"/>
        <v>Veikla</v>
      </c>
      <c r="D333" s="278" t="str">
        <f t="shared" si="271"/>
        <v>False</v>
      </c>
      <c r="E333" s="408" t="str">
        <f t="shared" si="260"/>
        <v>Ne</v>
      </c>
      <c r="F333" s="338" t="str">
        <f t="shared" si="261"/>
        <v/>
      </c>
      <c r="G333" s="263" t="str">
        <f t="shared" si="262"/>
        <v/>
      </c>
      <c r="H333" s="263" t="str">
        <f t="shared" si="263"/>
        <v/>
      </c>
      <c r="I333" s="263" t="str">
        <f t="shared" si="264"/>
        <v/>
      </c>
      <c r="J333" s="263" t="str">
        <f t="shared" si="265"/>
        <v/>
      </c>
      <c r="K333" s="263" t="str">
        <f t="shared" si="266"/>
        <v/>
      </c>
      <c r="L333" s="263" t="str">
        <f t="shared" si="267"/>
        <v/>
      </c>
      <c r="M333" s="263" t="str">
        <f t="shared" si="268"/>
        <v/>
      </c>
      <c r="N333" s="263" t="str">
        <f t="shared" si="269"/>
        <v/>
      </c>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row>
    <row r="334" spans="2:52" hidden="1">
      <c r="B334" s="263" t="s">
        <v>344</v>
      </c>
      <c r="C334" s="263" t="str">
        <f t="shared" ca="1" si="270"/>
        <v>Veikla</v>
      </c>
      <c r="D334" s="278" t="str">
        <f t="shared" si="271"/>
        <v>False</v>
      </c>
      <c r="E334" s="408" t="str">
        <f t="shared" si="260"/>
        <v>Ne</v>
      </c>
      <c r="F334" s="338" t="str">
        <f t="shared" si="261"/>
        <v/>
      </c>
      <c r="G334" s="263" t="str">
        <f t="shared" si="262"/>
        <v/>
      </c>
      <c r="H334" s="263" t="str">
        <f t="shared" si="263"/>
        <v/>
      </c>
      <c r="I334" s="263" t="str">
        <f t="shared" si="264"/>
        <v/>
      </c>
      <c r="J334" s="263" t="str">
        <f t="shared" si="265"/>
        <v/>
      </c>
      <c r="K334" s="263" t="str">
        <f t="shared" si="266"/>
        <v/>
      </c>
      <c r="L334" s="263" t="str">
        <f t="shared" si="267"/>
        <v/>
      </c>
      <c r="M334" s="263" t="str">
        <f t="shared" si="268"/>
        <v/>
      </c>
      <c r="N334" s="263" t="str">
        <f t="shared" si="269"/>
        <v/>
      </c>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row>
    <row r="335" spans="2:52" hidden="1">
      <c r="B335" s="263" t="s">
        <v>345</v>
      </c>
      <c r="C335" s="263" t="str">
        <f t="shared" ca="1" si="270"/>
        <v>Reinvesticijos (po priemonės įgyvendinimo)</v>
      </c>
      <c r="D335" s="278" t="str">
        <f t="shared" si="271"/>
        <v>False</v>
      </c>
      <c r="E335" s="408" t="str">
        <f t="shared" si="260"/>
        <v>Ne</v>
      </c>
      <c r="F335" s="338" t="str">
        <f t="shared" si="261"/>
        <v/>
      </c>
      <c r="G335" s="263" t="str">
        <f t="shared" si="262"/>
        <v/>
      </c>
      <c r="H335" s="263" t="str">
        <f t="shared" si="263"/>
        <v/>
      </c>
      <c r="I335" s="263" t="str">
        <f t="shared" si="264"/>
        <v/>
      </c>
      <c r="J335" s="263" t="str">
        <f t="shared" si="265"/>
        <v/>
      </c>
      <c r="K335" s="263" t="str">
        <f t="shared" si="266"/>
        <v/>
      </c>
      <c r="L335" s="263" t="str">
        <f t="shared" si="267"/>
        <v/>
      </c>
      <c r="M335" s="263" t="str">
        <f t="shared" si="268"/>
        <v/>
      </c>
      <c r="N335" s="263" t="str">
        <f t="shared" si="269"/>
        <v/>
      </c>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row>
    <row r="336" spans="2:52" hidden="1">
      <c r="B336" s="263" t="s">
        <v>346</v>
      </c>
      <c r="C336" s="263" t="str">
        <f t="shared" ca="1" si="270"/>
        <v>Likutinė vertė</v>
      </c>
      <c r="D336" s="278" t="str">
        <f t="shared" si="271"/>
        <v>False</v>
      </c>
      <c r="E336" s="408" t="str">
        <f t="shared" si="260"/>
        <v>Ne</v>
      </c>
      <c r="F336" s="338" t="str">
        <f t="shared" si="261"/>
        <v/>
      </c>
      <c r="G336" s="263" t="str">
        <f t="shared" si="262"/>
        <v/>
      </c>
      <c r="H336" s="263" t="str">
        <f t="shared" si="263"/>
        <v/>
      </c>
      <c r="I336" s="263" t="str">
        <f t="shared" si="264"/>
        <v/>
      </c>
      <c r="J336" s="263" t="str">
        <f t="shared" si="265"/>
        <v/>
      </c>
      <c r="K336" s="263" t="str">
        <f t="shared" si="266"/>
        <v/>
      </c>
      <c r="L336" s="263" t="str">
        <f t="shared" si="267"/>
        <v/>
      </c>
      <c r="M336" s="263" t="str">
        <f t="shared" si="268"/>
        <v/>
      </c>
      <c r="N336" s="263" t="str">
        <f t="shared" si="269"/>
        <v/>
      </c>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row>
    <row r="337" spans="2:52" hidden="1">
      <c r="B337" s="263" t="s">
        <v>347</v>
      </c>
      <c r="C337" s="263" t="str">
        <f t="shared" ca="1" si="270"/>
        <v>Veikla</v>
      </c>
      <c r="D337" s="278" t="str">
        <f t="shared" si="271"/>
        <v>False</v>
      </c>
      <c r="E337" s="408" t="str">
        <f t="shared" si="260"/>
        <v>Ne</v>
      </c>
      <c r="F337" s="338" t="str">
        <f t="shared" si="261"/>
        <v/>
      </c>
      <c r="G337" s="263" t="str">
        <f t="shared" si="262"/>
        <v/>
      </c>
      <c r="H337" s="263" t="str">
        <f t="shared" si="263"/>
        <v/>
      </c>
      <c r="I337" s="263" t="str">
        <f t="shared" si="264"/>
        <v/>
      </c>
      <c r="J337" s="263" t="str">
        <f t="shared" si="265"/>
        <v/>
      </c>
      <c r="K337" s="263" t="str">
        <f t="shared" si="266"/>
        <v/>
      </c>
      <c r="L337" s="263" t="str">
        <f t="shared" si="267"/>
        <v/>
      </c>
      <c r="M337" s="263" t="str">
        <f t="shared" si="268"/>
        <v/>
      </c>
      <c r="N337" s="263" t="str">
        <f t="shared" si="269"/>
        <v/>
      </c>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row>
    <row r="338" spans="2:52" hidden="1">
      <c r="B338" s="263" t="s">
        <v>348</v>
      </c>
      <c r="C338" s="263" t="str">
        <f t="shared" ca="1" si="270"/>
        <v>Veikla</v>
      </c>
      <c r="D338" s="278" t="str">
        <f t="shared" si="271"/>
        <v>False</v>
      </c>
      <c r="E338" s="408" t="str">
        <f t="shared" si="260"/>
        <v>Ne</v>
      </c>
      <c r="F338" s="338" t="str">
        <f t="shared" si="261"/>
        <v/>
      </c>
      <c r="G338" s="263" t="str">
        <f t="shared" si="262"/>
        <v/>
      </c>
      <c r="H338" s="263" t="str">
        <f t="shared" si="263"/>
        <v/>
      </c>
      <c r="I338" s="263" t="str">
        <f t="shared" si="264"/>
        <v/>
      </c>
      <c r="J338" s="263" t="str">
        <f t="shared" si="265"/>
        <v/>
      </c>
      <c r="K338" s="263" t="str">
        <f t="shared" si="266"/>
        <v/>
      </c>
      <c r="L338" s="263" t="str">
        <f t="shared" si="267"/>
        <v/>
      </c>
      <c r="M338" s="263" t="str">
        <f t="shared" si="268"/>
        <v/>
      </c>
      <c r="N338" s="263" t="str">
        <f t="shared" si="269"/>
        <v/>
      </c>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row>
    <row r="339" spans="2:52" hidden="1">
      <c r="B339" s="263" t="s">
        <v>349</v>
      </c>
      <c r="C339" s="263" t="str">
        <f t="shared" ca="1" si="270"/>
        <v>Veikla</v>
      </c>
      <c r="D339" s="278" t="str">
        <f t="shared" si="271"/>
        <v>False</v>
      </c>
      <c r="E339" s="408" t="str">
        <f t="shared" ref="E339:E378" si="272">IF(COUNTIFS(F339:K339,"Taip"),"Taip","Ne")</f>
        <v>Ne</v>
      </c>
      <c r="F339" s="338" t="str">
        <f t="shared" ref="F339:F378" si="273">IFERROR(IF(OR(ABS(E230)&gt;0.01,ABS(F230)&gt;0.01),"Taip",""),"")</f>
        <v/>
      </c>
      <c r="G339" s="263" t="str">
        <f t="shared" ref="G339:G378" si="274">IFERROR(IF(OR(ABS(G230)&gt;0.01,ABS(H230)&gt;0.01),"Taip",""),"")</f>
        <v/>
      </c>
      <c r="H339" s="263" t="str">
        <f t="shared" ref="H339:H378" si="275">IFERROR(IF(OR(ABS(I230)&gt;0.01,ABS(J230)&gt;0.01),"Taip",""),"")</f>
        <v/>
      </c>
      <c r="I339" s="263" t="str">
        <f t="shared" ref="I339:I378" si="276">IFERROR(IF(OR(ABS(K230)&gt;0.01,ABS(L230)&gt;0.01),"Taip",""),"")</f>
        <v/>
      </c>
      <c r="J339" s="263" t="str">
        <f t="shared" ref="J339:J378" si="277">IFERROR(IF(OR(ABS(M230)&gt;0.01,ABS(N230)&gt;0.01),"Taip",""),"")</f>
        <v/>
      </c>
      <c r="K339" s="263" t="str">
        <f t="shared" ref="K339:K378" si="278">IFERROR(IF(OR(ABS(O230)&gt;0.01,ABS(P230)&gt;0.01),"Taip",""),"")</f>
        <v/>
      </c>
      <c r="L339" s="263" t="str">
        <f t="shared" ref="L339:L378" si="279">IFERROR(IF(OR(ABS(Q230)&gt;0.01,ABS(R230)&gt;0.01),"Taip",""),"")</f>
        <v/>
      </c>
      <c r="M339" s="263" t="str">
        <f t="shared" ref="M339:M378" si="280">IFERROR(IF(OR(ABS(S230)&gt;0.01,ABS(T230)&gt;0.01),"Taip",""),"")</f>
        <v/>
      </c>
      <c r="N339" s="263" t="str">
        <f t="shared" ref="N339:N378" si="281">IFERROR(IF(OR(ABS(U230)&gt;0.01,ABS(V230)&gt;0.01),"Taip",""),"")</f>
        <v/>
      </c>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row>
    <row r="340" spans="2:52" hidden="1">
      <c r="B340" s="263" t="s">
        <v>350</v>
      </c>
      <c r="C340" s="263" t="str">
        <f t="shared" ca="1" si="270"/>
        <v>Veikla</v>
      </c>
      <c r="D340" s="278" t="str">
        <f t="shared" si="271"/>
        <v>False</v>
      </c>
      <c r="E340" s="408" t="str">
        <f t="shared" si="272"/>
        <v>Ne</v>
      </c>
      <c r="F340" s="338" t="str">
        <f t="shared" si="273"/>
        <v/>
      </c>
      <c r="G340" s="263" t="str">
        <f t="shared" si="274"/>
        <v/>
      </c>
      <c r="H340" s="263" t="str">
        <f t="shared" si="275"/>
        <v/>
      </c>
      <c r="I340" s="263" t="str">
        <f t="shared" si="276"/>
        <v/>
      </c>
      <c r="J340" s="263" t="str">
        <f t="shared" si="277"/>
        <v/>
      </c>
      <c r="K340" s="263" t="str">
        <f t="shared" si="278"/>
        <v/>
      </c>
      <c r="L340" s="263" t="str">
        <f t="shared" si="279"/>
        <v/>
      </c>
      <c r="M340" s="263" t="str">
        <f t="shared" si="280"/>
        <v/>
      </c>
      <c r="N340" s="263" t="str">
        <f t="shared" si="281"/>
        <v/>
      </c>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row>
    <row r="341" spans="2:52" hidden="1">
      <c r="B341" s="263" t="s">
        <v>351</v>
      </c>
      <c r="C341" s="263" t="str">
        <f t="shared" ref="C341:C378" ca="1" si="282">VLOOKUP(B341,$B$12:$C$129,2,FALSE)</f>
        <v>Veikla</v>
      </c>
      <c r="D341" s="278" t="str">
        <f t="shared" si="271"/>
        <v>False</v>
      </c>
      <c r="E341" s="408" t="str">
        <f t="shared" si="272"/>
        <v>Ne</v>
      </c>
      <c r="F341" s="338" t="str">
        <f t="shared" si="273"/>
        <v/>
      </c>
      <c r="G341" s="263" t="str">
        <f t="shared" si="274"/>
        <v/>
      </c>
      <c r="H341" s="263" t="str">
        <f t="shared" si="275"/>
        <v/>
      </c>
      <c r="I341" s="263" t="str">
        <f t="shared" si="276"/>
        <v/>
      </c>
      <c r="J341" s="263" t="str">
        <f t="shared" si="277"/>
        <v/>
      </c>
      <c r="K341" s="263" t="str">
        <f t="shared" si="278"/>
        <v/>
      </c>
      <c r="L341" s="263" t="str">
        <f t="shared" si="279"/>
        <v/>
      </c>
      <c r="M341" s="263" t="str">
        <f t="shared" si="280"/>
        <v/>
      </c>
      <c r="N341" s="263" t="str">
        <f t="shared" si="281"/>
        <v/>
      </c>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row>
    <row r="342" spans="2:52" hidden="1">
      <c r="B342" s="263" t="s">
        <v>352</v>
      </c>
      <c r="C342" s="263" t="str">
        <f t="shared" ca="1" si="282"/>
        <v>Veikla</v>
      </c>
      <c r="D342" s="278" t="str">
        <f t="shared" ref="D342:D378" si="283">VLOOKUP(B342,$B$168:$D$269,3,FALSE)</f>
        <v>False</v>
      </c>
      <c r="E342" s="408" t="str">
        <f t="shared" si="272"/>
        <v>Ne</v>
      </c>
      <c r="F342" s="338" t="str">
        <f t="shared" si="273"/>
        <v/>
      </c>
      <c r="G342" s="263" t="str">
        <f t="shared" si="274"/>
        <v/>
      </c>
      <c r="H342" s="263" t="str">
        <f t="shared" si="275"/>
        <v/>
      </c>
      <c r="I342" s="263" t="str">
        <f t="shared" si="276"/>
        <v/>
      </c>
      <c r="J342" s="263" t="str">
        <f t="shared" si="277"/>
        <v/>
      </c>
      <c r="K342" s="263" t="str">
        <f t="shared" si="278"/>
        <v/>
      </c>
      <c r="L342" s="263" t="str">
        <f t="shared" si="279"/>
        <v/>
      </c>
      <c r="M342" s="263" t="str">
        <f t="shared" si="280"/>
        <v/>
      </c>
      <c r="N342" s="263" t="str">
        <f t="shared" si="281"/>
        <v/>
      </c>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row>
    <row r="343" spans="2:52" hidden="1">
      <c r="B343" s="263" t="s">
        <v>353</v>
      </c>
      <c r="C343" s="263" t="str">
        <f t="shared" ca="1" si="282"/>
        <v>Veikla</v>
      </c>
      <c r="D343" s="278" t="str">
        <f t="shared" si="283"/>
        <v>False</v>
      </c>
      <c r="E343" s="408" t="str">
        <f t="shared" si="272"/>
        <v>Ne</v>
      </c>
      <c r="F343" s="338" t="str">
        <f t="shared" si="273"/>
        <v/>
      </c>
      <c r="G343" s="263" t="str">
        <f t="shared" si="274"/>
        <v/>
      </c>
      <c r="H343" s="263" t="str">
        <f t="shared" si="275"/>
        <v/>
      </c>
      <c r="I343" s="263" t="str">
        <f t="shared" si="276"/>
        <v/>
      </c>
      <c r="J343" s="263" t="str">
        <f t="shared" si="277"/>
        <v/>
      </c>
      <c r="K343" s="263" t="str">
        <f t="shared" si="278"/>
        <v/>
      </c>
      <c r="L343" s="263" t="str">
        <f t="shared" si="279"/>
        <v/>
      </c>
      <c r="M343" s="263" t="str">
        <f t="shared" si="280"/>
        <v/>
      </c>
      <c r="N343" s="263" t="str">
        <f t="shared" si="281"/>
        <v/>
      </c>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row>
    <row r="344" spans="2:52" hidden="1">
      <c r="B344" s="263" t="s">
        <v>354</v>
      </c>
      <c r="C344" s="263" t="str">
        <f t="shared" ca="1" si="282"/>
        <v>Veikla</v>
      </c>
      <c r="D344" s="278" t="str">
        <f t="shared" si="283"/>
        <v>False</v>
      </c>
      <c r="E344" s="408" t="str">
        <f t="shared" si="272"/>
        <v>Ne</v>
      </c>
      <c r="F344" s="338" t="str">
        <f t="shared" si="273"/>
        <v/>
      </c>
      <c r="G344" s="263" t="str">
        <f t="shared" si="274"/>
        <v/>
      </c>
      <c r="H344" s="263" t="str">
        <f t="shared" si="275"/>
        <v/>
      </c>
      <c r="I344" s="263" t="str">
        <f t="shared" si="276"/>
        <v/>
      </c>
      <c r="J344" s="263" t="str">
        <f t="shared" si="277"/>
        <v/>
      </c>
      <c r="K344" s="263" t="str">
        <f t="shared" si="278"/>
        <v/>
      </c>
      <c r="L344" s="263" t="str">
        <f t="shared" si="279"/>
        <v/>
      </c>
      <c r="M344" s="263" t="str">
        <f t="shared" si="280"/>
        <v/>
      </c>
      <c r="N344" s="263" t="str">
        <f t="shared" si="281"/>
        <v/>
      </c>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row>
    <row r="345" spans="2:52" hidden="1">
      <c r="B345" s="263" t="s">
        <v>355</v>
      </c>
      <c r="C345" s="263" t="str">
        <f t="shared" ca="1" si="282"/>
        <v>Reinvesticijos (po priemonės įgyvendinimo)</v>
      </c>
      <c r="D345" s="278" t="str">
        <f t="shared" si="283"/>
        <v>False</v>
      </c>
      <c r="E345" s="408" t="str">
        <f t="shared" si="272"/>
        <v>Ne</v>
      </c>
      <c r="F345" s="338" t="str">
        <f t="shared" si="273"/>
        <v/>
      </c>
      <c r="G345" s="263" t="str">
        <f t="shared" si="274"/>
        <v/>
      </c>
      <c r="H345" s="263" t="str">
        <f t="shared" si="275"/>
        <v/>
      </c>
      <c r="I345" s="263" t="str">
        <f t="shared" si="276"/>
        <v/>
      </c>
      <c r="J345" s="263" t="str">
        <f t="shared" si="277"/>
        <v/>
      </c>
      <c r="K345" s="263" t="str">
        <f t="shared" si="278"/>
        <v/>
      </c>
      <c r="L345" s="263" t="str">
        <f t="shared" si="279"/>
        <v/>
      </c>
      <c r="M345" s="263" t="str">
        <f t="shared" si="280"/>
        <v/>
      </c>
      <c r="N345" s="263" t="str">
        <f t="shared" si="281"/>
        <v/>
      </c>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row>
    <row r="346" spans="2:52" hidden="1">
      <c r="B346" s="263" t="s">
        <v>356</v>
      </c>
      <c r="C346" s="263" t="str">
        <f t="shared" ca="1" si="282"/>
        <v>Likutinė vertė</v>
      </c>
      <c r="D346" s="278" t="str">
        <f t="shared" si="283"/>
        <v>False</v>
      </c>
      <c r="E346" s="408" t="str">
        <f t="shared" si="272"/>
        <v>Ne</v>
      </c>
      <c r="F346" s="338" t="str">
        <f t="shared" si="273"/>
        <v/>
      </c>
      <c r="G346" s="263" t="str">
        <f t="shared" si="274"/>
        <v/>
      </c>
      <c r="H346" s="263" t="str">
        <f t="shared" si="275"/>
        <v/>
      </c>
      <c r="I346" s="263" t="str">
        <f t="shared" si="276"/>
        <v/>
      </c>
      <c r="J346" s="263" t="str">
        <f t="shared" si="277"/>
        <v/>
      </c>
      <c r="K346" s="263" t="str">
        <f t="shared" si="278"/>
        <v/>
      </c>
      <c r="L346" s="263" t="str">
        <f t="shared" si="279"/>
        <v/>
      </c>
      <c r="M346" s="263" t="str">
        <f t="shared" si="280"/>
        <v/>
      </c>
      <c r="N346" s="263" t="str">
        <f t="shared" si="281"/>
        <v/>
      </c>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row>
    <row r="347" spans="2:52" hidden="1">
      <c r="B347" s="263" t="s">
        <v>357</v>
      </c>
      <c r="C347" s="263" t="str">
        <f t="shared" ca="1" si="282"/>
        <v>Veiklos ir palaikymo (atnaujinimo) sąnaudos 1 (viešojo sektoriaus)</v>
      </c>
      <c r="D347" s="278" t="str">
        <f t="shared" si="283"/>
        <v>False</v>
      </c>
      <c r="E347" s="408" t="str">
        <f t="shared" si="272"/>
        <v>Ne</v>
      </c>
      <c r="F347" s="338" t="str">
        <f t="shared" si="273"/>
        <v/>
      </c>
      <c r="G347" s="263" t="str">
        <f t="shared" si="274"/>
        <v/>
      </c>
      <c r="H347" s="263" t="str">
        <f t="shared" si="275"/>
        <v/>
      </c>
      <c r="I347" s="263" t="str">
        <f t="shared" si="276"/>
        <v/>
      </c>
      <c r="J347" s="263" t="str">
        <f t="shared" si="277"/>
        <v/>
      </c>
      <c r="K347" s="263" t="str">
        <f t="shared" si="278"/>
        <v/>
      </c>
      <c r="L347" s="263" t="str">
        <f t="shared" si="279"/>
        <v/>
      </c>
      <c r="M347" s="263" t="str">
        <f t="shared" si="280"/>
        <v/>
      </c>
      <c r="N347" s="263" t="str">
        <f t="shared" si="281"/>
        <v/>
      </c>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row>
    <row r="348" spans="2:52" hidden="1">
      <c r="B348" s="263" t="s">
        <v>358</v>
      </c>
      <c r="C348" s="263" t="str">
        <f t="shared" ca="1" si="282"/>
        <v>Veiklos ir palaikymo (atnaujinimo) sąnaudos 2 (viešojo sektoriaus)</v>
      </c>
      <c r="D348" s="278" t="str">
        <f t="shared" si="283"/>
        <v>False</v>
      </c>
      <c r="E348" s="408" t="str">
        <f t="shared" si="272"/>
        <v>Ne</v>
      </c>
      <c r="F348" s="338" t="str">
        <f t="shared" si="273"/>
        <v/>
      </c>
      <c r="G348" s="263" t="str">
        <f t="shared" si="274"/>
        <v/>
      </c>
      <c r="H348" s="263" t="str">
        <f t="shared" si="275"/>
        <v/>
      </c>
      <c r="I348" s="263" t="str">
        <f t="shared" si="276"/>
        <v/>
      </c>
      <c r="J348" s="263" t="str">
        <f t="shared" si="277"/>
        <v/>
      </c>
      <c r="K348" s="263" t="str">
        <f t="shared" si="278"/>
        <v/>
      </c>
      <c r="L348" s="263" t="str">
        <f t="shared" si="279"/>
        <v/>
      </c>
      <c r="M348" s="263" t="str">
        <f t="shared" si="280"/>
        <v/>
      </c>
      <c r="N348" s="263" t="str">
        <f t="shared" si="281"/>
        <v/>
      </c>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row>
    <row r="349" spans="2:52" hidden="1">
      <c r="B349" s="263" t="s">
        <v>359</v>
      </c>
      <c r="C349" s="263" t="str">
        <f t="shared" ca="1" si="282"/>
        <v>Veiklos ir palaikymo (atnaujinimo) sąnaudos 3 (viešojo sektoriaus)</v>
      </c>
      <c r="D349" s="278" t="str">
        <f t="shared" si="283"/>
        <v>False</v>
      </c>
      <c r="E349" s="408" t="str">
        <f t="shared" si="272"/>
        <v>Ne</v>
      </c>
      <c r="F349" s="338" t="str">
        <f t="shared" si="273"/>
        <v/>
      </c>
      <c r="G349" s="263" t="str">
        <f t="shared" si="274"/>
        <v/>
      </c>
      <c r="H349" s="263" t="str">
        <f t="shared" si="275"/>
        <v/>
      </c>
      <c r="I349" s="263" t="str">
        <f t="shared" si="276"/>
        <v/>
      </c>
      <c r="J349" s="263" t="str">
        <f t="shared" si="277"/>
        <v/>
      </c>
      <c r="K349" s="263" t="str">
        <f t="shared" si="278"/>
        <v/>
      </c>
      <c r="L349" s="263" t="str">
        <f t="shared" si="279"/>
        <v/>
      </c>
      <c r="M349" s="263" t="str">
        <f t="shared" si="280"/>
        <v/>
      </c>
      <c r="N349" s="263" t="str">
        <f t="shared" si="281"/>
        <v/>
      </c>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row>
    <row r="350" spans="2:52" hidden="1">
      <c r="B350" s="263" t="s">
        <v>360</v>
      </c>
      <c r="C350" s="263" t="str">
        <f t="shared" ca="1" si="282"/>
        <v>Veiklos ir palaikymo (atnaujinimo) sąnaudos 4 (viešojo sektoriaus)</v>
      </c>
      <c r="D350" s="278" t="str">
        <f t="shared" si="283"/>
        <v>False</v>
      </c>
      <c r="E350" s="408" t="str">
        <f t="shared" si="272"/>
        <v>Ne</v>
      </c>
      <c r="F350" s="338" t="str">
        <f t="shared" si="273"/>
        <v/>
      </c>
      <c r="G350" s="263" t="str">
        <f t="shared" si="274"/>
        <v/>
      </c>
      <c r="H350" s="263" t="str">
        <f t="shared" si="275"/>
        <v/>
      </c>
      <c r="I350" s="263" t="str">
        <f t="shared" si="276"/>
        <v/>
      </c>
      <c r="J350" s="263" t="str">
        <f t="shared" si="277"/>
        <v/>
      </c>
      <c r="K350" s="263" t="str">
        <f t="shared" si="278"/>
        <v/>
      </c>
      <c r="L350" s="263" t="str">
        <f t="shared" si="279"/>
        <v/>
      </c>
      <c r="M350" s="263" t="str">
        <f t="shared" si="280"/>
        <v/>
      </c>
      <c r="N350" s="263" t="str">
        <f t="shared" si="281"/>
        <v/>
      </c>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row>
    <row r="351" spans="2:52" hidden="1">
      <c r="B351" s="263" t="s">
        <v>361</v>
      </c>
      <c r="C351" s="263" t="str">
        <f t="shared" ca="1" si="282"/>
        <v>Veiklos ir palaikymo (atnaujinimo) sąnaudos 5 (viešojo sektoriaus)</v>
      </c>
      <c r="D351" s="278" t="str">
        <f t="shared" si="283"/>
        <v>False</v>
      </c>
      <c r="E351" s="408" t="str">
        <f t="shared" si="272"/>
        <v>Ne</v>
      </c>
      <c r="F351" s="338" t="str">
        <f t="shared" si="273"/>
        <v/>
      </c>
      <c r="G351" s="263" t="str">
        <f t="shared" si="274"/>
        <v/>
      </c>
      <c r="H351" s="263" t="str">
        <f t="shared" si="275"/>
        <v/>
      </c>
      <c r="I351" s="263" t="str">
        <f t="shared" si="276"/>
        <v/>
      </c>
      <c r="J351" s="263" t="str">
        <f t="shared" si="277"/>
        <v/>
      </c>
      <c r="K351" s="263" t="str">
        <f t="shared" si="278"/>
        <v/>
      </c>
      <c r="L351" s="263" t="str">
        <f t="shared" si="279"/>
        <v/>
      </c>
      <c r="M351" s="263" t="str">
        <f t="shared" si="280"/>
        <v/>
      </c>
      <c r="N351" s="263" t="str">
        <f t="shared" si="281"/>
        <v/>
      </c>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row>
    <row r="352" spans="2:52" hidden="1">
      <c r="B352" s="263" t="s">
        <v>362</v>
      </c>
      <c r="C352" s="263" t="str">
        <f t="shared" ca="1" si="282"/>
        <v>Veiklos ir palaikymo (atnaujinimo) sąnaudos 1 (privataus ir NVO sektoriaus)</v>
      </c>
      <c r="D352" s="278" t="str">
        <f t="shared" si="283"/>
        <v>False</v>
      </c>
      <c r="E352" s="408" t="str">
        <f t="shared" si="272"/>
        <v>Ne</v>
      </c>
      <c r="F352" s="338" t="str">
        <f t="shared" si="273"/>
        <v/>
      </c>
      <c r="G352" s="263" t="str">
        <f t="shared" si="274"/>
        <v/>
      </c>
      <c r="H352" s="263" t="str">
        <f t="shared" si="275"/>
        <v/>
      </c>
      <c r="I352" s="263" t="str">
        <f t="shared" si="276"/>
        <v/>
      </c>
      <c r="J352" s="263" t="str">
        <f t="shared" si="277"/>
        <v/>
      </c>
      <c r="K352" s="263" t="str">
        <f t="shared" si="278"/>
        <v/>
      </c>
      <c r="L352" s="263" t="str">
        <f t="shared" si="279"/>
        <v/>
      </c>
      <c r="M352" s="263" t="str">
        <f t="shared" si="280"/>
        <v/>
      </c>
      <c r="N352" s="263" t="str">
        <f t="shared" si="281"/>
        <v/>
      </c>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row>
    <row r="353" spans="2:52" hidden="1">
      <c r="B353" s="263" t="s">
        <v>363</v>
      </c>
      <c r="C353" s="263" t="str">
        <f t="shared" ca="1" si="282"/>
        <v>Veiklos ir palaikymo (atnaujinimo) sąnaudos 2 (privataus ir NVO sektoriaus)</v>
      </c>
      <c r="D353" s="278" t="str">
        <f t="shared" si="283"/>
        <v>False</v>
      </c>
      <c r="E353" s="408" t="str">
        <f t="shared" si="272"/>
        <v>Ne</v>
      </c>
      <c r="F353" s="338" t="str">
        <f t="shared" si="273"/>
        <v/>
      </c>
      <c r="G353" s="263" t="str">
        <f t="shared" si="274"/>
        <v/>
      </c>
      <c r="H353" s="263" t="str">
        <f t="shared" si="275"/>
        <v/>
      </c>
      <c r="I353" s="263" t="str">
        <f t="shared" si="276"/>
        <v/>
      </c>
      <c r="J353" s="263" t="str">
        <f t="shared" si="277"/>
        <v/>
      </c>
      <c r="K353" s="263" t="str">
        <f t="shared" si="278"/>
        <v/>
      </c>
      <c r="L353" s="263" t="str">
        <f t="shared" si="279"/>
        <v/>
      </c>
      <c r="M353" s="263" t="str">
        <f t="shared" si="280"/>
        <v/>
      </c>
      <c r="N353" s="263" t="str">
        <f t="shared" si="281"/>
        <v/>
      </c>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row>
    <row r="354" spans="2:52" hidden="1">
      <c r="B354" s="263" t="s">
        <v>364</v>
      </c>
      <c r="C354" s="263" t="str">
        <f t="shared" ca="1" si="282"/>
        <v>Veiklos ir palaikymo (atnaujinimo) sąnaudos 3 (privataus ir NVO sektoriaus)</v>
      </c>
      <c r="D354" s="278" t="str">
        <f t="shared" si="283"/>
        <v>False</v>
      </c>
      <c r="E354" s="408" t="str">
        <f t="shared" si="272"/>
        <v>Ne</v>
      </c>
      <c r="F354" s="338" t="str">
        <f t="shared" si="273"/>
        <v/>
      </c>
      <c r="G354" s="263" t="str">
        <f t="shared" si="274"/>
        <v/>
      </c>
      <c r="H354" s="263" t="str">
        <f t="shared" si="275"/>
        <v/>
      </c>
      <c r="I354" s="263" t="str">
        <f t="shared" si="276"/>
        <v/>
      </c>
      <c r="J354" s="263" t="str">
        <f t="shared" si="277"/>
        <v/>
      </c>
      <c r="K354" s="263" t="str">
        <f t="shared" si="278"/>
        <v/>
      </c>
      <c r="L354" s="263" t="str">
        <f t="shared" si="279"/>
        <v/>
      </c>
      <c r="M354" s="263" t="str">
        <f t="shared" si="280"/>
        <v/>
      </c>
      <c r="N354" s="263" t="str">
        <f t="shared" si="281"/>
        <v/>
      </c>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row>
    <row r="355" spans="2:52" hidden="1">
      <c r="B355" s="263" t="s">
        <v>365</v>
      </c>
      <c r="C355" s="263" t="str">
        <f t="shared" ca="1" si="282"/>
        <v>Veiklos ir palaikymo (atnaujinimo) sąnaudos 4 (privataus ir NVO sektoriaus)</v>
      </c>
      <c r="D355" s="278" t="str">
        <f t="shared" si="283"/>
        <v>False</v>
      </c>
      <c r="E355" s="408" t="str">
        <f t="shared" si="272"/>
        <v>Ne</v>
      </c>
      <c r="F355" s="338" t="str">
        <f t="shared" si="273"/>
        <v/>
      </c>
      <c r="G355" s="263" t="str">
        <f t="shared" si="274"/>
        <v/>
      </c>
      <c r="H355" s="263" t="str">
        <f t="shared" si="275"/>
        <v/>
      </c>
      <c r="I355" s="263" t="str">
        <f t="shared" si="276"/>
        <v/>
      </c>
      <c r="J355" s="263" t="str">
        <f t="shared" si="277"/>
        <v/>
      </c>
      <c r="K355" s="263" t="str">
        <f t="shared" si="278"/>
        <v/>
      </c>
      <c r="L355" s="263" t="str">
        <f t="shared" si="279"/>
        <v/>
      </c>
      <c r="M355" s="263" t="str">
        <f t="shared" si="280"/>
        <v/>
      </c>
      <c r="N355" s="263" t="str">
        <f t="shared" si="281"/>
        <v/>
      </c>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row>
    <row r="356" spans="2:52" hidden="1">
      <c r="B356" s="263" t="s">
        <v>366</v>
      </c>
      <c r="C356" s="263" t="str">
        <f t="shared" ca="1" si="282"/>
        <v>Veiklos ir palaikymo (atnaujinimo) sąnaudos 5 (privataus ir NVO sektoriaus)</v>
      </c>
      <c r="D356" s="278" t="str">
        <f t="shared" si="283"/>
        <v>False</v>
      </c>
      <c r="E356" s="408" t="str">
        <f t="shared" si="272"/>
        <v>Ne</v>
      </c>
      <c r="F356" s="338" t="str">
        <f t="shared" si="273"/>
        <v/>
      </c>
      <c r="G356" s="263" t="str">
        <f t="shared" si="274"/>
        <v/>
      </c>
      <c r="H356" s="263" t="str">
        <f t="shared" si="275"/>
        <v/>
      </c>
      <c r="I356" s="263" t="str">
        <f t="shared" si="276"/>
        <v/>
      </c>
      <c r="J356" s="263" t="str">
        <f t="shared" si="277"/>
        <v/>
      </c>
      <c r="K356" s="263" t="str">
        <f t="shared" si="278"/>
        <v/>
      </c>
      <c r="L356" s="263" t="str">
        <f t="shared" si="279"/>
        <v/>
      </c>
      <c r="M356" s="263" t="str">
        <f t="shared" si="280"/>
        <v/>
      </c>
      <c r="N356" s="263" t="str">
        <f t="shared" si="281"/>
        <v/>
      </c>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row>
    <row r="357" spans="2:52" hidden="1">
      <c r="B357" s="263" t="s">
        <v>367</v>
      </c>
      <c r="C357" s="263" t="str">
        <f t="shared" ca="1" si="282"/>
        <v>Veiklos pajamos 1 (viešojo sektoriaus)</v>
      </c>
      <c r="D357" s="278" t="str">
        <f t="shared" si="283"/>
        <v>False</v>
      </c>
      <c r="E357" s="408" t="str">
        <f t="shared" si="272"/>
        <v>Ne</v>
      </c>
      <c r="F357" s="338" t="str">
        <f t="shared" si="273"/>
        <v/>
      </c>
      <c r="G357" s="263" t="str">
        <f t="shared" si="274"/>
        <v/>
      </c>
      <c r="H357" s="263" t="str">
        <f t="shared" si="275"/>
        <v/>
      </c>
      <c r="I357" s="263" t="str">
        <f t="shared" si="276"/>
        <v/>
      </c>
      <c r="J357" s="263" t="str">
        <f t="shared" si="277"/>
        <v/>
      </c>
      <c r="K357" s="263" t="str">
        <f t="shared" si="278"/>
        <v/>
      </c>
      <c r="L357" s="263" t="str">
        <f t="shared" si="279"/>
        <v/>
      </c>
      <c r="M357" s="263" t="str">
        <f t="shared" si="280"/>
        <v/>
      </c>
      <c r="N357" s="263" t="str">
        <f t="shared" si="281"/>
        <v/>
      </c>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row>
    <row r="358" spans="2:52" hidden="1">
      <c r="B358" s="263" t="s">
        <v>368</v>
      </c>
      <c r="C358" s="263" t="str">
        <f t="shared" ca="1" si="282"/>
        <v>Veiklos pajamos 2 (viešojo sektoriaus)</v>
      </c>
      <c r="D358" s="278" t="str">
        <f t="shared" si="283"/>
        <v>False</v>
      </c>
      <c r="E358" s="408" t="str">
        <f t="shared" si="272"/>
        <v>Ne</v>
      </c>
      <c r="F358" s="338" t="str">
        <f t="shared" si="273"/>
        <v/>
      </c>
      <c r="G358" s="263" t="str">
        <f t="shared" si="274"/>
        <v/>
      </c>
      <c r="H358" s="263" t="str">
        <f t="shared" si="275"/>
        <v/>
      </c>
      <c r="I358" s="263" t="str">
        <f t="shared" si="276"/>
        <v/>
      </c>
      <c r="J358" s="263" t="str">
        <f t="shared" si="277"/>
        <v/>
      </c>
      <c r="K358" s="263" t="str">
        <f t="shared" si="278"/>
        <v/>
      </c>
      <c r="L358" s="263" t="str">
        <f t="shared" si="279"/>
        <v/>
      </c>
      <c r="M358" s="263" t="str">
        <f t="shared" si="280"/>
        <v/>
      </c>
      <c r="N358" s="263" t="str">
        <f t="shared" si="281"/>
        <v/>
      </c>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row>
    <row r="359" spans="2:52" hidden="1">
      <c r="B359" s="263" t="s">
        <v>369</v>
      </c>
      <c r="C359" s="263" t="str">
        <f t="shared" ca="1" si="282"/>
        <v>Veiklos pajamos 3 (viešojo sektoriaus)</v>
      </c>
      <c r="D359" s="278" t="str">
        <f t="shared" si="283"/>
        <v>False</v>
      </c>
      <c r="E359" s="408" t="str">
        <f t="shared" si="272"/>
        <v>Ne</v>
      </c>
      <c r="F359" s="338" t="str">
        <f t="shared" si="273"/>
        <v/>
      </c>
      <c r="G359" s="263" t="str">
        <f t="shared" si="274"/>
        <v/>
      </c>
      <c r="H359" s="263" t="str">
        <f t="shared" si="275"/>
        <v/>
      </c>
      <c r="I359" s="263" t="str">
        <f t="shared" si="276"/>
        <v/>
      </c>
      <c r="J359" s="263" t="str">
        <f t="shared" si="277"/>
        <v/>
      </c>
      <c r="K359" s="263" t="str">
        <f t="shared" si="278"/>
        <v/>
      </c>
      <c r="L359" s="263" t="str">
        <f t="shared" si="279"/>
        <v/>
      </c>
      <c r="M359" s="263" t="str">
        <f t="shared" si="280"/>
        <v/>
      </c>
      <c r="N359" s="263" t="str">
        <f t="shared" si="281"/>
        <v/>
      </c>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row>
    <row r="360" spans="2:52" hidden="1">
      <c r="B360" s="263" t="s">
        <v>370</v>
      </c>
      <c r="C360" s="263" t="str">
        <f t="shared" ca="1" si="282"/>
        <v>Veiklos pajamos 4 (viešojo sektoriaus)</v>
      </c>
      <c r="D360" s="278" t="str">
        <f t="shared" si="283"/>
        <v>False</v>
      </c>
      <c r="E360" s="408" t="str">
        <f t="shared" si="272"/>
        <v>Ne</v>
      </c>
      <c r="F360" s="338" t="str">
        <f t="shared" si="273"/>
        <v/>
      </c>
      <c r="G360" s="263" t="str">
        <f t="shared" si="274"/>
        <v/>
      </c>
      <c r="H360" s="263" t="str">
        <f t="shared" si="275"/>
        <v/>
      </c>
      <c r="I360" s="263" t="str">
        <f t="shared" si="276"/>
        <v/>
      </c>
      <c r="J360" s="263" t="str">
        <f t="shared" si="277"/>
        <v/>
      </c>
      <c r="K360" s="263" t="str">
        <f t="shared" si="278"/>
        <v/>
      </c>
      <c r="L360" s="263" t="str">
        <f t="shared" si="279"/>
        <v/>
      </c>
      <c r="M360" s="263" t="str">
        <f t="shared" si="280"/>
        <v/>
      </c>
      <c r="N360" s="263" t="str">
        <f t="shared" si="281"/>
        <v/>
      </c>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row>
    <row r="361" spans="2:52" hidden="1">
      <c r="B361" s="263" t="s">
        <v>371</v>
      </c>
      <c r="C361" s="263" t="str">
        <f t="shared" ca="1" si="282"/>
        <v>Veiklos pajamos 5 (viešojo sektoriaus)</v>
      </c>
      <c r="D361" s="278" t="str">
        <f t="shared" si="283"/>
        <v>False</v>
      </c>
      <c r="E361" s="408" t="str">
        <f t="shared" si="272"/>
        <v>Ne</v>
      </c>
      <c r="F361" s="338" t="str">
        <f t="shared" si="273"/>
        <v/>
      </c>
      <c r="G361" s="263" t="str">
        <f t="shared" si="274"/>
        <v/>
      </c>
      <c r="H361" s="263" t="str">
        <f t="shared" si="275"/>
        <v/>
      </c>
      <c r="I361" s="263" t="str">
        <f t="shared" si="276"/>
        <v/>
      </c>
      <c r="J361" s="263" t="str">
        <f t="shared" si="277"/>
        <v/>
      </c>
      <c r="K361" s="263" t="str">
        <f t="shared" si="278"/>
        <v/>
      </c>
      <c r="L361" s="263" t="str">
        <f t="shared" si="279"/>
        <v/>
      </c>
      <c r="M361" s="263" t="str">
        <f t="shared" si="280"/>
        <v/>
      </c>
      <c r="N361" s="263" t="str">
        <f t="shared" si="281"/>
        <v/>
      </c>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row>
    <row r="362" spans="2:52" hidden="1">
      <c r="B362" s="263" t="s">
        <v>372</v>
      </c>
      <c r="C362" s="263" t="str">
        <f t="shared" ca="1" si="282"/>
        <v>Veiklos pajamos 1 (privataus ir NVO sektoriaus)</v>
      </c>
      <c r="D362" s="278" t="str">
        <f t="shared" si="283"/>
        <v>False</v>
      </c>
      <c r="E362" s="408" t="str">
        <f t="shared" si="272"/>
        <v>Ne</v>
      </c>
      <c r="F362" s="338" t="str">
        <f t="shared" si="273"/>
        <v/>
      </c>
      <c r="G362" s="263" t="str">
        <f t="shared" si="274"/>
        <v/>
      </c>
      <c r="H362" s="263" t="str">
        <f t="shared" si="275"/>
        <v/>
      </c>
      <c r="I362" s="263" t="str">
        <f t="shared" si="276"/>
        <v/>
      </c>
      <c r="J362" s="263" t="str">
        <f t="shared" si="277"/>
        <v/>
      </c>
      <c r="K362" s="263" t="str">
        <f t="shared" si="278"/>
        <v/>
      </c>
      <c r="L362" s="263" t="str">
        <f t="shared" si="279"/>
        <v/>
      </c>
      <c r="M362" s="263" t="str">
        <f t="shared" si="280"/>
        <v/>
      </c>
      <c r="N362" s="263" t="str">
        <f t="shared" si="281"/>
        <v/>
      </c>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row>
    <row r="363" spans="2:52" hidden="1">
      <c r="B363" s="263" t="s">
        <v>373</v>
      </c>
      <c r="C363" s="263" t="str">
        <f t="shared" ca="1" si="282"/>
        <v>Veiklos pajamos 2 (privataus ir NVO sektoriaus)</v>
      </c>
      <c r="D363" s="278" t="str">
        <f t="shared" si="283"/>
        <v>False</v>
      </c>
      <c r="E363" s="408" t="str">
        <f t="shared" si="272"/>
        <v>Ne</v>
      </c>
      <c r="F363" s="338" t="str">
        <f t="shared" si="273"/>
        <v/>
      </c>
      <c r="G363" s="263" t="str">
        <f t="shared" si="274"/>
        <v/>
      </c>
      <c r="H363" s="263" t="str">
        <f t="shared" si="275"/>
        <v/>
      </c>
      <c r="I363" s="263" t="str">
        <f t="shared" si="276"/>
        <v/>
      </c>
      <c r="J363" s="263" t="str">
        <f t="shared" si="277"/>
        <v/>
      </c>
      <c r="K363" s="263" t="str">
        <f t="shared" si="278"/>
        <v/>
      </c>
      <c r="L363" s="263" t="str">
        <f t="shared" si="279"/>
        <v/>
      </c>
      <c r="M363" s="263" t="str">
        <f t="shared" si="280"/>
        <v/>
      </c>
      <c r="N363" s="263" t="str">
        <f t="shared" si="281"/>
        <v/>
      </c>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row>
    <row r="364" spans="2:52" hidden="1">
      <c r="B364" s="263" t="s">
        <v>374</v>
      </c>
      <c r="C364" s="263" t="str">
        <f t="shared" ca="1" si="282"/>
        <v>Veiklos pajamos 3 (privataus ir NVO sektoriaus)</v>
      </c>
      <c r="D364" s="278" t="str">
        <f t="shared" si="283"/>
        <v>False</v>
      </c>
      <c r="E364" s="408" t="str">
        <f t="shared" si="272"/>
        <v>Ne</v>
      </c>
      <c r="F364" s="338" t="str">
        <f t="shared" si="273"/>
        <v/>
      </c>
      <c r="G364" s="263" t="str">
        <f t="shared" si="274"/>
        <v/>
      </c>
      <c r="H364" s="263" t="str">
        <f t="shared" si="275"/>
        <v/>
      </c>
      <c r="I364" s="263" t="str">
        <f t="shared" si="276"/>
        <v/>
      </c>
      <c r="J364" s="263" t="str">
        <f t="shared" si="277"/>
        <v/>
      </c>
      <c r="K364" s="263" t="str">
        <f t="shared" si="278"/>
        <v/>
      </c>
      <c r="L364" s="263" t="str">
        <f t="shared" si="279"/>
        <v/>
      </c>
      <c r="M364" s="263" t="str">
        <f t="shared" si="280"/>
        <v/>
      </c>
      <c r="N364" s="263" t="str">
        <f t="shared" si="281"/>
        <v/>
      </c>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row>
    <row r="365" spans="2:52" hidden="1">
      <c r="B365" s="263" t="s">
        <v>375</v>
      </c>
      <c r="C365" s="263" t="str">
        <f t="shared" ca="1" si="282"/>
        <v>Veiklos pajamos 4 (privataus ir NVO sektoriaus)</v>
      </c>
      <c r="D365" s="278" t="str">
        <f t="shared" si="283"/>
        <v>False</v>
      </c>
      <c r="E365" s="408" t="str">
        <f t="shared" si="272"/>
        <v>Ne</v>
      </c>
      <c r="F365" s="338" t="str">
        <f t="shared" si="273"/>
        <v/>
      </c>
      <c r="G365" s="263" t="str">
        <f t="shared" si="274"/>
        <v/>
      </c>
      <c r="H365" s="263" t="str">
        <f t="shared" si="275"/>
        <v/>
      </c>
      <c r="I365" s="263" t="str">
        <f t="shared" si="276"/>
        <v/>
      </c>
      <c r="J365" s="263" t="str">
        <f t="shared" si="277"/>
        <v/>
      </c>
      <c r="K365" s="263" t="str">
        <f t="shared" si="278"/>
        <v/>
      </c>
      <c r="L365" s="263" t="str">
        <f t="shared" si="279"/>
        <v/>
      </c>
      <c r="M365" s="263" t="str">
        <f t="shared" si="280"/>
        <v/>
      </c>
      <c r="N365" s="263" t="str">
        <f t="shared" si="281"/>
        <v/>
      </c>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row>
    <row r="366" spans="2:52" hidden="1">
      <c r="B366" s="263" t="s">
        <v>376</v>
      </c>
      <c r="C366" s="263" t="str">
        <f t="shared" ca="1" si="282"/>
        <v>Veiklos pajamos 5 (privataus ir NVO sektoriaus)</v>
      </c>
      <c r="D366" s="278" t="str">
        <f t="shared" si="283"/>
        <v>False</v>
      </c>
      <c r="E366" s="408" t="str">
        <f t="shared" si="272"/>
        <v>Ne</v>
      </c>
      <c r="F366" s="338" t="str">
        <f t="shared" si="273"/>
        <v/>
      </c>
      <c r="G366" s="263" t="str">
        <f t="shared" si="274"/>
        <v/>
      </c>
      <c r="H366" s="263" t="str">
        <f t="shared" si="275"/>
        <v/>
      </c>
      <c r="I366" s="263" t="str">
        <f t="shared" si="276"/>
        <v/>
      </c>
      <c r="J366" s="263" t="str">
        <f t="shared" si="277"/>
        <v/>
      </c>
      <c r="K366" s="263" t="str">
        <f t="shared" si="278"/>
        <v/>
      </c>
      <c r="L366" s="263" t="str">
        <f t="shared" si="279"/>
        <v/>
      </c>
      <c r="M366" s="263" t="str">
        <f t="shared" si="280"/>
        <v/>
      </c>
      <c r="N366" s="263" t="str">
        <f t="shared" si="281"/>
        <v/>
      </c>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row>
    <row r="367" spans="2:52" hidden="1">
      <c r="B367" s="263" t="s">
        <v>149</v>
      </c>
      <c r="C367" s="263" t="str">
        <f t="shared" ca="1" si="282"/>
        <v>MOKESTINĖS PAJAMOS</v>
      </c>
      <c r="D367" s="278" t="str">
        <f t="shared" si="283"/>
        <v>False</v>
      </c>
      <c r="E367" s="408" t="str">
        <f t="shared" si="272"/>
        <v>Ne</v>
      </c>
      <c r="F367" s="338" t="str">
        <f t="shared" si="273"/>
        <v/>
      </c>
      <c r="G367" s="263" t="str">
        <f t="shared" si="274"/>
        <v/>
      </c>
      <c r="H367" s="263" t="str">
        <f t="shared" si="275"/>
        <v/>
      </c>
      <c r="I367" s="263" t="str">
        <f t="shared" si="276"/>
        <v/>
      </c>
      <c r="J367" s="263" t="str">
        <f t="shared" si="277"/>
        <v/>
      </c>
      <c r="K367" s="263" t="str">
        <f t="shared" si="278"/>
        <v/>
      </c>
      <c r="L367" s="263" t="str">
        <f t="shared" si="279"/>
        <v/>
      </c>
      <c r="M367" s="263" t="str">
        <f t="shared" si="280"/>
        <v/>
      </c>
      <c r="N367" s="263" t="str">
        <f t="shared" si="281"/>
        <v/>
      </c>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row>
    <row r="368" spans="2:52" hidden="1">
      <c r="B368" s="263" t="s">
        <v>27</v>
      </c>
      <c r="C368" s="263" t="str">
        <f t="shared" ca="1" si="282"/>
        <v>SIEKIAMAS REZULTATAS: Oficialiosios paramos vystymuisi kriterijus atitinkančių vystomojo bendradarbiavimo veiklų finansavimo apimtis, dalis nuo bendrųjų nacionalinių pajamų , matavimo vienetas: Procentai</v>
      </c>
      <c r="D368" s="278" t="str">
        <f t="shared" si="283"/>
        <v>False</v>
      </c>
      <c r="E368" s="408" t="str">
        <f t="shared" si="272"/>
        <v>Ne</v>
      </c>
      <c r="F368" s="338" t="str">
        <f t="shared" si="273"/>
        <v/>
      </c>
      <c r="G368" s="263" t="str">
        <f t="shared" si="274"/>
        <v/>
      </c>
      <c r="H368" s="263" t="str">
        <f t="shared" si="275"/>
        <v/>
      </c>
      <c r="I368" s="263" t="str">
        <f t="shared" si="276"/>
        <v/>
      </c>
      <c r="J368" s="263" t="str">
        <f t="shared" si="277"/>
        <v/>
      </c>
      <c r="K368" s="263" t="str">
        <f t="shared" si="278"/>
        <v/>
      </c>
      <c r="L368" s="263" t="str">
        <f t="shared" si="279"/>
        <v/>
      </c>
      <c r="M368" s="263" t="str">
        <f t="shared" si="280"/>
        <v/>
      </c>
      <c r="N368" s="263" t="str">
        <f t="shared" si="281"/>
        <v/>
      </c>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row>
    <row r="369" spans="2:52" hidden="1">
      <c r="B369" s="263" t="s">
        <v>377</v>
      </c>
      <c r="C369" s="263" t="str">
        <f t="shared" ca="1" si="282"/>
        <v/>
      </c>
      <c r="D369" s="278" t="str">
        <f t="shared" si="283"/>
        <v>False</v>
      </c>
      <c r="E369" s="408" t="str">
        <f t="shared" si="272"/>
        <v>Ne</v>
      </c>
      <c r="F369" s="338" t="str">
        <f t="shared" si="273"/>
        <v/>
      </c>
      <c r="G369" s="263" t="str">
        <f t="shared" si="274"/>
        <v/>
      </c>
      <c r="H369" s="263" t="str">
        <f t="shared" si="275"/>
        <v/>
      </c>
      <c r="I369" s="263" t="str">
        <f t="shared" si="276"/>
        <v/>
      </c>
      <c r="J369" s="263" t="str">
        <f t="shared" si="277"/>
        <v/>
      </c>
      <c r="K369" s="263" t="str">
        <f t="shared" si="278"/>
        <v/>
      </c>
      <c r="L369" s="263" t="str">
        <f t="shared" si="279"/>
        <v/>
      </c>
      <c r="M369" s="263" t="str">
        <f t="shared" si="280"/>
        <v/>
      </c>
      <c r="N369" s="263" t="str">
        <f t="shared" si="281"/>
        <v/>
      </c>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row>
    <row r="370" spans="2:52" hidden="1">
      <c r="B370" s="263" t="s">
        <v>378</v>
      </c>
      <c r="C370" s="263" t="str">
        <f t="shared" ca="1" si="282"/>
        <v/>
      </c>
      <c r="D370" s="278" t="str">
        <f t="shared" si="283"/>
        <v>False</v>
      </c>
      <c r="E370" s="408" t="str">
        <f t="shared" si="272"/>
        <v>Ne</v>
      </c>
      <c r="F370" s="338" t="str">
        <f t="shared" si="273"/>
        <v/>
      </c>
      <c r="G370" s="263" t="str">
        <f t="shared" si="274"/>
        <v/>
      </c>
      <c r="H370" s="263" t="str">
        <f t="shared" si="275"/>
        <v/>
      </c>
      <c r="I370" s="263" t="str">
        <f t="shared" si="276"/>
        <v/>
      </c>
      <c r="J370" s="263" t="str">
        <f t="shared" si="277"/>
        <v/>
      </c>
      <c r="K370" s="263" t="str">
        <f t="shared" si="278"/>
        <v/>
      </c>
      <c r="L370" s="263" t="str">
        <f t="shared" si="279"/>
        <v/>
      </c>
      <c r="M370" s="263" t="str">
        <f t="shared" si="280"/>
        <v/>
      </c>
      <c r="N370" s="263" t="str">
        <f t="shared" si="281"/>
        <v/>
      </c>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row>
    <row r="371" spans="2:52" hidden="1">
      <c r="B371" s="263" t="s">
        <v>379</v>
      </c>
      <c r="C371" s="263" t="str">
        <f t="shared" ca="1" si="282"/>
        <v/>
      </c>
      <c r="D371" s="278" t="str">
        <f t="shared" si="283"/>
        <v>False</v>
      </c>
      <c r="E371" s="408" t="str">
        <f t="shared" si="272"/>
        <v>Ne</v>
      </c>
      <c r="F371" s="338" t="str">
        <f t="shared" si="273"/>
        <v/>
      </c>
      <c r="G371" s="263" t="str">
        <f t="shared" si="274"/>
        <v/>
      </c>
      <c r="H371" s="263" t="str">
        <f t="shared" si="275"/>
        <v/>
      </c>
      <c r="I371" s="263" t="str">
        <f t="shared" si="276"/>
        <v/>
      </c>
      <c r="J371" s="263" t="str">
        <f t="shared" si="277"/>
        <v/>
      </c>
      <c r="K371" s="263" t="str">
        <f t="shared" si="278"/>
        <v/>
      </c>
      <c r="L371" s="263" t="str">
        <f t="shared" si="279"/>
        <v/>
      </c>
      <c r="M371" s="263" t="str">
        <f t="shared" si="280"/>
        <v/>
      </c>
      <c r="N371" s="263" t="str">
        <f t="shared" si="281"/>
        <v/>
      </c>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row>
    <row r="372" spans="2:52" hidden="1">
      <c r="B372" s="263" t="s">
        <v>380</v>
      </c>
      <c r="C372" s="263" t="str">
        <f t="shared" ca="1" si="282"/>
        <v/>
      </c>
      <c r="D372" s="278" t="str">
        <f t="shared" si="283"/>
        <v>False</v>
      </c>
      <c r="E372" s="408" t="str">
        <f t="shared" si="272"/>
        <v>Ne</v>
      </c>
      <c r="F372" s="338" t="str">
        <f t="shared" si="273"/>
        <v/>
      </c>
      <c r="G372" s="263" t="str">
        <f t="shared" si="274"/>
        <v/>
      </c>
      <c r="H372" s="263" t="str">
        <f t="shared" si="275"/>
        <v/>
      </c>
      <c r="I372" s="263" t="str">
        <f t="shared" si="276"/>
        <v/>
      </c>
      <c r="J372" s="263" t="str">
        <f t="shared" si="277"/>
        <v/>
      </c>
      <c r="K372" s="263" t="str">
        <f t="shared" si="278"/>
        <v/>
      </c>
      <c r="L372" s="263" t="str">
        <f t="shared" si="279"/>
        <v/>
      </c>
      <c r="M372" s="263" t="str">
        <f t="shared" si="280"/>
        <v/>
      </c>
      <c r="N372" s="263" t="str">
        <f t="shared" si="281"/>
        <v/>
      </c>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row>
    <row r="373" spans="2:52" hidden="1">
      <c r="B373" s="263" t="s">
        <v>381</v>
      </c>
      <c r="C373" s="263" t="str">
        <f t="shared" ca="1" si="282"/>
        <v/>
      </c>
      <c r="D373" s="278" t="str">
        <f t="shared" si="283"/>
        <v>False</v>
      </c>
      <c r="E373" s="408" t="str">
        <f t="shared" si="272"/>
        <v>Ne</v>
      </c>
      <c r="F373" s="338" t="str">
        <f t="shared" si="273"/>
        <v/>
      </c>
      <c r="G373" s="263" t="str">
        <f t="shared" si="274"/>
        <v/>
      </c>
      <c r="H373" s="263" t="str">
        <f t="shared" si="275"/>
        <v/>
      </c>
      <c r="I373" s="263" t="str">
        <f t="shared" si="276"/>
        <v/>
      </c>
      <c r="J373" s="263" t="str">
        <f t="shared" si="277"/>
        <v/>
      </c>
      <c r="K373" s="263" t="str">
        <f t="shared" si="278"/>
        <v/>
      </c>
      <c r="L373" s="263" t="str">
        <f t="shared" si="279"/>
        <v/>
      </c>
      <c r="M373" s="263" t="str">
        <f t="shared" si="280"/>
        <v/>
      </c>
      <c r="N373" s="263" t="str">
        <f t="shared" si="281"/>
        <v/>
      </c>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row>
    <row r="374" spans="2:52" hidden="1">
      <c r="B374" s="263" t="s">
        <v>382</v>
      </c>
      <c r="C374" s="263" t="str">
        <f t="shared" ca="1" si="282"/>
        <v/>
      </c>
      <c r="D374" s="278" t="str">
        <f t="shared" si="283"/>
        <v>False</v>
      </c>
      <c r="E374" s="408" t="str">
        <f t="shared" si="272"/>
        <v>Ne</v>
      </c>
      <c r="F374" s="338" t="str">
        <f t="shared" si="273"/>
        <v/>
      </c>
      <c r="G374" s="263" t="str">
        <f t="shared" si="274"/>
        <v/>
      </c>
      <c r="H374" s="263" t="str">
        <f t="shared" si="275"/>
        <v/>
      </c>
      <c r="I374" s="263" t="str">
        <f t="shared" si="276"/>
        <v/>
      </c>
      <c r="J374" s="263" t="str">
        <f t="shared" si="277"/>
        <v/>
      </c>
      <c r="K374" s="263" t="str">
        <f t="shared" si="278"/>
        <v/>
      </c>
      <c r="L374" s="263" t="str">
        <f t="shared" si="279"/>
        <v/>
      </c>
      <c r="M374" s="263" t="str">
        <f t="shared" si="280"/>
        <v/>
      </c>
      <c r="N374" s="263" t="str">
        <f t="shared" si="281"/>
        <v/>
      </c>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row>
    <row r="375" spans="2:52" hidden="1">
      <c r="B375" s="263" t="s">
        <v>383</v>
      </c>
      <c r="C375" s="263" t="str">
        <f t="shared" ca="1" si="282"/>
        <v/>
      </c>
      <c r="D375" s="278" t="str">
        <f t="shared" si="283"/>
        <v>False</v>
      </c>
      <c r="E375" s="408" t="str">
        <f t="shared" si="272"/>
        <v>Ne</v>
      </c>
      <c r="F375" s="338" t="str">
        <f t="shared" si="273"/>
        <v/>
      </c>
      <c r="G375" s="263" t="str">
        <f t="shared" si="274"/>
        <v/>
      </c>
      <c r="H375" s="263" t="str">
        <f t="shared" si="275"/>
        <v/>
      </c>
      <c r="I375" s="263" t="str">
        <f t="shared" si="276"/>
        <v/>
      </c>
      <c r="J375" s="263" t="str">
        <f t="shared" si="277"/>
        <v/>
      </c>
      <c r="K375" s="263" t="str">
        <f t="shared" si="278"/>
        <v/>
      </c>
      <c r="L375" s="263" t="str">
        <f t="shared" si="279"/>
        <v/>
      </c>
      <c r="M375" s="263" t="str">
        <f t="shared" si="280"/>
        <v/>
      </c>
      <c r="N375" s="263" t="str">
        <f t="shared" si="281"/>
        <v/>
      </c>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row>
    <row r="376" spans="2:52" hidden="1">
      <c r="B376" s="263" t="s">
        <v>384</v>
      </c>
      <c r="C376" s="263" t="str">
        <f t="shared" ca="1" si="282"/>
        <v/>
      </c>
      <c r="D376" s="278" t="str">
        <f t="shared" si="283"/>
        <v>False</v>
      </c>
      <c r="E376" s="408" t="str">
        <f t="shared" si="272"/>
        <v>Ne</v>
      </c>
      <c r="F376" s="338" t="str">
        <f t="shared" si="273"/>
        <v/>
      </c>
      <c r="G376" s="263" t="str">
        <f t="shared" si="274"/>
        <v/>
      </c>
      <c r="H376" s="263" t="str">
        <f t="shared" si="275"/>
        <v/>
      </c>
      <c r="I376" s="263" t="str">
        <f t="shared" si="276"/>
        <v/>
      </c>
      <c r="J376" s="263" t="str">
        <f t="shared" si="277"/>
        <v/>
      </c>
      <c r="K376" s="263" t="str">
        <f t="shared" si="278"/>
        <v/>
      </c>
      <c r="L376" s="263" t="str">
        <f t="shared" si="279"/>
        <v/>
      </c>
      <c r="M376" s="263" t="str">
        <f t="shared" si="280"/>
        <v/>
      </c>
      <c r="N376" s="263" t="str">
        <f t="shared" si="281"/>
        <v/>
      </c>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row>
    <row r="377" spans="2:52" hidden="1">
      <c r="B377" s="263" t="s">
        <v>385</v>
      </c>
      <c r="C377" s="263" t="str">
        <f t="shared" ca="1" si="282"/>
        <v/>
      </c>
      <c r="D377" s="278" t="str">
        <f t="shared" si="283"/>
        <v>False</v>
      </c>
      <c r="E377" s="408" t="str">
        <f t="shared" si="272"/>
        <v>Ne</v>
      </c>
      <c r="F377" s="338" t="str">
        <f t="shared" si="273"/>
        <v/>
      </c>
      <c r="G377" s="263" t="str">
        <f t="shared" si="274"/>
        <v/>
      </c>
      <c r="H377" s="263" t="str">
        <f t="shared" si="275"/>
        <v/>
      </c>
      <c r="I377" s="263" t="str">
        <f t="shared" si="276"/>
        <v/>
      </c>
      <c r="J377" s="263" t="str">
        <f t="shared" si="277"/>
        <v/>
      </c>
      <c r="K377" s="263" t="str">
        <f t="shared" si="278"/>
        <v/>
      </c>
      <c r="L377" s="263" t="str">
        <f t="shared" si="279"/>
        <v/>
      </c>
      <c r="M377" s="263" t="str">
        <f t="shared" si="280"/>
        <v/>
      </c>
      <c r="N377" s="263" t="str">
        <f t="shared" si="281"/>
        <v/>
      </c>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row>
    <row r="378" spans="2:52" hidden="1">
      <c r="B378" s="263" t="s">
        <v>386</v>
      </c>
      <c r="C378" s="263" t="str">
        <f t="shared" ca="1" si="282"/>
        <v/>
      </c>
      <c r="D378" s="278" t="str">
        <f t="shared" si="283"/>
        <v>False</v>
      </c>
      <c r="E378" s="408" t="str">
        <f t="shared" si="272"/>
        <v>Ne</v>
      </c>
      <c r="F378" s="338" t="str">
        <f t="shared" si="273"/>
        <v/>
      </c>
      <c r="G378" s="263" t="str">
        <f t="shared" si="274"/>
        <v/>
      </c>
      <c r="H378" s="263" t="str">
        <f t="shared" si="275"/>
        <v/>
      </c>
      <c r="I378" s="263" t="str">
        <f t="shared" si="276"/>
        <v/>
      </c>
      <c r="J378" s="263" t="str">
        <f t="shared" si="277"/>
        <v/>
      </c>
      <c r="K378" s="263" t="str">
        <f t="shared" si="278"/>
        <v/>
      </c>
      <c r="L378" s="263" t="str">
        <f t="shared" si="279"/>
        <v/>
      </c>
      <c r="M378" s="263" t="str">
        <f t="shared" si="280"/>
        <v/>
      </c>
      <c r="N378" s="263" t="str">
        <f t="shared" si="281"/>
        <v/>
      </c>
    </row>
    <row r="379" spans="2:52"/>
    <row r="380" spans="2:52"/>
  </sheetData>
  <sheetProtection algorithmName="SHA-512" hashValue="2951o19i63Ug55Ztc0cxSL8WYU0AsQV3sSdZkqlOuV/3EYchwau5Xid13TicOxsaKV3p3tMGw/BwrQ/vo31amA==" saltValue="8wONex1mIS/K4b6tYbpsJA=="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I113:DC115 H116:DC129 H7:DC112">
    <cfRule type="containsBlanks" dxfId="9" priority="23">
      <formula>LEN(TRIM(H7))=0</formula>
    </cfRule>
  </conditionalFormatting>
  <conditionalFormatting sqref="H113:DC115">
    <cfRule type="containsBlanks" dxfId="8" priority="3">
      <formula>LEN(TRIM(H113))=0</formula>
    </cfRule>
  </conditionalFormatting>
  <conditionalFormatting sqref="E152:F160">
    <cfRule type="containsText" dxfId="7" priority="2" operator="containsText" text="Įveskite">
      <formula>NOT(ISERROR(SEARCH("Įveskite",E152)))</formula>
    </cfRule>
  </conditionalFormatting>
  <conditionalFormatting sqref="E274:E379">
    <cfRule type="expression" dxfId="6" priority="1">
      <formula>$E274="Taip"</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dataValidation allowBlank="1" sqref="B12:C129 DE12:DE129"/>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dataValidation allowBlank="1" promptTitle="Finansiniai veiklos srautai" prompt="Nurodomi finansiniai srautai realia verte, t.y. laikant, kad nėra infliacijos. Nominalus alternatyvos biudžetas, t.y. su infliacija, automatiškai apskaičiuojamas sekančioje lentelėje." sqref="C7"/>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2956560</xdr:colOff>
                    <xdr:row>3</xdr:row>
                    <xdr:rowOff>121920</xdr:rowOff>
                  </from>
                  <to>
                    <xdr:col>2</xdr:col>
                    <xdr:colOff>4724400</xdr:colOff>
                    <xdr:row>3</xdr:row>
                    <xdr:rowOff>480060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1242060</xdr:colOff>
                    <xdr:row>3</xdr:row>
                    <xdr:rowOff>137160</xdr:rowOff>
                  </from>
                  <to>
                    <xdr:col>2</xdr:col>
                    <xdr:colOff>2446020</xdr:colOff>
                    <xdr:row>3</xdr:row>
                    <xdr:rowOff>487680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2">
    <tabColor theme="8" tint="0.59999389629810485"/>
    <pageSetUpPr fitToPage="1"/>
  </sheetPr>
  <dimension ref="A1:DH375"/>
  <sheetViews>
    <sheetView showGridLines="0" showRowColHeaders="0" zoomScale="90" zoomScaleNormal="90" workbookViewId="0">
      <pane xSplit="4" ySplit="4" topLeftCell="E5"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4.4" zeroHeight="1"/>
  <cols>
    <col min="1" max="1" width="3.6640625" style="278" customWidth="1"/>
    <col min="2" max="2" width="6.6640625" style="278" customWidth="1"/>
    <col min="3" max="3" width="74.88671875" style="278" customWidth="1"/>
    <col min="4" max="4" width="9.5546875" style="278" hidden="1" customWidth="1"/>
    <col min="5" max="5" width="21.6640625" style="278" customWidth="1"/>
    <col min="6" max="6" width="23.33203125" style="278" customWidth="1"/>
    <col min="7" max="7" width="24.44140625" style="278" customWidth="1"/>
    <col min="8" max="8" width="25.44140625" style="278" customWidth="1"/>
    <col min="9" max="9" width="25.109375" style="278" customWidth="1"/>
    <col min="10" max="10" width="7" style="278" hidden="1" customWidth="1"/>
    <col min="11" max="11" width="6.6640625" style="278" customWidth="1"/>
    <col min="12" max="28" width="14.6640625" style="278" hidden="1" customWidth="1"/>
    <col min="29" max="31" width="14.6640625" style="261" hidden="1" customWidth="1"/>
    <col min="32" max="107" width="14.6640625" style="278" hidden="1" customWidth="1"/>
    <col min="108" max="108" width="0.109375" style="278" hidden="1" customWidth="1"/>
    <col min="109" max="109" width="9.109375" style="285" hidden="1" customWidth="1"/>
    <col min="110" max="110" width="9.109375" style="261" hidden="1" customWidth="1"/>
    <col min="111" max="111" width="9.109375" style="278" hidden="1" customWidth="1"/>
    <col min="112" max="112" width="13.6640625" style="278" hidden="1" customWidth="1"/>
    <col min="113" max="16384" width="0" style="278" hidden="1"/>
  </cols>
  <sheetData>
    <row r="1" spans="1:112" ht="9" customHeight="1">
      <c r="AC1" s="278"/>
      <c r="AD1" s="278"/>
      <c r="AE1" s="278"/>
    </row>
    <row r="2" spans="1:112" ht="14.25" customHeight="1">
      <c r="B2" s="213" t="s">
        <v>429</v>
      </c>
      <c r="C2" s="26"/>
      <c r="AC2" s="278"/>
      <c r="AD2" s="278"/>
      <c r="AE2" s="278"/>
    </row>
    <row r="3" spans="1:112" ht="17.25" customHeight="1">
      <c r="B3" s="217" t="str">
        <f ca="1">IF(Opt_alt="","",INDIRECT("'" &amp; Opt_alt &amp;"'!B3"))</f>
        <v>Vystomojo bendradarbiavimo ir humanitarinės pagalbos fondo finansavimas</v>
      </c>
      <c r="C3" s="337"/>
      <c r="D3" s="337"/>
      <c r="E3" s="338"/>
      <c r="AC3" s="278"/>
      <c r="AD3" s="278"/>
      <c r="AE3" s="278"/>
    </row>
    <row r="4" spans="1:112" ht="46.5" customHeight="1">
      <c r="AC4" s="278"/>
      <c r="AD4" s="278"/>
      <c r="AE4" s="278"/>
    </row>
    <row r="5" spans="1:112" ht="15" hidden="1" customHeight="1" thickBot="1">
      <c r="B5" s="26" t="s">
        <v>206</v>
      </c>
      <c r="F5" s="735" t="s">
        <v>32</v>
      </c>
      <c r="G5" s="736"/>
      <c r="H5" s="240">
        <v>0</v>
      </c>
      <c r="I5" s="241">
        <v>1</v>
      </c>
      <c r="J5" s="241">
        <v>2</v>
      </c>
      <c r="K5" s="241">
        <v>3</v>
      </c>
      <c r="L5" s="241">
        <v>4</v>
      </c>
      <c r="M5" s="241">
        <v>5</v>
      </c>
      <c r="N5" s="241">
        <v>6</v>
      </c>
      <c r="O5" s="241">
        <v>7</v>
      </c>
      <c r="P5" s="241">
        <v>8</v>
      </c>
      <c r="Q5" s="241">
        <v>9</v>
      </c>
      <c r="R5" s="241">
        <v>10</v>
      </c>
      <c r="S5" s="241">
        <v>11</v>
      </c>
      <c r="T5" s="241">
        <v>12</v>
      </c>
      <c r="U5" s="241">
        <v>13</v>
      </c>
      <c r="V5" s="241">
        <v>14</v>
      </c>
      <c r="W5" s="241">
        <v>15</v>
      </c>
      <c r="X5" s="241">
        <v>16</v>
      </c>
      <c r="Y5" s="241">
        <v>17</v>
      </c>
      <c r="Z5" s="241">
        <v>18</v>
      </c>
      <c r="AA5" s="241">
        <v>19</v>
      </c>
      <c r="AB5" s="241">
        <v>20</v>
      </c>
      <c r="AC5" s="241">
        <v>21</v>
      </c>
      <c r="AD5" s="241">
        <v>22</v>
      </c>
      <c r="AE5" s="241">
        <v>23</v>
      </c>
      <c r="AF5" s="241">
        <v>24</v>
      </c>
      <c r="AG5" s="241">
        <v>25</v>
      </c>
      <c r="AH5" s="241">
        <v>26</v>
      </c>
      <c r="AI5" s="241">
        <v>27</v>
      </c>
      <c r="AJ5" s="241">
        <v>28</v>
      </c>
      <c r="AK5" s="241">
        <v>29</v>
      </c>
      <c r="AL5" s="241">
        <v>30</v>
      </c>
      <c r="AM5" s="241">
        <v>31</v>
      </c>
      <c r="AN5" s="241">
        <v>32</v>
      </c>
      <c r="AO5" s="241">
        <v>33</v>
      </c>
      <c r="AP5" s="241">
        <v>34</v>
      </c>
      <c r="AQ5" s="241">
        <v>35</v>
      </c>
      <c r="AR5" s="241">
        <v>36</v>
      </c>
      <c r="AS5" s="241">
        <v>37</v>
      </c>
      <c r="AT5" s="241">
        <v>38</v>
      </c>
      <c r="AU5" s="241">
        <v>39</v>
      </c>
      <c r="AV5" s="241">
        <v>40</v>
      </c>
      <c r="AW5" s="241">
        <v>41</v>
      </c>
      <c r="AX5" s="241">
        <v>42</v>
      </c>
      <c r="AY5" s="241">
        <v>43</v>
      </c>
      <c r="AZ5" s="241">
        <v>44</v>
      </c>
      <c r="BA5" s="241">
        <v>45</v>
      </c>
      <c r="BB5" s="241">
        <v>46</v>
      </c>
      <c r="BC5" s="241">
        <v>47</v>
      </c>
      <c r="BD5" s="241">
        <v>48</v>
      </c>
      <c r="BE5" s="241">
        <v>49</v>
      </c>
      <c r="BF5" s="241">
        <v>50</v>
      </c>
      <c r="BG5" s="241">
        <v>51</v>
      </c>
      <c r="BH5" s="241">
        <v>52</v>
      </c>
      <c r="BI5" s="241">
        <v>53</v>
      </c>
      <c r="BJ5" s="241">
        <v>54</v>
      </c>
      <c r="BK5" s="241">
        <v>55</v>
      </c>
      <c r="BL5" s="241">
        <v>56</v>
      </c>
      <c r="BM5" s="241">
        <v>57</v>
      </c>
      <c r="BN5" s="241">
        <v>58</v>
      </c>
      <c r="BO5" s="241">
        <v>59</v>
      </c>
      <c r="BP5" s="241">
        <v>60</v>
      </c>
      <c r="BQ5" s="241">
        <v>61</v>
      </c>
      <c r="BR5" s="241">
        <v>62</v>
      </c>
      <c r="BS5" s="241">
        <v>63</v>
      </c>
      <c r="BT5" s="241">
        <v>64</v>
      </c>
      <c r="BU5" s="241">
        <v>65</v>
      </c>
      <c r="BV5" s="241">
        <v>66</v>
      </c>
      <c r="BW5" s="241">
        <v>67</v>
      </c>
      <c r="BX5" s="241">
        <v>68</v>
      </c>
      <c r="BY5" s="241">
        <v>69</v>
      </c>
      <c r="BZ5" s="241">
        <v>70</v>
      </c>
      <c r="CA5" s="241">
        <v>71</v>
      </c>
      <c r="CB5" s="241">
        <v>72</v>
      </c>
      <c r="CC5" s="241">
        <v>73</v>
      </c>
      <c r="CD5" s="241">
        <v>74</v>
      </c>
      <c r="CE5" s="241">
        <v>75</v>
      </c>
      <c r="CF5" s="241">
        <v>76</v>
      </c>
      <c r="CG5" s="241">
        <v>77</v>
      </c>
      <c r="CH5" s="241">
        <v>78</v>
      </c>
      <c r="CI5" s="241">
        <v>79</v>
      </c>
      <c r="CJ5" s="241">
        <v>80</v>
      </c>
      <c r="CK5" s="241">
        <v>81</v>
      </c>
      <c r="CL5" s="241">
        <v>82</v>
      </c>
      <c r="CM5" s="241">
        <v>83</v>
      </c>
      <c r="CN5" s="241">
        <v>84</v>
      </c>
      <c r="CO5" s="241">
        <v>85</v>
      </c>
      <c r="CP5" s="241">
        <v>86</v>
      </c>
      <c r="CQ5" s="241">
        <v>87</v>
      </c>
      <c r="CR5" s="241">
        <v>88</v>
      </c>
      <c r="CS5" s="241">
        <v>89</v>
      </c>
      <c r="CT5" s="241">
        <v>90</v>
      </c>
      <c r="CU5" s="241">
        <v>91</v>
      </c>
      <c r="CV5" s="241">
        <v>92</v>
      </c>
      <c r="CW5" s="241">
        <v>93</v>
      </c>
      <c r="CX5" s="241">
        <v>94</v>
      </c>
      <c r="CY5" s="241">
        <v>95</v>
      </c>
      <c r="CZ5" s="241">
        <v>96</v>
      </c>
      <c r="DA5" s="241">
        <v>97</v>
      </c>
      <c r="DB5" s="241">
        <v>98</v>
      </c>
      <c r="DC5" s="241">
        <v>99</v>
      </c>
      <c r="DE5" s="285" t="s">
        <v>5</v>
      </c>
      <c r="DF5" s="261" t="s">
        <v>421</v>
      </c>
      <c r="DG5" s="273">
        <v>103</v>
      </c>
    </row>
    <row r="6" spans="1:112" s="60" customFormat="1" ht="34.5" hidden="1" customHeight="1" thickBot="1">
      <c r="B6" s="246" t="s">
        <v>3</v>
      </c>
      <c r="C6" s="247" t="s">
        <v>161</v>
      </c>
      <c r="D6" s="248"/>
      <c r="E6" s="249" t="s">
        <v>210</v>
      </c>
      <c r="F6" s="250" t="s">
        <v>34</v>
      </c>
      <c r="G6" s="251" t="s">
        <v>33</v>
      </c>
      <c r="H6" s="433" t="str">
        <f ca="1">IF(PVP="",TEXT(TODAY(),"yyyy"),TEXT(PVP,"yyyy"))</f>
        <v>2023</v>
      </c>
      <c r="I6" s="247">
        <f ca="1">$H$6+I5</f>
        <v>2024</v>
      </c>
      <c r="J6" s="247">
        <f t="shared" ref="J6:BU6" ca="1" si="0">$H$6+J5</f>
        <v>2025</v>
      </c>
      <c r="K6" s="247">
        <f t="shared" ca="1" si="0"/>
        <v>2026</v>
      </c>
      <c r="L6" s="247">
        <f t="shared" ca="1" si="0"/>
        <v>2027</v>
      </c>
      <c r="M6" s="247">
        <f t="shared" ca="1" si="0"/>
        <v>2028</v>
      </c>
      <c r="N6" s="247">
        <f t="shared" ca="1" si="0"/>
        <v>2029</v>
      </c>
      <c r="O6" s="247">
        <f t="shared" ca="1" si="0"/>
        <v>2030</v>
      </c>
      <c r="P6" s="247">
        <f t="shared" ca="1" si="0"/>
        <v>2031</v>
      </c>
      <c r="Q6" s="247">
        <f t="shared" ca="1" si="0"/>
        <v>2032</v>
      </c>
      <c r="R6" s="247">
        <f t="shared" ca="1" si="0"/>
        <v>2033</v>
      </c>
      <c r="S6" s="247">
        <f t="shared" ca="1" si="0"/>
        <v>2034</v>
      </c>
      <c r="T6" s="247">
        <f t="shared" ca="1" si="0"/>
        <v>2035</v>
      </c>
      <c r="U6" s="247">
        <f t="shared" ca="1" si="0"/>
        <v>2036</v>
      </c>
      <c r="V6" s="247">
        <f t="shared" ca="1" si="0"/>
        <v>2037</v>
      </c>
      <c r="W6" s="247">
        <f t="shared" ca="1" si="0"/>
        <v>2038</v>
      </c>
      <c r="X6" s="247">
        <f t="shared" ca="1" si="0"/>
        <v>2039</v>
      </c>
      <c r="Y6" s="247">
        <f t="shared" ca="1" si="0"/>
        <v>2040</v>
      </c>
      <c r="Z6" s="247">
        <f t="shared" ca="1" si="0"/>
        <v>2041</v>
      </c>
      <c r="AA6" s="247">
        <f t="shared" ca="1" si="0"/>
        <v>2042</v>
      </c>
      <c r="AB6" s="247">
        <f t="shared" ca="1" si="0"/>
        <v>2043</v>
      </c>
      <c r="AC6" s="247">
        <f t="shared" ca="1" si="0"/>
        <v>2044</v>
      </c>
      <c r="AD6" s="247">
        <f t="shared" ca="1" si="0"/>
        <v>2045</v>
      </c>
      <c r="AE6" s="247">
        <f t="shared" ca="1" si="0"/>
        <v>2046</v>
      </c>
      <c r="AF6" s="247">
        <f t="shared" ca="1" si="0"/>
        <v>2047</v>
      </c>
      <c r="AG6" s="247">
        <f t="shared" ca="1" si="0"/>
        <v>2048</v>
      </c>
      <c r="AH6" s="247">
        <f t="shared" ca="1" si="0"/>
        <v>2049</v>
      </c>
      <c r="AI6" s="247">
        <f t="shared" ca="1" si="0"/>
        <v>2050</v>
      </c>
      <c r="AJ6" s="247">
        <f t="shared" ca="1" si="0"/>
        <v>2051</v>
      </c>
      <c r="AK6" s="247">
        <f t="shared" ca="1" si="0"/>
        <v>2052</v>
      </c>
      <c r="AL6" s="247">
        <f t="shared" ca="1" si="0"/>
        <v>2053</v>
      </c>
      <c r="AM6" s="247">
        <f t="shared" ca="1" si="0"/>
        <v>2054</v>
      </c>
      <c r="AN6" s="247">
        <f t="shared" ca="1" si="0"/>
        <v>2055</v>
      </c>
      <c r="AO6" s="247">
        <f t="shared" ca="1" si="0"/>
        <v>2056</v>
      </c>
      <c r="AP6" s="247">
        <f t="shared" ca="1" si="0"/>
        <v>2057</v>
      </c>
      <c r="AQ6" s="247">
        <f t="shared" ca="1" si="0"/>
        <v>2058</v>
      </c>
      <c r="AR6" s="247">
        <f t="shared" ca="1" si="0"/>
        <v>2059</v>
      </c>
      <c r="AS6" s="247">
        <f t="shared" ca="1" si="0"/>
        <v>2060</v>
      </c>
      <c r="AT6" s="247">
        <f t="shared" ca="1" si="0"/>
        <v>2061</v>
      </c>
      <c r="AU6" s="247">
        <f t="shared" ca="1" si="0"/>
        <v>2062</v>
      </c>
      <c r="AV6" s="247">
        <f t="shared" ca="1" si="0"/>
        <v>2063</v>
      </c>
      <c r="AW6" s="247">
        <f t="shared" ca="1" si="0"/>
        <v>2064</v>
      </c>
      <c r="AX6" s="247">
        <f t="shared" ca="1" si="0"/>
        <v>2065</v>
      </c>
      <c r="AY6" s="247">
        <f t="shared" ca="1" si="0"/>
        <v>2066</v>
      </c>
      <c r="AZ6" s="247">
        <f t="shared" ca="1" si="0"/>
        <v>2067</v>
      </c>
      <c r="BA6" s="247">
        <f t="shared" ca="1" si="0"/>
        <v>2068</v>
      </c>
      <c r="BB6" s="247">
        <f t="shared" ca="1" si="0"/>
        <v>2069</v>
      </c>
      <c r="BC6" s="247">
        <f t="shared" ca="1" si="0"/>
        <v>2070</v>
      </c>
      <c r="BD6" s="247">
        <f t="shared" ca="1" si="0"/>
        <v>2071</v>
      </c>
      <c r="BE6" s="247">
        <f t="shared" ca="1" si="0"/>
        <v>2072</v>
      </c>
      <c r="BF6" s="247">
        <f t="shared" ca="1" si="0"/>
        <v>2073</v>
      </c>
      <c r="BG6" s="247">
        <f t="shared" ca="1" si="0"/>
        <v>2074</v>
      </c>
      <c r="BH6" s="247">
        <f t="shared" ca="1" si="0"/>
        <v>2075</v>
      </c>
      <c r="BI6" s="247">
        <f t="shared" ca="1" si="0"/>
        <v>2076</v>
      </c>
      <c r="BJ6" s="247">
        <f t="shared" ca="1" si="0"/>
        <v>2077</v>
      </c>
      <c r="BK6" s="247">
        <f t="shared" ca="1" si="0"/>
        <v>2078</v>
      </c>
      <c r="BL6" s="247">
        <f t="shared" ca="1" si="0"/>
        <v>2079</v>
      </c>
      <c r="BM6" s="247">
        <f t="shared" ca="1" si="0"/>
        <v>2080</v>
      </c>
      <c r="BN6" s="247">
        <f t="shared" ca="1" si="0"/>
        <v>2081</v>
      </c>
      <c r="BO6" s="247">
        <f t="shared" ca="1" si="0"/>
        <v>2082</v>
      </c>
      <c r="BP6" s="247">
        <f t="shared" ca="1" si="0"/>
        <v>2083</v>
      </c>
      <c r="BQ6" s="247">
        <f t="shared" ca="1" si="0"/>
        <v>2084</v>
      </c>
      <c r="BR6" s="247">
        <f t="shared" ca="1" si="0"/>
        <v>2085</v>
      </c>
      <c r="BS6" s="247">
        <f t="shared" ca="1" si="0"/>
        <v>2086</v>
      </c>
      <c r="BT6" s="247">
        <f t="shared" ca="1" si="0"/>
        <v>2087</v>
      </c>
      <c r="BU6" s="247">
        <f t="shared" ca="1" si="0"/>
        <v>2088</v>
      </c>
      <c r="BV6" s="247">
        <f t="shared" ref="BV6:DC6" ca="1" si="1">$H$6+BV5</f>
        <v>2089</v>
      </c>
      <c r="BW6" s="247">
        <f t="shared" ca="1" si="1"/>
        <v>2090</v>
      </c>
      <c r="BX6" s="247">
        <f t="shared" ca="1" si="1"/>
        <v>2091</v>
      </c>
      <c r="BY6" s="247">
        <f t="shared" ca="1" si="1"/>
        <v>2092</v>
      </c>
      <c r="BZ6" s="247">
        <f t="shared" ca="1" si="1"/>
        <v>2093</v>
      </c>
      <c r="CA6" s="247">
        <f t="shared" ca="1" si="1"/>
        <v>2094</v>
      </c>
      <c r="CB6" s="247">
        <f t="shared" ca="1" si="1"/>
        <v>2095</v>
      </c>
      <c r="CC6" s="247">
        <f t="shared" ca="1" si="1"/>
        <v>2096</v>
      </c>
      <c r="CD6" s="247">
        <f t="shared" ca="1" si="1"/>
        <v>2097</v>
      </c>
      <c r="CE6" s="247">
        <f t="shared" ca="1" si="1"/>
        <v>2098</v>
      </c>
      <c r="CF6" s="247">
        <f t="shared" ca="1" si="1"/>
        <v>2099</v>
      </c>
      <c r="CG6" s="247">
        <f t="shared" ca="1" si="1"/>
        <v>2100</v>
      </c>
      <c r="CH6" s="247">
        <f t="shared" ca="1" si="1"/>
        <v>2101</v>
      </c>
      <c r="CI6" s="247">
        <f t="shared" ca="1" si="1"/>
        <v>2102</v>
      </c>
      <c r="CJ6" s="247">
        <f t="shared" ca="1" si="1"/>
        <v>2103</v>
      </c>
      <c r="CK6" s="247">
        <f t="shared" ca="1" si="1"/>
        <v>2104</v>
      </c>
      <c r="CL6" s="247">
        <f t="shared" ca="1" si="1"/>
        <v>2105</v>
      </c>
      <c r="CM6" s="247">
        <f t="shared" ca="1" si="1"/>
        <v>2106</v>
      </c>
      <c r="CN6" s="247">
        <f t="shared" ca="1" si="1"/>
        <v>2107</v>
      </c>
      <c r="CO6" s="247">
        <f t="shared" ca="1" si="1"/>
        <v>2108</v>
      </c>
      <c r="CP6" s="247">
        <f t="shared" ca="1" si="1"/>
        <v>2109</v>
      </c>
      <c r="CQ6" s="247">
        <f t="shared" ca="1" si="1"/>
        <v>2110</v>
      </c>
      <c r="CR6" s="247">
        <f t="shared" ca="1" si="1"/>
        <v>2111</v>
      </c>
      <c r="CS6" s="247">
        <f t="shared" ca="1" si="1"/>
        <v>2112</v>
      </c>
      <c r="CT6" s="247">
        <f t="shared" ca="1" si="1"/>
        <v>2113</v>
      </c>
      <c r="CU6" s="247">
        <f t="shared" ca="1" si="1"/>
        <v>2114</v>
      </c>
      <c r="CV6" s="247">
        <f t="shared" ca="1" si="1"/>
        <v>2115</v>
      </c>
      <c r="CW6" s="247">
        <f t="shared" ca="1" si="1"/>
        <v>2116</v>
      </c>
      <c r="CX6" s="247">
        <f t="shared" ca="1" si="1"/>
        <v>2117</v>
      </c>
      <c r="CY6" s="247">
        <f t="shared" ca="1" si="1"/>
        <v>2118</v>
      </c>
      <c r="CZ6" s="247">
        <f t="shared" ca="1" si="1"/>
        <v>2119</v>
      </c>
      <c r="DA6" s="247">
        <f t="shared" ca="1" si="1"/>
        <v>2120</v>
      </c>
      <c r="DB6" s="247">
        <f t="shared" ca="1" si="1"/>
        <v>2121</v>
      </c>
      <c r="DC6" s="251">
        <f t="shared" ca="1" si="1"/>
        <v>2122</v>
      </c>
      <c r="DE6" s="34"/>
      <c r="DF6" s="60">
        <v>6</v>
      </c>
      <c r="DG6" s="60" t="s">
        <v>231</v>
      </c>
      <c r="DH6" s="60" t="s">
        <v>253</v>
      </c>
    </row>
    <row r="7" spans="1:112" ht="15" hidden="1" customHeight="1">
      <c r="B7" s="341" t="s">
        <v>17</v>
      </c>
      <c r="C7" s="342" t="s">
        <v>39</v>
      </c>
      <c r="D7" s="377"/>
      <c r="E7" s="378"/>
      <c r="F7" s="343">
        <f ca="1">F8+F9+F89-F100</f>
        <v>399120826.60424411</v>
      </c>
      <c r="G7" s="344">
        <f ca="1">SUMIF($H$5:$DC$5,"&lt;="&amp;PAL,$H7:$DC7)</f>
        <v>480700000</v>
      </c>
      <c r="H7" s="345">
        <f ca="1">H8+H9+H89-H100</f>
        <v>11000000</v>
      </c>
      <c r="I7" s="346">
        <f ca="1">I8+I9+I89-I100</f>
        <v>23000000</v>
      </c>
      <c r="J7" s="346">
        <f t="shared" ref="J7:BU7" ca="1" si="2">J8+J9+J89-J100</f>
        <v>36000000</v>
      </c>
      <c r="K7" s="346">
        <f t="shared" ca="1" si="2"/>
        <v>50000000</v>
      </c>
      <c r="L7" s="346">
        <f t="shared" ca="1" si="2"/>
        <v>65000000</v>
      </c>
      <c r="M7" s="346">
        <f t="shared" ca="1" si="2"/>
        <v>81000000</v>
      </c>
      <c r="N7" s="346">
        <f t="shared" ca="1" si="2"/>
        <v>98000000</v>
      </c>
      <c r="O7" s="346">
        <f t="shared" ca="1" si="2"/>
        <v>116700000</v>
      </c>
      <c r="P7" s="346">
        <f t="shared" ca="1" si="2"/>
        <v>0</v>
      </c>
      <c r="Q7" s="346">
        <f t="shared" ca="1" si="2"/>
        <v>0</v>
      </c>
      <c r="R7" s="346">
        <f t="shared" ca="1" si="2"/>
        <v>0</v>
      </c>
      <c r="S7" s="346">
        <f t="shared" ca="1" si="2"/>
        <v>0</v>
      </c>
      <c r="T7" s="346">
        <f t="shared" ca="1" si="2"/>
        <v>0</v>
      </c>
      <c r="U7" s="346">
        <f t="shared" ca="1" si="2"/>
        <v>0</v>
      </c>
      <c r="V7" s="346">
        <f t="shared" ca="1" si="2"/>
        <v>0</v>
      </c>
      <c r="W7" s="346">
        <f t="shared" ca="1" si="2"/>
        <v>0</v>
      </c>
      <c r="X7" s="346">
        <f t="shared" ca="1" si="2"/>
        <v>0</v>
      </c>
      <c r="Y7" s="346">
        <f t="shared" ca="1" si="2"/>
        <v>0</v>
      </c>
      <c r="Z7" s="346">
        <f t="shared" ca="1" si="2"/>
        <v>0</v>
      </c>
      <c r="AA7" s="346">
        <f t="shared" ca="1" si="2"/>
        <v>0</v>
      </c>
      <c r="AB7" s="346">
        <f t="shared" ca="1" si="2"/>
        <v>0</v>
      </c>
      <c r="AC7" s="346">
        <f t="shared" ca="1" si="2"/>
        <v>0</v>
      </c>
      <c r="AD7" s="346">
        <f t="shared" ca="1" si="2"/>
        <v>0</v>
      </c>
      <c r="AE7" s="346">
        <f t="shared" ca="1" si="2"/>
        <v>0</v>
      </c>
      <c r="AF7" s="346">
        <f t="shared" ca="1" si="2"/>
        <v>0</v>
      </c>
      <c r="AG7" s="346">
        <f t="shared" ca="1" si="2"/>
        <v>0</v>
      </c>
      <c r="AH7" s="346">
        <f t="shared" ca="1" si="2"/>
        <v>0</v>
      </c>
      <c r="AI7" s="346">
        <f t="shared" ca="1" si="2"/>
        <v>0</v>
      </c>
      <c r="AJ7" s="346">
        <f t="shared" ca="1" si="2"/>
        <v>0</v>
      </c>
      <c r="AK7" s="346">
        <f t="shared" ca="1" si="2"/>
        <v>0</v>
      </c>
      <c r="AL7" s="346">
        <f t="shared" ca="1" si="2"/>
        <v>0</v>
      </c>
      <c r="AM7" s="346">
        <f t="shared" ca="1" si="2"/>
        <v>0</v>
      </c>
      <c r="AN7" s="346">
        <f t="shared" ca="1" si="2"/>
        <v>0</v>
      </c>
      <c r="AO7" s="346">
        <f t="shared" ca="1" si="2"/>
        <v>0</v>
      </c>
      <c r="AP7" s="346">
        <f t="shared" ca="1" si="2"/>
        <v>0</v>
      </c>
      <c r="AQ7" s="346">
        <f t="shared" ca="1" si="2"/>
        <v>0</v>
      </c>
      <c r="AR7" s="346">
        <f t="shared" ca="1" si="2"/>
        <v>0</v>
      </c>
      <c r="AS7" s="346">
        <f t="shared" ca="1" si="2"/>
        <v>0</v>
      </c>
      <c r="AT7" s="346">
        <f t="shared" ca="1" si="2"/>
        <v>0</v>
      </c>
      <c r="AU7" s="346">
        <f t="shared" ca="1" si="2"/>
        <v>0</v>
      </c>
      <c r="AV7" s="346">
        <f t="shared" ca="1" si="2"/>
        <v>0</v>
      </c>
      <c r="AW7" s="346">
        <f t="shared" ca="1" si="2"/>
        <v>0</v>
      </c>
      <c r="AX7" s="346">
        <f t="shared" ca="1" si="2"/>
        <v>0</v>
      </c>
      <c r="AY7" s="346">
        <f t="shared" ca="1" si="2"/>
        <v>0</v>
      </c>
      <c r="AZ7" s="346">
        <f t="shared" ca="1" si="2"/>
        <v>0</v>
      </c>
      <c r="BA7" s="346">
        <f t="shared" ca="1" si="2"/>
        <v>0</v>
      </c>
      <c r="BB7" s="346">
        <f t="shared" ca="1" si="2"/>
        <v>0</v>
      </c>
      <c r="BC7" s="346">
        <f t="shared" ca="1" si="2"/>
        <v>0</v>
      </c>
      <c r="BD7" s="346">
        <f t="shared" ca="1" si="2"/>
        <v>0</v>
      </c>
      <c r="BE7" s="346">
        <f t="shared" ca="1" si="2"/>
        <v>0</v>
      </c>
      <c r="BF7" s="346">
        <f t="shared" ca="1" si="2"/>
        <v>0</v>
      </c>
      <c r="BG7" s="346">
        <f t="shared" ca="1" si="2"/>
        <v>0</v>
      </c>
      <c r="BH7" s="346">
        <f t="shared" ca="1" si="2"/>
        <v>0</v>
      </c>
      <c r="BI7" s="346">
        <f t="shared" ca="1" si="2"/>
        <v>0</v>
      </c>
      <c r="BJ7" s="346">
        <f t="shared" ca="1" si="2"/>
        <v>0</v>
      </c>
      <c r="BK7" s="346">
        <f t="shared" ca="1" si="2"/>
        <v>0</v>
      </c>
      <c r="BL7" s="346">
        <f t="shared" ca="1" si="2"/>
        <v>0</v>
      </c>
      <c r="BM7" s="346">
        <f t="shared" ca="1" si="2"/>
        <v>0</v>
      </c>
      <c r="BN7" s="346">
        <f t="shared" ca="1" si="2"/>
        <v>0</v>
      </c>
      <c r="BO7" s="346">
        <f t="shared" ca="1" si="2"/>
        <v>0</v>
      </c>
      <c r="BP7" s="346">
        <f t="shared" ca="1" si="2"/>
        <v>0</v>
      </c>
      <c r="BQ7" s="346">
        <f t="shared" ca="1" si="2"/>
        <v>0</v>
      </c>
      <c r="BR7" s="346">
        <f t="shared" ca="1" si="2"/>
        <v>0</v>
      </c>
      <c r="BS7" s="346">
        <f t="shared" ca="1" si="2"/>
        <v>0</v>
      </c>
      <c r="BT7" s="346">
        <f t="shared" ca="1" si="2"/>
        <v>0</v>
      </c>
      <c r="BU7" s="346">
        <f t="shared" ca="1" si="2"/>
        <v>0</v>
      </c>
      <c r="BV7" s="346">
        <f t="shared" ref="BV7:DC7" ca="1" si="3">BV8+BV9+BV89-BV100</f>
        <v>0</v>
      </c>
      <c r="BW7" s="346">
        <f t="shared" ca="1" si="3"/>
        <v>0</v>
      </c>
      <c r="BX7" s="346">
        <f t="shared" ca="1" si="3"/>
        <v>0</v>
      </c>
      <c r="BY7" s="346">
        <f t="shared" ca="1" si="3"/>
        <v>0</v>
      </c>
      <c r="BZ7" s="346">
        <f t="shared" ca="1" si="3"/>
        <v>0</v>
      </c>
      <c r="CA7" s="346">
        <f t="shared" ca="1" si="3"/>
        <v>0</v>
      </c>
      <c r="CB7" s="346">
        <f t="shared" ca="1" si="3"/>
        <v>0</v>
      </c>
      <c r="CC7" s="346">
        <f t="shared" ca="1" si="3"/>
        <v>0</v>
      </c>
      <c r="CD7" s="346">
        <f t="shared" ca="1" si="3"/>
        <v>0</v>
      </c>
      <c r="CE7" s="346">
        <f t="shared" ca="1" si="3"/>
        <v>0</v>
      </c>
      <c r="CF7" s="346">
        <f t="shared" ca="1" si="3"/>
        <v>0</v>
      </c>
      <c r="CG7" s="346">
        <f t="shared" ca="1" si="3"/>
        <v>0</v>
      </c>
      <c r="CH7" s="346">
        <f t="shared" ca="1" si="3"/>
        <v>0</v>
      </c>
      <c r="CI7" s="346">
        <f t="shared" ca="1" si="3"/>
        <v>0</v>
      </c>
      <c r="CJ7" s="346">
        <f t="shared" ca="1" si="3"/>
        <v>0</v>
      </c>
      <c r="CK7" s="346">
        <f t="shared" ca="1" si="3"/>
        <v>0</v>
      </c>
      <c r="CL7" s="346">
        <f t="shared" ca="1" si="3"/>
        <v>0</v>
      </c>
      <c r="CM7" s="346">
        <f t="shared" ca="1" si="3"/>
        <v>0</v>
      </c>
      <c r="CN7" s="346">
        <f t="shared" ca="1" si="3"/>
        <v>0</v>
      </c>
      <c r="CO7" s="346">
        <f t="shared" ca="1" si="3"/>
        <v>0</v>
      </c>
      <c r="CP7" s="346">
        <f t="shared" ca="1" si="3"/>
        <v>0</v>
      </c>
      <c r="CQ7" s="346">
        <f t="shared" ca="1" si="3"/>
        <v>0</v>
      </c>
      <c r="CR7" s="346">
        <f t="shared" ca="1" si="3"/>
        <v>0</v>
      </c>
      <c r="CS7" s="346">
        <f t="shared" ca="1" si="3"/>
        <v>0</v>
      </c>
      <c r="CT7" s="346">
        <f t="shared" ca="1" si="3"/>
        <v>0</v>
      </c>
      <c r="CU7" s="346">
        <f t="shared" ca="1" si="3"/>
        <v>0</v>
      </c>
      <c r="CV7" s="346">
        <f t="shared" ca="1" si="3"/>
        <v>0</v>
      </c>
      <c r="CW7" s="346">
        <f t="shared" ca="1" si="3"/>
        <v>0</v>
      </c>
      <c r="CX7" s="346">
        <f t="shared" ca="1" si="3"/>
        <v>0</v>
      </c>
      <c r="CY7" s="346">
        <f t="shared" ca="1" si="3"/>
        <v>0</v>
      </c>
      <c r="CZ7" s="346">
        <f t="shared" ca="1" si="3"/>
        <v>0</v>
      </c>
      <c r="DA7" s="346">
        <f t="shared" ca="1" si="3"/>
        <v>0</v>
      </c>
      <c r="DB7" s="346">
        <f t="shared" ca="1" si="3"/>
        <v>0</v>
      </c>
      <c r="DC7" s="344">
        <f t="shared" ca="1" si="3"/>
        <v>0</v>
      </c>
      <c r="DF7" s="373"/>
    </row>
    <row r="8" spans="1:112" ht="15" hidden="1" customHeight="1">
      <c r="B8" s="242" t="s">
        <v>19</v>
      </c>
      <c r="C8" s="266" t="s">
        <v>158</v>
      </c>
      <c r="D8" s="218"/>
      <c r="E8" s="236"/>
      <c r="F8" s="231">
        <f ca="1">SUM(H20,H31,H42,H54,H65,H76,H87)</f>
        <v>0</v>
      </c>
      <c r="G8" s="230">
        <f ca="1">SUMIF($H$5:$DC$5,"&lt;="&amp;PAL,$H8:$DC8)</f>
        <v>0</v>
      </c>
      <c r="H8" s="226">
        <f ca="1">SUM(H20,H31,H42,H54,H65,H76,H87)</f>
        <v>0</v>
      </c>
      <c r="I8" s="17">
        <f t="shared" ref="I8:BT8" ca="1" si="4">SUM(I20,I31,I42,I54,I65,I76,I87)</f>
        <v>0</v>
      </c>
      <c r="J8" s="17">
        <f t="shared" ca="1" si="4"/>
        <v>0</v>
      </c>
      <c r="K8" s="17">
        <f t="shared" ca="1" si="4"/>
        <v>0</v>
      </c>
      <c r="L8" s="17">
        <f t="shared" ca="1" si="4"/>
        <v>0</v>
      </c>
      <c r="M8" s="17">
        <f t="shared" ca="1" si="4"/>
        <v>0</v>
      </c>
      <c r="N8" s="17">
        <f t="shared" ca="1" si="4"/>
        <v>0</v>
      </c>
      <c r="O8" s="17">
        <f t="shared" ca="1" si="4"/>
        <v>0</v>
      </c>
      <c r="P8" s="17">
        <f t="shared" ca="1" si="4"/>
        <v>0</v>
      </c>
      <c r="Q8" s="17">
        <f t="shared" ca="1" si="4"/>
        <v>0</v>
      </c>
      <c r="R8" s="17">
        <f t="shared" ca="1" si="4"/>
        <v>0</v>
      </c>
      <c r="S8" s="17">
        <f t="shared" ca="1" si="4"/>
        <v>0</v>
      </c>
      <c r="T8" s="17">
        <f t="shared" ca="1" si="4"/>
        <v>0</v>
      </c>
      <c r="U8" s="17">
        <f t="shared" ca="1" si="4"/>
        <v>0</v>
      </c>
      <c r="V8" s="17">
        <f t="shared" ca="1" si="4"/>
        <v>0</v>
      </c>
      <c r="W8" s="17">
        <f t="shared" ca="1" si="4"/>
        <v>0</v>
      </c>
      <c r="X8" s="17">
        <f t="shared" ca="1" si="4"/>
        <v>0</v>
      </c>
      <c r="Y8" s="17">
        <f t="shared" ca="1" si="4"/>
        <v>0</v>
      </c>
      <c r="Z8" s="17">
        <f t="shared" ca="1" si="4"/>
        <v>0</v>
      </c>
      <c r="AA8" s="17">
        <f t="shared" ca="1" si="4"/>
        <v>0</v>
      </c>
      <c r="AB8" s="17">
        <f t="shared" ca="1" si="4"/>
        <v>0</v>
      </c>
      <c r="AC8" s="17">
        <f t="shared" ca="1" si="4"/>
        <v>0</v>
      </c>
      <c r="AD8" s="17">
        <f t="shared" ca="1" si="4"/>
        <v>0</v>
      </c>
      <c r="AE8" s="17">
        <f t="shared" ca="1" si="4"/>
        <v>0</v>
      </c>
      <c r="AF8" s="17">
        <f t="shared" ca="1" si="4"/>
        <v>0</v>
      </c>
      <c r="AG8" s="17">
        <f t="shared" ca="1" si="4"/>
        <v>0</v>
      </c>
      <c r="AH8" s="17">
        <f t="shared" ca="1" si="4"/>
        <v>0</v>
      </c>
      <c r="AI8" s="17">
        <f t="shared" ca="1" si="4"/>
        <v>0</v>
      </c>
      <c r="AJ8" s="17">
        <f t="shared" ca="1" si="4"/>
        <v>0</v>
      </c>
      <c r="AK8" s="17">
        <f t="shared" ca="1" si="4"/>
        <v>0</v>
      </c>
      <c r="AL8" s="17">
        <f t="shared" ca="1" si="4"/>
        <v>0</v>
      </c>
      <c r="AM8" s="17">
        <f t="shared" ca="1" si="4"/>
        <v>0</v>
      </c>
      <c r="AN8" s="17">
        <f t="shared" ca="1" si="4"/>
        <v>0</v>
      </c>
      <c r="AO8" s="17">
        <f t="shared" ca="1" si="4"/>
        <v>0</v>
      </c>
      <c r="AP8" s="17">
        <f t="shared" ca="1" si="4"/>
        <v>0</v>
      </c>
      <c r="AQ8" s="17">
        <f t="shared" ca="1" si="4"/>
        <v>0</v>
      </c>
      <c r="AR8" s="17">
        <f t="shared" ca="1" si="4"/>
        <v>0</v>
      </c>
      <c r="AS8" s="17">
        <f t="shared" ca="1" si="4"/>
        <v>0</v>
      </c>
      <c r="AT8" s="17">
        <f t="shared" ca="1" si="4"/>
        <v>0</v>
      </c>
      <c r="AU8" s="17">
        <f t="shared" ca="1" si="4"/>
        <v>0</v>
      </c>
      <c r="AV8" s="17">
        <f t="shared" ca="1" si="4"/>
        <v>0</v>
      </c>
      <c r="AW8" s="17">
        <f t="shared" ca="1" si="4"/>
        <v>0</v>
      </c>
      <c r="AX8" s="17">
        <f t="shared" ca="1" si="4"/>
        <v>0</v>
      </c>
      <c r="AY8" s="17">
        <f t="shared" ca="1" si="4"/>
        <v>0</v>
      </c>
      <c r="AZ8" s="17">
        <f t="shared" ca="1" si="4"/>
        <v>0</v>
      </c>
      <c r="BA8" s="17">
        <f t="shared" ca="1" si="4"/>
        <v>0</v>
      </c>
      <c r="BB8" s="17">
        <f t="shared" ca="1" si="4"/>
        <v>0</v>
      </c>
      <c r="BC8" s="17">
        <f t="shared" ca="1" si="4"/>
        <v>0</v>
      </c>
      <c r="BD8" s="17">
        <f t="shared" ca="1" si="4"/>
        <v>0</v>
      </c>
      <c r="BE8" s="17">
        <f t="shared" ca="1" si="4"/>
        <v>0</v>
      </c>
      <c r="BF8" s="17">
        <f t="shared" ca="1" si="4"/>
        <v>0</v>
      </c>
      <c r="BG8" s="17">
        <f t="shared" ca="1" si="4"/>
        <v>0</v>
      </c>
      <c r="BH8" s="17">
        <f t="shared" ca="1" si="4"/>
        <v>0</v>
      </c>
      <c r="BI8" s="17">
        <f t="shared" ca="1" si="4"/>
        <v>0</v>
      </c>
      <c r="BJ8" s="17">
        <f t="shared" ca="1" si="4"/>
        <v>0</v>
      </c>
      <c r="BK8" s="17">
        <f t="shared" ca="1" si="4"/>
        <v>0</v>
      </c>
      <c r="BL8" s="17">
        <f t="shared" ca="1" si="4"/>
        <v>0</v>
      </c>
      <c r="BM8" s="17">
        <f t="shared" ca="1" si="4"/>
        <v>0</v>
      </c>
      <c r="BN8" s="17">
        <f t="shared" ca="1" si="4"/>
        <v>0</v>
      </c>
      <c r="BO8" s="17">
        <f t="shared" ca="1" si="4"/>
        <v>0</v>
      </c>
      <c r="BP8" s="17">
        <f t="shared" ca="1" si="4"/>
        <v>0</v>
      </c>
      <c r="BQ8" s="17">
        <f t="shared" ca="1" si="4"/>
        <v>0</v>
      </c>
      <c r="BR8" s="17">
        <f t="shared" ca="1" si="4"/>
        <v>0</v>
      </c>
      <c r="BS8" s="17">
        <f t="shared" ca="1" si="4"/>
        <v>0</v>
      </c>
      <c r="BT8" s="17">
        <f t="shared" ca="1" si="4"/>
        <v>0</v>
      </c>
      <c r="BU8" s="17">
        <f t="shared" ref="BU8:DC8" ca="1" si="5">SUM(BU20,BU31,BU42,BU54,BU65,BU76,BU87)</f>
        <v>0</v>
      </c>
      <c r="BV8" s="17">
        <f t="shared" ca="1" si="5"/>
        <v>0</v>
      </c>
      <c r="BW8" s="17">
        <f t="shared" ca="1" si="5"/>
        <v>0</v>
      </c>
      <c r="BX8" s="17">
        <f t="shared" ca="1" si="5"/>
        <v>0</v>
      </c>
      <c r="BY8" s="17">
        <f t="shared" ca="1" si="5"/>
        <v>0</v>
      </c>
      <c r="BZ8" s="17">
        <f t="shared" ca="1" si="5"/>
        <v>0</v>
      </c>
      <c r="CA8" s="17">
        <f t="shared" ca="1" si="5"/>
        <v>0</v>
      </c>
      <c r="CB8" s="17">
        <f t="shared" ca="1" si="5"/>
        <v>0</v>
      </c>
      <c r="CC8" s="17">
        <f t="shared" ca="1" si="5"/>
        <v>0</v>
      </c>
      <c r="CD8" s="17">
        <f t="shared" ca="1" si="5"/>
        <v>0</v>
      </c>
      <c r="CE8" s="17">
        <f t="shared" ca="1" si="5"/>
        <v>0</v>
      </c>
      <c r="CF8" s="17">
        <f t="shared" ca="1" si="5"/>
        <v>0</v>
      </c>
      <c r="CG8" s="17">
        <f t="shared" ca="1" si="5"/>
        <v>0</v>
      </c>
      <c r="CH8" s="17">
        <f t="shared" ca="1" si="5"/>
        <v>0</v>
      </c>
      <c r="CI8" s="17">
        <f t="shared" ca="1" si="5"/>
        <v>0</v>
      </c>
      <c r="CJ8" s="17">
        <f t="shared" ca="1" si="5"/>
        <v>0</v>
      </c>
      <c r="CK8" s="17">
        <f t="shared" ca="1" si="5"/>
        <v>0</v>
      </c>
      <c r="CL8" s="17">
        <f t="shared" ca="1" si="5"/>
        <v>0</v>
      </c>
      <c r="CM8" s="17">
        <f t="shared" ca="1" si="5"/>
        <v>0</v>
      </c>
      <c r="CN8" s="17">
        <f t="shared" ca="1" si="5"/>
        <v>0</v>
      </c>
      <c r="CO8" s="17">
        <f t="shared" ca="1" si="5"/>
        <v>0</v>
      </c>
      <c r="CP8" s="17">
        <f t="shared" ca="1" si="5"/>
        <v>0</v>
      </c>
      <c r="CQ8" s="17">
        <f t="shared" ca="1" si="5"/>
        <v>0</v>
      </c>
      <c r="CR8" s="17">
        <f t="shared" ca="1" si="5"/>
        <v>0</v>
      </c>
      <c r="CS8" s="17">
        <f t="shared" ca="1" si="5"/>
        <v>0</v>
      </c>
      <c r="CT8" s="17">
        <f t="shared" ca="1" si="5"/>
        <v>0</v>
      </c>
      <c r="CU8" s="17">
        <f t="shared" ca="1" si="5"/>
        <v>0</v>
      </c>
      <c r="CV8" s="17">
        <f t="shared" ca="1" si="5"/>
        <v>0</v>
      </c>
      <c r="CW8" s="17">
        <f t="shared" ca="1" si="5"/>
        <v>0</v>
      </c>
      <c r="CX8" s="17">
        <f t="shared" ca="1" si="5"/>
        <v>0</v>
      </c>
      <c r="CY8" s="17">
        <f t="shared" ca="1" si="5"/>
        <v>0</v>
      </c>
      <c r="CZ8" s="17">
        <f t="shared" ca="1" si="5"/>
        <v>0</v>
      </c>
      <c r="DA8" s="17">
        <f t="shared" ca="1" si="5"/>
        <v>0</v>
      </c>
      <c r="DB8" s="17">
        <f t="shared" ca="1" si="5"/>
        <v>0</v>
      </c>
      <c r="DC8" s="234">
        <f t="shared" ca="1" si="5"/>
        <v>0</v>
      </c>
    </row>
    <row r="9" spans="1:112" ht="15" hidden="1" customHeight="1">
      <c r="B9" s="243" t="s">
        <v>20</v>
      </c>
      <c r="C9" s="13" t="s">
        <v>4</v>
      </c>
      <c r="D9" s="219"/>
      <c r="E9" s="237"/>
      <c r="F9" s="232">
        <f ca="1">F10+F44+F78-F8</f>
        <v>100622347.94697168</v>
      </c>
      <c r="G9" s="230">
        <f ca="1">SUMIF($H$5:$DC$5,"&lt;="&amp;PAL,$H9:$DC9)</f>
        <v>116700000</v>
      </c>
      <c r="H9" s="227">
        <f ca="1">H10+H44+H78-H8</f>
        <v>11000000</v>
      </c>
      <c r="I9" s="14">
        <f t="shared" ref="I9:BT9" ca="1" si="6">I10+I44+I78-I8</f>
        <v>12000000</v>
      </c>
      <c r="J9" s="14">
        <f t="shared" ca="1" si="6"/>
        <v>13000000</v>
      </c>
      <c r="K9" s="14">
        <f t="shared" ca="1" si="6"/>
        <v>14000000</v>
      </c>
      <c r="L9" s="14">
        <f t="shared" ca="1" si="6"/>
        <v>15000000</v>
      </c>
      <c r="M9" s="14">
        <f t="shared" ca="1" si="6"/>
        <v>16000000</v>
      </c>
      <c r="N9" s="14">
        <f t="shared" ca="1" si="6"/>
        <v>17000000</v>
      </c>
      <c r="O9" s="14">
        <f t="shared" ca="1" si="6"/>
        <v>18700000</v>
      </c>
      <c r="P9" s="14">
        <f t="shared" ca="1" si="6"/>
        <v>0</v>
      </c>
      <c r="Q9" s="14">
        <f t="shared" ca="1" si="6"/>
        <v>0</v>
      </c>
      <c r="R9" s="14">
        <f t="shared" ca="1" si="6"/>
        <v>0</v>
      </c>
      <c r="S9" s="14">
        <f t="shared" ca="1" si="6"/>
        <v>0</v>
      </c>
      <c r="T9" s="14">
        <f t="shared" ca="1" si="6"/>
        <v>0</v>
      </c>
      <c r="U9" s="14">
        <f t="shared" ca="1" si="6"/>
        <v>0</v>
      </c>
      <c r="V9" s="14">
        <f t="shared" ca="1" si="6"/>
        <v>0</v>
      </c>
      <c r="W9" s="14">
        <f t="shared" ca="1" si="6"/>
        <v>0</v>
      </c>
      <c r="X9" s="14">
        <f t="shared" ca="1" si="6"/>
        <v>0</v>
      </c>
      <c r="Y9" s="14">
        <f t="shared" ca="1" si="6"/>
        <v>0</v>
      </c>
      <c r="Z9" s="14">
        <f t="shared" ca="1" si="6"/>
        <v>0</v>
      </c>
      <c r="AA9" s="14">
        <f t="shared" ca="1" si="6"/>
        <v>0</v>
      </c>
      <c r="AB9" s="14">
        <f t="shared" ca="1" si="6"/>
        <v>0</v>
      </c>
      <c r="AC9" s="14">
        <f t="shared" ca="1" si="6"/>
        <v>0</v>
      </c>
      <c r="AD9" s="14">
        <f t="shared" ca="1" si="6"/>
        <v>0</v>
      </c>
      <c r="AE9" s="14">
        <f t="shared" ca="1" si="6"/>
        <v>0</v>
      </c>
      <c r="AF9" s="14">
        <f t="shared" ca="1" si="6"/>
        <v>0</v>
      </c>
      <c r="AG9" s="14">
        <f t="shared" ca="1" si="6"/>
        <v>0</v>
      </c>
      <c r="AH9" s="14">
        <f t="shared" ca="1" si="6"/>
        <v>0</v>
      </c>
      <c r="AI9" s="14">
        <f t="shared" ca="1" si="6"/>
        <v>0</v>
      </c>
      <c r="AJ9" s="14">
        <f t="shared" ca="1" si="6"/>
        <v>0</v>
      </c>
      <c r="AK9" s="14">
        <f t="shared" ca="1" si="6"/>
        <v>0</v>
      </c>
      <c r="AL9" s="14">
        <f t="shared" ca="1" si="6"/>
        <v>0</v>
      </c>
      <c r="AM9" s="14">
        <f t="shared" ca="1" si="6"/>
        <v>0</v>
      </c>
      <c r="AN9" s="14">
        <f t="shared" ca="1" si="6"/>
        <v>0</v>
      </c>
      <c r="AO9" s="14">
        <f t="shared" ca="1" si="6"/>
        <v>0</v>
      </c>
      <c r="AP9" s="14">
        <f t="shared" ca="1" si="6"/>
        <v>0</v>
      </c>
      <c r="AQ9" s="14">
        <f t="shared" ca="1" si="6"/>
        <v>0</v>
      </c>
      <c r="AR9" s="14">
        <f t="shared" ca="1" si="6"/>
        <v>0</v>
      </c>
      <c r="AS9" s="14">
        <f t="shared" ca="1" si="6"/>
        <v>0</v>
      </c>
      <c r="AT9" s="14">
        <f t="shared" ca="1" si="6"/>
        <v>0</v>
      </c>
      <c r="AU9" s="14">
        <f t="shared" ca="1" si="6"/>
        <v>0</v>
      </c>
      <c r="AV9" s="14">
        <f t="shared" ca="1" si="6"/>
        <v>0</v>
      </c>
      <c r="AW9" s="14">
        <f t="shared" ca="1" si="6"/>
        <v>0</v>
      </c>
      <c r="AX9" s="14">
        <f t="shared" ca="1" si="6"/>
        <v>0</v>
      </c>
      <c r="AY9" s="14">
        <f t="shared" ca="1" si="6"/>
        <v>0</v>
      </c>
      <c r="AZ9" s="14">
        <f t="shared" ca="1" si="6"/>
        <v>0</v>
      </c>
      <c r="BA9" s="14">
        <f t="shared" ca="1" si="6"/>
        <v>0</v>
      </c>
      <c r="BB9" s="14">
        <f t="shared" ca="1" si="6"/>
        <v>0</v>
      </c>
      <c r="BC9" s="14">
        <f t="shared" ca="1" si="6"/>
        <v>0</v>
      </c>
      <c r="BD9" s="14">
        <f t="shared" ca="1" si="6"/>
        <v>0</v>
      </c>
      <c r="BE9" s="14">
        <f t="shared" ca="1" si="6"/>
        <v>0</v>
      </c>
      <c r="BF9" s="14">
        <f t="shared" ca="1" si="6"/>
        <v>0</v>
      </c>
      <c r="BG9" s="14">
        <f t="shared" ca="1" si="6"/>
        <v>0</v>
      </c>
      <c r="BH9" s="14">
        <f t="shared" ca="1" si="6"/>
        <v>0</v>
      </c>
      <c r="BI9" s="14">
        <f t="shared" ca="1" si="6"/>
        <v>0</v>
      </c>
      <c r="BJ9" s="14">
        <f t="shared" ca="1" si="6"/>
        <v>0</v>
      </c>
      <c r="BK9" s="14">
        <f t="shared" ca="1" si="6"/>
        <v>0</v>
      </c>
      <c r="BL9" s="14">
        <f t="shared" ca="1" si="6"/>
        <v>0</v>
      </c>
      <c r="BM9" s="14">
        <f t="shared" ca="1" si="6"/>
        <v>0</v>
      </c>
      <c r="BN9" s="14">
        <f t="shared" ca="1" si="6"/>
        <v>0</v>
      </c>
      <c r="BO9" s="14">
        <f t="shared" ca="1" si="6"/>
        <v>0</v>
      </c>
      <c r="BP9" s="14">
        <f t="shared" ca="1" si="6"/>
        <v>0</v>
      </c>
      <c r="BQ9" s="14">
        <f t="shared" ca="1" si="6"/>
        <v>0</v>
      </c>
      <c r="BR9" s="14">
        <f t="shared" ca="1" si="6"/>
        <v>0</v>
      </c>
      <c r="BS9" s="14">
        <f t="shared" ca="1" si="6"/>
        <v>0</v>
      </c>
      <c r="BT9" s="14">
        <f t="shared" ca="1" si="6"/>
        <v>0</v>
      </c>
      <c r="BU9" s="14">
        <f t="shared" ref="BU9:DC9" ca="1" si="7">BU10+BU44+BU78-BU8</f>
        <v>0</v>
      </c>
      <c r="BV9" s="14">
        <f t="shared" ca="1" si="7"/>
        <v>0</v>
      </c>
      <c r="BW9" s="14">
        <f t="shared" ca="1" si="7"/>
        <v>0</v>
      </c>
      <c r="BX9" s="14">
        <f t="shared" ca="1" si="7"/>
        <v>0</v>
      </c>
      <c r="BY9" s="14">
        <f t="shared" ca="1" si="7"/>
        <v>0</v>
      </c>
      <c r="BZ9" s="14">
        <f t="shared" ca="1" si="7"/>
        <v>0</v>
      </c>
      <c r="CA9" s="14">
        <f t="shared" ca="1" si="7"/>
        <v>0</v>
      </c>
      <c r="CB9" s="14">
        <f t="shared" ca="1" si="7"/>
        <v>0</v>
      </c>
      <c r="CC9" s="14">
        <f t="shared" ca="1" si="7"/>
        <v>0</v>
      </c>
      <c r="CD9" s="14">
        <f t="shared" ca="1" si="7"/>
        <v>0</v>
      </c>
      <c r="CE9" s="14">
        <f t="shared" ca="1" si="7"/>
        <v>0</v>
      </c>
      <c r="CF9" s="14">
        <f t="shared" ca="1" si="7"/>
        <v>0</v>
      </c>
      <c r="CG9" s="14">
        <f t="shared" ca="1" si="7"/>
        <v>0</v>
      </c>
      <c r="CH9" s="14">
        <f t="shared" ca="1" si="7"/>
        <v>0</v>
      </c>
      <c r="CI9" s="14">
        <f t="shared" ca="1" si="7"/>
        <v>0</v>
      </c>
      <c r="CJ9" s="14">
        <f t="shared" ca="1" si="7"/>
        <v>0</v>
      </c>
      <c r="CK9" s="14">
        <f t="shared" ca="1" si="7"/>
        <v>0</v>
      </c>
      <c r="CL9" s="14">
        <f t="shared" ca="1" si="7"/>
        <v>0</v>
      </c>
      <c r="CM9" s="14">
        <f t="shared" ca="1" si="7"/>
        <v>0</v>
      </c>
      <c r="CN9" s="14">
        <f t="shared" ca="1" si="7"/>
        <v>0</v>
      </c>
      <c r="CO9" s="14">
        <f t="shared" ca="1" si="7"/>
        <v>0</v>
      </c>
      <c r="CP9" s="14">
        <f t="shared" ca="1" si="7"/>
        <v>0</v>
      </c>
      <c r="CQ9" s="14">
        <f t="shared" ca="1" si="7"/>
        <v>0</v>
      </c>
      <c r="CR9" s="14">
        <f t="shared" ca="1" si="7"/>
        <v>0</v>
      </c>
      <c r="CS9" s="14">
        <f t="shared" ca="1" si="7"/>
        <v>0</v>
      </c>
      <c r="CT9" s="14">
        <f t="shared" ca="1" si="7"/>
        <v>0</v>
      </c>
      <c r="CU9" s="14">
        <f t="shared" ca="1" si="7"/>
        <v>0</v>
      </c>
      <c r="CV9" s="14">
        <f t="shared" ca="1" si="7"/>
        <v>0</v>
      </c>
      <c r="CW9" s="14">
        <f t="shared" ca="1" si="7"/>
        <v>0</v>
      </c>
      <c r="CX9" s="14">
        <f t="shared" ca="1" si="7"/>
        <v>0</v>
      </c>
      <c r="CY9" s="14">
        <f t="shared" ca="1" si="7"/>
        <v>0</v>
      </c>
      <c r="CZ9" s="14">
        <f t="shared" ca="1" si="7"/>
        <v>0</v>
      </c>
      <c r="DA9" s="14">
        <f t="shared" ca="1" si="7"/>
        <v>0</v>
      </c>
      <c r="DB9" s="14">
        <f t="shared" ca="1" si="7"/>
        <v>0</v>
      </c>
      <c r="DC9" s="244">
        <f t="shared" ca="1" si="7"/>
        <v>0</v>
      </c>
    </row>
    <row r="10" spans="1:112" s="261" customFormat="1" ht="15" hidden="1" customHeight="1">
      <c r="B10" s="245" t="s">
        <v>21</v>
      </c>
      <c r="C10" s="8" t="s">
        <v>431</v>
      </c>
      <c r="D10" s="220"/>
      <c r="E10" s="238"/>
      <c r="F10" s="231">
        <f ca="1">F11+F22+F33</f>
        <v>0</v>
      </c>
      <c r="G10" s="230">
        <f ca="1">SUMIF($H$5:$DC$5,"&lt;="&amp;PAL,$H10:$DC10)</f>
        <v>0</v>
      </c>
      <c r="H10" s="226">
        <f ca="1">H11+H22+H33</f>
        <v>0</v>
      </c>
      <c r="I10" s="17">
        <f t="shared" ref="I10:BT10" ca="1" si="8">I11+I22+I33</f>
        <v>0</v>
      </c>
      <c r="J10" s="17">
        <f t="shared" ca="1" si="8"/>
        <v>0</v>
      </c>
      <c r="K10" s="17">
        <f t="shared" ca="1" si="8"/>
        <v>0</v>
      </c>
      <c r="L10" s="17">
        <f t="shared" ca="1" si="8"/>
        <v>0</v>
      </c>
      <c r="M10" s="17">
        <f t="shared" ca="1" si="8"/>
        <v>0</v>
      </c>
      <c r="N10" s="17">
        <f t="shared" ca="1" si="8"/>
        <v>0</v>
      </c>
      <c r="O10" s="17">
        <f t="shared" ca="1" si="8"/>
        <v>0</v>
      </c>
      <c r="P10" s="17">
        <f t="shared" ca="1" si="8"/>
        <v>0</v>
      </c>
      <c r="Q10" s="17">
        <f t="shared" ca="1" si="8"/>
        <v>0</v>
      </c>
      <c r="R10" s="17">
        <f t="shared" ca="1" si="8"/>
        <v>0</v>
      </c>
      <c r="S10" s="17">
        <f t="shared" ca="1" si="8"/>
        <v>0</v>
      </c>
      <c r="T10" s="17">
        <f t="shared" ca="1" si="8"/>
        <v>0</v>
      </c>
      <c r="U10" s="17">
        <f t="shared" ca="1" si="8"/>
        <v>0</v>
      </c>
      <c r="V10" s="17">
        <f t="shared" ca="1" si="8"/>
        <v>0</v>
      </c>
      <c r="W10" s="17">
        <f t="shared" ca="1" si="8"/>
        <v>0</v>
      </c>
      <c r="X10" s="17">
        <f t="shared" ca="1" si="8"/>
        <v>0</v>
      </c>
      <c r="Y10" s="17">
        <f t="shared" ca="1" si="8"/>
        <v>0</v>
      </c>
      <c r="Z10" s="17">
        <f t="shared" ca="1" si="8"/>
        <v>0</v>
      </c>
      <c r="AA10" s="17">
        <f t="shared" ca="1" si="8"/>
        <v>0</v>
      </c>
      <c r="AB10" s="17">
        <f t="shared" ca="1" si="8"/>
        <v>0</v>
      </c>
      <c r="AC10" s="17">
        <f t="shared" ca="1" si="8"/>
        <v>0</v>
      </c>
      <c r="AD10" s="17">
        <f t="shared" ca="1" si="8"/>
        <v>0</v>
      </c>
      <c r="AE10" s="17">
        <f t="shared" ca="1" si="8"/>
        <v>0</v>
      </c>
      <c r="AF10" s="17">
        <f t="shared" ca="1" si="8"/>
        <v>0</v>
      </c>
      <c r="AG10" s="17">
        <f t="shared" ca="1" si="8"/>
        <v>0</v>
      </c>
      <c r="AH10" s="17">
        <f t="shared" ca="1" si="8"/>
        <v>0</v>
      </c>
      <c r="AI10" s="17">
        <f t="shared" ca="1" si="8"/>
        <v>0</v>
      </c>
      <c r="AJ10" s="17">
        <f t="shared" ca="1" si="8"/>
        <v>0</v>
      </c>
      <c r="AK10" s="17">
        <f t="shared" ca="1" si="8"/>
        <v>0</v>
      </c>
      <c r="AL10" s="17">
        <f t="shared" ca="1" si="8"/>
        <v>0</v>
      </c>
      <c r="AM10" s="17">
        <f t="shared" ca="1" si="8"/>
        <v>0</v>
      </c>
      <c r="AN10" s="17">
        <f t="shared" ca="1" si="8"/>
        <v>0</v>
      </c>
      <c r="AO10" s="17">
        <f t="shared" ca="1" si="8"/>
        <v>0</v>
      </c>
      <c r="AP10" s="17">
        <f t="shared" ca="1" si="8"/>
        <v>0</v>
      </c>
      <c r="AQ10" s="17">
        <f t="shared" ca="1" si="8"/>
        <v>0</v>
      </c>
      <c r="AR10" s="17">
        <f t="shared" ca="1" si="8"/>
        <v>0</v>
      </c>
      <c r="AS10" s="17">
        <f t="shared" ca="1" si="8"/>
        <v>0</v>
      </c>
      <c r="AT10" s="17">
        <f t="shared" ca="1" si="8"/>
        <v>0</v>
      </c>
      <c r="AU10" s="17">
        <f t="shared" ca="1" si="8"/>
        <v>0</v>
      </c>
      <c r="AV10" s="17">
        <f t="shared" ca="1" si="8"/>
        <v>0</v>
      </c>
      <c r="AW10" s="17">
        <f t="shared" ca="1" si="8"/>
        <v>0</v>
      </c>
      <c r="AX10" s="17">
        <f t="shared" ca="1" si="8"/>
        <v>0</v>
      </c>
      <c r="AY10" s="17">
        <f t="shared" ca="1" si="8"/>
        <v>0</v>
      </c>
      <c r="AZ10" s="17">
        <f t="shared" ca="1" si="8"/>
        <v>0</v>
      </c>
      <c r="BA10" s="17">
        <f t="shared" ca="1" si="8"/>
        <v>0</v>
      </c>
      <c r="BB10" s="17">
        <f t="shared" ca="1" si="8"/>
        <v>0</v>
      </c>
      <c r="BC10" s="17">
        <f t="shared" ca="1" si="8"/>
        <v>0</v>
      </c>
      <c r="BD10" s="17">
        <f t="shared" ca="1" si="8"/>
        <v>0</v>
      </c>
      <c r="BE10" s="17">
        <f t="shared" ca="1" si="8"/>
        <v>0</v>
      </c>
      <c r="BF10" s="17">
        <f t="shared" ca="1" si="8"/>
        <v>0</v>
      </c>
      <c r="BG10" s="17">
        <f t="shared" ca="1" si="8"/>
        <v>0</v>
      </c>
      <c r="BH10" s="17">
        <f t="shared" ca="1" si="8"/>
        <v>0</v>
      </c>
      <c r="BI10" s="17">
        <f t="shared" ca="1" si="8"/>
        <v>0</v>
      </c>
      <c r="BJ10" s="17">
        <f t="shared" ca="1" si="8"/>
        <v>0</v>
      </c>
      <c r="BK10" s="17">
        <f t="shared" ca="1" si="8"/>
        <v>0</v>
      </c>
      <c r="BL10" s="17">
        <f t="shared" ca="1" si="8"/>
        <v>0</v>
      </c>
      <c r="BM10" s="17">
        <f t="shared" ca="1" si="8"/>
        <v>0</v>
      </c>
      <c r="BN10" s="17">
        <f t="shared" ca="1" si="8"/>
        <v>0</v>
      </c>
      <c r="BO10" s="17">
        <f t="shared" ca="1" si="8"/>
        <v>0</v>
      </c>
      <c r="BP10" s="17">
        <f t="shared" ca="1" si="8"/>
        <v>0</v>
      </c>
      <c r="BQ10" s="17">
        <f t="shared" ca="1" si="8"/>
        <v>0</v>
      </c>
      <c r="BR10" s="17">
        <f t="shared" ca="1" si="8"/>
        <v>0</v>
      </c>
      <c r="BS10" s="17">
        <f t="shared" ca="1" si="8"/>
        <v>0</v>
      </c>
      <c r="BT10" s="17">
        <f t="shared" ca="1" si="8"/>
        <v>0</v>
      </c>
      <c r="BU10" s="17">
        <f t="shared" ref="BU10:DC10" ca="1" si="9">BU11+BU22+BU33</f>
        <v>0</v>
      </c>
      <c r="BV10" s="17">
        <f t="shared" ca="1" si="9"/>
        <v>0</v>
      </c>
      <c r="BW10" s="17">
        <f t="shared" ca="1" si="9"/>
        <v>0</v>
      </c>
      <c r="BX10" s="17">
        <f t="shared" ca="1" si="9"/>
        <v>0</v>
      </c>
      <c r="BY10" s="17">
        <f t="shared" ca="1" si="9"/>
        <v>0</v>
      </c>
      <c r="BZ10" s="17">
        <f t="shared" ca="1" si="9"/>
        <v>0</v>
      </c>
      <c r="CA10" s="17">
        <f t="shared" ca="1" si="9"/>
        <v>0</v>
      </c>
      <c r="CB10" s="17">
        <f t="shared" ca="1" si="9"/>
        <v>0</v>
      </c>
      <c r="CC10" s="17">
        <f t="shared" ca="1" si="9"/>
        <v>0</v>
      </c>
      <c r="CD10" s="17">
        <f t="shared" ca="1" si="9"/>
        <v>0</v>
      </c>
      <c r="CE10" s="17">
        <f t="shared" ca="1" si="9"/>
        <v>0</v>
      </c>
      <c r="CF10" s="17">
        <f t="shared" ca="1" si="9"/>
        <v>0</v>
      </c>
      <c r="CG10" s="17">
        <f t="shared" ca="1" si="9"/>
        <v>0</v>
      </c>
      <c r="CH10" s="17">
        <f t="shared" ca="1" si="9"/>
        <v>0</v>
      </c>
      <c r="CI10" s="17">
        <f t="shared" ca="1" si="9"/>
        <v>0</v>
      </c>
      <c r="CJ10" s="17">
        <f t="shared" ca="1" si="9"/>
        <v>0</v>
      </c>
      <c r="CK10" s="17">
        <f t="shared" ca="1" si="9"/>
        <v>0</v>
      </c>
      <c r="CL10" s="17">
        <f t="shared" ca="1" si="9"/>
        <v>0</v>
      </c>
      <c r="CM10" s="17">
        <f t="shared" ca="1" si="9"/>
        <v>0</v>
      </c>
      <c r="CN10" s="17">
        <f t="shared" ca="1" si="9"/>
        <v>0</v>
      </c>
      <c r="CO10" s="17">
        <f t="shared" ca="1" si="9"/>
        <v>0</v>
      </c>
      <c r="CP10" s="17">
        <f t="shared" ca="1" si="9"/>
        <v>0</v>
      </c>
      <c r="CQ10" s="17">
        <f t="shared" ca="1" si="9"/>
        <v>0</v>
      </c>
      <c r="CR10" s="17">
        <f t="shared" ca="1" si="9"/>
        <v>0</v>
      </c>
      <c r="CS10" s="17">
        <f t="shared" ca="1" si="9"/>
        <v>0</v>
      </c>
      <c r="CT10" s="17">
        <f t="shared" ca="1" si="9"/>
        <v>0</v>
      </c>
      <c r="CU10" s="17">
        <f t="shared" ca="1" si="9"/>
        <v>0</v>
      </c>
      <c r="CV10" s="17">
        <f t="shared" ca="1" si="9"/>
        <v>0</v>
      </c>
      <c r="CW10" s="17">
        <f t="shared" ca="1" si="9"/>
        <v>0</v>
      </c>
      <c r="CX10" s="17">
        <f t="shared" ca="1" si="9"/>
        <v>0</v>
      </c>
      <c r="CY10" s="17">
        <f t="shared" ca="1" si="9"/>
        <v>0</v>
      </c>
      <c r="CZ10" s="17">
        <f t="shared" ca="1" si="9"/>
        <v>0</v>
      </c>
      <c r="DA10" s="17">
        <f t="shared" ca="1" si="9"/>
        <v>0</v>
      </c>
      <c r="DB10" s="17">
        <f t="shared" ca="1" si="9"/>
        <v>0</v>
      </c>
      <c r="DC10" s="234">
        <f t="shared" ca="1" si="9"/>
        <v>0</v>
      </c>
      <c r="DE10" s="273"/>
    </row>
    <row r="11" spans="1:112" s="261" customFormat="1" ht="15" hidden="1" customHeight="1">
      <c r="B11" s="245" t="s">
        <v>153</v>
      </c>
      <c r="C11" s="8" t="s">
        <v>432</v>
      </c>
      <c r="D11" s="220"/>
      <c r="E11" s="238"/>
      <c r="F11" s="231">
        <f ca="1">SUM(F12:F19)+F20</f>
        <v>0</v>
      </c>
      <c r="G11" s="230">
        <f ca="1">SUMIF($H$5:$DC$5,"&lt;="&amp;PAL,$H11:$DC11)</f>
        <v>0</v>
      </c>
      <c r="H11" s="226">
        <f ca="1">SUM(H12:H19)+H20</f>
        <v>0</v>
      </c>
      <c r="I11" s="17">
        <f t="shared" ref="I11:AK11" ca="1" si="10">SUM(I12:I19)+I20</f>
        <v>0</v>
      </c>
      <c r="J11" s="17">
        <f t="shared" ca="1" si="10"/>
        <v>0</v>
      </c>
      <c r="K11" s="17">
        <f t="shared" ca="1" si="10"/>
        <v>0</v>
      </c>
      <c r="L11" s="17">
        <f t="shared" ca="1" si="10"/>
        <v>0</v>
      </c>
      <c r="M11" s="17">
        <f t="shared" ca="1" si="10"/>
        <v>0</v>
      </c>
      <c r="N11" s="17">
        <f t="shared" ca="1" si="10"/>
        <v>0</v>
      </c>
      <c r="O11" s="17">
        <f t="shared" ca="1" si="10"/>
        <v>0</v>
      </c>
      <c r="P11" s="17">
        <f t="shared" ca="1" si="10"/>
        <v>0</v>
      </c>
      <c r="Q11" s="17">
        <f t="shared" ca="1" si="10"/>
        <v>0</v>
      </c>
      <c r="R11" s="17">
        <f t="shared" ca="1" si="10"/>
        <v>0</v>
      </c>
      <c r="S11" s="17">
        <f t="shared" ca="1" si="10"/>
        <v>0</v>
      </c>
      <c r="T11" s="17">
        <f t="shared" ca="1" si="10"/>
        <v>0</v>
      </c>
      <c r="U11" s="17">
        <f t="shared" ca="1" si="10"/>
        <v>0</v>
      </c>
      <c r="V11" s="17">
        <f t="shared" ca="1" si="10"/>
        <v>0</v>
      </c>
      <c r="W11" s="17">
        <f t="shared" ca="1" si="10"/>
        <v>0</v>
      </c>
      <c r="X11" s="17">
        <f t="shared" ca="1" si="10"/>
        <v>0</v>
      </c>
      <c r="Y11" s="17">
        <f t="shared" ca="1" si="10"/>
        <v>0</v>
      </c>
      <c r="Z11" s="17">
        <f t="shared" ca="1" si="10"/>
        <v>0</v>
      </c>
      <c r="AA11" s="17">
        <f t="shared" ca="1" si="10"/>
        <v>0</v>
      </c>
      <c r="AB11" s="17">
        <f t="shared" ca="1" si="10"/>
        <v>0</v>
      </c>
      <c r="AC11" s="17">
        <f t="shared" ca="1" si="10"/>
        <v>0</v>
      </c>
      <c r="AD11" s="17">
        <f t="shared" ca="1" si="10"/>
        <v>0</v>
      </c>
      <c r="AE11" s="17">
        <f t="shared" ca="1" si="10"/>
        <v>0</v>
      </c>
      <c r="AF11" s="17">
        <f t="shared" ca="1" si="10"/>
        <v>0</v>
      </c>
      <c r="AG11" s="17">
        <f t="shared" ca="1" si="10"/>
        <v>0</v>
      </c>
      <c r="AH11" s="17">
        <f t="shared" ca="1" si="10"/>
        <v>0</v>
      </c>
      <c r="AI11" s="17">
        <f t="shared" ca="1" si="10"/>
        <v>0</v>
      </c>
      <c r="AJ11" s="17">
        <f t="shared" ca="1" si="10"/>
        <v>0</v>
      </c>
      <c r="AK11" s="17">
        <f t="shared" ca="1" si="10"/>
        <v>0</v>
      </c>
      <c r="AL11" s="17">
        <f ca="1">SUM(AL12:AL19)+AL20</f>
        <v>0</v>
      </c>
      <c r="AM11" s="17">
        <f t="shared" ref="AM11:CX11" ca="1" si="11">SUM(AM12:AM19)+AM20</f>
        <v>0</v>
      </c>
      <c r="AN11" s="17">
        <f t="shared" ca="1" si="11"/>
        <v>0</v>
      </c>
      <c r="AO11" s="17">
        <f t="shared" ca="1" si="11"/>
        <v>0</v>
      </c>
      <c r="AP11" s="17">
        <f t="shared" ca="1" si="11"/>
        <v>0</v>
      </c>
      <c r="AQ11" s="17">
        <f t="shared" ca="1" si="11"/>
        <v>0</v>
      </c>
      <c r="AR11" s="17">
        <f t="shared" ca="1" si="11"/>
        <v>0</v>
      </c>
      <c r="AS11" s="17">
        <f t="shared" ca="1" si="11"/>
        <v>0</v>
      </c>
      <c r="AT11" s="17">
        <f t="shared" ca="1" si="11"/>
        <v>0</v>
      </c>
      <c r="AU11" s="17">
        <f t="shared" ca="1" si="11"/>
        <v>0</v>
      </c>
      <c r="AV11" s="17">
        <f t="shared" ca="1" si="11"/>
        <v>0</v>
      </c>
      <c r="AW11" s="17">
        <f t="shared" ca="1" si="11"/>
        <v>0</v>
      </c>
      <c r="AX11" s="17">
        <f t="shared" ca="1" si="11"/>
        <v>0</v>
      </c>
      <c r="AY11" s="17">
        <f t="shared" ca="1" si="11"/>
        <v>0</v>
      </c>
      <c r="AZ11" s="17">
        <f t="shared" ca="1" si="11"/>
        <v>0</v>
      </c>
      <c r="BA11" s="17">
        <f t="shared" ca="1" si="11"/>
        <v>0</v>
      </c>
      <c r="BB11" s="17">
        <f t="shared" ca="1" si="11"/>
        <v>0</v>
      </c>
      <c r="BC11" s="17">
        <f t="shared" ca="1" si="11"/>
        <v>0</v>
      </c>
      <c r="BD11" s="17">
        <f t="shared" ca="1" si="11"/>
        <v>0</v>
      </c>
      <c r="BE11" s="17">
        <f t="shared" ca="1" si="11"/>
        <v>0</v>
      </c>
      <c r="BF11" s="17">
        <f t="shared" ca="1" si="11"/>
        <v>0</v>
      </c>
      <c r="BG11" s="17">
        <f t="shared" ca="1" si="11"/>
        <v>0</v>
      </c>
      <c r="BH11" s="17">
        <f t="shared" ca="1" si="11"/>
        <v>0</v>
      </c>
      <c r="BI11" s="17">
        <f t="shared" ca="1" si="11"/>
        <v>0</v>
      </c>
      <c r="BJ11" s="17">
        <f t="shared" ca="1" si="11"/>
        <v>0</v>
      </c>
      <c r="BK11" s="17">
        <f t="shared" ca="1" si="11"/>
        <v>0</v>
      </c>
      <c r="BL11" s="17">
        <f t="shared" ca="1" si="11"/>
        <v>0</v>
      </c>
      <c r="BM11" s="17">
        <f t="shared" ca="1" si="11"/>
        <v>0</v>
      </c>
      <c r="BN11" s="17">
        <f t="shared" ca="1" si="11"/>
        <v>0</v>
      </c>
      <c r="BO11" s="17">
        <f t="shared" ca="1" si="11"/>
        <v>0</v>
      </c>
      <c r="BP11" s="17">
        <f t="shared" ca="1" si="11"/>
        <v>0</v>
      </c>
      <c r="BQ11" s="17">
        <f t="shared" ca="1" si="11"/>
        <v>0</v>
      </c>
      <c r="BR11" s="17">
        <f t="shared" ca="1" si="11"/>
        <v>0</v>
      </c>
      <c r="BS11" s="17">
        <f t="shared" ca="1" si="11"/>
        <v>0</v>
      </c>
      <c r="BT11" s="17">
        <f t="shared" ca="1" si="11"/>
        <v>0</v>
      </c>
      <c r="BU11" s="17">
        <f t="shared" ca="1" si="11"/>
        <v>0</v>
      </c>
      <c r="BV11" s="17">
        <f t="shared" ca="1" si="11"/>
        <v>0</v>
      </c>
      <c r="BW11" s="17">
        <f t="shared" ca="1" si="11"/>
        <v>0</v>
      </c>
      <c r="BX11" s="17">
        <f t="shared" ca="1" si="11"/>
        <v>0</v>
      </c>
      <c r="BY11" s="17">
        <f t="shared" ca="1" si="11"/>
        <v>0</v>
      </c>
      <c r="BZ11" s="17">
        <f t="shared" ca="1" si="11"/>
        <v>0</v>
      </c>
      <c r="CA11" s="17">
        <f t="shared" ca="1" si="11"/>
        <v>0</v>
      </c>
      <c r="CB11" s="17">
        <f t="shared" ca="1" si="11"/>
        <v>0</v>
      </c>
      <c r="CC11" s="17">
        <f t="shared" ca="1" si="11"/>
        <v>0</v>
      </c>
      <c r="CD11" s="17">
        <f t="shared" ca="1" si="11"/>
        <v>0</v>
      </c>
      <c r="CE11" s="17">
        <f t="shared" ca="1" si="11"/>
        <v>0</v>
      </c>
      <c r="CF11" s="17">
        <f t="shared" ca="1" si="11"/>
        <v>0</v>
      </c>
      <c r="CG11" s="17">
        <f t="shared" ca="1" si="11"/>
        <v>0</v>
      </c>
      <c r="CH11" s="17">
        <f t="shared" ca="1" si="11"/>
        <v>0</v>
      </c>
      <c r="CI11" s="17">
        <f t="shared" ca="1" si="11"/>
        <v>0</v>
      </c>
      <c r="CJ11" s="17">
        <f t="shared" ca="1" si="11"/>
        <v>0</v>
      </c>
      <c r="CK11" s="17">
        <f t="shared" ca="1" si="11"/>
        <v>0</v>
      </c>
      <c r="CL11" s="17">
        <f t="shared" ca="1" si="11"/>
        <v>0</v>
      </c>
      <c r="CM11" s="17">
        <f t="shared" ca="1" si="11"/>
        <v>0</v>
      </c>
      <c r="CN11" s="17">
        <f t="shared" ca="1" si="11"/>
        <v>0</v>
      </c>
      <c r="CO11" s="17">
        <f t="shared" ca="1" si="11"/>
        <v>0</v>
      </c>
      <c r="CP11" s="17">
        <f t="shared" ca="1" si="11"/>
        <v>0</v>
      </c>
      <c r="CQ11" s="17">
        <f t="shared" ca="1" si="11"/>
        <v>0</v>
      </c>
      <c r="CR11" s="17">
        <f t="shared" ca="1" si="11"/>
        <v>0</v>
      </c>
      <c r="CS11" s="17">
        <f t="shared" ca="1" si="11"/>
        <v>0</v>
      </c>
      <c r="CT11" s="17">
        <f t="shared" ca="1" si="11"/>
        <v>0</v>
      </c>
      <c r="CU11" s="17">
        <f t="shared" ca="1" si="11"/>
        <v>0</v>
      </c>
      <c r="CV11" s="17">
        <f t="shared" ca="1" si="11"/>
        <v>0</v>
      </c>
      <c r="CW11" s="17">
        <f t="shared" ca="1" si="11"/>
        <v>0</v>
      </c>
      <c r="CX11" s="17">
        <f t="shared" ca="1" si="11"/>
        <v>0</v>
      </c>
      <c r="CY11" s="17">
        <f ca="1">SUM(CY12:CY19)+CY20</f>
        <v>0</v>
      </c>
      <c r="CZ11" s="17">
        <f ca="1">SUM(CZ12:CZ19)+CZ20</f>
        <v>0</v>
      </c>
      <c r="DA11" s="17">
        <f ca="1">SUM(DA12:DA19)+DA20</f>
        <v>0</v>
      </c>
      <c r="DB11" s="17">
        <f ca="1">SUM(DB12:DB19)+DB20</f>
        <v>0</v>
      </c>
      <c r="DC11" s="234">
        <f ca="1">SUM(DC12:DC19)+DC20</f>
        <v>0</v>
      </c>
      <c r="DE11" s="273"/>
    </row>
    <row r="12" spans="1:112" s="261" customFormat="1" hidden="1">
      <c r="A12" s="210">
        <v>0</v>
      </c>
      <c r="B12" s="347" t="str">
        <f t="shared" ref="B12:B75" ca="1" si="12">OFFSET(INDIRECT("'"&amp;Opt_alt&amp;"'!B12"),$A12,0)</f>
        <v>D.1.1.</v>
      </c>
      <c r="C12" s="216" t="str">
        <f t="shared" ref="C12:C75" ca="1" si="13">IF(OFFSET(INDIRECT("'"&amp;Opt_alt&amp;"'!C12"),$A12,0)="","",OFFSET(INDIRECT("'"&amp;Opt_alt&amp;"'!C12"),$A12,0))</f>
        <v>Veikla (nurodykite pavadinimą; suplanuotas investicijas pagrįskite prielaidų lape)</v>
      </c>
      <c r="D12" s="225"/>
      <c r="E12" s="239">
        <f t="shared" ref="E12:E75" ca="1" si="14">IF(OFFSET(INDIRECT("'"&amp;Opt_alt&amp;"'!E12"),$A12,0)="","",OFFSET(INDIRECT("'"&amp;Opt_alt&amp;"'!E12"),$A12,0))</f>
        <v>0.21</v>
      </c>
      <c r="F12" s="233">
        <f ca="1">H12+NPV(FD,I12:INDEX(I12:DC12,PAL))</f>
        <v>0</v>
      </c>
      <c r="G12" s="230">
        <f ca="1">SUMIF($H$5:$DC$5,"&lt;="&amp;PAL,$H12:$DC12)</f>
        <v>0</v>
      </c>
      <c r="H12" s="228">
        <f t="shared" ref="H12:W21" ca="1" si="15">OFFSET(INDIRECT("'"&amp;Opt_alt&amp;"'!H12"),$A12,H$5)*$DF12</f>
        <v>0</v>
      </c>
      <c r="I12" s="228">
        <f t="shared" ca="1" si="15"/>
        <v>0</v>
      </c>
      <c r="J12" s="228">
        <f t="shared" ca="1" si="15"/>
        <v>0</v>
      </c>
      <c r="K12" s="228">
        <f t="shared" ca="1" si="15"/>
        <v>0</v>
      </c>
      <c r="L12" s="228">
        <f t="shared" ca="1" si="15"/>
        <v>0</v>
      </c>
      <c r="M12" s="228">
        <f t="shared" ca="1" si="15"/>
        <v>0</v>
      </c>
      <c r="N12" s="228">
        <f t="shared" ca="1" si="15"/>
        <v>0</v>
      </c>
      <c r="O12" s="228">
        <f t="shared" ca="1" si="15"/>
        <v>0</v>
      </c>
      <c r="P12" s="228">
        <f t="shared" ca="1" si="15"/>
        <v>0</v>
      </c>
      <c r="Q12" s="228">
        <f t="shared" ca="1" si="15"/>
        <v>0</v>
      </c>
      <c r="R12" s="228">
        <f t="shared" ca="1" si="15"/>
        <v>0</v>
      </c>
      <c r="S12" s="228">
        <f t="shared" ca="1" si="15"/>
        <v>0</v>
      </c>
      <c r="T12" s="228">
        <f t="shared" ca="1" si="15"/>
        <v>0</v>
      </c>
      <c r="U12" s="228">
        <f t="shared" ca="1" si="15"/>
        <v>0</v>
      </c>
      <c r="V12" s="228">
        <f t="shared" ca="1" si="15"/>
        <v>0</v>
      </c>
      <c r="W12" s="228">
        <f t="shared" ca="1" si="15"/>
        <v>0</v>
      </c>
      <c r="X12" s="228">
        <f t="shared" ref="X12:AM21" ca="1" si="16">OFFSET(INDIRECT("'"&amp;Opt_alt&amp;"'!H12"),$A12,X$5)*$DF12</f>
        <v>0</v>
      </c>
      <c r="Y12" s="228">
        <f t="shared" ca="1" si="16"/>
        <v>0</v>
      </c>
      <c r="Z12" s="228">
        <f t="shared" ca="1" si="16"/>
        <v>0</v>
      </c>
      <c r="AA12" s="228">
        <f t="shared" ca="1" si="16"/>
        <v>0</v>
      </c>
      <c r="AB12" s="228">
        <f t="shared" ca="1" si="16"/>
        <v>0</v>
      </c>
      <c r="AC12" s="228">
        <f t="shared" ca="1" si="16"/>
        <v>0</v>
      </c>
      <c r="AD12" s="228">
        <f t="shared" ca="1" si="16"/>
        <v>0</v>
      </c>
      <c r="AE12" s="228">
        <f t="shared" ca="1" si="16"/>
        <v>0</v>
      </c>
      <c r="AF12" s="228">
        <f t="shared" ca="1" si="16"/>
        <v>0</v>
      </c>
      <c r="AG12" s="228">
        <f t="shared" ca="1" si="16"/>
        <v>0</v>
      </c>
      <c r="AH12" s="228">
        <f t="shared" ca="1" si="16"/>
        <v>0</v>
      </c>
      <c r="AI12" s="228">
        <f t="shared" ca="1" si="16"/>
        <v>0</v>
      </c>
      <c r="AJ12" s="228">
        <f t="shared" ca="1" si="16"/>
        <v>0</v>
      </c>
      <c r="AK12" s="228">
        <f t="shared" ca="1" si="16"/>
        <v>0</v>
      </c>
      <c r="AL12" s="228">
        <f t="shared" ca="1" si="16"/>
        <v>0</v>
      </c>
      <c r="AM12" s="228">
        <f t="shared" ca="1" si="16"/>
        <v>0</v>
      </c>
      <c r="AN12" s="228">
        <f t="shared" ref="AN12:BC21" ca="1" si="17">OFFSET(INDIRECT("'"&amp;Opt_alt&amp;"'!H12"),$A12,AN$5)*$DF12</f>
        <v>0</v>
      </c>
      <c r="AO12" s="228">
        <f t="shared" ca="1" si="17"/>
        <v>0</v>
      </c>
      <c r="AP12" s="228">
        <f t="shared" ca="1" si="17"/>
        <v>0</v>
      </c>
      <c r="AQ12" s="228">
        <f t="shared" ca="1" si="17"/>
        <v>0</v>
      </c>
      <c r="AR12" s="228">
        <f t="shared" ca="1" si="17"/>
        <v>0</v>
      </c>
      <c r="AS12" s="228">
        <f t="shared" ca="1" si="17"/>
        <v>0</v>
      </c>
      <c r="AT12" s="228">
        <f t="shared" ca="1" si="17"/>
        <v>0</v>
      </c>
      <c r="AU12" s="228">
        <f t="shared" ca="1" si="17"/>
        <v>0</v>
      </c>
      <c r="AV12" s="228">
        <f t="shared" ca="1" si="17"/>
        <v>0</v>
      </c>
      <c r="AW12" s="228">
        <f t="shared" ca="1" si="17"/>
        <v>0</v>
      </c>
      <c r="AX12" s="228">
        <f t="shared" ca="1" si="17"/>
        <v>0</v>
      </c>
      <c r="AY12" s="228">
        <f t="shared" ca="1" si="17"/>
        <v>0</v>
      </c>
      <c r="AZ12" s="228">
        <f t="shared" ca="1" si="17"/>
        <v>0</v>
      </c>
      <c r="BA12" s="228">
        <f t="shared" ca="1" si="17"/>
        <v>0</v>
      </c>
      <c r="BB12" s="228">
        <f t="shared" ca="1" si="17"/>
        <v>0</v>
      </c>
      <c r="BC12" s="228">
        <f t="shared" ca="1" si="17"/>
        <v>0</v>
      </c>
      <c r="BD12" s="228">
        <f t="shared" ref="BD12:BS21" ca="1" si="18">OFFSET(INDIRECT("'"&amp;Opt_alt&amp;"'!H12"),$A12,BD$5)*$DF12</f>
        <v>0</v>
      </c>
      <c r="BE12" s="228">
        <f t="shared" ca="1" si="18"/>
        <v>0</v>
      </c>
      <c r="BF12" s="228">
        <f t="shared" ca="1" si="18"/>
        <v>0</v>
      </c>
      <c r="BG12" s="228">
        <f t="shared" ca="1" si="18"/>
        <v>0</v>
      </c>
      <c r="BH12" s="228">
        <f t="shared" ca="1" si="18"/>
        <v>0</v>
      </c>
      <c r="BI12" s="228">
        <f t="shared" ca="1" si="18"/>
        <v>0</v>
      </c>
      <c r="BJ12" s="228">
        <f t="shared" ca="1" si="18"/>
        <v>0</v>
      </c>
      <c r="BK12" s="228">
        <f t="shared" ca="1" si="18"/>
        <v>0</v>
      </c>
      <c r="BL12" s="228">
        <f t="shared" ca="1" si="18"/>
        <v>0</v>
      </c>
      <c r="BM12" s="228">
        <f t="shared" ca="1" si="18"/>
        <v>0</v>
      </c>
      <c r="BN12" s="228">
        <f t="shared" ca="1" si="18"/>
        <v>0</v>
      </c>
      <c r="BO12" s="228">
        <f t="shared" ca="1" si="18"/>
        <v>0</v>
      </c>
      <c r="BP12" s="228">
        <f t="shared" ca="1" si="18"/>
        <v>0</v>
      </c>
      <c r="BQ12" s="228">
        <f t="shared" ca="1" si="18"/>
        <v>0</v>
      </c>
      <c r="BR12" s="228">
        <f t="shared" ca="1" si="18"/>
        <v>0</v>
      </c>
      <c r="BS12" s="228">
        <f t="shared" ca="1" si="18"/>
        <v>0</v>
      </c>
      <c r="BT12" s="228">
        <f t="shared" ref="BT12:CI21" ca="1" si="19">OFFSET(INDIRECT("'"&amp;Opt_alt&amp;"'!H12"),$A12,BT$5)*$DF12</f>
        <v>0</v>
      </c>
      <c r="BU12" s="228">
        <f t="shared" ca="1" si="19"/>
        <v>0</v>
      </c>
      <c r="BV12" s="228">
        <f t="shared" ca="1" si="19"/>
        <v>0</v>
      </c>
      <c r="BW12" s="228">
        <f t="shared" ca="1" si="19"/>
        <v>0</v>
      </c>
      <c r="BX12" s="228">
        <f t="shared" ca="1" si="19"/>
        <v>0</v>
      </c>
      <c r="BY12" s="228">
        <f t="shared" ca="1" si="19"/>
        <v>0</v>
      </c>
      <c r="BZ12" s="228">
        <f t="shared" ca="1" si="19"/>
        <v>0</v>
      </c>
      <c r="CA12" s="228">
        <f t="shared" ca="1" si="19"/>
        <v>0</v>
      </c>
      <c r="CB12" s="228">
        <f t="shared" ca="1" si="19"/>
        <v>0</v>
      </c>
      <c r="CC12" s="228">
        <f t="shared" ca="1" si="19"/>
        <v>0</v>
      </c>
      <c r="CD12" s="228">
        <f t="shared" ca="1" si="19"/>
        <v>0</v>
      </c>
      <c r="CE12" s="228">
        <f t="shared" ca="1" si="19"/>
        <v>0</v>
      </c>
      <c r="CF12" s="228">
        <f t="shared" ca="1" si="19"/>
        <v>0</v>
      </c>
      <c r="CG12" s="228">
        <f t="shared" ca="1" si="19"/>
        <v>0</v>
      </c>
      <c r="CH12" s="228">
        <f t="shared" ca="1" si="19"/>
        <v>0</v>
      </c>
      <c r="CI12" s="228">
        <f t="shared" ca="1" si="19"/>
        <v>0</v>
      </c>
      <c r="CJ12" s="228">
        <f t="shared" ref="CJ12:CY21" ca="1" si="20">OFFSET(INDIRECT("'"&amp;Opt_alt&amp;"'!H12"),$A12,CJ$5)*$DF12</f>
        <v>0</v>
      </c>
      <c r="CK12" s="228">
        <f t="shared" ca="1" si="20"/>
        <v>0</v>
      </c>
      <c r="CL12" s="228">
        <f t="shared" ca="1" si="20"/>
        <v>0</v>
      </c>
      <c r="CM12" s="228">
        <f t="shared" ca="1" si="20"/>
        <v>0</v>
      </c>
      <c r="CN12" s="228">
        <f t="shared" ca="1" si="20"/>
        <v>0</v>
      </c>
      <c r="CO12" s="228">
        <f t="shared" ca="1" si="20"/>
        <v>0</v>
      </c>
      <c r="CP12" s="228">
        <f t="shared" ca="1" si="20"/>
        <v>0</v>
      </c>
      <c r="CQ12" s="228">
        <f t="shared" ca="1" si="20"/>
        <v>0</v>
      </c>
      <c r="CR12" s="228">
        <f t="shared" ca="1" si="20"/>
        <v>0</v>
      </c>
      <c r="CS12" s="228">
        <f t="shared" ca="1" si="20"/>
        <v>0</v>
      </c>
      <c r="CT12" s="228">
        <f t="shared" ca="1" si="20"/>
        <v>0</v>
      </c>
      <c r="CU12" s="228">
        <f t="shared" ca="1" si="20"/>
        <v>0</v>
      </c>
      <c r="CV12" s="228">
        <f t="shared" ca="1" si="20"/>
        <v>0</v>
      </c>
      <c r="CW12" s="228">
        <f t="shared" ca="1" si="20"/>
        <v>0</v>
      </c>
      <c r="CX12" s="228">
        <f t="shared" ca="1" si="20"/>
        <v>0</v>
      </c>
      <c r="CY12" s="228">
        <f t="shared" ca="1" si="20"/>
        <v>0</v>
      </c>
      <c r="CZ12" s="228">
        <f t="shared" ref="CT12:DC21" ca="1" si="21">OFFSET(INDIRECT("'"&amp;Opt_alt&amp;"'!H12"),$A12,CZ$5)*$DF12</f>
        <v>0</v>
      </c>
      <c r="DA12" s="228">
        <f t="shared" ca="1" si="21"/>
        <v>0</v>
      </c>
      <c r="DB12" s="228">
        <f t="shared" ca="1" si="21"/>
        <v>0</v>
      </c>
      <c r="DC12" s="228">
        <f t="shared" ca="1" si="21"/>
        <v>0</v>
      </c>
      <c r="DE12" s="403" t="str">
        <f ca="1">OFFSET(INDIRECT("'"&amp;Opt_alt&amp;"'!B12"),$A12,0)</f>
        <v>D.1.1.</v>
      </c>
      <c r="DF12" s="273">
        <f t="shared" ref="DF12:DF21" ca="1" si="22">VLOOKUP(DE12,scenarijai,$DF$6,FALSE)</f>
        <v>1</v>
      </c>
      <c r="DG12" s="261">
        <f t="shared" ref="DG12:DG21" ca="1" si="23">OFFSET(INDIRECT("'"&amp;Opt_alt&amp;"'!H12"),$A12,DG$5)</f>
        <v>21</v>
      </c>
      <c r="DH12" s="261">
        <v>0</v>
      </c>
    </row>
    <row r="13" spans="1:112" s="261" customFormat="1" hidden="1">
      <c r="A13" s="210">
        <v>1</v>
      </c>
      <c r="B13" s="347" t="str">
        <f t="shared" ca="1" si="12"/>
        <v>D.1.2.</v>
      </c>
      <c r="C13" s="216" t="str">
        <f t="shared" ca="1" si="13"/>
        <v>Veikla</v>
      </c>
      <c r="D13" s="235"/>
      <c r="E13" s="239">
        <f t="shared" ca="1" si="14"/>
        <v>0.21</v>
      </c>
      <c r="F13" s="233">
        <f ca="1">H13+NPV(FD,I13:INDEX(I13:DC13,PAL))</f>
        <v>0</v>
      </c>
      <c r="G13" s="230">
        <f ca="1">SUMIF($H$5:$DC$5,"&lt;="&amp;PAL,$H13:$DC13)</f>
        <v>0</v>
      </c>
      <c r="H13" s="228">
        <f t="shared" ca="1" si="15"/>
        <v>0</v>
      </c>
      <c r="I13" s="228">
        <f t="shared" ca="1" si="15"/>
        <v>0</v>
      </c>
      <c r="J13" s="228">
        <f t="shared" ca="1" si="15"/>
        <v>0</v>
      </c>
      <c r="K13" s="228">
        <f t="shared" ca="1" si="15"/>
        <v>0</v>
      </c>
      <c r="L13" s="228">
        <f t="shared" ca="1" si="15"/>
        <v>0</v>
      </c>
      <c r="M13" s="228">
        <f t="shared" ca="1" si="15"/>
        <v>0</v>
      </c>
      <c r="N13" s="228">
        <f t="shared" ca="1" si="15"/>
        <v>0</v>
      </c>
      <c r="O13" s="228">
        <f t="shared" ca="1" si="15"/>
        <v>0</v>
      </c>
      <c r="P13" s="228">
        <f t="shared" ca="1" si="15"/>
        <v>0</v>
      </c>
      <c r="Q13" s="228">
        <f t="shared" ca="1" si="15"/>
        <v>0</v>
      </c>
      <c r="R13" s="228">
        <f t="shared" ca="1" si="15"/>
        <v>0</v>
      </c>
      <c r="S13" s="228">
        <f t="shared" ca="1" si="15"/>
        <v>0</v>
      </c>
      <c r="T13" s="228">
        <f t="shared" ca="1" si="15"/>
        <v>0</v>
      </c>
      <c r="U13" s="228">
        <f t="shared" ca="1" si="15"/>
        <v>0</v>
      </c>
      <c r="V13" s="228">
        <f t="shared" ca="1" si="15"/>
        <v>0</v>
      </c>
      <c r="W13" s="228">
        <f t="shared" ca="1" si="15"/>
        <v>0</v>
      </c>
      <c r="X13" s="228">
        <f t="shared" ca="1" si="16"/>
        <v>0</v>
      </c>
      <c r="Y13" s="228">
        <f t="shared" ca="1" si="16"/>
        <v>0</v>
      </c>
      <c r="Z13" s="228">
        <f t="shared" ca="1" si="16"/>
        <v>0</v>
      </c>
      <c r="AA13" s="228">
        <f t="shared" ca="1" si="16"/>
        <v>0</v>
      </c>
      <c r="AB13" s="228">
        <f t="shared" ca="1" si="16"/>
        <v>0</v>
      </c>
      <c r="AC13" s="228">
        <f t="shared" ca="1" si="16"/>
        <v>0</v>
      </c>
      <c r="AD13" s="228">
        <f t="shared" ca="1" si="16"/>
        <v>0</v>
      </c>
      <c r="AE13" s="228">
        <f t="shared" ca="1" si="16"/>
        <v>0</v>
      </c>
      <c r="AF13" s="228">
        <f t="shared" ca="1" si="16"/>
        <v>0</v>
      </c>
      <c r="AG13" s="228">
        <f t="shared" ca="1" si="16"/>
        <v>0</v>
      </c>
      <c r="AH13" s="228">
        <f t="shared" ca="1" si="16"/>
        <v>0</v>
      </c>
      <c r="AI13" s="228">
        <f t="shared" ca="1" si="16"/>
        <v>0</v>
      </c>
      <c r="AJ13" s="228">
        <f t="shared" ca="1" si="16"/>
        <v>0</v>
      </c>
      <c r="AK13" s="228">
        <f t="shared" ca="1" si="16"/>
        <v>0</v>
      </c>
      <c r="AL13" s="228">
        <f t="shared" ca="1" si="16"/>
        <v>0</v>
      </c>
      <c r="AM13" s="228">
        <f t="shared" ca="1" si="16"/>
        <v>0</v>
      </c>
      <c r="AN13" s="228">
        <f t="shared" ca="1" si="17"/>
        <v>0</v>
      </c>
      <c r="AO13" s="228">
        <f t="shared" ca="1" si="17"/>
        <v>0</v>
      </c>
      <c r="AP13" s="228">
        <f t="shared" ca="1" si="17"/>
        <v>0</v>
      </c>
      <c r="AQ13" s="228">
        <f t="shared" ca="1" si="17"/>
        <v>0</v>
      </c>
      <c r="AR13" s="228">
        <f t="shared" ca="1" si="17"/>
        <v>0</v>
      </c>
      <c r="AS13" s="228">
        <f t="shared" ca="1" si="17"/>
        <v>0</v>
      </c>
      <c r="AT13" s="228">
        <f t="shared" ca="1" si="17"/>
        <v>0</v>
      </c>
      <c r="AU13" s="228">
        <f t="shared" ca="1" si="17"/>
        <v>0</v>
      </c>
      <c r="AV13" s="228">
        <f t="shared" ca="1" si="17"/>
        <v>0</v>
      </c>
      <c r="AW13" s="228">
        <f t="shared" ca="1" si="17"/>
        <v>0</v>
      </c>
      <c r="AX13" s="228">
        <f t="shared" ca="1" si="17"/>
        <v>0</v>
      </c>
      <c r="AY13" s="228">
        <f t="shared" ca="1" si="17"/>
        <v>0</v>
      </c>
      <c r="AZ13" s="228">
        <f t="shared" ca="1" si="17"/>
        <v>0</v>
      </c>
      <c r="BA13" s="228">
        <f t="shared" ca="1" si="17"/>
        <v>0</v>
      </c>
      <c r="BB13" s="228">
        <f t="shared" ca="1" si="17"/>
        <v>0</v>
      </c>
      <c r="BC13" s="228">
        <f t="shared" ca="1" si="17"/>
        <v>0</v>
      </c>
      <c r="BD13" s="228">
        <f t="shared" ca="1" si="18"/>
        <v>0</v>
      </c>
      <c r="BE13" s="228">
        <f t="shared" ca="1" si="18"/>
        <v>0</v>
      </c>
      <c r="BF13" s="228">
        <f t="shared" ca="1" si="18"/>
        <v>0</v>
      </c>
      <c r="BG13" s="228">
        <f t="shared" ca="1" si="18"/>
        <v>0</v>
      </c>
      <c r="BH13" s="228">
        <f t="shared" ca="1" si="18"/>
        <v>0</v>
      </c>
      <c r="BI13" s="228">
        <f t="shared" ca="1" si="18"/>
        <v>0</v>
      </c>
      <c r="BJ13" s="228">
        <f t="shared" ca="1" si="18"/>
        <v>0</v>
      </c>
      <c r="BK13" s="228">
        <f t="shared" ca="1" si="18"/>
        <v>0</v>
      </c>
      <c r="BL13" s="228">
        <f t="shared" ca="1" si="18"/>
        <v>0</v>
      </c>
      <c r="BM13" s="228">
        <f t="shared" ca="1" si="18"/>
        <v>0</v>
      </c>
      <c r="BN13" s="228">
        <f t="shared" ca="1" si="18"/>
        <v>0</v>
      </c>
      <c r="BO13" s="228">
        <f t="shared" ca="1" si="18"/>
        <v>0</v>
      </c>
      <c r="BP13" s="228">
        <f t="shared" ca="1" si="18"/>
        <v>0</v>
      </c>
      <c r="BQ13" s="228">
        <f t="shared" ca="1" si="18"/>
        <v>0</v>
      </c>
      <c r="BR13" s="228">
        <f t="shared" ca="1" si="18"/>
        <v>0</v>
      </c>
      <c r="BS13" s="228">
        <f t="shared" ca="1" si="18"/>
        <v>0</v>
      </c>
      <c r="BT13" s="228">
        <f t="shared" ca="1" si="19"/>
        <v>0</v>
      </c>
      <c r="BU13" s="228">
        <f t="shared" ca="1" si="19"/>
        <v>0</v>
      </c>
      <c r="BV13" s="228">
        <f t="shared" ca="1" si="19"/>
        <v>0</v>
      </c>
      <c r="BW13" s="228">
        <f t="shared" ca="1" si="19"/>
        <v>0</v>
      </c>
      <c r="BX13" s="228">
        <f t="shared" ca="1" si="19"/>
        <v>0</v>
      </c>
      <c r="BY13" s="228">
        <f t="shared" ca="1" si="19"/>
        <v>0</v>
      </c>
      <c r="BZ13" s="228">
        <f t="shared" ca="1" si="19"/>
        <v>0</v>
      </c>
      <c r="CA13" s="228">
        <f t="shared" ca="1" si="19"/>
        <v>0</v>
      </c>
      <c r="CB13" s="228">
        <f t="shared" ca="1" si="19"/>
        <v>0</v>
      </c>
      <c r="CC13" s="228">
        <f t="shared" ca="1" si="19"/>
        <v>0</v>
      </c>
      <c r="CD13" s="228">
        <f t="shared" ca="1" si="19"/>
        <v>0</v>
      </c>
      <c r="CE13" s="228">
        <f t="shared" ca="1" si="19"/>
        <v>0</v>
      </c>
      <c r="CF13" s="228">
        <f t="shared" ca="1" si="19"/>
        <v>0</v>
      </c>
      <c r="CG13" s="228">
        <f t="shared" ca="1" si="19"/>
        <v>0</v>
      </c>
      <c r="CH13" s="228">
        <f t="shared" ca="1" si="19"/>
        <v>0</v>
      </c>
      <c r="CI13" s="228">
        <f t="shared" ca="1" si="19"/>
        <v>0</v>
      </c>
      <c r="CJ13" s="228">
        <f t="shared" ca="1" si="20"/>
        <v>0</v>
      </c>
      <c r="CK13" s="228">
        <f t="shared" ca="1" si="20"/>
        <v>0</v>
      </c>
      <c r="CL13" s="228">
        <f t="shared" ca="1" si="20"/>
        <v>0</v>
      </c>
      <c r="CM13" s="228">
        <f t="shared" ca="1" si="20"/>
        <v>0</v>
      </c>
      <c r="CN13" s="228">
        <f t="shared" ca="1" si="20"/>
        <v>0</v>
      </c>
      <c r="CO13" s="228">
        <f t="shared" ca="1" si="20"/>
        <v>0</v>
      </c>
      <c r="CP13" s="228">
        <f t="shared" ca="1" si="20"/>
        <v>0</v>
      </c>
      <c r="CQ13" s="228">
        <f t="shared" ca="1" si="20"/>
        <v>0</v>
      </c>
      <c r="CR13" s="228">
        <f t="shared" ca="1" si="20"/>
        <v>0</v>
      </c>
      <c r="CS13" s="228">
        <f t="shared" ca="1" si="20"/>
        <v>0</v>
      </c>
      <c r="CT13" s="228">
        <f t="shared" ca="1" si="21"/>
        <v>0</v>
      </c>
      <c r="CU13" s="228">
        <f t="shared" ca="1" si="21"/>
        <v>0</v>
      </c>
      <c r="CV13" s="228">
        <f t="shared" ca="1" si="21"/>
        <v>0</v>
      </c>
      <c r="CW13" s="228">
        <f t="shared" ca="1" si="21"/>
        <v>0</v>
      </c>
      <c r="CX13" s="228">
        <f t="shared" ca="1" si="21"/>
        <v>0</v>
      </c>
      <c r="CY13" s="228">
        <f t="shared" ca="1" si="21"/>
        <v>0</v>
      </c>
      <c r="CZ13" s="228">
        <f t="shared" ca="1" si="21"/>
        <v>0</v>
      </c>
      <c r="DA13" s="228">
        <f t="shared" ca="1" si="21"/>
        <v>0</v>
      </c>
      <c r="DB13" s="228">
        <f t="shared" ca="1" si="21"/>
        <v>0</v>
      </c>
      <c r="DC13" s="228">
        <f t="shared" ca="1" si="21"/>
        <v>0</v>
      </c>
      <c r="DE13" s="403" t="str">
        <f ca="1">OFFSET(INDIRECT("'"&amp;Opt_alt&amp;"'!B12"),$A13,0)</f>
        <v>D.1.2.</v>
      </c>
      <c r="DF13" s="273">
        <f t="shared" ca="1" si="22"/>
        <v>1</v>
      </c>
      <c r="DG13" s="261">
        <f t="shared" ca="1" si="23"/>
        <v>21</v>
      </c>
      <c r="DH13" s="261">
        <v>0</v>
      </c>
    </row>
    <row r="14" spans="1:112" s="261" customFormat="1" hidden="1">
      <c r="A14" s="210">
        <v>2</v>
      </c>
      <c r="B14" s="347" t="str">
        <f t="shared" ca="1" si="12"/>
        <v>D.1.3.</v>
      </c>
      <c r="C14" s="216" t="str">
        <f t="shared" ca="1" si="13"/>
        <v>Veikla</v>
      </c>
      <c r="D14" s="235"/>
      <c r="E14" s="239">
        <f t="shared" ca="1" si="14"/>
        <v>0.21</v>
      </c>
      <c r="F14" s="233">
        <f ca="1">H14+NPV(FD,I14:INDEX(I14:DC14,PAL))</f>
        <v>0</v>
      </c>
      <c r="G14" s="230">
        <f ca="1">SUMIF($H$5:$DC$5,"&lt;="&amp;PAL,$H14:$DC14)</f>
        <v>0</v>
      </c>
      <c r="H14" s="228">
        <f t="shared" ca="1" si="15"/>
        <v>0</v>
      </c>
      <c r="I14" s="228">
        <f t="shared" ca="1" si="15"/>
        <v>0</v>
      </c>
      <c r="J14" s="228">
        <f t="shared" ca="1" si="15"/>
        <v>0</v>
      </c>
      <c r="K14" s="228">
        <f t="shared" ca="1" si="15"/>
        <v>0</v>
      </c>
      <c r="L14" s="228">
        <f t="shared" ca="1" si="15"/>
        <v>0</v>
      </c>
      <c r="M14" s="228">
        <f t="shared" ca="1" si="15"/>
        <v>0</v>
      </c>
      <c r="N14" s="228">
        <f t="shared" ca="1" si="15"/>
        <v>0</v>
      </c>
      <c r="O14" s="228">
        <f t="shared" ca="1" si="15"/>
        <v>0</v>
      </c>
      <c r="P14" s="228">
        <f t="shared" ca="1" si="15"/>
        <v>0</v>
      </c>
      <c r="Q14" s="228">
        <f t="shared" ca="1" si="15"/>
        <v>0</v>
      </c>
      <c r="R14" s="228">
        <f t="shared" ca="1" si="15"/>
        <v>0</v>
      </c>
      <c r="S14" s="228">
        <f t="shared" ca="1" si="15"/>
        <v>0</v>
      </c>
      <c r="T14" s="228">
        <f t="shared" ca="1" si="15"/>
        <v>0</v>
      </c>
      <c r="U14" s="228">
        <f t="shared" ca="1" si="15"/>
        <v>0</v>
      </c>
      <c r="V14" s="228">
        <f t="shared" ca="1" si="15"/>
        <v>0</v>
      </c>
      <c r="W14" s="228">
        <f t="shared" ca="1" si="15"/>
        <v>0</v>
      </c>
      <c r="X14" s="228">
        <f t="shared" ca="1" si="16"/>
        <v>0</v>
      </c>
      <c r="Y14" s="228">
        <f t="shared" ca="1" si="16"/>
        <v>0</v>
      </c>
      <c r="Z14" s="228">
        <f t="shared" ca="1" si="16"/>
        <v>0</v>
      </c>
      <c r="AA14" s="228">
        <f t="shared" ca="1" si="16"/>
        <v>0</v>
      </c>
      <c r="AB14" s="228">
        <f t="shared" ca="1" si="16"/>
        <v>0</v>
      </c>
      <c r="AC14" s="228">
        <f t="shared" ca="1" si="16"/>
        <v>0</v>
      </c>
      <c r="AD14" s="228">
        <f t="shared" ca="1" si="16"/>
        <v>0</v>
      </c>
      <c r="AE14" s="228">
        <f t="shared" ca="1" si="16"/>
        <v>0</v>
      </c>
      <c r="AF14" s="228">
        <f t="shared" ca="1" si="16"/>
        <v>0</v>
      </c>
      <c r="AG14" s="228">
        <f t="shared" ca="1" si="16"/>
        <v>0</v>
      </c>
      <c r="AH14" s="228">
        <f t="shared" ca="1" si="16"/>
        <v>0</v>
      </c>
      <c r="AI14" s="228">
        <f t="shared" ca="1" si="16"/>
        <v>0</v>
      </c>
      <c r="AJ14" s="228">
        <f t="shared" ca="1" si="16"/>
        <v>0</v>
      </c>
      <c r="AK14" s="228">
        <f t="shared" ca="1" si="16"/>
        <v>0</v>
      </c>
      <c r="AL14" s="228">
        <f t="shared" ca="1" si="16"/>
        <v>0</v>
      </c>
      <c r="AM14" s="228">
        <f t="shared" ca="1" si="16"/>
        <v>0</v>
      </c>
      <c r="AN14" s="228">
        <f t="shared" ca="1" si="17"/>
        <v>0</v>
      </c>
      <c r="AO14" s="228">
        <f t="shared" ca="1" si="17"/>
        <v>0</v>
      </c>
      <c r="AP14" s="228">
        <f t="shared" ca="1" si="17"/>
        <v>0</v>
      </c>
      <c r="AQ14" s="228">
        <f t="shared" ca="1" si="17"/>
        <v>0</v>
      </c>
      <c r="AR14" s="228">
        <f t="shared" ca="1" si="17"/>
        <v>0</v>
      </c>
      <c r="AS14" s="228">
        <f t="shared" ca="1" si="17"/>
        <v>0</v>
      </c>
      <c r="AT14" s="228">
        <f t="shared" ca="1" si="17"/>
        <v>0</v>
      </c>
      <c r="AU14" s="228">
        <f t="shared" ca="1" si="17"/>
        <v>0</v>
      </c>
      <c r="AV14" s="228">
        <f t="shared" ca="1" si="17"/>
        <v>0</v>
      </c>
      <c r="AW14" s="228">
        <f t="shared" ca="1" si="17"/>
        <v>0</v>
      </c>
      <c r="AX14" s="228">
        <f t="shared" ca="1" si="17"/>
        <v>0</v>
      </c>
      <c r="AY14" s="228">
        <f t="shared" ca="1" si="17"/>
        <v>0</v>
      </c>
      <c r="AZ14" s="228">
        <f t="shared" ca="1" si="17"/>
        <v>0</v>
      </c>
      <c r="BA14" s="228">
        <f t="shared" ca="1" si="17"/>
        <v>0</v>
      </c>
      <c r="BB14" s="228">
        <f t="shared" ca="1" si="17"/>
        <v>0</v>
      </c>
      <c r="BC14" s="228">
        <f t="shared" ca="1" si="17"/>
        <v>0</v>
      </c>
      <c r="BD14" s="228">
        <f t="shared" ca="1" si="18"/>
        <v>0</v>
      </c>
      <c r="BE14" s="228">
        <f t="shared" ca="1" si="18"/>
        <v>0</v>
      </c>
      <c r="BF14" s="228">
        <f t="shared" ca="1" si="18"/>
        <v>0</v>
      </c>
      <c r="BG14" s="228">
        <f t="shared" ca="1" si="18"/>
        <v>0</v>
      </c>
      <c r="BH14" s="228">
        <f t="shared" ca="1" si="18"/>
        <v>0</v>
      </c>
      <c r="BI14" s="228">
        <f t="shared" ca="1" si="18"/>
        <v>0</v>
      </c>
      <c r="BJ14" s="228">
        <f t="shared" ca="1" si="18"/>
        <v>0</v>
      </c>
      <c r="BK14" s="228">
        <f t="shared" ca="1" si="18"/>
        <v>0</v>
      </c>
      <c r="BL14" s="228">
        <f t="shared" ca="1" si="18"/>
        <v>0</v>
      </c>
      <c r="BM14" s="228">
        <f t="shared" ca="1" si="18"/>
        <v>0</v>
      </c>
      <c r="BN14" s="228">
        <f t="shared" ca="1" si="18"/>
        <v>0</v>
      </c>
      <c r="BO14" s="228">
        <f t="shared" ca="1" si="18"/>
        <v>0</v>
      </c>
      <c r="BP14" s="228">
        <f t="shared" ca="1" si="18"/>
        <v>0</v>
      </c>
      <c r="BQ14" s="228">
        <f t="shared" ca="1" si="18"/>
        <v>0</v>
      </c>
      <c r="BR14" s="228">
        <f t="shared" ca="1" si="18"/>
        <v>0</v>
      </c>
      <c r="BS14" s="228">
        <f t="shared" ca="1" si="18"/>
        <v>0</v>
      </c>
      <c r="BT14" s="228">
        <f t="shared" ca="1" si="19"/>
        <v>0</v>
      </c>
      <c r="BU14" s="228">
        <f t="shared" ca="1" si="19"/>
        <v>0</v>
      </c>
      <c r="BV14" s="228">
        <f t="shared" ca="1" si="19"/>
        <v>0</v>
      </c>
      <c r="BW14" s="228">
        <f t="shared" ca="1" si="19"/>
        <v>0</v>
      </c>
      <c r="BX14" s="228">
        <f t="shared" ca="1" si="19"/>
        <v>0</v>
      </c>
      <c r="BY14" s="228">
        <f t="shared" ca="1" si="19"/>
        <v>0</v>
      </c>
      <c r="BZ14" s="228">
        <f t="shared" ca="1" si="19"/>
        <v>0</v>
      </c>
      <c r="CA14" s="228">
        <f t="shared" ca="1" si="19"/>
        <v>0</v>
      </c>
      <c r="CB14" s="228">
        <f t="shared" ca="1" si="19"/>
        <v>0</v>
      </c>
      <c r="CC14" s="228">
        <f t="shared" ca="1" si="19"/>
        <v>0</v>
      </c>
      <c r="CD14" s="228">
        <f t="shared" ca="1" si="19"/>
        <v>0</v>
      </c>
      <c r="CE14" s="228">
        <f t="shared" ca="1" si="19"/>
        <v>0</v>
      </c>
      <c r="CF14" s="228">
        <f t="shared" ca="1" si="19"/>
        <v>0</v>
      </c>
      <c r="CG14" s="228">
        <f t="shared" ca="1" si="19"/>
        <v>0</v>
      </c>
      <c r="CH14" s="228">
        <f t="shared" ca="1" si="19"/>
        <v>0</v>
      </c>
      <c r="CI14" s="228">
        <f t="shared" ca="1" si="19"/>
        <v>0</v>
      </c>
      <c r="CJ14" s="228">
        <f t="shared" ca="1" si="20"/>
        <v>0</v>
      </c>
      <c r="CK14" s="228">
        <f t="shared" ca="1" si="20"/>
        <v>0</v>
      </c>
      <c r="CL14" s="228">
        <f t="shared" ca="1" si="20"/>
        <v>0</v>
      </c>
      <c r="CM14" s="228">
        <f t="shared" ca="1" si="20"/>
        <v>0</v>
      </c>
      <c r="CN14" s="228">
        <f t="shared" ca="1" si="20"/>
        <v>0</v>
      </c>
      <c r="CO14" s="228">
        <f t="shared" ca="1" si="20"/>
        <v>0</v>
      </c>
      <c r="CP14" s="228">
        <f t="shared" ca="1" si="20"/>
        <v>0</v>
      </c>
      <c r="CQ14" s="228">
        <f t="shared" ca="1" si="20"/>
        <v>0</v>
      </c>
      <c r="CR14" s="228">
        <f t="shared" ca="1" si="20"/>
        <v>0</v>
      </c>
      <c r="CS14" s="228">
        <f t="shared" ca="1" si="20"/>
        <v>0</v>
      </c>
      <c r="CT14" s="228">
        <f t="shared" ca="1" si="21"/>
        <v>0</v>
      </c>
      <c r="CU14" s="228">
        <f t="shared" ca="1" si="21"/>
        <v>0</v>
      </c>
      <c r="CV14" s="228">
        <f t="shared" ca="1" si="21"/>
        <v>0</v>
      </c>
      <c r="CW14" s="228">
        <f t="shared" ca="1" si="21"/>
        <v>0</v>
      </c>
      <c r="CX14" s="228">
        <f t="shared" ca="1" si="21"/>
        <v>0</v>
      </c>
      <c r="CY14" s="228">
        <f t="shared" ca="1" si="21"/>
        <v>0</v>
      </c>
      <c r="CZ14" s="228">
        <f t="shared" ca="1" si="21"/>
        <v>0</v>
      </c>
      <c r="DA14" s="228">
        <f t="shared" ca="1" si="21"/>
        <v>0</v>
      </c>
      <c r="DB14" s="228">
        <f t="shared" ca="1" si="21"/>
        <v>0</v>
      </c>
      <c r="DC14" s="228">
        <f t="shared" ca="1" si="21"/>
        <v>0</v>
      </c>
      <c r="DE14" s="403" t="str">
        <f t="shared" ref="DE14:DE75" ca="1" si="24">OFFSET(INDIRECT("'"&amp;Opt_alt&amp;"'!B12"),$A14,0)</f>
        <v>D.1.3.</v>
      </c>
      <c r="DF14" s="273">
        <f t="shared" ca="1" si="22"/>
        <v>1</v>
      </c>
      <c r="DG14" s="261">
        <f t="shared" ca="1" si="23"/>
        <v>21</v>
      </c>
      <c r="DH14" s="261">
        <v>0</v>
      </c>
    </row>
    <row r="15" spans="1:112" s="261" customFormat="1" hidden="1">
      <c r="A15" s="210">
        <v>3</v>
      </c>
      <c r="B15" s="347" t="str">
        <f t="shared" ca="1" si="12"/>
        <v>D.1.4.</v>
      </c>
      <c r="C15" s="216" t="str">
        <f t="shared" ca="1" si="13"/>
        <v>Veikla</v>
      </c>
      <c r="D15" s="235"/>
      <c r="E15" s="239">
        <f t="shared" ca="1" si="14"/>
        <v>0.21</v>
      </c>
      <c r="F15" s="233">
        <f ca="1">H15+NPV(FD,I15:INDEX(I15:DC15,PAL))</f>
        <v>0</v>
      </c>
      <c r="G15" s="230">
        <f ca="1">SUMIF($H$5:$DC$5,"&lt;="&amp;PAL,$H15:$DC15)</f>
        <v>0</v>
      </c>
      <c r="H15" s="228">
        <f t="shared" ca="1" si="15"/>
        <v>0</v>
      </c>
      <c r="I15" s="228">
        <f t="shared" ca="1" si="15"/>
        <v>0</v>
      </c>
      <c r="J15" s="228">
        <f t="shared" ca="1" si="15"/>
        <v>0</v>
      </c>
      <c r="K15" s="228">
        <f t="shared" ca="1" si="15"/>
        <v>0</v>
      </c>
      <c r="L15" s="228">
        <f t="shared" ca="1" si="15"/>
        <v>0</v>
      </c>
      <c r="M15" s="228">
        <f t="shared" ca="1" si="15"/>
        <v>0</v>
      </c>
      <c r="N15" s="228">
        <f t="shared" ca="1" si="15"/>
        <v>0</v>
      </c>
      <c r="O15" s="228">
        <f t="shared" ca="1" si="15"/>
        <v>0</v>
      </c>
      <c r="P15" s="228">
        <f t="shared" ca="1" si="15"/>
        <v>0</v>
      </c>
      <c r="Q15" s="228">
        <f t="shared" ca="1" si="15"/>
        <v>0</v>
      </c>
      <c r="R15" s="228">
        <f t="shared" ca="1" si="15"/>
        <v>0</v>
      </c>
      <c r="S15" s="228">
        <f t="shared" ca="1" si="15"/>
        <v>0</v>
      </c>
      <c r="T15" s="228">
        <f t="shared" ca="1" si="15"/>
        <v>0</v>
      </c>
      <c r="U15" s="228">
        <f t="shared" ca="1" si="15"/>
        <v>0</v>
      </c>
      <c r="V15" s="228">
        <f t="shared" ca="1" si="15"/>
        <v>0</v>
      </c>
      <c r="W15" s="228">
        <f t="shared" ca="1" si="15"/>
        <v>0</v>
      </c>
      <c r="X15" s="228">
        <f t="shared" ca="1" si="16"/>
        <v>0</v>
      </c>
      <c r="Y15" s="228">
        <f t="shared" ca="1" si="16"/>
        <v>0</v>
      </c>
      <c r="Z15" s="228">
        <f t="shared" ca="1" si="16"/>
        <v>0</v>
      </c>
      <c r="AA15" s="228">
        <f t="shared" ca="1" si="16"/>
        <v>0</v>
      </c>
      <c r="AB15" s="228">
        <f t="shared" ca="1" si="16"/>
        <v>0</v>
      </c>
      <c r="AC15" s="228">
        <f t="shared" ca="1" si="16"/>
        <v>0</v>
      </c>
      <c r="AD15" s="228">
        <f t="shared" ca="1" si="16"/>
        <v>0</v>
      </c>
      <c r="AE15" s="228">
        <f t="shared" ca="1" si="16"/>
        <v>0</v>
      </c>
      <c r="AF15" s="228">
        <f t="shared" ca="1" si="16"/>
        <v>0</v>
      </c>
      <c r="AG15" s="228">
        <f t="shared" ca="1" si="16"/>
        <v>0</v>
      </c>
      <c r="AH15" s="228">
        <f t="shared" ca="1" si="16"/>
        <v>0</v>
      </c>
      <c r="AI15" s="228">
        <f t="shared" ca="1" si="16"/>
        <v>0</v>
      </c>
      <c r="AJ15" s="228">
        <f t="shared" ca="1" si="16"/>
        <v>0</v>
      </c>
      <c r="AK15" s="228">
        <f t="shared" ca="1" si="16"/>
        <v>0</v>
      </c>
      <c r="AL15" s="228">
        <f t="shared" ca="1" si="16"/>
        <v>0</v>
      </c>
      <c r="AM15" s="228">
        <f t="shared" ca="1" si="16"/>
        <v>0</v>
      </c>
      <c r="AN15" s="228">
        <f t="shared" ca="1" si="17"/>
        <v>0</v>
      </c>
      <c r="AO15" s="228">
        <f t="shared" ca="1" si="17"/>
        <v>0</v>
      </c>
      <c r="AP15" s="228">
        <f t="shared" ca="1" si="17"/>
        <v>0</v>
      </c>
      <c r="AQ15" s="228">
        <f t="shared" ca="1" si="17"/>
        <v>0</v>
      </c>
      <c r="AR15" s="228">
        <f t="shared" ca="1" si="17"/>
        <v>0</v>
      </c>
      <c r="AS15" s="228">
        <f t="shared" ca="1" si="17"/>
        <v>0</v>
      </c>
      <c r="AT15" s="228">
        <f t="shared" ca="1" si="17"/>
        <v>0</v>
      </c>
      <c r="AU15" s="228">
        <f t="shared" ca="1" si="17"/>
        <v>0</v>
      </c>
      <c r="AV15" s="228">
        <f t="shared" ca="1" si="17"/>
        <v>0</v>
      </c>
      <c r="AW15" s="228">
        <f t="shared" ca="1" si="17"/>
        <v>0</v>
      </c>
      <c r="AX15" s="228">
        <f t="shared" ca="1" si="17"/>
        <v>0</v>
      </c>
      <c r="AY15" s="228">
        <f t="shared" ca="1" si="17"/>
        <v>0</v>
      </c>
      <c r="AZ15" s="228">
        <f t="shared" ca="1" si="17"/>
        <v>0</v>
      </c>
      <c r="BA15" s="228">
        <f t="shared" ca="1" si="17"/>
        <v>0</v>
      </c>
      <c r="BB15" s="228">
        <f t="shared" ca="1" si="17"/>
        <v>0</v>
      </c>
      <c r="BC15" s="228">
        <f t="shared" ca="1" si="17"/>
        <v>0</v>
      </c>
      <c r="BD15" s="228">
        <f t="shared" ca="1" si="18"/>
        <v>0</v>
      </c>
      <c r="BE15" s="228">
        <f t="shared" ca="1" si="18"/>
        <v>0</v>
      </c>
      <c r="BF15" s="228">
        <f t="shared" ca="1" si="18"/>
        <v>0</v>
      </c>
      <c r="BG15" s="228">
        <f t="shared" ca="1" si="18"/>
        <v>0</v>
      </c>
      <c r="BH15" s="228">
        <f t="shared" ca="1" si="18"/>
        <v>0</v>
      </c>
      <c r="BI15" s="228">
        <f t="shared" ca="1" si="18"/>
        <v>0</v>
      </c>
      <c r="BJ15" s="228">
        <f t="shared" ca="1" si="18"/>
        <v>0</v>
      </c>
      <c r="BK15" s="228">
        <f t="shared" ca="1" si="18"/>
        <v>0</v>
      </c>
      <c r="BL15" s="228">
        <f t="shared" ca="1" si="18"/>
        <v>0</v>
      </c>
      <c r="BM15" s="228">
        <f t="shared" ca="1" si="18"/>
        <v>0</v>
      </c>
      <c r="BN15" s="228">
        <f t="shared" ca="1" si="18"/>
        <v>0</v>
      </c>
      <c r="BO15" s="228">
        <f t="shared" ca="1" si="18"/>
        <v>0</v>
      </c>
      <c r="BP15" s="228">
        <f t="shared" ca="1" si="18"/>
        <v>0</v>
      </c>
      <c r="BQ15" s="228">
        <f t="shared" ca="1" si="18"/>
        <v>0</v>
      </c>
      <c r="BR15" s="228">
        <f t="shared" ca="1" si="18"/>
        <v>0</v>
      </c>
      <c r="BS15" s="228">
        <f t="shared" ca="1" si="18"/>
        <v>0</v>
      </c>
      <c r="BT15" s="228">
        <f t="shared" ca="1" si="19"/>
        <v>0</v>
      </c>
      <c r="BU15" s="228">
        <f t="shared" ca="1" si="19"/>
        <v>0</v>
      </c>
      <c r="BV15" s="228">
        <f t="shared" ca="1" si="19"/>
        <v>0</v>
      </c>
      <c r="BW15" s="228">
        <f t="shared" ca="1" si="19"/>
        <v>0</v>
      </c>
      <c r="BX15" s="228">
        <f t="shared" ca="1" si="19"/>
        <v>0</v>
      </c>
      <c r="BY15" s="228">
        <f t="shared" ca="1" si="19"/>
        <v>0</v>
      </c>
      <c r="BZ15" s="228">
        <f t="shared" ca="1" si="19"/>
        <v>0</v>
      </c>
      <c r="CA15" s="228">
        <f t="shared" ca="1" si="19"/>
        <v>0</v>
      </c>
      <c r="CB15" s="228">
        <f t="shared" ca="1" si="19"/>
        <v>0</v>
      </c>
      <c r="CC15" s="228">
        <f t="shared" ca="1" si="19"/>
        <v>0</v>
      </c>
      <c r="CD15" s="228">
        <f t="shared" ca="1" si="19"/>
        <v>0</v>
      </c>
      <c r="CE15" s="228">
        <f t="shared" ca="1" si="19"/>
        <v>0</v>
      </c>
      <c r="CF15" s="228">
        <f t="shared" ca="1" si="19"/>
        <v>0</v>
      </c>
      <c r="CG15" s="228">
        <f t="shared" ca="1" si="19"/>
        <v>0</v>
      </c>
      <c r="CH15" s="228">
        <f t="shared" ca="1" si="19"/>
        <v>0</v>
      </c>
      <c r="CI15" s="228">
        <f t="shared" ca="1" si="19"/>
        <v>0</v>
      </c>
      <c r="CJ15" s="228">
        <f t="shared" ca="1" si="20"/>
        <v>0</v>
      </c>
      <c r="CK15" s="228">
        <f t="shared" ca="1" si="20"/>
        <v>0</v>
      </c>
      <c r="CL15" s="228">
        <f t="shared" ca="1" si="20"/>
        <v>0</v>
      </c>
      <c r="CM15" s="228">
        <f t="shared" ca="1" si="20"/>
        <v>0</v>
      </c>
      <c r="CN15" s="228">
        <f t="shared" ca="1" si="20"/>
        <v>0</v>
      </c>
      <c r="CO15" s="228">
        <f t="shared" ca="1" si="20"/>
        <v>0</v>
      </c>
      <c r="CP15" s="228">
        <f t="shared" ca="1" si="20"/>
        <v>0</v>
      </c>
      <c r="CQ15" s="228">
        <f t="shared" ca="1" si="20"/>
        <v>0</v>
      </c>
      <c r="CR15" s="228">
        <f t="shared" ca="1" si="20"/>
        <v>0</v>
      </c>
      <c r="CS15" s="228">
        <f t="shared" ca="1" si="20"/>
        <v>0</v>
      </c>
      <c r="CT15" s="228">
        <f t="shared" ca="1" si="21"/>
        <v>0</v>
      </c>
      <c r="CU15" s="228">
        <f t="shared" ca="1" si="21"/>
        <v>0</v>
      </c>
      <c r="CV15" s="228">
        <f t="shared" ca="1" si="21"/>
        <v>0</v>
      </c>
      <c r="CW15" s="228">
        <f t="shared" ca="1" si="21"/>
        <v>0</v>
      </c>
      <c r="CX15" s="228">
        <f t="shared" ca="1" si="21"/>
        <v>0</v>
      </c>
      <c r="CY15" s="228">
        <f t="shared" ca="1" si="21"/>
        <v>0</v>
      </c>
      <c r="CZ15" s="228">
        <f t="shared" ca="1" si="21"/>
        <v>0</v>
      </c>
      <c r="DA15" s="228">
        <f t="shared" ca="1" si="21"/>
        <v>0</v>
      </c>
      <c r="DB15" s="228">
        <f t="shared" ca="1" si="21"/>
        <v>0</v>
      </c>
      <c r="DC15" s="228">
        <f t="shared" ca="1" si="21"/>
        <v>0</v>
      </c>
      <c r="DE15" s="403" t="str">
        <f t="shared" ca="1" si="24"/>
        <v>D.1.4.</v>
      </c>
      <c r="DF15" s="273">
        <f t="shared" ca="1" si="22"/>
        <v>1</v>
      </c>
      <c r="DG15" s="261">
        <f t="shared" ca="1" si="23"/>
        <v>21</v>
      </c>
      <c r="DH15" s="261">
        <v>0</v>
      </c>
    </row>
    <row r="16" spans="1:112" s="261" customFormat="1" hidden="1">
      <c r="A16" s="210">
        <v>4</v>
      </c>
      <c r="B16" s="347" t="str">
        <f t="shared" ca="1" si="12"/>
        <v>D.1.5.</v>
      </c>
      <c r="C16" s="216" t="str">
        <f t="shared" ca="1" si="13"/>
        <v>Veikla</v>
      </c>
      <c r="D16" s="235"/>
      <c r="E16" s="239">
        <f t="shared" ca="1" si="14"/>
        <v>0.21</v>
      </c>
      <c r="F16" s="233">
        <f ca="1">H16+NPV(FD,I16:INDEX(I16:DC16,PAL))</f>
        <v>0</v>
      </c>
      <c r="G16" s="230">
        <f ca="1">SUMIF($H$5:$DC$5,"&lt;="&amp;PAL,$H16:$DC16)</f>
        <v>0</v>
      </c>
      <c r="H16" s="228">
        <f t="shared" ca="1" si="15"/>
        <v>0</v>
      </c>
      <c r="I16" s="228">
        <f t="shared" ca="1" si="15"/>
        <v>0</v>
      </c>
      <c r="J16" s="228">
        <f t="shared" ca="1" si="15"/>
        <v>0</v>
      </c>
      <c r="K16" s="228">
        <f t="shared" ca="1" si="15"/>
        <v>0</v>
      </c>
      <c r="L16" s="228">
        <f t="shared" ca="1" si="15"/>
        <v>0</v>
      </c>
      <c r="M16" s="228">
        <f t="shared" ca="1" si="15"/>
        <v>0</v>
      </c>
      <c r="N16" s="228">
        <f t="shared" ca="1" si="15"/>
        <v>0</v>
      </c>
      <c r="O16" s="228">
        <f t="shared" ca="1" si="15"/>
        <v>0</v>
      </c>
      <c r="P16" s="228">
        <f t="shared" ca="1" si="15"/>
        <v>0</v>
      </c>
      <c r="Q16" s="228">
        <f t="shared" ca="1" si="15"/>
        <v>0</v>
      </c>
      <c r="R16" s="228">
        <f t="shared" ca="1" si="15"/>
        <v>0</v>
      </c>
      <c r="S16" s="228">
        <f t="shared" ca="1" si="15"/>
        <v>0</v>
      </c>
      <c r="T16" s="228">
        <f t="shared" ca="1" si="15"/>
        <v>0</v>
      </c>
      <c r="U16" s="228">
        <f t="shared" ca="1" si="15"/>
        <v>0</v>
      </c>
      <c r="V16" s="228">
        <f t="shared" ca="1" si="15"/>
        <v>0</v>
      </c>
      <c r="W16" s="228">
        <f t="shared" ca="1" si="15"/>
        <v>0</v>
      </c>
      <c r="X16" s="228">
        <f t="shared" ca="1" si="16"/>
        <v>0</v>
      </c>
      <c r="Y16" s="228">
        <f t="shared" ca="1" si="16"/>
        <v>0</v>
      </c>
      <c r="Z16" s="228">
        <f t="shared" ca="1" si="16"/>
        <v>0</v>
      </c>
      <c r="AA16" s="228">
        <f t="shared" ca="1" si="16"/>
        <v>0</v>
      </c>
      <c r="AB16" s="228">
        <f t="shared" ca="1" si="16"/>
        <v>0</v>
      </c>
      <c r="AC16" s="228">
        <f t="shared" ca="1" si="16"/>
        <v>0</v>
      </c>
      <c r="AD16" s="228">
        <f t="shared" ca="1" si="16"/>
        <v>0</v>
      </c>
      <c r="AE16" s="228">
        <f t="shared" ca="1" si="16"/>
        <v>0</v>
      </c>
      <c r="AF16" s="228">
        <f t="shared" ca="1" si="16"/>
        <v>0</v>
      </c>
      <c r="AG16" s="228">
        <f t="shared" ca="1" si="16"/>
        <v>0</v>
      </c>
      <c r="AH16" s="228">
        <f t="shared" ca="1" si="16"/>
        <v>0</v>
      </c>
      <c r="AI16" s="228">
        <f t="shared" ca="1" si="16"/>
        <v>0</v>
      </c>
      <c r="AJ16" s="228">
        <f t="shared" ca="1" si="16"/>
        <v>0</v>
      </c>
      <c r="AK16" s="228">
        <f t="shared" ca="1" si="16"/>
        <v>0</v>
      </c>
      <c r="AL16" s="228">
        <f t="shared" ca="1" si="16"/>
        <v>0</v>
      </c>
      <c r="AM16" s="228">
        <f t="shared" ca="1" si="16"/>
        <v>0</v>
      </c>
      <c r="AN16" s="228">
        <f t="shared" ca="1" si="17"/>
        <v>0</v>
      </c>
      <c r="AO16" s="228">
        <f t="shared" ca="1" si="17"/>
        <v>0</v>
      </c>
      <c r="AP16" s="228">
        <f t="shared" ca="1" si="17"/>
        <v>0</v>
      </c>
      <c r="AQ16" s="228">
        <f t="shared" ca="1" si="17"/>
        <v>0</v>
      </c>
      <c r="AR16" s="228">
        <f t="shared" ca="1" si="17"/>
        <v>0</v>
      </c>
      <c r="AS16" s="228">
        <f t="shared" ca="1" si="17"/>
        <v>0</v>
      </c>
      <c r="AT16" s="228">
        <f t="shared" ca="1" si="17"/>
        <v>0</v>
      </c>
      <c r="AU16" s="228">
        <f t="shared" ca="1" si="17"/>
        <v>0</v>
      </c>
      <c r="AV16" s="228">
        <f t="shared" ca="1" si="17"/>
        <v>0</v>
      </c>
      <c r="AW16" s="228">
        <f t="shared" ca="1" si="17"/>
        <v>0</v>
      </c>
      <c r="AX16" s="228">
        <f t="shared" ca="1" si="17"/>
        <v>0</v>
      </c>
      <c r="AY16" s="228">
        <f t="shared" ca="1" si="17"/>
        <v>0</v>
      </c>
      <c r="AZ16" s="228">
        <f t="shared" ca="1" si="17"/>
        <v>0</v>
      </c>
      <c r="BA16" s="228">
        <f t="shared" ca="1" si="17"/>
        <v>0</v>
      </c>
      <c r="BB16" s="228">
        <f t="shared" ca="1" si="17"/>
        <v>0</v>
      </c>
      <c r="BC16" s="228">
        <f t="shared" ca="1" si="17"/>
        <v>0</v>
      </c>
      <c r="BD16" s="228">
        <f t="shared" ca="1" si="18"/>
        <v>0</v>
      </c>
      <c r="BE16" s="228">
        <f t="shared" ca="1" si="18"/>
        <v>0</v>
      </c>
      <c r="BF16" s="228">
        <f t="shared" ca="1" si="18"/>
        <v>0</v>
      </c>
      <c r="BG16" s="228">
        <f t="shared" ca="1" si="18"/>
        <v>0</v>
      </c>
      <c r="BH16" s="228">
        <f t="shared" ca="1" si="18"/>
        <v>0</v>
      </c>
      <c r="BI16" s="228">
        <f t="shared" ca="1" si="18"/>
        <v>0</v>
      </c>
      <c r="BJ16" s="228">
        <f t="shared" ca="1" si="18"/>
        <v>0</v>
      </c>
      <c r="BK16" s="228">
        <f t="shared" ca="1" si="18"/>
        <v>0</v>
      </c>
      <c r="BL16" s="228">
        <f t="shared" ca="1" si="18"/>
        <v>0</v>
      </c>
      <c r="BM16" s="228">
        <f t="shared" ca="1" si="18"/>
        <v>0</v>
      </c>
      <c r="BN16" s="228">
        <f t="shared" ca="1" si="18"/>
        <v>0</v>
      </c>
      <c r="BO16" s="228">
        <f t="shared" ca="1" si="18"/>
        <v>0</v>
      </c>
      <c r="BP16" s="228">
        <f t="shared" ca="1" si="18"/>
        <v>0</v>
      </c>
      <c r="BQ16" s="228">
        <f t="shared" ca="1" si="18"/>
        <v>0</v>
      </c>
      <c r="BR16" s="228">
        <f t="shared" ca="1" si="18"/>
        <v>0</v>
      </c>
      <c r="BS16" s="228">
        <f t="shared" ca="1" si="18"/>
        <v>0</v>
      </c>
      <c r="BT16" s="228">
        <f t="shared" ca="1" si="19"/>
        <v>0</v>
      </c>
      <c r="BU16" s="228">
        <f t="shared" ca="1" si="19"/>
        <v>0</v>
      </c>
      <c r="BV16" s="228">
        <f t="shared" ca="1" si="19"/>
        <v>0</v>
      </c>
      <c r="BW16" s="228">
        <f t="shared" ca="1" si="19"/>
        <v>0</v>
      </c>
      <c r="BX16" s="228">
        <f t="shared" ca="1" si="19"/>
        <v>0</v>
      </c>
      <c r="BY16" s="228">
        <f t="shared" ca="1" si="19"/>
        <v>0</v>
      </c>
      <c r="BZ16" s="228">
        <f t="shared" ca="1" si="19"/>
        <v>0</v>
      </c>
      <c r="CA16" s="228">
        <f t="shared" ca="1" si="19"/>
        <v>0</v>
      </c>
      <c r="CB16" s="228">
        <f t="shared" ca="1" si="19"/>
        <v>0</v>
      </c>
      <c r="CC16" s="228">
        <f t="shared" ca="1" si="19"/>
        <v>0</v>
      </c>
      <c r="CD16" s="228">
        <f t="shared" ca="1" si="19"/>
        <v>0</v>
      </c>
      <c r="CE16" s="228">
        <f t="shared" ca="1" si="19"/>
        <v>0</v>
      </c>
      <c r="CF16" s="228">
        <f t="shared" ca="1" si="19"/>
        <v>0</v>
      </c>
      <c r="CG16" s="228">
        <f t="shared" ca="1" si="19"/>
        <v>0</v>
      </c>
      <c r="CH16" s="228">
        <f t="shared" ca="1" si="19"/>
        <v>0</v>
      </c>
      <c r="CI16" s="228">
        <f t="shared" ca="1" si="19"/>
        <v>0</v>
      </c>
      <c r="CJ16" s="228">
        <f t="shared" ca="1" si="20"/>
        <v>0</v>
      </c>
      <c r="CK16" s="228">
        <f t="shared" ca="1" si="20"/>
        <v>0</v>
      </c>
      <c r="CL16" s="228">
        <f t="shared" ca="1" si="20"/>
        <v>0</v>
      </c>
      <c r="CM16" s="228">
        <f t="shared" ca="1" si="20"/>
        <v>0</v>
      </c>
      <c r="CN16" s="228">
        <f t="shared" ca="1" si="20"/>
        <v>0</v>
      </c>
      <c r="CO16" s="228">
        <f t="shared" ca="1" si="20"/>
        <v>0</v>
      </c>
      <c r="CP16" s="228">
        <f t="shared" ca="1" si="20"/>
        <v>0</v>
      </c>
      <c r="CQ16" s="228">
        <f t="shared" ca="1" si="20"/>
        <v>0</v>
      </c>
      <c r="CR16" s="228">
        <f t="shared" ca="1" si="20"/>
        <v>0</v>
      </c>
      <c r="CS16" s="228">
        <f t="shared" ca="1" si="20"/>
        <v>0</v>
      </c>
      <c r="CT16" s="228">
        <f t="shared" ca="1" si="21"/>
        <v>0</v>
      </c>
      <c r="CU16" s="228">
        <f t="shared" ca="1" si="21"/>
        <v>0</v>
      </c>
      <c r="CV16" s="228">
        <f t="shared" ca="1" si="21"/>
        <v>0</v>
      </c>
      <c r="CW16" s="228">
        <f t="shared" ca="1" si="21"/>
        <v>0</v>
      </c>
      <c r="CX16" s="228">
        <f t="shared" ca="1" si="21"/>
        <v>0</v>
      </c>
      <c r="CY16" s="228">
        <f t="shared" ca="1" si="21"/>
        <v>0</v>
      </c>
      <c r="CZ16" s="228">
        <f t="shared" ca="1" si="21"/>
        <v>0</v>
      </c>
      <c r="DA16" s="228">
        <f t="shared" ca="1" si="21"/>
        <v>0</v>
      </c>
      <c r="DB16" s="228">
        <f t="shared" ca="1" si="21"/>
        <v>0</v>
      </c>
      <c r="DC16" s="228">
        <f t="shared" ca="1" si="21"/>
        <v>0</v>
      </c>
      <c r="DE16" s="403" t="str">
        <f t="shared" ca="1" si="24"/>
        <v>D.1.5.</v>
      </c>
      <c r="DF16" s="273">
        <f t="shared" ca="1" si="22"/>
        <v>1</v>
      </c>
      <c r="DG16" s="261">
        <f t="shared" ca="1" si="23"/>
        <v>21</v>
      </c>
      <c r="DH16" s="261">
        <v>0</v>
      </c>
    </row>
    <row r="17" spans="1:112" s="261" customFormat="1" hidden="1">
      <c r="A17" s="210">
        <v>5</v>
      </c>
      <c r="B17" s="347" t="str">
        <f t="shared" ca="1" si="12"/>
        <v>D.1.6.</v>
      </c>
      <c r="C17" s="216" t="str">
        <f t="shared" ca="1" si="13"/>
        <v>Veikla</v>
      </c>
      <c r="D17" s="235"/>
      <c r="E17" s="239">
        <f t="shared" ca="1" si="14"/>
        <v>0.21</v>
      </c>
      <c r="F17" s="233">
        <f ca="1">H17+NPV(FD,I17:INDEX(I17:DC17,PAL))</f>
        <v>0</v>
      </c>
      <c r="G17" s="230">
        <f ca="1">SUMIF($H$5:$DC$5,"&lt;="&amp;PAL,$H17:$DC17)</f>
        <v>0</v>
      </c>
      <c r="H17" s="228">
        <f t="shared" ca="1" si="15"/>
        <v>0</v>
      </c>
      <c r="I17" s="228">
        <f t="shared" ca="1" si="15"/>
        <v>0</v>
      </c>
      <c r="J17" s="228">
        <f t="shared" ca="1" si="15"/>
        <v>0</v>
      </c>
      <c r="K17" s="228">
        <f t="shared" ca="1" si="15"/>
        <v>0</v>
      </c>
      <c r="L17" s="228">
        <f t="shared" ca="1" si="15"/>
        <v>0</v>
      </c>
      <c r="M17" s="228">
        <f t="shared" ca="1" si="15"/>
        <v>0</v>
      </c>
      <c r="N17" s="228">
        <f t="shared" ca="1" si="15"/>
        <v>0</v>
      </c>
      <c r="O17" s="228">
        <f t="shared" ca="1" si="15"/>
        <v>0</v>
      </c>
      <c r="P17" s="228">
        <f t="shared" ca="1" si="15"/>
        <v>0</v>
      </c>
      <c r="Q17" s="228">
        <f t="shared" ca="1" si="15"/>
        <v>0</v>
      </c>
      <c r="R17" s="228">
        <f t="shared" ca="1" si="15"/>
        <v>0</v>
      </c>
      <c r="S17" s="228">
        <f t="shared" ca="1" si="15"/>
        <v>0</v>
      </c>
      <c r="T17" s="228">
        <f t="shared" ca="1" si="15"/>
        <v>0</v>
      </c>
      <c r="U17" s="228">
        <f t="shared" ca="1" si="15"/>
        <v>0</v>
      </c>
      <c r="V17" s="228">
        <f t="shared" ca="1" si="15"/>
        <v>0</v>
      </c>
      <c r="W17" s="228">
        <f t="shared" ca="1" si="15"/>
        <v>0</v>
      </c>
      <c r="X17" s="228">
        <f t="shared" ca="1" si="16"/>
        <v>0</v>
      </c>
      <c r="Y17" s="228">
        <f t="shared" ca="1" si="16"/>
        <v>0</v>
      </c>
      <c r="Z17" s="228">
        <f t="shared" ca="1" si="16"/>
        <v>0</v>
      </c>
      <c r="AA17" s="228">
        <f t="shared" ca="1" si="16"/>
        <v>0</v>
      </c>
      <c r="AB17" s="228">
        <f t="shared" ca="1" si="16"/>
        <v>0</v>
      </c>
      <c r="AC17" s="228">
        <f t="shared" ca="1" si="16"/>
        <v>0</v>
      </c>
      <c r="AD17" s="228">
        <f t="shared" ca="1" si="16"/>
        <v>0</v>
      </c>
      <c r="AE17" s="228">
        <f t="shared" ca="1" si="16"/>
        <v>0</v>
      </c>
      <c r="AF17" s="228">
        <f t="shared" ca="1" si="16"/>
        <v>0</v>
      </c>
      <c r="AG17" s="228">
        <f t="shared" ca="1" si="16"/>
        <v>0</v>
      </c>
      <c r="AH17" s="228">
        <f t="shared" ca="1" si="16"/>
        <v>0</v>
      </c>
      <c r="AI17" s="228">
        <f t="shared" ca="1" si="16"/>
        <v>0</v>
      </c>
      <c r="AJ17" s="228">
        <f t="shared" ca="1" si="16"/>
        <v>0</v>
      </c>
      <c r="AK17" s="228">
        <f t="shared" ca="1" si="16"/>
        <v>0</v>
      </c>
      <c r="AL17" s="228">
        <f t="shared" ca="1" si="16"/>
        <v>0</v>
      </c>
      <c r="AM17" s="228">
        <f t="shared" ca="1" si="16"/>
        <v>0</v>
      </c>
      <c r="AN17" s="228">
        <f t="shared" ca="1" si="17"/>
        <v>0</v>
      </c>
      <c r="AO17" s="228">
        <f t="shared" ca="1" si="17"/>
        <v>0</v>
      </c>
      <c r="AP17" s="228">
        <f t="shared" ca="1" si="17"/>
        <v>0</v>
      </c>
      <c r="AQ17" s="228">
        <f t="shared" ca="1" si="17"/>
        <v>0</v>
      </c>
      <c r="AR17" s="228">
        <f t="shared" ca="1" si="17"/>
        <v>0</v>
      </c>
      <c r="AS17" s="228">
        <f t="shared" ca="1" si="17"/>
        <v>0</v>
      </c>
      <c r="AT17" s="228">
        <f t="shared" ca="1" si="17"/>
        <v>0</v>
      </c>
      <c r="AU17" s="228">
        <f t="shared" ca="1" si="17"/>
        <v>0</v>
      </c>
      <c r="AV17" s="228">
        <f t="shared" ca="1" si="17"/>
        <v>0</v>
      </c>
      <c r="AW17" s="228">
        <f t="shared" ca="1" si="17"/>
        <v>0</v>
      </c>
      <c r="AX17" s="228">
        <f t="shared" ca="1" si="17"/>
        <v>0</v>
      </c>
      <c r="AY17" s="228">
        <f t="shared" ca="1" si="17"/>
        <v>0</v>
      </c>
      <c r="AZ17" s="228">
        <f t="shared" ca="1" si="17"/>
        <v>0</v>
      </c>
      <c r="BA17" s="228">
        <f t="shared" ca="1" si="17"/>
        <v>0</v>
      </c>
      <c r="BB17" s="228">
        <f t="shared" ca="1" si="17"/>
        <v>0</v>
      </c>
      <c r="BC17" s="228">
        <f t="shared" ca="1" si="17"/>
        <v>0</v>
      </c>
      <c r="BD17" s="228">
        <f t="shared" ca="1" si="18"/>
        <v>0</v>
      </c>
      <c r="BE17" s="228">
        <f t="shared" ca="1" si="18"/>
        <v>0</v>
      </c>
      <c r="BF17" s="228">
        <f t="shared" ca="1" si="18"/>
        <v>0</v>
      </c>
      <c r="BG17" s="228">
        <f t="shared" ca="1" si="18"/>
        <v>0</v>
      </c>
      <c r="BH17" s="228">
        <f t="shared" ca="1" si="18"/>
        <v>0</v>
      </c>
      <c r="BI17" s="228">
        <f t="shared" ca="1" si="18"/>
        <v>0</v>
      </c>
      <c r="BJ17" s="228">
        <f t="shared" ca="1" si="18"/>
        <v>0</v>
      </c>
      <c r="BK17" s="228">
        <f t="shared" ca="1" si="18"/>
        <v>0</v>
      </c>
      <c r="BL17" s="228">
        <f t="shared" ca="1" si="18"/>
        <v>0</v>
      </c>
      <c r="BM17" s="228">
        <f t="shared" ca="1" si="18"/>
        <v>0</v>
      </c>
      <c r="BN17" s="228">
        <f t="shared" ca="1" si="18"/>
        <v>0</v>
      </c>
      <c r="BO17" s="228">
        <f t="shared" ca="1" si="18"/>
        <v>0</v>
      </c>
      <c r="BP17" s="228">
        <f t="shared" ca="1" si="18"/>
        <v>0</v>
      </c>
      <c r="BQ17" s="228">
        <f t="shared" ca="1" si="18"/>
        <v>0</v>
      </c>
      <c r="BR17" s="228">
        <f t="shared" ca="1" si="18"/>
        <v>0</v>
      </c>
      <c r="BS17" s="228">
        <f t="shared" ca="1" si="18"/>
        <v>0</v>
      </c>
      <c r="BT17" s="228">
        <f t="shared" ca="1" si="19"/>
        <v>0</v>
      </c>
      <c r="BU17" s="228">
        <f t="shared" ca="1" si="19"/>
        <v>0</v>
      </c>
      <c r="BV17" s="228">
        <f t="shared" ca="1" si="19"/>
        <v>0</v>
      </c>
      <c r="BW17" s="228">
        <f t="shared" ca="1" si="19"/>
        <v>0</v>
      </c>
      <c r="BX17" s="228">
        <f t="shared" ca="1" si="19"/>
        <v>0</v>
      </c>
      <c r="BY17" s="228">
        <f t="shared" ca="1" si="19"/>
        <v>0</v>
      </c>
      <c r="BZ17" s="228">
        <f t="shared" ca="1" si="19"/>
        <v>0</v>
      </c>
      <c r="CA17" s="228">
        <f t="shared" ca="1" si="19"/>
        <v>0</v>
      </c>
      <c r="CB17" s="228">
        <f t="shared" ca="1" si="19"/>
        <v>0</v>
      </c>
      <c r="CC17" s="228">
        <f t="shared" ca="1" si="19"/>
        <v>0</v>
      </c>
      <c r="CD17" s="228">
        <f t="shared" ca="1" si="19"/>
        <v>0</v>
      </c>
      <c r="CE17" s="228">
        <f t="shared" ca="1" si="19"/>
        <v>0</v>
      </c>
      <c r="CF17" s="228">
        <f t="shared" ca="1" si="19"/>
        <v>0</v>
      </c>
      <c r="CG17" s="228">
        <f t="shared" ca="1" si="19"/>
        <v>0</v>
      </c>
      <c r="CH17" s="228">
        <f t="shared" ca="1" si="19"/>
        <v>0</v>
      </c>
      <c r="CI17" s="228">
        <f t="shared" ca="1" si="19"/>
        <v>0</v>
      </c>
      <c r="CJ17" s="228">
        <f t="shared" ca="1" si="20"/>
        <v>0</v>
      </c>
      <c r="CK17" s="228">
        <f t="shared" ca="1" si="20"/>
        <v>0</v>
      </c>
      <c r="CL17" s="228">
        <f t="shared" ca="1" si="20"/>
        <v>0</v>
      </c>
      <c r="CM17" s="228">
        <f t="shared" ca="1" si="20"/>
        <v>0</v>
      </c>
      <c r="CN17" s="228">
        <f t="shared" ca="1" si="20"/>
        <v>0</v>
      </c>
      <c r="CO17" s="228">
        <f t="shared" ca="1" si="20"/>
        <v>0</v>
      </c>
      <c r="CP17" s="228">
        <f t="shared" ca="1" si="20"/>
        <v>0</v>
      </c>
      <c r="CQ17" s="228">
        <f t="shared" ca="1" si="20"/>
        <v>0</v>
      </c>
      <c r="CR17" s="228">
        <f t="shared" ca="1" si="20"/>
        <v>0</v>
      </c>
      <c r="CS17" s="228">
        <f t="shared" ca="1" si="20"/>
        <v>0</v>
      </c>
      <c r="CT17" s="228">
        <f t="shared" ca="1" si="21"/>
        <v>0</v>
      </c>
      <c r="CU17" s="228">
        <f t="shared" ca="1" si="21"/>
        <v>0</v>
      </c>
      <c r="CV17" s="228">
        <f t="shared" ca="1" si="21"/>
        <v>0</v>
      </c>
      <c r="CW17" s="228">
        <f t="shared" ca="1" si="21"/>
        <v>0</v>
      </c>
      <c r="CX17" s="228">
        <f t="shared" ca="1" si="21"/>
        <v>0</v>
      </c>
      <c r="CY17" s="228">
        <f t="shared" ca="1" si="21"/>
        <v>0</v>
      </c>
      <c r="CZ17" s="228">
        <f t="shared" ca="1" si="21"/>
        <v>0</v>
      </c>
      <c r="DA17" s="228">
        <f t="shared" ca="1" si="21"/>
        <v>0</v>
      </c>
      <c r="DB17" s="228">
        <f t="shared" ca="1" si="21"/>
        <v>0</v>
      </c>
      <c r="DC17" s="228">
        <f t="shared" ca="1" si="21"/>
        <v>0</v>
      </c>
      <c r="DE17" s="403" t="str">
        <f t="shared" ca="1" si="24"/>
        <v>D.1.6.</v>
      </c>
      <c r="DF17" s="273">
        <f t="shared" ca="1" si="22"/>
        <v>1</v>
      </c>
      <c r="DG17" s="261">
        <f t="shared" ca="1" si="23"/>
        <v>21</v>
      </c>
      <c r="DH17" s="261">
        <v>0</v>
      </c>
    </row>
    <row r="18" spans="1:112" s="261" customFormat="1" hidden="1">
      <c r="A18" s="210">
        <v>6</v>
      </c>
      <c r="B18" s="347" t="str">
        <f t="shared" ca="1" si="12"/>
        <v>D.1.7.</v>
      </c>
      <c r="C18" s="216" t="str">
        <f t="shared" ca="1" si="13"/>
        <v>Veikla</v>
      </c>
      <c r="D18" s="235"/>
      <c r="E18" s="239">
        <f t="shared" ca="1" si="14"/>
        <v>0.21</v>
      </c>
      <c r="F18" s="233">
        <f ca="1">H18+NPV(FD,I18:INDEX(I18:DC18,PAL))</f>
        <v>0</v>
      </c>
      <c r="G18" s="230">
        <f ca="1">SUMIF($H$5:$DC$5,"&lt;="&amp;PAL,$H18:$DC18)</f>
        <v>0</v>
      </c>
      <c r="H18" s="228">
        <f t="shared" ca="1" si="15"/>
        <v>0</v>
      </c>
      <c r="I18" s="228">
        <f t="shared" ca="1" si="15"/>
        <v>0</v>
      </c>
      <c r="J18" s="228">
        <f t="shared" ca="1" si="15"/>
        <v>0</v>
      </c>
      <c r="K18" s="228">
        <f t="shared" ca="1" si="15"/>
        <v>0</v>
      </c>
      <c r="L18" s="228">
        <f t="shared" ca="1" si="15"/>
        <v>0</v>
      </c>
      <c r="M18" s="228">
        <f t="shared" ca="1" si="15"/>
        <v>0</v>
      </c>
      <c r="N18" s="228">
        <f t="shared" ca="1" si="15"/>
        <v>0</v>
      </c>
      <c r="O18" s="228">
        <f t="shared" ca="1" si="15"/>
        <v>0</v>
      </c>
      <c r="P18" s="228">
        <f t="shared" ca="1" si="15"/>
        <v>0</v>
      </c>
      <c r="Q18" s="228">
        <f t="shared" ca="1" si="15"/>
        <v>0</v>
      </c>
      <c r="R18" s="228">
        <f t="shared" ca="1" si="15"/>
        <v>0</v>
      </c>
      <c r="S18" s="228">
        <f t="shared" ca="1" si="15"/>
        <v>0</v>
      </c>
      <c r="T18" s="228">
        <f t="shared" ca="1" si="15"/>
        <v>0</v>
      </c>
      <c r="U18" s="228">
        <f t="shared" ca="1" si="15"/>
        <v>0</v>
      </c>
      <c r="V18" s="228">
        <f t="shared" ca="1" si="15"/>
        <v>0</v>
      </c>
      <c r="W18" s="228">
        <f t="shared" ca="1" si="15"/>
        <v>0</v>
      </c>
      <c r="X18" s="228">
        <f t="shared" ca="1" si="16"/>
        <v>0</v>
      </c>
      <c r="Y18" s="228">
        <f t="shared" ca="1" si="16"/>
        <v>0</v>
      </c>
      <c r="Z18" s="228">
        <f t="shared" ca="1" si="16"/>
        <v>0</v>
      </c>
      <c r="AA18" s="228">
        <f t="shared" ca="1" si="16"/>
        <v>0</v>
      </c>
      <c r="AB18" s="228">
        <f t="shared" ca="1" si="16"/>
        <v>0</v>
      </c>
      <c r="AC18" s="228">
        <f t="shared" ca="1" si="16"/>
        <v>0</v>
      </c>
      <c r="AD18" s="228">
        <f t="shared" ca="1" si="16"/>
        <v>0</v>
      </c>
      <c r="AE18" s="228">
        <f t="shared" ca="1" si="16"/>
        <v>0</v>
      </c>
      <c r="AF18" s="228">
        <f t="shared" ca="1" si="16"/>
        <v>0</v>
      </c>
      <c r="AG18" s="228">
        <f t="shared" ca="1" si="16"/>
        <v>0</v>
      </c>
      <c r="AH18" s="228">
        <f t="shared" ca="1" si="16"/>
        <v>0</v>
      </c>
      <c r="AI18" s="228">
        <f t="shared" ca="1" si="16"/>
        <v>0</v>
      </c>
      <c r="AJ18" s="228">
        <f t="shared" ca="1" si="16"/>
        <v>0</v>
      </c>
      <c r="AK18" s="228">
        <f t="shared" ca="1" si="16"/>
        <v>0</v>
      </c>
      <c r="AL18" s="228">
        <f t="shared" ca="1" si="16"/>
        <v>0</v>
      </c>
      <c r="AM18" s="228">
        <f t="shared" ca="1" si="16"/>
        <v>0</v>
      </c>
      <c r="AN18" s="228">
        <f t="shared" ca="1" si="17"/>
        <v>0</v>
      </c>
      <c r="AO18" s="228">
        <f t="shared" ca="1" si="17"/>
        <v>0</v>
      </c>
      <c r="AP18" s="228">
        <f t="shared" ca="1" si="17"/>
        <v>0</v>
      </c>
      <c r="AQ18" s="228">
        <f t="shared" ca="1" si="17"/>
        <v>0</v>
      </c>
      <c r="AR18" s="228">
        <f t="shared" ca="1" si="17"/>
        <v>0</v>
      </c>
      <c r="AS18" s="228">
        <f t="shared" ca="1" si="17"/>
        <v>0</v>
      </c>
      <c r="AT18" s="228">
        <f t="shared" ca="1" si="17"/>
        <v>0</v>
      </c>
      <c r="AU18" s="228">
        <f t="shared" ca="1" si="17"/>
        <v>0</v>
      </c>
      <c r="AV18" s="228">
        <f t="shared" ca="1" si="17"/>
        <v>0</v>
      </c>
      <c r="AW18" s="228">
        <f t="shared" ca="1" si="17"/>
        <v>0</v>
      </c>
      <c r="AX18" s="228">
        <f t="shared" ca="1" si="17"/>
        <v>0</v>
      </c>
      <c r="AY18" s="228">
        <f t="shared" ca="1" si="17"/>
        <v>0</v>
      </c>
      <c r="AZ18" s="228">
        <f t="shared" ca="1" si="17"/>
        <v>0</v>
      </c>
      <c r="BA18" s="228">
        <f t="shared" ca="1" si="17"/>
        <v>0</v>
      </c>
      <c r="BB18" s="228">
        <f t="shared" ca="1" si="17"/>
        <v>0</v>
      </c>
      <c r="BC18" s="228">
        <f t="shared" ca="1" si="17"/>
        <v>0</v>
      </c>
      <c r="BD18" s="228">
        <f t="shared" ca="1" si="18"/>
        <v>0</v>
      </c>
      <c r="BE18" s="228">
        <f t="shared" ca="1" si="18"/>
        <v>0</v>
      </c>
      <c r="BF18" s="228">
        <f t="shared" ca="1" si="18"/>
        <v>0</v>
      </c>
      <c r="BG18" s="228">
        <f t="shared" ca="1" si="18"/>
        <v>0</v>
      </c>
      <c r="BH18" s="228">
        <f t="shared" ca="1" si="18"/>
        <v>0</v>
      </c>
      <c r="BI18" s="228">
        <f t="shared" ca="1" si="18"/>
        <v>0</v>
      </c>
      <c r="BJ18" s="228">
        <f t="shared" ca="1" si="18"/>
        <v>0</v>
      </c>
      <c r="BK18" s="228">
        <f t="shared" ca="1" si="18"/>
        <v>0</v>
      </c>
      <c r="BL18" s="228">
        <f t="shared" ca="1" si="18"/>
        <v>0</v>
      </c>
      <c r="BM18" s="228">
        <f t="shared" ca="1" si="18"/>
        <v>0</v>
      </c>
      <c r="BN18" s="228">
        <f t="shared" ca="1" si="18"/>
        <v>0</v>
      </c>
      <c r="BO18" s="228">
        <f t="shared" ca="1" si="18"/>
        <v>0</v>
      </c>
      <c r="BP18" s="228">
        <f t="shared" ca="1" si="18"/>
        <v>0</v>
      </c>
      <c r="BQ18" s="228">
        <f t="shared" ca="1" si="18"/>
        <v>0</v>
      </c>
      <c r="BR18" s="228">
        <f t="shared" ca="1" si="18"/>
        <v>0</v>
      </c>
      <c r="BS18" s="228">
        <f t="shared" ca="1" si="18"/>
        <v>0</v>
      </c>
      <c r="BT18" s="228">
        <f t="shared" ca="1" si="19"/>
        <v>0</v>
      </c>
      <c r="BU18" s="228">
        <f t="shared" ca="1" si="19"/>
        <v>0</v>
      </c>
      <c r="BV18" s="228">
        <f t="shared" ca="1" si="19"/>
        <v>0</v>
      </c>
      <c r="BW18" s="228">
        <f t="shared" ca="1" si="19"/>
        <v>0</v>
      </c>
      <c r="BX18" s="228">
        <f t="shared" ca="1" si="19"/>
        <v>0</v>
      </c>
      <c r="BY18" s="228">
        <f t="shared" ca="1" si="19"/>
        <v>0</v>
      </c>
      <c r="BZ18" s="228">
        <f t="shared" ca="1" si="19"/>
        <v>0</v>
      </c>
      <c r="CA18" s="228">
        <f t="shared" ca="1" si="19"/>
        <v>0</v>
      </c>
      <c r="CB18" s="228">
        <f t="shared" ca="1" si="19"/>
        <v>0</v>
      </c>
      <c r="CC18" s="228">
        <f t="shared" ca="1" si="19"/>
        <v>0</v>
      </c>
      <c r="CD18" s="228">
        <f t="shared" ca="1" si="19"/>
        <v>0</v>
      </c>
      <c r="CE18" s="228">
        <f t="shared" ca="1" si="19"/>
        <v>0</v>
      </c>
      <c r="CF18" s="228">
        <f t="shared" ca="1" si="19"/>
        <v>0</v>
      </c>
      <c r="CG18" s="228">
        <f t="shared" ca="1" si="19"/>
        <v>0</v>
      </c>
      <c r="CH18" s="228">
        <f t="shared" ca="1" si="19"/>
        <v>0</v>
      </c>
      <c r="CI18" s="228">
        <f t="shared" ca="1" si="19"/>
        <v>0</v>
      </c>
      <c r="CJ18" s="228">
        <f t="shared" ca="1" si="20"/>
        <v>0</v>
      </c>
      <c r="CK18" s="228">
        <f t="shared" ca="1" si="20"/>
        <v>0</v>
      </c>
      <c r="CL18" s="228">
        <f t="shared" ca="1" si="20"/>
        <v>0</v>
      </c>
      <c r="CM18" s="228">
        <f t="shared" ca="1" si="20"/>
        <v>0</v>
      </c>
      <c r="CN18" s="228">
        <f t="shared" ca="1" si="20"/>
        <v>0</v>
      </c>
      <c r="CO18" s="228">
        <f t="shared" ca="1" si="20"/>
        <v>0</v>
      </c>
      <c r="CP18" s="228">
        <f t="shared" ca="1" si="20"/>
        <v>0</v>
      </c>
      <c r="CQ18" s="228">
        <f t="shared" ca="1" si="20"/>
        <v>0</v>
      </c>
      <c r="CR18" s="228">
        <f t="shared" ca="1" si="20"/>
        <v>0</v>
      </c>
      <c r="CS18" s="228">
        <f t="shared" ca="1" si="20"/>
        <v>0</v>
      </c>
      <c r="CT18" s="228">
        <f t="shared" ca="1" si="21"/>
        <v>0</v>
      </c>
      <c r="CU18" s="228">
        <f t="shared" ca="1" si="21"/>
        <v>0</v>
      </c>
      <c r="CV18" s="228">
        <f t="shared" ca="1" si="21"/>
        <v>0</v>
      </c>
      <c r="CW18" s="228">
        <f t="shared" ca="1" si="21"/>
        <v>0</v>
      </c>
      <c r="CX18" s="228">
        <f t="shared" ca="1" si="21"/>
        <v>0</v>
      </c>
      <c r="CY18" s="228">
        <f t="shared" ca="1" si="21"/>
        <v>0</v>
      </c>
      <c r="CZ18" s="228">
        <f t="shared" ca="1" si="21"/>
        <v>0</v>
      </c>
      <c r="DA18" s="228">
        <f t="shared" ca="1" si="21"/>
        <v>0</v>
      </c>
      <c r="DB18" s="228">
        <f t="shared" ca="1" si="21"/>
        <v>0</v>
      </c>
      <c r="DC18" s="228">
        <f t="shared" ca="1" si="21"/>
        <v>0</v>
      </c>
      <c r="DE18" s="403" t="str">
        <f t="shared" ca="1" si="24"/>
        <v>D.1.7.</v>
      </c>
      <c r="DF18" s="273">
        <f t="shared" ca="1" si="22"/>
        <v>1</v>
      </c>
      <c r="DG18" s="261">
        <f t="shared" ca="1" si="23"/>
        <v>21</v>
      </c>
      <c r="DH18" s="261">
        <v>0</v>
      </c>
    </row>
    <row r="19" spans="1:112" s="261" customFormat="1" hidden="1">
      <c r="A19" s="210">
        <v>7</v>
      </c>
      <c r="B19" s="347" t="str">
        <f t="shared" ca="1" si="12"/>
        <v>D.1.8.</v>
      </c>
      <c r="C19" s="216" t="str">
        <f t="shared" ca="1" si="13"/>
        <v>Veikla</v>
      </c>
      <c r="D19" s="221"/>
      <c r="E19" s="239">
        <f t="shared" ca="1" si="14"/>
        <v>0.21</v>
      </c>
      <c r="F19" s="233">
        <f ca="1">H19+NPV(FD,I19:INDEX(I19:DC19,PAL))</f>
        <v>0</v>
      </c>
      <c r="G19" s="230">
        <f ca="1">SUMIF($H$5:$DC$5,"&lt;="&amp;PAL,$H19:$DC19)</f>
        <v>0</v>
      </c>
      <c r="H19" s="228">
        <f t="shared" ca="1" si="15"/>
        <v>0</v>
      </c>
      <c r="I19" s="228">
        <f t="shared" ca="1" si="15"/>
        <v>0</v>
      </c>
      <c r="J19" s="228">
        <f t="shared" ca="1" si="15"/>
        <v>0</v>
      </c>
      <c r="K19" s="228">
        <f t="shared" ca="1" si="15"/>
        <v>0</v>
      </c>
      <c r="L19" s="228">
        <f t="shared" ca="1" si="15"/>
        <v>0</v>
      </c>
      <c r="M19" s="228">
        <f t="shared" ca="1" si="15"/>
        <v>0</v>
      </c>
      <c r="N19" s="228">
        <f t="shared" ca="1" si="15"/>
        <v>0</v>
      </c>
      <c r="O19" s="228">
        <f t="shared" ca="1" si="15"/>
        <v>0</v>
      </c>
      <c r="P19" s="228">
        <f t="shared" ca="1" si="15"/>
        <v>0</v>
      </c>
      <c r="Q19" s="228">
        <f t="shared" ca="1" si="15"/>
        <v>0</v>
      </c>
      <c r="R19" s="228">
        <f t="shared" ca="1" si="15"/>
        <v>0</v>
      </c>
      <c r="S19" s="228">
        <f t="shared" ca="1" si="15"/>
        <v>0</v>
      </c>
      <c r="T19" s="228">
        <f t="shared" ca="1" si="15"/>
        <v>0</v>
      </c>
      <c r="U19" s="228">
        <f t="shared" ca="1" si="15"/>
        <v>0</v>
      </c>
      <c r="V19" s="228">
        <f t="shared" ca="1" si="15"/>
        <v>0</v>
      </c>
      <c r="W19" s="228">
        <f t="shared" ca="1" si="15"/>
        <v>0</v>
      </c>
      <c r="X19" s="228">
        <f t="shared" ca="1" si="16"/>
        <v>0</v>
      </c>
      <c r="Y19" s="228">
        <f t="shared" ca="1" si="16"/>
        <v>0</v>
      </c>
      <c r="Z19" s="228">
        <f t="shared" ca="1" si="16"/>
        <v>0</v>
      </c>
      <c r="AA19" s="228">
        <f t="shared" ca="1" si="16"/>
        <v>0</v>
      </c>
      <c r="AB19" s="228">
        <f t="shared" ca="1" si="16"/>
        <v>0</v>
      </c>
      <c r="AC19" s="228">
        <f t="shared" ca="1" si="16"/>
        <v>0</v>
      </c>
      <c r="AD19" s="228">
        <f t="shared" ca="1" si="16"/>
        <v>0</v>
      </c>
      <c r="AE19" s="228">
        <f t="shared" ca="1" si="16"/>
        <v>0</v>
      </c>
      <c r="AF19" s="228">
        <f t="shared" ca="1" si="16"/>
        <v>0</v>
      </c>
      <c r="AG19" s="228">
        <f t="shared" ca="1" si="16"/>
        <v>0</v>
      </c>
      <c r="AH19" s="228">
        <f t="shared" ca="1" si="16"/>
        <v>0</v>
      </c>
      <c r="AI19" s="228">
        <f t="shared" ca="1" si="16"/>
        <v>0</v>
      </c>
      <c r="AJ19" s="228">
        <f t="shared" ca="1" si="16"/>
        <v>0</v>
      </c>
      <c r="AK19" s="228">
        <f t="shared" ca="1" si="16"/>
        <v>0</v>
      </c>
      <c r="AL19" s="228">
        <f t="shared" ca="1" si="16"/>
        <v>0</v>
      </c>
      <c r="AM19" s="228">
        <f t="shared" ca="1" si="16"/>
        <v>0</v>
      </c>
      <c r="AN19" s="228">
        <f t="shared" ca="1" si="17"/>
        <v>0</v>
      </c>
      <c r="AO19" s="228">
        <f t="shared" ca="1" si="17"/>
        <v>0</v>
      </c>
      <c r="AP19" s="228">
        <f t="shared" ca="1" si="17"/>
        <v>0</v>
      </c>
      <c r="AQ19" s="228">
        <f t="shared" ca="1" si="17"/>
        <v>0</v>
      </c>
      <c r="AR19" s="228">
        <f t="shared" ca="1" si="17"/>
        <v>0</v>
      </c>
      <c r="AS19" s="228">
        <f t="shared" ca="1" si="17"/>
        <v>0</v>
      </c>
      <c r="AT19" s="228">
        <f t="shared" ca="1" si="17"/>
        <v>0</v>
      </c>
      <c r="AU19" s="228">
        <f t="shared" ca="1" si="17"/>
        <v>0</v>
      </c>
      <c r="AV19" s="228">
        <f t="shared" ca="1" si="17"/>
        <v>0</v>
      </c>
      <c r="AW19" s="228">
        <f t="shared" ca="1" si="17"/>
        <v>0</v>
      </c>
      <c r="AX19" s="228">
        <f t="shared" ca="1" si="17"/>
        <v>0</v>
      </c>
      <c r="AY19" s="228">
        <f t="shared" ca="1" si="17"/>
        <v>0</v>
      </c>
      <c r="AZ19" s="228">
        <f t="shared" ca="1" si="17"/>
        <v>0</v>
      </c>
      <c r="BA19" s="228">
        <f t="shared" ca="1" si="17"/>
        <v>0</v>
      </c>
      <c r="BB19" s="228">
        <f t="shared" ca="1" si="17"/>
        <v>0</v>
      </c>
      <c r="BC19" s="228">
        <f t="shared" ca="1" si="17"/>
        <v>0</v>
      </c>
      <c r="BD19" s="228">
        <f t="shared" ca="1" si="18"/>
        <v>0</v>
      </c>
      <c r="BE19" s="228">
        <f t="shared" ca="1" si="18"/>
        <v>0</v>
      </c>
      <c r="BF19" s="228">
        <f t="shared" ca="1" si="18"/>
        <v>0</v>
      </c>
      <c r="BG19" s="228">
        <f t="shared" ca="1" si="18"/>
        <v>0</v>
      </c>
      <c r="BH19" s="228">
        <f t="shared" ca="1" si="18"/>
        <v>0</v>
      </c>
      <c r="BI19" s="228">
        <f t="shared" ca="1" si="18"/>
        <v>0</v>
      </c>
      <c r="BJ19" s="228">
        <f t="shared" ca="1" si="18"/>
        <v>0</v>
      </c>
      <c r="BK19" s="228">
        <f t="shared" ca="1" si="18"/>
        <v>0</v>
      </c>
      <c r="BL19" s="228">
        <f t="shared" ca="1" si="18"/>
        <v>0</v>
      </c>
      <c r="BM19" s="228">
        <f t="shared" ca="1" si="18"/>
        <v>0</v>
      </c>
      <c r="BN19" s="228">
        <f t="shared" ca="1" si="18"/>
        <v>0</v>
      </c>
      <c r="BO19" s="228">
        <f t="shared" ca="1" si="18"/>
        <v>0</v>
      </c>
      <c r="BP19" s="228">
        <f t="shared" ca="1" si="18"/>
        <v>0</v>
      </c>
      <c r="BQ19" s="228">
        <f t="shared" ca="1" si="18"/>
        <v>0</v>
      </c>
      <c r="BR19" s="228">
        <f t="shared" ca="1" si="18"/>
        <v>0</v>
      </c>
      <c r="BS19" s="228">
        <f t="shared" ca="1" si="18"/>
        <v>0</v>
      </c>
      <c r="BT19" s="228">
        <f t="shared" ca="1" si="19"/>
        <v>0</v>
      </c>
      <c r="BU19" s="228">
        <f t="shared" ca="1" si="19"/>
        <v>0</v>
      </c>
      <c r="BV19" s="228">
        <f t="shared" ca="1" si="19"/>
        <v>0</v>
      </c>
      <c r="BW19" s="228">
        <f t="shared" ca="1" si="19"/>
        <v>0</v>
      </c>
      <c r="BX19" s="228">
        <f t="shared" ca="1" si="19"/>
        <v>0</v>
      </c>
      <c r="BY19" s="228">
        <f t="shared" ca="1" si="19"/>
        <v>0</v>
      </c>
      <c r="BZ19" s="228">
        <f t="shared" ca="1" si="19"/>
        <v>0</v>
      </c>
      <c r="CA19" s="228">
        <f t="shared" ca="1" si="19"/>
        <v>0</v>
      </c>
      <c r="CB19" s="228">
        <f t="shared" ca="1" si="19"/>
        <v>0</v>
      </c>
      <c r="CC19" s="228">
        <f t="shared" ca="1" si="19"/>
        <v>0</v>
      </c>
      <c r="CD19" s="228">
        <f t="shared" ca="1" si="19"/>
        <v>0</v>
      </c>
      <c r="CE19" s="228">
        <f t="shared" ca="1" si="19"/>
        <v>0</v>
      </c>
      <c r="CF19" s="228">
        <f t="shared" ca="1" si="19"/>
        <v>0</v>
      </c>
      <c r="CG19" s="228">
        <f t="shared" ca="1" si="19"/>
        <v>0</v>
      </c>
      <c r="CH19" s="228">
        <f t="shared" ca="1" si="19"/>
        <v>0</v>
      </c>
      <c r="CI19" s="228">
        <f t="shared" ca="1" si="19"/>
        <v>0</v>
      </c>
      <c r="CJ19" s="228">
        <f t="shared" ca="1" si="20"/>
        <v>0</v>
      </c>
      <c r="CK19" s="228">
        <f t="shared" ca="1" si="20"/>
        <v>0</v>
      </c>
      <c r="CL19" s="228">
        <f t="shared" ca="1" si="20"/>
        <v>0</v>
      </c>
      <c r="CM19" s="228">
        <f t="shared" ca="1" si="20"/>
        <v>0</v>
      </c>
      <c r="CN19" s="228">
        <f t="shared" ca="1" si="20"/>
        <v>0</v>
      </c>
      <c r="CO19" s="228">
        <f t="shared" ca="1" si="20"/>
        <v>0</v>
      </c>
      <c r="CP19" s="228">
        <f t="shared" ca="1" si="20"/>
        <v>0</v>
      </c>
      <c r="CQ19" s="228">
        <f t="shared" ca="1" si="20"/>
        <v>0</v>
      </c>
      <c r="CR19" s="228">
        <f t="shared" ca="1" si="20"/>
        <v>0</v>
      </c>
      <c r="CS19" s="228">
        <f t="shared" ca="1" si="20"/>
        <v>0</v>
      </c>
      <c r="CT19" s="228">
        <f t="shared" ca="1" si="21"/>
        <v>0</v>
      </c>
      <c r="CU19" s="228">
        <f t="shared" ca="1" si="21"/>
        <v>0</v>
      </c>
      <c r="CV19" s="228">
        <f t="shared" ca="1" si="21"/>
        <v>0</v>
      </c>
      <c r="CW19" s="228">
        <f t="shared" ca="1" si="21"/>
        <v>0</v>
      </c>
      <c r="CX19" s="228">
        <f t="shared" ca="1" si="21"/>
        <v>0</v>
      </c>
      <c r="CY19" s="228">
        <f t="shared" ca="1" si="21"/>
        <v>0</v>
      </c>
      <c r="CZ19" s="228">
        <f t="shared" ca="1" si="21"/>
        <v>0</v>
      </c>
      <c r="DA19" s="228">
        <f t="shared" ca="1" si="21"/>
        <v>0</v>
      </c>
      <c r="DB19" s="228">
        <f t="shared" ca="1" si="21"/>
        <v>0</v>
      </c>
      <c r="DC19" s="228">
        <f t="shared" ca="1" si="21"/>
        <v>0</v>
      </c>
      <c r="DE19" s="403" t="str">
        <f t="shared" ca="1" si="24"/>
        <v>D.1.8.</v>
      </c>
      <c r="DF19" s="273">
        <f t="shared" ca="1" si="22"/>
        <v>1</v>
      </c>
      <c r="DG19" s="261">
        <f t="shared" ca="1" si="23"/>
        <v>21</v>
      </c>
      <c r="DH19" s="261">
        <v>0</v>
      </c>
    </row>
    <row r="20" spans="1:112" s="261" customFormat="1" hidden="1">
      <c r="A20" s="210">
        <v>8</v>
      </c>
      <c r="B20" s="347" t="str">
        <f t="shared" ca="1" si="12"/>
        <v>D.1.9.</v>
      </c>
      <c r="C20" s="216" t="str">
        <f t="shared" ca="1" si="13"/>
        <v>Reinvesticijos (po priemonės įgyvendinimo)</v>
      </c>
      <c r="D20" s="221"/>
      <c r="E20" s="239">
        <f t="shared" ca="1" si="14"/>
        <v>0.21</v>
      </c>
      <c r="F20" s="233">
        <f ca="1">H20+NPV(FD,I20:INDEX(I20:DC20,PAL))</f>
        <v>0</v>
      </c>
      <c r="G20" s="230">
        <f ca="1">SUMIF($H$5:$DC$5,"&lt;="&amp;PAL,$H20:$DC20)</f>
        <v>0</v>
      </c>
      <c r="H20" s="228">
        <f t="shared" ca="1" si="15"/>
        <v>0</v>
      </c>
      <c r="I20" s="228">
        <f t="shared" ca="1" si="15"/>
        <v>0</v>
      </c>
      <c r="J20" s="228">
        <f t="shared" ca="1" si="15"/>
        <v>0</v>
      </c>
      <c r="K20" s="228">
        <f t="shared" ca="1" si="15"/>
        <v>0</v>
      </c>
      <c r="L20" s="228">
        <f t="shared" ca="1" si="15"/>
        <v>0</v>
      </c>
      <c r="M20" s="228">
        <f t="shared" ca="1" si="15"/>
        <v>0</v>
      </c>
      <c r="N20" s="228">
        <f t="shared" ca="1" si="15"/>
        <v>0</v>
      </c>
      <c r="O20" s="228">
        <f t="shared" ca="1" si="15"/>
        <v>0</v>
      </c>
      <c r="P20" s="228">
        <f t="shared" ca="1" si="15"/>
        <v>0</v>
      </c>
      <c r="Q20" s="228">
        <f t="shared" ca="1" si="15"/>
        <v>0</v>
      </c>
      <c r="R20" s="228">
        <f t="shared" ca="1" si="15"/>
        <v>0</v>
      </c>
      <c r="S20" s="228">
        <f t="shared" ca="1" si="15"/>
        <v>0</v>
      </c>
      <c r="T20" s="228">
        <f t="shared" ca="1" si="15"/>
        <v>0</v>
      </c>
      <c r="U20" s="228">
        <f t="shared" ca="1" si="15"/>
        <v>0</v>
      </c>
      <c r="V20" s="228">
        <f t="shared" ca="1" si="15"/>
        <v>0</v>
      </c>
      <c r="W20" s="228">
        <f t="shared" ca="1" si="15"/>
        <v>0</v>
      </c>
      <c r="X20" s="228">
        <f t="shared" ca="1" si="16"/>
        <v>0</v>
      </c>
      <c r="Y20" s="228">
        <f t="shared" ca="1" si="16"/>
        <v>0</v>
      </c>
      <c r="Z20" s="228">
        <f t="shared" ca="1" si="16"/>
        <v>0</v>
      </c>
      <c r="AA20" s="228">
        <f t="shared" ca="1" si="16"/>
        <v>0</v>
      </c>
      <c r="AB20" s="228">
        <f t="shared" ca="1" si="16"/>
        <v>0</v>
      </c>
      <c r="AC20" s="228">
        <f t="shared" ca="1" si="16"/>
        <v>0</v>
      </c>
      <c r="AD20" s="228">
        <f t="shared" ca="1" si="16"/>
        <v>0</v>
      </c>
      <c r="AE20" s="228">
        <f t="shared" ca="1" si="16"/>
        <v>0</v>
      </c>
      <c r="AF20" s="228">
        <f t="shared" ca="1" si="16"/>
        <v>0</v>
      </c>
      <c r="AG20" s="228">
        <f t="shared" ca="1" si="16"/>
        <v>0</v>
      </c>
      <c r="AH20" s="228">
        <f t="shared" ca="1" si="16"/>
        <v>0</v>
      </c>
      <c r="AI20" s="228">
        <f t="shared" ca="1" si="16"/>
        <v>0</v>
      </c>
      <c r="AJ20" s="228">
        <f t="shared" ca="1" si="16"/>
        <v>0</v>
      </c>
      <c r="AK20" s="228">
        <f t="shared" ca="1" si="16"/>
        <v>0</v>
      </c>
      <c r="AL20" s="228">
        <f t="shared" ca="1" si="16"/>
        <v>0</v>
      </c>
      <c r="AM20" s="228">
        <f t="shared" ca="1" si="16"/>
        <v>0</v>
      </c>
      <c r="AN20" s="228">
        <f t="shared" ca="1" si="17"/>
        <v>0</v>
      </c>
      <c r="AO20" s="228">
        <f t="shared" ca="1" si="17"/>
        <v>0</v>
      </c>
      <c r="AP20" s="228">
        <f t="shared" ca="1" si="17"/>
        <v>0</v>
      </c>
      <c r="AQ20" s="228">
        <f t="shared" ca="1" si="17"/>
        <v>0</v>
      </c>
      <c r="AR20" s="228">
        <f t="shared" ca="1" si="17"/>
        <v>0</v>
      </c>
      <c r="AS20" s="228">
        <f t="shared" ca="1" si="17"/>
        <v>0</v>
      </c>
      <c r="AT20" s="228">
        <f t="shared" ca="1" si="17"/>
        <v>0</v>
      </c>
      <c r="AU20" s="228">
        <f t="shared" ca="1" si="17"/>
        <v>0</v>
      </c>
      <c r="AV20" s="228">
        <f t="shared" ca="1" si="17"/>
        <v>0</v>
      </c>
      <c r="AW20" s="228">
        <f t="shared" ca="1" si="17"/>
        <v>0</v>
      </c>
      <c r="AX20" s="228">
        <f t="shared" ca="1" si="17"/>
        <v>0</v>
      </c>
      <c r="AY20" s="228">
        <f t="shared" ca="1" si="17"/>
        <v>0</v>
      </c>
      <c r="AZ20" s="228">
        <f t="shared" ca="1" si="17"/>
        <v>0</v>
      </c>
      <c r="BA20" s="228">
        <f t="shared" ca="1" si="17"/>
        <v>0</v>
      </c>
      <c r="BB20" s="228">
        <f t="shared" ca="1" si="17"/>
        <v>0</v>
      </c>
      <c r="BC20" s="228">
        <f t="shared" ca="1" si="17"/>
        <v>0</v>
      </c>
      <c r="BD20" s="228">
        <f t="shared" ca="1" si="18"/>
        <v>0</v>
      </c>
      <c r="BE20" s="228">
        <f t="shared" ca="1" si="18"/>
        <v>0</v>
      </c>
      <c r="BF20" s="228">
        <f t="shared" ca="1" si="18"/>
        <v>0</v>
      </c>
      <c r="BG20" s="228">
        <f t="shared" ca="1" si="18"/>
        <v>0</v>
      </c>
      <c r="BH20" s="228">
        <f t="shared" ca="1" si="18"/>
        <v>0</v>
      </c>
      <c r="BI20" s="228">
        <f t="shared" ca="1" si="18"/>
        <v>0</v>
      </c>
      <c r="BJ20" s="228">
        <f t="shared" ca="1" si="18"/>
        <v>0</v>
      </c>
      <c r="BK20" s="228">
        <f t="shared" ca="1" si="18"/>
        <v>0</v>
      </c>
      <c r="BL20" s="228">
        <f t="shared" ca="1" si="18"/>
        <v>0</v>
      </c>
      <c r="BM20" s="228">
        <f t="shared" ca="1" si="18"/>
        <v>0</v>
      </c>
      <c r="BN20" s="228">
        <f t="shared" ca="1" si="18"/>
        <v>0</v>
      </c>
      <c r="BO20" s="228">
        <f t="shared" ca="1" si="18"/>
        <v>0</v>
      </c>
      <c r="BP20" s="228">
        <f t="shared" ca="1" si="18"/>
        <v>0</v>
      </c>
      <c r="BQ20" s="228">
        <f t="shared" ca="1" si="18"/>
        <v>0</v>
      </c>
      <c r="BR20" s="228">
        <f t="shared" ca="1" si="18"/>
        <v>0</v>
      </c>
      <c r="BS20" s="228">
        <f t="shared" ca="1" si="18"/>
        <v>0</v>
      </c>
      <c r="BT20" s="228">
        <f t="shared" ca="1" si="19"/>
        <v>0</v>
      </c>
      <c r="BU20" s="228">
        <f t="shared" ca="1" si="19"/>
        <v>0</v>
      </c>
      <c r="BV20" s="228">
        <f t="shared" ca="1" si="19"/>
        <v>0</v>
      </c>
      <c r="BW20" s="228">
        <f t="shared" ca="1" si="19"/>
        <v>0</v>
      </c>
      <c r="BX20" s="228">
        <f t="shared" ca="1" si="19"/>
        <v>0</v>
      </c>
      <c r="BY20" s="228">
        <f t="shared" ca="1" si="19"/>
        <v>0</v>
      </c>
      <c r="BZ20" s="228">
        <f t="shared" ca="1" si="19"/>
        <v>0</v>
      </c>
      <c r="CA20" s="228">
        <f t="shared" ca="1" si="19"/>
        <v>0</v>
      </c>
      <c r="CB20" s="228">
        <f t="shared" ca="1" si="19"/>
        <v>0</v>
      </c>
      <c r="CC20" s="228">
        <f t="shared" ca="1" si="19"/>
        <v>0</v>
      </c>
      <c r="CD20" s="228">
        <f t="shared" ca="1" si="19"/>
        <v>0</v>
      </c>
      <c r="CE20" s="228">
        <f t="shared" ca="1" si="19"/>
        <v>0</v>
      </c>
      <c r="CF20" s="228">
        <f t="shared" ca="1" si="19"/>
        <v>0</v>
      </c>
      <c r="CG20" s="228">
        <f t="shared" ca="1" si="19"/>
        <v>0</v>
      </c>
      <c r="CH20" s="228">
        <f t="shared" ca="1" si="19"/>
        <v>0</v>
      </c>
      <c r="CI20" s="228">
        <f t="shared" ca="1" si="19"/>
        <v>0</v>
      </c>
      <c r="CJ20" s="228">
        <f t="shared" ca="1" si="20"/>
        <v>0</v>
      </c>
      <c r="CK20" s="228">
        <f t="shared" ca="1" si="20"/>
        <v>0</v>
      </c>
      <c r="CL20" s="228">
        <f t="shared" ca="1" si="20"/>
        <v>0</v>
      </c>
      <c r="CM20" s="228">
        <f t="shared" ca="1" si="20"/>
        <v>0</v>
      </c>
      <c r="CN20" s="228">
        <f t="shared" ca="1" si="20"/>
        <v>0</v>
      </c>
      <c r="CO20" s="228">
        <f t="shared" ca="1" si="20"/>
        <v>0</v>
      </c>
      <c r="CP20" s="228">
        <f t="shared" ca="1" si="20"/>
        <v>0</v>
      </c>
      <c r="CQ20" s="228">
        <f t="shared" ca="1" si="20"/>
        <v>0</v>
      </c>
      <c r="CR20" s="228">
        <f t="shared" ca="1" si="20"/>
        <v>0</v>
      </c>
      <c r="CS20" s="228">
        <f t="shared" ca="1" si="20"/>
        <v>0</v>
      </c>
      <c r="CT20" s="228">
        <f t="shared" ca="1" si="21"/>
        <v>0</v>
      </c>
      <c r="CU20" s="228">
        <f t="shared" ca="1" si="21"/>
        <v>0</v>
      </c>
      <c r="CV20" s="228">
        <f t="shared" ca="1" si="21"/>
        <v>0</v>
      </c>
      <c r="CW20" s="228">
        <f t="shared" ca="1" si="21"/>
        <v>0</v>
      </c>
      <c r="CX20" s="228">
        <f t="shared" ca="1" si="21"/>
        <v>0</v>
      </c>
      <c r="CY20" s="228">
        <f t="shared" ca="1" si="21"/>
        <v>0</v>
      </c>
      <c r="CZ20" s="228">
        <f t="shared" ca="1" si="21"/>
        <v>0</v>
      </c>
      <c r="DA20" s="228">
        <f t="shared" ca="1" si="21"/>
        <v>0</v>
      </c>
      <c r="DB20" s="228">
        <f t="shared" ca="1" si="21"/>
        <v>0</v>
      </c>
      <c r="DC20" s="228">
        <f t="shared" ca="1" si="21"/>
        <v>0</v>
      </c>
      <c r="DE20" s="403" t="str">
        <f t="shared" ca="1" si="24"/>
        <v>D.1.9.</v>
      </c>
      <c r="DF20" s="273">
        <f t="shared" ca="1" si="22"/>
        <v>1</v>
      </c>
      <c r="DG20" s="261">
        <f t="shared" ca="1" si="23"/>
        <v>21</v>
      </c>
      <c r="DH20" s="261">
        <v>0</v>
      </c>
    </row>
    <row r="21" spans="1:112" s="261" customFormat="1" hidden="1">
      <c r="A21" s="210">
        <v>9</v>
      </c>
      <c r="B21" s="347" t="str">
        <f t="shared" ca="1" si="12"/>
        <v>D.1.L.</v>
      </c>
      <c r="C21" s="216" t="str">
        <f t="shared" ca="1" si="13"/>
        <v>Likutinė vertė</v>
      </c>
      <c r="D21" s="221"/>
      <c r="E21" s="239">
        <f t="shared" ca="1" si="14"/>
        <v>0.21</v>
      </c>
      <c r="F21" s="233">
        <f ca="1">H21+NPV(FD,I21:INDEX(I21:DC21,PAL))</f>
        <v>0</v>
      </c>
      <c r="G21" s="230">
        <f ca="1">SUMIF($H$5:$DC$5,"&lt;="&amp;PAL,$H21:$DC21)</f>
        <v>0</v>
      </c>
      <c r="H21" s="228">
        <f t="shared" ca="1" si="15"/>
        <v>0</v>
      </c>
      <c r="I21" s="228">
        <f t="shared" ca="1" si="15"/>
        <v>0</v>
      </c>
      <c r="J21" s="228">
        <f t="shared" ca="1" si="15"/>
        <v>0</v>
      </c>
      <c r="K21" s="228">
        <f t="shared" ca="1" si="15"/>
        <v>0</v>
      </c>
      <c r="L21" s="228">
        <f t="shared" ca="1" si="15"/>
        <v>0</v>
      </c>
      <c r="M21" s="228">
        <f t="shared" ca="1" si="15"/>
        <v>0</v>
      </c>
      <c r="N21" s="228">
        <f t="shared" ca="1" si="15"/>
        <v>0</v>
      </c>
      <c r="O21" s="228">
        <f t="shared" ca="1" si="15"/>
        <v>0</v>
      </c>
      <c r="P21" s="228">
        <f t="shared" ca="1" si="15"/>
        <v>0</v>
      </c>
      <c r="Q21" s="228">
        <f t="shared" ca="1" si="15"/>
        <v>0</v>
      </c>
      <c r="R21" s="228">
        <f t="shared" ca="1" si="15"/>
        <v>0</v>
      </c>
      <c r="S21" s="228">
        <f t="shared" ca="1" si="15"/>
        <v>0</v>
      </c>
      <c r="T21" s="228">
        <f t="shared" ca="1" si="15"/>
        <v>0</v>
      </c>
      <c r="U21" s="228">
        <f t="shared" ca="1" si="15"/>
        <v>0</v>
      </c>
      <c r="V21" s="228">
        <f t="shared" ca="1" si="15"/>
        <v>0</v>
      </c>
      <c r="W21" s="228">
        <f t="shared" ca="1" si="15"/>
        <v>0</v>
      </c>
      <c r="X21" s="228">
        <f t="shared" ca="1" si="16"/>
        <v>0</v>
      </c>
      <c r="Y21" s="228">
        <f t="shared" ca="1" si="16"/>
        <v>0</v>
      </c>
      <c r="Z21" s="228">
        <f t="shared" ca="1" si="16"/>
        <v>0</v>
      </c>
      <c r="AA21" s="228">
        <f t="shared" ca="1" si="16"/>
        <v>0</v>
      </c>
      <c r="AB21" s="228">
        <f t="shared" ca="1" si="16"/>
        <v>0</v>
      </c>
      <c r="AC21" s="228">
        <f t="shared" ca="1" si="16"/>
        <v>0</v>
      </c>
      <c r="AD21" s="228">
        <f t="shared" ca="1" si="16"/>
        <v>0</v>
      </c>
      <c r="AE21" s="228">
        <f t="shared" ca="1" si="16"/>
        <v>0</v>
      </c>
      <c r="AF21" s="228">
        <f t="shared" ca="1" si="16"/>
        <v>0</v>
      </c>
      <c r="AG21" s="228">
        <f t="shared" ca="1" si="16"/>
        <v>0</v>
      </c>
      <c r="AH21" s="228">
        <f t="shared" ca="1" si="16"/>
        <v>0</v>
      </c>
      <c r="AI21" s="228">
        <f t="shared" ca="1" si="16"/>
        <v>0</v>
      </c>
      <c r="AJ21" s="228">
        <f t="shared" ca="1" si="16"/>
        <v>0</v>
      </c>
      <c r="AK21" s="228">
        <f t="shared" ca="1" si="16"/>
        <v>0</v>
      </c>
      <c r="AL21" s="228">
        <f t="shared" ca="1" si="16"/>
        <v>0</v>
      </c>
      <c r="AM21" s="228">
        <f t="shared" ca="1" si="16"/>
        <v>0</v>
      </c>
      <c r="AN21" s="228">
        <f t="shared" ca="1" si="17"/>
        <v>0</v>
      </c>
      <c r="AO21" s="228">
        <f t="shared" ca="1" si="17"/>
        <v>0</v>
      </c>
      <c r="AP21" s="228">
        <f t="shared" ca="1" si="17"/>
        <v>0</v>
      </c>
      <c r="AQ21" s="228">
        <f t="shared" ca="1" si="17"/>
        <v>0</v>
      </c>
      <c r="AR21" s="228">
        <f t="shared" ca="1" si="17"/>
        <v>0</v>
      </c>
      <c r="AS21" s="228">
        <f t="shared" ca="1" si="17"/>
        <v>0</v>
      </c>
      <c r="AT21" s="228">
        <f t="shared" ca="1" si="17"/>
        <v>0</v>
      </c>
      <c r="AU21" s="228">
        <f t="shared" ca="1" si="17"/>
        <v>0</v>
      </c>
      <c r="AV21" s="228">
        <f t="shared" ca="1" si="17"/>
        <v>0</v>
      </c>
      <c r="AW21" s="228">
        <f t="shared" ca="1" si="17"/>
        <v>0</v>
      </c>
      <c r="AX21" s="228">
        <f t="shared" ca="1" si="17"/>
        <v>0</v>
      </c>
      <c r="AY21" s="228">
        <f t="shared" ca="1" si="17"/>
        <v>0</v>
      </c>
      <c r="AZ21" s="228">
        <f t="shared" ca="1" si="17"/>
        <v>0</v>
      </c>
      <c r="BA21" s="228">
        <f t="shared" ca="1" si="17"/>
        <v>0</v>
      </c>
      <c r="BB21" s="228">
        <f t="shared" ca="1" si="17"/>
        <v>0</v>
      </c>
      <c r="BC21" s="228">
        <f t="shared" ca="1" si="17"/>
        <v>0</v>
      </c>
      <c r="BD21" s="228">
        <f t="shared" ca="1" si="18"/>
        <v>0</v>
      </c>
      <c r="BE21" s="228">
        <f t="shared" ca="1" si="18"/>
        <v>0</v>
      </c>
      <c r="BF21" s="228">
        <f t="shared" ca="1" si="18"/>
        <v>0</v>
      </c>
      <c r="BG21" s="228">
        <f t="shared" ca="1" si="18"/>
        <v>0</v>
      </c>
      <c r="BH21" s="228">
        <f t="shared" ca="1" si="18"/>
        <v>0</v>
      </c>
      <c r="BI21" s="228">
        <f t="shared" ca="1" si="18"/>
        <v>0</v>
      </c>
      <c r="BJ21" s="228">
        <f t="shared" ca="1" si="18"/>
        <v>0</v>
      </c>
      <c r="BK21" s="228">
        <f t="shared" ca="1" si="18"/>
        <v>0</v>
      </c>
      <c r="BL21" s="228">
        <f t="shared" ca="1" si="18"/>
        <v>0</v>
      </c>
      <c r="BM21" s="228">
        <f t="shared" ca="1" si="18"/>
        <v>0</v>
      </c>
      <c r="BN21" s="228">
        <f t="shared" ca="1" si="18"/>
        <v>0</v>
      </c>
      <c r="BO21" s="228">
        <f t="shared" ca="1" si="18"/>
        <v>0</v>
      </c>
      <c r="BP21" s="228">
        <f t="shared" ca="1" si="18"/>
        <v>0</v>
      </c>
      <c r="BQ21" s="228">
        <f t="shared" ca="1" si="18"/>
        <v>0</v>
      </c>
      <c r="BR21" s="228">
        <f t="shared" ca="1" si="18"/>
        <v>0</v>
      </c>
      <c r="BS21" s="228">
        <f t="shared" ca="1" si="18"/>
        <v>0</v>
      </c>
      <c r="BT21" s="228">
        <f t="shared" ca="1" si="19"/>
        <v>0</v>
      </c>
      <c r="BU21" s="228">
        <f t="shared" ca="1" si="19"/>
        <v>0</v>
      </c>
      <c r="BV21" s="228">
        <f t="shared" ca="1" si="19"/>
        <v>0</v>
      </c>
      <c r="BW21" s="228">
        <f t="shared" ca="1" si="19"/>
        <v>0</v>
      </c>
      <c r="BX21" s="228">
        <f t="shared" ca="1" si="19"/>
        <v>0</v>
      </c>
      <c r="BY21" s="228">
        <f t="shared" ca="1" si="19"/>
        <v>0</v>
      </c>
      <c r="BZ21" s="228">
        <f t="shared" ca="1" si="19"/>
        <v>0</v>
      </c>
      <c r="CA21" s="228">
        <f t="shared" ca="1" si="19"/>
        <v>0</v>
      </c>
      <c r="CB21" s="228">
        <f t="shared" ca="1" si="19"/>
        <v>0</v>
      </c>
      <c r="CC21" s="228">
        <f t="shared" ca="1" si="19"/>
        <v>0</v>
      </c>
      <c r="CD21" s="228">
        <f t="shared" ca="1" si="19"/>
        <v>0</v>
      </c>
      <c r="CE21" s="228">
        <f t="shared" ca="1" si="19"/>
        <v>0</v>
      </c>
      <c r="CF21" s="228">
        <f t="shared" ca="1" si="19"/>
        <v>0</v>
      </c>
      <c r="CG21" s="228">
        <f t="shared" ca="1" si="19"/>
        <v>0</v>
      </c>
      <c r="CH21" s="228">
        <f t="shared" ca="1" si="19"/>
        <v>0</v>
      </c>
      <c r="CI21" s="228">
        <f t="shared" ca="1" si="19"/>
        <v>0</v>
      </c>
      <c r="CJ21" s="228">
        <f t="shared" ca="1" si="20"/>
        <v>0</v>
      </c>
      <c r="CK21" s="228">
        <f t="shared" ca="1" si="20"/>
        <v>0</v>
      </c>
      <c r="CL21" s="228">
        <f t="shared" ca="1" si="20"/>
        <v>0</v>
      </c>
      <c r="CM21" s="228">
        <f t="shared" ca="1" si="20"/>
        <v>0</v>
      </c>
      <c r="CN21" s="228">
        <f t="shared" ca="1" si="20"/>
        <v>0</v>
      </c>
      <c r="CO21" s="228">
        <f t="shared" ca="1" si="20"/>
        <v>0</v>
      </c>
      <c r="CP21" s="228">
        <f t="shared" ca="1" si="20"/>
        <v>0</v>
      </c>
      <c r="CQ21" s="228">
        <f t="shared" ca="1" si="20"/>
        <v>0</v>
      </c>
      <c r="CR21" s="228">
        <f t="shared" ca="1" si="20"/>
        <v>0</v>
      </c>
      <c r="CS21" s="228">
        <f t="shared" ca="1" si="20"/>
        <v>0</v>
      </c>
      <c r="CT21" s="228">
        <f t="shared" ca="1" si="21"/>
        <v>0</v>
      </c>
      <c r="CU21" s="228">
        <f t="shared" ca="1" si="21"/>
        <v>0</v>
      </c>
      <c r="CV21" s="228">
        <f t="shared" ca="1" si="21"/>
        <v>0</v>
      </c>
      <c r="CW21" s="228">
        <f t="shared" ca="1" si="21"/>
        <v>0</v>
      </c>
      <c r="CX21" s="228">
        <f t="shared" ca="1" si="21"/>
        <v>0</v>
      </c>
      <c r="CY21" s="228">
        <f t="shared" ca="1" si="21"/>
        <v>0</v>
      </c>
      <c r="CZ21" s="228">
        <f t="shared" ca="1" si="21"/>
        <v>0</v>
      </c>
      <c r="DA21" s="228">
        <f t="shared" ca="1" si="21"/>
        <v>0</v>
      </c>
      <c r="DB21" s="228">
        <f t="shared" ca="1" si="21"/>
        <v>0</v>
      </c>
      <c r="DC21" s="228">
        <f t="shared" ca="1" si="21"/>
        <v>0</v>
      </c>
      <c r="DE21" s="403" t="str">
        <f t="shared" ca="1" si="24"/>
        <v>D.1.L.</v>
      </c>
      <c r="DF21" s="273">
        <f t="shared" ca="1" si="22"/>
        <v>1</v>
      </c>
      <c r="DG21" s="261">
        <f t="shared" ca="1" si="23"/>
        <v>21</v>
      </c>
      <c r="DH21" s="261">
        <f ca="1">DG21/(100+DG21)</f>
        <v>0.17355371900826447</v>
      </c>
    </row>
    <row r="22" spans="1:112" hidden="1">
      <c r="A22" s="210">
        <v>10</v>
      </c>
      <c r="B22" s="347" t="str">
        <f t="shared" ca="1" si="12"/>
        <v>D.2.</v>
      </c>
      <c r="C22" s="339" t="str">
        <f t="shared" ca="1" si="13"/>
        <v>Mokestinės</v>
      </c>
      <c r="D22" s="222"/>
      <c r="E22" s="379" t="str">
        <f t="shared" ca="1" si="14"/>
        <v/>
      </c>
      <c r="F22" s="231">
        <f ca="1">SUM(F23:F30)+F31</f>
        <v>0</v>
      </c>
      <c r="G22" s="230">
        <f ca="1">SUMIF($H$5:$DC$5,"&lt;="&amp;PAL,$H22:$DC22)</f>
        <v>0</v>
      </c>
      <c r="H22" s="380">
        <f ca="1">SUM(H23:H31)</f>
        <v>0</v>
      </c>
      <c r="I22" s="380">
        <f t="shared" ref="I22:BT22" ca="1" si="25">SUM(I23:I31)</f>
        <v>0</v>
      </c>
      <c r="J22" s="380">
        <f t="shared" ca="1" si="25"/>
        <v>0</v>
      </c>
      <c r="K22" s="380">
        <f t="shared" ca="1" si="25"/>
        <v>0</v>
      </c>
      <c r="L22" s="380">
        <f t="shared" ca="1" si="25"/>
        <v>0</v>
      </c>
      <c r="M22" s="380">
        <f t="shared" ca="1" si="25"/>
        <v>0</v>
      </c>
      <c r="N22" s="380">
        <f t="shared" ca="1" si="25"/>
        <v>0</v>
      </c>
      <c r="O22" s="380">
        <f t="shared" ca="1" si="25"/>
        <v>0</v>
      </c>
      <c r="P22" s="380">
        <f t="shared" ca="1" si="25"/>
        <v>0</v>
      </c>
      <c r="Q22" s="380">
        <f t="shared" ca="1" si="25"/>
        <v>0</v>
      </c>
      <c r="R22" s="380">
        <f t="shared" ca="1" si="25"/>
        <v>0</v>
      </c>
      <c r="S22" s="380">
        <f t="shared" ca="1" si="25"/>
        <v>0</v>
      </c>
      <c r="T22" s="380">
        <f t="shared" ca="1" si="25"/>
        <v>0</v>
      </c>
      <c r="U22" s="380">
        <f t="shared" ca="1" si="25"/>
        <v>0</v>
      </c>
      <c r="V22" s="380">
        <f t="shared" ca="1" si="25"/>
        <v>0</v>
      </c>
      <c r="W22" s="380">
        <f t="shared" ca="1" si="25"/>
        <v>0</v>
      </c>
      <c r="X22" s="380">
        <f t="shared" ca="1" si="25"/>
        <v>0</v>
      </c>
      <c r="Y22" s="380">
        <f t="shared" ca="1" si="25"/>
        <v>0</v>
      </c>
      <c r="Z22" s="380">
        <f t="shared" ca="1" si="25"/>
        <v>0</v>
      </c>
      <c r="AA22" s="380">
        <f t="shared" ca="1" si="25"/>
        <v>0</v>
      </c>
      <c r="AB22" s="380">
        <f t="shared" ca="1" si="25"/>
        <v>0</v>
      </c>
      <c r="AC22" s="380">
        <f t="shared" ca="1" si="25"/>
        <v>0</v>
      </c>
      <c r="AD22" s="380">
        <f t="shared" ca="1" si="25"/>
        <v>0</v>
      </c>
      <c r="AE22" s="380">
        <f t="shared" ca="1" si="25"/>
        <v>0</v>
      </c>
      <c r="AF22" s="380">
        <f t="shared" ca="1" si="25"/>
        <v>0</v>
      </c>
      <c r="AG22" s="380">
        <f t="shared" ca="1" si="25"/>
        <v>0</v>
      </c>
      <c r="AH22" s="380">
        <f t="shared" ca="1" si="25"/>
        <v>0</v>
      </c>
      <c r="AI22" s="380">
        <f t="shared" ca="1" si="25"/>
        <v>0</v>
      </c>
      <c r="AJ22" s="380">
        <f t="shared" ca="1" si="25"/>
        <v>0</v>
      </c>
      <c r="AK22" s="380">
        <f t="shared" ca="1" si="25"/>
        <v>0</v>
      </c>
      <c r="AL22" s="380">
        <f t="shared" ca="1" si="25"/>
        <v>0</v>
      </c>
      <c r="AM22" s="380">
        <f t="shared" ca="1" si="25"/>
        <v>0</v>
      </c>
      <c r="AN22" s="380">
        <f t="shared" ca="1" si="25"/>
        <v>0</v>
      </c>
      <c r="AO22" s="380">
        <f t="shared" ca="1" si="25"/>
        <v>0</v>
      </c>
      <c r="AP22" s="380">
        <f t="shared" ca="1" si="25"/>
        <v>0</v>
      </c>
      <c r="AQ22" s="380">
        <f t="shared" ca="1" si="25"/>
        <v>0</v>
      </c>
      <c r="AR22" s="380">
        <f t="shared" ca="1" si="25"/>
        <v>0</v>
      </c>
      <c r="AS22" s="380">
        <f t="shared" ca="1" si="25"/>
        <v>0</v>
      </c>
      <c r="AT22" s="380">
        <f t="shared" ca="1" si="25"/>
        <v>0</v>
      </c>
      <c r="AU22" s="380">
        <f t="shared" ca="1" si="25"/>
        <v>0</v>
      </c>
      <c r="AV22" s="380">
        <f t="shared" ca="1" si="25"/>
        <v>0</v>
      </c>
      <c r="AW22" s="380">
        <f t="shared" ca="1" si="25"/>
        <v>0</v>
      </c>
      <c r="AX22" s="380">
        <f t="shared" ca="1" si="25"/>
        <v>0</v>
      </c>
      <c r="AY22" s="380">
        <f t="shared" ca="1" si="25"/>
        <v>0</v>
      </c>
      <c r="AZ22" s="380">
        <f t="shared" ca="1" si="25"/>
        <v>0</v>
      </c>
      <c r="BA22" s="380">
        <f t="shared" ca="1" si="25"/>
        <v>0</v>
      </c>
      <c r="BB22" s="380">
        <f t="shared" ca="1" si="25"/>
        <v>0</v>
      </c>
      <c r="BC22" s="380">
        <f t="shared" ca="1" si="25"/>
        <v>0</v>
      </c>
      <c r="BD22" s="380">
        <f t="shared" ca="1" si="25"/>
        <v>0</v>
      </c>
      <c r="BE22" s="380">
        <f t="shared" ca="1" si="25"/>
        <v>0</v>
      </c>
      <c r="BF22" s="380">
        <f t="shared" ca="1" si="25"/>
        <v>0</v>
      </c>
      <c r="BG22" s="380">
        <f t="shared" ca="1" si="25"/>
        <v>0</v>
      </c>
      <c r="BH22" s="380">
        <f t="shared" ca="1" si="25"/>
        <v>0</v>
      </c>
      <c r="BI22" s="380">
        <f t="shared" ca="1" si="25"/>
        <v>0</v>
      </c>
      <c r="BJ22" s="380">
        <f t="shared" ca="1" si="25"/>
        <v>0</v>
      </c>
      <c r="BK22" s="380">
        <f t="shared" ca="1" si="25"/>
        <v>0</v>
      </c>
      <c r="BL22" s="380">
        <f t="shared" ca="1" si="25"/>
        <v>0</v>
      </c>
      <c r="BM22" s="380">
        <f t="shared" ca="1" si="25"/>
        <v>0</v>
      </c>
      <c r="BN22" s="380">
        <f t="shared" ca="1" si="25"/>
        <v>0</v>
      </c>
      <c r="BO22" s="380">
        <f t="shared" ca="1" si="25"/>
        <v>0</v>
      </c>
      <c r="BP22" s="380">
        <f t="shared" ca="1" si="25"/>
        <v>0</v>
      </c>
      <c r="BQ22" s="380">
        <f t="shared" ca="1" si="25"/>
        <v>0</v>
      </c>
      <c r="BR22" s="380">
        <f t="shared" ca="1" si="25"/>
        <v>0</v>
      </c>
      <c r="BS22" s="380">
        <f t="shared" ca="1" si="25"/>
        <v>0</v>
      </c>
      <c r="BT22" s="380">
        <f t="shared" ca="1" si="25"/>
        <v>0</v>
      </c>
      <c r="BU22" s="380">
        <f t="shared" ref="BU22:DC22" ca="1" si="26">SUM(BU23:BU31)</f>
        <v>0</v>
      </c>
      <c r="BV22" s="380">
        <f t="shared" ca="1" si="26"/>
        <v>0</v>
      </c>
      <c r="BW22" s="380">
        <f t="shared" ca="1" si="26"/>
        <v>0</v>
      </c>
      <c r="BX22" s="380">
        <f t="shared" ca="1" si="26"/>
        <v>0</v>
      </c>
      <c r="BY22" s="380">
        <f t="shared" ca="1" si="26"/>
        <v>0</v>
      </c>
      <c r="BZ22" s="380">
        <f t="shared" ca="1" si="26"/>
        <v>0</v>
      </c>
      <c r="CA22" s="380">
        <f t="shared" ca="1" si="26"/>
        <v>0</v>
      </c>
      <c r="CB22" s="380">
        <f t="shared" ca="1" si="26"/>
        <v>0</v>
      </c>
      <c r="CC22" s="380">
        <f t="shared" ca="1" si="26"/>
        <v>0</v>
      </c>
      <c r="CD22" s="380">
        <f t="shared" ca="1" si="26"/>
        <v>0</v>
      </c>
      <c r="CE22" s="380">
        <f t="shared" ca="1" si="26"/>
        <v>0</v>
      </c>
      <c r="CF22" s="380">
        <f t="shared" ca="1" si="26"/>
        <v>0</v>
      </c>
      <c r="CG22" s="380">
        <f t="shared" ca="1" si="26"/>
        <v>0</v>
      </c>
      <c r="CH22" s="380">
        <f t="shared" ca="1" si="26"/>
        <v>0</v>
      </c>
      <c r="CI22" s="380">
        <f t="shared" ca="1" si="26"/>
        <v>0</v>
      </c>
      <c r="CJ22" s="380">
        <f t="shared" ca="1" si="26"/>
        <v>0</v>
      </c>
      <c r="CK22" s="380">
        <f t="shared" ca="1" si="26"/>
        <v>0</v>
      </c>
      <c r="CL22" s="380">
        <f t="shared" ca="1" si="26"/>
        <v>0</v>
      </c>
      <c r="CM22" s="380">
        <f t="shared" ca="1" si="26"/>
        <v>0</v>
      </c>
      <c r="CN22" s="380">
        <f t="shared" ca="1" si="26"/>
        <v>0</v>
      </c>
      <c r="CO22" s="380">
        <f t="shared" ca="1" si="26"/>
        <v>0</v>
      </c>
      <c r="CP22" s="380">
        <f t="shared" ca="1" si="26"/>
        <v>0</v>
      </c>
      <c r="CQ22" s="380">
        <f t="shared" ca="1" si="26"/>
        <v>0</v>
      </c>
      <c r="CR22" s="380">
        <f t="shared" ca="1" si="26"/>
        <v>0</v>
      </c>
      <c r="CS22" s="380">
        <f t="shared" ca="1" si="26"/>
        <v>0</v>
      </c>
      <c r="CT22" s="380">
        <f t="shared" ca="1" si="26"/>
        <v>0</v>
      </c>
      <c r="CU22" s="380">
        <f t="shared" ca="1" si="26"/>
        <v>0</v>
      </c>
      <c r="CV22" s="380">
        <f t="shared" ca="1" si="26"/>
        <v>0</v>
      </c>
      <c r="CW22" s="380">
        <f t="shared" ca="1" si="26"/>
        <v>0</v>
      </c>
      <c r="CX22" s="380">
        <f t="shared" ca="1" si="26"/>
        <v>0</v>
      </c>
      <c r="CY22" s="380">
        <f t="shared" ca="1" si="26"/>
        <v>0</v>
      </c>
      <c r="CZ22" s="380">
        <f t="shared" ca="1" si="26"/>
        <v>0</v>
      </c>
      <c r="DA22" s="380">
        <f t="shared" ca="1" si="26"/>
        <v>0</v>
      </c>
      <c r="DB22" s="380">
        <f t="shared" ca="1" si="26"/>
        <v>0</v>
      </c>
      <c r="DC22" s="380">
        <f t="shared" ca="1" si="26"/>
        <v>0</v>
      </c>
      <c r="DE22" s="403"/>
      <c r="DF22" s="273"/>
      <c r="DG22" s="261"/>
    </row>
    <row r="23" spans="1:112" hidden="1">
      <c r="A23" s="210">
        <v>11</v>
      </c>
      <c r="B23" s="347" t="str">
        <f t="shared" ca="1" si="12"/>
        <v>D.2.1.</v>
      </c>
      <c r="C23" s="216" t="str">
        <f t="shared" ca="1" si="13"/>
        <v>Veikla</v>
      </c>
      <c r="D23" s="235"/>
      <c r="E23" s="239">
        <f t="shared" ca="1" si="14"/>
        <v>0.21</v>
      </c>
      <c r="F23" s="233">
        <f ca="1">H23+NPV(FD,I23:INDEX(I23:DC23,PAL))</f>
        <v>0</v>
      </c>
      <c r="G23" s="230">
        <f ca="1">SUMIF($H$5:$DC$5,"&lt;="&amp;PAL,$H23:$DC23)</f>
        <v>0</v>
      </c>
      <c r="H23" s="228">
        <f t="shared" ref="H23:W32" ca="1" si="27">OFFSET(INDIRECT("'"&amp;Opt_alt&amp;"'!H12"),$A23,H$5)*$DF23</f>
        <v>0</v>
      </c>
      <c r="I23" s="228">
        <f t="shared" ca="1" si="27"/>
        <v>0</v>
      </c>
      <c r="J23" s="228">
        <f t="shared" ca="1" si="27"/>
        <v>0</v>
      </c>
      <c r="K23" s="228">
        <f t="shared" ca="1" si="27"/>
        <v>0</v>
      </c>
      <c r="L23" s="228">
        <f t="shared" ca="1" si="27"/>
        <v>0</v>
      </c>
      <c r="M23" s="228">
        <f t="shared" ca="1" si="27"/>
        <v>0</v>
      </c>
      <c r="N23" s="228">
        <f t="shared" ca="1" si="27"/>
        <v>0</v>
      </c>
      <c r="O23" s="228">
        <f t="shared" ca="1" si="27"/>
        <v>0</v>
      </c>
      <c r="P23" s="228">
        <f t="shared" ca="1" si="27"/>
        <v>0</v>
      </c>
      <c r="Q23" s="228">
        <f t="shared" ca="1" si="27"/>
        <v>0</v>
      </c>
      <c r="R23" s="228">
        <f t="shared" ca="1" si="27"/>
        <v>0</v>
      </c>
      <c r="S23" s="228">
        <f t="shared" ca="1" si="27"/>
        <v>0</v>
      </c>
      <c r="T23" s="228">
        <f t="shared" ca="1" si="27"/>
        <v>0</v>
      </c>
      <c r="U23" s="228">
        <f t="shared" ca="1" si="27"/>
        <v>0</v>
      </c>
      <c r="V23" s="228">
        <f t="shared" ca="1" si="27"/>
        <v>0</v>
      </c>
      <c r="W23" s="228">
        <f t="shared" ca="1" si="27"/>
        <v>0</v>
      </c>
      <c r="X23" s="228">
        <f t="shared" ref="X23:AM32" ca="1" si="28">OFFSET(INDIRECT("'"&amp;Opt_alt&amp;"'!H12"),$A23,X$5)*$DF23</f>
        <v>0</v>
      </c>
      <c r="Y23" s="228">
        <f t="shared" ca="1" si="28"/>
        <v>0</v>
      </c>
      <c r="Z23" s="228">
        <f t="shared" ca="1" si="28"/>
        <v>0</v>
      </c>
      <c r="AA23" s="228">
        <f t="shared" ca="1" si="28"/>
        <v>0</v>
      </c>
      <c r="AB23" s="228">
        <f t="shared" ca="1" si="28"/>
        <v>0</v>
      </c>
      <c r="AC23" s="228">
        <f t="shared" ca="1" si="28"/>
        <v>0</v>
      </c>
      <c r="AD23" s="228">
        <f t="shared" ca="1" si="28"/>
        <v>0</v>
      </c>
      <c r="AE23" s="228">
        <f t="shared" ca="1" si="28"/>
        <v>0</v>
      </c>
      <c r="AF23" s="228">
        <f t="shared" ca="1" si="28"/>
        <v>0</v>
      </c>
      <c r="AG23" s="228">
        <f t="shared" ca="1" si="28"/>
        <v>0</v>
      </c>
      <c r="AH23" s="228">
        <f t="shared" ca="1" si="28"/>
        <v>0</v>
      </c>
      <c r="AI23" s="228">
        <f t="shared" ca="1" si="28"/>
        <v>0</v>
      </c>
      <c r="AJ23" s="228">
        <f t="shared" ca="1" si="28"/>
        <v>0</v>
      </c>
      <c r="AK23" s="228">
        <f t="shared" ca="1" si="28"/>
        <v>0</v>
      </c>
      <c r="AL23" s="228">
        <f t="shared" ca="1" si="28"/>
        <v>0</v>
      </c>
      <c r="AM23" s="228">
        <f t="shared" ca="1" si="28"/>
        <v>0</v>
      </c>
      <c r="AN23" s="228">
        <f t="shared" ref="AN23:BC32" ca="1" si="29">OFFSET(INDIRECT("'"&amp;Opt_alt&amp;"'!H12"),$A23,AN$5)*$DF23</f>
        <v>0</v>
      </c>
      <c r="AO23" s="228">
        <f t="shared" ca="1" si="29"/>
        <v>0</v>
      </c>
      <c r="AP23" s="228">
        <f t="shared" ca="1" si="29"/>
        <v>0</v>
      </c>
      <c r="AQ23" s="228">
        <f t="shared" ca="1" si="29"/>
        <v>0</v>
      </c>
      <c r="AR23" s="228">
        <f t="shared" ca="1" si="29"/>
        <v>0</v>
      </c>
      <c r="AS23" s="228">
        <f t="shared" ca="1" si="29"/>
        <v>0</v>
      </c>
      <c r="AT23" s="228">
        <f t="shared" ca="1" si="29"/>
        <v>0</v>
      </c>
      <c r="AU23" s="228">
        <f t="shared" ca="1" si="29"/>
        <v>0</v>
      </c>
      <c r="AV23" s="228">
        <f t="shared" ca="1" si="29"/>
        <v>0</v>
      </c>
      <c r="AW23" s="228">
        <f t="shared" ca="1" si="29"/>
        <v>0</v>
      </c>
      <c r="AX23" s="228">
        <f t="shared" ca="1" si="29"/>
        <v>0</v>
      </c>
      <c r="AY23" s="228">
        <f t="shared" ca="1" si="29"/>
        <v>0</v>
      </c>
      <c r="AZ23" s="228">
        <f t="shared" ca="1" si="29"/>
        <v>0</v>
      </c>
      <c r="BA23" s="228">
        <f t="shared" ca="1" si="29"/>
        <v>0</v>
      </c>
      <c r="BB23" s="228">
        <f t="shared" ca="1" si="29"/>
        <v>0</v>
      </c>
      <c r="BC23" s="228">
        <f t="shared" ca="1" si="29"/>
        <v>0</v>
      </c>
      <c r="BD23" s="228">
        <f t="shared" ref="BD23:BS32" ca="1" si="30">OFFSET(INDIRECT("'"&amp;Opt_alt&amp;"'!H12"),$A23,BD$5)*$DF23</f>
        <v>0</v>
      </c>
      <c r="BE23" s="228">
        <f t="shared" ca="1" si="30"/>
        <v>0</v>
      </c>
      <c r="BF23" s="228">
        <f t="shared" ca="1" si="30"/>
        <v>0</v>
      </c>
      <c r="BG23" s="228">
        <f t="shared" ca="1" si="30"/>
        <v>0</v>
      </c>
      <c r="BH23" s="228">
        <f t="shared" ca="1" si="30"/>
        <v>0</v>
      </c>
      <c r="BI23" s="228">
        <f t="shared" ca="1" si="30"/>
        <v>0</v>
      </c>
      <c r="BJ23" s="228">
        <f t="shared" ca="1" si="30"/>
        <v>0</v>
      </c>
      <c r="BK23" s="228">
        <f t="shared" ca="1" si="30"/>
        <v>0</v>
      </c>
      <c r="BL23" s="228">
        <f t="shared" ca="1" si="30"/>
        <v>0</v>
      </c>
      <c r="BM23" s="228">
        <f t="shared" ca="1" si="30"/>
        <v>0</v>
      </c>
      <c r="BN23" s="228">
        <f t="shared" ca="1" si="30"/>
        <v>0</v>
      </c>
      <c r="BO23" s="228">
        <f t="shared" ca="1" si="30"/>
        <v>0</v>
      </c>
      <c r="BP23" s="228">
        <f t="shared" ca="1" si="30"/>
        <v>0</v>
      </c>
      <c r="BQ23" s="228">
        <f t="shared" ca="1" si="30"/>
        <v>0</v>
      </c>
      <c r="BR23" s="228">
        <f t="shared" ca="1" si="30"/>
        <v>0</v>
      </c>
      <c r="BS23" s="228">
        <f t="shared" ca="1" si="30"/>
        <v>0</v>
      </c>
      <c r="BT23" s="228">
        <f t="shared" ref="BT23:CI32" ca="1" si="31">OFFSET(INDIRECT("'"&amp;Opt_alt&amp;"'!H12"),$A23,BT$5)*$DF23</f>
        <v>0</v>
      </c>
      <c r="BU23" s="228">
        <f t="shared" ca="1" si="31"/>
        <v>0</v>
      </c>
      <c r="BV23" s="228">
        <f t="shared" ca="1" si="31"/>
        <v>0</v>
      </c>
      <c r="BW23" s="228">
        <f t="shared" ca="1" si="31"/>
        <v>0</v>
      </c>
      <c r="BX23" s="228">
        <f t="shared" ca="1" si="31"/>
        <v>0</v>
      </c>
      <c r="BY23" s="228">
        <f t="shared" ca="1" si="31"/>
        <v>0</v>
      </c>
      <c r="BZ23" s="228">
        <f t="shared" ca="1" si="31"/>
        <v>0</v>
      </c>
      <c r="CA23" s="228">
        <f t="shared" ca="1" si="31"/>
        <v>0</v>
      </c>
      <c r="CB23" s="228">
        <f t="shared" ca="1" si="31"/>
        <v>0</v>
      </c>
      <c r="CC23" s="228">
        <f t="shared" ca="1" si="31"/>
        <v>0</v>
      </c>
      <c r="CD23" s="228">
        <f t="shared" ca="1" si="31"/>
        <v>0</v>
      </c>
      <c r="CE23" s="228">
        <f t="shared" ca="1" si="31"/>
        <v>0</v>
      </c>
      <c r="CF23" s="228">
        <f t="shared" ca="1" si="31"/>
        <v>0</v>
      </c>
      <c r="CG23" s="228">
        <f t="shared" ca="1" si="31"/>
        <v>0</v>
      </c>
      <c r="CH23" s="228">
        <f t="shared" ca="1" si="31"/>
        <v>0</v>
      </c>
      <c r="CI23" s="228">
        <f t="shared" ca="1" si="31"/>
        <v>0</v>
      </c>
      <c r="CJ23" s="228">
        <f t="shared" ref="CJ23:CY32" ca="1" si="32">OFFSET(INDIRECT("'"&amp;Opt_alt&amp;"'!H12"),$A23,CJ$5)*$DF23</f>
        <v>0</v>
      </c>
      <c r="CK23" s="228">
        <f t="shared" ca="1" si="32"/>
        <v>0</v>
      </c>
      <c r="CL23" s="228">
        <f t="shared" ca="1" si="32"/>
        <v>0</v>
      </c>
      <c r="CM23" s="228">
        <f t="shared" ca="1" si="32"/>
        <v>0</v>
      </c>
      <c r="CN23" s="228">
        <f t="shared" ca="1" si="32"/>
        <v>0</v>
      </c>
      <c r="CO23" s="228">
        <f t="shared" ca="1" si="32"/>
        <v>0</v>
      </c>
      <c r="CP23" s="228">
        <f t="shared" ca="1" si="32"/>
        <v>0</v>
      </c>
      <c r="CQ23" s="228">
        <f t="shared" ca="1" si="32"/>
        <v>0</v>
      </c>
      <c r="CR23" s="228">
        <f t="shared" ca="1" si="32"/>
        <v>0</v>
      </c>
      <c r="CS23" s="228">
        <f t="shared" ca="1" si="32"/>
        <v>0</v>
      </c>
      <c r="CT23" s="228">
        <f t="shared" ca="1" si="32"/>
        <v>0</v>
      </c>
      <c r="CU23" s="228">
        <f t="shared" ca="1" si="32"/>
        <v>0</v>
      </c>
      <c r="CV23" s="228">
        <f t="shared" ca="1" si="32"/>
        <v>0</v>
      </c>
      <c r="CW23" s="228">
        <f t="shared" ca="1" si="32"/>
        <v>0</v>
      </c>
      <c r="CX23" s="228">
        <f t="shared" ca="1" si="32"/>
        <v>0</v>
      </c>
      <c r="CY23" s="228">
        <f t="shared" ca="1" si="32"/>
        <v>0</v>
      </c>
      <c r="CZ23" s="228">
        <f t="shared" ref="CT23:DC32" ca="1" si="33">OFFSET(INDIRECT("'"&amp;Opt_alt&amp;"'!H12"),$A23,CZ$5)*$DF23</f>
        <v>0</v>
      </c>
      <c r="DA23" s="228">
        <f t="shared" ca="1" si="33"/>
        <v>0</v>
      </c>
      <c r="DB23" s="228">
        <f t="shared" ca="1" si="33"/>
        <v>0</v>
      </c>
      <c r="DC23" s="228">
        <f t="shared" ca="1" si="33"/>
        <v>0</v>
      </c>
      <c r="DE23" s="403" t="str">
        <f t="shared" ca="1" si="24"/>
        <v>D.2.1.</v>
      </c>
      <c r="DF23" s="273">
        <f t="shared" ref="DF23:DF32" ca="1" si="34">VLOOKUP(DE23,scenarijai,$DF$6,FALSE)</f>
        <v>1</v>
      </c>
      <c r="DG23" s="261">
        <f t="shared" ref="DG23:DG32" ca="1" si="35">OFFSET(INDIRECT("'"&amp;Opt_alt&amp;"'!H12"),$A23,DG$5)</f>
        <v>21</v>
      </c>
      <c r="DH23" s="278">
        <v>0</v>
      </c>
    </row>
    <row r="24" spans="1:112" hidden="1">
      <c r="A24" s="210">
        <v>12</v>
      </c>
      <c r="B24" s="347" t="str">
        <f t="shared" ca="1" si="12"/>
        <v>D.2.2.</v>
      </c>
      <c r="C24" s="216" t="str">
        <f t="shared" ca="1" si="13"/>
        <v>Veikla</v>
      </c>
      <c r="D24" s="235"/>
      <c r="E24" s="239">
        <f t="shared" ca="1" si="14"/>
        <v>0.21</v>
      </c>
      <c r="F24" s="233">
        <f ca="1">H24+NPV(FD,I24:INDEX(I24:DC24,PAL))</f>
        <v>0</v>
      </c>
      <c r="G24" s="230">
        <f ca="1">SUMIF($H$5:$DC$5,"&lt;="&amp;PAL,$H24:$DC24)</f>
        <v>0</v>
      </c>
      <c r="H24" s="228">
        <f t="shared" ca="1" si="27"/>
        <v>0</v>
      </c>
      <c r="I24" s="228">
        <f t="shared" ca="1" si="27"/>
        <v>0</v>
      </c>
      <c r="J24" s="228">
        <f t="shared" ca="1" si="27"/>
        <v>0</v>
      </c>
      <c r="K24" s="228">
        <f t="shared" ca="1" si="27"/>
        <v>0</v>
      </c>
      <c r="L24" s="228">
        <f t="shared" ca="1" si="27"/>
        <v>0</v>
      </c>
      <c r="M24" s="228">
        <f t="shared" ca="1" si="27"/>
        <v>0</v>
      </c>
      <c r="N24" s="228">
        <f t="shared" ca="1" si="27"/>
        <v>0</v>
      </c>
      <c r="O24" s="228">
        <f t="shared" ca="1" si="27"/>
        <v>0</v>
      </c>
      <c r="P24" s="228">
        <f t="shared" ca="1" si="27"/>
        <v>0</v>
      </c>
      <c r="Q24" s="228">
        <f t="shared" ca="1" si="27"/>
        <v>0</v>
      </c>
      <c r="R24" s="228">
        <f t="shared" ca="1" si="27"/>
        <v>0</v>
      </c>
      <c r="S24" s="228">
        <f t="shared" ca="1" si="27"/>
        <v>0</v>
      </c>
      <c r="T24" s="228">
        <f t="shared" ca="1" si="27"/>
        <v>0</v>
      </c>
      <c r="U24" s="228">
        <f t="shared" ca="1" si="27"/>
        <v>0</v>
      </c>
      <c r="V24" s="228">
        <f t="shared" ca="1" si="27"/>
        <v>0</v>
      </c>
      <c r="W24" s="228">
        <f t="shared" ca="1" si="27"/>
        <v>0</v>
      </c>
      <c r="X24" s="228">
        <f t="shared" ca="1" si="28"/>
        <v>0</v>
      </c>
      <c r="Y24" s="228">
        <f t="shared" ca="1" si="28"/>
        <v>0</v>
      </c>
      <c r="Z24" s="228">
        <f t="shared" ca="1" si="28"/>
        <v>0</v>
      </c>
      <c r="AA24" s="228">
        <f t="shared" ca="1" si="28"/>
        <v>0</v>
      </c>
      <c r="AB24" s="228">
        <f t="shared" ca="1" si="28"/>
        <v>0</v>
      </c>
      <c r="AC24" s="228">
        <f t="shared" ca="1" si="28"/>
        <v>0</v>
      </c>
      <c r="AD24" s="228">
        <f t="shared" ca="1" si="28"/>
        <v>0</v>
      </c>
      <c r="AE24" s="228">
        <f t="shared" ca="1" si="28"/>
        <v>0</v>
      </c>
      <c r="AF24" s="228">
        <f t="shared" ca="1" si="28"/>
        <v>0</v>
      </c>
      <c r="AG24" s="228">
        <f t="shared" ca="1" si="28"/>
        <v>0</v>
      </c>
      <c r="AH24" s="228">
        <f t="shared" ca="1" si="28"/>
        <v>0</v>
      </c>
      <c r="AI24" s="228">
        <f t="shared" ca="1" si="28"/>
        <v>0</v>
      </c>
      <c r="AJ24" s="228">
        <f t="shared" ca="1" si="28"/>
        <v>0</v>
      </c>
      <c r="AK24" s="228">
        <f t="shared" ca="1" si="28"/>
        <v>0</v>
      </c>
      <c r="AL24" s="228">
        <f t="shared" ca="1" si="28"/>
        <v>0</v>
      </c>
      <c r="AM24" s="228">
        <f t="shared" ca="1" si="28"/>
        <v>0</v>
      </c>
      <c r="AN24" s="228">
        <f t="shared" ca="1" si="29"/>
        <v>0</v>
      </c>
      <c r="AO24" s="228">
        <f t="shared" ca="1" si="29"/>
        <v>0</v>
      </c>
      <c r="AP24" s="228">
        <f t="shared" ca="1" si="29"/>
        <v>0</v>
      </c>
      <c r="AQ24" s="228">
        <f t="shared" ca="1" si="29"/>
        <v>0</v>
      </c>
      <c r="AR24" s="228">
        <f t="shared" ca="1" si="29"/>
        <v>0</v>
      </c>
      <c r="AS24" s="228">
        <f t="shared" ca="1" si="29"/>
        <v>0</v>
      </c>
      <c r="AT24" s="228">
        <f t="shared" ca="1" si="29"/>
        <v>0</v>
      </c>
      <c r="AU24" s="228">
        <f t="shared" ca="1" si="29"/>
        <v>0</v>
      </c>
      <c r="AV24" s="228">
        <f t="shared" ca="1" si="29"/>
        <v>0</v>
      </c>
      <c r="AW24" s="228">
        <f t="shared" ca="1" si="29"/>
        <v>0</v>
      </c>
      <c r="AX24" s="228">
        <f t="shared" ca="1" si="29"/>
        <v>0</v>
      </c>
      <c r="AY24" s="228">
        <f t="shared" ca="1" si="29"/>
        <v>0</v>
      </c>
      <c r="AZ24" s="228">
        <f t="shared" ca="1" si="29"/>
        <v>0</v>
      </c>
      <c r="BA24" s="228">
        <f t="shared" ca="1" si="29"/>
        <v>0</v>
      </c>
      <c r="BB24" s="228">
        <f t="shared" ca="1" si="29"/>
        <v>0</v>
      </c>
      <c r="BC24" s="228">
        <f t="shared" ca="1" si="29"/>
        <v>0</v>
      </c>
      <c r="BD24" s="228">
        <f t="shared" ca="1" si="30"/>
        <v>0</v>
      </c>
      <c r="BE24" s="228">
        <f t="shared" ca="1" si="30"/>
        <v>0</v>
      </c>
      <c r="BF24" s="228">
        <f t="shared" ca="1" si="30"/>
        <v>0</v>
      </c>
      <c r="BG24" s="228">
        <f t="shared" ca="1" si="30"/>
        <v>0</v>
      </c>
      <c r="BH24" s="228">
        <f t="shared" ca="1" si="30"/>
        <v>0</v>
      </c>
      <c r="BI24" s="228">
        <f t="shared" ca="1" si="30"/>
        <v>0</v>
      </c>
      <c r="BJ24" s="228">
        <f t="shared" ca="1" si="30"/>
        <v>0</v>
      </c>
      <c r="BK24" s="228">
        <f t="shared" ca="1" si="30"/>
        <v>0</v>
      </c>
      <c r="BL24" s="228">
        <f t="shared" ca="1" si="30"/>
        <v>0</v>
      </c>
      <c r="BM24" s="228">
        <f t="shared" ca="1" si="30"/>
        <v>0</v>
      </c>
      <c r="BN24" s="228">
        <f t="shared" ca="1" si="30"/>
        <v>0</v>
      </c>
      <c r="BO24" s="228">
        <f t="shared" ca="1" si="30"/>
        <v>0</v>
      </c>
      <c r="BP24" s="228">
        <f t="shared" ca="1" si="30"/>
        <v>0</v>
      </c>
      <c r="BQ24" s="228">
        <f t="shared" ca="1" si="30"/>
        <v>0</v>
      </c>
      <c r="BR24" s="228">
        <f t="shared" ca="1" si="30"/>
        <v>0</v>
      </c>
      <c r="BS24" s="228">
        <f t="shared" ca="1" si="30"/>
        <v>0</v>
      </c>
      <c r="BT24" s="228">
        <f t="shared" ca="1" si="31"/>
        <v>0</v>
      </c>
      <c r="BU24" s="228">
        <f t="shared" ca="1" si="31"/>
        <v>0</v>
      </c>
      <c r="BV24" s="228">
        <f t="shared" ca="1" si="31"/>
        <v>0</v>
      </c>
      <c r="BW24" s="228">
        <f t="shared" ca="1" si="31"/>
        <v>0</v>
      </c>
      <c r="BX24" s="228">
        <f t="shared" ca="1" si="31"/>
        <v>0</v>
      </c>
      <c r="BY24" s="228">
        <f t="shared" ca="1" si="31"/>
        <v>0</v>
      </c>
      <c r="BZ24" s="228">
        <f t="shared" ca="1" si="31"/>
        <v>0</v>
      </c>
      <c r="CA24" s="228">
        <f t="shared" ca="1" si="31"/>
        <v>0</v>
      </c>
      <c r="CB24" s="228">
        <f t="shared" ca="1" si="31"/>
        <v>0</v>
      </c>
      <c r="CC24" s="228">
        <f t="shared" ca="1" si="31"/>
        <v>0</v>
      </c>
      <c r="CD24" s="228">
        <f t="shared" ca="1" si="31"/>
        <v>0</v>
      </c>
      <c r="CE24" s="228">
        <f t="shared" ca="1" si="31"/>
        <v>0</v>
      </c>
      <c r="CF24" s="228">
        <f t="shared" ca="1" si="31"/>
        <v>0</v>
      </c>
      <c r="CG24" s="228">
        <f t="shared" ca="1" si="31"/>
        <v>0</v>
      </c>
      <c r="CH24" s="228">
        <f t="shared" ca="1" si="31"/>
        <v>0</v>
      </c>
      <c r="CI24" s="228">
        <f t="shared" ca="1" si="31"/>
        <v>0</v>
      </c>
      <c r="CJ24" s="228">
        <f t="shared" ca="1" si="32"/>
        <v>0</v>
      </c>
      <c r="CK24" s="228">
        <f t="shared" ca="1" si="32"/>
        <v>0</v>
      </c>
      <c r="CL24" s="228">
        <f t="shared" ca="1" si="32"/>
        <v>0</v>
      </c>
      <c r="CM24" s="228">
        <f t="shared" ca="1" si="32"/>
        <v>0</v>
      </c>
      <c r="CN24" s="228">
        <f t="shared" ca="1" si="32"/>
        <v>0</v>
      </c>
      <c r="CO24" s="228">
        <f t="shared" ca="1" si="32"/>
        <v>0</v>
      </c>
      <c r="CP24" s="228">
        <f t="shared" ca="1" si="32"/>
        <v>0</v>
      </c>
      <c r="CQ24" s="228">
        <f t="shared" ca="1" si="32"/>
        <v>0</v>
      </c>
      <c r="CR24" s="228">
        <f t="shared" ca="1" si="32"/>
        <v>0</v>
      </c>
      <c r="CS24" s="228">
        <f t="shared" ca="1" si="32"/>
        <v>0</v>
      </c>
      <c r="CT24" s="228">
        <f t="shared" ca="1" si="33"/>
        <v>0</v>
      </c>
      <c r="CU24" s="228">
        <f t="shared" ca="1" si="33"/>
        <v>0</v>
      </c>
      <c r="CV24" s="228">
        <f t="shared" ca="1" si="33"/>
        <v>0</v>
      </c>
      <c r="CW24" s="228">
        <f t="shared" ca="1" si="33"/>
        <v>0</v>
      </c>
      <c r="CX24" s="228">
        <f t="shared" ca="1" si="33"/>
        <v>0</v>
      </c>
      <c r="CY24" s="228">
        <f t="shared" ca="1" si="33"/>
        <v>0</v>
      </c>
      <c r="CZ24" s="228">
        <f t="shared" ca="1" si="33"/>
        <v>0</v>
      </c>
      <c r="DA24" s="228">
        <f t="shared" ca="1" si="33"/>
        <v>0</v>
      </c>
      <c r="DB24" s="228">
        <f t="shared" ca="1" si="33"/>
        <v>0</v>
      </c>
      <c r="DC24" s="228">
        <f t="shared" ca="1" si="33"/>
        <v>0</v>
      </c>
      <c r="DE24" s="403" t="str">
        <f t="shared" ca="1" si="24"/>
        <v>D.2.2.</v>
      </c>
      <c r="DF24" s="273">
        <f t="shared" ca="1" si="34"/>
        <v>1</v>
      </c>
      <c r="DG24" s="261">
        <f t="shared" ca="1" si="35"/>
        <v>21</v>
      </c>
      <c r="DH24" s="278">
        <v>0</v>
      </c>
    </row>
    <row r="25" spans="1:112" hidden="1">
      <c r="A25" s="210">
        <v>13</v>
      </c>
      <c r="B25" s="347" t="str">
        <f t="shared" ca="1" si="12"/>
        <v>D.2.3.</v>
      </c>
      <c r="C25" s="216" t="str">
        <f t="shared" ca="1" si="13"/>
        <v>Veikla</v>
      </c>
      <c r="D25" s="235"/>
      <c r="E25" s="239">
        <f t="shared" ca="1" si="14"/>
        <v>0.21</v>
      </c>
      <c r="F25" s="233">
        <f ca="1">H25+NPV(FD,I25:INDEX(I25:DC25,PAL))</f>
        <v>0</v>
      </c>
      <c r="G25" s="230">
        <f ca="1">SUMIF($H$5:$DC$5,"&lt;="&amp;PAL,$H25:$DC25)</f>
        <v>0</v>
      </c>
      <c r="H25" s="228">
        <f t="shared" ca="1" si="27"/>
        <v>0</v>
      </c>
      <c r="I25" s="228">
        <f t="shared" ca="1" si="27"/>
        <v>0</v>
      </c>
      <c r="J25" s="228">
        <f t="shared" ca="1" si="27"/>
        <v>0</v>
      </c>
      <c r="K25" s="228">
        <f t="shared" ca="1" si="27"/>
        <v>0</v>
      </c>
      <c r="L25" s="228">
        <f t="shared" ca="1" si="27"/>
        <v>0</v>
      </c>
      <c r="M25" s="228">
        <f t="shared" ca="1" si="27"/>
        <v>0</v>
      </c>
      <c r="N25" s="228">
        <f t="shared" ca="1" si="27"/>
        <v>0</v>
      </c>
      <c r="O25" s="228">
        <f t="shared" ca="1" si="27"/>
        <v>0</v>
      </c>
      <c r="P25" s="228">
        <f t="shared" ca="1" si="27"/>
        <v>0</v>
      </c>
      <c r="Q25" s="228">
        <f t="shared" ca="1" si="27"/>
        <v>0</v>
      </c>
      <c r="R25" s="228">
        <f t="shared" ca="1" si="27"/>
        <v>0</v>
      </c>
      <c r="S25" s="228">
        <f t="shared" ca="1" si="27"/>
        <v>0</v>
      </c>
      <c r="T25" s="228">
        <f t="shared" ca="1" si="27"/>
        <v>0</v>
      </c>
      <c r="U25" s="228">
        <f t="shared" ca="1" si="27"/>
        <v>0</v>
      </c>
      <c r="V25" s="228">
        <f t="shared" ca="1" si="27"/>
        <v>0</v>
      </c>
      <c r="W25" s="228">
        <f t="shared" ca="1" si="27"/>
        <v>0</v>
      </c>
      <c r="X25" s="228">
        <f t="shared" ca="1" si="28"/>
        <v>0</v>
      </c>
      <c r="Y25" s="228">
        <f t="shared" ca="1" si="28"/>
        <v>0</v>
      </c>
      <c r="Z25" s="228">
        <f t="shared" ca="1" si="28"/>
        <v>0</v>
      </c>
      <c r="AA25" s="228">
        <f t="shared" ca="1" si="28"/>
        <v>0</v>
      </c>
      <c r="AB25" s="228">
        <f t="shared" ca="1" si="28"/>
        <v>0</v>
      </c>
      <c r="AC25" s="228">
        <f t="shared" ca="1" si="28"/>
        <v>0</v>
      </c>
      <c r="AD25" s="228">
        <f t="shared" ca="1" si="28"/>
        <v>0</v>
      </c>
      <c r="AE25" s="228">
        <f t="shared" ca="1" si="28"/>
        <v>0</v>
      </c>
      <c r="AF25" s="228">
        <f t="shared" ca="1" si="28"/>
        <v>0</v>
      </c>
      <c r="AG25" s="228">
        <f t="shared" ca="1" si="28"/>
        <v>0</v>
      </c>
      <c r="AH25" s="228">
        <f t="shared" ca="1" si="28"/>
        <v>0</v>
      </c>
      <c r="AI25" s="228">
        <f t="shared" ca="1" si="28"/>
        <v>0</v>
      </c>
      <c r="AJ25" s="228">
        <f t="shared" ca="1" si="28"/>
        <v>0</v>
      </c>
      <c r="AK25" s="228">
        <f t="shared" ca="1" si="28"/>
        <v>0</v>
      </c>
      <c r="AL25" s="228">
        <f t="shared" ca="1" si="28"/>
        <v>0</v>
      </c>
      <c r="AM25" s="228">
        <f t="shared" ca="1" si="28"/>
        <v>0</v>
      </c>
      <c r="AN25" s="228">
        <f t="shared" ca="1" si="29"/>
        <v>0</v>
      </c>
      <c r="AO25" s="228">
        <f t="shared" ca="1" si="29"/>
        <v>0</v>
      </c>
      <c r="AP25" s="228">
        <f t="shared" ca="1" si="29"/>
        <v>0</v>
      </c>
      <c r="AQ25" s="228">
        <f t="shared" ca="1" si="29"/>
        <v>0</v>
      </c>
      <c r="AR25" s="228">
        <f t="shared" ca="1" si="29"/>
        <v>0</v>
      </c>
      <c r="AS25" s="228">
        <f t="shared" ca="1" si="29"/>
        <v>0</v>
      </c>
      <c r="AT25" s="228">
        <f t="shared" ca="1" si="29"/>
        <v>0</v>
      </c>
      <c r="AU25" s="228">
        <f t="shared" ca="1" si="29"/>
        <v>0</v>
      </c>
      <c r="AV25" s="228">
        <f t="shared" ca="1" si="29"/>
        <v>0</v>
      </c>
      <c r="AW25" s="228">
        <f t="shared" ca="1" si="29"/>
        <v>0</v>
      </c>
      <c r="AX25" s="228">
        <f t="shared" ca="1" si="29"/>
        <v>0</v>
      </c>
      <c r="AY25" s="228">
        <f t="shared" ca="1" si="29"/>
        <v>0</v>
      </c>
      <c r="AZ25" s="228">
        <f t="shared" ca="1" si="29"/>
        <v>0</v>
      </c>
      <c r="BA25" s="228">
        <f t="shared" ca="1" si="29"/>
        <v>0</v>
      </c>
      <c r="BB25" s="228">
        <f t="shared" ca="1" si="29"/>
        <v>0</v>
      </c>
      <c r="BC25" s="228">
        <f t="shared" ca="1" si="29"/>
        <v>0</v>
      </c>
      <c r="BD25" s="228">
        <f t="shared" ca="1" si="30"/>
        <v>0</v>
      </c>
      <c r="BE25" s="228">
        <f t="shared" ca="1" si="30"/>
        <v>0</v>
      </c>
      <c r="BF25" s="228">
        <f t="shared" ca="1" si="30"/>
        <v>0</v>
      </c>
      <c r="BG25" s="228">
        <f t="shared" ca="1" si="30"/>
        <v>0</v>
      </c>
      <c r="BH25" s="228">
        <f t="shared" ca="1" si="30"/>
        <v>0</v>
      </c>
      <c r="BI25" s="228">
        <f t="shared" ca="1" si="30"/>
        <v>0</v>
      </c>
      <c r="BJ25" s="228">
        <f t="shared" ca="1" si="30"/>
        <v>0</v>
      </c>
      <c r="BK25" s="228">
        <f t="shared" ca="1" si="30"/>
        <v>0</v>
      </c>
      <c r="BL25" s="228">
        <f t="shared" ca="1" si="30"/>
        <v>0</v>
      </c>
      <c r="BM25" s="228">
        <f t="shared" ca="1" si="30"/>
        <v>0</v>
      </c>
      <c r="BN25" s="228">
        <f t="shared" ca="1" si="30"/>
        <v>0</v>
      </c>
      <c r="BO25" s="228">
        <f t="shared" ca="1" si="30"/>
        <v>0</v>
      </c>
      <c r="BP25" s="228">
        <f t="shared" ca="1" si="30"/>
        <v>0</v>
      </c>
      <c r="BQ25" s="228">
        <f t="shared" ca="1" si="30"/>
        <v>0</v>
      </c>
      <c r="BR25" s="228">
        <f t="shared" ca="1" si="30"/>
        <v>0</v>
      </c>
      <c r="BS25" s="228">
        <f t="shared" ca="1" si="30"/>
        <v>0</v>
      </c>
      <c r="BT25" s="228">
        <f t="shared" ca="1" si="31"/>
        <v>0</v>
      </c>
      <c r="BU25" s="228">
        <f t="shared" ca="1" si="31"/>
        <v>0</v>
      </c>
      <c r="BV25" s="228">
        <f t="shared" ca="1" si="31"/>
        <v>0</v>
      </c>
      <c r="BW25" s="228">
        <f t="shared" ca="1" si="31"/>
        <v>0</v>
      </c>
      <c r="BX25" s="228">
        <f t="shared" ca="1" si="31"/>
        <v>0</v>
      </c>
      <c r="BY25" s="228">
        <f t="shared" ca="1" si="31"/>
        <v>0</v>
      </c>
      <c r="BZ25" s="228">
        <f t="shared" ca="1" si="31"/>
        <v>0</v>
      </c>
      <c r="CA25" s="228">
        <f t="shared" ca="1" si="31"/>
        <v>0</v>
      </c>
      <c r="CB25" s="228">
        <f t="shared" ca="1" si="31"/>
        <v>0</v>
      </c>
      <c r="CC25" s="228">
        <f t="shared" ca="1" si="31"/>
        <v>0</v>
      </c>
      <c r="CD25" s="228">
        <f t="shared" ca="1" si="31"/>
        <v>0</v>
      </c>
      <c r="CE25" s="228">
        <f t="shared" ca="1" si="31"/>
        <v>0</v>
      </c>
      <c r="CF25" s="228">
        <f t="shared" ca="1" si="31"/>
        <v>0</v>
      </c>
      <c r="CG25" s="228">
        <f t="shared" ca="1" si="31"/>
        <v>0</v>
      </c>
      <c r="CH25" s="228">
        <f t="shared" ca="1" si="31"/>
        <v>0</v>
      </c>
      <c r="CI25" s="228">
        <f t="shared" ca="1" si="31"/>
        <v>0</v>
      </c>
      <c r="CJ25" s="228">
        <f t="shared" ca="1" si="32"/>
        <v>0</v>
      </c>
      <c r="CK25" s="228">
        <f t="shared" ca="1" si="32"/>
        <v>0</v>
      </c>
      <c r="CL25" s="228">
        <f t="shared" ca="1" si="32"/>
        <v>0</v>
      </c>
      <c r="CM25" s="228">
        <f t="shared" ca="1" si="32"/>
        <v>0</v>
      </c>
      <c r="CN25" s="228">
        <f t="shared" ca="1" si="32"/>
        <v>0</v>
      </c>
      <c r="CO25" s="228">
        <f t="shared" ca="1" si="32"/>
        <v>0</v>
      </c>
      <c r="CP25" s="228">
        <f t="shared" ca="1" si="32"/>
        <v>0</v>
      </c>
      <c r="CQ25" s="228">
        <f t="shared" ca="1" si="32"/>
        <v>0</v>
      </c>
      <c r="CR25" s="228">
        <f t="shared" ca="1" si="32"/>
        <v>0</v>
      </c>
      <c r="CS25" s="228">
        <f t="shared" ca="1" si="32"/>
        <v>0</v>
      </c>
      <c r="CT25" s="228">
        <f t="shared" ca="1" si="33"/>
        <v>0</v>
      </c>
      <c r="CU25" s="228">
        <f t="shared" ca="1" si="33"/>
        <v>0</v>
      </c>
      <c r="CV25" s="228">
        <f t="shared" ca="1" si="33"/>
        <v>0</v>
      </c>
      <c r="CW25" s="228">
        <f t="shared" ca="1" si="33"/>
        <v>0</v>
      </c>
      <c r="CX25" s="228">
        <f t="shared" ca="1" si="33"/>
        <v>0</v>
      </c>
      <c r="CY25" s="228">
        <f t="shared" ca="1" si="33"/>
        <v>0</v>
      </c>
      <c r="CZ25" s="228">
        <f t="shared" ca="1" si="33"/>
        <v>0</v>
      </c>
      <c r="DA25" s="228">
        <f t="shared" ca="1" si="33"/>
        <v>0</v>
      </c>
      <c r="DB25" s="228">
        <f t="shared" ca="1" si="33"/>
        <v>0</v>
      </c>
      <c r="DC25" s="228">
        <f t="shared" ca="1" si="33"/>
        <v>0</v>
      </c>
      <c r="DE25" s="403" t="str">
        <f t="shared" ca="1" si="24"/>
        <v>D.2.3.</v>
      </c>
      <c r="DF25" s="273">
        <f t="shared" ca="1" si="34"/>
        <v>1</v>
      </c>
      <c r="DG25" s="261">
        <f t="shared" ca="1" si="35"/>
        <v>21</v>
      </c>
      <c r="DH25" s="278">
        <v>0</v>
      </c>
    </row>
    <row r="26" spans="1:112" hidden="1">
      <c r="A26" s="210">
        <v>14</v>
      </c>
      <c r="B26" s="347" t="str">
        <f t="shared" ca="1" si="12"/>
        <v>D.2.4.</v>
      </c>
      <c r="C26" s="216" t="str">
        <f t="shared" ca="1" si="13"/>
        <v>Veikla</v>
      </c>
      <c r="D26" s="235"/>
      <c r="E26" s="239">
        <f t="shared" ca="1" si="14"/>
        <v>0.21</v>
      </c>
      <c r="F26" s="233">
        <f ca="1">H26+NPV(FD,I26:INDEX(I26:DC26,PAL))</f>
        <v>0</v>
      </c>
      <c r="G26" s="230">
        <f ca="1">SUMIF($H$5:$DC$5,"&lt;="&amp;PAL,$H26:$DC26)</f>
        <v>0</v>
      </c>
      <c r="H26" s="228">
        <f t="shared" ca="1" si="27"/>
        <v>0</v>
      </c>
      <c r="I26" s="228">
        <f t="shared" ca="1" si="27"/>
        <v>0</v>
      </c>
      <c r="J26" s="228">
        <f t="shared" ca="1" si="27"/>
        <v>0</v>
      </c>
      <c r="K26" s="228">
        <f t="shared" ca="1" si="27"/>
        <v>0</v>
      </c>
      <c r="L26" s="228">
        <f t="shared" ca="1" si="27"/>
        <v>0</v>
      </c>
      <c r="M26" s="228">
        <f t="shared" ca="1" si="27"/>
        <v>0</v>
      </c>
      <c r="N26" s="228">
        <f t="shared" ca="1" si="27"/>
        <v>0</v>
      </c>
      <c r="O26" s="228">
        <f t="shared" ca="1" si="27"/>
        <v>0</v>
      </c>
      <c r="P26" s="228">
        <f t="shared" ca="1" si="27"/>
        <v>0</v>
      </c>
      <c r="Q26" s="228">
        <f t="shared" ca="1" si="27"/>
        <v>0</v>
      </c>
      <c r="R26" s="228">
        <f t="shared" ca="1" si="27"/>
        <v>0</v>
      </c>
      <c r="S26" s="228">
        <f t="shared" ca="1" si="27"/>
        <v>0</v>
      </c>
      <c r="T26" s="228">
        <f t="shared" ca="1" si="27"/>
        <v>0</v>
      </c>
      <c r="U26" s="228">
        <f t="shared" ca="1" si="27"/>
        <v>0</v>
      </c>
      <c r="V26" s="228">
        <f t="shared" ca="1" si="27"/>
        <v>0</v>
      </c>
      <c r="W26" s="228">
        <f t="shared" ca="1" si="27"/>
        <v>0</v>
      </c>
      <c r="X26" s="228">
        <f t="shared" ca="1" si="28"/>
        <v>0</v>
      </c>
      <c r="Y26" s="228">
        <f t="shared" ca="1" si="28"/>
        <v>0</v>
      </c>
      <c r="Z26" s="228">
        <f t="shared" ca="1" si="28"/>
        <v>0</v>
      </c>
      <c r="AA26" s="228">
        <f t="shared" ca="1" si="28"/>
        <v>0</v>
      </c>
      <c r="AB26" s="228">
        <f t="shared" ca="1" si="28"/>
        <v>0</v>
      </c>
      <c r="AC26" s="228">
        <f t="shared" ca="1" si="28"/>
        <v>0</v>
      </c>
      <c r="AD26" s="228">
        <f t="shared" ca="1" si="28"/>
        <v>0</v>
      </c>
      <c r="AE26" s="228">
        <f t="shared" ca="1" si="28"/>
        <v>0</v>
      </c>
      <c r="AF26" s="228">
        <f t="shared" ca="1" si="28"/>
        <v>0</v>
      </c>
      <c r="AG26" s="228">
        <f t="shared" ca="1" si="28"/>
        <v>0</v>
      </c>
      <c r="AH26" s="228">
        <f t="shared" ca="1" si="28"/>
        <v>0</v>
      </c>
      <c r="AI26" s="228">
        <f t="shared" ca="1" si="28"/>
        <v>0</v>
      </c>
      <c r="AJ26" s="228">
        <f t="shared" ca="1" si="28"/>
        <v>0</v>
      </c>
      <c r="AK26" s="228">
        <f t="shared" ca="1" si="28"/>
        <v>0</v>
      </c>
      <c r="AL26" s="228">
        <f t="shared" ca="1" si="28"/>
        <v>0</v>
      </c>
      <c r="AM26" s="228">
        <f t="shared" ca="1" si="28"/>
        <v>0</v>
      </c>
      <c r="AN26" s="228">
        <f t="shared" ca="1" si="29"/>
        <v>0</v>
      </c>
      <c r="AO26" s="228">
        <f t="shared" ca="1" si="29"/>
        <v>0</v>
      </c>
      <c r="AP26" s="228">
        <f t="shared" ca="1" si="29"/>
        <v>0</v>
      </c>
      <c r="AQ26" s="228">
        <f t="shared" ca="1" si="29"/>
        <v>0</v>
      </c>
      <c r="AR26" s="228">
        <f t="shared" ca="1" si="29"/>
        <v>0</v>
      </c>
      <c r="AS26" s="228">
        <f t="shared" ca="1" si="29"/>
        <v>0</v>
      </c>
      <c r="AT26" s="228">
        <f t="shared" ca="1" si="29"/>
        <v>0</v>
      </c>
      <c r="AU26" s="228">
        <f t="shared" ca="1" si="29"/>
        <v>0</v>
      </c>
      <c r="AV26" s="228">
        <f t="shared" ca="1" si="29"/>
        <v>0</v>
      </c>
      <c r="AW26" s="228">
        <f t="shared" ca="1" si="29"/>
        <v>0</v>
      </c>
      <c r="AX26" s="228">
        <f t="shared" ca="1" si="29"/>
        <v>0</v>
      </c>
      <c r="AY26" s="228">
        <f t="shared" ca="1" si="29"/>
        <v>0</v>
      </c>
      <c r="AZ26" s="228">
        <f t="shared" ca="1" si="29"/>
        <v>0</v>
      </c>
      <c r="BA26" s="228">
        <f t="shared" ca="1" si="29"/>
        <v>0</v>
      </c>
      <c r="BB26" s="228">
        <f t="shared" ca="1" si="29"/>
        <v>0</v>
      </c>
      <c r="BC26" s="228">
        <f t="shared" ca="1" si="29"/>
        <v>0</v>
      </c>
      <c r="BD26" s="228">
        <f t="shared" ca="1" si="30"/>
        <v>0</v>
      </c>
      <c r="BE26" s="228">
        <f t="shared" ca="1" si="30"/>
        <v>0</v>
      </c>
      <c r="BF26" s="228">
        <f t="shared" ca="1" si="30"/>
        <v>0</v>
      </c>
      <c r="BG26" s="228">
        <f t="shared" ca="1" si="30"/>
        <v>0</v>
      </c>
      <c r="BH26" s="228">
        <f t="shared" ca="1" si="30"/>
        <v>0</v>
      </c>
      <c r="BI26" s="228">
        <f t="shared" ca="1" si="30"/>
        <v>0</v>
      </c>
      <c r="BJ26" s="228">
        <f t="shared" ca="1" si="30"/>
        <v>0</v>
      </c>
      <c r="BK26" s="228">
        <f t="shared" ca="1" si="30"/>
        <v>0</v>
      </c>
      <c r="BL26" s="228">
        <f t="shared" ca="1" si="30"/>
        <v>0</v>
      </c>
      <c r="BM26" s="228">
        <f t="shared" ca="1" si="30"/>
        <v>0</v>
      </c>
      <c r="BN26" s="228">
        <f t="shared" ca="1" si="30"/>
        <v>0</v>
      </c>
      <c r="BO26" s="228">
        <f t="shared" ca="1" si="30"/>
        <v>0</v>
      </c>
      <c r="BP26" s="228">
        <f t="shared" ca="1" si="30"/>
        <v>0</v>
      </c>
      <c r="BQ26" s="228">
        <f t="shared" ca="1" si="30"/>
        <v>0</v>
      </c>
      <c r="BR26" s="228">
        <f t="shared" ca="1" si="30"/>
        <v>0</v>
      </c>
      <c r="BS26" s="228">
        <f t="shared" ca="1" si="30"/>
        <v>0</v>
      </c>
      <c r="BT26" s="228">
        <f t="shared" ca="1" si="31"/>
        <v>0</v>
      </c>
      <c r="BU26" s="228">
        <f t="shared" ca="1" si="31"/>
        <v>0</v>
      </c>
      <c r="BV26" s="228">
        <f t="shared" ca="1" si="31"/>
        <v>0</v>
      </c>
      <c r="BW26" s="228">
        <f t="shared" ca="1" si="31"/>
        <v>0</v>
      </c>
      <c r="BX26" s="228">
        <f t="shared" ca="1" si="31"/>
        <v>0</v>
      </c>
      <c r="BY26" s="228">
        <f t="shared" ca="1" si="31"/>
        <v>0</v>
      </c>
      <c r="BZ26" s="228">
        <f t="shared" ca="1" si="31"/>
        <v>0</v>
      </c>
      <c r="CA26" s="228">
        <f t="shared" ca="1" si="31"/>
        <v>0</v>
      </c>
      <c r="CB26" s="228">
        <f t="shared" ca="1" si="31"/>
        <v>0</v>
      </c>
      <c r="CC26" s="228">
        <f t="shared" ca="1" si="31"/>
        <v>0</v>
      </c>
      <c r="CD26" s="228">
        <f t="shared" ca="1" si="31"/>
        <v>0</v>
      </c>
      <c r="CE26" s="228">
        <f t="shared" ca="1" si="31"/>
        <v>0</v>
      </c>
      <c r="CF26" s="228">
        <f t="shared" ca="1" si="31"/>
        <v>0</v>
      </c>
      <c r="CG26" s="228">
        <f t="shared" ca="1" si="31"/>
        <v>0</v>
      </c>
      <c r="CH26" s="228">
        <f t="shared" ca="1" si="31"/>
        <v>0</v>
      </c>
      <c r="CI26" s="228">
        <f t="shared" ca="1" si="31"/>
        <v>0</v>
      </c>
      <c r="CJ26" s="228">
        <f t="shared" ca="1" si="32"/>
        <v>0</v>
      </c>
      <c r="CK26" s="228">
        <f t="shared" ca="1" si="32"/>
        <v>0</v>
      </c>
      <c r="CL26" s="228">
        <f t="shared" ca="1" si="32"/>
        <v>0</v>
      </c>
      <c r="CM26" s="228">
        <f t="shared" ca="1" si="32"/>
        <v>0</v>
      </c>
      <c r="CN26" s="228">
        <f t="shared" ca="1" si="32"/>
        <v>0</v>
      </c>
      <c r="CO26" s="228">
        <f t="shared" ca="1" si="32"/>
        <v>0</v>
      </c>
      <c r="CP26" s="228">
        <f t="shared" ca="1" si="32"/>
        <v>0</v>
      </c>
      <c r="CQ26" s="228">
        <f t="shared" ca="1" si="32"/>
        <v>0</v>
      </c>
      <c r="CR26" s="228">
        <f t="shared" ca="1" si="32"/>
        <v>0</v>
      </c>
      <c r="CS26" s="228">
        <f t="shared" ca="1" si="32"/>
        <v>0</v>
      </c>
      <c r="CT26" s="228">
        <f t="shared" ca="1" si="33"/>
        <v>0</v>
      </c>
      <c r="CU26" s="228">
        <f t="shared" ca="1" si="33"/>
        <v>0</v>
      </c>
      <c r="CV26" s="228">
        <f t="shared" ca="1" si="33"/>
        <v>0</v>
      </c>
      <c r="CW26" s="228">
        <f t="shared" ca="1" si="33"/>
        <v>0</v>
      </c>
      <c r="CX26" s="228">
        <f t="shared" ca="1" si="33"/>
        <v>0</v>
      </c>
      <c r="CY26" s="228">
        <f t="shared" ca="1" si="33"/>
        <v>0</v>
      </c>
      <c r="CZ26" s="228">
        <f t="shared" ca="1" si="33"/>
        <v>0</v>
      </c>
      <c r="DA26" s="228">
        <f t="shared" ca="1" si="33"/>
        <v>0</v>
      </c>
      <c r="DB26" s="228">
        <f t="shared" ca="1" si="33"/>
        <v>0</v>
      </c>
      <c r="DC26" s="228">
        <f t="shared" ca="1" si="33"/>
        <v>0</v>
      </c>
      <c r="DE26" s="403" t="str">
        <f t="shared" ca="1" si="24"/>
        <v>D.2.4.</v>
      </c>
      <c r="DF26" s="273">
        <f t="shared" ca="1" si="34"/>
        <v>1</v>
      </c>
      <c r="DG26" s="261">
        <f t="shared" ca="1" si="35"/>
        <v>21</v>
      </c>
      <c r="DH26" s="278">
        <v>0</v>
      </c>
    </row>
    <row r="27" spans="1:112" hidden="1">
      <c r="A27" s="210">
        <v>15</v>
      </c>
      <c r="B27" s="347" t="str">
        <f t="shared" ca="1" si="12"/>
        <v>D.2.5.</v>
      </c>
      <c r="C27" s="216" t="str">
        <f t="shared" ca="1" si="13"/>
        <v>Veikla</v>
      </c>
      <c r="D27" s="235"/>
      <c r="E27" s="239">
        <f t="shared" ca="1" si="14"/>
        <v>0.21</v>
      </c>
      <c r="F27" s="233">
        <f ca="1">H27+NPV(FD,I27:INDEX(I27:DC27,PAL))</f>
        <v>0</v>
      </c>
      <c r="G27" s="230">
        <f ca="1">SUMIF($H$5:$DC$5,"&lt;="&amp;PAL,$H27:$DC27)</f>
        <v>0</v>
      </c>
      <c r="H27" s="228">
        <f t="shared" ca="1" si="27"/>
        <v>0</v>
      </c>
      <c r="I27" s="228">
        <f t="shared" ca="1" si="27"/>
        <v>0</v>
      </c>
      <c r="J27" s="228">
        <f t="shared" ca="1" si="27"/>
        <v>0</v>
      </c>
      <c r="K27" s="228">
        <f t="shared" ca="1" si="27"/>
        <v>0</v>
      </c>
      <c r="L27" s="228">
        <f t="shared" ca="1" si="27"/>
        <v>0</v>
      </c>
      <c r="M27" s="228">
        <f t="shared" ca="1" si="27"/>
        <v>0</v>
      </c>
      <c r="N27" s="228">
        <f t="shared" ca="1" si="27"/>
        <v>0</v>
      </c>
      <c r="O27" s="228">
        <f t="shared" ca="1" si="27"/>
        <v>0</v>
      </c>
      <c r="P27" s="228">
        <f t="shared" ca="1" si="27"/>
        <v>0</v>
      </c>
      <c r="Q27" s="228">
        <f t="shared" ca="1" si="27"/>
        <v>0</v>
      </c>
      <c r="R27" s="228">
        <f t="shared" ca="1" si="27"/>
        <v>0</v>
      </c>
      <c r="S27" s="228">
        <f t="shared" ca="1" si="27"/>
        <v>0</v>
      </c>
      <c r="T27" s="228">
        <f t="shared" ca="1" si="27"/>
        <v>0</v>
      </c>
      <c r="U27" s="228">
        <f t="shared" ca="1" si="27"/>
        <v>0</v>
      </c>
      <c r="V27" s="228">
        <f t="shared" ca="1" si="27"/>
        <v>0</v>
      </c>
      <c r="W27" s="228">
        <f t="shared" ca="1" si="27"/>
        <v>0</v>
      </c>
      <c r="X27" s="228">
        <f t="shared" ca="1" si="28"/>
        <v>0</v>
      </c>
      <c r="Y27" s="228">
        <f t="shared" ca="1" si="28"/>
        <v>0</v>
      </c>
      <c r="Z27" s="228">
        <f t="shared" ca="1" si="28"/>
        <v>0</v>
      </c>
      <c r="AA27" s="228">
        <f t="shared" ca="1" si="28"/>
        <v>0</v>
      </c>
      <c r="AB27" s="228">
        <f t="shared" ca="1" si="28"/>
        <v>0</v>
      </c>
      <c r="AC27" s="228">
        <f t="shared" ca="1" si="28"/>
        <v>0</v>
      </c>
      <c r="AD27" s="228">
        <f t="shared" ca="1" si="28"/>
        <v>0</v>
      </c>
      <c r="AE27" s="228">
        <f t="shared" ca="1" si="28"/>
        <v>0</v>
      </c>
      <c r="AF27" s="228">
        <f t="shared" ca="1" si="28"/>
        <v>0</v>
      </c>
      <c r="AG27" s="228">
        <f t="shared" ca="1" si="28"/>
        <v>0</v>
      </c>
      <c r="AH27" s="228">
        <f t="shared" ca="1" si="28"/>
        <v>0</v>
      </c>
      <c r="AI27" s="228">
        <f t="shared" ca="1" si="28"/>
        <v>0</v>
      </c>
      <c r="AJ27" s="228">
        <f t="shared" ca="1" si="28"/>
        <v>0</v>
      </c>
      <c r="AK27" s="228">
        <f t="shared" ca="1" si="28"/>
        <v>0</v>
      </c>
      <c r="AL27" s="228">
        <f t="shared" ca="1" si="28"/>
        <v>0</v>
      </c>
      <c r="AM27" s="228">
        <f t="shared" ca="1" si="28"/>
        <v>0</v>
      </c>
      <c r="AN27" s="228">
        <f t="shared" ca="1" si="29"/>
        <v>0</v>
      </c>
      <c r="AO27" s="228">
        <f t="shared" ca="1" si="29"/>
        <v>0</v>
      </c>
      <c r="AP27" s="228">
        <f t="shared" ca="1" si="29"/>
        <v>0</v>
      </c>
      <c r="AQ27" s="228">
        <f t="shared" ca="1" si="29"/>
        <v>0</v>
      </c>
      <c r="AR27" s="228">
        <f t="shared" ca="1" si="29"/>
        <v>0</v>
      </c>
      <c r="AS27" s="228">
        <f t="shared" ca="1" si="29"/>
        <v>0</v>
      </c>
      <c r="AT27" s="228">
        <f t="shared" ca="1" si="29"/>
        <v>0</v>
      </c>
      <c r="AU27" s="228">
        <f t="shared" ca="1" si="29"/>
        <v>0</v>
      </c>
      <c r="AV27" s="228">
        <f t="shared" ca="1" si="29"/>
        <v>0</v>
      </c>
      <c r="AW27" s="228">
        <f t="shared" ca="1" si="29"/>
        <v>0</v>
      </c>
      <c r="AX27" s="228">
        <f t="shared" ca="1" si="29"/>
        <v>0</v>
      </c>
      <c r="AY27" s="228">
        <f t="shared" ca="1" si="29"/>
        <v>0</v>
      </c>
      <c r="AZ27" s="228">
        <f t="shared" ca="1" si="29"/>
        <v>0</v>
      </c>
      <c r="BA27" s="228">
        <f t="shared" ca="1" si="29"/>
        <v>0</v>
      </c>
      <c r="BB27" s="228">
        <f t="shared" ca="1" si="29"/>
        <v>0</v>
      </c>
      <c r="BC27" s="228">
        <f t="shared" ca="1" si="29"/>
        <v>0</v>
      </c>
      <c r="BD27" s="228">
        <f t="shared" ca="1" si="30"/>
        <v>0</v>
      </c>
      <c r="BE27" s="228">
        <f t="shared" ca="1" si="30"/>
        <v>0</v>
      </c>
      <c r="BF27" s="228">
        <f t="shared" ca="1" si="30"/>
        <v>0</v>
      </c>
      <c r="BG27" s="228">
        <f t="shared" ca="1" si="30"/>
        <v>0</v>
      </c>
      <c r="BH27" s="228">
        <f t="shared" ca="1" si="30"/>
        <v>0</v>
      </c>
      <c r="BI27" s="228">
        <f t="shared" ca="1" si="30"/>
        <v>0</v>
      </c>
      <c r="BJ27" s="228">
        <f t="shared" ca="1" si="30"/>
        <v>0</v>
      </c>
      <c r="BK27" s="228">
        <f t="shared" ca="1" si="30"/>
        <v>0</v>
      </c>
      <c r="BL27" s="228">
        <f t="shared" ca="1" si="30"/>
        <v>0</v>
      </c>
      <c r="BM27" s="228">
        <f t="shared" ca="1" si="30"/>
        <v>0</v>
      </c>
      <c r="BN27" s="228">
        <f t="shared" ca="1" si="30"/>
        <v>0</v>
      </c>
      <c r="BO27" s="228">
        <f t="shared" ca="1" si="30"/>
        <v>0</v>
      </c>
      <c r="BP27" s="228">
        <f t="shared" ca="1" si="30"/>
        <v>0</v>
      </c>
      <c r="BQ27" s="228">
        <f t="shared" ca="1" si="30"/>
        <v>0</v>
      </c>
      <c r="BR27" s="228">
        <f t="shared" ca="1" si="30"/>
        <v>0</v>
      </c>
      <c r="BS27" s="228">
        <f t="shared" ca="1" si="30"/>
        <v>0</v>
      </c>
      <c r="BT27" s="228">
        <f t="shared" ca="1" si="31"/>
        <v>0</v>
      </c>
      <c r="BU27" s="228">
        <f t="shared" ca="1" si="31"/>
        <v>0</v>
      </c>
      <c r="BV27" s="228">
        <f t="shared" ca="1" si="31"/>
        <v>0</v>
      </c>
      <c r="BW27" s="228">
        <f t="shared" ca="1" si="31"/>
        <v>0</v>
      </c>
      <c r="BX27" s="228">
        <f t="shared" ca="1" si="31"/>
        <v>0</v>
      </c>
      <c r="BY27" s="228">
        <f t="shared" ca="1" si="31"/>
        <v>0</v>
      </c>
      <c r="BZ27" s="228">
        <f t="shared" ca="1" si="31"/>
        <v>0</v>
      </c>
      <c r="CA27" s="228">
        <f t="shared" ca="1" si="31"/>
        <v>0</v>
      </c>
      <c r="CB27" s="228">
        <f t="shared" ca="1" si="31"/>
        <v>0</v>
      </c>
      <c r="CC27" s="228">
        <f t="shared" ca="1" si="31"/>
        <v>0</v>
      </c>
      <c r="CD27" s="228">
        <f t="shared" ca="1" si="31"/>
        <v>0</v>
      </c>
      <c r="CE27" s="228">
        <f t="shared" ca="1" si="31"/>
        <v>0</v>
      </c>
      <c r="CF27" s="228">
        <f t="shared" ca="1" si="31"/>
        <v>0</v>
      </c>
      <c r="CG27" s="228">
        <f t="shared" ca="1" si="31"/>
        <v>0</v>
      </c>
      <c r="CH27" s="228">
        <f t="shared" ca="1" si="31"/>
        <v>0</v>
      </c>
      <c r="CI27" s="228">
        <f t="shared" ca="1" si="31"/>
        <v>0</v>
      </c>
      <c r="CJ27" s="228">
        <f t="shared" ca="1" si="32"/>
        <v>0</v>
      </c>
      <c r="CK27" s="228">
        <f t="shared" ca="1" si="32"/>
        <v>0</v>
      </c>
      <c r="CL27" s="228">
        <f t="shared" ca="1" si="32"/>
        <v>0</v>
      </c>
      <c r="CM27" s="228">
        <f t="shared" ca="1" si="32"/>
        <v>0</v>
      </c>
      <c r="CN27" s="228">
        <f t="shared" ca="1" si="32"/>
        <v>0</v>
      </c>
      <c r="CO27" s="228">
        <f t="shared" ca="1" si="32"/>
        <v>0</v>
      </c>
      <c r="CP27" s="228">
        <f t="shared" ca="1" si="32"/>
        <v>0</v>
      </c>
      <c r="CQ27" s="228">
        <f t="shared" ca="1" si="32"/>
        <v>0</v>
      </c>
      <c r="CR27" s="228">
        <f t="shared" ca="1" si="32"/>
        <v>0</v>
      </c>
      <c r="CS27" s="228">
        <f t="shared" ca="1" si="32"/>
        <v>0</v>
      </c>
      <c r="CT27" s="228">
        <f t="shared" ca="1" si="33"/>
        <v>0</v>
      </c>
      <c r="CU27" s="228">
        <f t="shared" ca="1" si="33"/>
        <v>0</v>
      </c>
      <c r="CV27" s="228">
        <f t="shared" ca="1" si="33"/>
        <v>0</v>
      </c>
      <c r="CW27" s="228">
        <f t="shared" ca="1" si="33"/>
        <v>0</v>
      </c>
      <c r="CX27" s="228">
        <f t="shared" ca="1" si="33"/>
        <v>0</v>
      </c>
      <c r="CY27" s="228">
        <f t="shared" ca="1" si="33"/>
        <v>0</v>
      </c>
      <c r="CZ27" s="228">
        <f t="shared" ca="1" si="33"/>
        <v>0</v>
      </c>
      <c r="DA27" s="228">
        <f t="shared" ca="1" si="33"/>
        <v>0</v>
      </c>
      <c r="DB27" s="228">
        <f t="shared" ca="1" si="33"/>
        <v>0</v>
      </c>
      <c r="DC27" s="228">
        <f t="shared" ca="1" si="33"/>
        <v>0</v>
      </c>
      <c r="DE27" s="403" t="str">
        <f t="shared" ca="1" si="24"/>
        <v>D.2.5.</v>
      </c>
      <c r="DF27" s="273">
        <f t="shared" ca="1" si="34"/>
        <v>1</v>
      </c>
      <c r="DG27" s="261">
        <f t="shared" ca="1" si="35"/>
        <v>21</v>
      </c>
      <c r="DH27" s="278">
        <v>0</v>
      </c>
    </row>
    <row r="28" spans="1:112" hidden="1">
      <c r="A28" s="210">
        <v>16</v>
      </c>
      <c r="B28" s="347" t="str">
        <f t="shared" ca="1" si="12"/>
        <v>D.2.6.</v>
      </c>
      <c r="C28" s="216" t="str">
        <f t="shared" ca="1" si="13"/>
        <v>Veikla</v>
      </c>
      <c r="D28" s="235"/>
      <c r="E28" s="239">
        <f t="shared" ca="1" si="14"/>
        <v>0.21</v>
      </c>
      <c r="F28" s="233">
        <f ca="1">H28+NPV(FD,I28:INDEX(I28:DC28,PAL))</f>
        <v>0</v>
      </c>
      <c r="G28" s="230">
        <f ca="1">SUMIF($H$5:$DC$5,"&lt;="&amp;PAL,$H28:$DC28)</f>
        <v>0</v>
      </c>
      <c r="H28" s="228">
        <f t="shared" ca="1" si="27"/>
        <v>0</v>
      </c>
      <c r="I28" s="228">
        <f t="shared" ca="1" si="27"/>
        <v>0</v>
      </c>
      <c r="J28" s="228">
        <f t="shared" ca="1" si="27"/>
        <v>0</v>
      </c>
      <c r="K28" s="228">
        <f t="shared" ca="1" si="27"/>
        <v>0</v>
      </c>
      <c r="L28" s="228">
        <f t="shared" ca="1" si="27"/>
        <v>0</v>
      </c>
      <c r="M28" s="228">
        <f t="shared" ca="1" si="27"/>
        <v>0</v>
      </c>
      <c r="N28" s="228">
        <f t="shared" ca="1" si="27"/>
        <v>0</v>
      </c>
      <c r="O28" s="228">
        <f t="shared" ca="1" si="27"/>
        <v>0</v>
      </c>
      <c r="P28" s="228">
        <f t="shared" ca="1" si="27"/>
        <v>0</v>
      </c>
      <c r="Q28" s="228">
        <f t="shared" ca="1" si="27"/>
        <v>0</v>
      </c>
      <c r="R28" s="228">
        <f t="shared" ca="1" si="27"/>
        <v>0</v>
      </c>
      <c r="S28" s="228">
        <f t="shared" ca="1" si="27"/>
        <v>0</v>
      </c>
      <c r="T28" s="228">
        <f t="shared" ca="1" si="27"/>
        <v>0</v>
      </c>
      <c r="U28" s="228">
        <f t="shared" ca="1" si="27"/>
        <v>0</v>
      </c>
      <c r="V28" s="228">
        <f t="shared" ca="1" si="27"/>
        <v>0</v>
      </c>
      <c r="W28" s="228">
        <f t="shared" ca="1" si="27"/>
        <v>0</v>
      </c>
      <c r="X28" s="228">
        <f t="shared" ca="1" si="28"/>
        <v>0</v>
      </c>
      <c r="Y28" s="228">
        <f t="shared" ca="1" si="28"/>
        <v>0</v>
      </c>
      <c r="Z28" s="228">
        <f t="shared" ca="1" si="28"/>
        <v>0</v>
      </c>
      <c r="AA28" s="228">
        <f t="shared" ca="1" si="28"/>
        <v>0</v>
      </c>
      <c r="AB28" s="228">
        <f t="shared" ca="1" si="28"/>
        <v>0</v>
      </c>
      <c r="AC28" s="228">
        <f t="shared" ca="1" si="28"/>
        <v>0</v>
      </c>
      <c r="AD28" s="228">
        <f t="shared" ca="1" si="28"/>
        <v>0</v>
      </c>
      <c r="AE28" s="228">
        <f t="shared" ca="1" si="28"/>
        <v>0</v>
      </c>
      <c r="AF28" s="228">
        <f t="shared" ca="1" si="28"/>
        <v>0</v>
      </c>
      <c r="AG28" s="228">
        <f t="shared" ca="1" si="28"/>
        <v>0</v>
      </c>
      <c r="AH28" s="228">
        <f t="shared" ca="1" si="28"/>
        <v>0</v>
      </c>
      <c r="AI28" s="228">
        <f t="shared" ca="1" si="28"/>
        <v>0</v>
      </c>
      <c r="AJ28" s="228">
        <f t="shared" ca="1" si="28"/>
        <v>0</v>
      </c>
      <c r="AK28" s="228">
        <f t="shared" ca="1" si="28"/>
        <v>0</v>
      </c>
      <c r="AL28" s="228">
        <f t="shared" ca="1" si="28"/>
        <v>0</v>
      </c>
      <c r="AM28" s="228">
        <f t="shared" ca="1" si="28"/>
        <v>0</v>
      </c>
      <c r="AN28" s="228">
        <f t="shared" ca="1" si="29"/>
        <v>0</v>
      </c>
      <c r="AO28" s="228">
        <f t="shared" ca="1" si="29"/>
        <v>0</v>
      </c>
      <c r="AP28" s="228">
        <f t="shared" ca="1" si="29"/>
        <v>0</v>
      </c>
      <c r="AQ28" s="228">
        <f t="shared" ca="1" si="29"/>
        <v>0</v>
      </c>
      <c r="AR28" s="228">
        <f t="shared" ca="1" si="29"/>
        <v>0</v>
      </c>
      <c r="AS28" s="228">
        <f t="shared" ca="1" si="29"/>
        <v>0</v>
      </c>
      <c r="AT28" s="228">
        <f t="shared" ca="1" si="29"/>
        <v>0</v>
      </c>
      <c r="AU28" s="228">
        <f t="shared" ca="1" si="29"/>
        <v>0</v>
      </c>
      <c r="AV28" s="228">
        <f t="shared" ca="1" si="29"/>
        <v>0</v>
      </c>
      <c r="AW28" s="228">
        <f t="shared" ca="1" si="29"/>
        <v>0</v>
      </c>
      <c r="AX28" s="228">
        <f t="shared" ca="1" si="29"/>
        <v>0</v>
      </c>
      <c r="AY28" s="228">
        <f t="shared" ca="1" si="29"/>
        <v>0</v>
      </c>
      <c r="AZ28" s="228">
        <f t="shared" ca="1" si="29"/>
        <v>0</v>
      </c>
      <c r="BA28" s="228">
        <f t="shared" ca="1" si="29"/>
        <v>0</v>
      </c>
      <c r="BB28" s="228">
        <f t="shared" ca="1" si="29"/>
        <v>0</v>
      </c>
      <c r="BC28" s="228">
        <f t="shared" ca="1" si="29"/>
        <v>0</v>
      </c>
      <c r="BD28" s="228">
        <f t="shared" ca="1" si="30"/>
        <v>0</v>
      </c>
      <c r="BE28" s="228">
        <f t="shared" ca="1" si="30"/>
        <v>0</v>
      </c>
      <c r="BF28" s="228">
        <f t="shared" ca="1" si="30"/>
        <v>0</v>
      </c>
      <c r="BG28" s="228">
        <f t="shared" ca="1" si="30"/>
        <v>0</v>
      </c>
      <c r="BH28" s="228">
        <f t="shared" ca="1" si="30"/>
        <v>0</v>
      </c>
      <c r="BI28" s="228">
        <f t="shared" ca="1" si="30"/>
        <v>0</v>
      </c>
      <c r="BJ28" s="228">
        <f t="shared" ca="1" si="30"/>
        <v>0</v>
      </c>
      <c r="BK28" s="228">
        <f t="shared" ca="1" si="30"/>
        <v>0</v>
      </c>
      <c r="BL28" s="228">
        <f t="shared" ca="1" si="30"/>
        <v>0</v>
      </c>
      <c r="BM28" s="228">
        <f t="shared" ca="1" si="30"/>
        <v>0</v>
      </c>
      <c r="BN28" s="228">
        <f t="shared" ca="1" si="30"/>
        <v>0</v>
      </c>
      <c r="BO28" s="228">
        <f t="shared" ca="1" si="30"/>
        <v>0</v>
      </c>
      <c r="BP28" s="228">
        <f t="shared" ca="1" si="30"/>
        <v>0</v>
      </c>
      <c r="BQ28" s="228">
        <f t="shared" ca="1" si="30"/>
        <v>0</v>
      </c>
      <c r="BR28" s="228">
        <f t="shared" ca="1" si="30"/>
        <v>0</v>
      </c>
      <c r="BS28" s="228">
        <f t="shared" ca="1" si="30"/>
        <v>0</v>
      </c>
      <c r="BT28" s="228">
        <f t="shared" ca="1" si="31"/>
        <v>0</v>
      </c>
      <c r="BU28" s="228">
        <f t="shared" ca="1" si="31"/>
        <v>0</v>
      </c>
      <c r="BV28" s="228">
        <f t="shared" ca="1" si="31"/>
        <v>0</v>
      </c>
      <c r="BW28" s="228">
        <f t="shared" ca="1" si="31"/>
        <v>0</v>
      </c>
      <c r="BX28" s="228">
        <f t="shared" ca="1" si="31"/>
        <v>0</v>
      </c>
      <c r="BY28" s="228">
        <f t="shared" ca="1" si="31"/>
        <v>0</v>
      </c>
      <c r="BZ28" s="228">
        <f t="shared" ca="1" si="31"/>
        <v>0</v>
      </c>
      <c r="CA28" s="228">
        <f t="shared" ca="1" si="31"/>
        <v>0</v>
      </c>
      <c r="CB28" s="228">
        <f t="shared" ca="1" si="31"/>
        <v>0</v>
      </c>
      <c r="CC28" s="228">
        <f t="shared" ca="1" si="31"/>
        <v>0</v>
      </c>
      <c r="CD28" s="228">
        <f t="shared" ca="1" si="31"/>
        <v>0</v>
      </c>
      <c r="CE28" s="228">
        <f t="shared" ca="1" si="31"/>
        <v>0</v>
      </c>
      <c r="CF28" s="228">
        <f t="shared" ca="1" si="31"/>
        <v>0</v>
      </c>
      <c r="CG28" s="228">
        <f t="shared" ca="1" si="31"/>
        <v>0</v>
      </c>
      <c r="CH28" s="228">
        <f t="shared" ca="1" si="31"/>
        <v>0</v>
      </c>
      <c r="CI28" s="228">
        <f t="shared" ca="1" si="31"/>
        <v>0</v>
      </c>
      <c r="CJ28" s="228">
        <f t="shared" ca="1" si="32"/>
        <v>0</v>
      </c>
      <c r="CK28" s="228">
        <f t="shared" ca="1" si="32"/>
        <v>0</v>
      </c>
      <c r="CL28" s="228">
        <f t="shared" ca="1" si="32"/>
        <v>0</v>
      </c>
      <c r="CM28" s="228">
        <f t="shared" ca="1" si="32"/>
        <v>0</v>
      </c>
      <c r="CN28" s="228">
        <f t="shared" ca="1" si="32"/>
        <v>0</v>
      </c>
      <c r="CO28" s="228">
        <f t="shared" ca="1" si="32"/>
        <v>0</v>
      </c>
      <c r="CP28" s="228">
        <f t="shared" ca="1" si="32"/>
        <v>0</v>
      </c>
      <c r="CQ28" s="228">
        <f t="shared" ca="1" si="32"/>
        <v>0</v>
      </c>
      <c r="CR28" s="228">
        <f t="shared" ca="1" si="32"/>
        <v>0</v>
      </c>
      <c r="CS28" s="228">
        <f t="shared" ca="1" si="32"/>
        <v>0</v>
      </c>
      <c r="CT28" s="228">
        <f t="shared" ca="1" si="33"/>
        <v>0</v>
      </c>
      <c r="CU28" s="228">
        <f t="shared" ca="1" si="33"/>
        <v>0</v>
      </c>
      <c r="CV28" s="228">
        <f t="shared" ca="1" si="33"/>
        <v>0</v>
      </c>
      <c r="CW28" s="228">
        <f t="shared" ca="1" si="33"/>
        <v>0</v>
      </c>
      <c r="CX28" s="228">
        <f t="shared" ca="1" si="33"/>
        <v>0</v>
      </c>
      <c r="CY28" s="228">
        <f t="shared" ca="1" si="33"/>
        <v>0</v>
      </c>
      <c r="CZ28" s="228">
        <f t="shared" ca="1" si="33"/>
        <v>0</v>
      </c>
      <c r="DA28" s="228">
        <f t="shared" ca="1" si="33"/>
        <v>0</v>
      </c>
      <c r="DB28" s="228">
        <f t="shared" ca="1" si="33"/>
        <v>0</v>
      </c>
      <c r="DC28" s="228">
        <f t="shared" ca="1" si="33"/>
        <v>0</v>
      </c>
      <c r="DE28" s="403" t="str">
        <f t="shared" ca="1" si="24"/>
        <v>D.2.6.</v>
      </c>
      <c r="DF28" s="273">
        <f t="shared" ca="1" si="34"/>
        <v>1</v>
      </c>
      <c r="DG28" s="261">
        <f t="shared" ca="1" si="35"/>
        <v>21</v>
      </c>
      <c r="DH28" s="278">
        <v>0</v>
      </c>
    </row>
    <row r="29" spans="1:112" hidden="1">
      <c r="A29" s="210">
        <v>17</v>
      </c>
      <c r="B29" s="347" t="str">
        <f t="shared" ca="1" si="12"/>
        <v>D.2.7.</v>
      </c>
      <c r="C29" s="216" t="str">
        <f t="shared" ca="1" si="13"/>
        <v>Veikla</v>
      </c>
      <c r="D29" s="235"/>
      <c r="E29" s="239">
        <f t="shared" ca="1" si="14"/>
        <v>0.21</v>
      </c>
      <c r="F29" s="233">
        <f ca="1">H29+NPV(FD,I29:INDEX(I29:DC29,PAL))</f>
        <v>0</v>
      </c>
      <c r="G29" s="230">
        <f ca="1">SUMIF($H$5:$DC$5,"&lt;="&amp;PAL,$H29:$DC29)</f>
        <v>0</v>
      </c>
      <c r="H29" s="228">
        <f t="shared" ca="1" si="27"/>
        <v>0</v>
      </c>
      <c r="I29" s="228">
        <f t="shared" ca="1" si="27"/>
        <v>0</v>
      </c>
      <c r="J29" s="228">
        <f t="shared" ca="1" si="27"/>
        <v>0</v>
      </c>
      <c r="K29" s="228">
        <f t="shared" ca="1" si="27"/>
        <v>0</v>
      </c>
      <c r="L29" s="228">
        <f t="shared" ca="1" si="27"/>
        <v>0</v>
      </c>
      <c r="M29" s="228">
        <f t="shared" ca="1" si="27"/>
        <v>0</v>
      </c>
      <c r="N29" s="228">
        <f t="shared" ca="1" si="27"/>
        <v>0</v>
      </c>
      <c r="O29" s="228">
        <f t="shared" ca="1" si="27"/>
        <v>0</v>
      </c>
      <c r="P29" s="228">
        <f t="shared" ca="1" si="27"/>
        <v>0</v>
      </c>
      <c r="Q29" s="228">
        <f t="shared" ca="1" si="27"/>
        <v>0</v>
      </c>
      <c r="R29" s="228">
        <f t="shared" ca="1" si="27"/>
        <v>0</v>
      </c>
      <c r="S29" s="228">
        <f t="shared" ca="1" si="27"/>
        <v>0</v>
      </c>
      <c r="T29" s="228">
        <f t="shared" ca="1" si="27"/>
        <v>0</v>
      </c>
      <c r="U29" s="228">
        <f t="shared" ca="1" si="27"/>
        <v>0</v>
      </c>
      <c r="V29" s="228">
        <f t="shared" ca="1" si="27"/>
        <v>0</v>
      </c>
      <c r="W29" s="228">
        <f t="shared" ca="1" si="27"/>
        <v>0</v>
      </c>
      <c r="X29" s="228">
        <f t="shared" ca="1" si="28"/>
        <v>0</v>
      </c>
      <c r="Y29" s="228">
        <f t="shared" ca="1" si="28"/>
        <v>0</v>
      </c>
      <c r="Z29" s="228">
        <f t="shared" ca="1" si="28"/>
        <v>0</v>
      </c>
      <c r="AA29" s="228">
        <f t="shared" ca="1" si="28"/>
        <v>0</v>
      </c>
      <c r="AB29" s="228">
        <f t="shared" ca="1" si="28"/>
        <v>0</v>
      </c>
      <c r="AC29" s="228">
        <f t="shared" ca="1" si="28"/>
        <v>0</v>
      </c>
      <c r="AD29" s="228">
        <f t="shared" ca="1" si="28"/>
        <v>0</v>
      </c>
      <c r="AE29" s="228">
        <f t="shared" ca="1" si="28"/>
        <v>0</v>
      </c>
      <c r="AF29" s="228">
        <f t="shared" ca="1" si="28"/>
        <v>0</v>
      </c>
      <c r="AG29" s="228">
        <f t="shared" ca="1" si="28"/>
        <v>0</v>
      </c>
      <c r="AH29" s="228">
        <f t="shared" ca="1" si="28"/>
        <v>0</v>
      </c>
      <c r="AI29" s="228">
        <f t="shared" ca="1" si="28"/>
        <v>0</v>
      </c>
      <c r="AJ29" s="228">
        <f t="shared" ca="1" si="28"/>
        <v>0</v>
      </c>
      <c r="AK29" s="228">
        <f t="shared" ca="1" si="28"/>
        <v>0</v>
      </c>
      <c r="AL29" s="228">
        <f t="shared" ca="1" si="28"/>
        <v>0</v>
      </c>
      <c r="AM29" s="228">
        <f t="shared" ca="1" si="28"/>
        <v>0</v>
      </c>
      <c r="AN29" s="228">
        <f t="shared" ca="1" si="29"/>
        <v>0</v>
      </c>
      <c r="AO29" s="228">
        <f t="shared" ca="1" si="29"/>
        <v>0</v>
      </c>
      <c r="AP29" s="228">
        <f t="shared" ca="1" si="29"/>
        <v>0</v>
      </c>
      <c r="AQ29" s="228">
        <f t="shared" ca="1" si="29"/>
        <v>0</v>
      </c>
      <c r="AR29" s="228">
        <f t="shared" ca="1" si="29"/>
        <v>0</v>
      </c>
      <c r="AS29" s="228">
        <f t="shared" ca="1" si="29"/>
        <v>0</v>
      </c>
      <c r="AT29" s="228">
        <f t="shared" ca="1" si="29"/>
        <v>0</v>
      </c>
      <c r="AU29" s="228">
        <f t="shared" ca="1" si="29"/>
        <v>0</v>
      </c>
      <c r="AV29" s="228">
        <f t="shared" ca="1" si="29"/>
        <v>0</v>
      </c>
      <c r="AW29" s="228">
        <f t="shared" ca="1" si="29"/>
        <v>0</v>
      </c>
      <c r="AX29" s="228">
        <f t="shared" ca="1" si="29"/>
        <v>0</v>
      </c>
      <c r="AY29" s="228">
        <f t="shared" ca="1" si="29"/>
        <v>0</v>
      </c>
      <c r="AZ29" s="228">
        <f t="shared" ca="1" si="29"/>
        <v>0</v>
      </c>
      <c r="BA29" s="228">
        <f t="shared" ca="1" si="29"/>
        <v>0</v>
      </c>
      <c r="BB29" s="228">
        <f t="shared" ca="1" si="29"/>
        <v>0</v>
      </c>
      <c r="BC29" s="228">
        <f t="shared" ca="1" si="29"/>
        <v>0</v>
      </c>
      <c r="BD29" s="228">
        <f t="shared" ca="1" si="30"/>
        <v>0</v>
      </c>
      <c r="BE29" s="228">
        <f t="shared" ca="1" si="30"/>
        <v>0</v>
      </c>
      <c r="BF29" s="228">
        <f t="shared" ca="1" si="30"/>
        <v>0</v>
      </c>
      <c r="BG29" s="228">
        <f t="shared" ca="1" si="30"/>
        <v>0</v>
      </c>
      <c r="BH29" s="228">
        <f t="shared" ca="1" si="30"/>
        <v>0</v>
      </c>
      <c r="BI29" s="228">
        <f t="shared" ca="1" si="30"/>
        <v>0</v>
      </c>
      <c r="BJ29" s="228">
        <f t="shared" ca="1" si="30"/>
        <v>0</v>
      </c>
      <c r="BK29" s="228">
        <f t="shared" ca="1" si="30"/>
        <v>0</v>
      </c>
      <c r="BL29" s="228">
        <f t="shared" ca="1" si="30"/>
        <v>0</v>
      </c>
      <c r="BM29" s="228">
        <f t="shared" ca="1" si="30"/>
        <v>0</v>
      </c>
      <c r="BN29" s="228">
        <f t="shared" ca="1" si="30"/>
        <v>0</v>
      </c>
      <c r="BO29" s="228">
        <f t="shared" ca="1" si="30"/>
        <v>0</v>
      </c>
      <c r="BP29" s="228">
        <f t="shared" ca="1" si="30"/>
        <v>0</v>
      </c>
      <c r="BQ29" s="228">
        <f t="shared" ca="1" si="30"/>
        <v>0</v>
      </c>
      <c r="BR29" s="228">
        <f t="shared" ca="1" si="30"/>
        <v>0</v>
      </c>
      <c r="BS29" s="228">
        <f t="shared" ca="1" si="30"/>
        <v>0</v>
      </c>
      <c r="BT29" s="228">
        <f t="shared" ca="1" si="31"/>
        <v>0</v>
      </c>
      <c r="BU29" s="228">
        <f t="shared" ca="1" si="31"/>
        <v>0</v>
      </c>
      <c r="BV29" s="228">
        <f t="shared" ca="1" si="31"/>
        <v>0</v>
      </c>
      <c r="BW29" s="228">
        <f t="shared" ca="1" si="31"/>
        <v>0</v>
      </c>
      <c r="BX29" s="228">
        <f t="shared" ca="1" si="31"/>
        <v>0</v>
      </c>
      <c r="BY29" s="228">
        <f t="shared" ca="1" si="31"/>
        <v>0</v>
      </c>
      <c r="BZ29" s="228">
        <f t="shared" ca="1" si="31"/>
        <v>0</v>
      </c>
      <c r="CA29" s="228">
        <f t="shared" ca="1" si="31"/>
        <v>0</v>
      </c>
      <c r="CB29" s="228">
        <f t="shared" ca="1" si="31"/>
        <v>0</v>
      </c>
      <c r="CC29" s="228">
        <f t="shared" ca="1" si="31"/>
        <v>0</v>
      </c>
      <c r="CD29" s="228">
        <f t="shared" ca="1" si="31"/>
        <v>0</v>
      </c>
      <c r="CE29" s="228">
        <f t="shared" ca="1" si="31"/>
        <v>0</v>
      </c>
      <c r="CF29" s="228">
        <f t="shared" ca="1" si="31"/>
        <v>0</v>
      </c>
      <c r="CG29" s="228">
        <f t="shared" ca="1" si="31"/>
        <v>0</v>
      </c>
      <c r="CH29" s="228">
        <f t="shared" ca="1" si="31"/>
        <v>0</v>
      </c>
      <c r="CI29" s="228">
        <f t="shared" ca="1" si="31"/>
        <v>0</v>
      </c>
      <c r="CJ29" s="228">
        <f t="shared" ca="1" si="32"/>
        <v>0</v>
      </c>
      <c r="CK29" s="228">
        <f t="shared" ca="1" si="32"/>
        <v>0</v>
      </c>
      <c r="CL29" s="228">
        <f t="shared" ca="1" si="32"/>
        <v>0</v>
      </c>
      <c r="CM29" s="228">
        <f t="shared" ca="1" si="32"/>
        <v>0</v>
      </c>
      <c r="CN29" s="228">
        <f t="shared" ca="1" si="32"/>
        <v>0</v>
      </c>
      <c r="CO29" s="228">
        <f t="shared" ca="1" si="32"/>
        <v>0</v>
      </c>
      <c r="CP29" s="228">
        <f t="shared" ca="1" si="32"/>
        <v>0</v>
      </c>
      <c r="CQ29" s="228">
        <f t="shared" ca="1" si="32"/>
        <v>0</v>
      </c>
      <c r="CR29" s="228">
        <f t="shared" ca="1" si="32"/>
        <v>0</v>
      </c>
      <c r="CS29" s="228">
        <f t="shared" ca="1" si="32"/>
        <v>0</v>
      </c>
      <c r="CT29" s="228">
        <f t="shared" ca="1" si="33"/>
        <v>0</v>
      </c>
      <c r="CU29" s="228">
        <f t="shared" ca="1" si="33"/>
        <v>0</v>
      </c>
      <c r="CV29" s="228">
        <f t="shared" ca="1" si="33"/>
        <v>0</v>
      </c>
      <c r="CW29" s="228">
        <f t="shared" ca="1" si="33"/>
        <v>0</v>
      </c>
      <c r="CX29" s="228">
        <f t="shared" ca="1" si="33"/>
        <v>0</v>
      </c>
      <c r="CY29" s="228">
        <f t="shared" ca="1" si="33"/>
        <v>0</v>
      </c>
      <c r="CZ29" s="228">
        <f t="shared" ca="1" si="33"/>
        <v>0</v>
      </c>
      <c r="DA29" s="228">
        <f t="shared" ca="1" si="33"/>
        <v>0</v>
      </c>
      <c r="DB29" s="228">
        <f t="shared" ca="1" si="33"/>
        <v>0</v>
      </c>
      <c r="DC29" s="228">
        <f t="shared" ca="1" si="33"/>
        <v>0</v>
      </c>
      <c r="DE29" s="403" t="str">
        <f t="shared" ca="1" si="24"/>
        <v>D.2.7.</v>
      </c>
      <c r="DF29" s="273">
        <f t="shared" ca="1" si="34"/>
        <v>1</v>
      </c>
      <c r="DG29" s="261">
        <f t="shared" ca="1" si="35"/>
        <v>21</v>
      </c>
      <c r="DH29" s="278">
        <v>0</v>
      </c>
    </row>
    <row r="30" spans="1:112" hidden="1">
      <c r="A30" s="210">
        <v>18</v>
      </c>
      <c r="B30" s="347" t="str">
        <f t="shared" ca="1" si="12"/>
        <v>D.2.8.</v>
      </c>
      <c r="C30" s="216" t="str">
        <f t="shared" ca="1" si="13"/>
        <v>Veikla</v>
      </c>
      <c r="D30" s="221"/>
      <c r="E30" s="239">
        <f t="shared" ca="1" si="14"/>
        <v>0.21</v>
      </c>
      <c r="F30" s="233">
        <f ca="1">H30+NPV(FD,I30:INDEX(I30:DC30,PAL))</f>
        <v>0</v>
      </c>
      <c r="G30" s="230">
        <f ca="1">SUMIF($H$5:$DC$5,"&lt;="&amp;PAL,$H30:$DC30)</f>
        <v>0</v>
      </c>
      <c r="H30" s="228">
        <f t="shared" ca="1" si="27"/>
        <v>0</v>
      </c>
      <c r="I30" s="228">
        <f t="shared" ca="1" si="27"/>
        <v>0</v>
      </c>
      <c r="J30" s="228">
        <f t="shared" ca="1" si="27"/>
        <v>0</v>
      </c>
      <c r="K30" s="228">
        <f t="shared" ca="1" si="27"/>
        <v>0</v>
      </c>
      <c r="L30" s="228">
        <f t="shared" ca="1" si="27"/>
        <v>0</v>
      </c>
      <c r="M30" s="228">
        <f t="shared" ca="1" si="27"/>
        <v>0</v>
      </c>
      <c r="N30" s="228">
        <f t="shared" ca="1" si="27"/>
        <v>0</v>
      </c>
      <c r="O30" s="228">
        <f t="shared" ca="1" si="27"/>
        <v>0</v>
      </c>
      <c r="P30" s="228">
        <f t="shared" ca="1" si="27"/>
        <v>0</v>
      </c>
      <c r="Q30" s="228">
        <f t="shared" ca="1" si="27"/>
        <v>0</v>
      </c>
      <c r="R30" s="228">
        <f t="shared" ca="1" si="27"/>
        <v>0</v>
      </c>
      <c r="S30" s="228">
        <f t="shared" ca="1" si="27"/>
        <v>0</v>
      </c>
      <c r="T30" s="228">
        <f t="shared" ca="1" si="27"/>
        <v>0</v>
      </c>
      <c r="U30" s="228">
        <f t="shared" ca="1" si="27"/>
        <v>0</v>
      </c>
      <c r="V30" s="228">
        <f t="shared" ca="1" si="27"/>
        <v>0</v>
      </c>
      <c r="W30" s="228">
        <f t="shared" ca="1" si="27"/>
        <v>0</v>
      </c>
      <c r="X30" s="228">
        <f t="shared" ca="1" si="28"/>
        <v>0</v>
      </c>
      <c r="Y30" s="228">
        <f t="shared" ca="1" si="28"/>
        <v>0</v>
      </c>
      <c r="Z30" s="228">
        <f t="shared" ca="1" si="28"/>
        <v>0</v>
      </c>
      <c r="AA30" s="228">
        <f t="shared" ca="1" si="28"/>
        <v>0</v>
      </c>
      <c r="AB30" s="228">
        <f t="shared" ca="1" si="28"/>
        <v>0</v>
      </c>
      <c r="AC30" s="228">
        <f t="shared" ca="1" si="28"/>
        <v>0</v>
      </c>
      <c r="AD30" s="228">
        <f t="shared" ca="1" si="28"/>
        <v>0</v>
      </c>
      <c r="AE30" s="228">
        <f t="shared" ca="1" si="28"/>
        <v>0</v>
      </c>
      <c r="AF30" s="228">
        <f t="shared" ca="1" si="28"/>
        <v>0</v>
      </c>
      <c r="AG30" s="228">
        <f t="shared" ca="1" si="28"/>
        <v>0</v>
      </c>
      <c r="AH30" s="228">
        <f t="shared" ca="1" si="28"/>
        <v>0</v>
      </c>
      <c r="AI30" s="228">
        <f t="shared" ca="1" si="28"/>
        <v>0</v>
      </c>
      <c r="AJ30" s="228">
        <f t="shared" ca="1" si="28"/>
        <v>0</v>
      </c>
      <c r="AK30" s="228">
        <f t="shared" ca="1" si="28"/>
        <v>0</v>
      </c>
      <c r="AL30" s="228">
        <f t="shared" ca="1" si="28"/>
        <v>0</v>
      </c>
      <c r="AM30" s="228">
        <f t="shared" ca="1" si="28"/>
        <v>0</v>
      </c>
      <c r="AN30" s="228">
        <f t="shared" ca="1" si="29"/>
        <v>0</v>
      </c>
      <c r="AO30" s="228">
        <f t="shared" ca="1" si="29"/>
        <v>0</v>
      </c>
      <c r="AP30" s="228">
        <f t="shared" ca="1" si="29"/>
        <v>0</v>
      </c>
      <c r="AQ30" s="228">
        <f t="shared" ca="1" si="29"/>
        <v>0</v>
      </c>
      <c r="AR30" s="228">
        <f t="shared" ca="1" si="29"/>
        <v>0</v>
      </c>
      <c r="AS30" s="228">
        <f t="shared" ca="1" si="29"/>
        <v>0</v>
      </c>
      <c r="AT30" s="228">
        <f t="shared" ca="1" si="29"/>
        <v>0</v>
      </c>
      <c r="AU30" s="228">
        <f t="shared" ca="1" si="29"/>
        <v>0</v>
      </c>
      <c r="AV30" s="228">
        <f t="shared" ca="1" si="29"/>
        <v>0</v>
      </c>
      <c r="AW30" s="228">
        <f t="shared" ca="1" si="29"/>
        <v>0</v>
      </c>
      <c r="AX30" s="228">
        <f t="shared" ca="1" si="29"/>
        <v>0</v>
      </c>
      <c r="AY30" s="228">
        <f t="shared" ca="1" si="29"/>
        <v>0</v>
      </c>
      <c r="AZ30" s="228">
        <f t="shared" ca="1" si="29"/>
        <v>0</v>
      </c>
      <c r="BA30" s="228">
        <f t="shared" ca="1" si="29"/>
        <v>0</v>
      </c>
      <c r="BB30" s="228">
        <f t="shared" ca="1" si="29"/>
        <v>0</v>
      </c>
      <c r="BC30" s="228">
        <f t="shared" ca="1" si="29"/>
        <v>0</v>
      </c>
      <c r="BD30" s="228">
        <f t="shared" ca="1" si="30"/>
        <v>0</v>
      </c>
      <c r="BE30" s="228">
        <f t="shared" ca="1" si="30"/>
        <v>0</v>
      </c>
      <c r="BF30" s="228">
        <f t="shared" ca="1" si="30"/>
        <v>0</v>
      </c>
      <c r="BG30" s="228">
        <f t="shared" ca="1" si="30"/>
        <v>0</v>
      </c>
      <c r="BH30" s="228">
        <f t="shared" ca="1" si="30"/>
        <v>0</v>
      </c>
      <c r="BI30" s="228">
        <f t="shared" ca="1" si="30"/>
        <v>0</v>
      </c>
      <c r="BJ30" s="228">
        <f t="shared" ca="1" si="30"/>
        <v>0</v>
      </c>
      <c r="BK30" s="228">
        <f t="shared" ca="1" si="30"/>
        <v>0</v>
      </c>
      <c r="BL30" s="228">
        <f t="shared" ca="1" si="30"/>
        <v>0</v>
      </c>
      <c r="BM30" s="228">
        <f t="shared" ca="1" si="30"/>
        <v>0</v>
      </c>
      <c r="BN30" s="228">
        <f t="shared" ca="1" si="30"/>
        <v>0</v>
      </c>
      <c r="BO30" s="228">
        <f t="shared" ca="1" si="30"/>
        <v>0</v>
      </c>
      <c r="BP30" s="228">
        <f t="shared" ca="1" si="30"/>
        <v>0</v>
      </c>
      <c r="BQ30" s="228">
        <f t="shared" ca="1" si="30"/>
        <v>0</v>
      </c>
      <c r="BR30" s="228">
        <f t="shared" ca="1" si="30"/>
        <v>0</v>
      </c>
      <c r="BS30" s="228">
        <f t="shared" ca="1" si="30"/>
        <v>0</v>
      </c>
      <c r="BT30" s="228">
        <f t="shared" ca="1" si="31"/>
        <v>0</v>
      </c>
      <c r="BU30" s="228">
        <f t="shared" ca="1" si="31"/>
        <v>0</v>
      </c>
      <c r="BV30" s="228">
        <f t="shared" ca="1" si="31"/>
        <v>0</v>
      </c>
      <c r="BW30" s="228">
        <f t="shared" ca="1" si="31"/>
        <v>0</v>
      </c>
      <c r="BX30" s="228">
        <f t="shared" ca="1" si="31"/>
        <v>0</v>
      </c>
      <c r="BY30" s="228">
        <f t="shared" ca="1" si="31"/>
        <v>0</v>
      </c>
      <c r="BZ30" s="228">
        <f t="shared" ca="1" si="31"/>
        <v>0</v>
      </c>
      <c r="CA30" s="228">
        <f t="shared" ca="1" si="31"/>
        <v>0</v>
      </c>
      <c r="CB30" s="228">
        <f t="shared" ca="1" si="31"/>
        <v>0</v>
      </c>
      <c r="CC30" s="228">
        <f t="shared" ca="1" si="31"/>
        <v>0</v>
      </c>
      <c r="CD30" s="228">
        <f t="shared" ca="1" si="31"/>
        <v>0</v>
      </c>
      <c r="CE30" s="228">
        <f t="shared" ca="1" si="31"/>
        <v>0</v>
      </c>
      <c r="CF30" s="228">
        <f t="shared" ca="1" si="31"/>
        <v>0</v>
      </c>
      <c r="CG30" s="228">
        <f t="shared" ca="1" si="31"/>
        <v>0</v>
      </c>
      <c r="CH30" s="228">
        <f t="shared" ca="1" si="31"/>
        <v>0</v>
      </c>
      <c r="CI30" s="228">
        <f t="shared" ca="1" si="31"/>
        <v>0</v>
      </c>
      <c r="CJ30" s="228">
        <f t="shared" ca="1" si="32"/>
        <v>0</v>
      </c>
      <c r="CK30" s="228">
        <f t="shared" ca="1" si="32"/>
        <v>0</v>
      </c>
      <c r="CL30" s="228">
        <f t="shared" ca="1" si="32"/>
        <v>0</v>
      </c>
      <c r="CM30" s="228">
        <f t="shared" ca="1" si="32"/>
        <v>0</v>
      </c>
      <c r="CN30" s="228">
        <f t="shared" ca="1" si="32"/>
        <v>0</v>
      </c>
      <c r="CO30" s="228">
        <f t="shared" ca="1" si="32"/>
        <v>0</v>
      </c>
      <c r="CP30" s="228">
        <f t="shared" ca="1" si="32"/>
        <v>0</v>
      </c>
      <c r="CQ30" s="228">
        <f t="shared" ca="1" si="32"/>
        <v>0</v>
      </c>
      <c r="CR30" s="228">
        <f t="shared" ca="1" si="32"/>
        <v>0</v>
      </c>
      <c r="CS30" s="228">
        <f t="shared" ca="1" si="32"/>
        <v>0</v>
      </c>
      <c r="CT30" s="228">
        <f t="shared" ca="1" si="33"/>
        <v>0</v>
      </c>
      <c r="CU30" s="228">
        <f t="shared" ca="1" si="33"/>
        <v>0</v>
      </c>
      <c r="CV30" s="228">
        <f t="shared" ca="1" si="33"/>
        <v>0</v>
      </c>
      <c r="CW30" s="228">
        <f t="shared" ca="1" si="33"/>
        <v>0</v>
      </c>
      <c r="CX30" s="228">
        <f t="shared" ca="1" si="33"/>
        <v>0</v>
      </c>
      <c r="CY30" s="228">
        <f t="shared" ca="1" si="33"/>
        <v>0</v>
      </c>
      <c r="CZ30" s="228">
        <f t="shared" ca="1" si="33"/>
        <v>0</v>
      </c>
      <c r="DA30" s="228">
        <f t="shared" ca="1" si="33"/>
        <v>0</v>
      </c>
      <c r="DB30" s="228">
        <f t="shared" ca="1" si="33"/>
        <v>0</v>
      </c>
      <c r="DC30" s="228">
        <f t="shared" ca="1" si="33"/>
        <v>0</v>
      </c>
      <c r="DE30" s="403" t="str">
        <f t="shared" ca="1" si="24"/>
        <v>D.2.8.</v>
      </c>
      <c r="DF30" s="273">
        <f t="shared" ca="1" si="34"/>
        <v>1</v>
      </c>
      <c r="DG30" s="261">
        <f t="shared" ca="1" si="35"/>
        <v>21</v>
      </c>
      <c r="DH30" s="278">
        <v>0</v>
      </c>
    </row>
    <row r="31" spans="1:112" hidden="1">
      <c r="A31" s="210">
        <v>19</v>
      </c>
      <c r="B31" s="347" t="str">
        <f t="shared" ca="1" si="12"/>
        <v>D.2.9.</v>
      </c>
      <c r="C31" s="216" t="str">
        <f t="shared" ca="1" si="13"/>
        <v>Reinvesticijos (po priemonės įgyvendinimo)</v>
      </c>
      <c r="D31" s="221"/>
      <c r="E31" s="239">
        <f t="shared" ca="1" si="14"/>
        <v>0.21</v>
      </c>
      <c r="F31" s="233">
        <f ca="1">H31+NPV(FD,I31:INDEX(I31:DC31,PAL))</f>
        <v>0</v>
      </c>
      <c r="G31" s="230">
        <f ca="1">SUMIF($H$5:$DC$5,"&lt;="&amp;PAL,$H31:$DC31)</f>
        <v>0</v>
      </c>
      <c r="H31" s="228">
        <f t="shared" ca="1" si="27"/>
        <v>0</v>
      </c>
      <c r="I31" s="228">
        <f t="shared" ca="1" si="27"/>
        <v>0</v>
      </c>
      <c r="J31" s="228">
        <f t="shared" ca="1" si="27"/>
        <v>0</v>
      </c>
      <c r="K31" s="228">
        <f t="shared" ca="1" si="27"/>
        <v>0</v>
      </c>
      <c r="L31" s="228">
        <f t="shared" ca="1" si="27"/>
        <v>0</v>
      </c>
      <c r="M31" s="228">
        <f t="shared" ca="1" si="27"/>
        <v>0</v>
      </c>
      <c r="N31" s="228">
        <f t="shared" ca="1" si="27"/>
        <v>0</v>
      </c>
      <c r="O31" s="228">
        <f t="shared" ca="1" si="27"/>
        <v>0</v>
      </c>
      <c r="P31" s="228">
        <f t="shared" ca="1" si="27"/>
        <v>0</v>
      </c>
      <c r="Q31" s="228">
        <f t="shared" ca="1" si="27"/>
        <v>0</v>
      </c>
      <c r="R31" s="228">
        <f t="shared" ca="1" si="27"/>
        <v>0</v>
      </c>
      <c r="S31" s="228">
        <f t="shared" ca="1" si="27"/>
        <v>0</v>
      </c>
      <c r="T31" s="228">
        <f t="shared" ca="1" si="27"/>
        <v>0</v>
      </c>
      <c r="U31" s="228">
        <f t="shared" ca="1" si="27"/>
        <v>0</v>
      </c>
      <c r="V31" s="228">
        <f t="shared" ca="1" si="27"/>
        <v>0</v>
      </c>
      <c r="W31" s="228">
        <f t="shared" ca="1" si="27"/>
        <v>0</v>
      </c>
      <c r="X31" s="228">
        <f t="shared" ca="1" si="28"/>
        <v>0</v>
      </c>
      <c r="Y31" s="228">
        <f t="shared" ca="1" si="28"/>
        <v>0</v>
      </c>
      <c r="Z31" s="228">
        <f t="shared" ca="1" si="28"/>
        <v>0</v>
      </c>
      <c r="AA31" s="228">
        <f t="shared" ca="1" si="28"/>
        <v>0</v>
      </c>
      <c r="AB31" s="228">
        <f t="shared" ca="1" si="28"/>
        <v>0</v>
      </c>
      <c r="AC31" s="228">
        <f t="shared" ca="1" si="28"/>
        <v>0</v>
      </c>
      <c r="AD31" s="228">
        <f t="shared" ca="1" si="28"/>
        <v>0</v>
      </c>
      <c r="AE31" s="228">
        <f t="shared" ca="1" si="28"/>
        <v>0</v>
      </c>
      <c r="AF31" s="228">
        <f t="shared" ca="1" si="28"/>
        <v>0</v>
      </c>
      <c r="AG31" s="228">
        <f t="shared" ca="1" si="28"/>
        <v>0</v>
      </c>
      <c r="AH31" s="228">
        <f t="shared" ca="1" si="28"/>
        <v>0</v>
      </c>
      <c r="AI31" s="228">
        <f t="shared" ca="1" si="28"/>
        <v>0</v>
      </c>
      <c r="AJ31" s="228">
        <f t="shared" ca="1" si="28"/>
        <v>0</v>
      </c>
      <c r="AK31" s="228">
        <f t="shared" ca="1" si="28"/>
        <v>0</v>
      </c>
      <c r="AL31" s="228">
        <f t="shared" ca="1" si="28"/>
        <v>0</v>
      </c>
      <c r="AM31" s="228">
        <f t="shared" ca="1" si="28"/>
        <v>0</v>
      </c>
      <c r="AN31" s="228">
        <f t="shared" ca="1" si="29"/>
        <v>0</v>
      </c>
      <c r="AO31" s="228">
        <f t="shared" ca="1" si="29"/>
        <v>0</v>
      </c>
      <c r="AP31" s="228">
        <f t="shared" ca="1" si="29"/>
        <v>0</v>
      </c>
      <c r="AQ31" s="228">
        <f t="shared" ca="1" si="29"/>
        <v>0</v>
      </c>
      <c r="AR31" s="228">
        <f t="shared" ca="1" si="29"/>
        <v>0</v>
      </c>
      <c r="AS31" s="228">
        <f t="shared" ca="1" si="29"/>
        <v>0</v>
      </c>
      <c r="AT31" s="228">
        <f t="shared" ca="1" si="29"/>
        <v>0</v>
      </c>
      <c r="AU31" s="228">
        <f t="shared" ca="1" si="29"/>
        <v>0</v>
      </c>
      <c r="AV31" s="228">
        <f t="shared" ca="1" si="29"/>
        <v>0</v>
      </c>
      <c r="AW31" s="228">
        <f t="shared" ca="1" si="29"/>
        <v>0</v>
      </c>
      <c r="AX31" s="228">
        <f t="shared" ca="1" si="29"/>
        <v>0</v>
      </c>
      <c r="AY31" s="228">
        <f t="shared" ca="1" si="29"/>
        <v>0</v>
      </c>
      <c r="AZ31" s="228">
        <f t="shared" ca="1" si="29"/>
        <v>0</v>
      </c>
      <c r="BA31" s="228">
        <f t="shared" ca="1" si="29"/>
        <v>0</v>
      </c>
      <c r="BB31" s="228">
        <f t="shared" ca="1" si="29"/>
        <v>0</v>
      </c>
      <c r="BC31" s="228">
        <f t="shared" ca="1" si="29"/>
        <v>0</v>
      </c>
      <c r="BD31" s="228">
        <f t="shared" ca="1" si="30"/>
        <v>0</v>
      </c>
      <c r="BE31" s="228">
        <f t="shared" ca="1" si="30"/>
        <v>0</v>
      </c>
      <c r="BF31" s="228">
        <f t="shared" ca="1" si="30"/>
        <v>0</v>
      </c>
      <c r="BG31" s="228">
        <f t="shared" ca="1" si="30"/>
        <v>0</v>
      </c>
      <c r="BH31" s="228">
        <f t="shared" ca="1" si="30"/>
        <v>0</v>
      </c>
      <c r="BI31" s="228">
        <f t="shared" ca="1" si="30"/>
        <v>0</v>
      </c>
      <c r="BJ31" s="228">
        <f t="shared" ca="1" si="30"/>
        <v>0</v>
      </c>
      <c r="BK31" s="228">
        <f t="shared" ca="1" si="30"/>
        <v>0</v>
      </c>
      <c r="BL31" s="228">
        <f t="shared" ca="1" si="30"/>
        <v>0</v>
      </c>
      <c r="BM31" s="228">
        <f t="shared" ca="1" si="30"/>
        <v>0</v>
      </c>
      <c r="BN31" s="228">
        <f t="shared" ca="1" si="30"/>
        <v>0</v>
      </c>
      <c r="BO31" s="228">
        <f t="shared" ca="1" si="30"/>
        <v>0</v>
      </c>
      <c r="BP31" s="228">
        <f t="shared" ca="1" si="30"/>
        <v>0</v>
      </c>
      <c r="BQ31" s="228">
        <f t="shared" ca="1" si="30"/>
        <v>0</v>
      </c>
      <c r="BR31" s="228">
        <f t="shared" ca="1" si="30"/>
        <v>0</v>
      </c>
      <c r="BS31" s="228">
        <f t="shared" ca="1" si="30"/>
        <v>0</v>
      </c>
      <c r="BT31" s="228">
        <f t="shared" ca="1" si="31"/>
        <v>0</v>
      </c>
      <c r="BU31" s="228">
        <f t="shared" ca="1" si="31"/>
        <v>0</v>
      </c>
      <c r="BV31" s="228">
        <f t="shared" ca="1" si="31"/>
        <v>0</v>
      </c>
      <c r="BW31" s="228">
        <f t="shared" ca="1" si="31"/>
        <v>0</v>
      </c>
      <c r="BX31" s="228">
        <f t="shared" ca="1" si="31"/>
        <v>0</v>
      </c>
      <c r="BY31" s="228">
        <f t="shared" ca="1" si="31"/>
        <v>0</v>
      </c>
      <c r="BZ31" s="228">
        <f t="shared" ca="1" si="31"/>
        <v>0</v>
      </c>
      <c r="CA31" s="228">
        <f t="shared" ca="1" si="31"/>
        <v>0</v>
      </c>
      <c r="CB31" s="228">
        <f t="shared" ca="1" si="31"/>
        <v>0</v>
      </c>
      <c r="CC31" s="228">
        <f t="shared" ca="1" si="31"/>
        <v>0</v>
      </c>
      <c r="CD31" s="228">
        <f t="shared" ca="1" si="31"/>
        <v>0</v>
      </c>
      <c r="CE31" s="228">
        <f t="shared" ca="1" si="31"/>
        <v>0</v>
      </c>
      <c r="CF31" s="228">
        <f t="shared" ca="1" si="31"/>
        <v>0</v>
      </c>
      <c r="CG31" s="228">
        <f t="shared" ca="1" si="31"/>
        <v>0</v>
      </c>
      <c r="CH31" s="228">
        <f t="shared" ca="1" si="31"/>
        <v>0</v>
      </c>
      <c r="CI31" s="228">
        <f t="shared" ca="1" si="31"/>
        <v>0</v>
      </c>
      <c r="CJ31" s="228">
        <f t="shared" ca="1" si="32"/>
        <v>0</v>
      </c>
      <c r="CK31" s="228">
        <f t="shared" ca="1" si="32"/>
        <v>0</v>
      </c>
      <c r="CL31" s="228">
        <f t="shared" ca="1" si="32"/>
        <v>0</v>
      </c>
      <c r="CM31" s="228">
        <f t="shared" ca="1" si="32"/>
        <v>0</v>
      </c>
      <c r="CN31" s="228">
        <f t="shared" ca="1" si="32"/>
        <v>0</v>
      </c>
      <c r="CO31" s="228">
        <f t="shared" ca="1" si="32"/>
        <v>0</v>
      </c>
      <c r="CP31" s="228">
        <f t="shared" ca="1" si="32"/>
        <v>0</v>
      </c>
      <c r="CQ31" s="228">
        <f t="shared" ca="1" si="32"/>
        <v>0</v>
      </c>
      <c r="CR31" s="228">
        <f t="shared" ca="1" si="32"/>
        <v>0</v>
      </c>
      <c r="CS31" s="228">
        <f t="shared" ca="1" si="32"/>
        <v>0</v>
      </c>
      <c r="CT31" s="228">
        <f t="shared" ca="1" si="33"/>
        <v>0</v>
      </c>
      <c r="CU31" s="228">
        <f t="shared" ca="1" si="33"/>
        <v>0</v>
      </c>
      <c r="CV31" s="228">
        <f t="shared" ca="1" si="33"/>
        <v>0</v>
      </c>
      <c r="CW31" s="228">
        <f t="shared" ca="1" si="33"/>
        <v>0</v>
      </c>
      <c r="CX31" s="228">
        <f t="shared" ca="1" si="33"/>
        <v>0</v>
      </c>
      <c r="CY31" s="228">
        <f t="shared" ca="1" si="33"/>
        <v>0</v>
      </c>
      <c r="CZ31" s="228">
        <f t="shared" ca="1" si="33"/>
        <v>0</v>
      </c>
      <c r="DA31" s="228">
        <f t="shared" ca="1" si="33"/>
        <v>0</v>
      </c>
      <c r="DB31" s="228">
        <f t="shared" ca="1" si="33"/>
        <v>0</v>
      </c>
      <c r="DC31" s="228">
        <f t="shared" ca="1" si="33"/>
        <v>0</v>
      </c>
      <c r="DE31" s="403" t="str">
        <f t="shared" ca="1" si="24"/>
        <v>D.2.9.</v>
      </c>
      <c r="DF31" s="273">
        <f t="shared" ca="1" si="34"/>
        <v>1</v>
      </c>
      <c r="DG31" s="261">
        <f t="shared" ca="1" si="35"/>
        <v>21</v>
      </c>
      <c r="DH31" s="278">
        <v>0</v>
      </c>
    </row>
    <row r="32" spans="1:112" hidden="1">
      <c r="A32" s="210">
        <v>20</v>
      </c>
      <c r="B32" s="347" t="str">
        <f t="shared" ca="1" si="12"/>
        <v>D.2.L.</v>
      </c>
      <c r="C32" s="216" t="str">
        <f t="shared" ca="1" si="13"/>
        <v>Likutinė vertė</v>
      </c>
      <c r="D32" s="221"/>
      <c r="E32" s="239">
        <f t="shared" ca="1" si="14"/>
        <v>0.21</v>
      </c>
      <c r="F32" s="233">
        <f ca="1">H32+NPV(FD,I32:INDEX(I32:DC32,PAL))</f>
        <v>0</v>
      </c>
      <c r="G32" s="230">
        <f ca="1">SUMIF($H$5:$DC$5,"&lt;="&amp;PAL,$H32:$DC32)</f>
        <v>0</v>
      </c>
      <c r="H32" s="228">
        <f t="shared" ca="1" si="27"/>
        <v>0</v>
      </c>
      <c r="I32" s="228">
        <f t="shared" ca="1" si="27"/>
        <v>0</v>
      </c>
      <c r="J32" s="228">
        <f t="shared" ca="1" si="27"/>
        <v>0</v>
      </c>
      <c r="K32" s="228">
        <f t="shared" ca="1" si="27"/>
        <v>0</v>
      </c>
      <c r="L32" s="228">
        <f t="shared" ca="1" si="27"/>
        <v>0</v>
      </c>
      <c r="M32" s="228">
        <f t="shared" ca="1" si="27"/>
        <v>0</v>
      </c>
      <c r="N32" s="228">
        <f t="shared" ca="1" si="27"/>
        <v>0</v>
      </c>
      <c r="O32" s="228">
        <f t="shared" ca="1" si="27"/>
        <v>0</v>
      </c>
      <c r="P32" s="228">
        <f t="shared" ca="1" si="27"/>
        <v>0</v>
      </c>
      <c r="Q32" s="228">
        <f t="shared" ca="1" si="27"/>
        <v>0</v>
      </c>
      <c r="R32" s="228">
        <f t="shared" ca="1" si="27"/>
        <v>0</v>
      </c>
      <c r="S32" s="228">
        <f t="shared" ca="1" si="27"/>
        <v>0</v>
      </c>
      <c r="T32" s="228">
        <f t="shared" ca="1" si="27"/>
        <v>0</v>
      </c>
      <c r="U32" s="228">
        <f t="shared" ca="1" si="27"/>
        <v>0</v>
      </c>
      <c r="V32" s="228">
        <f t="shared" ca="1" si="27"/>
        <v>0</v>
      </c>
      <c r="W32" s="228">
        <f t="shared" ca="1" si="27"/>
        <v>0</v>
      </c>
      <c r="X32" s="228">
        <f t="shared" ca="1" si="28"/>
        <v>0</v>
      </c>
      <c r="Y32" s="228">
        <f t="shared" ca="1" si="28"/>
        <v>0</v>
      </c>
      <c r="Z32" s="228">
        <f t="shared" ca="1" si="28"/>
        <v>0</v>
      </c>
      <c r="AA32" s="228">
        <f t="shared" ca="1" si="28"/>
        <v>0</v>
      </c>
      <c r="AB32" s="228">
        <f t="shared" ca="1" si="28"/>
        <v>0</v>
      </c>
      <c r="AC32" s="228">
        <f t="shared" ca="1" si="28"/>
        <v>0</v>
      </c>
      <c r="AD32" s="228">
        <f t="shared" ca="1" si="28"/>
        <v>0</v>
      </c>
      <c r="AE32" s="228">
        <f t="shared" ca="1" si="28"/>
        <v>0</v>
      </c>
      <c r="AF32" s="228">
        <f t="shared" ca="1" si="28"/>
        <v>0</v>
      </c>
      <c r="AG32" s="228">
        <f t="shared" ca="1" si="28"/>
        <v>0</v>
      </c>
      <c r="AH32" s="228">
        <f t="shared" ca="1" si="28"/>
        <v>0</v>
      </c>
      <c r="AI32" s="228">
        <f t="shared" ca="1" si="28"/>
        <v>0</v>
      </c>
      <c r="AJ32" s="228">
        <f t="shared" ca="1" si="28"/>
        <v>0</v>
      </c>
      <c r="AK32" s="228">
        <f t="shared" ca="1" si="28"/>
        <v>0</v>
      </c>
      <c r="AL32" s="228">
        <f t="shared" ca="1" si="28"/>
        <v>0</v>
      </c>
      <c r="AM32" s="228">
        <f t="shared" ca="1" si="28"/>
        <v>0</v>
      </c>
      <c r="AN32" s="228">
        <f t="shared" ca="1" si="29"/>
        <v>0</v>
      </c>
      <c r="AO32" s="228">
        <f t="shared" ca="1" si="29"/>
        <v>0</v>
      </c>
      <c r="AP32" s="228">
        <f t="shared" ca="1" si="29"/>
        <v>0</v>
      </c>
      <c r="AQ32" s="228">
        <f t="shared" ca="1" si="29"/>
        <v>0</v>
      </c>
      <c r="AR32" s="228">
        <f t="shared" ca="1" si="29"/>
        <v>0</v>
      </c>
      <c r="AS32" s="228">
        <f t="shared" ca="1" si="29"/>
        <v>0</v>
      </c>
      <c r="AT32" s="228">
        <f t="shared" ca="1" si="29"/>
        <v>0</v>
      </c>
      <c r="AU32" s="228">
        <f t="shared" ca="1" si="29"/>
        <v>0</v>
      </c>
      <c r="AV32" s="228">
        <f t="shared" ca="1" si="29"/>
        <v>0</v>
      </c>
      <c r="AW32" s="228">
        <f t="shared" ca="1" si="29"/>
        <v>0</v>
      </c>
      <c r="AX32" s="228">
        <f t="shared" ca="1" si="29"/>
        <v>0</v>
      </c>
      <c r="AY32" s="228">
        <f t="shared" ca="1" si="29"/>
        <v>0</v>
      </c>
      <c r="AZ32" s="228">
        <f t="shared" ca="1" si="29"/>
        <v>0</v>
      </c>
      <c r="BA32" s="228">
        <f t="shared" ca="1" si="29"/>
        <v>0</v>
      </c>
      <c r="BB32" s="228">
        <f t="shared" ca="1" si="29"/>
        <v>0</v>
      </c>
      <c r="BC32" s="228">
        <f t="shared" ca="1" si="29"/>
        <v>0</v>
      </c>
      <c r="BD32" s="228">
        <f t="shared" ca="1" si="30"/>
        <v>0</v>
      </c>
      <c r="BE32" s="228">
        <f t="shared" ca="1" si="30"/>
        <v>0</v>
      </c>
      <c r="BF32" s="228">
        <f t="shared" ca="1" si="30"/>
        <v>0</v>
      </c>
      <c r="BG32" s="228">
        <f t="shared" ca="1" si="30"/>
        <v>0</v>
      </c>
      <c r="BH32" s="228">
        <f t="shared" ca="1" si="30"/>
        <v>0</v>
      </c>
      <c r="BI32" s="228">
        <f t="shared" ca="1" si="30"/>
        <v>0</v>
      </c>
      <c r="BJ32" s="228">
        <f t="shared" ca="1" si="30"/>
        <v>0</v>
      </c>
      <c r="BK32" s="228">
        <f t="shared" ca="1" si="30"/>
        <v>0</v>
      </c>
      <c r="BL32" s="228">
        <f t="shared" ca="1" si="30"/>
        <v>0</v>
      </c>
      <c r="BM32" s="228">
        <f t="shared" ca="1" si="30"/>
        <v>0</v>
      </c>
      <c r="BN32" s="228">
        <f t="shared" ca="1" si="30"/>
        <v>0</v>
      </c>
      <c r="BO32" s="228">
        <f t="shared" ca="1" si="30"/>
        <v>0</v>
      </c>
      <c r="BP32" s="228">
        <f t="shared" ca="1" si="30"/>
        <v>0</v>
      </c>
      <c r="BQ32" s="228">
        <f t="shared" ca="1" si="30"/>
        <v>0</v>
      </c>
      <c r="BR32" s="228">
        <f t="shared" ca="1" si="30"/>
        <v>0</v>
      </c>
      <c r="BS32" s="228">
        <f t="shared" ca="1" si="30"/>
        <v>0</v>
      </c>
      <c r="BT32" s="228">
        <f t="shared" ca="1" si="31"/>
        <v>0</v>
      </c>
      <c r="BU32" s="228">
        <f t="shared" ca="1" si="31"/>
        <v>0</v>
      </c>
      <c r="BV32" s="228">
        <f t="shared" ca="1" si="31"/>
        <v>0</v>
      </c>
      <c r="BW32" s="228">
        <f t="shared" ca="1" si="31"/>
        <v>0</v>
      </c>
      <c r="BX32" s="228">
        <f t="shared" ca="1" si="31"/>
        <v>0</v>
      </c>
      <c r="BY32" s="228">
        <f t="shared" ca="1" si="31"/>
        <v>0</v>
      </c>
      <c r="BZ32" s="228">
        <f t="shared" ca="1" si="31"/>
        <v>0</v>
      </c>
      <c r="CA32" s="228">
        <f t="shared" ca="1" si="31"/>
        <v>0</v>
      </c>
      <c r="CB32" s="228">
        <f t="shared" ca="1" si="31"/>
        <v>0</v>
      </c>
      <c r="CC32" s="228">
        <f t="shared" ca="1" si="31"/>
        <v>0</v>
      </c>
      <c r="CD32" s="228">
        <f t="shared" ca="1" si="31"/>
        <v>0</v>
      </c>
      <c r="CE32" s="228">
        <f t="shared" ca="1" si="31"/>
        <v>0</v>
      </c>
      <c r="CF32" s="228">
        <f t="shared" ca="1" si="31"/>
        <v>0</v>
      </c>
      <c r="CG32" s="228">
        <f t="shared" ca="1" si="31"/>
        <v>0</v>
      </c>
      <c r="CH32" s="228">
        <f t="shared" ca="1" si="31"/>
        <v>0</v>
      </c>
      <c r="CI32" s="228">
        <f t="shared" ca="1" si="31"/>
        <v>0</v>
      </c>
      <c r="CJ32" s="228">
        <f t="shared" ca="1" si="32"/>
        <v>0</v>
      </c>
      <c r="CK32" s="228">
        <f t="shared" ca="1" si="32"/>
        <v>0</v>
      </c>
      <c r="CL32" s="228">
        <f t="shared" ca="1" si="32"/>
        <v>0</v>
      </c>
      <c r="CM32" s="228">
        <f t="shared" ca="1" si="32"/>
        <v>0</v>
      </c>
      <c r="CN32" s="228">
        <f t="shared" ca="1" si="32"/>
        <v>0</v>
      </c>
      <c r="CO32" s="228">
        <f t="shared" ca="1" si="32"/>
        <v>0</v>
      </c>
      <c r="CP32" s="228">
        <f t="shared" ca="1" si="32"/>
        <v>0</v>
      </c>
      <c r="CQ32" s="228">
        <f t="shared" ca="1" si="32"/>
        <v>0</v>
      </c>
      <c r="CR32" s="228">
        <f t="shared" ca="1" si="32"/>
        <v>0</v>
      </c>
      <c r="CS32" s="228">
        <f t="shared" ca="1" si="32"/>
        <v>0</v>
      </c>
      <c r="CT32" s="228">
        <f t="shared" ca="1" si="33"/>
        <v>0</v>
      </c>
      <c r="CU32" s="228">
        <f t="shared" ca="1" si="33"/>
        <v>0</v>
      </c>
      <c r="CV32" s="228">
        <f t="shared" ca="1" si="33"/>
        <v>0</v>
      </c>
      <c r="CW32" s="228">
        <f t="shared" ca="1" si="33"/>
        <v>0</v>
      </c>
      <c r="CX32" s="228">
        <f t="shared" ca="1" si="33"/>
        <v>0</v>
      </c>
      <c r="CY32" s="228">
        <f t="shared" ca="1" si="33"/>
        <v>0</v>
      </c>
      <c r="CZ32" s="228">
        <f t="shared" ca="1" si="33"/>
        <v>0</v>
      </c>
      <c r="DA32" s="228">
        <f t="shared" ca="1" si="33"/>
        <v>0</v>
      </c>
      <c r="DB32" s="228">
        <f t="shared" ca="1" si="33"/>
        <v>0</v>
      </c>
      <c r="DC32" s="228">
        <f t="shared" ca="1" si="33"/>
        <v>0</v>
      </c>
      <c r="DE32" s="403" t="str">
        <f t="shared" ca="1" si="24"/>
        <v>D.2.L.</v>
      </c>
      <c r="DF32" s="273">
        <f t="shared" ca="1" si="34"/>
        <v>1</v>
      </c>
      <c r="DG32" s="261">
        <f t="shared" ca="1" si="35"/>
        <v>21</v>
      </c>
      <c r="DH32" s="261">
        <f ca="1">DG32/(100+DG32)</f>
        <v>0.17355371900826447</v>
      </c>
    </row>
    <row r="33" spans="1:112" hidden="1">
      <c r="A33" s="210">
        <v>21</v>
      </c>
      <c r="B33" s="347" t="str">
        <f t="shared" ca="1" si="12"/>
        <v>D.3.</v>
      </c>
      <c r="C33" s="339" t="str">
        <f t="shared" ca="1" si="13"/>
        <v>Finansinės paskatos ir kitos išmokos</v>
      </c>
      <c r="D33" s="220"/>
      <c r="E33" s="379" t="str">
        <f t="shared" ca="1" si="14"/>
        <v/>
      </c>
      <c r="F33" s="231">
        <f ca="1">SUM(F34:F41)+F42</f>
        <v>0</v>
      </c>
      <c r="G33" s="230">
        <f ca="1">SUMIF($H$5:$DC$5,"&lt;="&amp;PAL,$H33:$DC33)</f>
        <v>0</v>
      </c>
      <c r="H33" s="380">
        <f ca="1">SUM(H34:H42)</f>
        <v>0</v>
      </c>
      <c r="I33" s="380">
        <f t="shared" ref="I33:BT33" ca="1" si="36">SUM(I34:I42)</f>
        <v>0</v>
      </c>
      <c r="J33" s="380">
        <f t="shared" ca="1" si="36"/>
        <v>0</v>
      </c>
      <c r="K33" s="380">
        <f t="shared" ca="1" si="36"/>
        <v>0</v>
      </c>
      <c r="L33" s="380">
        <f t="shared" ca="1" si="36"/>
        <v>0</v>
      </c>
      <c r="M33" s="380">
        <f t="shared" ca="1" si="36"/>
        <v>0</v>
      </c>
      <c r="N33" s="380">
        <f t="shared" ca="1" si="36"/>
        <v>0</v>
      </c>
      <c r="O33" s="380">
        <f t="shared" ca="1" si="36"/>
        <v>0</v>
      </c>
      <c r="P33" s="380">
        <f t="shared" ca="1" si="36"/>
        <v>0</v>
      </c>
      <c r="Q33" s="380">
        <f t="shared" ca="1" si="36"/>
        <v>0</v>
      </c>
      <c r="R33" s="380">
        <f t="shared" ca="1" si="36"/>
        <v>0</v>
      </c>
      <c r="S33" s="380">
        <f t="shared" ca="1" si="36"/>
        <v>0</v>
      </c>
      <c r="T33" s="380">
        <f t="shared" ca="1" si="36"/>
        <v>0</v>
      </c>
      <c r="U33" s="380">
        <f t="shared" ca="1" si="36"/>
        <v>0</v>
      </c>
      <c r="V33" s="380">
        <f t="shared" ca="1" si="36"/>
        <v>0</v>
      </c>
      <c r="W33" s="380">
        <f t="shared" ca="1" si="36"/>
        <v>0</v>
      </c>
      <c r="X33" s="380">
        <f t="shared" ca="1" si="36"/>
        <v>0</v>
      </c>
      <c r="Y33" s="380">
        <f t="shared" ca="1" si="36"/>
        <v>0</v>
      </c>
      <c r="Z33" s="380">
        <f t="shared" ca="1" si="36"/>
        <v>0</v>
      </c>
      <c r="AA33" s="380">
        <f t="shared" ca="1" si="36"/>
        <v>0</v>
      </c>
      <c r="AB33" s="380">
        <f t="shared" ca="1" si="36"/>
        <v>0</v>
      </c>
      <c r="AC33" s="380">
        <f t="shared" ca="1" si="36"/>
        <v>0</v>
      </c>
      <c r="AD33" s="380">
        <f t="shared" ca="1" si="36"/>
        <v>0</v>
      </c>
      <c r="AE33" s="380">
        <f t="shared" ca="1" si="36"/>
        <v>0</v>
      </c>
      <c r="AF33" s="380">
        <f t="shared" ca="1" si="36"/>
        <v>0</v>
      </c>
      <c r="AG33" s="380">
        <f t="shared" ca="1" si="36"/>
        <v>0</v>
      </c>
      <c r="AH33" s="380">
        <f t="shared" ca="1" si="36"/>
        <v>0</v>
      </c>
      <c r="AI33" s="380">
        <f t="shared" ca="1" si="36"/>
        <v>0</v>
      </c>
      <c r="AJ33" s="380">
        <f t="shared" ca="1" si="36"/>
        <v>0</v>
      </c>
      <c r="AK33" s="380">
        <f t="shared" ca="1" si="36"/>
        <v>0</v>
      </c>
      <c r="AL33" s="380">
        <f t="shared" ca="1" si="36"/>
        <v>0</v>
      </c>
      <c r="AM33" s="380">
        <f t="shared" ca="1" si="36"/>
        <v>0</v>
      </c>
      <c r="AN33" s="380">
        <f t="shared" ca="1" si="36"/>
        <v>0</v>
      </c>
      <c r="AO33" s="380">
        <f t="shared" ca="1" si="36"/>
        <v>0</v>
      </c>
      <c r="AP33" s="380">
        <f t="shared" ca="1" si="36"/>
        <v>0</v>
      </c>
      <c r="AQ33" s="380">
        <f t="shared" ca="1" si="36"/>
        <v>0</v>
      </c>
      <c r="AR33" s="380">
        <f t="shared" ca="1" si="36"/>
        <v>0</v>
      </c>
      <c r="AS33" s="380">
        <f t="shared" ca="1" si="36"/>
        <v>0</v>
      </c>
      <c r="AT33" s="380">
        <f t="shared" ca="1" si="36"/>
        <v>0</v>
      </c>
      <c r="AU33" s="380">
        <f t="shared" ca="1" si="36"/>
        <v>0</v>
      </c>
      <c r="AV33" s="380">
        <f t="shared" ca="1" si="36"/>
        <v>0</v>
      </c>
      <c r="AW33" s="380">
        <f t="shared" ca="1" si="36"/>
        <v>0</v>
      </c>
      <c r="AX33" s="380">
        <f t="shared" ca="1" si="36"/>
        <v>0</v>
      </c>
      <c r="AY33" s="380">
        <f t="shared" ca="1" si="36"/>
        <v>0</v>
      </c>
      <c r="AZ33" s="380">
        <f t="shared" ca="1" si="36"/>
        <v>0</v>
      </c>
      <c r="BA33" s="380">
        <f t="shared" ca="1" si="36"/>
        <v>0</v>
      </c>
      <c r="BB33" s="380">
        <f t="shared" ca="1" si="36"/>
        <v>0</v>
      </c>
      <c r="BC33" s="380">
        <f t="shared" ca="1" si="36"/>
        <v>0</v>
      </c>
      <c r="BD33" s="380">
        <f t="shared" ca="1" si="36"/>
        <v>0</v>
      </c>
      <c r="BE33" s="380">
        <f t="shared" ca="1" si="36"/>
        <v>0</v>
      </c>
      <c r="BF33" s="380">
        <f t="shared" ca="1" si="36"/>
        <v>0</v>
      </c>
      <c r="BG33" s="380">
        <f t="shared" ca="1" si="36"/>
        <v>0</v>
      </c>
      <c r="BH33" s="380">
        <f t="shared" ca="1" si="36"/>
        <v>0</v>
      </c>
      <c r="BI33" s="380">
        <f t="shared" ca="1" si="36"/>
        <v>0</v>
      </c>
      <c r="BJ33" s="380">
        <f t="shared" ca="1" si="36"/>
        <v>0</v>
      </c>
      <c r="BK33" s="380">
        <f t="shared" ca="1" si="36"/>
        <v>0</v>
      </c>
      <c r="BL33" s="380">
        <f t="shared" ca="1" si="36"/>
        <v>0</v>
      </c>
      <c r="BM33" s="380">
        <f t="shared" ca="1" si="36"/>
        <v>0</v>
      </c>
      <c r="BN33" s="380">
        <f t="shared" ca="1" si="36"/>
        <v>0</v>
      </c>
      <c r="BO33" s="380">
        <f t="shared" ca="1" si="36"/>
        <v>0</v>
      </c>
      <c r="BP33" s="380">
        <f t="shared" ca="1" si="36"/>
        <v>0</v>
      </c>
      <c r="BQ33" s="380">
        <f t="shared" ca="1" si="36"/>
        <v>0</v>
      </c>
      <c r="BR33" s="380">
        <f t="shared" ca="1" si="36"/>
        <v>0</v>
      </c>
      <c r="BS33" s="380">
        <f t="shared" ca="1" si="36"/>
        <v>0</v>
      </c>
      <c r="BT33" s="380">
        <f t="shared" ca="1" si="36"/>
        <v>0</v>
      </c>
      <c r="BU33" s="380">
        <f t="shared" ref="BU33:DC33" ca="1" si="37">SUM(BU34:BU42)</f>
        <v>0</v>
      </c>
      <c r="BV33" s="380">
        <f t="shared" ca="1" si="37"/>
        <v>0</v>
      </c>
      <c r="BW33" s="380">
        <f t="shared" ca="1" si="37"/>
        <v>0</v>
      </c>
      <c r="BX33" s="380">
        <f t="shared" ca="1" si="37"/>
        <v>0</v>
      </c>
      <c r="BY33" s="380">
        <f t="shared" ca="1" si="37"/>
        <v>0</v>
      </c>
      <c r="BZ33" s="380">
        <f t="shared" ca="1" si="37"/>
        <v>0</v>
      </c>
      <c r="CA33" s="380">
        <f t="shared" ca="1" si="37"/>
        <v>0</v>
      </c>
      <c r="CB33" s="380">
        <f t="shared" ca="1" si="37"/>
        <v>0</v>
      </c>
      <c r="CC33" s="380">
        <f t="shared" ca="1" si="37"/>
        <v>0</v>
      </c>
      <c r="CD33" s="380">
        <f t="shared" ca="1" si="37"/>
        <v>0</v>
      </c>
      <c r="CE33" s="380">
        <f t="shared" ca="1" si="37"/>
        <v>0</v>
      </c>
      <c r="CF33" s="380">
        <f t="shared" ca="1" si="37"/>
        <v>0</v>
      </c>
      <c r="CG33" s="380">
        <f t="shared" ca="1" si="37"/>
        <v>0</v>
      </c>
      <c r="CH33" s="380">
        <f t="shared" ca="1" si="37"/>
        <v>0</v>
      </c>
      <c r="CI33" s="380">
        <f t="shared" ca="1" si="37"/>
        <v>0</v>
      </c>
      <c r="CJ33" s="380">
        <f t="shared" ca="1" si="37"/>
        <v>0</v>
      </c>
      <c r="CK33" s="380">
        <f t="shared" ca="1" si="37"/>
        <v>0</v>
      </c>
      <c r="CL33" s="380">
        <f t="shared" ca="1" si="37"/>
        <v>0</v>
      </c>
      <c r="CM33" s="380">
        <f t="shared" ca="1" si="37"/>
        <v>0</v>
      </c>
      <c r="CN33" s="380">
        <f t="shared" ca="1" si="37"/>
        <v>0</v>
      </c>
      <c r="CO33" s="380">
        <f t="shared" ca="1" si="37"/>
        <v>0</v>
      </c>
      <c r="CP33" s="380">
        <f t="shared" ca="1" si="37"/>
        <v>0</v>
      </c>
      <c r="CQ33" s="380">
        <f t="shared" ca="1" si="37"/>
        <v>0</v>
      </c>
      <c r="CR33" s="380">
        <f t="shared" ca="1" si="37"/>
        <v>0</v>
      </c>
      <c r="CS33" s="380">
        <f t="shared" ca="1" si="37"/>
        <v>0</v>
      </c>
      <c r="CT33" s="380">
        <f t="shared" ca="1" si="37"/>
        <v>0</v>
      </c>
      <c r="CU33" s="380">
        <f t="shared" ca="1" si="37"/>
        <v>0</v>
      </c>
      <c r="CV33" s="380">
        <f t="shared" ca="1" si="37"/>
        <v>0</v>
      </c>
      <c r="CW33" s="380">
        <f t="shared" ca="1" si="37"/>
        <v>0</v>
      </c>
      <c r="CX33" s="380">
        <f t="shared" ca="1" si="37"/>
        <v>0</v>
      </c>
      <c r="CY33" s="380">
        <f t="shared" ca="1" si="37"/>
        <v>0</v>
      </c>
      <c r="CZ33" s="380">
        <f t="shared" ca="1" si="37"/>
        <v>0</v>
      </c>
      <c r="DA33" s="380">
        <f t="shared" ca="1" si="37"/>
        <v>0</v>
      </c>
      <c r="DB33" s="380">
        <f t="shared" ca="1" si="37"/>
        <v>0</v>
      </c>
      <c r="DC33" s="380">
        <f t="shared" ca="1" si="37"/>
        <v>0</v>
      </c>
      <c r="DE33" s="403"/>
      <c r="DF33" s="273"/>
      <c r="DG33" s="261"/>
    </row>
    <row r="34" spans="1:112" hidden="1">
      <c r="A34" s="210">
        <v>22</v>
      </c>
      <c r="B34" s="347" t="str">
        <f t="shared" ca="1" si="12"/>
        <v>D.3.1.</v>
      </c>
      <c r="C34" s="216" t="str">
        <f t="shared" ca="1" si="13"/>
        <v>Veikla</v>
      </c>
      <c r="D34" s="235"/>
      <c r="E34" s="239">
        <f t="shared" ca="1" si="14"/>
        <v>0.21</v>
      </c>
      <c r="F34" s="233">
        <f ca="1">H34+NPV(FD,I34:INDEX(I34:DC34,PAL))</f>
        <v>0</v>
      </c>
      <c r="G34" s="230">
        <f ca="1">SUMIF($H$5:$DC$5,"&lt;="&amp;PAL,$H34:$DC34)</f>
        <v>0</v>
      </c>
      <c r="H34" s="228">
        <f t="shared" ref="H34:W43" ca="1" si="38">OFFSET(INDIRECT("'"&amp;Opt_alt&amp;"'!H12"),$A34,H$5)*$DF34</f>
        <v>0</v>
      </c>
      <c r="I34" s="228">
        <f t="shared" ca="1" si="38"/>
        <v>0</v>
      </c>
      <c r="J34" s="228">
        <f t="shared" ca="1" si="38"/>
        <v>0</v>
      </c>
      <c r="K34" s="228">
        <f t="shared" ca="1" si="38"/>
        <v>0</v>
      </c>
      <c r="L34" s="228">
        <f t="shared" ca="1" si="38"/>
        <v>0</v>
      </c>
      <c r="M34" s="228">
        <f t="shared" ca="1" si="38"/>
        <v>0</v>
      </c>
      <c r="N34" s="228">
        <f t="shared" ca="1" si="38"/>
        <v>0</v>
      </c>
      <c r="O34" s="228">
        <f t="shared" ca="1" si="38"/>
        <v>0</v>
      </c>
      <c r="P34" s="228">
        <f t="shared" ca="1" si="38"/>
        <v>0</v>
      </c>
      <c r="Q34" s="228">
        <f t="shared" ca="1" si="38"/>
        <v>0</v>
      </c>
      <c r="R34" s="228">
        <f t="shared" ca="1" si="38"/>
        <v>0</v>
      </c>
      <c r="S34" s="228">
        <f t="shared" ca="1" si="38"/>
        <v>0</v>
      </c>
      <c r="T34" s="228">
        <f t="shared" ca="1" si="38"/>
        <v>0</v>
      </c>
      <c r="U34" s="228">
        <f t="shared" ca="1" si="38"/>
        <v>0</v>
      </c>
      <c r="V34" s="228">
        <f t="shared" ca="1" si="38"/>
        <v>0</v>
      </c>
      <c r="W34" s="228">
        <f t="shared" ca="1" si="38"/>
        <v>0</v>
      </c>
      <c r="X34" s="228">
        <f t="shared" ref="X34:AM43" ca="1" si="39">OFFSET(INDIRECT("'"&amp;Opt_alt&amp;"'!H12"),$A34,X$5)*$DF34</f>
        <v>0</v>
      </c>
      <c r="Y34" s="228">
        <f t="shared" ca="1" si="39"/>
        <v>0</v>
      </c>
      <c r="Z34" s="228">
        <f t="shared" ca="1" si="39"/>
        <v>0</v>
      </c>
      <c r="AA34" s="228">
        <f t="shared" ca="1" si="39"/>
        <v>0</v>
      </c>
      <c r="AB34" s="228">
        <f t="shared" ca="1" si="39"/>
        <v>0</v>
      </c>
      <c r="AC34" s="228">
        <f t="shared" ca="1" si="39"/>
        <v>0</v>
      </c>
      <c r="AD34" s="228">
        <f t="shared" ca="1" si="39"/>
        <v>0</v>
      </c>
      <c r="AE34" s="228">
        <f t="shared" ca="1" si="39"/>
        <v>0</v>
      </c>
      <c r="AF34" s="228">
        <f t="shared" ca="1" si="39"/>
        <v>0</v>
      </c>
      <c r="AG34" s="228">
        <f t="shared" ca="1" si="39"/>
        <v>0</v>
      </c>
      <c r="AH34" s="228">
        <f t="shared" ca="1" si="39"/>
        <v>0</v>
      </c>
      <c r="AI34" s="228">
        <f t="shared" ca="1" si="39"/>
        <v>0</v>
      </c>
      <c r="AJ34" s="228">
        <f t="shared" ca="1" si="39"/>
        <v>0</v>
      </c>
      <c r="AK34" s="228">
        <f t="shared" ca="1" si="39"/>
        <v>0</v>
      </c>
      <c r="AL34" s="228">
        <f t="shared" ca="1" si="39"/>
        <v>0</v>
      </c>
      <c r="AM34" s="228">
        <f t="shared" ca="1" si="39"/>
        <v>0</v>
      </c>
      <c r="AN34" s="228">
        <f t="shared" ref="AN34:BC43" ca="1" si="40">OFFSET(INDIRECT("'"&amp;Opt_alt&amp;"'!H12"),$A34,AN$5)*$DF34</f>
        <v>0</v>
      </c>
      <c r="AO34" s="228">
        <f t="shared" ca="1" si="40"/>
        <v>0</v>
      </c>
      <c r="AP34" s="228">
        <f t="shared" ca="1" si="40"/>
        <v>0</v>
      </c>
      <c r="AQ34" s="228">
        <f t="shared" ca="1" si="40"/>
        <v>0</v>
      </c>
      <c r="AR34" s="228">
        <f t="shared" ca="1" si="40"/>
        <v>0</v>
      </c>
      <c r="AS34" s="228">
        <f t="shared" ca="1" si="40"/>
        <v>0</v>
      </c>
      <c r="AT34" s="228">
        <f t="shared" ca="1" si="40"/>
        <v>0</v>
      </c>
      <c r="AU34" s="228">
        <f t="shared" ca="1" si="40"/>
        <v>0</v>
      </c>
      <c r="AV34" s="228">
        <f t="shared" ca="1" si="40"/>
        <v>0</v>
      </c>
      <c r="AW34" s="228">
        <f t="shared" ca="1" si="40"/>
        <v>0</v>
      </c>
      <c r="AX34" s="228">
        <f t="shared" ca="1" si="40"/>
        <v>0</v>
      </c>
      <c r="AY34" s="228">
        <f t="shared" ca="1" si="40"/>
        <v>0</v>
      </c>
      <c r="AZ34" s="228">
        <f t="shared" ca="1" si="40"/>
        <v>0</v>
      </c>
      <c r="BA34" s="228">
        <f t="shared" ca="1" si="40"/>
        <v>0</v>
      </c>
      <c r="BB34" s="228">
        <f t="shared" ca="1" si="40"/>
        <v>0</v>
      </c>
      <c r="BC34" s="228">
        <f t="shared" ca="1" si="40"/>
        <v>0</v>
      </c>
      <c r="BD34" s="228">
        <f t="shared" ref="BD34:BS43" ca="1" si="41">OFFSET(INDIRECT("'"&amp;Opt_alt&amp;"'!H12"),$A34,BD$5)*$DF34</f>
        <v>0</v>
      </c>
      <c r="BE34" s="228">
        <f t="shared" ca="1" si="41"/>
        <v>0</v>
      </c>
      <c r="BF34" s="228">
        <f t="shared" ca="1" si="41"/>
        <v>0</v>
      </c>
      <c r="BG34" s="228">
        <f t="shared" ca="1" si="41"/>
        <v>0</v>
      </c>
      <c r="BH34" s="228">
        <f t="shared" ca="1" si="41"/>
        <v>0</v>
      </c>
      <c r="BI34" s="228">
        <f t="shared" ca="1" si="41"/>
        <v>0</v>
      </c>
      <c r="BJ34" s="228">
        <f t="shared" ca="1" si="41"/>
        <v>0</v>
      </c>
      <c r="BK34" s="228">
        <f t="shared" ca="1" si="41"/>
        <v>0</v>
      </c>
      <c r="BL34" s="228">
        <f t="shared" ca="1" si="41"/>
        <v>0</v>
      </c>
      <c r="BM34" s="228">
        <f t="shared" ca="1" si="41"/>
        <v>0</v>
      </c>
      <c r="BN34" s="228">
        <f t="shared" ca="1" si="41"/>
        <v>0</v>
      </c>
      <c r="BO34" s="228">
        <f t="shared" ca="1" si="41"/>
        <v>0</v>
      </c>
      <c r="BP34" s="228">
        <f t="shared" ca="1" si="41"/>
        <v>0</v>
      </c>
      <c r="BQ34" s="228">
        <f t="shared" ca="1" si="41"/>
        <v>0</v>
      </c>
      <c r="BR34" s="228">
        <f t="shared" ca="1" si="41"/>
        <v>0</v>
      </c>
      <c r="BS34" s="228">
        <f t="shared" ca="1" si="41"/>
        <v>0</v>
      </c>
      <c r="BT34" s="228">
        <f t="shared" ref="BT34:CI43" ca="1" si="42">OFFSET(INDIRECT("'"&amp;Opt_alt&amp;"'!H12"),$A34,BT$5)*$DF34</f>
        <v>0</v>
      </c>
      <c r="BU34" s="228">
        <f t="shared" ca="1" si="42"/>
        <v>0</v>
      </c>
      <c r="BV34" s="228">
        <f t="shared" ca="1" si="42"/>
        <v>0</v>
      </c>
      <c r="BW34" s="228">
        <f t="shared" ca="1" si="42"/>
        <v>0</v>
      </c>
      <c r="BX34" s="228">
        <f t="shared" ca="1" si="42"/>
        <v>0</v>
      </c>
      <c r="BY34" s="228">
        <f t="shared" ca="1" si="42"/>
        <v>0</v>
      </c>
      <c r="BZ34" s="228">
        <f t="shared" ca="1" si="42"/>
        <v>0</v>
      </c>
      <c r="CA34" s="228">
        <f t="shared" ca="1" si="42"/>
        <v>0</v>
      </c>
      <c r="CB34" s="228">
        <f t="shared" ca="1" si="42"/>
        <v>0</v>
      </c>
      <c r="CC34" s="228">
        <f t="shared" ca="1" si="42"/>
        <v>0</v>
      </c>
      <c r="CD34" s="228">
        <f t="shared" ca="1" si="42"/>
        <v>0</v>
      </c>
      <c r="CE34" s="228">
        <f t="shared" ca="1" si="42"/>
        <v>0</v>
      </c>
      <c r="CF34" s="228">
        <f t="shared" ca="1" si="42"/>
        <v>0</v>
      </c>
      <c r="CG34" s="228">
        <f t="shared" ca="1" si="42"/>
        <v>0</v>
      </c>
      <c r="CH34" s="228">
        <f t="shared" ca="1" si="42"/>
        <v>0</v>
      </c>
      <c r="CI34" s="228">
        <f t="shared" ca="1" si="42"/>
        <v>0</v>
      </c>
      <c r="CJ34" s="228">
        <f t="shared" ref="CJ34:CY43" ca="1" si="43">OFFSET(INDIRECT("'"&amp;Opt_alt&amp;"'!H12"),$A34,CJ$5)*$DF34</f>
        <v>0</v>
      </c>
      <c r="CK34" s="228">
        <f t="shared" ca="1" si="43"/>
        <v>0</v>
      </c>
      <c r="CL34" s="228">
        <f t="shared" ca="1" si="43"/>
        <v>0</v>
      </c>
      <c r="CM34" s="228">
        <f t="shared" ca="1" si="43"/>
        <v>0</v>
      </c>
      <c r="CN34" s="228">
        <f t="shared" ca="1" si="43"/>
        <v>0</v>
      </c>
      <c r="CO34" s="228">
        <f t="shared" ca="1" si="43"/>
        <v>0</v>
      </c>
      <c r="CP34" s="228">
        <f t="shared" ca="1" si="43"/>
        <v>0</v>
      </c>
      <c r="CQ34" s="228">
        <f t="shared" ca="1" si="43"/>
        <v>0</v>
      </c>
      <c r="CR34" s="228">
        <f t="shared" ca="1" si="43"/>
        <v>0</v>
      </c>
      <c r="CS34" s="228">
        <f t="shared" ca="1" si="43"/>
        <v>0</v>
      </c>
      <c r="CT34" s="228">
        <f t="shared" ca="1" si="43"/>
        <v>0</v>
      </c>
      <c r="CU34" s="228">
        <f t="shared" ca="1" si="43"/>
        <v>0</v>
      </c>
      <c r="CV34" s="228">
        <f t="shared" ca="1" si="43"/>
        <v>0</v>
      </c>
      <c r="CW34" s="228">
        <f t="shared" ca="1" si="43"/>
        <v>0</v>
      </c>
      <c r="CX34" s="228">
        <f t="shared" ca="1" si="43"/>
        <v>0</v>
      </c>
      <c r="CY34" s="228">
        <f t="shared" ca="1" si="43"/>
        <v>0</v>
      </c>
      <c r="CZ34" s="228">
        <f t="shared" ref="CT34:DC43" ca="1" si="44">OFFSET(INDIRECT("'"&amp;Opt_alt&amp;"'!H12"),$A34,CZ$5)*$DF34</f>
        <v>0</v>
      </c>
      <c r="DA34" s="228">
        <f t="shared" ca="1" si="44"/>
        <v>0</v>
      </c>
      <c r="DB34" s="228">
        <f t="shared" ca="1" si="44"/>
        <v>0</v>
      </c>
      <c r="DC34" s="228">
        <f t="shared" ca="1" si="44"/>
        <v>0</v>
      </c>
      <c r="DE34" s="403" t="str">
        <f t="shared" ca="1" si="24"/>
        <v>D.3.1.</v>
      </c>
      <c r="DF34" s="273">
        <f t="shared" ref="DF34:DF43" ca="1" si="45">VLOOKUP(DE34,scenarijai,$DF$6,FALSE)</f>
        <v>1</v>
      </c>
      <c r="DG34" s="261">
        <f t="shared" ref="DG34:DG43" ca="1" si="46">OFFSET(INDIRECT("'"&amp;Opt_alt&amp;"'!H12"),$A34,DG$5)</f>
        <v>21</v>
      </c>
      <c r="DH34" s="278">
        <v>0</v>
      </c>
    </row>
    <row r="35" spans="1:112" hidden="1">
      <c r="A35" s="210">
        <v>23</v>
      </c>
      <c r="B35" s="347" t="str">
        <f t="shared" ca="1" si="12"/>
        <v>D.3.2.</v>
      </c>
      <c r="C35" s="216" t="str">
        <f t="shared" ca="1" si="13"/>
        <v>Veikla</v>
      </c>
      <c r="D35" s="235"/>
      <c r="E35" s="239">
        <f t="shared" ca="1" si="14"/>
        <v>0.21</v>
      </c>
      <c r="F35" s="233">
        <f ca="1">H35+NPV(FD,I35:INDEX(I35:DC35,PAL))</f>
        <v>0</v>
      </c>
      <c r="G35" s="230">
        <f ca="1">SUMIF($H$5:$DC$5,"&lt;="&amp;PAL,$H35:$DC35)</f>
        <v>0</v>
      </c>
      <c r="H35" s="228">
        <f t="shared" ca="1" si="38"/>
        <v>0</v>
      </c>
      <c r="I35" s="228">
        <f t="shared" ca="1" si="38"/>
        <v>0</v>
      </c>
      <c r="J35" s="228">
        <f t="shared" ca="1" si="38"/>
        <v>0</v>
      </c>
      <c r="K35" s="228">
        <f t="shared" ca="1" si="38"/>
        <v>0</v>
      </c>
      <c r="L35" s="228">
        <f t="shared" ca="1" si="38"/>
        <v>0</v>
      </c>
      <c r="M35" s="228">
        <f t="shared" ca="1" si="38"/>
        <v>0</v>
      </c>
      <c r="N35" s="228">
        <f t="shared" ca="1" si="38"/>
        <v>0</v>
      </c>
      <c r="O35" s="228">
        <f t="shared" ca="1" si="38"/>
        <v>0</v>
      </c>
      <c r="P35" s="228">
        <f t="shared" ca="1" si="38"/>
        <v>0</v>
      </c>
      <c r="Q35" s="228">
        <f t="shared" ca="1" si="38"/>
        <v>0</v>
      </c>
      <c r="R35" s="228">
        <f t="shared" ca="1" si="38"/>
        <v>0</v>
      </c>
      <c r="S35" s="228">
        <f t="shared" ca="1" si="38"/>
        <v>0</v>
      </c>
      <c r="T35" s="228">
        <f t="shared" ca="1" si="38"/>
        <v>0</v>
      </c>
      <c r="U35" s="228">
        <f t="shared" ca="1" si="38"/>
        <v>0</v>
      </c>
      <c r="V35" s="228">
        <f t="shared" ca="1" si="38"/>
        <v>0</v>
      </c>
      <c r="W35" s="228">
        <f t="shared" ca="1" si="38"/>
        <v>0</v>
      </c>
      <c r="X35" s="228">
        <f t="shared" ca="1" si="39"/>
        <v>0</v>
      </c>
      <c r="Y35" s="228">
        <f t="shared" ca="1" si="39"/>
        <v>0</v>
      </c>
      <c r="Z35" s="228">
        <f t="shared" ca="1" si="39"/>
        <v>0</v>
      </c>
      <c r="AA35" s="228">
        <f t="shared" ca="1" si="39"/>
        <v>0</v>
      </c>
      <c r="AB35" s="228">
        <f t="shared" ca="1" si="39"/>
        <v>0</v>
      </c>
      <c r="AC35" s="228">
        <f t="shared" ca="1" si="39"/>
        <v>0</v>
      </c>
      <c r="AD35" s="228">
        <f t="shared" ca="1" si="39"/>
        <v>0</v>
      </c>
      <c r="AE35" s="228">
        <f t="shared" ca="1" si="39"/>
        <v>0</v>
      </c>
      <c r="AF35" s="228">
        <f t="shared" ca="1" si="39"/>
        <v>0</v>
      </c>
      <c r="AG35" s="228">
        <f t="shared" ca="1" si="39"/>
        <v>0</v>
      </c>
      <c r="AH35" s="228">
        <f t="shared" ca="1" si="39"/>
        <v>0</v>
      </c>
      <c r="AI35" s="228">
        <f t="shared" ca="1" si="39"/>
        <v>0</v>
      </c>
      <c r="AJ35" s="228">
        <f t="shared" ca="1" si="39"/>
        <v>0</v>
      </c>
      <c r="AK35" s="228">
        <f t="shared" ca="1" si="39"/>
        <v>0</v>
      </c>
      <c r="AL35" s="228">
        <f t="shared" ca="1" si="39"/>
        <v>0</v>
      </c>
      <c r="AM35" s="228">
        <f t="shared" ca="1" si="39"/>
        <v>0</v>
      </c>
      <c r="AN35" s="228">
        <f t="shared" ca="1" si="40"/>
        <v>0</v>
      </c>
      <c r="AO35" s="228">
        <f t="shared" ca="1" si="40"/>
        <v>0</v>
      </c>
      <c r="AP35" s="228">
        <f t="shared" ca="1" si="40"/>
        <v>0</v>
      </c>
      <c r="AQ35" s="228">
        <f t="shared" ca="1" si="40"/>
        <v>0</v>
      </c>
      <c r="AR35" s="228">
        <f t="shared" ca="1" si="40"/>
        <v>0</v>
      </c>
      <c r="AS35" s="228">
        <f t="shared" ca="1" si="40"/>
        <v>0</v>
      </c>
      <c r="AT35" s="228">
        <f t="shared" ca="1" si="40"/>
        <v>0</v>
      </c>
      <c r="AU35" s="228">
        <f t="shared" ca="1" si="40"/>
        <v>0</v>
      </c>
      <c r="AV35" s="228">
        <f t="shared" ca="1" si="40"/>
        <v>0</v>
      </c>
      <c r="AW35" s="228">
        <f t="shared" ca="1" si="40"/>
        <v>0</v>
      </c>
      <c r="AX35" s="228">
        <f t="shared" ca="1" si="40"/>
        <v>0</v>
      </c>
      <c r="AY35" s="228">
        <f t="shared" ca="1" si="40"/>
        <v>0</v>
      </c>
      <c r="AZ35" s="228">
        <f t="shared" ca="1" si="40"/>
        <v>0</v>
      </c>
      <c r="BA35" s="228">
        <f t="shared" ca="1" si="40"/>
        <v>0</v>
      </c>
      <c r="BB35" s="228">
        <f t="shared" ca="1" si="40"/>
        <v>0</v>
      </c>
      <c r="BC35" s="228">
        <f t="shared" ca="1" si="40"/>
        <v>0</v>
      </c>
      <c r="BD35" s="228">
        <f t="shared" ca="1" si="41"/>
        <v>0</v>
      </c>
      <c r="BE35" s="228">
        <f t="shared" ca="1" si="41"/>
        <v>0</v>
      </c>
      <c r="BF35" s="228">
        <f t="shared" ca="1" si="41"/>
        <v>0</v>
      </c>
      <c r="BG35" s="228">
        <f t="shared" ca="1" si="41"/>
        <v>0</v>
      </c>
      <c r="BH35" s="228">
        <f t="shared" ca="1" si="41"/>
        <v>0</v>
      </c>
      <c r="BI35" s="228">
        <f t="shared" ca="1" si="41"/>
        <v>0</v>
      </c>
      <c r="BJ35" s="228">
        <f t="shared" ca="1" si="41"/>
        <v>0</v>
      </c>
      <c r="BK35" s="228">
        <f t="shared" ca="1" si="41"/>
        <v>0</v>
      </c>
      <c r="BL35" s="228">
        <f t="shared" ca="1" si="41"/>
        <v>0</v>
      </c>
      <c r="BM35" s="228">
        <f t="shared" ca="1" si="41"/>
        <v>0</v>
      </c>
      <c r="BN35" s="228">
        <f t="shared" ca="1" si="41"/>
        <v>0</v>
      </c>
      <c r="BO35" s="228">
        <f t="shared" ca="1" si="41"/>
        <v>0</v>
      </c>
      <c r="BP35" s="228">
        <f t="shared" ca="1" si="41"/>
        <v>0</v>
      </c>
      <c r="BQ35" s="228">
        <f t="shared" ca="1" si="41"/>
        <v>0</v>
      </c>
      <c r="BR35" s="228">
        <f t="shared" ca="1" si="41"/>
        <v>0</v>
      </c>
      <c r="BS35" s="228">
        <f t="shared" ca="1" si="41"/>
        <v>0</v>
      </c>
      <c r="BT35" s="228">
        <f t="shared" ca="1" si="42"/>
        <v>0</v>
      </c>
      <c r="BU35" s="228">
        <f t="shared" ca="1" si="42"/>
        <v>0</v>
      </c>
      <c r="BV35" s="228">
        <f t="shared" ca="1" si="42"/>
        <v>0</v>
      </c>
      <c r="BW35" s="228">
        <f t="shared" ca="1" si="42"/>
        <v>0</v>
      </c>
      <c r="BX35" s="228">
        <f t="shared" ca="1" si="42"/>
        <v>0</v>
      </c>
      <c r="BY35" s="228">
        <f t="shared" ca="1" si="42"/>
        <v>0</v>
      </c>
      <c r="BZ35" s="228">
        <f t="shared" ca="1" si="42"/>
        <v>0</v>
      </c>
      <c r="CA35" s="228">
        <f t="shared" ca="1" si="42"/>
        <v>0</v>
      </c>
      <c r="CB35" s="228">
        <f t="shared" ca="1" si="42"/>
        <v>0</v>
      </c>
      <c r="CC35" s="228">
        <f t="shared" ca="1" si="42"/>
        <v>0</v>
      </c>
      <c r="CD35" s="228">
        <f t="shared" ca="1" si="42"/>
        <v>0</v>
      </c>
      <c r="CE35" s="228">
        <f t="shared" ca="1" si="42"/>
        <v>0</v>
      </c>
      <c r="CF35" s="228">
        <f t="shared" ca="1" si="42"/>
        <v>0</v>
      </c>
      <c r="CG35" s="228">
        <f t="shared" ca="1" si="42"/>
        <v>0</v>
      </c>
      <c r="CH35" s="228">
        <f t="shared" ca="1" si="42"/>
        <v>0</v>
      </c>
      <c r="CI35" s="228">
        <f t="shared" ca="1" si="42"/>
        <v>0</v>
      </c>
      <c r="CJ35" s="228">
        <f t="shared" ca="1" si="43"/>
        <v>0</v>
      </c>
      <c r="CK35" s="228">
        <f t="shared" ca="1" si="43"/>
        <v>0</v>
      </c>
      <c r="CL35" s="228">
        <f t="shared" ca="1" si="43"/>
        <v>0</v>
      </c>
      <c r="CM35" s="228">
        <f t="shared" ca="1" si="43"/>
        <v>0</v>
      </c>
      <c r="CN35" s="228">
        <f t="shared" ca="1" si="43"/>
        <v>0</v>
      </c>
      <c r="CO35" s="228">
        <f t="shared" ca="1" si="43"/>
        <v>0</v>
      </c>
      <c r="CP35" s="228">
        <f t="shared" ca="1" si="43"/>
        <v>0</v>
      </c>
      <c r="CQ35" s="228">
        <f t="shared" ca="1" si="43"/>
        <v>0</v>
      </c>
      <c r="CR35" s="228">
        <f t="shared" ca="1" si="43"/>
        <v>0</v>
      </c>
      <c r="CS35" s="228">
        <f t="shared" ca="1" si="43"/>
        <v>0</v>
      </c>
      <c r="CT35" s="228">
        <f t="shared" ca="1" si="44"/>
        <v>0</v>
      </c>
      <c r="CU35" s="228">
        <f t="shared" ca="1" si="44"/>
        <v>0</v>
      </c>
      <c r="CV35" s="228">
        <f t="shared" ca="1" si="44"/>
        <v>0</v>
      </c>
      <c r="CW35" s="228">
        <f t="shared" ca="1" si="44"/>
        <v>0</v>
      </c>
      <c r="CX35" s="228">
        <f t="shared" ca="1" si="44"/>
        <v>0</v>
      </c>
      <c r="CY35" s="228">
        <f t="shared" ca="1" si="44"/>
        <v>0</v>
      </c>
      <c r="CZ35" s="228">
        <f t="shared" ca="1" si="44"/>
        <v>0</v>
      </c>
      <c r="DA35" s="228">
        <f t="shared" ca="1" si="44"/>
        <v>0</v>
      </c>
      <c r="DB35" s="228">
        <f t="shared" ca="1" si="44"/>
        <v>0</v>
      </c>
      <c r="DC35" s="228">
        <f t="shared" ca="1" si="44"/>
        <v>0</v>
      </c>
      <c r="DE35" s="403" t="str">
        <f t="shared" ca="1" si="24"/>
        <v>D.3.2.</v>
      </c>
      <c r="DF35" s="273">
        <f t="shared" ca="1" si="45"/>
        <v>1</v>
      </c>
      <c r="DG35" s="261">
        <f t="shared" ca="1" si="46"/>
        <v>21</v>
      </c>
      <c r="DH35" s="278">
        <v>0</v>
      </c>
    </row>
    <row r="36" spans="1:112" hidden="1">
      <c r="A36" s="210">
        <v>24</v>
      </c>
      <c r="B36" s="347" t="str">
        <f t="shared" ca="1" si="12"/>
        <v>D.3.3.</v>
      </c>
      <c r="C36" s="216" t="str">
        <f t="shared" ca="1" si="13"/>
        <v>Veikla</v>
      </c>
      <c r="D36" s="235"/>
      <c r="E36" s="239">
        <f t="shared" ca="1" si="14"/>
        <v>0.21</v>
      </c>
      <c r="F36" s="233">
        <f ca="1">H36+NPV(FD,I36:INDEX(I36:DC36,PAL))</f>
        <v>0</v>
      </c>
      <c r="G36" s="230">
        <f ca="1">SUMIF($H$5:$DC$5,"&lt;="&amp;PAL,$H36:$DC36)</f>
        <v>0</v>
      </c>
      <c r="H36" s="228">
        <f t="shared" ca="1" si="38"/>
        <v>0</v>
      </c>
      <c r="I36" s="228">
        <f t="shared" ca="1" si="38"/>
        <v>0</v>
      </c>
      <c r="J36" s="228">
        <f t="shared" ca="1" si="38"/>
        <v>0</v>
      </c>
      <c r="K36" s="228">
        <f t="shared" ca="1" si="38"/>
        <v>0</v>
      </c>
      <c r="L36" s="228">
        <f t="shared" ca="1" si="38"/>
        <v>0</v>
      </c>
      <c r="M36" s="228">
        <f t="shared" ca="1" si="38"/>
        <v>0</v>
      </c>
      <c r="N36" s="228">
        <f t="shared" ca="1" si="38"/>
        <v>0</v>
      </c>
      <c r="O36" s="228">
        <f t="shared" ca="1" si="38"/>
        <v>0</v>
      </c>
      <c r="P36" s="228">
        <f t="shared" ca="1" si="38"/>
        <v>0</v>
      </c>
      <c r="Q36" s="228">
        <f t="shared" ca="1" si="38"/>
        <v>0</v>
      </c>
      <c r="R36" s="228">
        <f t="shared" ca="1" si="38"/>
        <v>0</v>
      </c>
      <c r="S36" s="228">
        <f t="shared" ca="1" si="38"/>
        <v>0</v>
      </c>
      <c r="T36" s="228">
        <f t="shared" ca="1" si="38"/>
        <v>0</v>
      </c>
      <c r="U36" s="228">
        <f t="shared" ca="1" si="38"/>
        <v>0</v>
      </c>
      <c r="V36" s="228">
        <f t="shared" ca="1" si="38"/>
        <v>0</v>
      </c>
      <c r="W36" s="228">
        <f t="shared" ca="1" si="38"/>
        <v>0</v>
      </c>
      <c r="X36" s="228">
        <f t="shared" ca="1" si="39"/>
        <v>0</v>
      </c>
      <c r="Y36" s="228">
        <f t="shared" ca="1" si="39"/>
        <v>0</v>
      </c>
      <c r="Z36" s="228">
        <f t="shared" ca="1" si="39"/>
        <v>0</v>
      </c>
      <c r="AA36" s="228">
        <f t="shared" ca="1" si="39"/>
        <v>0</v>
      </c>
      <c r="AB36" s="228">
        <f t="shared" ca="1" si="39"/>
        <v>0</v>
      </c>
      <c r="AC36" s="228">
        <f t="shared" ca="1" si="39"/>
        <v>0</v>
      </c>
      <c r="AD36" s="228">
        <f t="shared" ca="1" si="39"/>
        <v>0</v>
      </c>
      <c r="AE36" s="228">
        <f t="shared" ca="1" si="39"/>
        <v>0</v>
      </c>
      <c r="AF36" s="228">
        <f t="shared" ca="1" si="39"/>
        <v>0</v>
      </c>
      <c r="AG36" s="228">
        <f t="shared" ca="1" si="39"/>
        <v>0</v>
      </c>
      <c r="AH36" s="228">
        <f t="shared" ca="1" si="39"/>
        <v>0</v>
      </c>
      <c r="AI36" s="228">
        <f t="shared" ca="1" si="39"/>
        <v>0</v>
      </c>
      <c r="AJ36" s="228">
        <f t="shared" ca="1" si="39"/>
        <v>0</v>
      </c>
      <c r="AK36" s="228">
        <f t="shared" ca="1" si="39"/>
        <v>0</v>
      </c>
      <c r="AL36" s="228">
        <f t="shared" ca="1" si="39"/>
        <v>0</v>
      </c>
      <c r="AM36" s="228">
        <f t="shared" ca="1" si="39"/>
        <v>0</v>
      </c>
      <c r="AN36" s="228">
        <f t="shared" ca="1" si="40"/>
        <v>0</v>
      </c>
      <c r="AO36" s="228">
        <f t="shared" ca="1" si="40"/>
        <v>0</v>
      </c>
      <c r="AP36" s="228">
        <f t="shared" ca="1" si="40"/>
        <v>0</v>
      </c>
      <c r="AQ36" s="228">
        <f t="shared" ca="1" si="40"/>
        <v>0</v>
      </c>
      <c r="AR36" s="228">
        <f t="shared" ca="1" si="40"/>
        <v>0</v>
      </c>
      <c r="AS36" s="228">
        <f t="shared" ca="1" si="40"/>
        <v>0</v>
      </c>
      <c r="AT36" s="228">
        <f t="shared" ca="1" si="40"/>
        <v>0</v>
      </c>
      <c r="AU36" s="228">
        <f t="shared" ca="1" si="40"/>
        <v>0</v>
      </c>
      <c r="AV36" s="228">
        <f t="shared" ca="1" si="40"/>
        <v>0</v>
      </c>
      <c r="AW36" s="228">
        <f t="shared" ca="1" si="40"/>
        <v>0</v>
      </c>
      <c r="AX36" s="228">
        <f t="shared" ca="1" si="40"/>
        <v>0</v>
      </c>
      <c r="AY36" s="228">
        <f t="shared" ca="1" si="40"/>
        <v>0</v>
      </c>
      <c r="AZ36" s="228">
        <f t="shared" ca="1" si="40"/>
        <v>0</v>
      </c>
      <c r="BA36" s="228">
        <f t="shared" ca="1" si="40"/>
        <v>0</v>
      </c>
      <c r="BB36" s="228">
        <f t="shared" ca="1" si="40"/>
        <v>0</v>
      </c>
      <c r="BC36" s="228">
        <f t="shared" ca="1" si="40"/>
        <v>0</v>
      </c>
      <c r="BD36" s="228">
        <f t="shared" ca="1" si="41"/>
        <v>0</v>
      </c>
      <c r="BE36" s="228">
        <f t="shared" ca="1" si="41"/>
        <v>0</v>
      </c>
      <c r="BF36" s="228">
        <f t="shared" ca="1" si="41"/>
        <v>0</v>
      </c>
      <c r="BG36" s="228">
        <f t="shared" ca="1" si="41"/>
        <v>0</v>
      </c>
      <c r="BH36" s="228">
        <f t="shared" ca="1" si="41"/>
        <v>0</v>
      </c>
      <c r="BI36" s="228">
        <f t="shared" ca="1" si="41"/>
        <v>0</v>
      </c>
      <c r="BJ36" s="228">
        <f t="shared" ca="1" si="41"/>
        <v>0</v>
      </c>
      <c r="BK36" s="228">
        <f t="shared" ca="1" si="41"/>
        <v>0</v>
      </c>
      <c r="BL36" s="228">
        <f t="shared" ca="1" si="41"/>
        <v>0</v>
      </c>
      <c r="BM36" s="228">
        <f t="shared" ca="1" si="41"/>
        <v>0</v>
      </c>
      <c r="BN36" s="228">
        <f t="shared" ca="1" si="41"/>
        <v>0</v>
      </c>
      <c r="BO36" s="228">
        <f t="shared" ca="1" si="41"/>
        <v>0</v>
      </c>
      <c r="BP36" s="228">
        <f t="shared" ca="1" si="41"/>
        <v>0</v>
      </c>
      <c r="BQ36" s="228">
        <f t="shared" ca="1" si="41"/>
        <v>0</v>
      </c>
      <c r="BR36" s="228">
        <f t="shared" ca="1" si="41"/>
        <v>0</v>
      </c>
      <c r="BS36" s="228">
        <f t="shared" ca="1" si="41"/>
        <v>0</v>
      </c>
      <c r="BT36" s="228">
        <f t="shared" ca="1" si="42"/>
        <v>0</v>
      </c>
      <c r="BU36" s="228">
        <f t="shared" ca="1" si="42"/>
        <v>0</v>
      </c>
      <c r="BV36" s="228">
        <f t="shared" ca="1" si="42"/>
        <v>0</v>
      </c>
      <c r="BW36" s="228">
        <f t="shared" ca="1" si="42"/>
        <v>0</v>
      </c>
      <c r="BX36" s="228">
        <f t="shared" ca="1" si="42"/>
        <v>0</v>
      </c>
      <c r="BY36" s="228">
        <f t="shared" ca="1" si="42"/>
        <v>0</v>
      </c>
      <c r="BZ36" s="228">
        <f t="shared" ca="1" si="42"/>
        <v>0</v>
      </c>
      <c r="CA36" s="228">
        <f t="shared" ca="1" si="42"/>
        <v>0</v>
      </c>
      <c r="CB36" s="228">
        <f t="shared" ca="1" si="42"/>
        <v>0</v>
      </c>
      <c r="CC36" s="228">
        <f t="shared" ca="1" si="42"/>
        <v>0</v>
      </c>
      <c r="CD36" s="228">
        <f t="shared" ca="1" si="42"/>
        <v>0</v>
      </c>
      <c r="CE36" s="228">
        <f t="shared" ca="1" si="42"/>
        <v>0</v>
      </c>
      <c r="CF36" s="228">
        <f t="shared" ca="1" si="42"/>
        <v>0</v>
      </c>
      <c r="CG36" s="228">
        <f t="shared" ca="1" si="42"/>
        <v>0</v>
      </c>
      <c r="CH36" s="228">
        <f t="shared" ca="1" si="42"/>
        <v>0</v>
      </c>
      <c r="CI36" s="228">
        <f t="shared" ca="1" si="42"/>
        <v>0</v>
      </c>
      <c r="CJ36" s="228">
        <f t="shared" ca="1" si="43"/>
        <v>0</v>
      </c>
      <c r="CK36" s="228">
        <f t="shared" ca="1" si="43"/>
        <v>0</v>
      </c>
      <c r="CL36" s="228">
        <f t="shared" ca="1" si="43"/>
        <v>0</v>
      </c>
      <c r="CM36" s="228">
        <f t="shared" ca="1" si="43"/>
        <v>0</v>
      </c>
      <c r="CN36" s="228">
        <f t="shared" ca="1" si="43"/>
        <v>0</v>
      </c>
      <c r="CO36" s="228">
        <f t="shared" ca="1" si="43"/>
        <v>0</v>
      </c>
      <c r="CP36" s="228">
        <f t="shared" ca="1" si="43"/>
        <v>0</v>
      </c>
      <c r="CQ36" s="228">
        <f t="shared" ca="1" si="43"/>
        <v>0</v>
      </c>
      <c r="CR36" s="228">
        <f t="shared" ca="1" si="43"/>
        <v>0</v>
      </c>
      <c r="CS36" s="228">
        <f t="shared" ca="1" si="43"/>
        <v>0</v>
      </c>
      <c r="CT36" s="228">
        <f t="shared" ca="1" si="44"/>
        <v>0</v>
      </c>
      <c r="CU36" s="228">
        <f t="shared" ca="1" si="44"/>
        <v>0</v>
      </c>
      <c r="CV36" s="228">
        <f t="shared" ca="1" si="44"/>
        <v>0</v>
      </c>
      <c r="CW36" s="228">
        <f t="shared" ca="1" si="44"/>
        <v>0</v>
      </c>
      <c r="CX36" s="228">
        <f t="shared" ca="1" si="44"/>
        <v>0</v>
      </c>
      <c r="CY36" s="228">
        <f t="shared" ca="1" si="44"/>
        <v>0</v>
      </c>
      <c r="CZ36" s="228">
        <f t="shared" ca="1" si="44"/>
        <v>0</v>
      </c>
      <c r="DA36" s="228">
        <f t="shared" ca="1" si="44"/>
        <v>0</v>
      </c>
      <c r="DB36" s="228">
        <f t="shared" ca="1" si="44"/>
        <v>0</v>
      </c>
      <c r="DC36" s="228">
        <f t="shared" ca="1" si="44"/>
        <v>0</v>
      </c>
      <c r="DE36" s="403" t="str">
        <f t="shared" ca="1" si="24"/>
        <v>D.3.3.</v>
      </c>
      <c r="DF36" s="273">
        <f t="shared" ca="1" si="45"/>
        <v>1</v>
      </c>
      <c r="DG36" s="261">
        <f t="shared" ca="1" si="46"/>
        <v>21</v>
      </c>
      <c r="DH36" s="278">
        <v>0</v>
      </c>
    </row>
    <row r="37" spans="1:112" hidden="1">
      <c r="A37" s="210">
        <v>25</v>
      </c>
      <c r="B37" s="347" t="str">
        <f t="shared" ca="1" si="12"/>
        <v>D.3.4.</v>
      </c>
      <c r="C37" s="216" t="str">
        <f t="shared" ca="1" si="13"/>
        <v>Veikla</v>
      </c>
      <c r="D37" s="235"/>
      <c r="E37" s="239">
        <f t="shared" ca="1" si="14"/>
        <v>0.21</v>
      </c>
      <c r="F37" s="233">
        <f ca="1">H37+NPV(FD,I37:INDEX(I37:DC37,PAL))</f>
        <v>0</v>
      </c>
      <c r="G37" s="230">
        <f ca="1">SUMIF($H$5:$DC$5,"&lt;="&amp;PAL,$H37:$DC37)</f>
        <v>0</v>
      </c>
      <c r="H37" s="228">
        <f t="shared" ca="1" si="38"/>
        <v>0</v>
      </c>
      <c r="I37" s="228">
        <f t="shared" ca="1" si="38"/>
        <v>0</v>
      </c>
      <c r="J37" s="228">
        <f t="shared" ca="1" si="38"/>
        <v>0</v>
      </c>
      <c r="K37" s="228">
        <f t="shared" ca="1" si="38"/>
        <v>0</v>
      </c>
      <c r="L37" s="228">
        <f t="shared" ca="1" si="38"/>
        <v>0</v>
      </c>
      <c r="M37" s="228">
        <f t="shared" ca="1" si="38"/>
        <v>0</v>
      </c>
      <c r="N37" s="228">
        <f t="shared" ca="1" si="38"/>
        <v>0</v>
      </c>
      <c r="O37" s="228">
        <f t="shared" ca="1" si="38"/>
        <v>0</v>
      </c>
      <c r="P37" s="228">
        <f t="shared" ca="1" si="38"/>
        <v>0</v>
      </c>
      <c r="Q37" s="228">
        <f t="shared" ca="1" si="38"/>
        <v>0</v>
      </c>
      <c r="R37" s="228">
        <f t="shared" ca="1" si="38"/>
        <v>0</v>
      </c>
      <c r="S37" s="228">
        <f t="shared" ca="1" si="38"/>
        <v>0</v>
      </c>
      <c r="T37" s="228">
        <f t="shared" ca="1" si="38"/>
        <v>0</v>
      </c>
      <c r="U37" s="228">
        <f t="shared" ca="1" si="38"/>
        <v>0</v>
      </c>
      <c r="V37" s="228">
        <f t="shared" ca="1" si="38"/>
        <v>0</v>
      </c>
      <c r="W37" s="228">
        <f t="shared" ca="1" si="38"/>
        <v>0</v>
      </c>
      <c r="X37" s="228">
        <f t="shared" ca="1" si="39"/>
        <v>0</v>
      </c>
      <c r="Y37" s="228">
        <f t="shared" ca="1" si="39"/>
        <v>0</v>
      </c>
      <c r="Z37" s="228">
        <f t="shared" ca="1" si="39"/>
        <v>0</v>
      </c>
      <c r="AA37" s="228">
        <f t="shared" ca="1" si="39"/>
        <v>0</v>
      </c>
      <c r="AB37" s="228">
        <f t="shared" ca="1" si="39"/>
        <v>0</v>
      </c>
      <c r="AC37" s="228">
        <f t="shared" ca="1" si="39"/>
        <v>0</v>
      </c>
      <c r="AD37" s="228">
        <f t="shared" ca="1" si="39"/>
        <v>0</v>
      </c>
      <c r="AE37" s="228">
        <f t="shared" ca="1" si="39"/>
        <v>0</v>
      </c>
      <c r="AF37" s="228">
        <f t="shared" ca="1" si="39"/>
        <v>0</v>
      </c>
      <c r="AG37" s="228">
        <f t="shared" ca="1" si="39"/>
        <v>0</v>
      </c>
      <c r="AH37" s="228">
        <f t="shared" ca="1" si="39"/>
        <v>0</v>
      </c>
      <c r="AI37" s="228">
        <f t="shared" ca="1" si="39"/>
        <v>0</v>
      </c>
      <c r="AJ37" s="228">
        <f t="shared" ca="1" si="39"/>
        <v>0</v>
      </c>
      <c r="AK37" s="228">
        <f t="shared" ca="1" si="39"/>
        <v>0</v>
      </c>
      <c r="AL37" s="228">
        <f t="shared" ca="1" si="39"/>
        <v>0</v>
      </c>
      <c r="AM37" s="228">
        <f t="shared" ca="1" si="39"/>
        <v>0</v>
      </c>
      <c r="AN37" s="228">
        <f t="shared" ca="1" si="40"/>
        <v>0</v>
      </c>
      <c r="AO37" s="228">
        <f t="shared" ca="1" si="40"/>
        <v>0</v>
      </c>
      <c r="AP37" s="228">
        <f t="shared" ca="1" si="40"/>
        <v>0</v>
      </c>
      <c r="AQ37" s="228">
        <f t="shared" ca="1" si="40"/>
        <v>0</v>
      </c>
      <c r="AR37" s="228">
        <f t="shared" ca="1" si="40"/>
        <v>0</v>
      </c>
      <c r="AS37" s="228">
        <f t="shared" ca="1" si="40"/>
        <v>0</v>
      </c>
      <c r="AT37" s="228">
        <f t="shared" ca="1" si="40"/>
        <v>0</v>
      </c>
      <c r="AU37" s="228">
        <f t="shared" ca="1" si="40"/>
        <v>0</v>
      </c>
      <c r="AV37" s="228">
        <f t="shared" ca="1" si="40"/>
        <v>0</v>
      </c>
      <c r="AW37" s="228">
        <f t="shared" ca="1" si="40"/>
        <v>0</v>
      </c>
      <c r="AX37" s="228">
        <f t="shared" ca="1" si="40"/>
        <v>0</v>
      </c>
      <c r="AY37" s="228">
        <f t="shared" ca="1" si="40"/>
        <v>0</v>
      </c>
      <c r="AZ37" s="228">
        <f t="shared" ca="1" si="40"/>
        <v>0</v>
      </c>
      <c r="BA37" s="228">
        <f t="shared" ca="1" si="40"/>
        <v>0</v>
      </c>
      <c r="BB37" s="228">
        <f t="shared" ca="1" si="40"/>
        <v>0</v>
      </c>
      <c r="BC37" s="228">
        <f t="shared" ca="1" si="40"/>
        <v>0</v>
      </c>
      <c r="BD37" s="228">
        <f t="shared" ca="1" si="41"/>
        <v>0</v>
      </c>
      <c r="BE37" s="228">
        <f t="shared" ca="1" si="41"/>
        <v>0</v>
      </c>
      <c r="BF37" s="228">
        <f t="shared" ca="1" si="41"/>
        <v>0</v>
      </c>
      <c r="BG37" s="228">
        <f t="shared" ca="1" si="41"/>
        <v>0</v>
      </c>
      <c r="BH37" s="228">
        <f t="shared" ca="1" si="41"/>
        <v>0</v>
      </c>
      <c r="BI37" s="228">
        <f t="shared" ca="1" si="41"/>
        <v>0</v>
      </c>
      <c r="BJ37" s="228">
        <f t="shared" ca="1" si="41"/>
        <v>0</v>
      </c>
      <c r="BK37" s="228">
        <f t="shared" ca="1" si="41"/>
        <v>0</v>
      </c>
      <c r="BL37" s="228">
        <f t="shared" ca="1" si="41"/>
        <v>0</v>
      </c>
      <c r="BM37" s="228">
        <f t="shared" ca="1" si="41"/>
        <v>0</v>
      </c>
      <c r="BN37" s="228">
        <f t="shared" ca="1" si="41"/>
        <v>0</v>
      </c>
      <c r="BO37" s="228">
        <f t="shared" ca="1" si="41"/>
        <v>0</v>
      </c>
      <c r="BP37" s="228">
        <f t="shared" ca="1" si="41"/>
        <v>0</v>
      </c>
      <c r="BQ37" s="228">
        <f t="shared" ca="1" si="41"/>
        <v>0</v>
      </c>
      <c r="BR37" s="228">
        <f t="shared" ca="1" si="41"/>
        <v>0</v>
      </c>
      <c r="BS37" s="228">
        <f t="shared" ca="1" si="41"/>
        <v>0</v>
      </c>
      <c r="BT37" s="228">
        <f t="shared" ca="1" si="42"/>
        <v>0</v>
      </c>
      <c r="BU37" s="228">
        <f t="shared" ca="1" si="42"/>
        <v>0</v>
      </c>
      <c r="BV37" s="228">
        <f t="shared" ca="1" si="42"/>
        <v>0</v>
      </c>
      <c r="BW37" s="228">
        <f t="shared" ca="1" si="42"/>
        <v>0</v>
      </c>
      <c r="BX37" s="228">
        <f t="shared" ca="1" si="42"/>
        <v>0</v>
      </c>
      <c r="BY37" s="228">
        <f t="shared" ca="1" si="42"/>
        <v>0</v>
      </c>
      <c r="BZ37" s="228">
        <f t="shared" ca="1" si="42"/>
        <v>0</v>
      </c>
      <c r="CA37" s="228">
        <f t="shared" ca="1" si="42"/>
        <v>0</v>
      </c>
      <c r="CB37" s="228">
        <f t="shared" ca="1" si="42"/>
        <v>0</v>
      </c>
      <c r="CC37" s="228">
        <f t="shared" ca="1" si="42"/>
        <v>0</v>
      </c>
      <c r="CD37" s="228">
        <f t="shared" ca="1" si="42"/>
        <v>0</v>
      </c>
      <c r="CE37" s="228">
        <f t="shared" ca="1" si="42"/>
        <v>0</v>
      </c>
      <c r="CF37" s="228">
        <f t="shared" ca="1" si="42"/>
        <v>0</v>
      </c>
      <c r="CG37" s="228">
        <f t="shared" ca="1" si="42"/>
        <v>0</v>
      </c>
      <c r="CH37" s="228">
        <f t="shared" ca="1" si="42"/>
        <v>0</v>
      </c>
      <c r="CI37" s="228">
        <f t="shared" ca="1" si="42"/>
        <v>0</v>
      </c>
      <c r="CJ37" s="228">
        <f t="shared" ca="1" si="43"/>
        <v>0</v>
      </c>
      <c r="CK37" s="228">
        <f t="shared" ca="1" si="43"/>
        <v>0</v>
      </c>
      <c r="CL37" s="228">
        <f t="shared" ca="1" si="43"/>
        <v>0</v>
      </c>
      <c r="CM37" s="228">
        <f t="shared" ca="1" si="43"/>
        <v>0</v>
      </c>
      <c r="CN37" s="228">
        <f t="shared" ca="1" si="43"/>
        <v>0</v>
      </c>
      <c r="CO37" s="228">
        <f t="shared" ca="1" si="43"/>
        <v>0</v>
      </c>
      <c r="CP37" s="228">
        <f t="shared" ca="1" si="43"/>
        <v>0</v>
      </c>
      <c r="CQ37" s="228">
        <f t="shared" ca="1" si="43"/>
        <v>0</v>
      </c>
      <c r="CR37" s="228">
        <f t="shared" ca="1" si="43"/>
        <v>0</v>
      </c>
      <c r="CS37" s="228">
        <f t="shared" ca="1" si="43"/>
        <v>0</v>
      </c>
      <c r="CT37" s="228">
        <f t="shared" ca="1" si="44"/>
        <v>0</v>
      </c>
      <c r="CU37" s="228">
        <f t="shared" ca="1" si="44"/>
        <v>0</v>
      </c>
      <c r="CV37" s="228">
        <f t="shared" ca="1" si="44"/>
        <v>0</v>
      </c>
      <c r="CW37" s="228">
        <f t="shared" ca="1" si="44"/>
        <v>0</v>
      </c>
      <c r="CX37" s="228">
        <f t="shared" ca="1" si="44"/>
        <v>0</v>
      </c>
      <c r="CY37" s="228">
        <f t="shared" ca="1" si="44"/>
        <v>0</v>
      </c>
      <c r="CZ37" s="228">
        <f t="shared" ca="1" si="44"/>
        <v>0</v>
      </c>
      <c r="DA37" s="228">
        <f t="shared" ca="1" si="44"/>
        <v>0</v>
      </c>
      <c r="DB37" s="228">
        <f t="shared" ca="1" si="44"/>
        <v>0</v>
      </c>
      <c r="DC37" s="228">
        <f t="shared" ca="1" si="44"/>
        <v>0</v>
      </c>
      <c r="DE37" s="403" t="str">
        <f t="shared" ca="1" si="24"/>
        <v>D.3.4.</v>
      </c>
      <c r="DF37" s="273">
        <f t="shared" ca="1" si="45"/>
        <v>1</v>
      </c>
      <c r="DG37" s="261">
        <f t="shared" ca="1" si="46"/>
        <v>21</v>
      </c>
      <c r="DH37" s="278">
        <v>0</v>
      </c>
    </row>
    <row r="38" spans="1:112" hidden="1">
      <c r="A38" s="210">
        <v>26</v>
      </c>
      <c r="B38" s="347" t="str">
        <f t="shared" ca="1" si="12"/>
        <v>D.3.5.</v>
      </c>
      <c r="C38" s="216" t="str">
        <f t="shared" ca="1" si="13"/>
        <v>Veikla</v>
      </c>
      <c r="D38" s="235"/>
      <c r="E38" s="239">
        <f t="shared" ca="1" si="14"/>
        <v>0.21</v>
      </c>
      <c r="F38" s="233">
        <f ca="1">H38+NPV(FD,I38:INDEX(I38:DC38,PAL))</f>
        <v>0</v>
      </c>
      <c r="G38" s="230">
        <f ca="1">SUMIF($H$5:$DC$5,"&lt;="&amp;PAL,$H38:$DC38)</f>
        <v>0</v>
      </c>
      <c r="H38" s="228">
        <f t="shared" ca="1" si="38"/>
        <v>0</v>
      </c>
      <c r="I38" s="228">
        <f t="shared" ca="1" si="38"/>
        <v>0</v>
      </c>
      <c r="J38" s="228">
        <f t="shared" ca="1" si="38"/>
        <v>0</v>
      </c>
      <c r="K38" s="228">
        <f t="shared" ca="1" si="38"/>
        <v>0</v>
      </c>
      <c r="L38" s="228">
        <f t="shared" ca="1" si="38"/>
        <v>0</v>
      </c>
      <c r="M38" s="228">
        <f t="shared" ca="1" si="38"/>
        <v>0</v>
      </c>
      <c r="N38" s="228">
        <f t="shared" ca="1" si="38"/>
        <v>0</v>
      </c>
      <c r="O38" s="228">
        <f t="shared" ca="1" si="38"/>
        <v>0</v>
      </c>
      <c r="P38" s="228">
        <f t="shared" ca="1" si="38"/>
        <v>0</v>
      </c>
      <c r="Q38" s="228">
        <f t="shared" ca="1" si="38"/>
        <v>0</v>
      </c>
      <c r="R38" s="228">
        <f t="shared" ca="1" si="38"/>
        <v>0</v>
      </c>
      <c r="S38" s="228">
        <f t="shared" ca="1" si="38"/>
        <v>0</v>
      </c>
      <c r="T38" s="228">
        <f t="shared" ca="1" si="38"/>
        <v>0</v>
      </c>
      <c r="U38" s="228">
        <f t="shared" ca="1" si="38"/>
        <v>0</v>
      </c>
      <c r="V38" s="228">
        <f t="shared" ca="1" si="38"/>
        <v>0</v>
      </c>
      <c r="W38" s="228">
        <f t="shared" ca="1" si="38"/>
        <v>0</v>
      </c>
      <c r="X38" s="228">
        <f t="shared" ca="1" si="39"/>
        <v>0</v>
      </c>
      <c r="Y38" s="228">
        <f t="shared" ca="1" si="39"/>
        <v>0</v>
      </c>
      <c r="Z38" s="228">
        <f t="shared" ca="1" si="39"/>
        <v>0</v>
      </c>
      <c r="AA38" s="228">
        <f t="shared" ca="1" si="39"/>
        <v>0</v>
      </c>
      <c r="AB38" s="228">
        <f t="shared" ca="1" si="39"/>
        <v>0</v>
      </c>
      <c r="AC38" s="228">
        <f t="shared" ca="1" si="39"/>
        <v>0</v>
      </c>
      <c r="AD38" s="228">
        <f t="shared" ca="1" si="39"/>
        <v>0</v>
      </c>
      <c r="AE38" s="228">
        <f t="shared" ca="1" si="39"/>
        <v>0</v>
      </c>
      <c r="AF38" s="228">
        <f t="shared" ca="1" si="39"/>
        <v>0</v>
      </c>
      <c r="AG38" s="228">
        <f t="shared" ca="1" si="39"/>
        <v>0</v>
      </c>
      <c r="AH38" s="228">
        <f t="shared" ca="1" si="39"/>
        <v>0</v>
      </c>
      <c r="AI38" s="228">
        <f t="shared" ca="1" si="39"/>
        <v>0</v>
      </c>
      <c r="AJ38" s="228">
        <f t="shared" ca="1" si="39"/>
        <v>0</v>
      </c>
      <c r="AK38" s="228">
        <f t="shared" ca="1" si="39"/>
        <v>0</v>
      </c>
      <c r="AL38" s="228">
        <f t="shared" ca="1" si="39"/>
        <v>0</v>
      </c>
      <c r="AM38" s="228">
        <f t="shared" ca="1" si="39"/>
        <v>0</v>
      </c>
      <c r="AN38" s="228">
        <f t="shared" ca="1" si="40"/>
        <v>0</v>
      </c>
      <c r="AO38" s="228">
        <f t="shared" ca="1" si="40"/>
        <v>0</v>
      </c>
      <c r="AP38" s="228">
        <f t="shared" ca="1" si="40"/>
        <v>0</v>
      </c>
      <c r="AQ38" s="228">
        <f t="shared" ca="1" si="40"/>
        <v>0</v>
      </c>
      <c r="AR38" s="228">
        <f t="shared" ca="1" si="40"/>
        <v>0</v>
      </c>
      <c r="AS38" s="228">
        <f t="shared" ca="1" si="40"/>
        <v>0</v>
      </c>
      <c r="AT38" s="228">
        <f t="shared" ca="1" si="40"/>
        <v>0</v>
      </c>
      <c r="AU38" s="228">
        <f t="shared" ca="1" si="40"/>
        <v>0</v>
      </c>
      <c r="AV38" s="228">
        <f t="shared" ca="1" si="40"/>
        <v>0</v>
      </c>
      <c r="AW38" s="228">
        <f t="shared" ca="1" si="40"/>
        <v>0</v>
      </c>
      <c r="AX38" s="228">
        <f t="shared" ca="1" si="40"/>
        <v>0</v>
      </c>
      <c r="AY38" s="228">
        <f t="shared" ca="1" si="40"/>
        <v>0</v>
      </c>
      <c r="AZ38" s="228">
        <f t="shared" ca="1" si="40"/>
        <v>0</v>
      </c>
      <c r="BA38" s="228">
        <f t="shared" ca="1" si="40"/>
        <v>0</v>
      </c>
      <c r="BB38" s="228">
        <f t="shared" ca="1" si="40"/>
        <v>0</v>
      </c>
      <c r="BC38" s="228">
        <f t="shared" ca="1" si="40"/>
        <v>0</v>
      </c>
      <c r="BD38" s="228">
        <f t="shared" ca="1" si="41"/>
        <v>0</v>
      </c>
      <c r="BE38" s="228">
        <f t="shared" ca="1" si="41"/>
        <v>0</v>
      </c>
      <c r="BF38" s="228">
        <f t="shared" ca="1" si="41"/>
        <v>0</v>
      </c>
      <c r="BG38" s="228">
        <f t="shared" ca="1" si="41"/>
        <v>0</v>
      </c>
      <c r="BH38" s="228">
        <f t="shared" ca="1" si="41"/>
        <v>0</v>
      </c>
      <c r="BI38" s="228">
        <f t="shared" ca="1" si="41"/>
        <v>0</v>
      </c>
      <c r="BJ38" s="228">
        <f t="shared" ca="1" si="41"/>
        <v>0</v>
      </c>
      <c r="BK38" s="228">
        <f t="shared" ca="1" si="41"/>
        <v>0</v>
      </c>
      <c r="BL38" s="228">
        <f t="shared" ca="1" si="41"/>
        <v>0</v>
      </c>
      <c r="BM38" s="228">
        <f t="shared" ca="1" si="41"/>
        <v>0</v>
      </c>
      <c r="BN38" s="228">
        <f t="shared" ca="1" si="41"/>
        <v>0</v>
      </c>
      <c r="BO38" s="228">
        <f t="shared" ca="1" si="41"/>
        <v>0</v>
      </c>
      <c r="BP38" s="228">
        <f t="shared" ca="1" si="41"/>
        <v>0</v>
      </c>
      <c r="BQ38" s="228">
        <f t="shared" ca="1" si="41"/>
        <v>0</v>
      </c>
      <c r="BR38" s="228">
        <f t="shared" ca="1" si="41"/>
        <v>0</v>
      </c>
      <c r="BS38" s="228">
        <f t="shared" ca="1" si="41"/>
        <v>0</v>
      </c>
      <c r="BT38" s="228">
        <f t="shared" ca="1" si="42"/>
        <v>0</v>
      </c>
      <c r="BU38" s="228">
        <f t="shared" ca="1" si="42"/>
        <v>0</v>
      </c>
      <c r="BV38" s="228">
        <f t="shared" ca="1" si="42"/>
        <v>0</v>
      </c>
      <c r="BW38" s="228">
        <f t="shared" ca="1" si="42"/>
        <v>0</v>
      </c>
      <c r="BX38" s="228">
        <f t="shared" ca="1" si="42"/>
        <v>0</v>
      </c>
      <c r="BY38" s="228">
        <f t="shared" ca="1" si="42"/>
        <v>0</v>
      </c>
      <c r="BZ38" s="228">
        <f t="shared" ca="1" si="42"/>
        <v>0</v>
      </c>
      <c r="CA38" s="228">
        <f t="shared" ca="1" si="42"/>
        <v>0</v>
      </c>
      <c r="CB38" s="228">
        <f t="shared" ca="1" si="42"/>
        <v>0</v>
      </c>
      <c r="CC38" s="228">
        <f t="shared" ca="1" si="42"/>
        <v>0</v>
      </c>
      <c r="CD38" s="228">
        <f t="shared" ca="1" si="42"/>
        <v>0</v>
      </c>
      <c r="CE38" s="228">
        <f t="shared" ca="1" si="42"/>
        <v>0</v>
      </c>
      <c r="CF38" s="228">
        <f t="shared" ca="1" si="42"/>
        <v>0</v>
      </c>
      <c r="CG38" s="228">
        <f t="shared" ca="1" si="42"/>
        <v>0</v>
      </c>
      <c r="CH38" s="228">
        <f t="shared" ca="1" si="42"/>
        <v>0</v>
      </c>
      <c r="CI38" s="228">
        <f t="shared" ca="1" si="42"/>
        <v>0</v>
      </c>
      <c r="CJ38" s="228">
        <f t="shared" ca="1" si="43"/>
        <v>0</v>
      </c>
      <c r="CK38" s="228">
        <f t="shared" ca="1" si="43"/>
        <v>0</v>
      </c>
      <c r="CL38" s="228">
        <f t="shared" ca="1" si="43"/>
        <v>0</v>
      </c>
      <c r="CM38" s="228">
        <f t="shared" ca="1" si="43"/>
        <v>0</v>
      </c>
      <c r="CN38" s="228">
        <f t="shared" ca="1" si="43"/>
        <v>0</v>
      </c>
      <c r="CO38" s="228">
        <f t="shared" ca="1" si="43"/>
        <v>0</v>
      </c>
      <c r="CP38" s="228">
        <f t="shared" ca="1" si="43"/>
        <v>0</v>
      </c>
      <c r="CQ38" s="228">
        <f t="shared" ca="1" si="43"/>
        <v>0</v>
      </c>
      <c r="CR38" s="228">
        <f t="shared" ca="1" si="43"/>
        <v>0</v>
      </c>
      <c r="CS38" s="228">
        <f t="shared" ca="1" si="43"/>
        <v>0</v>
      </c>
      <c r="CT38" s="228">
        <f t="shared" ca="1" si="44"/>
        <v>0</v>
      </c>
      <c r="CU38" s="228">
        <f t="shared" ca="1" si="44"/>
        <v>0</v>
      </c>
      <c r="CV38" s="228">
        <f t="shared" ca="1" si="44"/>
        <v>0</v>
      </c>
      <c r="CW38" s="228">
        <f t="shared" ca="1" si="44"/>
        <v>0</v>
      </c>
      <c r="CX38" s="228">
        <f t="shared" ca="1" si="44"/>
        <v>0</v>
      </c>
      <c r="CY38" s="228">
        <f t="shared" ca="1" si="44"/>
        <v>0</v>
      </c>
      <c r="CZ38" s="228">
        <f t="shared" ca="1" si="44"/>
        <v>0</v>
      </c>
      <c r="DA38" s="228">
        <f t="shared" ca="1" si="44"/>
        <v>0</v>
      </c>
      <c r="DB38" s="228">
        <f t="shared" ca="1" si="44"/>
        <v>0</v>
      </c>
      <c r="DC38" s="228">
        <f t="shared" ca="1" si="44"/>
        <v>0</v>
      </c>
      <c r="DE38" s="403" t="str">
        <f t="shared" ca="1" si="24"/>
        <v>D.3.5.</v>
      </c>
      <c r="DF38" s="273">
        <f t="shared" ca="1" si="45"/>
        <v>1</v>
      </c>
      <c r="DG38" s="261">
        <f t="shared" ca="1" si="46"/>
        <v>21</v>
      </c>
      <c r="DH38" s="278">
        <v>0</v>
      </c>
    </row>
    <row r="39" spans="1:112" hidden="1">
      <c r="A39" s="210">
        <v>27</v>
      </c>
      <c r="B39" s="347" t="str">
        <f t="shared" ca="1" si="12"/>
        <v>D.3.6.</v>
      </c>
      <c r="C39" s="216" t="str">
        <f t="shared" ca="1" si="13"/>
        <v>Veikla</v>
      </c>
      <c r="D39" s="235"/>
      <c r="E39" s="239">
        <f t="shared" ca="1" si="14"/>
        <v>0.21</v>
      </c>
      <c r="F39" s="233">
        <f ca="1">H39+NPV(FD,I39:INDEX(I39:DC39,PAL))</f>
        <v>0</v>
      </c>
      <c r="G39" s="230">
        <f ca="1">SUMIF($H$5:$DC$5,"&lt;="&amp;PAL,$H39:$DC39)</f>
        <v>0</v>
      </c>
      <c r="H39" s="228">
        <f t="shared" ca="1" si="38"/>
        <v>0</v>
      </c>
      <c r="I39" s="228">
        <f t="shared" ca="1" si="38"/>
        <v>0</v>
      </c>
      <c r="J39" s="228">
        <f t="shared" ca="1" si="38"/>
        <v>0</v>
      </c>
      <c r="K39" s="228">
        <f t="shared" ca="1" si="38"/>
        <v>0</v>
      </c>
      <c r="L39" s="228">
        <f t="shared" ca="1" si="38"/>
        <v>0</v>
      </c>
      <c r="M39" s="228">
        <f t="shared" ca="1" si="38"/>
        <v>0</v>
      </c>
      <c r="N39" s="228">
        <f t="shared" ca="1" si="38"/>
        <v>0</v>
      </c>
      <c r="O39" s="228">
        <f t="shared" ca="1" si="38"/>
        <v>0</v>
      </c>
      <c r="P39" s="228">
        <f t="shared" ca="1" si="38"/>
        <v>0</v>
      </c>
      <c r="Q39" s="228">
        <f t="shared" ca="1" si="38"/>
        <v>0</v>
      </c>
      <c r="R39" s="228">
        <f t="shared" ca="1" si="38"/>
        <v>0</v>
      </c>
      <c r="S39" s="228">
        <f t="shared" ca="1" si="38"/>
        <v>0</v>
      </c>
      <c r="T39" s="228">
        <f t="shared" ca="1" si="38"/>
        <v>0</v>
      </c>
      <c r="U39" s="228">
        <f t="shared" ca="1" si="38"/>
        <v>0</v>
      </c>
      <c r="V39" s="228">
        <f t="shared" ca="1" si="38"/>
        <v>0</v>
      </c>
      <c r="W39" s="228">
        <f t="shared" ca="1" si="38"/>
        <v>0</v>
      </c>
      <c r="X39" s="228">
        <f t="shared" ca="1" si="39"/>
        <v>0</v>
      </c>
      <c r="Y39" s="228">
        <f t="shared" ca="1" si="39"/>
        <v>0</v>
      </c>
      <c r="Z39" s="228">
        <f t="shared" ca="1" si="39"/>
        <v>0</v>
      </c>
      <c r="AA39" s="228">
        <f t="shared" ca="1" si="39"/>
        <v>0</v>
      </c>
      <c r="AB39" s="228">
        <f t="shared" ca="1" si="39"/>
        <v>0</v>
      </c>
      <c r="AC39" s="228">
        <f t="shared" ca="1" si="39"/>
        <v>0</v>
      </c>
      <c r="AD39" s="228">
        <f t="shared" ca="1" si="39"/>
        <v>0</v>
      </c>
      <c r="AE39" s="228">
        <f t="shared" ca="1" si="39"/>
        <v>0</v>
      </c>
      <c r="AF39" s="228">
        <f t="shared" ca="1" si="39"/>
        <v>0</v>
      </c>
      <c r="AG39" s="228">
        <f t="shared" ca="1" si="39"/>
        <v>0</v>
      </c>
      <c r="AH39" s="228">
        <f t="shared" ca="1" si="39"/>
        <v>0</v>
      </c>
      <c r="AI39" s="228">
        <f t="shared" ca="1" si="39"/>
        <v>0</v>
      </c>
      <c r="AJ39" s="228">
        <f t="shared" ca="1" si="39"/>
        <v>0</v>
      </c>
      <c r="AK39" s="228">
        <f t="shared" ca="1" si="39"/>
        <v>0</v>
      </c>
      <c r="AL39" s="228">
        <f t="shared" ca="1" si="39"/>
        <v>0</v>
      </c>
      <c r="AM39" s="228">
        <f t="shared" ca="1" si="39"/>
        <v>0</v>
      </c>
      <c r="AN39" s="228">
        <f t="shared" ca="1" si="40"/>
        <v>0</v>
      </c>
      <c r="AO39" s="228">
        <f t="shared" ca="1" si="40"/>
        <v>0</v>
      </c>
      <c r="AP39" s="228">
        <f t="shared" ca="1" si="40"/>
        <v>0</v>
      </c>
      <c r="AQ39" s="228">
        <f t="shared" ca="1" si="40"/>
        <v>0</v>
      </c>
      <c r="AR39" s="228">
        <f t="shared" ca="1" si="40"/>
        <v>0</v>
      </c>
      <c r="AS39" s="228">
        <f t="shared" ca="1" si="40"/>
        <v>0</v>
      </c>
      <c r="AT39" s="228">
        <f t="shared" ca="1" si="40"/>
        <v>0</v>
      </c>
      <c r="AU39" s="228">
        <f t="shared" ca="1" si="40"/>
        <v>0</v>
      </c>
      <c r="AV39" s="228">
        <f t="shared" ca="1" si="40"/>
        <v>0</v>
      </c>
      <c r="AW39" s="228">
        <f t="shared" ca="1" si="40"/>
        <v>0</v>
      </c>
      <c r="AX39" s="228">
        <f t="shared" ca="1" si="40"/>
        <v>0</v>
      </c>
      <c r="AY39" s="228">
        <f t="shared" ca="1" si="40"/>
        <v>0</v>
      </c>
      <c r="AZ39" s="228">
        <f t="shared" ca="1" si="40"/>
        <v>0</v>
      </c>
      <c r="BA39" s="228">
        <f t="shared" ca="1" si="40"/>
        <v>0</v>
      </c>
      <c r="BB39" s="228">
        <f t="shared" ca="1" si="40"/>
        <v>0</v>
      </c>
      <c r="BC39" s="228">
        <f t="shared" ca="1" si="40"/>
        <v>0</v>
      </c>
      <c r="BD39" s="228">
        <f t="shared" ca="1" si="41"/>
        <v>0</v>
      </c>
      <c r="BE39" s="228">
        <f t="shared" ca="1" si="41"/>
        <v>0</v>
      </c>
      <c r="BF39" s="228">
        <f t="shared" ca="1" si="41"/>
        <v>0</v>
      </c>
      <c r="BG39" s="228">
        <f t="shared" ca="1" si="41"/>
        <v>0</v>
      </c>
      <c r="BH39" s="228">
        <f t="shared" ca="1" si="41"/>
        <v>0</v>
      </c>
      <c r="BI39" s="228">
        <f t="shared" ca="1" si="41"/>
        <v>0</v>
      </c>
      <c r="BJ39" s="228">
        <f t="shared" ca="1" si="41"/>
        <v>0</v>
      </c>
      <c r="BK39" s="228">
        <f t="shared" ca="1" si="41"/>
        <v>0</v>
      </c>
      <c r="BL39" s="228">
        <f t="shared" ca="1" si="41"/>
        <v>0</v>
      </c>
      <c r="BM39" s="228">
        <f t="shared" ca="1" si="41"/>
        <v>0</v>
      </c>
      <c r="BN39" s="228">
        <f t="shared" ca="1" si="41"/>
        <v>0</v>
      </c>
      <c r="BO39" s="228">
        <f t="shared" ca="1" si="41"/>
        <v>0</v>
      </c>
      <c r="BP39" s="228">
        <f t="shared" ca="1" si="41"/>
        <v>0</v>
      </c>
      <c r="BQ39" s="228">
        <f t="shared" ca="1" si="41"/>
        <v>0</v>
      </c>
      <c r="BR39" s="228">
        <f t="shared" ca="1" si="41"/>
        <v>0</v>
      </c>
      <c r="BS39" s="228">
        <f t="shared" ca="1" si="41"/>
        <v>0</v>
      </c>
      <c r="BT39" s="228">
        <f t="shared" ca="1" si="42"/>
        <v>0</v>
      </c>
      <c r="BU39" s="228">
        <f t="shared" ca="1" si="42"/>
        <v>0</v>
      </c>
      <c r="BV39" s="228">
        <f t="shared" ca="1" si="42"/>
        <v>0</v>
      </c>
      <c r="BW39" s="228">
        <f t="shared" ca="1" si="42"/>
        <v>0</v>
      </c>
      <c r="BX39" s="228">
        <f t="shared" ca="1" si="42"/>
        <v>0</v>
      </c>
      <c r="BY39" s="228">
        <f t="shared" ca="1" si="42"/>
        <v>0</v>
      </c>
      <c r="BZ39" s="228">
        <f t="shared" ca="1" si="42"/>
        <v>0</v>
      </c>
      <c r="CA39" s="228">
        <f t="shared" ca="1" si="42"/>
        <v>0</v>
      </c>
      <c r="CB39" s="228">
        <f t="shared" ca="1" si="42"/>
        <v>0</v>
      </c>
      <c r="CC39" s="228">
        <f t="shared" ca="1" si="42"/>
        <v>0</v>
      </c>
      <c r="CD39" s="228">
        <f t="shared" ca="1" si="42"/>
        <v>0</v>
      </c>
      <c r="CE39" s="228">
        <f t="shared" ca="1" si="42"/>
        <v>0</v>
      </c>
      <c r="CF39" s="228">
        <f t="shared" ca="1" si="42"/>
        <v>0</v>
      </c>
      <c r="CG39" s="228">
        <f t="shared" ca="1" si="42"/>
        <v>0</v>
      </c>
      <c r="CH39" s="228">
        <f t="shared" ca="1" si="42"/>
        <v>0</v>
      </c>
      <c r="CI39" s="228">
        <f t="shared" ca="1" si="42"/>
        <v>0</v>
      </c>
      <c r="CJ39" s="228">
        <f t="shared" ca="1" si="43"/>
        <v>0</v>
      </c>
      <c r="CK39" s="228">
        <f t="shared" ca="1" si="43"/>
        <v>0</v>
      </c>
      <c r="CL39" s="228">
        <f t="shared" ca="1" si="43"/>
        <v>0</v>
      </c>
      <c r="CM39" s="228">
        <f t="shared" ca="1" si="43"/>
        <v>0</v>
      </c>
      <c r="CN39" s="228">
        <f t="shared" ca="1" si="43"/>
        <v>0</v>
      </c>
      <c r="CO39" s="228">
        <f t="shared" ca="1" si="43"/>
        <v>0</v>
      </c>
      <c r="CP39" s="228">
        <f t="shared" ca="1" si="43"/>
        <v>0</v>
      </c>
      <c r="CQ39" s="228">
        <f t="shared" ca="1" si="43"/>
        <v>0</v>
      </c>
      <c r="CR39" s="228">
        <f t="shared" ca="1" si="43"/>
        <v>0</v>
      </c>
      <c r="CS39" s="228">
        <f t="shared" ca="1" si="43"/>
        <v>0</v>
      </c>
      <c r="CT39" s="228">
        <f t="shared" ca="1" si="44"/>
        <v>0</v>
      </c>
      <c r="CU39" s="228">
        <f t="shared" ca="1" si="44"/>
        <v>0</v>
      </c>
      <c r="CV39" s="228">
        <f t="shared" ca="1" si="44"/>
        <v>0</v>
      </c>
      <c r="CW39" s="228">
        <f t="shared" ca="1" si="44"/>
        <v>0</v>
      </c>
      <c r="CX39" s="228">
        <f t="shared" ca="1" si="44"/>
        <v>0</v>
      </c>
      <c r="CY39" s="228">
        <f t="shared" ca="1" si="44"/>
        <v>0</v>
      </c>
      <c r="CZ39" s="228">
        <f t="shared" ca="1" si="44"/>
        <v>0</v>
      </c>
      <c r="DA39" s="228">
        <f t="shared" ca="1" si="44"/>
        <v>0</v>
      </c>
      <c r="DB39" s="228">
        <f t="shared" ca="1" si="44"/>
        <v>0</v>
      </c>
      <c r="DC39" s="228">
        <f t="shared" ca="1" si="44"/>
        <v>0</v>
      </c>
      <c r="DE39" s="403" t="str">
        <f t="shared" ca="1" si="24"/>
        <v>D.3.6.</v>
      </c>
      <c r="DF39" s="273">
        <f t="shared" ca="1" si="45"/>
        <v>1</v>
      </c>
      <c r="DG39" s="261">
        <f t="shared" ca="1" si="46"/>
        <v>21</v>
      </c>
      <c r="DH39" s="278">
        <v>0</v>
      </c>
    </row>
    <row r="40" spans="1:112" hidden="1">
      <c r="A40" s="210">
        <v>28</v>
      </c>
      <c r="B40" s="347" t="str">
        <f t="shared" ca="1" si="12"/>
        <v>D.3.7.</v>
      </c>
      <c r="C40" s="216" t="str">
        <f t="shared" ca="1" si="13"/>
        <v>Veikla</v>
      </c>
      <c r="D40" s="235"/>
      <c r="E40" s="239">
        <f t="shared" ca="1" si="14"/>
        <v>0.21</v>
      </c>
      <c r="F40" s="233">
        <f ca="1">H40+NPV(FD,I40:INDEX(I40:DC40,PAL))</f>
        <v>0</v>
      </c>
      <c r="G40" s="230">
        <f ca="1">SUMIF($H$5:$DC$5,"&lt;="&amp;PAL,$H40:$DC40)</f>
        <v>0</v>
      </c>
      <c r="H40" s="228">
        <f t="shared" ca="1" si="38"/>
        <v>0</v>
      </c>
      <c r="I40" s="228">
        <f t="shared" ca="1" si="38"/>
        <v>0</v>
      </c>
      <c r="J40" s="228">
        <f t="shared" ca="1" si="38"/>
        <v>0</v>
      </c>
      <c r="K40" s="228">
        <f t="shared" ca="1" si="38"/>
        <v>0</v>
      </c>
      <c r="L40" s="228">
        <f t="shared" ca="1" si="38"/>
        <v>0</v>
      </c>
      <c r="M40" s="228">
        <f t="shared" ca="1" si="38"/>
        <v>0</v>
      </c>
      <c r="N40" s="228">
        <f t="shared" ca="1" si="38"/>
        <v>0</v>
      </c>
      <c r="O40" s="228">
        <f t="shared" ca="1" si="38"/>
        <v>0</v>
      </c>
      <c r="P40" s="228">
        <f t="shared" ca="1" si="38"/>
        <v>0</v>
      </c>
      <c r="Q40" s="228">
        <f t="shared" ca="1" si="38"/>
        <v>0</v>
      </c>
      <c r="R40" s="228">
        <f t="shared" ca="1" si="38"/>
        <v>0</v>
      </c>
      <c r="S40" s="228">
        <f t="shared" ca="1" si="38"/>
        <v>0</v>
      </c>
      <c r="T40" s="228">
        <f t="shared" ca="1" si="38"/>
        <v>0</v>
      </c>
      <c r="U40" s="228">
        <f t="shared" ca="1" si="38"/>
        <v>0</v>
      </c>
      <c r="V40" s="228">
        <f t="shared" ca="1" si="38"/>
        <v>0</v>
      </c>
      <c r="W40" s="228">
        <f t="shared" ca="1" si="38"/>
        <v>0</v>
      </c>
      <c r="X40" s="228">
        <f t="shared" ca="1" si="39"/>
        <v>0</v>
      </c>
      <c r="Y40" s="228">
        <f t="shared" ca="1" si="39"/>
        <v>0</v>
      </c>
      <c r="Z40" s="228">
        <f t="shared" ca="1" si="39"/>
        <v>0</v>
      </c>
      <c r="AA40" s="228">
        <f t="shared" ca="1" si="39"/>
        <v>0</v>
      </c>
      <c r="AB40" s="228">
        <f t="shared" ca="1" si="39"/>
        <v>0</v>
      </c>
      <c r="AC40" s="228">
        <f t="shared" ca="1" si="39"/>
        <v>0</v>
      </c>
      <c r="AD40" s="228">
        <f t="shared" ca="1" si="39"/>
        <v>0</v>
      </c>
      <c r="AE40" s="228">
        <f t="shared" ca="1" si="39"/>
        <v>0</v>
      </c>
      <c r="AF40" s="228">
        <f t="shared" ca="1" si="39"/>
        <v>0</v>
      </c>
      <c r="AG40" s="228">
        <f t="shared" ca="1" si="39"/>
        <v>0</v>
      </c>
      <c r="AH40" s="228">
        <f t="shared" ca="1" si="39"/>
        <v>0</v>
      </c>
      <c r="AI40" s="228">
        <f t="shared" ca="1" si="39"/>
        <v>0</v>
      </c>
      <c r="AJ40" s="228">
        <f t="shared" ca="1" si="39"/>
        <v>0</v>
      </c>
      <c r="AK40" s="228">
        <f t="shared" ca="1" si="39"/>
        <v>0</v>
      </c>
      <c r="AL40" s="228">
        <f t="shared" ca="1" si="39"/>
        <v>0</v>
      </c>
      <c r="AM40" s="228">
        <f t="shared" ca="1" si="39"/>
        <v>0</v>
      </c>
      <c r="AN40" s="228">
        <f t="shared" ca="1" si="40"/>
        <v>0</v>
      </c>
      <c r="AO40" s="228">
        <f t="shared" ca="1" si="40"/>
        <v>0</v>
      </c>
      <c r="AP40" s="228">
        <f t="shared" ca="1" si="40"/>
        <v>0</v>
      </c>
      <c r="AQ40" s="228">
        <f t="shared" ca="1" si="40"/>
        <v>0</v>
      </c>
      <c r="AR40" s="228">
        <f t="shared" ca="1" si="40"/>
        <v>0</v>
      </c>
      <c r="AS40" s="228">
        <f t="shared" ca="1" si="40"/>
        <v>0</v>
      </c>
      <c r="AT40" s="228">
        <f t="shared" ca="1" si="40"/>
        <v>0</v>
      </c>
      <c r="AU40" s="228">
        <f t="shared" ca="1" si="40"/>
        <v>0</v>
      </c>
      <c r="AV40" s="228">
        <f t="shared" ca="1" si="40"/>
        <v>0</v>
      </c>
      <c r="AW40" s="228">
        <f t="shared" ca="1" si="40"/>
        <v>0</v>
      </c>
      <c r="AX40" s="228">
        <f t="shared" ca="1" si="40"/>
        <v>0</v>
      </c>
      <c r="AY40" s="228">
        <f t="shared" ca="1" si="40"/>
        <v>0</v>
      </c>
      <c r="AZ40" s="228">
        <f t="shared" ca="1" si="40"/>
        <v>0</v>
      </c>
      <c r="BA40" s="228">
        <f t="shared" ca="1" si="40"/>
        <v>0</v>
      </c>
      <c r="BB40" s="228">
        <f t="shared" ca="1" si="40"/>
        <v>0</v>
      </c>
      <c r="BC40" s="228">
        <f t="shared" ca="1" si="40"/>
        <v>0</v>
      </c>
      <c r="BD40" s="228">
        <f t="shared" ca="1" si="41"/>
        <v>0</v>
      </c>
      <c r="BE40" s="228">
        <f t="shared" ca="1" si="41"/>
        <v>0</v>
      </c>
      <c r="BF40" s="228">
        <f t="shared" ca="1" si="41"/>
        <v>0</v>
      </c>
      <c r="BG40" s="228">
        <f t="shared" ca="1" si="41"/>
        <v>0</v>
      </c>
      <c r="BH40" s="228">
        <f t="shared" ca="1" si="41"/>
        <v>0</v>
      </c>
      <c r="BI40" s="228">
        <f t="shared" ca="1" si="41"/>
        <v>0</v>
      </c>
      <c r="BJ40" s="228">
        <f t="shared" ca="1" si="41"/>
        <v>0</v>
      </c>
      <c r="BK40" s="228">
        <f t="shared" ca="1" si="41"/>
        <v>0</v>
      </c>
      <c r="BL40" s="228">
        <f t="shared" ca="1" si="41"/>
        <v>0</v>
      </c>
      <c r="BM40" s="228">
        <f t="shared" ca="1" si="41"/>
        <v>0</v>
      </c>
      <c r="BN40" s="228">
        <f t="shared" ca="1" si="41"/>
        <v>0</v>
      </c>
      <c r="BO40" s="228">
        <f t="shared" ca="1" si="41"/>
        <v>0</v>
      </c>
      <c r="BP40" s="228">
        <f t="shared" ca="1" si="41"/>
        <v>0</v>
      </c>
      <c r="BQ40" s="228">
        <f t="shared" ca="1" si="41"/>
        <v>0</v>
      </c>
      <c r="BR40" s="228">
        <f t="shared" ca="1" si="41"/>
        <v>0</v>
      </c>
      <c r="BS40" s="228">
        <f t="shared" ca="1" si="41"/>
        <v>0</v>
      </c>
      <c r="BT40" s="228">
        <f t="shared" ca="1" si="42"/>
        <v>0</v>
      </c>
      <c r="BU40" s="228">
        <f t="shared" ca="1" si="42"/>
        <v>0</v>
      </c>
      <c r="BV40" s="228">
        <f t="shared" ca="1" si="42"/>
        <v>0</v>
      </c>
      <c r="BW40" s="228">
        <f t="shared" ca="1" si="42"/>
        <v>0</v>
      </c>
      <c r="BX40" s="228">
        <f t="shared" ca="1" si="42"/>
        <v>0</v>
      </c>
      <c r="BY40" s="228">
        <f t="shared" ca="1" si="42"/>
        <v>0</v>
      </c>
      <c r="BZ40" s="228">
        <f t="shared" ca="1" si="42"/>
        <v>0</v>
      </c>
      <c r="CA40" s="228">
        <f t="shared" ca="1" si="42"/>
        <v>0</v>
      </c>
      <c r="CB40" s="228">
        <f t="shared" ca="1" si="42"/>
        <v>0</v>
      </c>
      <c r="CC40" s="228">
        <f t="shared" ca="1" si="42"/>
        <v>0</v>
      </c>
      <c r="CD40" s="228">
        <f t="shared" ca="1" si="42"/>
        <v>0</v>
      </c>
      <c r="CE40" s="228">
        <f t="shared" ca="1" si="42"/>
        <v>0</v>
      </c>
      <c r="CF40" s="228">
        <f t="shared" ca="1" si="42"/>
        <v>0</v>
      </c>
      <c r="CG40" s="228">
        <f t="shared" ca="1" si="42"/>
        <v>0</v>
      </c>
      <c r="CH40" s="228">
        <f t="shared" ca="1" si="42"/>
        <v>0</v>
      </c>
      <c r="CI40" s="228">
        <f t="shared" ca="1" si="42"/>
        <v>0</v>
      </c>
      <c r="CJ40" s="228">
        <f t="shared" ca="1" si="43"/>
        <v>0</v>
      </c>
      <c r="CK40" s="228">
        <f t="shared" ca="1" si="43"/>
        <v>0</v>
      </c>
      <c r="CL40" s="228">
        <f t="shared" ca="1" si="43"/>
        <v>0</v>
      </c>
      <c r="CM40" s="228">
        <f t="shared" ca="1" si="43"/>
        <v>0</v>
      </c>
      <c r="CN40" s="228">
        <f t="shared" ca="1" si="43"/>
        <v>0</v>
      </c>
      <c r="CO40" s="228">
        <f t="shared" ca="1" si="43"/>
        <v>0</v>
      </c>
      <c r="CP40" s="228">
        <f t="shared" ca="1" si="43"/>
        <v>0</v>
      </c>
      <c r="CQ40" s="228">
        <f t="shared" ca="1" si="43"/>
        <v>0</v>
      </c>
      <c r="CR40" s="228">
        <f t="shared" ca="1" si="43"/>
        <v>0</v>
      </c>
      <c r="CS40" s="228">
        <f t="shared" ca="1" si="43"/>
        <v>0</v>
      </c>
      <c r="CT40" s="228">
        <f t="shared" ca="1" si="44"/>
        <v>0</v>
      </c>
      <c r="CU40" s="228">
        <f t="shared" ca="1" si="44"/>
        <v>0</v>
      </c>
      <c r="CV40" s="228">
        <f t="shared" ca="1" si="44"/>
        <v>0</v>
      </c>
      <c r="CW40" s="228">
        <f t="shared" ca="1" si="44"/>
        <v>0</v>
      </c>
      <c r="CX40" s="228">
        <f t="shared" ca="1" si="44"/>
        <v>0</v>
      </c>
      <c r="CY40" s="228">
        <f t="shared" ca="1" si="44"/>
        <v>0</v>
      </c>
      <c r="CZ40" s="228">
        <f t="shared" ca="1" si="44"/>
        <v>0</v>
      </c>
      <c r="DA40" s="228">
        <f t="shared" ca="1" si="44"/>
        <v>0</v>
      </c>
      <c r="DB40" s="228">
        <f t="shared" ca="1" si="44"/>
        <v>0</v>
      </c>
      <c r="DC40" s="228">
        <f t="shared" ca="1" si="44"/>
        <v>0</v>
      </c>
      <c r="DE40" s="403" t="str">
        <f t="shared" ca="1" si="24"/>
        <v>D.3.7.</v>
      </c>
      <c r="DF40" s="273">
        <f t="shared" ca="1" si="45"/>
        <v>1</v>
      </c>
      <c r="DG40" s="261">
        <f t="shared" ca="1" si="46"/>
        <v>21</v>
      </c>
      <c r="DH40" s="278">
        <v>0</v>
      </c>
    </row>
    <row r="41" spans="1:112" hidden="1">
      <c r="A41" s="210">
        <v>29</v>
      </c>
      <c r="B41" s="347" t="str">
        <f t="shared" ca="1" si="12"/>
        <v>D.3.8.</v>
      </c>
      <c r="C41" s="216" t="str">
        <f t="shared" ca="1" si="13"/>
        <v>Veikla</v>
      </c>
      <c r="D41" s="221"/>
      <c r="E41" s="239">
        <f t="shared" ca="1" si="14"/>
        <v>0.21</v>
      </c>
      <c r="F41" s="233">
        <f ca="1">H41+NPV(FD,I41:INDEX(I41:DC41,PAL))</f>
        <v>0</v>
      </c>
      <c r="G41" s="230">
        <f ca="1">SUMIF($H$5:$DC$5,"&lt;="&amp;PAL,$H41:$DC41)</f>
        <v>0</v>
      </c>
      <c r="H41" s="228">
        <f t="shared" ca="1" si="38"/>
        <v>0</v>
      </c>
      <c r="I41" s="228">
        <f t="shared" ca="1" si="38"/>
        <v>0</v>
      </c>
      <c r="J41" s="228">
        <f t="shared" ca="1" si="38"/>
        <v>0</v>
      </c>
      <c r="K41" s="228">
        <f t="shared" ca="1" si="38"/>
        <v>0</v>
      </c>
      <c r="L41" s="228">
        <f t="shared" ca="1" si="38"/>
        <v>0</v>
      </c>
      <c r="M41" s="228">
        <f t="shared" ca="1" si="38"/>
        <v>0</v>
      </c>
      <c r="N41" s="228">
        <f t="shared" ca="1" si="38"/>
        <v>0</v>
      </c>
      <c r="O41" s="228">
        <f t="shared" ca="1" si="38"/>
        <v>0</v>
      </c>
      <c r="P41" s="228">
        <f t="shared" ca="1" si="38"/>
        <v>0</v>
      </c>
      <c r="Q41" s="228">
        <f t="shared" ca="1" si="38"/>
        <v>0</v>
      </c>
      <c r="R41" s="228">
        <f t="shared" ca="1" si="38"/>
        <v>0</v>
      </c>
      <c r="S41" s="228">
        <f t="shared" ca="1" si="38"/>
        <v>0</v>
      </c>
      <c r="T41" s="228">
        <f t="shared" ca="1" si="38"/>
        <v>0</v>
      </c>
      <c r="U41" s="228">
        <f t="shared" ca="1" si="38"/>
        <v>0</v>
      </c>
      <c r="V41" s="228">
        <f t="shared" ca="1" si="38"/>
        <v>0</v>
      </c>
      <c r="W41" s="228">
        <f t="shared" ca="1" si="38"/>
        <v>0</v>
      </c>
      <c r="X41" s="228">
        <f t="shared" ca="1" si="39"/>
        <v>0</v>
      </c>
      <c r="Y41" s="228">
        <f t="shared" ca="1" si="39"/>
        <v>0</v>
      </c>
      <c r="Z41" s="228">
        <f t="shared" ca="1" si="39"/>
        <v>0</v>
      </c>
      <c r="AA41" s="228">
        <f t="shared" ca="1" si="39"/>
        <v>0</v>
      </c>
      <c r="AB41" s="228">
        <f t="shared" ca="1" si="39"/>
        <v>0</v>
      </c>
      <c r="AC41" s="228">
        <f t="shared" ca="1" si="39"/>
        <v>0</v>
      </c>
      <c r="AD41" s="228">
        <f t="shared" ca="1" si="39"/>
        <v>0</v>
      </c>
      <c r="AE41" s="228">
        <f t="shared" ca="1" si="39"/>
        <v>0</v>
      </c>
      <c r="AF41" s="228">
        <f t="shared" ca="1" si="39"/>
        <v>0</v>
      </c>
      <c r="AG41" s="228">
        <f t="shared" ca="1" si="39"/>
        <v>0</v>
      </c>
      <c r="AH41" s="228">
        <f t="shared" ca="1" si="39"/>
        <v>0</v>
      </c>
      <c r="AI41" s="228">
        <f t="shared" ca="1" si="39"/>
        <v>0</v>
      </c>
      <c r="AJ41" s="228">
        <f t="shared" ca="1" si="39"/>
        <v>0</v>
      </c>
      <c r="AK41" s="228">
        <f t="shared" ca="1" si="39"/>
        <v>0</v>
      </c>
      <c r="AL41" s="228">
        <f t="shared" ca="1" si="39"/>
        <v>0</v>
      </c>
      <c r="AM41" s="228">
        <f t="shared" ca="1" si="39"/>
        <v>0</v>
      </c>
      <c r="AN41" s="228">
        <f t="shared" ca="1" si="40"/>
        <v>0</v>
      </c>
      <c r="AO41" s="228">
        <f t="shared" ca="1" si="40"/>
        <v>0</v>
      </c>
      <c r="AP41" s="228">
        <f t="shared" ca="1" si="40"/>
        <v>0</v>
      </c>
      <c r="AQ41" s="228">
        <f t="shared" ca="1" si="40"/>
        <v>0</v>
      </c>
      <c r="AR41" s="228">
        <f t="shared" ca="1" si="40"/>
        <v>0</v>
      </c>
      <c r="AS41" s="228">
        <f t="shared" ca="1" si="40"/>
        <v>0</v>
      </c>
      <c r="AT41" s="228">
        <f t="shared" ca="1" si="40"/>
        <v>0</v>
      </c>
      <c r="AU41" s="228">
        <f t="shared" ca="1" si="40"/>
        <v>0</v>
      </c>
      <c r="AV41" s="228">
        <f t="shared" ca="1" si="40"/>
        <v>0</v>
      </c>
      <c r="AW41" s="228">
        <f t="shared" ca="1" si="40"/>
        <v>0</v>
      </c>
      <c r="AX41" s="228">
        <f t="shared" ca="1" si="40"/>
        <v>0</v>
      </c>
      <c r="AY41" s="228">
        <f t="shared" ca="1" si="40"/>
        <v>0</v>
      </c>
      <c r="AZ41" s="228">
        <f t="shared" ca="1" si="40"/>
        <v>0</v>
      </c>
      <c r="BA41" s="228">
        <f t="shared" ca="1" si="40"/>
        <v>0</v>
      </c>
      <c r="BB41" s="228">
        <f t="shared" ca="1" si="40"/>
        <v>0</v>
      </c>
      <c r="BC41" s="228">
        <f t="shared" ca="1" si="40"/>
        <v>0</v>
      </c>
      <c r="BD41" s="228">
        <f t="shared" ca="1" si="41"/>
        <v>0</v>
      </c>
      <c r="BE41" s="228">
        <f t="shared" ca="1" si="41"/>
        <v>0</v>
      </c>
      <c r="BF41" s="228">
        <f t="shared" ca="1" si="41"/>
        <v>0</v>
      </c>
      <c r="BG41" s="228">
        <f t="shared" ca="1" si="41"/>
        <v>0</v>
      </c>
      <c r="BH41" s="228">
        <f t="shared" ca="1" si="41"/>
        <v>0</v>
      </c>
      <c r="BI41" s="228">
        <f t="shared" ca="1" si="41"/>
        <v>0</v>
      </c>
      <c r="BJ41" s="228">
        <f t="shared" ca="1" si="41"/>
        <v>0</v>
      </c>
      <c r="BK41" s="228">
        <f t="shared" ca="1" si="41"/>
        <v>0</v>
      </c>
      <c r="BL41" s="228">
        <f t="shared" ca="1" si="41"/>
        <v>0</v>
      </c>
      <c r="BM41" s="228">
        <f t="shared" ca="1" si="41"/>
        <v>0</v>
      </c>
      <c r="BN41" s="228">
        <f t="shared" ca="1" si="41"/>
        <v>0</v>
      </c>
      <c r="BO41" s="228">
        <f t="shared" ca="1" si="41"/>
        <v>0</v>
      </c>
      <c r="BP41" s="228">
        <f t="shared" ca="1" si="41"/>
        <v>0</v>
      </c>
      <c r="BQ41" s="228">
        <f t="shared" ca="1" si="41"/>
        <v>0</v>
      </c>
      <c r="BR41" s="228">
        <f t="shared" ca="1" si="41"/>
        <v>0</v>
      </c>
      <c r="BS41" s="228">
        <f t="shared" ca="1" si="41"/>
        <v>0</v>
      </c>
      <c r="BT41" s="228">
        <f t="shared" ca="1" si="42"/>
        <v>0</v>
      </c>
      <c r="BU41" s="228">
        <f t="shared" ca="1" si="42"/>
        <v>0</v>
      </c>
      <c r="BV41" s="228">
        <f t="shared" ca="1" si="42"/>
        <v>0</v>
      </c>
      <c r="BW41" s="228">
        <f t="shared" ca="1" si="42"/>
        <v>0</v>
      </c>
      <c r="BX41" s="228">
        <f t="shared" ca="1" si="42"/>
        <v>0</v>
      </c>
      <c r="BY41" s="228">
        <f t="shared" ca="1" si="42"/>
        <v>0</v>
      </c>
      <c r="BZ41" s="228">
        <f t="shared" ca="1" si="42"/>
        <v>0</v>
      </c>
      <c r="CA41" s="228">
        <f t="shared" ca="1" si="42"/>
        <v>0</v>
      </c>
      <c r="CB41" s="228">
        <f t="shared" ca="1" si="42"/>
        <v>0</v>
      </c>
      <c r="CC41" s="228">
        <f t="shared" ca="1" si="42"/>
        <v>0</v>
      </c>
      <c r="CD41" s="228">
        <f t="shared" ca="1" si="42"/>
        <v>0</v>
      </c>
      <c r="CE41" s="228">
        <f t="shared" ca="1" si="42"/>
        <v>0</v>
      </c>
      <c r="CF41" s="228">
        <f t="shared" ca="1" si="42"/>
        <v>0</v>
      </c>
      <c r="CG41" s="228">
        <f t="shared" ca="1" si="42"/>
        <v>0</v>
      </c>
      <c r="CH41" s="228">
        <f t="shared" ca="1" si="42"/>
        <v>0</v>
      </c>
      <c r="CI41" s="228">
        <f t="shared" ca="1" si="42"/>
        <v>0</v>
      </c>
      <c r="CJ41" s="228">
        <f t="shared" ca="1" si="43"/>
        <v>0</v>
      </c>
      <c r="CK41" s="228">
        <f t="shared" ca="1" si="43"/>
        <v>0</v>
      </c>
      <c r="CL41" s="228">
        <f t="shared" ca="1" si="43"/>
        <v>0</v>
      </c>
      <c r="CM41" s="228">
        <f t="shared" ca="1" si="43"/>
        <v>0</v>
      </c>
      <c r="CN41" s="228">
        <f t="shared" ca="1" si="43"/>
        <v>0</v>
      </c>
      <c r="CO41" s="228">
        <f t="shared" ca="1" si="43"/>
        <v>0</v>
      </c>
      <c r="CP41" s="228">
        <f t="shared" ca="1" si="43"/>
        <v>0</v>
      </c>
      <c r="CQ41" s="228">
        <f t="shared" ca="1" si="43"/>
        <v>0</v>
      </c>
      <c r="CR41" s="228">
        <f t="shared" ca="1" si="43"/>
        <v>0</v>
      </c>
      <c r="CS41" s="228">
        <f t="shared" ca="1" si="43"/>
        <v>0</v>
      </c>
      <c r="CT41" s="228">
        <f t="shared" ca="1" si="44"/>
        <v>0</v>
      </c>
      <c r="CU41" s="228">
        <f t="shared" ca="1" si="44"/>
        <v>0</v>
      </c>
      <c r="CV41" s="228">
        <f t="shared" ca="1" si="44"/>
        <v>0</v>
      </c>
      <c r="CW41" s="228">
        <f t="shared" ca="1" si="44"/>
        <v>0</v>
      </c>
      <c r="CX41" s="228">
        <f t="shared" ca="1" si="44"/>
        <v>0</v>
      </c>
      <c r="CY41" s="228">
        <f t="shared" ca="1" si="44"/>
        <v>0</v>
      </c>
      <c r="CZ41" s="228">
        <f t="shared" ca="1" si="44"/>
        <v>0</v>
      </c>
      <c r="DA41" s="228">
        <f t="shared" ca="1" si="44"/>
        <v>0</v>
      </c>
      <c r="DB41" s="228">
        <f t="shared" ca="1" si="44"/>
        <v>0</v>
      </c>
      <c r="DC41" s="228">
        <f t="shared" ca="1" si="44"/>
        <v>0</v>
      </c>
      <c r="DE41" s="403" t="str">
        <f t="shared" ca="1" si="24"/>
        <v>D.3.8.</v>
      </c>
      <c r="DF41" s="273">
        <f t="shared" ca="1" si="45"/>
        <v>1</v>
      </c>
      <c r="DG41" s="261">
        <f t="shared" ca="1" si="46"/>
        <v>21</v>
      </c>
      <c r="DH41" s="278">
        <v>0</v>
      </c>
    </row>
    <row r="42" spans="1:112" hidden="1">
      <c r="A42" s="210">
        <v>30</v>
      </c>
      <c r="B42" s="347" t="str">
        <f t="shared" ca="1" si="12"/>
        <v>D.3.9.</v>
      </c>
      <c r="C42" s="216" t="str">
        <f t="shared" ca="1" si="13"/>
        <v>Reinvesticijos (po priemonės įgyvendinimo)</v>
      </c>
      <c r="D42" s="221"/>
      <c r="E42" s="239">
        <f t="shared" ca="1" si="14"/>
        <v>0.21</v>
      </c>
      <c r="F42" s="233">
        <f ca="1">H42+NPV(FD,I42:INDEX(I42:DC42,PAL))</f>
        <v>0</v>
      </c>
      <c r="G42" s="230">
        <f ca="1">SUMIF($H$5:$DC$5,"&lt;="&amp;PAL,$H42:$DC42)</f>
        <v>0</v>
      </c>
      <c r="H42" s="228">
        <f t="shared" ca="1" si="38"/>
        <v>0</v>
      </c>
      <c r="I42" s="228">
        <f t="shared" ca="1" si="38"/>
        <v>0</v>
      </c>
      <c r="J42" s="228">
        <f t="shared" ca="1" si="38"/>
        <v>0</v>
      </c>
      <c r="K42" s="228">
        <f t="shared" ca="1" si="38"/>
        <v>0</v>
      </c>
      <c r="L42" s="228">
        <f t="shared" ca="1" si="38"/>
        <v>0</v>
      </c>
      <c r="M42" s="228">
        <f t="shared" ca="1" si="38"/>
        <v>0</v>
      </c>
      <c r="N42" s="228">
        <f t="shared" ca="1" si="38"/>
        <v>0</v>
      </c>
      <c r="O42" s="228">
        <f t="shared" ca="1" si="38"/>
        <v>0</v>
      </c>
      <c r="P42" s="228">
        <f t="shared" ca="1" si="38"/>
        <v>0</v>
      </c>
      <c r="Q42" s="228">
        <f t="shared" ca="1" si="38"/>
        <v>0</v>
      </c>
      <c r="R42" s="228">
        <f t="shared" ca="1" si="38"/>
        <v>0</v>
      </c>
      <c r="S42" s="228">
        <f t="shared" ca="1" si="38"/>
        <v>0</v>
      </c>
      <c r="T42" s="228">
        <f t="shared" ca="1" si="38"/>
        <v>0</v>
      </c>
      <c r="U42" s="228">
        <f t="shared" ca="1" si="38"/>
        <v>0</v>
      </c>
      <c r="V42" s="228">
        <f t="shared" ca="1" si="38"/>
        <v>0</v>
      </c>
      <c r="W42" s="228">
        <f t="shared" ca="1" si="38"/>
        <v>0</v>
      </c>
      <c r="X42" s="228">
        <f t="shared" ca="1" si="39"/>
        <v>0</v>
      </c>
      <c r="Y42" s="228">
        <f t="shared" ca="1" si="39"/>
        <v>0</v>
      </c>
      <c r="Z42" s="228">
        <f t="shared" ca="1" si="39"/>
        <v>0</v>
      </c>
      <c r="AA42" s="228">
        <f t="shared" ca="1" si="39"/>
        <v>0</v>
      </c>
      <c r="AB42" s="228">
        <f t="shared" ca="1" si="39"/>
        <v>0</v>
      </c>
      <c r="AC42" s="228">
        <f t="shared" ca="1" si="39"/>
        <v>0</v>
      </c>
      <c r="AD42" s="228">
        <f t="shared" ca="1" si="39"/>
        <v>0</v>
      </c>
      <c r="AE42" s="228">
        <f t="shared" ca="1" si="39"/>
        <v>0</v>
      </c>
      <c r="AF42" s="228">
        <f t="shared" ca="1" si="39"/>
        <v>0</v>
      </c>
      <c r="AG42" s="228">
        <f t="shared" ca="1" si="39"/>
        <v>0</v>
      </c>
      <c r="AH42" s="228">
        <f t="shared" ca="1" si="39"/>
        <v>0</v>
      </c>
      <c r="AI42" s="228">
        <f t="shared" ca="1" si="39"/>
        <v>0</v>
      </c>
      <c r="AJ42" s="228">
        <f t="shared" ca="1" si="39"/>
        <v>0</v>
      </c>
      <c r="AK42" s="228">
        <f t="shared" ca="1" si="39"/>
        <v>0</v>
      </c>
      <c r="AL42" s="228">
        <f t="shared" ca="1" si="39"/>
        <v>0</v>
      </c>
      <c r="AM42" s="228">
        <f t="shared" ca="1" si="39"/>
        <v>0</v>
      </c>
      <c r="AN42" s="228">
        <f t="shared" ca="1" si="40"/>
        <v>0</v>
      </c>
      <c r="AO42" s="228">
        <f t="shared" ca="1" si="40"/>
        <v>0</v>
      </c>
      <c r="AP42" s="228">
        <f t="shared" ca="1" si="40"/>
        <v>0</v>
      </c>
      <c r="AQ42" s="228">
        <f t="shared" ca="1" si="40"/>
        <v>0</v>
      </c>
      <c r="AR42" s="228">
        <f t="shared" ca="1" si="40"/>
        <v>0</v>
      </c>
      <c r="AS42" s="228">
        <f t="shared" ca="1" si="40"/>
        <v>0</v>
      </c>
      <c r="AT42" s="228">
        <f t="shared" ca="1" si="40"/>
        <v>0</v>
      </c>
      <c r="AU42" s="228">
        <f t="shared" ca="1" si="40"/>
        <v>0</v>
      </c>
      <c r="AV42" s="228">
        <f t="shared" ca="1" si="40"/>
        <v>0</v>
      </c>
      <c r="AW42" s="228">
        <f t="shared" ca="1" si="40"/>
        <v>0</v>
      </c>
      <c r="AX42" s="228">
        <f t="shared" ca="1" si="40"/>
        <v>0</v>
      </c>
      <c r="AY42" s="228">
        <f t="shared" ca="1" si="40"/>
        <v>0</v>
      </c>
      <c r="AZ42" s="228">
        <f t="shared" ca="1" si="40"/>
        <v>0</v>
      </c>
      <c r="BA42" s="228">
        <f t="shared" ca="1" si="40"/>
        <v>0</v>
      </c>
      <c r="BB42" s="228">
        <f t="shared" ca="1" si="40"/>
        <v>0</v>
      </c>
      <c r="BC42" s="228">
        <f t="shared" ca="1" si="40"/>
        <v>0</v>
      </c>
      <c r="BD42" s="228">
        <f t="shared" ca="1" si="41"/>
        <v>0</v>
      </c>
      <c r="BE42" s="228">
        <f t="shared" ca="1" si="41"/>
        <v>0</v>
      </c>
      <c r="BF42" s="228">
        <f t="shared" ca="1" si="41"/>
        <v>0</v>
      </c>
      <c r="BG42" s="228">
        <f t="shared" ca="1" si="41"/>
        <v>0</v>
      </c>
      <c r="BH42" s="228">
        <f t="shared" ca="1" si="41"/>
        <v>0</v>
      </c>
      <c r="BI42" s="228">
        <f t="shared" ca="1" si="41"/>
        <v>0</v>
      </c>
      <c r="BJ42" s="228">
        <f t="shared" ca="1" si="41"/>
        <v>0</v>
      </c>
      <c r="BK42" s="228">
        <f t="shared" ca="1" si="41"/>
        <v>0</v>
      </c>
      <c r="BL42" s="228">
        <f t="shared" ca="1" si="41"/>
        <v>0</v>
      </c>
      <c r="BM42" s="228">
        <f t="shared" ca="1" si="41"/>
        <v>0</v>
      </c>
      <c r="BN42" s="228">
        <f t="shared" ca="1" si="41"/>
        <v>0</v>
      </c>
      <c r="BO42" s="228">
        <f t="shared" ca="1" si="41"/>
        <v>0</v>
      </c>
      <c r="BP42" s="228">
        <f t="shared" ca="1" si="41"/>
        <v>0</v>
      </c>
      <c r="BQ42" s="228">
        <f t="shared" ca="1" si="41"/>
        <v>0</v>
      </c>
      <c r="BR42" s="228">
        <f t="shared" ca="1" si="41"/>
        <v>0</v>
      </c>
      <c r="BS42" s="228">
        <f t="shared" ca="1" si="41"/>
        <v>0</v>
      </c>
      <c r="BT42" s="228">
        <f t="shared" ca="1" si="42"/>
        <v>0</v>
      </c>
      <c r="BU42" s="228">
        <f t="shared" ca="1" si="42"/>
        <v>0</v>
      </c>
      <c r="BV42" s="228">
        <f t="shared" ca="1" si="42"/>
        <v>0</v>
      </c>
      <c r="BW42" s="228">
        <f t="shared" ca="1" si="42"/>
        <v>0</v>
      </c>
      <c r="BX42" s="228">
        <f t="shared" ca="1" si="42"/>
        <v>0</v>
      </c>
      <c r="BY42" s="228">
        <f t="shared" ca="1" si="42"/>
        <v>0</v>
      </c>
      <c r="BZ42" s="228">
        <f t="shared" ca="1" si="42"/>
        <v>0</v>
      </c>
      <c r="CA42" s="228">
        <f t="shared" ca="1" si="42"/>
        <v>0</v>
      </c>
      <c r="CB42" s="228">
        <f t="shared" ca="1" si="42"/>
        <v>0</v>
      </c>
      <c r="CC42" s="228">
        <f t="shared" ca="1" si="42"/>
        <v>0</v>
      </c>
      <c r="CD42" s="228">
        <f t="shared" ca="1" si="42"/>
        <v>0</v>
      </c>
      <c r="CE42" s="228">
        <f t="shared" ca="1" si="42"/>
        <v>0</v>
      </c>
      <c r="CF42" s="228">
        <f t="shared" ca="1" si="42"/>
        <v>0</v>
      </c>
      <c r="CG42" s="228">
        <f t="shared" ca="1" si="42"/>
        <v>0</v>
      </c>
      <c r="CH42" s="228">
        <f t="shared" ca="1" si="42"/>
        <v>0</v>
      </c>
      <c r="CI42" s="228">
        <f t="shared" ca="1" si="42"/>
        <v>0</v>
      </c>
      <c r="CJ42" s="228">
        <f t="shared" ca="1" si="43"/>
        <v>0</v>
      </c>
      <c r="CK42" s="228">
        <f t="shared" ca="1" si="43"/>
        <v>0</v>
      </c>
      <c r="CL42" s="228">
        <f t="shared" ca="1" si="43"/>
        <v>0</v>
      </c>
      <c r="CM42" s="228">
        <f t="shared" ca="1" si="43"/>
        <v>0</v>
      </c>
      <c r="CN42" s="228">
        <f t="shared" ca="1" si="43"/>
        <v>0</v>
      </c>
      <c r="CO42" s="228">
        <f t="shared" ca="1" si="43"/>
        <v>0</v>
      </c>
      <c r="CP42" s="228">
        <f t="shared" ca="1" si="43"/>
        <v>0</v>
      </c>
      <c r="CQ42" s="228">
        <f t="shared" ca="1" si="43"/>
        <v>0</v>
      </c>
      <c r="CR42" s="228">
        <f t="shared" ca="1" si="43"/>
        <v>0</v>
      </c>
      <c r="CS42" s="228">
        <f t="shared" ca="1" si="43"/>
        <v>0</v>
      </c>
      <c r="CT42" s="228">
        <f t="shared" ca="1" si="44"/>
        <v>0</v>
      </c>
      <c r="CU42" s="228">
        <f t="shared" ca="1" si="44"/>
        <v>0</v>
      </c>
      <c r="CV42" s="228">
        <f t="shared" ca="1" si="44"/>
        <v>0</v>
      </c>
      <c r="CW42" s="228">
        <f t="shared" ca="1" si="44"/>
        <v>0</v>
      </c>
      <c r="CX42" s="228">
        <f t="shared" ca="1" si="44"/>
        <v>0</v>
      </c>
      <c r="CY42" s="228">
        <f t="shared" ca="1" si="44"/>
        <v>0</v>
      </c>
      <c r="CZ42" s="228">
        <f t="shared" ca="1" si="44"/>
        <v>0</v>
      </c>
      <c r="DA42" s="228">
        <f t="shared" ca="1" si="44"/>
        <v>0</v>
      </c>
      <c r="DB42" s="228">
        <f t="shared" ca="1" si="44"/>
        <v>0</v>
      </c>
      <c r="DC42" s="228">
        <f t="shared" ca="1" si="44"/>
        <v>0</v>
      </c>
      <c r="DE42" s="403" t="str">
        <f t="shared" ca="1" si="24"/>
        <v>D.3.9.</v>
      </c>
      <c r="DF42" s="273">
        <f t="shared" ca="1" si="45"/>
        <v>1</v>
      </c>
      <c r="DG42" s="261">
        <f t="shared" ca="1" si="46"/>
        <v>21</v>
      </c>
      <c r="DH42" s="278">
        <v>0</v>
      </c>
    </row>
    <row r="43" spans="1:112" hidden="1">
      <c r="A43" s="210">
        <v>31</v>
      </c>
      <c r="B43" s="347" t="str">
        <f t="shared" ca="1" si="12"/>
        <v>D.3.L.</v>
      </c>
      <c r="C43" s="216" t="str">
        <f t="shared" ca="1" si="13"/>
        <v>Likutinė vertė</v>
      </c>
      <c r="D43" s="221"/>
      <c r="E43" s="239">
        <f t="shared" ca="1" si="14"/>
        <v>0.21</v>
      </c>
      <c r="F43" s="233">
        <f ca="1">H43+NPV(FD,I43:INDEX(I43:DC43,PAL))</f>
        <v>0</v>
      </c>
      <c r="G43" s="230">
        <f ca="1">SUMIF($H$5:$DC$5,"&lt;="&amp;PAL,$H43:$DC43)</f>
        <v>0</v>
      </c>
      <c r="H43" s="228">
        <f t="shared" ca="1" si="38"/>
        <v>0</v>
      </c>
      <c r="I43" s="228">
        <f t="shared" ca="1" si="38"/>
        <v>0</v>
      </c>
      <c r="J43" s="228">
        <f t="shared" ca="1" si="38"/>
        <v>0</v>
      </c>
      <c r="K43" s="228">
        <f t="shared" ca="1" si="38"/>
        <v>0</v>
      </c>
      <c r="L43" s="228">
        <f t="shared" ca="1" si="38"/>
        <v>0</v>
      </c>
      <c r="M43" s="228">
        <f t="shared" ca="1" si="38"/>
        <v>0</v>
      </c>
      <c r="N43" s="228">
        <f t="shared" ca="1" si="38"/>
        <v>0</v>
      </c>
      <c r="O43" s="228">
        <f t="shared" ca="1" si="38"/>
        <v>0</v>
      </c>
      <c r="P43" s="228">
        <f t="shared" ca="1" si="38"/>
        <v>0</v>
      </c>
      <c r="Q43" s="228">
        <f t="shared" ca="1" si="38"/>
        <v>0</v>
      </c>
      <c r="R43" s="228">
        <f t="shared" ca="1" si="38"/>
        <v>0</v>
      </c>
      <c r="S43" s="228">
        <f t="shared" ca="1" si="38"/>
        <v>0</v>
      </c>
      <c r="T43" s="228">
        <f t="shared" ca="1" si="38"/>
        <v>0</v>
      </c>
      <c r="U43" s="228">
        <f t="shared" ca="1" si="38"/>
        <v>0</v>
      </c>
      <c r="V43" s="228">
        <f t="shared" ca="1" si="38"/>
        <v>0</v>
      </c>
      <c r="W43" s="228">
        <f t="shared" ca="1" si="38"/>
        <v>0</v>
      </c>
      <c r="X43" s="228">
        <f t="shared" ca="1" si="39"/>
        <v>0</v>
      </c>
      <c r="Y43" s="228">
        <f t="shared" ca="1" si="39"/>
        <v>0</v>
      </c>
      <c r="Z43" s="228">
        <f t="shared" ca="1" si="39"/>
        <v>0</v>
      </c>
      <c r="AA43" s="228">
        <f t="shared" ca="1" si="39"/>
        <v>0</v>
      </c>
      <c r="AB43" s="228">
        <f t="shared" ca="1" si="39"/>
        <v>0</v>
      </c>
      <c r="AC43" s="228">
        <f t="shared" ca="1" si="39"/>
        <v>0</v>
      </c>
      <c r="AD43" s="228">
        <f t="shared" ca="1" si="39"/>
        <v>0</v>
      </c>
      <c r="AE43" s="228">
        <f t="shared" ca="1" si="39"/>
        <v>0</v>
      </c>
      <c r="AF43" s="228">
        <f t="shared" ca="1" si="39"/>
        <v>0</v>
      </c>
      <c r="AG43" s="228">
        <f t="shared" ca="1" si="39"/>
        <v>0</v>
      </c>
      <c r="AH43" s="228">
        <f t="shared" ca="1" si="39"/>
        <v>0</v>
      </c>
      <c r="AI43" s="228">
        <f t="shared" ca="1" si="39"/>
        <v>0</v>
      </c>
      <c r="AJ43" s="228">
        <f t="shared" ca="1" si="39"/>
        <v>0</v>
      </c>
      <c r="AK43" s="228">
        <f t="shared" ca="1" si="39"/>
        <v>0</v>
      </c>
      <c r="AL43" s="228">
        <f t="shared" ca="1" si="39"/>
        <v>0</v>
      </c>
      <c r="AM43" s="228">
        <f t="shared" ca="1" si="39"/>
        <v>0</v>
      </c>
      <c r="AN43" s="228">
        <f t="shared" ca="1" si="40"/>
        <v>0</v>
      </c>
      <c r="AO43" s="228">
        <f t="shared" ca="1" si="40"/>
        <v>0</v>
      </c>
      <c r="AP43" s="228">
        <f t="shared" ca="1" si="40"/>
        <v>0</v>
      </c>
      <c r="AQ43" s="228">
        <f t="shared" ca="1" si="40"/>
        <v>0</v>
      </c>
      <c r="AR43" s="228">
        <f t="shared" ca="1" si="40"/>
        <v>0</v>
      </c>
      <c r="AS43" s="228">
        <f t="shared" ca="1" si="40"/>
        <v>0</v>
      </c>
      <c r="AT43" s="228">
        <f t="shared" ca="1" si="40"/>
        <v>0</v>
      </c>
      <c r="AU43" s="228">
        <f t="shared" ca="1" si="40"/>
        <v>0</v>
      </c>
      <c r="AV43" s="228">
        <f t="shared" ca="1" si="40"/>
        <v>0</v>
      </c>
      <c r="AW43" s="228">
        <f t="shared" ca="1" si="40"/>
        <v>0</v>
      </c>
      <c r="AX43" s="228">
        <f t="shared" ca="1" si="40"/>
        <v>0</v>
      </c>
      <c r="AY43" s="228">
        <f t="shared" ca="1" si="40"/>
        <v>0</v>
      </c>
      <c r="AZ43" s="228">
        <f t="shared" ca="1" si="40"/>
        <v>0</v>
      </c>
      <c r="BA43" s="228">
        <f t="shared" ca="1" si="40"/>
        <v>0</v>
      </c>
      <c r="BB43" s="228">
        <f t="shared" ca="1" si="40"/>
        <v>0</v>
      </c>
      <c r="BC43" s="228">
        <f t="shared" ca="1" si="40"/>
        <v>0</v>
      </c>
      <c r="BD43" s="228">
        <f t="shared" ca="1" si="41"/>
        <v>0</v>
      </c>
      <c r="BE43" s="228">
        <f t="shared" ca="1" si="41"/>
        <v>0</v>
      </c>
      <c r="BF43" s="228">
        <f t="shared" ca="1" si="41"/>
        <v>0</v>
      </c>
      <c r="BG43" s="228">
        <f t="shared" ca="1" si="41"/>
        <v>0</v>
      </c>
      <c r="BH43" s="228">
        <f t="shared" ca="1" si="41"/>
        <v>0</v>
      </c>
      <c r="BI43" s="228">
        <f t="shared" ca="1" si="41"/>
        <v>0</v>
      </c>
      <c r="BJ43" s="228">
        <f t="shared" ca="1" si="41"/>
        <v>0</v>
      </c>
      <c r="BK43" s="228">
        <f t="shared" ca="1" si="41"/>
        <v>0</v>
      </c>
      <c r="BL43" s="228">
        <f t="shared" ca="1" si="41"/>
        <v>0</v>
      </c>
      <c r="BM43" s="228">
        <f t="shared" ca="1" si="41"/>
        <v>0</v>
      </c>
      <c r="BN43" s="228">
        <f t="shared" ca="1" si="41"/>
        <v>0</v>
      </c>
      <c r="BO43" s="228">
        <f t="shared" ca="1" si="41"/>
        <v>0</v>
      </c>
      <c r="BP43" s="228">
        <f t="shared" ca="1" si="41"/>
        <v>0</v>
      </c>
      <c r="BQ43" s="228">
        <f t="shared" ca="1" si="41"/>
        <v>0</v>
      </c>
      <c r="BR43" s="228">
        <f t="shared" ca="1" si="41"/>
        <v>0</v>
      </c>
      <c r="BS43" s="228">
        <f t="shared" ca="1" si="41"/>
        <v>0</v>
      </c>
      <c r="BT43" s="228">
        <f t="shared" ca="1" si="42"/>
        <v>0</v>
      </c>
      <c r="BU43" s="228">
        <f t="shared" ca="1" si="42"/>
        <v>0</v>
      </c>
      <c r="BV43" s="228">
        <f t="shared" ca="1" si="42"/>
        <v>0</v>
      </c>
      <c r="BW43" s="228">
        <f t="shared" ca="1" si="42"/>
        <v>0</v>
      </c>
      <c r="BX43" s="228">
        <f t="shared" ca="1" si="42"/>
        <v>0</v>
      </c>
      <c r="BY43" s="228">
        <f t="shared" ca="1" si="42"/>
        <v>0</v>
      </c>
      <c r="BZ43" s="228">
        <f t="shared" ca="1" si="42"/>
        <v>0</v>
      </c>
      <c r="CA43" s="228">
        <f t="shared" ca="1" si="42"/>
        <v>0</v>
      </c>
      <c r="CB43" s="228">
        <f t="shared" ca="1" si="42"/>
        <v>0</v>
      </c>
      <c r="CC43" s="228">
        <f t="shared" ca="1" si="42"/>
        <v>0</v>
      </c>
      <c r="CD43" s="228">
        <f t="shared" ca="1" si="42"/>
        <v>0</v>
      </c>
      <c r="CE43" s="228">
        <f t="shared" ca="1" si="42"/>
        <v>0</v>
      </c>
      <c r="CF43" s="228">
        <f t="shared" ca="1" si="42"/>
        <v>0</v>
      </c>
      <c r="CG43" s="228">
        <f t="shared" ca="1" si="42"/>
        <v>0</v>
      </c>
      <c r="CH43" s="228">
        <f t="shared" ca="1" si="42"/>
        <v>0</v>
      </c>
      <c r="CI43" s="228">
        <f t="shared" ca="1" si="42"/>
        <v>0</v>
      </c>
      <c r="CJ43" s="228">
        <f t="shared" ca="1" si="43"/>
        <v>0</v>
      </c>
      <c r="CK43" s="228">
        <f t="shared" ca="1" si="43"/>
        <v>0</v>
      </c>
      <c r="CL43" s="228">
        <f t="shared" ca="1" si="43"/>
        <v>0</v>
      </c>
      <c r="CM43" s="228">
        <f t="shared" ca="1" si="43"/>
        <v>0</v>
      </c>
      <c r="CN43" s="228">
        <f t="shared" ca="1" si="43"/>
        <v>0</v>
      </c>
      <c r="CO43" s="228">
        <f t="shared" ca="1" si="43"/>
        <v>0</v>
      </c>
      <c r="CP43" s="228">
        <f t="shared" ca="1" si="43"/>
        <v>0</v>
      </c>
      <c r="CQ43" s="228">
        <f t="shared" ca="1" si="43"/>
        <v>0</v>
      </c>
      <c r="CR43" s="228">
        <f t="shared" ca="1" si="43"/>
        <v>0</v>
      </c>
      <c r="CS43" s="228">
        <f t="shared" ca="1" si="43"/>
        <v>0</v>
      </c>
      <c r="CT43" s="228">
        <f t="shared" ca="1" si="44"/>
        <v>0</v>
      </c>
      <c r="CU43" s="228">
        <f t="shared" ca="1" si="44"/>
        <v>0</v>
      </c>
      <c r="CV43" s="228">
        <f t="shared" ca="1" si="44"/>
        <v>0</v>
      </c>
      <c r="CW43" s="228">
        <f t="shared" ca="1" si="44"/>
        <v>0</v>
      </c>
      <c r="CX43" s="228">
        <f t="shared" ca="1" si="44"/>
        <v>0</v>
      </c>
      <c r="CY43" s="228">
        <f t="shared" ca="1" si="44"/>
        <v>0</v>
      </c>
      <c r="CZ43" s="228">
        <f t="shared" ca="1" si="44"/>
        <v>0</v>
      </c>
      <c r="DA43" s="228">
        <f t="shared" ca="1" si="44"/>
        <v>0</v>
      </c>
      <c r="DB43" s="228">
        <f t="shared" ca="1" si="44"/>
        <v>0</v>
      </c>
      <c r="DC43" s="228">
        <f t="shared" ca="1" si="44"/>
        <v>0</v>
      </c>
      <c r="DE43" s="403" t="str">
        <f t="shared" ca="1" si="24"/>
        <v>D.3.L.</v>
      </c>
      <c r="DF43" s="273">
        <f t="shared" ca="1" si="45"/>
        <v>1</v>
      </c>
      <c r="DG43" s="261">
        <f t="shared" ca="1" si="46"/>
        <v>21</v>
      </c>
      <c r="DH43" s="261">
        <f ca="1">DG43/(100+DG43)</f>
        <v>0.17355371900826447</v>
      </c>
    </row>
    <row r="44" spans="1:112" s="261" customFormat="1" hidden="1">
      <c r="A44" s="210">
        <v>32</v>
      </c>
      <c r="B44" s="347" t="str">
        <f t="shared" ca="1" si="12"/>
        <v>E.</v>
      </c>
      <c r="C44" s="339" t="str">
        <f t="shared" ca="1" si="13"/>
        <v>INVESTICINĖS VEIKLOS</v>
      </c>
      <c r="D44" s="220"/>
      <c r="E44" s="379" t="str">
        <f t="shared" ca="1" si="14"/>
        <v/>
      </c>
      <c r="F44" s="231">
        <f ca="1">F45+F56+F67</f>
        <v>100622347.94697168</v>
      </c>
      <c r="G44" s="230">
        <f ca="1">SUMIF($H$5:$DC$5,"&lt;="&amp;PAL,$H44:$DC44)</f>
        <v>116700000</v>
      </c>
      <c r="H44" s="380">
        <f ca="1">H45+H56+H67</f>
        <v>11000000</v>
      </c>
      <c r="I44" s="380">
        <f t="shared" ref="I44:BT44" ca="1" si="47">I45+I56+I67</f>
        <v>12000000</v>
      </c>
      <c r="J44" s="380">
        <f t="shared" ca="1" si="47"/>
        <v>13000000</v>
      </c>
      <c r="K44" s="380">
        <f t="shared" ca="1" si="47"/>
        <v>14000000</v>
      </c>
      <c r="L44" s="380">
        <f t="shared" ca="1" si="47"/>
        <v>15000000</v>
      </c>
      <c r="M44" s="380">
        <f t="shared" ca="1" si="47"/>
        <v>16000000</v>
      </c>
      <c r="N44" s="380">
        <f t="shared" ca="1" si="47"/>
        <v>17000000</v>
      </c>
      <c r="O44" s="380">
        <f t="shared" ca="1" si="47"/>
        <v>18700000</v>
      </c>
      <c r="P44" s="380">
        <f t="shared" ca="1" si="47"/>
        <v>0</v>
      </c>
      <c r="Q44" s="380">
        <f t="shared" ca="1" si="47"/>
        <v>0</v>
      </c>
      <c r="R44" s="380">
        <f t="shared" ca="1" si="47"/>
        <v>0</v>
      </c>
      <c r="S44" s="380">
        <f t="shared" ca="1" si="47"/>
        <v>0</v>
      </c>
      <c r="T44" s="380">
        <f t="shared" ca="1" si="47"/>
        <v>0</v>
      </c>
      <c r="U44" s="380">
        <f t="shared" ca="1" si="47"/>
        <v>0</v>
      </c>
      <c r="V44" s="380">
        <f t="shared" ca="1" si="47"/>
        <v>0</v>
      </c>
      <c r="W44" s="380">
        <f t="shared" ca="1" si="47"/>
        <v>0</v>
      </c>
      <c r="X44" s="380">
        <f t="shared" ca="1" si="47"/>
        <v>0</v>
      </c>
      <c r="Y44" s="380">
        <f t="shared" ca="1" si="47"/>
        <v>0</v>
      </c>
      <c r="Z44" s="380">
        <f t="shared" ca="1" si="47"/>
        <v>0</v>
      </c>
      <c r="AA44" s="380">
        <f t="shared" ca="1" si="47"/>
        <v>0</v>
      </c>
      <c r="AB44" s="380">
        <f t="shared" ca="1" si="47"/>
        <v>0</v>
      </c>
      <c r="AC44" s="380">
        <f t="shared" ca="1" si="47"/>
        <v>0</v>
      </c>
      <c r="AD44" s="380">
        <f t="shared" ca="1" si="47"/>
        <v>0</v>
      </c>
      <c r="AE44" s="380">
        <f t="shared" ca="1" si="47"/>
        <v>0</v>
      </c>
      <c r="AF44" s="380">
        <f t="shared" ca="1" si="47"/>
        <v>0</v>
      </c>
      <c r="AG44" s="380">
        <f t="shared" ca="1" si="47"/>
        <v>0</v>
      </c>
      <c r="AH44" s="380">
        <f t="shared" ca="1" si="47"/>
        <v>0</v>
      </c>
      <c r="AI44" s="380">
        <f t="shared" ca="1" si="47"/>
        <v>0</v>
      </c>
      <c r="AJ44" s="380">
        <f t="shared" ca="1" si="47"/>
        <v>0</v>
      </c>
      <c r="AK44" s="380">
        <f t="shared" ca="1" si="47"/>
        <v>0</v>
      </c>
      <c r="AL44" s="380">
        <f t="shared" ca="1" si="47"/>
        <v>0</v>
      </c>
      <c r="AM44" s="380">
        <f t="shared" ca="1" si="47"/>
        <v>0</v>
      </c>
      <c r="AN44" s="380">
        <f t="shared" ca="1" si="47"/>
        <v>0</v>
      </c>
      <c r="AO44" s="380">
        <f t="shared" ca="1" si="47"/>
        <v>0</v>
      </c>
      <c r="AP44" s="380">
        <f t="shared" ca="1" si="47"/>
        <v>0</v>
      </c>
      <c r="AQ44" s="380">
        <f t="shared" ca="1" si="47"/>
        <v>0</v>
      </c>
      <c r="AR44" s="380">
        <f t="shared" ca="1" si="47"/>
        <v>0</v>
      </c>
      <c r="AS44" s="380">
        <f t="shared" ca="1" si="47"/>
        <v>0</v>
      </c>
      <c r="AT44" s="380">
        <f t="shared" ca="1" si="47"/>
        <v>0</v>
      </c>
      <c r="AU44" s="380">
        <f t="shared" ca="1" si="47"/>
        <v>0</v>
      </c>
      <c r="AV44" s="380">
        <f t="shared" ca="1" si="47"/>
        <v>0</v>
      </c>
      <c r="AW44" s="380">
        <f t="shared" ca="1" si="47"/>
        <v>0</v>
      </c>
      <c r="AX44" s="380">
        <f t="shared" ca="1" si="47"/>
        <v>0</v>
      </c>
      <c r="AY44" s="380">
        <f t="shared" ca="1" si="47"/>
        <v>0</v>
      </c>
      <c r="AZ44" s="380">
        <f t="shared" ca="1" si="47"/>
        <v>0</v>
      </c>
      <c r="BA44" s="380">
        <f t="shared" ca="1" si="47"/>
        <v>0</v>
      </c>
      <c r="BB44" s="380">
        <f t="shared" ca="1" si="47"/>
        <v>0</v>
      </c>
      <c r="BC44" s="380">
        <f t="shared" ca="1" si="47"/>
        <v>0</v>
      </c>
      <c r="BD44" s="380">
        <f t="shared" ca="1" si="47"/>
        <v>0</v>
      </c>
      <c r="BE44" s="380">
        <f t="shared" ca="1" si="47"/>
        <v>0</v>
      </c>
      <c r="BF44" s="380">
        <f t="shared" ca="1" si="47"/>
        <v>0</v>
      </c>
      <c r="BG44" s="380">
        <f t="shared" ca="1" si="47"/>
        <v>0</v>
      </c>
      <c r="BH44" s="380">
        <f t="shared" ca="1" si="47"/>
        <v>0</v>
      </c>
      <c r="BI44" s="380">
        <f t="shared" ca="1" si="47"/>
        <v>0</v>
      </c>
      <c r="BJ44" s="380">
        <f t="shared" ca="1" si="47"/>
        <v>0</v>
      </c>
      <c r="BK44" s="380">
        <f t="shared" ca="1" si="47"/>
        <v>0</v>
      </c>
      <c r="BL44" s="380">
        <f t="shared" ca="1" si="47"/>
        <v>0</v>
      </c>
      <c r="BM44" s="380">
        <f t="shared" ca="1" si="47"/>
        <v>0</v>
      </c>
      <c r="BN44" s="380">
        <f t="shared" ca="1" si="47"/>
        <v>0</v>
      </c>
      <c r="BO44" s="380">
        <f t="shared" ca="1" si="47"/>
        <v>0</v>
      </c>
      <c r="BP44" s="380">
        <f t="shared" ca="1" si="47"/>
        <v>0</v>
      </c>
      <c r="BQ44" s="380">
        <f t="shared" ca="1" si="47"/>
        <v>0</v>
      </c>
      <c r="BR44" s="380">
        <f t="shared" ca="1" si="47"/>
        <v>0</v>
      </c>
      <c r="BS44" s="380">
        <f t="shared" ca="1" si="47"/>
        <v>0</v>
      </c>
      <c r="BT44" s="380">
        <f t="shared" ca="1" si="47"/>
        <v>0</v>
      </c>
      <c r="BU44" s="380">
        <f t="shared" ref="BU44:DC44" ca="1" si="48">BU45+BU56+BU67</f>
        <v>0</v>
      </c>
      <c r="BV44" s="380">
        <f t="shared" ca="1" si="48"/>
        <v>0</v>
      </c>
      <c r="BW44" s="380">
        <f t="shared" ca="1" si="48"/>
        <v>0</v>
      </c>
      <c r="BX44" s="380">
        <f t="shared" ca="1" si="48"/>
        <v>0</v>
      </c>
      <c r="BY44" s="380">
        <f t="shared" ca="1" si="48"/>
        <v>0</v>
      </c>
      <c r="BZ44" s="380">
        <f t="shared" ca="1" si="48"/>
        <v>0</v>
      </c>
      <c r="CA44" s="380">
        <f t="shared" ca="1" si="48"/>
        <v>0</v>
      </c>
      <c r="CB44" s="380">
        <f t="shared" ca="1" si="48"/>
        <v>0</v>
      </c>
      <c r="CC44" s="380">
        <f t="shared" ca="1" si="48"/>
        <v>0</v>
      </c>
      <c r="CD44" s="380">
        <f t="shared" ca="1" si="48"/>
        <v>0</v>
      </c>
      <c r="CE44" s="380">
        <f t="shared" ca="1" si="48"/>
        <v>0</v>
      </c>
      <c r="CF44" s="380">
        <f t="shared" ca="1" si="48"/>
        <v>0</v>
      </c>
      <c r="CG44" s="380">
        <f t="shared" ca="1" si="48"/>
        <v>0</v>
      </c>
      <c r="CH44" s="380">
        <f t="shared" ca="1" si="48"/>
        <v>0</v>
      </c>
      <c r="CI44" s="380">
        <f t="shared" ca="1" si="48"/>
        <v>0</v>
      </c>
      <c r="CJ44" s="380">
        <f t="shared" ca="1" si="48"/>
        <v>0</v>
      </c>
      <c r="CK44" s="380">
        <f t="shared" ca="1" si="48"/>
        <v>0</v>
      </c>
      <c r="CL44" s="380">
        <f t="shared" ca="1" si="48"/>
        <v>0</v>
      </c>
      <c r="CM44" s="380">
        <f t="shared" ca="1" si="48"/>
        <v>0</v>
      </c>
      <c r="CN44" s="380">
        <f t="shared" ca="1" si="48"/>
        <v>0</v>
      </c>
      <c r="CO44" s="380">
        <f t="shared" ca="1" si="48"/>
        <v>0</v>
      </c>
      <c r="CP44" s="380">
        <f t="shared" ca="1" si="48"/>
        <v>0</v>
      </c>
      <c r="CQ44" s="380">
        <f t="shared" ca="1" si="48"/>
        <v>0</v>
      </c>
      <c r="CR44" s="380">
        <f t="shared" ca="1" si="48"/>
        <v>0</v>
      </c>
      <c r="CS44" s="380">
        <f t="shared" ca="1" si="48"/>
        <v>0</v>
      </c>
      <c r="CT44" s="380">
        <f t="shared" ca="1" si="48"/>
        <v>0</v>
      </c>
      <c r="CU44" s="380">
        <f t="shared" ca="1" si="48"/>
        <v>0</v>
      </c>
      <c r="CV44" s="380">
        <f t="shared" ca="1" si="48"/>
        <v>0</v>
      </c>
      <c r="CW44" s="380">
        <f t="shared" ca="1" si="48"/>
        <v>0</v>
      </c>
      <c r="CX44" s="380">
        <f t="shared" ca="1" si="48"/>
        <v>0</v>
      </c>
      <c r="CY44" s="380">
        <f t="shared" ca="1" si="48"/>
        <v>0</v>
      </c>
      <c r="CZ44" s="380">
        <f t="shared" ca="1" si="48"/>
        <v>0</v>
      </c>
      <c r="DA44" s="380">
        <f t="shared" ca="1" si="48"/>
        <v>0</v>
      </c>
      <c r="DB44" s="380">
        <f t="shared" ca="1" si="48"/>
        <v>0</v>
      </c>
      <c r="DC44" s="380">
        <f t="shared" ca="1" si="48"/>
        <v>0</v>
      </c>
      <c r="DE44" s="403"/>
      <c r="DF44" s="273"/>
    </row>
    <row r="45" spans="1:112" s="261" customFormat="1" hidden="1">
      <c r="A45" s="210">
        <v>33</v>
      </c>
      <c r="B45" s="347" t="str">
        <f t="shared" ca="1" si="12"/>
        <v>E.1.</v>
      </c>
      <c r="C45" s="339" t="str">
        <f t="shared" ca="1" si="13"/>
        <v>Infrastruktūros vystymas</v>
      </c>
      <c r="D45" s="220"/>
      <c r="E45" s="379" t="str">
        <f t="shared" ca="1" si="14"/>
        <v/>
      </c>
      <c r="F45" s="231">
        <f ca="1">SUM(F46:F53)+F54</f>
        <v>0</v>
      </c>
      <c r="G45" s="230">
        <f ca="1">SUMIF($H$5:$DC$5,"&lt;="&amp;PAL,$H45:$DC45)</f>
        <v>0</v>
      </c>
      <c r="H45" s="380">
        <f ca="1">SUM(H46:H54)</f>
        <v>0</v>
      </c>
      <c r="I45" s="380">
        <f t="shared" ref="I45:BT45" ca="1" si="49">SUM(I46:I54)</f>
        <v>0</v>
      </c>
      <c r="J45" s="380">
        <f t="shared" ca="1" si="49"/>
        <v>0</v>
      </c>
      <c r="K45" s="380">
        <f t="shared" ca="1" si="49"/>
        <v>0</v>
      </c>
      <c r="L45" s="380">
        <f t="shared" ca="1" si="49"/>
        <v>0</v>
      </c>
      <c r="M45" s="380">
        <f t="shared" ca="1" si="49"/>
        <v>0</v>
      </c>
      <c r="N45" s="380">
        <f t="shared" ca="1" si="49"/>
        <v>0</v>
      </c>
      <c r="O45" s="380">
        <f t="shared" ca="1" si="49"/>
        <v>0</v>
      </c>
      <c r="P45" s="380">
        <f t="shared" ca="1" si="49"/>
        <v>0</v>
      </c>
      <c r="Q45" s="380">
        <f t="shared" ca="1" si="49"/>
        <v>0</v>
      </c>
      <c r="R45" s="380">
        <f t="shared" ca="1" si="49"/>
        <v>0</v>
      </c>
      <c r="S45" s="380">
        <f t="shared" ca="1" si="49"/>
        <v>0</v>
      </c>
      <c r="T45" s="380">
        <f t="shared" ca="1" si="49"/>
        <v>0</v>
      </c>
      <c r="U45" s="380">
        <f t="shared" ca="1" si="49"/>
        <v>0</v>
      </c>
      <c r="V45" s="380">
        <f t="shared" ca="1" si="49"/>
        <v>0</v>
      </c>
      <c r="W45" s="380">
        <f t="shared" ca="1" si="49"/>
        <v>0</v>
      </c>
      <c r="X45" s="380">
        <f t="shared" ca="1" si="49"/>
        <v>0</v>
      </c>
      <c r="Y45" s="380">
        <f t="shared" ca="1" si="49"/>
        <v>0</v>
      </c>
      <c r="Z45" s="380">
        <f t="shared" ca="1" si="49"/>
        <v>0</v>
      </c>
      <c r="AA45" s="380">
        <f t="shared" ca="1" si="49"/>
        <v>0</v>
      </c>
      <c r="AB45" s="380">
        <f t="shared" ca="1" si="49"/>
        <v>0</v>
      </c>
      <c r="AC45" s="380">
        <f t="shared" ca="1" si="49"/>
        <v>0</v>
      </c>
      <c r="AD45" s="380">
        <f t="shared" ca="1" si="49"/>
        <v>0</v>
      </c>
      <c r="AE45" s="380">
        <f t="shared" ca="1" si="49"/>
        <v>0</v>
      </c>
      <c r="AF45" s="380">
        <f t="shared" ca="1" si="49"/>
        <v>0</v>
      </c>
      <c r="AG45" s="380">
        <f t="shared" ca="1" si="49"/>
        <v>0</v>
      </c>
      <c r="AH45" s="380">
        <f t="shared" ca="1" si="49"/>
        <v>0</v>
      </c>
      <c r="AI45" s="380">
        <f t="shared" ca="1" si="49"/>
        <v>0</v>
      </c>
      <c r="AJ45" s="380">
        <f t="shared" ca="1" si="49"/>
        <v>0</v>
      </c>
      <c r="AK45" s="380">
        <f t="shared" ca="1" si="49"/>
        <v>0</v>
      </c>
      <c r="AL45" s="380">
        <f t="shared" ca="1" si="49"/>
        <v>0</v>
      </c>
      <c r="AM45" s="380">
        <f t="shared" ca="1" si="49"/>
        <v>0</v>
      </c>
      <c r="AN45" s="380">
        <f t="shared" ca="1" si="49"/>
        <v>0</v>
      </c>
      <c r="AO45" s="380">
        <f t="shared" ca="1" si="49"/>
        <v>0</v>
      </c>
      <c r="AP45" s="380">
        <f t="shared" ca="1" si="49"/>
        <v>0</v>
      </c>
      <c r="AQ45" s="380">
        <f t="shared" ca="1" si="49"/>
        <v>0</v>
      </c>
      <c r="AR45" s="380">
        <f t="shared" ca="1" si="49"/>
        <v>0</v>
      </c>
      <c r="AS45" s="380">
        <f t="shared" ca="1" si="49"/>
        <v>0</v>
      </c>
      <c r="AT45" s="380">
        <f t="shared" ca="1" si="49"/>
        <v>0</v>
      </c>
      <c r="AU45" s="380">
        <f t="shared" ca="1" si="49"/>
        <v>0</v>
      </c>
      <c r="AV45" s="380">
        <f t="shared" ca="1" si="49"/>
        <v>0</v>
      </c>
      <c r="AW45" s="380">
        <f t="shared" ca="1" si="49"/>
        <v>0</v>
      </c>
      <c r="AX45" s="380">
        <f t="shared" ca="1" si="49"/>
        <v>0</v>
      </c>
      <c r="AY45" s="380">
        <f t="shared" ca="1" si="49"/>
        <v>0</v>
      </c>
      <c r="AZ45" s="380">
        <f t="shared" ca="1" si="49"/>
        <v>0</v>
      </c>
      <c r="BA45" s="380">
        <f t="shared" ca="1" si="49"/>
        <v>0</v>
      </c>
      <c r="BB45" s="380">
        <f t="shared" ca="1" si="49"/>
        <v>0</v>
      </c>
      <c r="BC45" s="380">
        <f t="shared" ca="1" si="49"/>
        <v>0</v>
      </c>
      <c r="BD45" s="380">
        <f t="shared" ca="1" si="49"/>
        <v>0</v>
      </c>
      <c r="BE45" s="380">
        <f t="shared" ca="1" si="49"/>
        <v>0</v>
      </c>
      <c r="BF45" s="380">
        <f t="shared" ca="1" si="49"/>
        <v>0</v>
      </c>
      <c r="BG45" s="380">
        <f t="shared" ca="1" si="49"/>
        <v>0</v>
      </c>
      <c r="BH45" s="380">
        <f t="shared" ca="1" si="49"/>
        <v>0</v>
      </c>
      <c r="BI45" s="380">
        <f t="shared" ca="1" si="49"/>
        <v>0</v>
      </c>
      <c r="BJ45" s="380">
        <f t="shared" ca="1" si="49"/>
        <v>0</v>
      </c>
      <c r="BK45" s="380">
        <f t="shared" ca="1" si="49"/>
        <v>0</v>
      </c>
      <c r="BL45" s="380">
        <f t="shared" ca="1" si="49"/>
        <v>0</v>
      </c>
      <c r="BM45" s="380">
        <f t="shared" ca="1" si="49"/>
        <v>0</v>
      </c>
      <c r="BN45" s="380">
        <f t="shared" ca="1" si="49"/>
        <v>0</v>
      </c>
      <c r="BO45" s="380">
        <f t="shared" ca="1" si="49"/>
        <v>0</v>
      </c>
      <c r="BP45" s="380">
        <f t="shared" ca="1" si="49"/>
        <v>0</v>
      </c>
      <c r="BQ45" s="380">
        <f t="shared" ca="1" si="49"/>
        <v>0</v>
      </c>
      <c r="BR45" s="380">
        <f t="shared" ca="1" si="49"/>
        <v>0</v>
      </c>
      <c r="BS45" s="380">
        <f t="shared" ca="1" si="49"/>
        <v>0</v>
      </c>
      <c r="BT45" s="380">
        <f t="shared" ca="1" si="49"/>
        <v>0</v>
      </c>
      <c r="BU45" s="380">
        <f t="shared" ref="BU45:DC45" ca="1" si="50">SUM(BU46:BU54)</f>
        <v>0</v>
      </c>
      <c r="BV45" s="380">
        <f t="shared" ca="1" si="50"/>
        <v>0</v>
      </c>
      <c r="BW45" s="380">
        <f t="shared" ca="1" si="50"/>
        <v>0</v>
      </c>
      <c r="BX45" s="380">
        <f t="shared" ca="1" si="50"/>
        <v>0</v>
      </c>
      <c r="BY45" s="380">
        <f t="shared" ca="1" si="50"/>
        <v>0</v>
      </c>
      <c r="BZ45" s="380">
        <f t="shared" ca="1" si="50"/>
        <v>0</v>
      </c>
      <c r="CA45" s="380">
        <f t="shared" ca="1" si="50"/>
        <v>0</v>
      </c>
      <c r="CB45" s="380">
        <f t="shared" ca="1" si="50"/>
        <v>0</v>
      </c>
      <c r="CC45" s="380">
        <f t="shared" ca="1" si="50"/>
        <v>0</v>
      </c>
      <c r="CD45" s="380">
        <f t="shared" ca="1" si="50"/>
        <v>0</v>
      </c>
      <c r="CE45" s="380">
        <f t="shared" ca="1" si="50"/>
        <v>0</v>
      </c>
      <c r="CF45" s="380">
        <f t="shared" ca="1" si="50"/>
        <v>0</v>
      </c>
      <c r="CG45" s="380">
        <f t="shared" ca="1" si="50"/>
        <v>0</v>
      </c>
      <c r="CH45" s="380">
        <f t="shared" ca="1" si="50"/>
        <v>0</v>
      </c>
      <c r="CI45" s="380">
        <f t="shared" ca="1" si="50"/>
        <v>0</v>
      </c>
      <c r="CJ45" s="380">
        <f t="shared" ca="1" si="50"/>
        <v>0</v>
      </c>
      <c r="CK45" s="380">
        <f t="shared" ca="1" si="50"/>
        <v>0</v>
      </c>
      <c r="CL45" s="380">
        <f t="shared" ca="1" si="50"/>
        <v>0</v>
      </c>
      <c r="CM45" s="380">
        <f t="shared" ca="1" si="50"/>
        <v>0</v>
      </c>
      <c r="CN45" s="380">
        <f t="shared" ca="1" si="50"/>
        <v>0</v>
      </c>
      <c r="CO45" s="380">
        <f t="shared" ca="1" si="50"/>
        <v>0</v>
      </c>
      <c r="CP45" s="380">
        <f t="shared" ca="1" si="50"/>
        <v>0</v>
      </c>
      <c r="CQ45" s="380">
        <f t="shared" ca="1" si="50"/>
        <v>0</v>
      </c>
      <c r="CR45" s="380">
        <f t="shared" ca="1" si="50"/>
        <v>0</v>
      </c>
      <c r="CS45" s="380">
        <f t="shared" ca="1" si="50"/>
        <v>0</v>
      </c>
      <c r="CT45" s="380">
        <f t="shared" ca="1" si="50"/>
        <v>0</v>
      </c>
      <c r="CU45" s="380">
        <f t="shared" ca="1" si="50"/>
        <v>0</v>
      </c>
      <c r="CV45" s="380">
        <f t="shared" ca="1" si="50"/>
        <v>0</v>
      </c>
      <c r="CW45" s="380">
        <f t="shared" ca="1" si="50"/>
        <v>0</v>
      </c>
      <c r="CX45" s="380">
        <f t="shared" ca="1" si="50"/>
        <v>0</v>
      </c>
      <c r="CY45" s="380">
        <f t="shared" ca="1" si="50"/>
        <v>0</v>
      </c>
      <c r="CZ45" s="380">
        <f t="shared" ca="1" si="50"/>
        <v>0</v>
      </c>
      <c r="DA45" s="380">
        <f t="shared" ca="1" si="50"/>
        <v>0</v>
      </c>
      <c r="DB45" s="380">
        <f t="shared" ca="1" si="50"/>
        <v>0</v>
      </c>
      <c r="DC45" s="380">
        <f t="shared" ca="1" si="50"/>
        <v>0</v>
      </c>
      <c r="DE45" s="403"/>
      <c r="DF45" s="273"/>
    </row>
    <row r="46" spans="1:112" s="261" customFormat="1" hidden="1">
      <c r="A46" s="210">
        <v>34</v>
      </c>
      <c r="B46" s="347" t="str">
        <f t="shared" ca="1" si="12"/>
        <v>E.1.1.</v>
      </c>
      <c r="C46" s="216" t="str">
        <f t="shared" ca="1" si="13"/>
        <v>Veikla</v>
      </c>
      <c r="D46" s="235"/>
      <c r="E46" s="239">
        <f t="shared" ca="1" si="14"/>
        <v>0.21</v>
      </c>
      <c r="F46" s="233">
        <f ca="1">H46+NPV(FD,I46:INDEX(I46:DC46,PAL))</f>
        <v>0</v>
      </c>
      <c r="G46" s="230">
        <f ca="1">SUMIF($H$5:$DC$5,"&lt;="&amp;PAL,$H46:$DC46)</f>
        <v>0</v>
      </c>
      <c r="H46" s="228">
        <f ca="1">OFFSET(INDIRECT("'"&amp;Opt_alt&amp;"'!H12"),$A46,H$5)*$DF46</f>
        <v>0</v>
      </c>
      <c r="I46" s="228">
        <f t="shared" ref="I46:X55" ca="1" si="51">OFFSET(INDIRECT("'"&amp;Opt_alt&amp;"'!H12"),$A46,I$5)*$DF46</f>
        <v>0</v>
      </c>
      <c r="J46" s="228">
        <f t="shared" ca="1" si="51"/>
        <v>0</v>
      </c>
      <c r="K46" s="228">
        <f t="shared" ca="1" si="51"/>
        <v>0</v>
      </c>
      <c r="L46" s="228">
        <f t="shared" ca="1" si="51"/>
        <v>0</v>
      </c>
      <c r="M46" s="228">
        <f t="shared" ca="1" si="51"/>
        <v>0</v>
      </c>
      <c r="N46" s="228">
        <f t="shared" ca="1" si="51"/>
        <v>0</v>
      </c>
      <c r="O46" s="228">
        <f t="shared" ca="1" si="51"/>
        <v>0</v>
      </c>
      <c r="P46" s="228">
        <f t="shared" ca="1" si="51"/>
        <v>0</v>
      </c>
      <c r="Q46" s="228">
        <f t="shared" ca="1" si="51"/>
        <v>0</v>
      </c>
      <c r="R46" s="228">
        <f t="shared" ca="1" si="51"/>
        <v>0</v>
      </c>
      <c r="S46" s="228">
        <f t="shared" ca="1" si="51"/>
        <v>0</v>
      </c>
      <c r="T46" s="228">
        <f t="shared" ca="1" si="51"/>
        <v>0</v>
      </c>
      <c r="U46" s="228">
        <f t="shared" ca="1" si="51"/>
        <v>0</v>
      </c>
      <c r="V46" s="228">
        <f t="shared" ca="1" si="51"/>
        <v>0</v>
      </c>
      <c r="W46" s="228">
        <f t="shared" ca="1" si="51"/>
        <v>0</v>
      </c>
      <c r="X46" s="228">
        <f t="shared" ca="1" si="51"/>
        <v>0</v>
      </c>
      <c r="Y46" s="228">
        <f t="shared" ref="Y46:AN55" ca="1" si="52">OFFSET(INDIRECT("'"&amp;Opt_alt&amp;"'!H12"),$A46,Y$5)*$DF46</f>
        <v>0</v>
      </c>
      <c r="Z46" s="228">
        <f t="shared" ca="1" si="52"/>
        <v>0</v>
      </c>
      <c r="AA46" s="228">
        <f t="shared" ca="1" si="52"/>
        <v>0</v>
      </c>
      <c r="AB46" s="228">
        <f t="shared" ca="1" si="52"/>
        <v>0</v>
      </c>
      <c r="AC46" s="228">
        <f t="shared" ca="1" si="52"/>
        <v>0</v>
      </c>
      <c r="AD46" s="228">
        <f t="shared" ca="1" si="52"/>
        <v>0</v>
      </c>
      <c r="AE46" s="228">
        <f t="shared" ca="1" si="52"/>
        <v>0</v>
      </c>
      <c r="AF46" s="228">
        <f t="shared" ca="1" si="52"/>
        <v>0</v>
      </c>
      <c r="AG46" s="228">
        <f t="shared" ca="1" si="52"/>
        <v>0</v>
      </c>
      <c r="AH46" s="228">
        <f t="shared" ca="1" si="52"/>
        <v>0</v>
      </c>
      <c r="AI46" s="228">
        <f t="shared" ca="1" si="52"/>
        <v>0</v>
      </c>
      <c r="AJ46" s="228">
        <f t="shared" ca="1" si="52"/>
        <v>0</v>
      </c>
      <c r="AK46" s="228">
        <f t="shared" ca="1" si="52"/>
        <v>0</v>
      </c>
      <c r="AL46" s="228">
        <f t="shared" ca="1" si="52"/>
        <v>0</v>
      </c>
      <c r="AM46" s="228">
        <f t="shared" ca="1" si="52"/>
        <v>0</v>
      </c>
      <c r="AN46" s="228">
        <f t="shared" ca="1" si="52"/>
        <v>0</v>
      </c>
      <c r="AO46" s="228">
        <f t="shared" ref="AO46:BD55" ca="1" si="53">OFFSET(INDIRECT("'"&amp;Opt_alt&amp;"'!H12"),$A46,AO$5)*$DF46</f>
        <v>0</v>
      </c>
      <c r="AP46" s="228">
        <f t="shared" ca="1" si="53"/>
        <v>0</v>
      </c>
      <c r="AQ46" s="228">
        <f t="shared" ca="1" si="53"/>
        <v>0</v>
      </c>
      <c r="AR46" s="228">
        <f t="shared" ca="1" si="53"/>
        <v>0</v>
      </c>
      <c r="AS46" s="228">
        <f t="shared" ca="1" si="53"/>
        <v>0</v>
      </c>
      <c r="AT46" s="228">
        <f t="shared" ca="1" si="53"/>
        <v>0</v>
      </c>
      <c r="AU46" s="228">
        <f t="shared" ca="1" si="53"/>
        <v>0</v>
      </c>
      <c r="AV46" s="228">
        <f t="shared" ca="1" si="53"/>
        <v>0</v>
      </c>
      <c r="AW46" s="228">
        <f t="shared" ca="1" si="53"/>
        <v>0</v>
      </c>
      <c r="AX46" s="228">
        <f t="shared" ca="1" si="53"/>
        <v>0</v>
      </c>
      <c r="AY46" s="228">
        <f t="shared" ca="1" si="53"/>
        <v>0</v>
      </c>
      <c r="AZ46" s="228">
        <f t="shared" ca="1" si="53"/>
        <v>0</v>
      </c>
      <c r="BA46" s="228">
        <f t="shared" ca="1" si="53"/>
        <v>0</v>
      </c>
      <c r="BB46" s="228">
        <f t="shared" ca="1" si="53"/>
        <v>0</v>
      </c>
      <c r="BC46" s="228">
        <f t="shared" ca="1" si="53"/>
        <v>0</v>
      </c>
      <c r="BD46" s="228">
        <f t="shared" ca="1" si="53"/>
        <v>0</v>
      </c>
      <c r="BE46" s="228">
        <f t="shared" ref="BE46:BT55" ca="1" si="54">OFFSET(INDIRECT("'"&amp;Opt_alt&amp;"'!H12"),$A46,BE$5)*$DF46</f>
        <v>0</v>
      </c>
      <c r="BF46" s="228">
        <f t="shared" ca="1" si="54"/>
        <v>0</v>
      </c>
      <c r="BG46" s="228">
        <f t="shared" ca="1" si="54"/>
        <v>0</v>
      </c>
      <c r="BH46" s="228">
        <f t="shared" ca="1" si="54"/>
        <v>0</v>
      </c>
      <c r="BI46" s="228">
        <f t="shared" ca="1" si="54"/>
        <v>0</v>
      </c>
      <c r="BJ46" s="228">
        <f t="shared" ca="1" si="54"/>
        <v>0</v>
      </c>
      <c r="BK46" s="228">
        <f t="shared" ca="1" si="54"/>
        <v>0</v>
      </c>
      <c r="BL46" s="228">
        <f t="shared" ca="1" si="54"/>
        <v>0</v>
      </c>
      <c r="BM46" s="228">
        <f t="shared" ca="1" si="54"/>
        <v>0</v>
      </c>
      <c r="BN46" s="228">
        <f t="shared" ca="1" si="54"/>
        <v>0</v>
      </c>
      <c r="BO46" s="228">
        <f t="shared" ca="1" si="54"/>
        <v>0</v>
      </c>
      <c r="BP46" s="228">
        <f t="shared" ca="1" si="54"/>
        <v>0</v>
      </c>
      <c r="BQ46" s="228">
        <f t="shared" ca="1" si="54"/>
        <v>0</v>
      </c>
      <c r="BR46" s="228">
        <f t="shared" ca="1" si="54"/>
        <v>0</v>
      </c>
      <c r="BS46" s="228">
        <f t="shared" ca="1" si="54"/>
        <v>0</v>
      </c>
      <c r="BT46" s="228">
        <f t="shared" ca="1" si="54"/>
        <v>0</v>
      </c>
      <c r="BU46" s="228">
        <f t="shared" ref="BU46:CJ55" ca="1" si="55">OFFSET(INDIRECT("'"&amp;Opt_alt&amp;"'!H12"),$A46,BU$5)*$DF46</f>
        <v>0</v>
      </c>
      <c r="BV46" s="228">
        <f t="shared" ca="1" si="55"/>
        <v>0</v>
      </c>
      <c r="BW46" s="228">
        <f t="shared" ca="1" si="55"/>
        <v>0</v>
      </c>
      <c r="BX46" s="228">
        <f t="shared" ca="1" si="55"/>
        <v>0</v>
      </c>
      <c r="BY46" s="228">
        <f t="shared" ca="1" si="55"/>
        <v>0</v>
      </c>
      <c r="BZ46" s="228">
        <f t="shared" ca="1" si="55"/>
        <v>0</v>
      </c>
      <c r="CA46" s="228">
        <f t="shared" ca="1" si="55"/>
        <v>0</v>
      </c>
      <c r="CB46" s="228">
        <f t="shared" ca="1" si="55"/>
        <v>0</v>
      </c>
      <c r="CC46" s="228">
        <f t="shared" ca="1" si="55"/>
        <v>0</v>
      </c>
      <c r="CD46" s="228">
        <f t="shared" ca="1" si="55"/>
        <v>0</v>
      </c>
      <c r="CE46" s="228">
        <f t="shared" ca="1" si="55"/>
        <v>0</v>
      </c>
      <c r="CF46" s="228">
        <f t="shared" ca="1" si="55"/>
        <v>0</v>
      </c>
      <c r="CG46" s="228">
        <f t="shared" ca="1" si="55"/>
        <v>0</v>
      </c>
      <c r="CH46" s="228">
        <f t="shared" ca="1" si="55"/>
        <v>0</v>
      </c>
      <c r="CI46" s="228">
        <f t="shared" ca="1" si="55"/>
        <v>0</v>
      </c>
      <c r="CJ46" s="228">
        <f t="shared" ca="1" si="55"/>
        <v>0</v>
      </c>
      <c r="CK46" s="228">
        <f t="shared" ref="CK46:CZ55" ca="1" si="56">OFFSET(INDIRECT("'"&amp;Opt_alt&amp;"'!H12"),$A46,CK$5)*$DF46</f>
        <v>0</v>
      </c>
      <c r="CL46" s="228">
        <f t="shared" ca="1" si="56"/>
        <v>0</v>
      </c>
      <c r="CM46" s="228">
        <f t="shared" ca="1" si="56"/>
        <v>0</v>
      </c>
      <c r="CN46" s="228">
        <f t="shared" ca="1" si="56"/>
        <v>0</v>
      </c>
      <c r="CO46" s="228">
        <f t="shared" ca="1" si="56"/>
        <v>0</v>
      </c>
      <c r="CP46" s="228">
        <f t="shared" ca="1" si="56"/>
        <v>0</v>
      </c>
      <c r="CQ46" s="228">
        <f t="shared" ca="1" si="56"/>
        <v>0</v>
      </c>
      <c r="CR46" s="228">
        <f t="shared" ca="1" si="56"/>
        <v>0</v>
      </c>
      <c r="CS46" s="228">
        <f t="shared" ca="1" si="56"/>
        <v>0</v>
      </c>
      <c r="CT46" s="228">
        <f t="shared" ca="1" si="56"/>
        <v>0</v>
      </c>
      <c r="CU46" s="228">
        <f t="shared" ca="1" si="56"/>
        <v>0</v>
      </c>
      <c r="CV46" s="228">
        <f t="shared" ca="1" si="56"/>
        <v>0</v>
      </c>
      <c r="CW46" s="228">
        <f t="shared" ca="1" si="56"/>
        <v>0</v>
      </c>
      <c r="CX46" s="228">
        <f t="shared" ca="1" si="56"/>
        <v>0</v>
      </c>
      <c r="CY46" s="228">
        <f t="shared" ca="1" si="56"/>
        <v>0</v>
      </c>
      <c r="CZ46" s="228">
        <f t="shared" ca="1" si="56"/>
        <v>0</v>
      </c>
      <c r="DA46" s="228">
        <f t="shared" ref="DA46:DC55" ca="1" si="57">OFFSET(INDIRECT("'"&amp;Opt_alt&amp;"'!H12"),$A46,DA$5)*$DF46</f>
        <v>0</v>
      </c>
      <c r="DB46" s="228">
        <f t="shared" ca="1" si="57"/>
        <v>0</v>
      </c>
      <c r="DC46" s="228">
        <f t="shared" ca="1" si="57"/>
        <v>0</v>
      </c>
      <c r="DE46" s="403" t="str">
        <f t="shared" ca="1" si="24"/>
        <v>E.1.1.</v>
      </c>
      <c r="DF46" s="273">
        <f t="shared" ref="DF46:DF55" ca="1" si="58">VLOOKUP(DE46,scenarijai,$DF$6,FALSE)</f>
        <v>1</v>
      </c>
      <c r="DG46" s="261">
        <f t="shared" ref="DG46:DG55" ca="1" si="59">OFFSET(INDIRECT("'"&amp;Opt_alt&amp;"'!H12"),$A46,DG$5)</f>
        <v>21</v>
      </c>
      <c r="DH46" s="261">
        <v>0</v>
      </c>
    </row>
    <row r="47" spans="1:112" s="261" customFormat="1" hidden="1">
      <c r="A47" s="210">
        <v>35</v>
      </c>
      <c r="B47" s="347" t="str">
        <f t="shared" ca="1" si="12"/>
        <v>E.1.2.</v>
      </c>
      <c r="C47" s="216" t="str">
        <f t="shared" ca="1" si="13"/>
        <v>Veikla</v>
      </c>
      <c r="D47" s="235"/>
      <c r="E47" s="239">
        <f t="shared" ca="1" si="14"/>
        <v>0.21</v>
      </c>
      <c r="F47" s="233">
        <f ca="1">H47+NPV(FD,I47:INDEX(I47:DC47,PAL))</f>
        <v>0</v>
      </c>
      <c r="G47" s="230">
        <f ca="1">SUMIF($H$5:$DC$5,"&lt;="&amp;PAL,$H47:$DC47)</f>
        <v>0</v>
      </c>
      <c r="H47" s="228">
        <f t="shared" ref="H47:Q55" ca="1" si="60">OFFSET(INDIRECT("'"&amp;Opt_alt&amp;"'!H12"),$A47,H$5)*$DF47</f>
        <v>0</v>
      </c>
      <c r="I47" s="228">
        <f t="shared" ca="1" si="60"/>
        <v>0</v>
      </c>
      <c r="J47" s="228">
        <f t="shared" ca="1" si="60"/>
        <v>0</v>
      </c>
      <c r="K47" s="228">
        <f t="shared" ca="1" si="60"/>
        <v>0</v>
      </c>
      <c r="L47" s="228">
        <f t="shared" ca="1" si="60"/>
        <v>0</v>
      </c>
      <c r="M47" s="228">
        <f t="shared" ca="1" si="60"/>
        <v>0</v>
      </c>
      <c r="N47" s="228">
        <f t="shared" ca="1" si="60"/>
        <v>0</v>
      </c>
      <c r="O47" s="228">
        <f t="shared" ca="1" si="60"/>
        <v>0</v>
      </c>
      <c r="P47" s="228">
        <f t="shared" ca="1" si="60"/>
        <v>0</v>
      </c>
      <c r="Q47" s="228">
        <f t="shared" ca="1" si="60"/>
        <v>0</v>
      </c>
      <c r="R47" s="228">
        <f t="shared" ca="1" si="51"/>
        <v>0</v>
      </c>
      <c r="S47" s="228">
        <f t="shared" ca="1" si="51"/>
        <v>0</v>
      </c>
      <c r="T47" s="228">
        <f t="shared" ca="1" si="51"/>
        <v>0</v>
      </c>
      <c r="U47" s="228">
        <f t="shared" ca="1" si="51"/>
        <v>0</v>
      </c>
      <c r="V47" s="228">
        <f t="shared" ca="1" si="51"/>
        <v>0</v>
      </c>
      <c r="W47" s="228">
        <f t="shared" ca="1" si="51"/>
        <v>0</v>
      </c>
      <c r="X47" s="228">
        <f t="shared" ca="1" si="51"/>
        <v>0</v>
      </c>
      <c r="Y47" s="228">
        <f t="shared" ca="1" si="52"/>
        <v>0</v>
      </c>
      <c r="Z47" s="228">
        <f t="shared" ca="1" si="52"/>
        <v>0</v>
      </c>
      <c r="AA47" s="228">
        <f t="shared" ca="1" si="52"/>
        <v>0</v>
      </c>
      <c r="AB47" s="228">
        <f t="shared" ca="1" si="52"/>
        <v>0</v>
      </c>
      <c r="AC47" s="228">
        <f t="shared" ca="1" si="52"/>
        <v>0</v>
      </c>
      <c r="AD47" s="228">
        <f t="shared" ca="1" si="52"/>
        <v>0</v>
      </c>
      <c r="AE47" s="228">
        <f t="shared" ca="1" si="52"/>
        <v>0</v>
      </c>
      <c r="AF47" s="228">
        <f t="shared" ca="1" si="52"/>
        <v>0</v>
      </c>
      <c r="AG47" s="228">
        <f t="shared" ca="1" si="52"/>
        <v>0</v>
      </c>
      <c r="AH47" s="228">
        <f t="shared" ca="1" si="52"/>
        <v>0</v>
      </c>
      <c r="AI47" s="228">
        <f t="shared" ca="1" si="52"/>
        <v>0</v>
      </c>
      <c r="AJ47" s="228">
        <f t="shared" ca="1" si="52"/>
        <v>0</v>
      </c>
      <c r="AK47" s="228">
        <f t="shared" ca="1" si="52"/>
        <v>0</v>
      </c>
      <c r="AL47" s="228">
        <f t="shared" ca="1" si="52"/>
        <v>0</v>
      </c>
      <c r="AM47" s="228">
        <f t="shared" ca="1" si="52"/>
        <v>0</v>
      </c>
      <c r="AN47" s="228">
        <f t="shared" ca="1" si="52"/>
        <v>0</v>
      </c>
      <c r="AO47" s="228">
        <f t="shared" ca="1" si="53"/>
        <v>0</v>
      </c>
      <c r="AP47" s="228">
        <f t="shared" ca="1" si="53"/>
        <v>0</v>
      </c>
      <c r="AQ47" s="228">
        <f t="shared" ca="1" si="53"/>
        <v>0</v>
      </c>
      <c r="AR47" s="228">
        <f t="shared" ca="1" si="53"/>
        <v>0</v>
      </c>
      <c r="AS47" s="228">
        <f t="shared" ca="1" si="53"/>
        <v>0</v>
      </c>
      <c r="AT47" s="228">
        <f t="shared" ca="1" si="53"/>
        <v>0</v>
      </c>
      <c r="AU47" s="228">
        <f t="shared" ca="1" si="53"/>
        <v>0</v>
      </c>
      <c r="AV47" s="228">
        <f t="shared" ca="1" si="53"/>
        <v>0</v>
      </c>
      <c r="AW47" s="228">
        <f t="shared" ca="1" si="53"/>
        <v>0</v>
      </c>
      <c r="AX47" s="228">
        <f t="shared" ca="1" si="53"/>
        <v>0</v>
      </c>
      <c r="AY47" s="228">
        <f t="shared" ca="1" si="53"/>
        <v>0</v>
      </c>
      <c r="AZ47" s="228">
        <f t="shared" ca="1" si="53"/>
        <v>0</v>
      </c>
      <c r="BA47" s="228">
        <f t="shared" ca="1" si="53"/>
        <v>0</v>
      </c>
      <c r="BB47" s="228">
        <f t="shared" ca="1" si="53"/>
        <v>0</v>
      </c>
      <c r="BC47" s="228">
        <f t="shared" ca="1" si="53"/>
        <v>0</v>
      </c>
      <c r="BD47" s="228">
        <f t="shared" ca="1" si="53"/>
        <v>0</v>
      </c>
      <c r="BE47" s="228">
        <f t="shared" ca="1" si="54"/>
        <v>0</v>
      </c>
      <c r="BF47" s="228">
        <f t="shared" ca="1" si="54"/>
        <v>0</v>
      </c>
      <c r="BG47" s="228">
        <f t="shared" ca="1" si="54"/>
        <v>0</v>
      </c>
      <c r="BH47" s="228">
        <f t="shared" ca="1" si="54"/>
        <v>0</v>
      </c>
      <c r="BI47" s="228">
        <f t="shared" ca="1" si="54"/>
        <v>0</v>
      </c>
      <c r="BJ47" s="228">
        <f t="shared" ca="1" si="54"/>
        <v>0</v>
      </c>
      <c r="BK47" s="228">
        <f t="shared" ca="1" si="54"/>
        <v>0</v>
      </c>
      <c r="BL47" s="228">
        <f t="shared" ca="1" si="54"/>
        <v>0</v>
      </c>
      <c r="BM47" s="228">
        <f t="shared" ca="1" si="54"/>
        <v>0</v>
      </c>
      <c r="BN47" s="228">
        <f t="shared" ca="1" si="54"/>
        <v>0</v>
      </c>
      <c r="BO47" s="228">
        <f t="shared" ca="1" si="54"/>
        <v>0</v>
      </c>
      <c r="BP47" s="228">
        <f t="shared" ca="1" si="54"/>
        <v>0</v>
      </c>
      <c r="BQ47" s="228">
        <f t="shared" ca="1" si="54"/>
        <v>0</v>
      </c>
      <c r="BR47" s="228">
        <f t="shared" ca="1" si="54"/>
        <v>0</v>
      </c>
      <c r="BS47" s="228">
        <f t="shared" ca="1" si="54"/>
        <v>0</v>
      </c>
      <c r="BT47" s="228">
        <f t="shared" ca="1" si="54"/>
        <v>0</v>
      </c>
      <c r="BU47" s="228">
        <f t="shared" ca="1" si="55"/>
        <v>0</v>
      </c>
      <c r="BV47" s="228">
        <f t="shared" ca="1" si="55"/>
        <v>0</v>
      </c>
      <c r="BW47" s="228">
        <f t="shared" ca="1" si="55"/>
        <v>0</v>
      </c>
      <c r="BX47" s="228">
        <f t="shared" ca="1" si="55"/>
        <v>0</v>
      </c>
      <c r="BY47" s="228">
        <f t="shared" ca="1" si="55"/>
        <v>0</v>
      </c>
      <c r="BZ47" s="228">
        <f t="shared" ca="1" si="55"/>
        <v>0</v>
      </c>
      <c r="CA47" s="228">
        <f t="shared" ca="1" si="55"/>
        <v>0</v>
      </c>
      <c r="CB47" s="228">
        <f t="shared" ca="1" si="55"/>
        <v>0</v>
      </c>
      <c r="CC47" s="228">
        <f t="shared" ca="1" si="55"/>
        <v>0</v>
      </c>
      <c r="CD47" s="228">
        <f t="shared" ca="1" si="55"/>
        <v>0</v>
      </c>
      <c r="CE47" s="228">
        <f t="shared" ca="1" si="55"/>
        <v>0</v>
      </c>
      <c r="CF47" s="228">
        <f t="shared" ca="1" si="55"/>
        <v>0</v>
      </c>
      <c r="CG47" s="228">
        <f t="shared" ca="1" si="55"/>
        <v>0</v>
      </c>
      <c r="CH47" s="228">
        <f t="shared" ca="1" si="55"/>
        <v>0</v>
      </c>
      <c r="CI47" s="228">
        <f t="shared" ca="1" si="55"/>
        <v>0</v>
      </c>
      <c r="CJ47" s="228">
        <f t="shared" ca="1" si="55"/>
        <v>0</v>
      </c>
      <c r="CK47" s="228">
        <f t="shared" ca="1" si="56"/>
        <v>0</v>
      </c>
      <c r="CL47" s="228">
        <f t="shared" ca="1" si="56"/>
        <v>0</v>
      </c>
      <c r="CM47" s="228">
        <f t="shared" ca="1" si="56"/>
        <v>0</v>
      </c>
      <c r="CN47" s="228">
        <f t="shared" ca="1" si="56"/>
        <v>0</v>
      </c>
      <c r="CO47" s="228">
        <f t="shared" ca="1" si="56"/>
        <v>0</v>
      </c>
      <c r="CP47" s="228">
        <f t="shared" ca="1" si="56"/>
        <v>0</v>
      </c>
      <c r="CQ47" s="228">
        <f t="shared" ca="1" si="56"/>
        <v>0</v>
      </c>
      <c r="CR47" s="228">
        <f t="shared" ca="1" si="56"/>
        <v>0</v>
      </c>
      <c r="CS47" s="228">
        <f t="shared" ca="1" si="56"/>
        <v>0</v>
      </c>
      <c r="CT47" s="228">
        <f t="shared" ca="1" si="56"/>
        <v>0</v>
      </c>
      <c r="CU47" s="228">
        <f t="shared" ca="1" si="56"/>
        <v>0</v>
      </c>
      <c r="CV47" s="228">
        <f t="shared" ca="1" si="56"/>
        <v>0</v>
      </c>
      <c r="CW47" s="228">
        <f t="shared" ca="1" si="56"/>
        <v>0</v>
      </c>
      <c r="CX47" s="228">
        <f t="shared" ca="1" si="56"/>
        <v>0</v>
      </c>
      <c r="CY47" s="228">
        <f t="shared" ca="1" si="56"/>
        <v>0</v>
      </c>
      <c r="CZ47" s="228">
        <f t="shared" ca="1" si="56"/>
        <v>0</v>
      </c>
      <c r="DA47" s="228">
        <f t="shared" ca="1" si="57"/>
        <v>0</v>
      </c>
      <c r="DB47" s="228">
        <f t="shared" ca="1" si="57"/>
        <v>0</v>
      </c>
      <c r="DC47" s="228">
        <f t="shared" ca="1" si="57"/>
        <v>0</v>
      </c>
      <c r="DE47" s="403" t="str">
        <f t="shared" ca="1" si="24"/>
        <v>E.1.2.</v>
      </c>
      <c r="DF47" s="273">
        <f t="shared" ca="1" si="58"/>
        <v>1</v>
      </c>
      <c r="DG47" s="261">
        <f t="shared" ca="1" si="59"/>
        <v>21</v>
      </c>
      <c r="DH47" s="261">
        <v>0</v>
      </c>
    </row>
    <row r="48" spans="1:112" s="261" customFormat="1" hidden="1">
      <c r="A48" s="210">
        <v>36</v>
      </c>
      <c r="B48" s="347" t="str">
        <f t="shared" ca="1" si="12"/>
        <v>E.1.3.</v>
      </c>
      <c r="C48" s="216" t="str">
        <f t="shared" ca="1" si="13"/>
        <v>Veikla</v>
      </c>
      <c r="D48" s="235"/>
      <c r="E48" s="239">
        <f t="shared" ca="1" si="14"/>
        <v>0.21</v>
      </c>
      <c r="F48" s="233">
        <f ca="1">H48+NPV(FD,I48:INDEX(I48:DC48,PAL))</f>
        <v>0</v>
      </c>
      <c r="G48" s="230">
        <f ca="1">SUMIF($H$5:$DC$5,"&lt;="&amp;PAL,$H48:$DC48)</f>
        <v>0</v>
      </c>
      <c r="H48" s="228">
        <f t="shared" ca="1" si="60"/>
        <v>0</v>
      </c>
      <c r="I48" s="228">
        <f t="shared" ca="1" si="60"/>
        <v>0</v>
      </c>
      <c r="J48" s="228">
        <f t="shared" ca="1" si="60"/>
        <v>0</v>
      </c>
      <c r="K48" s="228">
        <f t="shared" ca="1" si="60"/>
        <v>0</v>
      </c>
      <c r="L48" s="228">
        <f t="shared" ca="1" si="60"/>
        <v>0</v>
      </c>
      <c r="M48" s="228">
        <f t="shared" ca="1" si="60"/>
        <v>0</v>
      </c>
      <c r="N48" s="228">
        <f t="shared" ca="1" si="60"/>
        <v>0</v>
      </c>
      <c r="O48" s="228">
        <f t="shared" ca="1" si="60"/>
        <v>0</v>
      </c>
      <c r="P48" s="228">
        <f t="shared" ca="1" si="60"/>
        <v>0</v>
      </c>
      <c r="Q48" s="228">
        <f t="shared" ca="1" si="60"/>
        <v>0</v>
      </c>
      <c r="R48" s="228">
        <f t="shared" ca="1" si="51"/>
        <v>0</v>
      </c>
      <c r="S48" s="228">
        <f t="shared" ca="1" si="51"/>
        <v>0</v>
      </c>
      <c r="T48" s="228">
        <f t="shared" ca="1" si="51"/>
        <v>0</v>
      </c>
      <c r="U48" s="228">
        <f t="shared" ca="1" si="51"/>
        <v>0</v>
      </c>
      <c r="V48" s="228">
        <f t="shared" ca="1" si="51"/>
        <v>0</v>
      </c>
      <c r="W48" s="228">
        <f t="shared" ca="1" si="51"/>
        <v>0</v>
      </c>
      <c r="X48" s="228">
        <f t="shared" ca="1" si="51"/>
        <v>0</v>
      </c>
      <c r="Y48" s="228">
        <f t="shared" ca="1" si="52"/>
        <v>0</v>
      </c>
      <c r="Z48" s="228">
        <f t="shared" ca="1" si="52"/>
        <v>0</v>
      </c>
      <c r="AA48" s="228">
        <f t="shared" ca="1" si="52"/>
        <v>0</v>
      </c>
      <c r="AB48" s="228">
        <f t="shared" ca="1" si="52"/>
        <v>0</v>
      </c>
      <c r="AC48" s="228">
        <f t="shared" ca="1" si="52"/>
        <v>0</v>
      </c>
      <c r="AD48" s="228">
        <f t="shared" ca="1" si="52"/>
        <v>0</v>
      </c>
      <c r="AE48" s="228">
        <f t="shared" ca="1" si="52"/>
        <v>0</v>
      </c>
      <c r="AF48" s="228">
        <f t="shared" ca="1" si="52"/>
        <v>0</v>
      </c>
      <c r="AG48" s="228">
        <f t="shared" ca="1" si="52"/>
        <v>0</v>
      </c>
      <c r="AH48" s="228">
        <f t="shared" ca="1" si="52"/>
        <v>0</v>
      </c>
      <c r="AI48" s="228">
        <f t="shared" ca="1" si="52"/>
        <v>0</v>
      </c>
      <c r="AJ48" s="228">
        <f t="shared" ca="1" si="52"/>
        <v>0</v>
      </c>
      <c r="AK48" s="228">
        <f t="shared" ca="1" si="52"/>
        <v>0</v>
      </c>
      <c r="AL48" s="228">
        <f t="shared" ca="1" si="52"/>
        <v>0</v>
      </c>
      <c r="AM48" s="228">
        <f t="shared" ca="1" si="52"/>
        <v>0</v>
      </c>
      <c r="AN48" s="228">
        <f t="shared" ca="1" si="52"/>
        <v>0</v>
      </c>
      <c r="AO48" s="228">
        <f t="shared" ca="1" si="53"/>
        <v>0</v>
      </c>
      <c r="AP48" s="228">
        <f t="shared" ca="1" si="53"/>
        <v>0</v>
      </c>
      <c r="AQ48" s="228">
        <f t="shared" ca="1" si="53"/>
        <v>0</v>
      </c>
      <c r="AR48" s="228">
        <f t="shared" ca="1" si="53"/>
        <v>0</v>
      </c>
      <c r="AS48" s="228">
        <f t="shared" ca="1" si="53"/>
        <v>0</v>
      </c>
      <c r="AT48" s="228">
        <f t="shared" ca="1" si="53"/>
        <v>0</v>
      </c>
      <c r="AU48" s="228">
        <f t="shared" ca="1" si="53"/>
        <v>0</v>
      </c>
      <c r="AV48" s="228">
        <f t="shared" ca="1" si="53"/>
        <v>0</v>
      </c>
      <c r="AW48" s="228">
        <f t="shared" ca="1" si="53"/>
        <v>0</v>
      </c>
      <c r="AX48" s="228">
        <f t="shared" ca="1" si="53"/>
        <v>0</v>
      </c>
      <c r="AY48" s="228">
        <f t="shared" ca="1" si="53"/>
        <v>0</v>
      </c>
      <c r="AZ48" s="228">
        <f t="shared" ca="1" si="53"/>
        <v>0</v>
      </c>
      <c r="BA48" s="228">
        <f t="shared" ca="1" si="53"/>
        <v>0</v>
      </c>
      <c r="BB48" s="228">
        <f t="shared" ca="1" si="53"/>
        <v>0</v>
      </c>
      <c r="BC48" s="228">
        <f t="shared" ca="1" si="53"/>
        <v>0</v>
      </c>
      <c r="BD48" s="228">
        <f t="shared" ca="1" si="53"/>
        <v>0</v>
      </c>
      <c r="BE48" s="228">
        <f t="shared" ca="1" si="54"/>
        <v>0</v>
      </c>
      <c r="BF48" s="228">
        <f t="shared" ca="1" si="54"/>
        <v>0</v>
      </c>
      <c r="BG48" s="228">
        <f t="shared" ca="1" si="54"/>
        <v>0</v>
      </c>
      <c r="BH48" s="228">
        <f t="shared" ca="1" si="54"/>
        <v>0</v>
      </c>
      <c r="BI48" s="228">
        <f t="shared" ca="1" si="54"/>
        <v>0</v>
      </c>
      <c r="BJ48" s="228">
        <f t="shared" ca="1" si="54"/>
        <v>0</v>
      </c>
      <c r="BK48" s="228">
        <f t="shared" ca="1" si="54"/>
        <v>0</v>
      </c>
      <c r="BL48" s="228">
        <f t="shared" ca="1" si="54"/>
        <v>0</v>
      </c>
      <c r="BM48" s="228">
        <f t="shared" ca="1" si="54"/>
        <v>0</v>
      </c>
      <c r="BN48" s="228">
        <f t="shared" ca="1" si="54"/>
        <v>0</v>
      </c>
      <c r="BO48" s="228">
        <f t="shared" ca="1" si="54"/>
        <v>0</v>
      </c>
      <c r="BP48" s="228">
        <f t="shared" ca="1" si="54"/>
        <v>0</v>
      </c>
      <c r="BQ48" s="228">
        <f t="shared" ca="1" si="54"/>
        <v>0</v>
      </c>
      <c r="BR48" s="228">
        <f t="shared" ca="1" si="54"/>
        <v>0</v>
      </c>
      <c r="BS48" s="228">
        <f t="shared" ca="1" si="54"/>
        <v>0</v>
      </c>
      <c r="BT48" s="228">
        <f t="shared" ca="1" si="54"/>
        <v>0</v>
      </c>
      <c r="BU48" s="228">
        <f t="shared" ca="1" si="55"/>
        <v>0</v>
      </c>
      <c r="BV48" s="228">
        <f t="shared" ca="1" si="55"/>
        <v>0</v>
      </c>
      <c r="BW48" s="228">
        <f t="shared" ca="1" si="55"/>
        <v>0</v>
      </c>
      <c r="BX48" s="228">
        <f t="shared" ca="1" si="55"/>
        <v>0</v>
      </c>
      <c r="BY48" s="228">
        <f t="shared" ca="1" si="55"/>
        <v>0</v>
      </c>
      <c r="BZ48" s="228">
        <f t="shared" ca="1" si="55"/>
        <v>0</v>
      </c>
      <c r="CA48" s="228">
        <f t="shared" ca="1" si="55"/>
        <v>0</v>
      </c>
      <c r="CB48" s="228">
        <f t="shared" ca="1" si="55"/>
        <v>0</v>
      </c>
      <c r="CC48" s="228">
        <f t="shared" ca="1" si="55"/>
        <v>0</v>
      </c>
      <c r="CD48" s="228">
        <f t="shared" ca="1" si="55"/>
        <v>0</v>
      </c>
      <c r="CE48" s="228">
        <f t="shared" ca="1" si="55"/>
        <v>0</v>
      </c>
      <c r="CF48" s="228">
        <f t="shared" ca="1" si="55"/>
        <v>0</v>
      </c>
      <c r="CG48" s="228">
        <f t="shared" ca="1" si="55"/>
        <v>0</v>
      </c>
      <c r="CH48" s="228">
        <f t="shared" ca="1" si="55"/>
        <v>0</v>
      </c>
      <c r="CI48" s="228">
        <f t="shared" ca="1" si="55"/>
        <v>0</v>
      </c>
      <c r="CJ48" s="228">
        <f t="shared" ca="1" si="55"/>
        <v>0</v>
      </c>
      <c r="CK48" s="228">
        <f t="shared" ca="1" si="56"/>
        <v>0</v>
      </c>
      <c r="CL48" s="228">
        <f t="shared" ca="1" si="56"/>
        <v>0</v>
      </c>
      <c r="CM48" s="228">
        <f t="shared" ca="1" si="56"/>
        <v>0</v>
      </c>
      <c r="CN48" s="228">
        <f t="shared" ca="1" si="56"/>
        <v>0</v>
      </c>
      <c r="CO48" s="228">
        <f t="shared" ca="1" si="56"/>
        <v>0</v>
      </c>
      <c r="CP48" s="228">
        <f t="shared" ca="1" si="56"/>
        <v>0</v>
      </c>
      <c r="CQ48" s="228">
        <f t="shared" ca="1" si="56"/>
        <v>0</v>
      </c>
      <c r="CR48" s="228">
        <f t="shared" ca="1" si="56"/>
        <v>0</v>
      </c>
      <c r="CS48" s="228">
        <f t="shared" ca="1" si="56"/>
        <v>0</v>
      </c>
      <c r="CT48" s="228">
        <f t="shared" ca="1" si="56"/>
        <v>0</v>
      </c>
      <c r="CU48" s="228">
        <f t="shared" ca="1" si="56"/>
        <v>0</v>
      </c>
      <c r="CV48" s="228">
        <f t="shared" ca="1" si="56"/>
        <v>0</v>
      </c>
      <c r="CW48" s="228">
        <f t="shared" ca="1" si="56"/>
        <v>0</v>
      </c>
      <c r="CX48" s="228">
        <f t="shared" ca="1" si="56"/>
        <v>0</v>
      </c>
      <c r="CY48" s="228">
        <f t="shared" ca="1" si="56"/>
        <v>0</v>
      </c>
      <c r="CZ48" s="228">
        <f t="shared" ca="1" si="56"/>
        <v>0</v>
      </c>
      <c r="DA48" s="228">
        <f t="shared" ca="1" si="57"/>
        <v>0</v>
      </c>
      <c r="DB48" s="228">
        <f t="shared" ca="1" si="57"/>
        <v>0</v>
      </c>
      <c r="DC48" s="228">
        <f t="shared" ca="1" si="57"/>
        <v>0</v>
      </c>
      <c r="DE48" s="403" t="str">
        <f t="shared" ca="1" si="24"/>
        <v>E.1.3.</v>
      </c>
      <c r="DF48" s="273">
        <f t="shared" ca="1" si="58"/>
        <v>1</v>
      </c>
      <c r="DG48" s="261">
        <f t="shared" ca="1" si="59"/>
        <v>21</v>
      </c>
      <c r="DH48" s="261">
        <v>0</v>
      </c>
    </row>
    <row r="49" spans="1:112" s="261" customFormat="1" hidden="1">
      <c r="A49" s="210">
        <v>37</v>
      </c>
      <c r="B49" s="347" t="str">
        <f t="shared" ca="1" si="12"/>
        <v>E.1.4.</v>
      </c>
      <c r="C49" s="216" t="str">
        <f t="shared" ca="1" si="13"/>
        <v>Veikla</v>
      </c>
      <c r="D49" s="235"/>
      <c r="E49" s="239">
        <f t="shared" ca="1" si="14"/>
        <v>0.21</v>
      </c>
      <c r="F49" s="233">
        <f ca="1">H49+NPV(FD,I49:INDEX(I49:DC49,PAL))</f>
        <v>0</v>
      </c>
      <c r="G49" s="230">
        <f ca="1">SUMIF($H$5:$DC$5,"&lt;="&amp;PAL,$H49:$DC49)</f>
        <v>0</v>
      </c>
      <c r="H49" s="228">
        <f t="shared" ca="1" si="60"/>
        <v>0</v>
      </c>
      <c r="I49" s="228">
        <f t="shared" ca="1" si="60"/>
        <v>0</v>
      </c>
      <c r="J49" s="228">
        <f t="shared" ca="1" si="60"/>
        <v>0</v>
      </c>
      <c r="K49" s="228">
        <f t="shared" ca="1" si="60"/>
        <v>0</v>
      </c>
      <c r="L49" s="228">
        <f t="shared" ca="1" si="60"/>
        <v>0</v>
      </c>
      <c r="M49" s="228">
        <f t="shared" ca="1" si="60"/>
        <v>0</v>
      </c>
      <c r="N49" s="228">
        <f t="shared" ca="1" si="60"/>
        <v>0</v>
      </c>
      <c r="O49" s="228">
        <f t="shared" ca="1" si="60"/>
        <v>0</v>
      </c>
      <c r="P49" s="228">
        <f t="shared" ca="1" si="60"/>
        <v>0</v>
      </c>
      <c r="Q49" s="228">
        <f t="shared" ca="1" si="60"/>
        <v>0</v>
      </c>
      <c r="R49" s="228">
        <f t="shared" ca="1" si="51"/>
        <v>0</v>
      </c>
      <c r="S49" s="228">
        <f t="shared" ca="1" si="51"/>
        <v>0</v>
      </c>
      <c r="T49" s="228">
        <f t="shared" ca="1" si="51"/>
        <v>0</v>
      </c>
      <c r="U49" s="228">
        <f t="shared" ca="1" si="51"/>
        <v>0</v>
      </c>
      <c r="V49" s="228">
        <f t="shared" ca="1" si="51"/>
        <v>0</v>
      </c>
      <c r="W49" s="228">
        <f t="shared" ca="1" si="51"/>
        <v>0</v>
      </c>
      <c r="X49" s="228">
        <f t="shared" ca="1" si="51"/>
        <v>0</v>
      </c>
      <c r="Y49" s="228">
        <f t="shared" ca="1" si="52"/>
        <v>0</v>
      </c>
      <c r="Z49" s="228">
        <f t="shared" ca="1" si="52"/>
        <v>0</v>
      </c>
      <c r="AA49" s="228">
        <f t="shared" ca="1" si="52"/>
        <v>0</v>
      </c>
      <c r="AB49" s="228">
        <f t="shared" ca="1" si="52"/>
        <v>0</v>
      </c>
      <c r="AC49" s="228">
        <f t="shared" ca="1" si="52"/>
        <v>0</v>
      </c>
      <c r="AD49" s="228">
        <f t="shared" ca="1" si="52"/>
        <v>0</v>
      </c>
      <c r="AE49" s="228">
        <f t="shared" ca="1" si="52"/>
        <v>0</v>
      </c>
      <c r="AF49" s="228">
        <f t="shared" ca="1" si="52"/>
        <v>0</v>
      </c>
      <c r="AG49" s="228">
        <f t="shared" ca="1" si="52"/>
        <v>0</v>
      </c>
      <c r="AH49" s="228">
        <f t="shared" ca="1" si="52"/>
        <v>0</v>
      </c>
      <c r="AI49" s="228">
        <f t="shared" ca="1" si="52"/>
        <v>0</v>
      </c>
      <c r="AJ49" s="228">
        <f t="shared" ca="1" si="52"/>
        <v>0</v>
      </c>
      <c r="AK49" s="228">
        <f t="shared" ca="1" si="52"/>
        <v>0</v>
      </c>
      <c r="AL49" s="228">
        <f t="shared" ca="1" si="52"/>
        <v>0</v>
      </c>
      <c r="AM49" s="228">
        <f t="shared" ca="1" si="52"/>
        <v>0</v>
      </c>
      <c r="AN49" s="228">
        <f t="shared" ca="1" si="52"/>
        <v>0</v>
      </c>
      <c r="AO49" s="228">
        <f t="shared" ca="1" si="53"/>
        <v>0</v>
      </c>
      <c r="AP49" s="228">
        <f t="shared" ca="1" si="53"/>
        <v>0</v>
      </c>
      <c r="AQ49" s="228">
        <f t="shared" ca="1" si="53"/>
        <v>0</v>
      </c>
      <c r="AR49" s="228">
        <f t="shared" ca="1" si="53"/>
        <v>0</v>
      </c>
      <c r="AS49" s="228">
        <f t="shared" ca="1" si="53"/>
        <v>0</v>
      </c>
      <c r="AT49" s="228">
        <f t="shared" ca="1" si="53"/>
        <v>0</v>
      </c>
      <c r="AU49" s="228">
        <f t="shared" ca="1" si="53"/>
        <v>0</v>
      </c>
      <c r="AV49" s="228">
        <f t="shared" ca="1" si="53"/>
        <v>0</v>
      </c>
      <c r="AW49" s="228">
        <f t="shared" ca="1" si="53"/>
        <v>0</v>
      </c>
      <c r="AX49" s="228">
        <f t="shared" ca="1" si="53"/>
        <v>0</v>
      </c>
      <c r="AY49" s="228">
        <f t="shared" ca="1" si="53"/>
        <v>0</v>
      </c>
      <c r="AZ49" s="228">
        <f t="shared" ca="1" si="53"/>
        <v>0</v>
      </c>
      <c r="BA49" s="228">
        <f t="shared" ca="1" si="53"/>
        <v>0</v>
      </c>
      <c r="BB49" s="228">
        <f t="shared" ca="1" si="53"/>
        <v>0</v>
      </c>
      <c r="BC49" s="228">
        <f t="shared" ca="1" si="53"/>
        <v>0</v>
      </c>
      <c r="BD49" s="228">
        <f t="shared" ca="1" si="53"/>
        <v>0</v>
      </c>
      <c r="BE49" s="228">
        <f t="shared" ca="1" si="54"/>
        <v>0</v>
      </c>
      <c r="BF49" s="228">
        <f t="shared" ca="1" si="54"/>
        <v>0</v>
      </c>
      <c r="BG49" s="228">
        <f t="shared" ca="1" si="54"/>
        <v>0</v>
      </c>
      <c r="BH49" s="228">
        <f t="shared" ca="1" si="54"/>
        <v>0</v>
      </c>
      <c r="BI49" s="228">
        <f t="shared" ca="1" si="54"/>
        <v>0</v>
      </c>
      <c r="BJ49" s="228">
        <f t="shared" ca="1" si="54"/>
        <v>0</v>
      </c>
      <c r="BK49" s="228">
        <f t="shared" ca="1" si="54"/>
        <v>0</v>
      </c>
      <c r="BL49" s="228">
        <f t="shared" ca="1" si="54"/>
        <v>0</v>
      </c>
      <c r="BM49" s="228">
        <f t="shared" ca="1" si="54"/>
        <v>0</v>
      </c>
      <c r="BN49" s="228">
        <f t="shared" ca="1" si="54"/>
        <v>0</v>
      </c>
      <c r="BO49" s="228">
        <f t="shared" ca="1" si="54"/>
        <v>0</v>
      </c>
      <c r="BP49" s="228">
        <f t="shared" ca="1" si="54"/>
        <v>0</v>
      </c>
      <c r="BQ49" s="228">
        <f t="shared" ca="1" si="54"/>
        <v>0</v>
      </c>
      <c r="BR49" s="228">
        <f t="shared" ca="1" si="54"/>
        <v>0</v>
      </c>
      <c r="BS49" s="228">
        <f t="shared" ca="1" si="54"/>
        <v>0</v>
      </c>
      <c r="BT49" s="228">
        <f t="shared" ca="1" si="54"/>
        <v>0</v>
      </c>
      <c r="BU49" s="228">
        <f t="shared" ca="1" si="55"/>
        <v>0</v>
      </c>
      <c r="BV49" s="228">
        <f t="shared" ca="1" si="55"/>
        <v>0</v>
      </c>
      <c r="BW49" s="228">
        <f t="shared" ca="1" si="55"/>
        <v>0</v>
      </c>
      <c r="BX49" s="228">
        <f t="shared" ca="1" si="55"/>
        <v>0</v>
      </c>
      <c r="BY49" s="228">
        <f t="shared" ca="1" si="55"/>
        <v>0</v>
      </c>
      <c r="BZ49" s="228">
        <f t="shared" ca="1" si="55"/>
        <v>0</v>
      </c>
      <c r="CA49" s="228">
        <f t="shared" ca="1" si="55"/>
        <v>0</v>
      </c>
      <c r="CB49" s="228">
        <f t="shared" ca="1" si="55"/>
        <v>0</v>
      </c>
      <c r="CC49" s="228">
        <f t="shared" ca="1" si="55"/>
        <v>0</v>
      </c>
      <c r="CD49" s="228">
        <f t="shared" ca="1" si="55"/>
        <v>0</v>
      </c>
      <c r="CE49" s="228">
        <f t="shared" ca="1" si="55"/>
        <v>0</v>
      </c>
      <c r="CF49" s="228">
        <f t="shared" ca="1" si="55"/>
        <v>0</v>
      </c>
      <c r="CG49" s="228">
        <f t="shared" ca="1" si="55"/>
        <v>0</v>
      </c>
      <c r="CH49" s="228">
        <f t="shared" ca="1" si="55"/>
        <v>0</v>
      </c>
      <c r="CI49" s="228">
        <f t="shared" ca="1" si="55"/>
        <v>0</v>
      </c>
      <c r="CJ49" s="228">
        <f t="shared" ca="1" si="55"/>
        <v>0</v>
      </c>
      <c r="CK49" s="228">
        <f t="shared" ca="1" si="56"/>
        <v>0</v>
      </c>
      <c r="CL49" s="228">
        <f t="shared" ca="1" si="56"/>
        <v>0</v>
      </c>
      <c r="CM49" s="228">
        <f t="shared" ca="1" si="56"/>
        <v>0</v>
      </c>
      <c r="CN49" s="228">
        <f t="shared" ca="1" si="56"/>
        <v>0</v>
      </c>
      <c r="CO49" s="228">
        <f t="shared" ca="1" si="56"/>
        <v>0</v>
      </c>
      <c r="CP49" s="228">
        <f t="shared" ca="1" si="56"/>
        <v>0</v>
      </c>
      <c r="CQ49" s="228">
        <f t="shared" ca="1" si="56"/>
        <v>0</v>
      </c>
      <c r="CR49" s="228">
        <f t="shared" ca="1" si="56"/>
        <v>0</v>
      </c>
      <c r="CS49" s="228">
        <f t="shared" ca="1" si="56"/>
        <v>0</v>
      </c>
      <c r="CT49" s="228">
        <f t="shared" ca="1" si="56"/>
        <v>0</v>
      </c>
      <c r="CU49" s="228">
        <f t="shared" ca="1" si="56"/>
        <v>0</v>
      </c>
      <c r="CV49" s="228">
        <f t="shared" ca="1" si="56"/>
        <v>0</v>
      </c>
      <c r="CW49" s="228">
        <f t="shared" ca="1" si="56"/>
        <v>0</v>
      </c>
      <c r="CX49" s="228">
        <f t="shared" ca="1" si="56"/>
        <v>0</v>
      </c>
      <c r="CY49" s="228">
        <f t="shared" ca="1" si="56"/>
        <v>0</v>
      </c>
      <c r="CZ49" s="228">
        <f t="shared" ca="1" si="56"/>
        <v>0</v>
      </c>
      <c r="DA49" s="228">
        <f t="shared" ca="1" si="57"/>
        <v>0</v>
      </c>
      <c r="DB49" s="228">
        <f t="shared" ca="1" si="57"/>
        <v>0</v>
      </c>
      <c r="DC49" s="228">
        <f t="shared" ca="1" si="57"/>
        <v>0</v>
      </c>
      <c r="DE49" s="403" t="str">
        <f t="shared" ca="1" si="24"/>
        <v>E.1.4.</v>
      </c>
      <c r="DF49" s="273">
        <f t="shared" ca="1" si="58"/>
        <v>1</v>
      </c>
      <c r="DG49" s="261">
        <f t="shared" ca="1" si="59"/>
        <v>21</v>
      </c>
      <c r="DH49" s="261">
        <v>0</v>
      </c>
    </row>
    <row r="50" spans="1:112" s="261" customFormat="1" hidden="1">
      <c r="A50" s="210">
        <v>38</v>
      </c>
      <c r="B50" s="347" t="str">
        <f t="shared" ca="1" si="12"/>
        <v>E.1.5.</v>
      </c>
      <c r="C50" s="216" t="str">
        <f t="shared" ca="1" si="13"/>
        <v>Veikla</v>
      </c>
      <c r="D50" s="235"/>
      <c r="E50" s="239">
        <f t="shared" ca="1" si="14"/>
        <v>0.21</v>
      </c>
      <c r="F50" s="233">
        <f ca="1">H50+NPV(FD,I50:INDEX(I50:DC50,PAL))</f>
        <v>0</v>
      </c>
      <c r="G50" s="230">
        <f ca="1">SUMIF($H$5:$DC$5,"&lt;="&amp;PAL,$H50:$DC50)</f>
        <v>0</v>
      </c>
      <c r="H50" s="228">
        <f t="shared" ca="1" si="60"/>
        <v>0</v>
      </c>
      <c r="I50" s="228">
        <f t="shared" ca="1" si="60"/>
        <v>0</v>
      </c>
      <c r="J50" s="228">
        <f t="shared" ca="1" si="60"/>
        <v>0</v>
      </c>
      <c r="K50" s="228">
        <f t="shared" ca="1" si="60"/>
        <v>0</v>
      </c>
      <c r="L50" s="228">
        <f t="shared" ca="1" si="60"/>
        <v>0</v>
      </c>
      <c r="M50" s="228">
        <f t="shared" ca="1" si="60"/>
        <v>0</v>
      </c>
      <c r="N50" s="228">
        <f t="shared" ca="1" si="60"/>
        <v>0</v>
      </c>
      <c r="O50" s="228">
        <f t="shared" ca="1" si="60"/>
        <v>0</v>
      </c>
      <c r="P50" s="228">
        <f t="shared" ca="1" si="60"/>
        <v>0</v>
      </c>
      <c r="Q50" s="228">
        <f t="shared" ca="1" si="60"/>
        <v>0</v>
      </c>
      <c r="R50" s="228">
        <f t="shared" ca="1" si="51"/>
        <v>0</v>
      </c>
      <c r="S50" s="228">
        <f t="shared" ca="1" si="51"/>
        <v>0</v>
      </c>
      <c r="T50" s="228">
        <f t="shared" ca="1" si="51"/>
        <v>0</v>
      </c>
      <c r="U50" s="228">
        <f t="shared" ca="1" si="51"/>
        <v>0</v>
      </c>
      <c r="V50" s="228">
        <f t="shared" ca="1" si="51"/>
        <v>0</v>
      </c>
      <c r="W50" s="228">
        <f t="shared" ca="1" si="51"/>
        <v>0</v>
      </c>
      <c r="X50" s="228">
        <f t="shared" ca="1" si="51"/>
        <v>0</v>
      </c>
      <c r="Y50" s="228">
        <f t="shared" ca="1" si="52"/>
        <v>0</v>
      </c>
      <c r="Z50" s="228">
        <f t="shared" ca="1" si="52"/>
        <v>0</v>
      </c>
      <c r="AA50" s="228">
        <f t="shared" ca="1" si="52"/>
        <v>0</v>
      </c>
      <c r="AB50" s="228">
        <f t="shared" ca="1" si="52"/>
        <v>0</v>
      </c>
      <c r="AC50" s="228">
        <f t="shared" ca="1" si="52"/>
        <v>0</v>
      </c>
      <c r="AD50" s="228">
        <f t="shared" ca="1" si="52"/>
        <v>0</v>
      </c>
      <c r="AE50" s="228">
        <f t="shared" ca="1" si="52"/>
        <v>0</v>
      </c>
      <c r="AF50" s="228">
        <f t="shared" ca="1" si="52"/>
        <v>0</v>
      </c>
      <c r="AG50" s="228">
        <f t="shared" ca="1" si="52"/>
        <v>0</v>
      </c>
      <c r="AH50" s="228">
        <f t="shared" ca="1" si="52"/>
        <v>0</v>
      </c>
      <c r="AI50" s="228">
        <f t="shared" ca="1" si="52"/>
        <v>0</v>
      </c>
      <c r="AJ50" s="228">
        <f t="shared" ca="1" si="52"/>
        <v>0</v>
      </c>
      <c r="AK50" s="228">
        <f t="shared" ca="1" si="52"/>
        <v>0</v>
      </c>
      <c r="AL50" s="228">
        <f t="shared" ca="1" si="52"/>
        <v>0</v>
      </c>
      <c r="AM50" s="228">
        <f t="shared" ca="1" si="52"/>
        <v>0</v>
      </c>
      <c r="AN50" s="228">
        <f t="shared" ca="1" si="52"/>
        <v>0</v>
      </c>
      <c r="AO50" s="228">
        <f t="shared" ca="1" si="53"/>
        <v>0</v>
      </c>
      <c r="AP50" s="228">
        <f t="shared" ca="1" si="53"/>
        <v>0</v>
      </c>
      <c r="AQ50" s="228">
        <f t="shared" ca="1" si="53"/>
        <v>0</v>
      </c>
      <c r="AR50" s="228">
        <f t="shared" ca="1" si="53"/>
        <v>0</v>
      </c>
      <c r="AS50" s="228">
        <f t="shared" ca="1" si="53"/>
        <v>0</v>
      </c>
      <c r="AT50" s="228">
        <f t="shared" ca="1" si="53"/>
        <v>0</v>
      </c>
      <c r="AU50" s="228">
        <f t="shared" ca="1" si="53"/>
        <v>0</v>
      </c>
      <c r="AV50" s="228">
        <f t="shared" ca="1" si="53"/>
        <v>0</v>
      </c>
      <c r="AW50" s="228">
        <f t="shared" ca="1" si="53"/>
        <v>0</v>
      </c>
      <c r="AX50" s="228">
        <f t="shared" ca="1" si="53"/>
        <v>0</v>
      </c>
      <c r="AY50" s="228">
        <f t="shared" ca="1" si="53"/>
        <v>0</v>
      </c>
      <c r="AZ50" s="228">
        <f t="shared" ca="1" si="53"/>
        <v>0</v>
      </c>
      <c r="BA50" s="228">
        <f t="shared" ca="1" si="53"/>
        <v>0</v>
      </c>
      <c r="BB50" s="228">
        <f t="shared" ca="1" si="53"/>
        <v>0</v>
      </c>
      <c r="BC50" s="228">
        <f t="shared" ca="1" si="53"/>
        <v>0</v>
      </c>
      <c r="BD50" s="228">
        <f t="shared" ca="1" si="53"/>
        <v>0</v>
      </c>
      <c r="BE50" s="228">
        <f t="shared" ca="1" si="54"/>
        <v>0</v>
      </c>
      <c r="BF50" s="228">
        <f t="shared" ca="1" si="54"/>
        <v>0</v>
      </c>
      <c r="BG50" s="228">
        <f t="shared" ca="1" si="54"/>
        <v>0</v>
      </c>
      <c r="BH50" s="228">
        <f t="shared" ca="1" si="54"/>
        <v>0</v>
      </c>
      <c r="BI50" s="228">
        <f t="shared" ca="1" si="54"/>
        <v>0</v>
      </c>
      <c r="BJ50" s="228">
        <f t="shared" ca="1" si="54"/>
        <v>0</v>
      </c>
      <c r="BK50" s="228">
        <f t="shared" ca="1" si="54"/>
        <v>0</v>
      </c>
      <c r="BL50" s="228">
        <f t="shared" ca="1" si="54"/>
        <v>0</v>
      </c>
      <c r="BM50" s="228">
        <f t="shared" ca="1" si="54"/>
        <v>0</v>
      </c>
      <c r="BN50" s="228">
        <f t="shared" ca="1" si="54"/>
        <v>0</v>
      </c>
      <c r="BO50" s="228">
        <f t="shared" ca="1" si="54"/>
        <v>0</v>
      </c>
      <c r="BP50" s="228">
        <f t="shared" ca="1" si="54"/>
        <v>0</v>
      </c>
      <c r="BQ50" s="228">
        <f t="shared" ca="1" si="54"/>
        <v>0</v>
      </c>
      <c r="BR50" s="228">
        <f t="shared" ca="1" si="54"/>
        <v>0</v>
      </c>
      <c r="BS50" s="228">
        <f t="shared" ca="1" si="54"/>
        <v>0</v>
      </c>
      <c r="BT50" s="228">
        <f t="shared" ca="1" si="54"/>
        <v>0</v>
      </c>
      <c r="BU50" s="228">
        <f t="shared" ca="1" si="55"/>
        <v>0</v>
      </c>
      <c r="BV50" s="228">
        <f t="shared" ca="1" si="55"/>
        <v>0</v>
      </c>
      <c r="BW50" s="228">
        <f t="shared" ca="1" si="55"/>
        <v>0</v>
      </c>
      <c r="BX50" s="228">
        <f t="shared" ca="1" si="55"/>
        <v>0</v>
      </c>
      <c r="BY50" s="228">
        <f t="shared" ca="1" si="55"/>
        <v>0</v>
      </c>
      <c r="BZ50" s="228">
        <f t="shared" ca="1" si="55"/>
        <v>0</v>
      </c>
      <c r="CA50" s="228">
        <f t="shared" ca="1" si="55"/>
        <v>0</v>
      </c>
      <c r="CB50" s="228">
        <f t="shared" ca="1" si="55"/>
        <v>0</v>
      </c>
      <c r="CC50" s="228">
        <f t="shared" ca="1" si="55"/>
        <v>0</v>
      </c>
      <c r="CD50" s="228">
        <f t="shared" ca="1" si="55"/>
        <v>0</v>
      </c>
      <c r="CE50" s="228">
        <f t="shared" ca="1" si="55"/>
        <v>0</v>
      </c>
      <c r="CF50" s="228">
        <f t="shared" ca="1" si="55"/>
        <v>0</v>
      </c>
      <c r="CG50" s="228">
        <f t="shared" ca="1" si="55"/>
        <v>0</v>
      </c>
      <c r="CH50" s="228">
        <f t="shared" ca="1" si="55"/>
        <v>0</v>
      </c>
      <c r="CI50" s="228">
        <f t="shared" ca="1" si="55"/>
        <v>0</v>
      </c>
      <c r="CJ50" s="228">
        <f t="shared" ca="1" si="55"/>
        <v>0</v>
      </c>
      <c r="CK50" s="228">
        <f t="shared" ca="1" si="56"/>
        <v>0</v>
      </c>
      <c r="CL50" s="228">
        <f t="shared" ca="1" si="56"/>
        <v>0</v>
      </c>
      <c r="CM50" s="228">
        <f t="shared" ca="1" si="56"/>
        <v>0</v>
      </c>
      <c r="CN50" s="228">
        <f t="shared" ca="1" si="56"/>
        <v>0</v>
      </c>
      <c r="CO50" s="228">
        <f t="shared" ca="1" si="56"/>
        <v>0</v>
      </c>
      <c r="CP50" s="228">
        <f t="shared" ca="1" si="56"/>
        <v>0</v>
      </c>
      <c r="CQ50" s="228">
        <f t="shared" ca="1" si="56"/>
        <v>0</v>
      </c>
      <c r="CR50" s="228">
        <f t="shared" ca="1" si="56"/>
        <v>0</v>
      </c>
      <c r="CS50" s="228">
        <f t="shared" ca="1" si="56"/>
        <v>0</v>
      </c>
      <c r="CT50" s="228">
        <f t="shared" ca="1" si="56"/>
        <v>0</v>
      </c>
      <c r="CU50" s="228">
        <f t="shared" ca="1" si="56"/>
        <v>0</v>
      </c>
      <c r="CV50" s="228">
        <f t="shared" ca="1" si="56"/>
        <v>0</v>
      </c>
      <c r="CW50" s="228">
        <f t="shared" ca="1" si="56"/>
        <v>0</v>
      </c>
      <c r="CX50" s="228">
        <f t="shared" ca="1" si="56"/>
        <v>0</v>
      </c>
      <c r="CY50" s="228">
        <f t="shared" ca="1" si="56"/>
        <v>0</v>
      </c>
      <c r="CZ50" s="228">
        <f t="shared" ca="1" si="56"/>
        <v>0</v>
      </c>
      <c r="DA50" s="228">
        <f t="shared" ca="1" si="57"/>
        <v>0</v>
      </c>
      <c r="DB50" s="228">
        <f t="shared" ca="1" si="57"/>
        <v>0</v>
      </c>
      <c r="DC50" s="228">
        <f t="shared" ca="1" si="57"/>
        <v>0</v>
      </c>
      <c r="DE50" s="403" t="str">
        <f t="shared" ca="1" si="24"/>
        <v>E.1.5.</v>
      </c>
      <c r="DF50" s="273">
        <f t="shared" ca="1" si="58"/>
        <v>1</v>
      </c>
      <c r="DG50" s="261">
        <f t="shared" ca="1" si="59"/>
        <v>21</v>
      </c>
      <c r="DH50" s="261">
        <v>0</v>
      </c>
    </row>
    <row r="51" spans="1:112" s="261" customFormat="1" hidden="1">
      <c r="A51" s="210">
        <v>39</v>
      </c>
      <c r="B51" s="347" t="str">
        <f t="shared" ca="1" si="12"/>
        <v>E.1.6.</v>
      </c>
      <c r="C51" s="216" t="str">
        <f t="shared" ca="1" si="13"/>
        <v>Veikla</v>
      </c>
      <c r="D51" s="235"/>
      <c r="E51" s="239">
        <f t="shared" ca="1" si="14"/>
        <v>0.21</v>
      </c>
      <c r="F51" s="233">
        <f ca="1">H51+NPV(FD,I51:INDEX(I51:DC51,PAL))</f>
        <v>0</v>
      </c>
      <c r="G51" s="230">
        <f ca="1">SUMIF($H$5:$DC$5,"&lt;="&amp;PAL,$H51:$DC51)</f>
        <v>0</v>
      </c>
      <c r="H51" s="228">
        <f t="shared" ca="1" si="60"/>
        <v>0</v>
      </c>
      <c r="I51" s="228">
        <f t="shared" ca="1" si="60"/>
        <v>0</v>
      </c>
      <c r="J51" s="228">
        <f t="shared" ca="1" si="60"/>
        <v>0</v>
      </c>
      <c r="K51" s="228">
        <f t="shared" ca="1" si="60"/>
        <v>0</v>
      </c>
      <c r="L51" s="228">
        <f t="shared" ca="1" si="60"/>
        <v>0</v>
      </c>
      <c r="M51" s="228">
        <f t="shared" ca="1" si="60"/>
        <v>0</v>
      </c>
      <c r="N51" s="228">
        <f t="shared" ca="1" si="60"/>
        <v>0</v>
      </c>
      <c r="O51" s="228">
        <f t="shared" ca="1" si="60"/>
        <v>0</v>
      </c>
      <c r="P51" s="228">
        <f t="shared" ca="1" si="60"/>
        <v>0</v>
      </c>
      <c r="Q51" s="228">
        <f t="shared" ca="1" si="60"/>
        <v>0</v>
      </c>
      <c r="R51" s="228">
        <f t="shared" ca="1" si="51"/>
        <v>0</v>
      </c>
      <c r="S51" s="228">
        <f t="shared" ca="1" si="51"/>
        <v>0</v>
      </c>
      <c r="T51" s="228">
        <f t="shared" ca="1" si="51"/>
        <v>0</v>
      </c>
      <c r="U51" s="228">
        <f t="shared" ca="1" si="51"/>
        <v>0</v>
      </c>
      <c r="V51" s="228">
        <f t="shared" ca="1" si="51"/>
        <v>0</v>
      </c>
      <c r="W51" s="228">
        <f t="shared" ca="1" si="51"/>
        <v>0</v>
      </c>
      <c r="X51" s="228">
        <f t="shared" ca="1" si="51"/>
        <v>0</v>
      </c>
      <c r="Y51" s="228">
        <f t="shared" ca="1" si="52"/>
        <v>0</v>
      </c>
      <c r="Z51" s="228">
        <f t="shared" ca="1" si="52"/>
        <v>0</v>
      </c>
      <c r="AA51" s="228">
        <f t="shared" ca="1" si="52"/>
        <v>0</v>
      </c>
      <c r="AB51" s="228">
        <f t="shared" ca="1" si="52"/>
        <v>0</v>
      </c>
      <c r="AC51" s="228">
        <f t="shared" ca="1" si="52"/>
        <v>0</v>
      </c>
      <c r="AD51" s="228">
        <f t="shared" ca="1" si="52"/>
        <v>0</v>
      </c>
      <c r="AE51" s="228">
        <f t="shared" ca="1" si="52"/>
        <v>0</v>
      </c>
      <c r="AF51" s="228">
        <f t="shared" ca="1" si="52"/>
        <v>0</v>
      </c>
      <c r="AG51" s="228">
        <f t="shared" ca="1" si="52"/>
        <v>0</v>
      </c>
      <c r="AH51" s="228">
        <f t="shared" ca="1" si="52"/>
        <v>0</v>
      </c>
      <c r="AI51" s="228">
        <f t="shared" ca="1" si="52"/>
        <v>0</v>
      </c>
      <c r="AJ51" s="228">
        <f t="shared" ca="1" si="52"/>
        <v>0</v>
      </c>
      <c r="AK51" s="228">
        <f t="shared" ca="1" si="52"/>
        <v>0</v>
      </c>
      <c r="AL51" s="228">
        <f t="shared" ca="1" si="52"/>
        <v>0</v>
      </c>
      <c r="AM51" s="228">
        <f t="shared" ca="1" si="52"/>
        <v>0</v>
      </c>
      <c r="AN51" s="228">
        <f t="shared" ca="1" si="52"/>
        <v>0</v>
      </c>
      <c r="AO51" s="228">
        <f t="shared" ca="1" si="53"/>
        <v>0</v>
      </c>
      <c r="AP51" s="228">
        <f t="shared" ca="1" si="53"/>
        <v>0</v>
      </c>
      <c r="AQ51" s="228">
        <f t="shared" ca="1" si="53"/>
        <v>0</v>
      </c>
      <c r="AR51" s="228">
        <f t="shared" ca="1" si="53"/>
        <v>0</v>
      </c>
      <c r="AS51" s="228">
        <f t="shared" ca="1" si="53"/>
        <v>0</v>
      </c>
      <c r="AT51" s="228">
        <f t="shared" ca="1" si="53"/>
        <v>0</v>
      </c>
      <c r="AU51" s="228">
        <f t="shared" ca="1" si="53"/>
        <v>0</v>
      </c>
      <c r="AV51" s="228">
        <f t="shared" ca="1" si="53"/>
        <v>0</v>
      </c>
      <c r="AW51" s="228">
        <f t="shared" ca="1" si="53"/>
        <v>0</v>
      </c>
      <c r="AX51" s="228">
        <f t="shared" ca="1" si="53"/>
        <v>0</v>
      </c>
      <c r="AY51" s="228">
        <f t="shared" ca="1" si="53"/>
        <v>0</v>
      </c>
      <c r="AZ51" s="228">
        <f t="shared" ca="1" si="53"/>
        <v>0</v>
      </c>
      <c r="BA51" s="228">
        <f t="shared" ca="1" si="53"/>
        <v>0</v>
      </c>
      <c r="BB51" s="228">
        <f t="shared" ca="1" si="53"/>
        <v>0</v>
      </c>
      <c r="BC51" s="228">
        <f t="shared" ca="1" si="53"/>
        <v>0</v>
      </c>
      <c r="BD51" s="228">
        <f t="shared" ca="1" si="53"/>
        <v>0</v>
      </c>
      <c r="BE51" s="228">
        <f t="shared" ca="1" si="54"/>
        <v>0</v>
      </c>
      <c r="BF51" s="228">
        <f t="shared" ca="1" si="54"/>
        <v>0</v>
      </c>
      <c r="BG51" s="228">
        <f t="shared" ca="1" si="54"/>
        <v>0</v>
      </c>
      <c r="BH51" s="228">
        <f t="shared" ca="1" si="54"/>
        <v>0</v>
      </c>
      <c r="BI51" s="228">
        <f t="shared" ca="1" si="54"/>
        <v>0</v>
      </c>
      <c r="BJ51" s="228">
        <f t="shared" ca="1" si="54"/>
        <v>0</v>
      </c>
      <c r="BK51" s="228">
        <f t="shared" ca="1" si="54"/>
        <v>0</v>
      </c>
      <c r="BL51" s="228">
        <f t="shared" ca="1" si="54"/>
        <v>0</v>
      </c>
      <c r="BM51" s="228">
        <f t="shared" ca="1" si="54"/>
        <v>0</v>
      </c>
      <c r="BN51" s="228">
        <f t="shared" ca="1" si="54"/>
        <v>0</v>
      </c>
      <c r="BO51" s="228">
        <f t="shared" ca="1" si="54"/>
        <v>0</v>
      </c>
      <c r="BP51" s="228">
        <f t="shared" ca="1" si="54"/>
        <v>0</v>
      </c>
      <c r="BQ51" s="228">
        <f t="shared" ca="1" si="54"/>
        <v>0</v>
      </c>
      <c r="BR51" s="228">
        <f t="shared" ca="1" si="54"/>
        <v>0</v>
      </c>
      <c r="BS51" s="228">
        <f t="shared" ca="1" si="54"/>
        <v>0</v>
      </c>
      <c r="BT51" s="228">
        <f t="shared" ca="1" si="54"/>
        <v>0</v>
      </c>
      <c r="BU51" s="228">
        <f t="shared" ca="1" si="55"/>
        <v>0</v>
      </c>
      <c r="BV51" s="228">
        <f t="shared" ca="1" si="55"/>
        <v>0</v>
      </c>
      <c r="BW51" s="228">
        <f t="shared" ca="1" si="55"/>
        <v>0</v>
      </c>
      <c r="BX51" s="228">
        <f t="shared" ca="1" si="55"/>
        <v>0</v>
      </c>
      <c r="BY51" s="228">
        <f t="shared" ca="1" si="55"/>
        <v>0</v>
      </c>
      <c r="BZ51" s="228">
        <f t="shared" ca="1" si="55"/>
        <v>0</v>
      </c>
      <c r="CA51" s="228">
        <f t="shared" ca="1" si="55"/>
        <v>0</v>
      </c>
      <c r="CB51" s="228">
        <f t="shared" ca="1" si="55"/>
        <v>0</v>
      </c>
      <c r="CC51" s="228">
        <f t="shared" ca="1" si="55"/>
        <v>0</v>
      </c>
      <c r="CD51" s="228">
        <f t="shared" ca="1" si="55"/>
        <v>0</v>
      </c>
      <c r="CE51" s="228">
        <f t="shared" ca="1" si="55"/>
        <v>0</v>
      </c>
      <c r="CF51" s="228">
        <f t="shared" ca="1" si="55"/>
        <v>0</v>
      </c>
      <c r="CG51" s="228">
        <f t="shared" ca="1" si="55"/>
        <v>0</v>
      </c>
      <c r="CH51" s="228">
        <f t="shared" ca="1" si="55"/>
        <v>0</v>
      </c>
      <c r="CI51" s="228">
        <f t="shared" ca="1" si="55"/>
        <v>0</v>
      </c>
      <c r="CJ51" s="228">
        <f t="shared" ca="1" si="55"/>
        <v>0</v>
      </c>
      <c r="CK51" s="228">
        <f t="shared" ca="1" si="56"/>
        <v>0</v>
      </c>
      <c r="CL51" s="228">
        <f t="shared" ca="1" si="56"/>
        <v>0</v>
      </c>
      <c r="CM51" s="228">
        <f t="shared" ca="1" si="56"/>
        <v>0</v>
      </c>
      <c r="CN51" s="228">
        <f t="shared" ca="1" si="56"/>
        <v>0</v>
      </c>
      <c r="CO51" s="228">
        <f t="shared" ca="1" si="56"/>
        <v>0</v>
      </c>
      <c r="CP51" s="228">
        <f t="shared" ca="1" si="56"/>
        <v>0</v>
      </c>
      <c r="CQ51" s="228">
        <f t="shared" ca="1" si="56"/>
        <v>0</v>
      </c>
      <c r="CR51" s="228">
        <f t="shared" ca="1" si="56"/>
        <v>0</v>
      </c>
      <c r="CS51" s="228">
        <f t="shared" ca="1" si="56"/>
        <v>0</v>
      </c>
      <c r="CT51" s="228">
        <f t="shared" ca="1" si="56"/>
        <v>0</v>
      </c>
      <c r="CU51" s="228">
        <f t="shared" ca="1" si="56"/>
        <v>0</v>
      </c>
      <c r="CV51" s="228">
        <f t="shared" ca="1" si="56"/>
        <v>0</v>
      </c>
      <c r="CW51" s="228">
        <f t="shared" ca="1" si="56"/>
        <v>0</v>
      </c>
      <c r="CX51" s="228">
        <f t="shared" ca="1" si="56"/>
        <v>0</v>
      </c>
      <c r="CY51" s="228">
        <f t="shared" ca="1" si="56"/>
        <v>0</v>
      </c>
      <c r="CZ51" s="228">
        <f t="shared" ca="1" si="56"/>
        <v>0</v>
      </c>
      <c r="DA51" s="228">
        <f t="shared" ca="1" si="57"/>
        <v>0</v>
      </c>
      <c r="DB51" s="228">
        <f t="shared" ca="1" si="57"/>
        <v>0</v>
      </c>
      <c r="DC51" s="228">
        <f t="shared" ca="1" si="57"/>
        <v>0</v>
      </c>
      <c r="DE51" s="403" t="str">
        <f t="shared" ca="1" si="24"/>
        <v>E.1.6.</v>
      </c>
      <c r="DF51" s="273">
        <f t="shared" ca="1" si="58"/>
        <v>1</v>
      </c>
      <c r="DG51" s="261">
        <f t="shared" ca="1" si="59"/>
        <v>21</v>
      </c>
      <c r="DH51" s="261">
        <v>0</v>
      </c>
    </row>
    <row r="52" spans="1:112" s="261" customFormat="1" hidden="1">
      <c r="A52" s="210">
        <v>40</v>
      </c>
      <c r="B52" s="347" t="str">
        <f t="shared" ca="1" si="12"/>
        <v>E.1.7.</v>
      </c>
      <c r="C52" s="216" t="str">
        <f t="shared" ca="1" si="13"/>
        <v>Veikla</v>
      </c>
      <c r="D52" s="235"/>
      <c r="E52" s="239">
        <f t="shared" ca="1" si="14"/>
        <v>0.21</v>
      </c>
      <c r="F52" s="233">
        <f ca="1">H52+NPV(FD,I52:INDEX(I52:DC52,PAL))</f>
        <v>0</v>
      </c>
      <c r="G52" s="230">
        <f ca="1">SUMIF($H$5:$DC$5,"&lt;="&amp;PAL,$H52:$DC52)</f>
        <v>0</v>
      </c>
      <c r="H52" s="228">
        <f t="shared" ca="1" si="60"/>
        <v>0</v>
      </c>
      <c r="I52" s="228">
        <f t="shared" ca="1" si="60"/>
        <v>0</v>
      </c>
      <c r="J52" s="228">
        <f t="shared" ca="1" si="60"/>
        <v>0</v>
      </c>
      <c r="K52" s="228">
        <f t="shared" ca="1" si="60"/>
        <v>0</v>
      </c>
      <c r="L52" s="228">
        <f t="shared" ca="1" si="60"/>
        <v>0</v>
      </c>
      <c r="M52" s="228">
        <f t="shared" ca="1" si="60"/>
        <v>0</v>
      </c>
      <c r="N52" s="228">
        <f t="shared" ca="1" si="60"/>
        <v>0</v>
      </c>
      <c r="O52" s="228">
        <f t="shared" ca="1" si="60"/>
        <v>0</v>
      </c>
      <c r="P52" s="228">
        <f t="shared" ca="1" si="60"/>
        <v>0</v>
      </c>
      <c r="Q52" s="228">
        <f t="shared" ca="1" si="60"/>
        <v>0</v>
      </c>
      <c r="R52" s="228">
        <f t="shared" ca="1" si="51"/>
        <v>0</v>
      </c>
      <c r="S52" s="228">
        <f t="shared" ca="1" si="51"/>
        <v>0</v>
      </c>
      <c r="T52" s="228">
        <f t="shared" ca="1" si="51"/>
        <v>0</v>
      </c>
      <c r="U52" s="228">
        <f t="shared" ca="1" si="51"/>
        <v>0</v>
      </c>
      <c r="V52" s="228">
        <f t="shared" ca="1" si="51"/>
        <v>0</v>
      </c>
      <c r="W52" s="228">
        <f t="shared" ca="1" si="51"/>
        <v>0</v>
      </c>
      <c r="X52" s="228">
        <f t="shared" ca="1" si="51"/>
        <v>0</v>
      </c>
      <c r="Y52" s="228">
        <f t="shared" ca="1" si="52"/>
        <v>0</v>
      </c>
      <c r="Z52" s="228">
        <f t="shared" ca="1" si="52"/>
        <v>0</v>
      </c>
      <c r="AA52" s="228">
        <f t="shared" ca="1" si="52"/>
        <v>0</v>
      </c>
      <c r="AB52" s="228">
        <f t="shared" ca="1" si="52"/>
        <v>0</v>
      </c>
      <c r="AC52" s="228">
        <f t="shared" ca="1" si="52"/>
        <v>0</v>
      </c>
      <c r="AD52" s="228">
        <f t="shared" ca="1" si="52"/>
        <v>0</v>
      </c>
      <c r="AE52" s="228">
        <f t="shared" ca="1" si="52"/>
        <v>0</v>
      </c>
      <c r="AF52" s="228">
        <f t="shared" ca="1" si="52"/>
        <v>0</v>
      </c>
      <c r="AG52" s="228">
        <f t="shared" ca="1" si="52"/>
        <v>0</v>
      </c>
      <c r="AH52" s="228">
        <f t="shared" ca="1" si="52"/>
        <v>0</v>
      </c>
      <c r="AI52" s="228">
        <f t="shared" ca="1" si="52"/>
        <v>0</v>
      </c>
      <c r="AJ52" s="228">
        <f t="shared" ca="1" si="52"/>
        <v>0</v>
      </c>
      <c r="AK52" s="228">
        <f t="shared" ca="1" si="52"/>
        <v>0</v>
      </c>
      <c r="AL52" s="228">
        <f t="shared" ca="1" si="52"/>
        <v>0</v>
      </c>
      <c r="AM52" s="228">
        <f t="shared" ca="1" si="52"/>
        <v>0</v>
      </c>
      <c r="AN52" s="228">
        <f t="shared" ca="1" si="52"/>
        <v>0</v>
      </c>
      <c r="AO52" s="228">
        <f t="shared" ca="1" si="53"/>
        <v>0</v>
      </c>
      <c r="AP52" s="228">
        <f t="shared" ca="1" si="53"/>
        <v>0</v>
      </c>
      <c r="AQ52" s="228">
        <f t="shared" ca="1" si="53"/>
        <v>0</v>
      </c>
      <c r="AR52" s="228">
        <f t="shared" ca="1" si="53"/>
        <v>0</v>
      </c>
      <c r="AS52" s="228">
        <f t="shared" ca="1" si="53"/>
        <v>0</v>
      </c>
      <c r="AT52" s="228">
        <f t="shared" ca="1" si="53"/>
        <v>0</v>
      </c>
      <c r="AU52" s="228">
        <f t="shared" ca="1" si="53"/>
        <v>0</v>
      </c>
      <c r="AV52" s="228">
        <f t="shared" ca="1" si="53"/>
        <v>0</v>
      </c>
      <c r="AW52" s="228">
        <f t="shared" ca="1" si="53"/>
        <v>0</v>
      </c>
      <c r="AX52" s="228">
        <f t="shared" ca="1" si="53"/>
        <v>0</v>
      </c>
      <c r="AY52" s="228">
        <f t="shared" ca="1" si="53"/>
        <v>0</v>
      </c>
      <c r="AZ52" s="228">
        <f t="shared" ca="1" si="53"/>
        <v>0</v>
      </c>
      <c r="BA52" s="228">
        <f t="shared" ca="1" si="53"/>
        <v>0</v>
      </c>
      <c r="BB52" s="228">
        <f t="shared" ca="1" si="53"/>
        <v>0</v>
      </c>
      <c r="BC52" s="228">
        <f t="shared" ca="1" si="53"/>
        <v>0</v>
      </c>
      <c r="BD52" s="228">
        <f t="shared" ca="1" si="53"/>
        <v>0</v>
      </c>
      <c r="BE52" s="228">
        <f t="shared" ca="1" si="54"/>
        <v>0</v>
      </c>
      <c r="BF52" s="228">
        <f t="shared" ca="1" si="54"/>
        <v>0</v>
      </c>
      <c r="BG52" s="228">
        <f t="shared" ca="1" si="54"/>
        <v>0</v>
      </c>
      <c r="BH52" s="228">
        <f t="shared" ca="1" si="54"/>
        <v>0</v>
      </c>
      <c r="BI52" s="228">
        <f t="shared" ca="1" si="54"/>
        <v>0</v>
      </c>
      <c r="BJ52" s="228">
        <f t="shared" ca="1" si="54"/>
        <v>0</v>
      </c>
      <c r="BK52" s="228">
        <f t="shared" ca="1" si="54"/>
        <v>0</v>
      </c>
      <c r="BL52" s="228">
        <f t="shared" ca="1" si="54"/>
        <v>0</v>
      </c>
      <c r="BM52" s="228">
        <f t="shared" ca="1" si="54"/>
        <v>0</v>
      </c>
      <c r="BN52" s="228">
        <f t="shared" ca="1" si="54"/>
        <v>0</v>
      </c>
      <c r="BO52" s="228">
        <f t="shared" ca="1" si="54"/>
        <v>0</v>
      </c>
      <c r="BP52" s="228">
        <f t="shared" ca="1" si="54"/>
        <v>0</v>
      </c>
      <c r="BQ52" s="228">
        <f t="shared" ca="1" si="54"/>
        <v>0</v>
      </c>
      <c r="BR52" s="228">
        <f t="shared" ca="1" si="54"/>
        <v>0</v>
      </c>
      <c r="BS52" s="228">
        <f t="shared" ca="1" si="54"/>
        <v>0</v>
      </c>
      <c r="BT52" s="228">
        <f t="shared" ca="1" si="54"/>
        <v>0</v>
      </c>
      <c r="BU52" s="228">
        <f t="shared" ca="1" si="55"/>
        <v>0</v>
      </c>
      <c r="BV52" s="228">
        <f t="shared" ca="1" si="55"/>
        <v>0</v>
      </c>
      <c r="BW52" s="228">
        <f t="shared" ca="1" si="55"/>
        <v>0</v>
      </c>
      <c r="BX52" s="228">
        <f t="shared" ca="1" si="55"/>
        <v>0</v>
      </c>
      <c r="BY52" s="228">
        <f t="shared" ca="1" si="55"/>
        <v>0</v>
      </c>
      <c r="BZ52" s="228">
        <f t="shared" ca="1" si="55"/>
        <v>0</v>
      </c>
      <c r="CA52" s="228">
        <f t="shared" ca="1" si="55"/>
        <v>0</v>
      </c>
      <c r="CB52" s="228">
        <f t="shared" ca="1" si="55"/>
        <v>0</v>
      </c>
      <c r="CC52" s="228">
        <f t="shared" ca="1" si="55"/>
        <v>0</v>
      </c>
      <c r="CD52" s="228">
        <f t="shared" ca="1" si="55"/>
        <v>0</v>
      </c>
      <c r="CE52" s="228">
        <f t="shared" ca="1" si="55"/>
        <v>0</v>
      </c>
      <c r="CF52" s="228">
        <f t="shared" ca="1" si="55"/>
        <v>0</v>
      </c>
      <c r="CG52" s="228">
        <f t="shared" ca="1" si="55"/>
        <v>0</v>
      </c>
      <c r="CH52" s="228">
        <f t="shared" ca="1" si="55"/>
        <v>0</v>
      </c>
      <c r="CI52" s="228">
        <f t="shared" ca="1" si="55"/>
        <v>0</v>
      </c>
      <c r="CJ52" s="228">
        <f t="shared" ca="1" si="55"/>
        <v>0</v>
      </c>
      <c r="CK52" s="228">
        <f t="shared" ca="1" si="56"/>
        <v>0</v>
      </c>
      <c r="CL52" s="228">
        <f t="shared" ca="1" si="56"/>
        <v>0</v>
      </c>
      <c r="CM52" s="228">
        <f t="shared" ca="1" si="56"/>
        <v>0</v>
      </c>
      <c r="CN52" s="228">
        <f t="shared" ca="1" si="56"/>
        <v>0</v>
      </c>
      <c r="CO52" s="228">
        <f t="shared" ca="1" si="56"/>
        <v>0</v>
      </c>
      <c r="CP52" s="228">
        <f t="shared" ca="1" si="56"/>
        <v>0</v>
      </c>
      <c r="CQ52" s="228">
        <f t="shared" ca="1" si="56"/>
        <v>0</v>
      </c>
      <c r="CR52" s="228">
        <f t="shared" ca="1" si="56"/>
        <v>0</v>
      </c>
      <c r="CS52" s="228">
        <f t="shared" ca="1" si="56"/>
        <v>0</v>
      </c>
      <c r="CT52" s="228">
        <f t="shared" ca="1" si="56"/>
        <v>0</v>
      </c>
      <c r="CU52" s="228">
        <f t="shared" ca="1" si="56"/>
        <v>0</v>
      </c>
      <c r="CV52" s="228">
        <f t="shared" ca="1" si="56"/>
        <v>0</v>
      </c>
      <c r="CW52" s="228">
        <f t="shared" ca="1" si="56"/>
        <v>0</v>
      </c>
      <c r="CX52" s="228">
        <f t="shared" ca="1" si="56"/>
        <v>0</v>
      </c>
      <c r="CY52" s="228">
        <f t="shared" ca="1" si="56"/>
        <v>0</v>
      </c>
      <c r="CZ52" s="228">
        <f t="shared" ca="1" si="56"/>
        <v>0</v>
      </c>
      <c r="DA52" s="228">
        <f t="shared" ca="1" si="57"/>
        <v>0</v>
      </c>
      <c r="DB52" s="228">
        <f t="shared" ca="1" si="57"/>
        <v>0</v>
      </c>
      <c r="DC52" s="228">
        <f t="shared" ca="1" si="57"/>
        <v>0</v>
      </c>
      <c r="DE52" s="403" t="str">
        <f t="shared" ca="1" si="24"/>
        <v>E.1.7.</v>
      </c>
      <c r="DF52" s="273">
        <f t="shared" ca="1" si="58"/>
        <v>1</v>
      </c>
      <c r="DG52" s="261">
        <f t="shared" ca="1" si="59"/>
        <v>21</v>
      </c>
      <c r="DH52" s="261">
        <v>0</v>
      </c>
    </row>
    <row r="53" spans="1:112" s="261" customFormat="1" hidden="1">
      <c r="A53" s="210">
        <v>41</v>
      </c>
      <c r="B53" s="347" t="str">
        <f t="shared" ca="1" si="12"/>
        <v>E.1.8.</v>
      </c>
      <c r="C53" s="216" t="str">
        <f t="shared" ca="1" si="13"/>
        <v>Veikla</v>
      </c>
      <c r="D53" s="235"/>
      <c r="E53" s="239">
        <f t="shared" ca="1" si="14"/>
        <v>0.21</v>
      </c>
      <c r="F53" s="233">
        <f ca="1">H53+NPV(FD,I53:INDEX(I53:DC53,PAL))</f>
        <v>0</v>
      </c>
      <c r="G53" s="230">
        <f ca="1">SUMIF($H$5:$DC$5,"&lt;="&amp;PAL,$H53:$DC53)</f>
        <v>0</v>
      </c>
      <c r="H53" s="228">
        <f t="shared" ca="1" si="60"/>
        <v>0</v>
      </c>
      <c r="I53" s="228">
        <f t="shared" ca="1" si="60"/>
        <v>0</v>
      </c>
      <c r="J53" s="228">
        <f t="shared" ca="1" si="60"/>
        <v>0</v>
      </c>
      <c r="K53" s="228">
        <f t="shared" ca="1" si="60"/>
        <v>0</v>
      </c>
      <c r="L53" s="228">
        <f t="shared" ca="1" si="60"/>
        <v>0</v>
      </c>
      <c r="M53" s="228">
        <f t="shared" ca="1" si="60"/>
        <v>0</v>
      </c>
      <c r="N53" s="228">
        <f t="shared" ca="1" si="60"/>
        <v>0</v>
      </c>
      <c r="O53" s="228">
        <f t="shared" ca="1" si="60"/>
        <v>0</v>
      </c>
      <c r="P53" s="228">
        <f t="shared" ca="1" si="60"/>
        <v>0</v>
      </c>
      <c r="Q53" s="228">
        <f t="shared" ca="1" si="60"/>
        <v>0</v>
      </c>
      <c r="R53" s="228">
        <f t="shared" ca="1" si="51"/>
        <v>0</v>
      </c>
      <c r="S53" s="228">
        <f t="shared" ca="1" si="51"/>
        <v>0</v>
      </c>
      <c r="T53" s="228">
        <f t="shared" ca="1" si="51"/>
        <v>0</v>
      </c>
      <c r="U53" s="228">
        <f t="shared" ca="1" si="51"/>
        <v>0</v>
      </c>
      <c r="V53" s="228">
        <f t="shared" ca="1" si="51"/>
        <v>0</v>
      </c>
      <c r="W53" s="228">
        <f t="shared" ca="1" si="51"/>
        <v>0</v>
      </c>
      <c r="X53" s="228">
        <f t="shared" ca="1" si="51"/>
        <v>0</v>
      </c>
      <c r="Y53" s="228">
        <f t="shared" ca="1" si="52"/>
        <v>0</v>
      </c>
      <c r="Z53" s="228">
        <f t="shared" ca="1" si="52"/>
        <v>0</v>
      </c>
      <c r="AA53" s="228">
        <f t="shared" ca="1" si="52"/>
        <v>0</v>
      </c>
      <c r="AB53" s="228">
        <f t="shared" ca="1" si="52"/>
        <v>0</v>
      </c>
      <c r="AC53" s="228">
        <f t="shared" ca="1" si="52"/>
        <v>0</v>
      </c>
      <c r="AD53" s="228">
        <f t="shared" ca="1" si="52"/>
        <v>0</v>
      </c>
      <c r="AE53" s="228">
        <f t="shared" ca="1" si="52"/>
        <v>0</v>
      </c>
      <c r="AF53" s="228">
        <f t="shared" ca="1" si="52"/>
        <v>0</v>
      </c>
      <c r="AG53" s="228">
        <f t="shared" ca="1" si="52"/>
        <v>0</v>
      </c>
      <c r="AH53" s="228">
        <f t="shared" ca="1" si="52"/>
        <v>0</v>
      </c>
      <c r="AI53" s="228">
        <f t="shared" ca="1" si="52"/>
        <v>0</v>
      </c>
      <c r="AJ53" s="228">
        <f t="shared" ca="1" si="52"/>
        <v>0</v>
      </c>
      <c r="AK53" s="228">
        <f t="shared" ca="1" si="52"/>
        <v>0</v>
      </c>
      <c r="AL53" s="228">
        <f t="shared" ca="1" si="52"/>
        <v>0</v>
      </c>
      <c r="AM53" s="228">
        <f t="shared" ca="1" si="52"/>
        <v>0</v>
      </c>
      <c r="AN53" s="228">
        <f t="shared" ca="1" si="52"/>
        <v>0</v>
      </c>
      <c r="AO53" s="228">
        <f t="shared" ca="1" si="53"/>
        <v>0</v>
      </c>
      <c r="AP53" s="228">
        <f t="shared" ca="1" si="53"/>
        <v>0</v>
      </c>
      <c r="AQ53" s="228">
        <f t="shared" ca="1" si="53"/>
        <v>0</v>
      </c>
      <c r="AR53" s="228">
        <f t="shared" ca="1" si="53"/>
        <v>0</v>
      </c>
      <c r="AS53" s="228">
        <f t="shared" ca="1" si="53"/>
        <v>0</v>
      </c>
      <c r="AT53" s="228">
        <f t="shared" ca="1" si="53"/>
        <v>0</v>
      </c>
      <c r="AU53" s="228">
        <f t="shared" ca="1" si="53"/>
        <v>0</v>
      </c>
      <c r="AV53" s="228">
        <f t="shared" ca="1" si="53"/>
        <v>0</v>
      </c>
      <c r="AW53" s="228">
        <f t="shared" ca="1" si="53"/>
        <v>0</v>
      </c>
      <c r="AX53" s="228">
        <f t="shared" ca="1" si="53"/>
        <v>0</v>
      </c>
      <c r="AY53" s="228">
        <f t="shared" ca="1" si="53"/>
        <v>0</v>
      </c>
      <c r="AZ53" s="228">
        <f t="shared" ca="1" si="53"/>
        <v>0</v>
      </c>
      <c r="BA53" s="228">
        <f t="shared" ca="1" si="53"/>
        <v>0</v>
      </c>
      <c r="BB53" s="228">
        <f t="shared" ca="1" si="53"/>
        <v>0</v>
      </c>
      <c r="BC53" s="228">
        <f t="shared" ca="1" si="53"/>
        <v>0</v>
      </c>
      <c r="BD53" s="228">
        <f t="shared" ca="1" si="53"/>
        <v>0</v>
      </c>
      <c r="BE53" s="228">
        <f t="shared" ca="1" si="54"/>
        <v>0</v>
      </c>
      <c r="BF53" s="228">
        <f t="shared" ca="1" si="54"/>
        <v>0</v>
      </c>
      <c r="BG53" s="228">
        <f t="shared" ca="1" si="54"/>
        <v>0</v>
      </c>
      <c r="BH53" s="228">
        <f t="shared" ca="1" si="54"/>
        <v>0</v>
      </c>
      <c r="BI53" s="228">
        <f t="shared" ca="1" si="54"/>
        <v>0</v>
      </c>
      <c r="BJ53" s="228">
        <f t="shared" ca="1" si="54"/>
        <v>0</v>
      </c>
      <c r="BK53" s="228">
        <f t="shared" ca="1" si="54"/>
        <v>0</v>
      </c>
      <c r="BL53" s="228">
        <f t="shared" ca="1" si="54"/>
        <v>0</v>
      </c>
      <c r="BM53" s="228">
        <f t="shared" ca="1" si="54"/>
        <v>0</v>
      </c>
      <c r="BN53" s="228">
        <f t="shared" ca="1" si="54"/>
        <v>0</v>
      </c>
      <c r="BO53" s="228">
        <f t="shared" ca="1" si="54"/>
        <v>0</v>
      </c>
      <c r="BP53" s="228">
        <f t="shared" ca="1" si="54"/>
        <v>0</v>
      </c>
      <c r="BQ53" s="228">
        <f t="shared" ca="1" si="54"/>
        <v>0</v>
      </c>
      <c r="BR53" s="228">
        <f t="shared" ca="1" si="54"/>
        <v>0</v>
      </c>
      <c r="BS53" s="228">
        <f t="shared" ca="1" si="54"/>
        <v>0</v>
      </c>
      <c r="BT53" s="228">
        <f t="shared" ca="1" si="54"/>
        <v>0</v>
      </c>
      <c r="BU53" s="228">
        <f t="shared" ca="1" si="55"/>
        <v>0</v>
      </c>
      <c r="BV53" s="228">
        <f t="shared" ca="1" si="55"/>
        <v>0</v>
      </c>
      <c r="BW53" s="228">
        <f t="shared" ca="1" si="55"/>
        <v>0</v>
      </c>
      <c r="BX53" s="228">
        <f t="shared" ca="1" si="55"/>
        <v>0</v>
      </c>
      <c r="BY53" s="228">
        <f t="shared" ca="1" si="55"/>
        <v>0</v>
      </c>
      <c r="BZ53" s="228">
        <f t="shared" ca="1" si="55"/>
        <v>0</v>
      </c>
      <c r="CA53" s="228">
        <f t="shared" ca="1" si="55"/>
        <v>0</v>
      </c>
      <c r="CB53" s="228">
        <f t="shared" ca="1" si="55"/>
        <v>0</v>
      </c>
      <c r="CC53" s="228">
        <f t="shared" ca="1" si="55"/>
        <v>0</v>
      </c>
      <c r="CD53" s="228">
        <f t="shared" ca="1" si="55"/>
        <v>0</v>
      </c>
      <c r="CE53" s="228">
        <f t="shared" ca="1" si="55"/>
        <v>0</v>
      </c>
      <c r="CF53" s="228">
        <f t="shared" ca="1" si="55"/>
        <v>0</v>
      </c>
      <c r="CG53" s="228">
        <f t="shared" ca="1" si="55"/>
        <v>0</v>
      </c>
      <c r="CH53" s="228">
        <f t="shared" ca="1" si="55"/>
        <v>0</v>
      </c>
      <c r="CI53" s="228">
        <f t="shared" ca="1" si="55"/>
        <v>0</v>
      </c>
      <c r="CJ53" s="228">
        <f t="shared" ca="1" si="55"/>
        <v>0</v>
      </c>
      <c r="CK53" s="228">
        <f t="shared" ca="1" si="56"/>
        <v>0</v>
      </c>
      <c r="CL53" s="228">
        <f t="shared" ca="1" si="56"/>
        <v>0</v>
      </c>
      <c r="CM53" s="228">
        <f t="shared" ca="1" si="56"/>
        <v>0</v>
      </c>
      <c r="CN53" s="228">
        <f t="shared" ca="1" si="56"/>
        <v>0</v>
      </c>
      <c r="CO53" s="228">
        <f t="shared" ca="1" si="56"/>
        <v>0</v>
      </c>
      <c r="CP53" s="228">
        <f t="shared" ca="1" si="56"/>
        <v>0</v>
      </c>
      <c r="CQ53" s="228">
        <f t="shared" ca="1" si="56"/>
        <v>0</v>
      </c>
      <c r="CR53" s="228">
        <f t="shared" ca="1" si="56"/>
        <v>0</v>
      </c>
      <c r="CS53" s="228">
        <f t="shared" ca="1" si="56"/>
        <v>0</v>
      </c>
      <c r="CT53" s="228">
        <f t="shared" ca="1" si="56"/>
        <v>0</v>
      </c>
      <c r="CU53" s="228">
        <f t="shared" ca="1" si="56"/>
        <v>0</v>
      </c>
      <c r="CV53" s="228">
        <f t="shared" ca="1" si="56"/>
        <v>0</v>
      </c>
      <c r="CW53" s="228">
        <f t="shared" ca="1" si="56"/>
        <v>0</v>
      </c>
      <c r="CX53" s="228">
        <f t="shared" ca="1" si="56"/>
        <v>0</v>
      </c>
      <c r="CY53" s="228">
        <f t="shared" ca="1" si="56"/>
        <v>0</v>
      </c>
      <c r="CZ53" s="228">
        <f t="shared" ca="1" si="56"/>
        <v>0</v>
      </c>
      <c r="DA53" s="228">
        <f t="shared" ca="1" si="57"/>
        <v>0</v>
      </c>
      <c r="DB53" s="228">
        <f t="shared" ca="1" si="57"/>
        <v>0</v>
      </c>
      <c r="DC53" s="228">
        <f t="shared" ca="1" si="57"/>
        <v>0</v>
      </c>
      <c r="DE53" s="403" t="str">
        <f t="shared" ca="1" si="24"/>
        <v>E.1.8.</v>
      </c>
      <c r="DF53" s="273">
        <f t="shared" ca="1" si="58"/>
        <v>1</v>
      </c>
      <c r="DG53" s="261">
        <f t="shared" ca="1" si="59"/>
        <v>21</v>
      </c>
      <c r="DH53" s="261">
        <v>0</v>
      </c>
    </row>
    <row r="54" spans="1:112" s="261" customFormat="1" hidden="1">
      <c r="A54" s="210">
        <v>42</v>
      </c>
      <c r="B54" s="347" t="str">
        <f t="shared" ca="1" si="12"/>
        <v>E.1.9.</v>
      </c>
      <c r="C54" s="216" t="str">
        <f t="shared" ca="1" si="13"/>
        <v>Reinvesticijos (po priemonės įgyvendinimo)</v>
      </c>
      <c r="D54" s="223"/>
      <c r="E54" s="239">
        <f t="shared" ca="1" si="14"/>
        <v>0.21</v>
      </c>
      <c r="F54" s="233">
        <f ca="1">H54+NPV(FD,I54:INDEX(I54:DC54,PAL))</f>
        <v>0</v>
      </c>
      <c r="G54" s="230">
        <f ca="1">SUMIF($H$5:$DC$5,"&lt;="&amp;PAL,$H54:$DC54)</f>
        <v>0</v>
      </c>
      <c r="H54" s="228">
        <f t="shared" ca="1" si="60"/>
        <v>0</v>
      </c>
      <c r="I54" s="228">
        <f t="shared" ca="1" si="60"/>
        <v>0</v>
      </c>
      <c r="J54" s="228">
        <f t="shared" ca="1" si="60"/>
        <v>0</v>
      </c>
      <c r="K54" s="228">
        <f t="shared" ca="1" si="60"/>
        <v>0</v>
      </c>
      <c r="L54" s="228">
        <f t="shared" ca="1" si="60"/>
        <v>0</v>
      </c>
      <c r="M54" s="228">
        <f t="shared" ca="1" si="60"/>
        <v>0</v>
      </c>
      <c r="N54" s="228">
        <f t="shared" ca="1" si="60"/>
        <v>0</v>
      </c>
      <c r="O54" s="228">
        <f t="shared" ca="1" si="60"/>
        <v>0</v>
      </c>
      <c r="P54" s="228">
        <f t="shared" ca="1" si="60"/>
        <v>0</v>
      </c>
      <c r="Q54" s="228">
        <f t="shared" ca="1" si="60"/>
        <v>0</v>
      </c>
      <c r="R54" s="228">
        <f t="shared" ca="1" si="51"/>
        <v>0</v>
      </c>
      <c r="S54" s="228">
        <f t="shared" ca="1" si="51"/>
        <v>0</v>
      </c>
      <c r="T54" s="228">
        <f t="shared" ca="1" si="51"/>
        <v>0</v>
      </c>
      <c r="U54" s="228">
        <f t="shared" ca="1" si="51"/>
        <v>0</v>
      </c>
      <c r="V54" s="228">
        <f t="shared" ca="1" si="51"/>
        <v>0</v>
      </c>
      <c r="W54" s="228">
        <f t="shared" ca="1" si="51"/>
        <v>0</v>
      </c>
      <c r="X54" s="228">
        <f t="shared" ca="1" si="51"/>
        <v>0</v>
      </c>
      <c r="Y54" s="228">
        <f t="shared" ca="1" si="52"/>
        <v>0</v>
      </c>
      <c r="Z54" s="228">
        <f t="shared" ca="1" si="52"/>
        <v>0</v>
      </c>
      <c r="AA54" s="228">
        <f t="shared" ca="1" si="52"/>
        <v>0</v>
      </c>
      <c r="AB54" s="228">
        <f t="shared" ca="1" si="52"/>
        <v>0</v>
      </c>
      <c r="AC54" s="228">
        <f t="shared" ca="1" si="52"/>
        <v>0</v>
      </c>
      <c r="AD54" s="228">
        <f t="shared" ca="1" si="52"/>
        <v>0</v>
      </c>
      <c r="AE54" s="228">
        <f t="shared" ca="1" si="52"/>
        <v>0</v>
      </c>
      <c r="AF54" s="228">
        <f t="shared" ca="1" si="52"/>
        <v>0</v>
      </c>
      <c r="AG54" s="228">
        <f t="shared" ca="1" si="52"/>
        <v>0</v>
      </c>
      <c r="AH54" s="228">
        <f t="shared" ca="1" si="52"/>
        <v>0</v>
      </c>
      <c r="AI54" s="228">
        <f t="shared" ca="1" si="52"/>
        <v>0</v>
      </c>
      <c r="AJ54" s="228">
        <f t="shared" ca="1" si="52"/>
        <v>0</v>
      </c>
      <c r="AK54" s="228">
        <f t="shared" ca="1" si="52"/>
        <v>0</v>
      </c>
      <c r="AL54" s="228">
        <f t="shared" ca="1" si="52"/>
        <v>0</v>
      </c>
      <c r="AM54" s="228">
        <f t="shared" ca="1" si="52"/>
        <v>0</v>
      </c>
      <c r="AN54" s="228">
        <f t="shared" ca="1" si="52"/>
        <v>0</v>
      </c>
      <c r="AO54" s="228">
        <f t="shared" ca="1" si="53"/>
        <v>0</v>
      </c>
      <c r="AP54" s="228">
        <f t="shared" ca="1" si="53"/>
        <v>0</v>
      </c>
      <c r="AQ54" s="228">
        <f t="shared" ca="1" si="53"/>
        <v>0</v>
      </c>
      <c r="AR54" s="228">
        <f t="shared" ca="1" si="53"/>
        <v>0</v>
      </c>
      <c r="AS54" s="228">
        <f t="shared" ca="1" si="53"/>
        <v>0</v>
      </c>
      <c r="AT54" s="228">
        <f t="shared" ca="1" si="53"/>
        <v>0</v>
      </c>
      <c r="AU54" s="228">
        <f t="shared" ca="1" si="53"/>
        <v>0</v>
      </c>
      <c r="AV54" s="228">
        <f t="shared" ca="1" si="53"/>
        <v>0</v>
      </c>
      <c r="AW54" s="228">
        <f t="shared" ca="1" si="53"/>
        <v>0</v>
      </c>
      <c r="AX54" s="228">
        <f t="shared" ca="1" si="53"/>
        <v>0</v>
      </c>
      <c r="AY54" s="228">
        <f t="shared" ca="1" si="53"/>
        <v>0</v>
      </c>
      <c r="AZ54" s="228">
        <f t="shared" ca="1" si="53"/>
        <v>0</v>
      </c>
      <c r="BA54" s="228">
        <f t="shared" ca="1" si="53"/>
        <v>0</v>
      </c>
      <c r="BB54" s="228">
        <f t="shared" ca="1" si="53"/>
        <v>0</v>
      </c>
      <c r="BC54" s="228">
        <f t="shared" ca="1" si="53"/>
        <v>0</v>
      </c>
      <c r="BD54" s="228">
        <f t="shared" ca="1" si="53"/>
        <v>0</v>
      </c>
      <c r="BE54" s="228">
        <f t="shared" ca="1" si="54"/>
        <v>0</v>
      </c>
      <c r="BF54" s="228">
        <f t="shared" ca="1" si="54"/>
        <v>0</v>
      </c>
      <c r="BG54" s="228">
        <f t="shared" ca="1" si="54"/>
        <v>0</v>
      </c>
      <c r="BH54" s="228">
        <f t="shared" ca="1" si="54"/>
        <v>0</v>
      </c>
      <c r="BI54" s="228">
        <f t="shared" ca="1" si="54"/>
        <v>0</v>
      </c>
      <c r="BJ54" s="228">
        <f t="shared" ca="1" si="54"/>
        <v>0</v>
      </c>
      <c r="BK54" s="228">
        <f t="shared" ca="1" si="54"/>
        <v>0</v>
      </c>
      <c r="BL54" s="228">
        <f t="shared" ca="1" si="54"/>
        <v>0</v>
      </c>
      <c r="BM54" s="228">
        <f t="shared" ca="1" si="54"/>
        <v>0</v>
      </c>
      <c r="BN54" s="228">
        <f t="shared" ca="1" si="54"/>
        <v>0</v>
      </c>
      <c r="BO54" s="228">
        <f t="shared" ca="1" si="54"/>
        <v>0</v>
      </c>
      <c r="BP54" s="228">
        <f t="shared" ca="1" si="54"/>
        <v>0</v>
      </c>
      <c r="BQ54" s="228">
        <f t="shared" ca="1" si="54"/>
        <v>0</v>
      </c>
      <c r="BR54" s="228">
        <f t="shared" ca="1" si="54"/>
        <v>0</v>
      </c>
      <c r="BS54" s="228">
        <f t="shared" ca="1" si="54"/>
        <v>0</v>
      </c>
      <c r="BT54" s="228">
        <f t="shared" ca="1" si="54"/>
        <v>0</v>
      </c>
      <c r="BU54" s="228">
        <f t="shared" ca="1" si="55"/>
        <v>0</v>
      </c>
      <c r="BV54" s="228">
        <f t="shared" ca="1" si="55"/>
        <v>0</v>
      </c>
      <c r="BW54" s="228">
        <f t="shared" ca="1" si="55"/>
        <v>0</v>
      </c>
      <c r="BX54" s="228">
        <f t="shared" ca="1" si="55"/>
        <v>0</v>
      </c>
      <c r="BY54" s="228">
        <f t="shared" ca="1" si="55"/>
        <v>0</v>
      </c>
      <c r="BZ54" s="228">
        <f t="shared" ca="1" si="55"/>
        <v>0</v>
      </c>
      <c r="CA54" s="228">
        <f t="shared" ca="1" si="55"/>
        <v>0</v>
      </c>
      <c r="CB54" s="228">
        <f t="shared" ca="1" si="55"/>
        <v>0</v>
      </c>
      <c r="CC54" s="228">
        <f t="shared" ca="1" si="55"/>
        <v>0</v>
      </c>
      <c r="CD54" s="228">
        <f t="shared" ca="1" si="55"/>
        <v>0</v>
      </c>
      <c r="CE54" s="228">
        <f t="shared" ca="1" si="55"/>
        <v>0</v>
      </c>
      <c r="CF54" s="228">
        <f t="shared" ca="1" si="55"/>
        <v>0</v>
      </c>
      <c r="CG54" s="228">
        <f t="shared" ca="1" si="55"/>
        <v>0</v>
      </c>
      <c r="CH54" s="228">
        <f t="shared" ca="1" si="55"/>
        <v>0</v>
      </c>
      <c r="CI54" s="228">
        <f t="shared" ca="1" si="55"/>
        <v>0</v>
      </c>
      <c r="CJ54" s="228">
        <f t="shared" ca="1" si="55"/>
        <v>0</v>
      </c>
      <c r="CK54" s="228">
        <f t="shared" ca="1" si="56"/>
        <v>0</v>
      </c>
      <c r="CL54" s="228">
        <f t="shared" ca="1" si="56"/>
        <v>0</v>
      </c>
      <c r="CM54" s="228">
        <f t="shared" ca="1" si="56"/>
        <v>0</v>
      </c>
      <c r="CN54" s="228">
        <f t="shared" ca="1" si="56"/>
        <v>0</v>
      </c>
      <c r="CO54" s="228">
        <f t="shared" ca="1" si="56"/>
        <v>0</v>
      </c>
      <c r="CP54" s="228">
        <f t="shared" ca="1" si="56"/>
        <v>0</v>
      </c>
      <c r="CQ54" s="228">
        <f t="shared" ca="1" si="56"/>
        <v>0</v>
      </c>
      <c r="CR54" s="228">
        <f t="shared" ca="1" si="56"/>
        <v>0</v>
      </c>
      <c r="CS54" s="228">
        <f t="shared" ca="1" si="56"/>
        <v>0</v>
      </c>
      <c r="CT54" s="228">
        <f t="shared" ca="1" si="56"/>
        <v>0</v>
      </c>
      <c r="CU54" s="228">
        <f t="shared" ca="1" si="56"/>
        <v>0</v>
      </c>
      <c r="CV54" s="228">
        <f t="shared" ca="1" si="56"/>
        <v>0</v>
      </c>
      <c r="CW54" s="228">
        <f t="shared" ca="1" si="56"/>
        <v>0</v>
      </c>
      <c r="CX54" s="228">
        <f t="shared" ca="1" si="56"/>
        <v>0</v>
      </c>
      <c r="CY54" s="228">
        <f t="shared" ca="1" si="56"/>
        <v>0</v>
      </c>
      <c r="CZ54" s="228">
        <f t="shared" ca="1" si="56"/>
        <v>0</v>
      </c>
      <c r="DA54" s="228">
        <f t="shared" ca="1" si="57"/>
        <v>0</v>
      </c>
      <c r="DB54" s="228">
        <f t="shared" ca="1" si="57"/>
        <v>0</v>
      </c>
      <c r="DC54" s="228">
        <f t="shared" ca="1" si="57"/>
        <v>0</v>
      </c>
      <c r="DE54" s="403" t="str">
        <f t="shared" ca="1" si="24"/>
        <v>E.1.9.</v>
      </c>
      <c r="DF54" s="273">
        <f t="shared" ca="1" si="58"/>
        <v>1</v>
      </c>
      <c r="DG54" s="261">
        <f t="shared" ca="1" si="59"/>
        <v>21</v>
      </c>
      <c r="DH54" s="261">
        <v>0</v>
      </c>
    </row>
    <row r="55" spans="1:112" s="261" customFormat="1" hidden="1">
      <c r="A55" s="210">
        <v>43</v>
      </c>
      <c r="B55" s="347" t="str">
        <f t="shared" ca="1" si="12"/>
        <v>E.1.L.</v>
      </c>
      <c r="C55" s="216" t="str">
        <f t="shared" ca="1" si="13"/>
        <v>Likutinė vertė</v>
      </c>
      <c r="D55" s="223"/>
      <c r="E55" s="239">
        <f t="shared" ca="1" si="14"/>
        <v>0.21</v>
      </c>
      <c r="F55" s="233">
        <f ca="1">H55+NPV(FD,I55:INDEX(I55:DC55,PAL))</f>
        <v>0</v>
      </c>
      <c r="G55" s="230">
        <f ca="1">SUMIF($H$5:$DC$5,"&lt;="&amp;PAL,$H55:$DC55)</f>
        <v>0</v>
      </c>
      <c r="H55" s="228">
        <f t="shared" ca="1" si="60"/>
        <v>0</v>
      </c>
      <c r="I55" s="228">
        <f t="shared" ca="1" si="60"/>
        <v>0</v>
      </c>
      <c r="J55" s="228">
        <f t="shared" ca="1" si="60"/>
        <v>0</v>
      </c>
      <c r="K55" s="228">
        <f t="shared" ca="1" si="60"/>
        <v>0</v>
      </c>
      <c r="L55" s="228">
        <f t="shared" ca="1" si="60"/>
        <v>0</v>
      </c>
      <c r="M55" s="228">
        <f t="shared" ca="1" si="60"/>
        <v>0</v>
      </c>
      <c r="N55" s="228">
        <f t="shared" ca="1" si="60"/>
        <v>0</v>
      </c>
      <c r="O55" s="228">
        <f t="shared" ca="1" si="60"/>
        <v>0</v>
      </c>
      <c r="P55" s="228">
        <f t="shared" ca="1" si="60"/>
        <v>0</v>
      </c>
      <c r="Q55" s="228">
        <f t="shared" ca="1" si="60"/>
        <v>0</v>
      </c>
      <c r="R55" s="228">
        <f t="shared" ca="1" si="51"/>
        <v>0</v>
      </c>
      <c r="S55" s="228">
        <f t="shared" ca="1" si="51"/>
        <v>0</v>
      </c>
      <c r="T55" s="228">
        <f t="shared" ca="1" si="51"/>
        <v>0</v>
      </c>
      <c r="U55" s="228">
        <f t="shared" ca="1" si="51"/>
        <v>0</v>
      </c>
      <c r="V55" s="228">
        <f t="shared" ca="1" si="51"/>
        <v>0</v>
      </c>
      <c r="W55" s="228">
        <f t="shared" ca="1" si="51"/>
        <v>0</v>
      </c>
      <c r="X55" s="228">
        <f t="shared" ca="1" si="51"/>
        <v>0</v>
      </c>
      <c r="Y55" s="228">
        <f t="shared" ca="1" si="52"/>
        <v>0</v>
      </c>
      <c r="Z55" s="228">
        <f t="shared" ca="1" si="52"/>
        <v>0</v>
      </c>
      <c r="AA55" s="228">
        <f t="shared" ca="1" si="52"/>
        <v>0</v>
      </c>
      <c r="AB55" s="228">
        <f t="shared" ca="1" si="52"/>
        <v>0</v>
      </c>
      <c r="AC55" s="228">
        <f t="shared" ca="1" si="52"/>
        <v>0</v>
      </c>
      <c r="AD55" s="228">
        <f t="shared" ca="1" si="52"/>
        <v>0</v>
      </c>
      <c r="AE55" s="228">
        <f t="shared" ca="1" si="52"/>
        <v>0</v>
      </c>
      <c r="AF55" s="228">
        <f t="shared" ca="1" si="52"/>
        <v>0</v>
      </c>
      <c r="AG55" s="228">
        <f t="shared" ca="1" si="52"/>
        <v>0</v>
      </c>
      <c r="AH55" s="228">
        <f t="shared" ca="1" si="52"/>
        <v>0</v>
      </c>
      <c r="AI55" s="228">
        <f t="shared" ca="1" si="52"/>
        <v>0</v>
      </c>
      <c r="AJ55" s="228">
        <f t="shared" ca="1" si="52"/>
        <v>0</v>
      </c>
      <c r="AK55" s="228">
        <f t="shared" ca="1" si="52"/>
        <v>0</v>
      </c>
      <c r="AL55" s="228">
        <f t="shared" ca="1" si="52"/>
        <v>0</v>
      </c>
      <c r="AM55" s="228">
        <f t="shared" ca="1" si="52"/>
        <v>0</v>
      </c>
      <c r="AN55" s="228">
        <f t="shared" ca="1" si="52"/>
        <v>0</v>
      </c>
      <c r="AO55" s="228">
        <f t="shared" ca="1" si="53"/>
        <v>0</v>
      </c>
      <c r="AP55" s="228">
        <f t="shared" ca="1" si="53"/>
        <v>0</v>
      </c>
      <c r="AQ55" s="228">
        <f t="shared" ca="1" si="53"/>
        <v>0</v>
      </c>
      <c r="AR55" s="228">
        <f t="shared" ca="1" si="53"/>
        <v>0</v>
      </c>
      <c r="AS55" s="228">
        <f t="shared" ca="1" si="53"/>
        <v>0</v>
      </c>
      <c r="AT55" s="228">
        <f t="shared" ca="1" si="53"/>
        <v>0</v>
      </c>
      <c r="AU55" s="228">
        <f t="shared" ca="1" si="53"/>
        <v>0</v>
      </c>
      <c r="AV55" s="228">
        <f t="shared" ca="1" si="53"/>
        <v>0</v>
      </c>
      <c r="AW55" s="228">
        <f t="shared" ca="1" si="53"/>
        <v>0</v>
      </c>
      <c r="AX55" s="228">
        <f t="shared" ca="1" si="53"/>
        <v>0</v>
      </c>
      <c r="AY55" s="228">
        <f t="shared" ca="1" si="53"/>
        <v>0</v>
      </c>
      <c r="AZ55" s="228">
        <f t="shared" ca="1" si="53"/>
        <v>0</v>
      </c>
      <c r="BA55" s="228">
        <f t="shared" ca="1" si="53"/>
        <v>0</v>
      </c>
      <c r="BB55" s="228">
        <f t="shared" ca="1" si="53"/>
        <v>0</v>
      </c>
      <c r="BC55" s="228">
        <f t="shared" ca="1" si="53"/>
        <v>0</v>
      </c>
      <c r="BD55" s="228">
        <f t="shared" ca="1" si="53"/>
        <v>0</v>
      </c>
      <c r="BE55" s="228">
        <f t="shared" ca="1" si="54"/>
        <v>0</v>
      </c>
      <c r="BF55" s="228">
        <f t="shared" ca="1" si="54"/>
        <v>0</v>
      </c>
      <c r="BG55" s="228">
        <f t="shared" ca="1" si="54"/>
        <v>0</v>
      </c>
      <c r="BH55" s="228">
        <f t="shared" ca="1" si="54"/>
        <v>0</v>
      </c>
      <c r="BI55" s="228">
        <f t="shared" ca="1" si="54"/>
        <v>0</v>
      </c>
      <c r="BJ55" s="228">
        <f t="shared" ca="1" si="54"/>
        <v>0</v>
      </c>
      <c r="BK55" s="228">
        <f t="shared" ca="1" si="54"/>
        <v>0</v>
      </c>
      <c r="BL55" s="228">
        <f t="shared" ca="1" si="54"/>
        <v>0</v>
      </c>
      <c r="BM55" s="228">
        <f t="shared" ca="1" si="54"/>
        <v>0</v>
      </c>
      <c r="BN55" s="228">
        <f t="shared" ca="1" si="54"/>
        <v>0</v>
      </c>
      <c r="BO55" s="228">
        <f t="shared" ca="1" si="54"/>
        <v>0</v>
      </c>
      <c r="BP55" s="228">
        <f t="shared" ca="1" si="54"/>
        <v>0</v>
      </c>
      <c r="BQ55" s="228">
        <f t="shared" ca="1" si="54"/>
        <v>0</v>
      </c>
      <c r="BR55" s="228">
        <f t="shared" ca="1" si="54"/>
        <v>0</v>
      </c>
      <c r="BS55" s="228">
        <f t="shared" ca="1" si="54"/>
        <v>0</v>
      </c>
      <c r="BT55" s="228">
        <f t="shared" ca="1" si="54"/>
        <v>0</v>
      </c>
      <c r="BU55" s="228">
        <f t="shared" ca="1" si="55"/>
        <v>0</v>
      </c>
      <c r="BV55" s="228">
        <f t="shared" ca="1" si="55"/>
        <v>0</v>
      </c>
      <c r="BW55" s="228">
        <f t="shared" ca="1" si="55"/>
        <v>0</v>
      </c>
      <c r="BX55" s="228">
        <f t="shared" ca="1" si="55"/>
        <v>0</v>
      </c>
      <c r="BY55" s="228">
        <f t="shared" ca="1" si="55"/>
        <v>0</v>
      </c>
      <c r="BZ55" s="228">
        <f t="shared" ca="1" si="55"/>
        <v>0</v>
      </c>
      <c r="CA55" s="228">
        <f t="shared" ca="1" si="55"/>
        <v>0</v>
      </c>
      <c r="CB55" s="228">
        <f t="shared" ca="1" si="55"/>
        <v>0</v>
      </c>
      <c r="CC55" s="228">
        <f t="shared" ca="1" si="55"/>
        <v>0</v>
      </c>
      <c r="CD55" s="228">
        <f t="shared" ca="1" si="55"/>
        <v>0</v>
      </c>
      <c r="CE55" s="228">
        <f t="shared" ca="1" si="55"/>
        <v>0</v>
      </c>
      <c r="CF55" s="228">
        <f t="shared" ca="1" si="55"/>
        <v>0</v>
      </c>
      <c r="CG55" s="228">
        <f t="shared" ca="1" si="55"/>
        <v>0</v>
      </c>
      <c r="CH55" s="228">
        <f t="shared" ca="1" si="55"/>
        <v>0</v>
      </c>
      <c r="CI55" s="228">
        <f t="shared" ca="1" si="55"/>
        <v>0</v>
      </c>
      <c r="CJ55" s="228">
        <f t="shared" ca="1" si="55"/>
        <v>0</v>
      </c>
      <c r="CK55" s="228">
        <f t="shared" ca="1" si="56"/>
        <v>0</v>
      </c>
      <c r="CL55" s="228">
        <f t="shared" ca="1" si="56"/>
        <v>0</v>
      </c>
      <c r="CM55" s="228">
        <f t="shared" ca="1" si="56"/>
        <v>0</v>
      </c>
      <c r="CN55" s="228">
        <f t="shared" ca="1" si="56"/>
        <v>0</v>
      </c>
      <c r="CO55" s="228">
        <f t="shared" ca="1" si="56"/>
        <v>0</v>
      </c>
      <c r="CP55" s="228">
        <f t="shared" ca="1" si="56"/>
        <v>0</v>
      </c>
      <c r="CQ55" s="228">
        <f t="shared" ca="1" si="56"/>
        <v>0</v>
      </c>
      <c r="CR55" s="228">
        <f t="shared" ca="1" si="56"/>
        <v>0</v>
      </c>
      <c r="CS55" s="228">
        <f t="shared" ca="1" si="56"/>
        <v>0</v>
      </c>
      <c r="CT55" s="228">
        <f t="shared" ca="1" si="56"/>
        <v>0</v>
      </c>
      <c r="CU55" s="228">
        <f t="shared" ca="1" si="56"/>
        <v>0</v>
      </c>
      <c r="CV55" s="228">
        <f t="shared" ca="1" si="56"/>
        <v>0</v>
      </c>
      <c r="CW55" s="228">
        <f t="shared" ca="1" si="56"/>
        <v>0</v>
      </c>
      <c r="CX55" s="228">
        <f t="shared" ca="1" si="56"/>
        <v>0</v>
      </c>
      <c r="CY55" s="228">
        <f t="shared" ca="1" si="56"/>
        <v>0</v>
      </c>
      <c r="CZ55" s="228">
        <f t="shared" ca="1" si="56"/>
        <v>0</v>
      </c>
      <c r="DA55" s="228">
        <f t="shared" ca="1" si="57"/>
        <v>0</v>
      </c>
      <c r="DB55" s="228">
        <f t="shared" ca="1" si="57"/>
        <v>0</v>
      </c>
      <c r="DC55" s="228">
        <f t="shared" ca="1" si="57"/>
        <v>0</v>
      </c>
      <c r="DE55" s="403" t="str">
        <f t="shared" ca="1" si="24"/>
        <v>E.1.L.</v>
      </c>
      <c r="DF55" s="273">
        <f t="shared" ca="1" si="58"/>
        <v>1</v>
      </c>
      <c r="DG55" s="261">
        <f t="shared" ca="1" si="59"/>
        <v>21</v>
      </c>
      <c r="DH55" s="261">
        <f ca="1">DG55/(100+DG55)</f>
        <v>0.17355371900826447</v>
      </c>
    </row>
    <row r="56" spans="1:112" s="261" customFormat="1" hidden="1">
      <c r="A56" s="210">
        <v>44</v>
      </c>
      <c r="B56" s="347" t="str">
        <f t="shared" ca="1" si="12"/>
        <v>E.2.</v>
      </c>
      <c r="C56" s="339" t="str">
        <f t="shared" ca="1" si="13"/>
        <v>Paslaugų teikimas</v>
      </c>
      <c r="D56" s="220"/>
      <c r="E56" s="379" t="str">
        <f t="shared" ca="1" si="14"/>
        <v/>
      </c>
      <c r="F56" s="231">
        <f ca="1">SUM(F57:F64)+F65</f>
        <v>100622347.94697168</v>
      </c>
      <c r="G56" s="230">
        <f ca="1">SUMIF($H$5:$DC$5,"&lt;="&amp;PAL,$H56:$DC56)</f>
        <v>116700000</v>
      </c>
      <c r="H56" s="380">
        <f ca="1">SUM(H57:H65)</f>
        <v>11000000</v>
      </c>
      <c r="I56" s="380">
        <f t="shared" ref="I56:BT56" ca="1" si="61">SUM(I57:I65)</f>
        <v>12000000</v>
      </c>
      <c r="J56" s="380">
        <f t="shared" ca="1" si="61"/>
        <v>13000000</v>
      </c>
      <c r="K56" s="380">
        <f t="shared" ca="1" si="61"/>
        <v>14000000</v>
      </c>
      <c r="L56" s="380">
        <f t="shared" ca="1" si="61"/>
        <v>15000000</v>
      </c>
      <c r="M56" s="380">
        <f t="shared" ca="1" si="61"/>
        <v>16000000</v>
      </c>
      <c r="N56" s="380">
        <f t="shared" ca="1" si="61"/>
        <v>17000000</v>
      </c>
      <c r="O56" s="380">
        <f t="shared" ca="1" si="61"/>
        <v>18700000</v>
      </c>
      <c r="P56" s="380">
        <f t="shared" ca="1" si="61"/>
        <v>0</v>
      </c>
      <c r="Q56" s="380">
        <f t="shared" ca="1" si="61"/>
        <v>0</v>
      </c>
      <c r="R56" s="380">
        <f t="shared" ca="1" si="61"/>
        <v>0</v>
      </c>
      <c r="S56" s="380">
        <f t="shared" ca="1" si="61"/>
        <v>0</v>
      </c>
      <c r="T56" s="380">
        <f t="shared" ca="1" si="61"/>
        <v>0</v>
      </c>
      <c r="U56" s="380">
        <f t="shared" ca="1" si="61"/>
        <v>0</v>
      </c>
      <c r="V56" s="380">
        <f t="shared" ca="1" si="61"/>
        <v>0</v>
      </c>
      <c r="W56" s="380">
        <f t="shared" ca="1" si="61"/>
        <v>0</v>
      </c>
      <c r="X56" s="380">
        <f t="shared" ca="1" si="61"/>
        <v>0</v>
      </c>
      <c r="Y56" s="380">
        <f t="shared" ca="1" si="61"/>
        <v>0</v>
      </c>
      <c r="Z56" s="380">
        <f t="shared" ca="1" si="61"/>
        <v>0</v>
      </c>
      <c r="AA56" s="380">
        <f t="shared" ca="1" si="61"/>
        <v>0</v>
      </c>
      <c r="AB56" s="380">
        <f t="shared" ca="1" si="61"/>
        <v>0</v>
      </c>
      <c r="AC56" s="380">
        <f t="shared" ca="1" si="61"/>
        <v>0</v>
      </c>
      <c r="AD56" s="380">
        <f t="shared" ca="1" si="61"/>
        <v>0</v>
      </c>
      <c r="AE56" s="380">
        <f t="shared" ca="1" si="61"/>
        <v>0</v>
      </c>
      <c r="AF56" s="380">
        <f t="shared" ca="1" si="61"/>
        <v>0</v>
      </c>
      <c r="AG56" s="380">
        <f t="shared" ca="1" si="61"/>
        <v>0</v>
      </c>
      <c r="AH56" s="380">
        <f t="shared" ca="1" si="61"/>
        <v>0</v>
      </c>
      <c r="AI56" s="380">
        <f t="shared" ca="1" si="61"/>
        <v>0</v>
      </c>
      <c r="AJ56" s="380">
        <f t="shared" ca="1" si="61"/>
        <v>0</v>
      </c>
      <c r="AK56" s="380">
        <f t="shared" ca="1" si="61"/>
        <v>0</v>
      </c>
      <c r="AL56" s="380">
        <f t="shared" ca="1" si="61"/>
        <v>0</v>
      </c>
      <c r="AM56" s="380">
        <f t="shared" ca="1" si="61"/>
        <v>0</v>
      </c>
      <c r="AN56" s="380">
        <f t="shared" ca="1" si="61"/>
        <v>0</v>
      </c>
      <c r="AO56" s="380">
        <f t="shared" ca="1" si="61"/>
        <v>0</v>
      </c>
      <c r="AP56" s="380">
        <f t="shared" ca="1" si="61"/>
        <v>0</v>
      </c>
      <c r="AQ56" s="380">
        <f t="shared" ca="1" si="61"/>
        <v>0</v>
      </c>
      <c r="AR56" s="380">
        <f t="shared" ca="1" si="61"/>
        <v>0</v>
      </c>
      <c r="AS56" s="380">
        <f t="shared" ca="1" si="61"/>
        <v>0</v>
      </c>
      <c r="AT56" s="380">
        <f t="shared" ca="1" si="61"/>
        <v>0</v>
      </c>
      <c r="AU56" s="380">
        <f t="shared" ca="1" si="61"/>
        <v>0</v>
      </c>
      <c r="AV56" s="380">
        <f t="shared" ca="1" si="61"/>
        <v>0</v>
      </c>
      <c r="AW56" s="380">
        <f t="shared" ca="1" si="61"/>
        <v>0</v>
      </c>
      <c r="AX56" s="380">
        <f t="shared" ca="1" si="61"/>
        <v>0</v>
      </c>
      <c r="AY56" s="380">
        <f t="shared" ca="1" si="61"/>
        <v>0</v>
      </c>
      <c r="AZ56" s="380">
        <f t="shared" ca="1" si="61"/>
        <v>0</v>
      </c>
      <c r="BA56" s="380">
        <f t="shared" ca="1" si="61"/>
        <v>0</v>
      </c>
      <c r="BB56" s="380">
        <f t="shared" ca="1" si="61"/>
        <v>0</v>
      </c>
      <c r="BC56" s="380">
        <f t="shared" ca="1" si="61"/>
        <v>0</v>
      </c>
      <c r="BD56" s="380">
        <f t="shared" ca="1" si="61"/>
        <v>0</v>
      </c>
      <c r="BE56" s="380">
        <f t="shared" ca="1" si="61"/>
        <v>0</v>
      </c>
      <c r="BF56" s="380">
        <f t="shared" ca="1" si="61"/>
        <v>0</v>
      </c>
      <c r="BG56" s="380">
        <f t="shared" ca="1" si="61"/>
        <v>0</v>
      </c>
      <c r="BH56" s="380">
        <f t="shared" ca="1" si="61"/>
        <v>0</v>
      </c>
      <c r="BI56" s="380">
        <f t="shared" ca="1" si="61"/>
        <v>0</v>
      </c>
      <c r="BJ56" s="380">
        <f t="shared" ca="1" si="61"/>
        <v>0</v>
      </c>
      <c r="BK56" s="380">
        <f t="shared" ca="1" si="61"/>
        <v>0</v>
      </c>
      <c r="BL56" s="380">
        <f t="shared" ca="1" si="61"/>
        <v>0</v>
      </c>
      <c r="BM56" s="380">
        <f t="shared" ca="1" si="61"/>
        <v>0</v>
      </c>
      <c r="BN56" s="380">
        <f t="shared" ca="1" si="61"/>
        <v>0</v>
      </c>
      <c r="BO56" s="380">
        <f t="shared" ca="1" si="61"/>
        <v>0</v>
      </c>
      <c r="BP56" s="380">
        <f t="shared" ca="1" si="61"/>
        <v>0</v>
      </c>
      <c r="BQ56" s="380">
        <f t="shared" ca="1" si="61"/>
        <v>0</v>
      </c>
      <c r="BR56" s="380">
        <f t="shared" ca="1" si="61"/>
        <v>0</v>
      </c>
      <c r="BS56" s="380">
        <f t="shared" ca="1" si="61"/>
        <v>0</v>
      </c>
      <c r="BT56" s="380">
        <f t="shared" ca="1" si="61"/>
        <v>0</v>
      </c>
      <c r="BU56" s="380">
        <f t="shared" ref="BU56:DC56" ca="1" si="62">SUM(BU57:BU65)</f>
        <v>0</v>
      </c>
      <c r="BV56" s="380">
        <f t="shared" ca="1" si="62"/>
        <v>0</v>
      </c>
      <c r="BW56" s="380">
        <f t="shared" ca="1" si="62"/>
        <v>0</v>
      </c>
      <c r="BX56" s="380">
        <f t="shared" ca="1" si="62"/>
        <v>0</v>
      </c>
      <c r="BY56" s="380">
        <f t="shared" ca="1" si="62"/>
        <v>0</v>
      </c>
      <c r="BZ56" s="380">
        <f t="shared" ca="1" si="62"/>
        <v>0</v>
      </c>
      <c r="CA56" s="380">
        <f t="shared" ca="1" si="62"/>
        <v>0</v>
      </c>
      <c r="CB56" s="380">
        <f t="shared" ca="1" si="62"/>
        <v>0</v>
      </c>
      <c r="CC56" s="380">
        <f t="shared" ca="1" si="62"/>
        <v>0</v>
      </c>
      <c r="CD56" s="380">
        <f t="shared" ca="1" si="62"/>
        <v>0</v>
      </c>
      <c r="CE56" s="380">
        <f t="shared" ca="1" si="62"/>
        <v>0</v>
      </c>
      <c r="CF56" s="380">
        <f t="shared" ca="1" si="62"/>
        <v>0</v>
      </c>
      <c r="CG56" s="380">
        <f t="shared" ca="1" si="62"/>
        <v>0</v>
      </c>
      <c r="CH56" s="380">
        <f t="shared" ca="1" si="62"/>
        <v>0</v>
      </c>
      <c r="CI56" s="380">
        <f t="shared" ca="1" si="62"/>
        <v>0</v>
      </c>
      <c r="CJ56" s="380">
        <f t="shared" ca="1" si="62"/>
        <v>0</v>
      </c>
      <c r="CK56" s="380">
        <f t="shared" ca="1" si="62"/>
        <v>0</v>
      </c>
      <c r="CL56" s="380">
        <f t="shared" ca="1" si="62"/>
        <v>0</v>
      </c>
      <c r="CM56" s="380">
        <f t="shared" ca="1" si="62"/>
        <v>0</v>
      </c>
      <c r="CN56" s="380">
        <f t="shared" ca="1" si="62"/>
        <v>0</v>
      </c>
      <c r="CO56" s="380">
        <f t="shared" ca="1" si="62"/>
        <v>0</v>
      </c>
      <c r="CP56" s="380">
        <f t="shared" ca="1" si="62"/>
        <v>0</v>
      </c>
      <c r="CQ56" s="380">
        <f t="shared" ca="1" si="62"/>
        <v>0</v>
      </c>
      <c r="CR56" s="380">
        <f t="shared" ca="1" si="62"/>
        <v>0</v>
      </c>
      <c r="CS56" s="380">
        <f t="shared" ca="1" si="62"/>
        <v>0</v>
      </c>
      <c r="CT56" s="380">
        <f t="shared" ca="1" si="62"/>
        <v>0</v>
      </c>
      <c r="CU56" s="380">
        <f t="shared" ca="1" si="62"/>
        <v>0</v>
      </c>
      <c r="CV56" s="380">
        <f t="shared" ca="1" si="62"/>
        <v>0</v>
      </c>
      <c r="CW56" s="380">
        <f t="shared" ca="1" si="62"/>
        <v>0</v>
      </c>
      <c r="CX56" s="380">
        <f t="shared" ca="1" si="62"/>
        <v>0</v>
      </c>
      <c r="CY56" s="380">
        <f t="shared" ca="1" si="62"/>
        <v>0</v>
      </c>
      <c r="CZ56" s="380">
        <f t="shared" ca="1" si="62"/>
        <v>0</v>
      </c>
      <c r="DA56" s="380">
        <f t="shared" ca="1" si="62"/>
        <v>0</v>
      </c>
      <c r="DB56" s="380">
        <f t="shared" ca="1" si="62"/>
        <v>0</v>
      </c>
      <c r="DC56" s="380">
        <f t="shared" ca="1" si="62"/>
        <v>0</v>
      </c>
      <c r="DE56" s="403"/>
      <c r="DF56" s="273"/>
    </row>
    <row r="57" spans="1:112" s="261" customFormat="1" hidden="1">
      <c r="A57" s="210">
        <v>45</v>
      </c>
      <c r="B57" s="347" t="str">
        <f t="shared" ca="1" si="12"/>
        <v>E.2.1.</v>
      </c>
      <c r="C57" s="216" t="str">
        <f t="shared" ca="1" si="13"/>
        <v>Vystomojo bendradarbiavimo projektų finansavimas</v>
      </c>
      <c r="D57" s="235"/>
      <c r="E57" s="239">
        <f t="shared" ca="1" si="14"/>
        <v>0</v>
      </c>
      <c r="F57" s="233">
        <f ca="1">H57+NPV(FD,I57:INDEX(I57:DC57,PAL))</f>
        <v>100622347.94697168</v>
      </c>
      <c r="G57" s="230">
        <f ca="1">SUMIF($H$5:$DC$5,"&lt;="&amp;PAL,$H57:$DC57)</f>
        <v>116700000</v>
      </c>
      <c r="H57" s="228">
        <f t="shared" ref="H57:W66" ca="1" si="63">OFFSET(INDIRECT("'"&amp;Opt_alt&amp;"'!H12"),$A57,H$5)*$DF57</f>
        <v>11000000</v>
      </c>
      <c r="I57" s="228">
        <f t="shared" ca="1" si="63"/>
        <v>12000000</v>
      </c>
      <c r="J57" s="228">
        <f t="shared" ca="1" si="63"/>
        <v>13000000</v>
      </c>
      <c r="K57" s="228">
        <f t="shared" ca="1" si="63"/>
        <v>14000000</v>
      </c>
      <c r="L57" s="228">
        <f t="shared" ca="1" si="63"/>
        <v>15000000</v>
      </c>
      <c r="M57" s="228">
        <f t="shared" ca="1" si="63"/>
        <v>16000000</v>
      </c>
      <c r="N57" s="228">
        <f t="shared" ca="1" si="63"/>
        <v>17000000</v>
      </c>
      <c r="O57" s="228">
        <f t="shared" ca="1" si="63"/>
        <v>18700000</v>
      </c>
      <c r="P57" s="228">
        <f t="shared" ca="1" si="63"/>
        <v>0</v>
      </c>
      <c r="Q57" s="228">
        <f t="shared" ca="1" si="63"/>
        <v>0</v>
      </c>
      <c r="R57" s="228">
        <f t="shared" ca="1" si="63"/>
        <v>0</v>
      </c>
      <c r="S57" s="228">
        <f t="shared" ca="1" si="63"/>
        <v>0</v>
      </c>
      <c r="T57" s="228">
        <f t="shared" ca="1" si="63"/>
        <v>0</v>
      </c>
      <c r="U57" s="228">
        <f t="shared" ca="1" si="63"/>
        <v>0</v>
      </c>
      <c r="V57" s="228">
        <f t="shared" ca="1" si="63"/>
        <v>0</v>
      </c>
      <c r="W57" s="228">
        <f t="shared" ca="1" si="63"/>
        <v>0</v>
      </c>
      <c r="X57" s="228">
        <f t="shared" ref="X57:AM66" ca="1" si="64">OFFSET(INDIRECT("'"&amp;Opt_alt&amp;"'!H12"),$A57,X$5)*$DF57</f>
        <v>0</v>
      </c>
      <c r="Y57" s="228">
        <f t="shared" ca="1" si="64"/>
        <v>0</v>
      </c>
      <c r="Z57" s="228">
        <f t="shared" ca="1" si="64"/>
        <v>0</v>
      </c>
      <c r="AA57" s="228">
        <f t="shared" ca="1" si="64"/>
        <v>0</v>
      </c>
      <c r="AB57" s="228">
        <f t="shared" ca="1" si="64"/>
        <v>0</v>
      </c>
      <c r="AC57" s="228">
        <f t="shared" ca="1" si="64"/>
        <v>0</v>
      </c>
      <c r="AD57" s="228">
        <f t="shared" ca="1" si="64"/>
        <v>0</v>
      </c>
      <c r="AE57" s="228">
        <f t="shared" ca="1" si="64"/>
        <v>0</v>
      </c>
      <c r="AF57" s="228">
        <f t="shared" ca="1" si="64"/>
        <v>0</v>
      </c>
      <c r="AG57" s="228">
        <f t="shared" ca="1" si="64"/>
        <v>0</v>
      </c>
      <c r="AH57" s="228">
        <f t="shared" ca="1" si="64"/>
        <v>0</v>
      </c>
      <c r="AI57" s="228">
        <f t="shared" ca="1" si="64"/>
        <v>0</v>
      </c>
      <c r="AJ57" s="228">
        <f t="shared" ca="1" si="64"/>
        <v>0</v>
      </c>
      <c r="AK57" s="228">
        <f t="shared" ca="1" si="64"/>
        <v>0</v>
      </c>
      <c r="AL57" s="228">
        <f t="shared" ca="1" si="64"/>
        <v>0</v>
      </c>
      <c r="AM57" s="228">
        <f t="shared" ca="1" si="64"/>
        <v>0</v>
      </c>
      <c r="AN57" s="228">
        <f t="shared" ref="AN57:BC66" ca="1" si="65">OFFSET(INDIRECT("'"&amp;Opt_alt&amp;"'!H12"),$A57,AN$5)*$DF57</f>
        <v>0</v>
      </c>
      <c r="AO57" s="228">
        <f t="shared" ca="1" si="65"/>
        <v>0</v>
      </c>
      <c r="AP57" s="228">
        <f t="shared" ca="1" si="65"/>
        <v>0</v>
      </c>
      <c r="AQ57" s="228">
        <f t="shared" ca="1" si="65"/>
        <v>0</v>
      </c>
      <c r="AR57" s="228">
        <f t="shared" ca="1" si="65"/>
        <v>0</v>
      </c>
      <c r="AS57" s="228">
        <f t="shared" ca="1" si="65"/>
        <v>0</v>
      </c>
      <c r="AT57" s="228">
        <f t="shared" ca="1" si="65"/>
        <v>0</v>
      </c>
      <c r="AU57" s="228">
        <f t="shared" ca="1" si="65"/>
        <v>0</v>
      </c>
      <c r="AV57" s="228">
        <f t="shared" ca="1" si="65"/>
        <v>0</v>
      </c>
      <c r="AW57" s="228">
        <f t="shared" ca="1" si="65"/>
        <v>0</v>
      </c>
      <c r="AX57" s="228">
        <f t="shared" ca="1" si="65"/>
        <v>0</v>
      </c>
      <c r="AY57" s="228">
        <f t="shared" ca="1" si="65"/>
        <v>0</v>
      </c>
      <c r="AZ57" s="228">
        <f t="shared" ca="1" si="65"/>
        <v>0</v>
      </c>
      <c r="BA57" s="228">
        <f t="shared" ca="1" si="65"/>
        <v>0</v>
      </c>
      <c r="BB57" s="228">
        <f t="shared" ca="1" si="65"/>
        <v>0</v>
      </c>
      <c r="BC57" s="228">
        <f t="shared" ca="1" si="65"/>
        <v>0</v>
      </c>
      <c r="BD57" s="228">
        <f t="shared" ref="BD57:BS66" ca="1" si="66">OFFSET(INDIRECT("'"&amp;Opt_alt&amp;"'!H12"),$A57,BD$5)*$DF57</f>
        <v>0</v>
      </c>
      <c r="BE57" s="228">
        <f t="shared" ca="1" si="66"/>
        <v>0</v>
      </c>
      <c r="BF57" s="228">
        <f t="shared" ca="1" si="66"/>
        <v>0</v>
      </c>
      <c r="BG57" s="228">
        <f t="shared" ca="1" si="66"/>
        <v>0</v>
      </c>
      <c r="BH57" s="228">
        <f t="shared" ca="1" si="66"/>
        <v>0</v>
      </c>
      <c r="BI57" s="228">
        <f t="shared" ca="1" si="66"/>
        <v>0</v>
      </c>
      <c r="BJ57" s="228">
        <f t="shared" ca="1" si="66"/>
        <v>0</v>
      </c>
      <c r="BK57" s="228">
        <f t="shared" ca="1" si="66"/>
        <v>0</v>
      </c>
      <c r="BL57" s="228">
        <f t="shared" ca="1" si="66"/>
        <v>0</v>
      </c>
      <c r="BM57" s="228">
        <f t="shared" ca="1" si="66"/>
        <v>0</v>
      </c>
      <c r="BN57" s="228">
        <f t="shared" ca="1" si="66"/>
        <v>0</v>
      </c>
      <c r="BO57" s="228">
        <f t="shared" ca="1" si="66"/>
        <v>0</v>
      </c>
      <c r="BP57" s="228">
        <f t="shared" ca="1" si="66"/>
        <v>0</v>
      </c>
      <c r="BQ57" s="228">
        <f t="shared" ca="1" si="66"/>
        <v>0</v>
      </c>
      <c r="BR57" s="228">
        <f t="shared" ca="1" si="66"/>
        <v>0</v>
      </c>
      <c r="BS57" s="228">
        <f t="shared" ca="1" si="66"/>
        <v>0</v>
      </c>
      <c r="BT57" s="228">
        <f t="shared" ref="BT57:CI66" ca="1" si="67">OFFSET(INDIRECT("'"&amp;Opt_alt&amp;"'!H12"),$A57,BT$5)*$DF57</f>
        <v>0</v>
      </c>
      <c r="BU57" s="228">
        <f t="shared" ca="1" si="67"/>
        <v>0</v>
      </c>
      <c r="BV57" s="228">
        <f t="shared" ca="1" si="67"/>
        <v>0</v>
      </c>
      <c r="BW57" s="228">
        <f t="shared" ca="1" si="67"/>
        <v>0</v>
      </c>
      <c r="BX57" s="228">
        <f t="shared" ca="1" si="67"/>
        <v>0</v>
      </c>
      <c r="BY57" s="228">
        <f t="shared" ca="1" si="67"/>
        <v>0</v>
      </c>
      <c r="BZ57" s="228">
        <f t="shared" ca="1" si="67"/>
        <v>0</v>
      </c>
      <c r="CA57" s="228">
        <f t="shared" ca="1" si="67"/>
        <v>0</v>
      </c>
      <c r="CB57" s="228">
        <f t="shared" ca="1" si="67"/>
        <v>0</v>
      </c>
      <c r="CC57" s="228">
        <f t="shared" ca="1" si="67"/>
        <v>0</v>
      </c>
      <c r="CD57" s="228">
        <f t="shared" ca="1" si="67"/>
        <v>0</v>
      </c>
      <c r="CE57" s="228">
        <f t="shared" ca="1" si="67"/>
        <v>0</v>
      </c>
      <c r="CF57" s="228">
        <f t="shared" ca="1" si="67"/>
        <v>0</v>
      </c>
      <c r="CG57" s="228">
        <f t="shared" ca="1" si="67"/>
        <v>0</v>
      </c>
      <c r="CH57" s="228">
        <f t="shared" ca="1" si="67"/>
        <v>0</v>
      </c>
      <c r="CI57" s="228">
        <f t="shared" ca="1" si="67"/>
        <v>0</v>
      </c>
      <c r="CJ57" s="228">
        <f t="shared" ref="CJ57:CY66" ca="1" si="68">OFFSET(INDIRECT("'"&amp;Opt_alt&amp;"'!H12"),$A57,CJ$5)*$DF57</f>
        <v>0</v>
      </c>
      <c r="CK57" s="228">
        <f t="shared" ca="1" si="68"/>
        <v>0</v>
      </c>
      <c r="CL57" s="228">
        <f t="shared" ca="1" si="68"/>
        <v>0</v>
      </c>
      <c r="CM57" s="228">
        <f t="shared" ca="1" si="68"/>
        <v>0</v>
      </c>
      <c r="CN57" s="228">
        <f t="shared" ca="1" si="68"/>
        <v>0</v>
      </c>
      <c r="CO57" s="228">
        <f t="shared" ca="1" si="68"/>
        <v>0</v>
      </c>
      <c r="CP57" s="228">
        <f t="shared" ca="1" si="68"/>
        <v>0</v>
      </c>
      <c r="CQ57" s="228">
        <f t="shared" ca="1" si="68"/>
        <v>0</v>
      </c>
      <c r="CR57" s="228">
        <f t="shared" ca="1" si="68"/>
        <v>0</v>
      </c>
      <c r="CS57" s="228">
        <f t="shared" ca="1" si="68"/>
        <v>0</v>
      </c>
      <c r="CT57" s="228">
        <f t="shared" ca="1" si="68"/>
        <v>0</v>
      </c>
      <c r="CU57" s="228">
        <f t="shared" ca="1" si="68"/>
        <v>0</v>
      </c>
      <c r="CV57" s="228">
        <f t="shared" ca="1" si="68"/>
        <v>0</v>
      </c>
      <c r="CW57" s="228">
        <f t="shared" ca="1" si="68"/>
        <v>0</v>
      </c>
      <c r="CX57" s="228">
        <f t="shared" ca="1" si="68"/>
        <v>0</v>
      </c>
      <c r="CY57" s="228">
        <f t="shared" ca="1" si="68"/>
        <v>0</v>
      </c>
      <c r="CZ57" s="228">
        <f t="shared" ref="CT57:DC66" ca="1" si="69">OFFSET(INDIRECT("'"&amp;Opt_alt&amp;"'!H12"),$A57,CZ$5)*$DF57</f>
        <v>0</v>
      </c>
      <c r="DA57" s="228">
        <f t="shared" ca="1" si="69"/>
        <v>0</v>
      </c>
      <c r="DB57" s="228">
        <f t="shared" ca="1" si="69"/>
        <v>0</v>
      </c>
      <c r="DC57" s="228">
        <f t="shared" ca="1" si="69"/>
        <v>0</v>
      </c>
      <c r="DE57" s="403" t="str">
        <f t="shared" ca="1" si="24"/>
        <v>E.2.1.</v>
      </c>
      <c r="DF57" s="273">
        <f t="shared" ref="DF57:DF66" ca="1" si="70">VLOOKUP(DE57,scenarijai,$DF$6,FALSE)</f>
        <v>1</v>
      </c>
      <c r="DG57" s="261">
        <f t="shared" ref="DG57:DG66" ca="1" si="71">OFFSET(INDIRECT("'"&amp;Opt_alt&amp;"'!H12"),$A57,DG$5)</f>
        <v>0</v>
      </c>
      <c r="DH57" s="261">
        <v>0</v>
      </c>
    </row>
    <row r="58" spans="1:112" s="261" customFormat="1" hidden="1">
      <c r="A58" s="210">
        <v>46</v>
      </c>
      <c r="B58" s="347" t="str">
        <f t="shared" ca="1" si="12"/>
        <v>E.2.2.</v>
      </c>
      <c r="C58" s="216" t="str">
        <f t="shared" ca="1" si="13"/>
        <v>Veikla</v>
      </c>
      <c r="D58" s="235"/>
      <c r="E58" s="239">
        <f t="shared" ca="1" si="14"/>
        <v>0.21</v>
      </c>
      <c r="F58" s="233">
        <f ca="1">H58+NPV(FD,I58:INDEX(I58:DC58,PAL))</f>
        <v>0</v>
      </c>
      <c r="G58" s="230">
        <f ca="1">SUMIF($H$5:$DC$5,"&lt;="&amp;PAL,$H58:$DC58)</f>
        <v>0</v>
      </c>
      <c r="H58" s="228">
        <f t="shared" ca="1" si="63"/>
        <v>0</v>
      </c>
      <c r="I58" s="228">
        <f t="shared" ca="1" si="63"/>
        <v>0</v>
      </c>
      <c r="J58" s="228">
        <f t="shared" ca="1" si="63"/>
        <v>0</v>
      </c>
      <c r="K58" s="228">
        <f t="shared" ca="1" si="63"/>
        <v>0</v>
      </c>
      <c r="L58" s="228">
        <f t="shared" ca="1" si="63"/>
        <v>0</v>
      </c>
      <c r="M58" s="228">
        <f t="shared" ca="1" si="63"/>
        <v>0</v>
      </c>
      <c r="N58" s="228">
        <f t="shared" ca="1" si="63"/>
        <v>0</v>
      </c>
      <c r="O58" s="228">
        <f t="shared" ca="1" si="63"/>
        <v>0</v>
      </c>
      <c r="P58" s="228">
        <f t="shared" ca="1" si="63"/>
        <v>0</v>
      </c>
      <c r="Q58" s="228">
        <f t="shared" ca="1" si="63"/>
        <v>0</v>
      </c>
      <c r="R58" s="228">
        <f t="shared" ca="1" si="63"/>
        <v>0</v>
      </c>
      <c r="S58" s="228">
        <f t="shared" ca="1" si="63"/>
        <v>0</v>
      </c>
      <c r="T58" s="228">
        <f t="shared" ca="1" si="63"/>
        <v>0</v>
      </c>
      <c r="U58" s="228">
        <f t="shared" ca="1" si="63"/>
        <v>0</v>
      </c>
      <c r="V58" s="228">
        <f t="shared" ca="1" si="63"/>
        <v>0</v>
      </c>
      <c r="W58" s="228">
        <f t="shared" ca="1" si="63"/>
        <v>0</v>
      </c>
      <c r="X58" s="228">
        <f t="shared" ca="1" si="64"/>
        <v>0</v>
      </c>
      <c r="Y58" s="228">
        <f t="shared" ca="1" si="64"/>
        <v>0</v>
      </c>
      <c r="Z58" s="228">
        <f t="shared" ca="1" si="64"/>
        <v>0</v>
      </c>
      <c r="AA58" s="228">
        <f t="shared" ca="1" si="64"/>
        <v>0</v>
      </c>
      <c r="AB58" s="228">
        <f t="shared" ca="1" si="64"/>
        <v>0</v>
      </c>
      <c r="AC58" s="228">
        <f t="shared" ca="1" si="64"/>
        <v>0</v>
      </c>
      <c r="AD58" s="228">
        <f t="shared" ca="1" si="64"/>
        <v>0</v>
      </c>
      <c r="AE58" s="228">
        <f t="shared" ca="1" si="64"/>
        <v>0</v>
      </c>
      <c r="AF58" s="228">
        <f t="shared" ca="1" si="64"/>
        <v>0</v>
      </c>
      <c r="AG58" s="228">
        <f t="shared" ca="1" si="64"/>
        <v>0</v>
      </c>
      <c r="AH58" s="228">
        <f t="shared" ca="1" si="64"/>
        <v>0</v>
      </c>
      <c r="AI58" s="228">
        <f t="shared" ca="1" si="64"/>
        <v>0</v>
      </c>
      <c r="AJ58" s="228">
        <f t="shared" ca="1" si="64"/>
        <v>0</v>
      </c>
      <c r="AK58" s="228">
        <f t="shared" ca="1" si="64"/>
        <v>0</v>
      </c>
      <c r="AL58" s="228">
        <f t="shared" ca="1" si="64"/>
        <v>0</v>
      </c>
      <c r="AM58" s="228">
        <f t="shared" ca="1" si="64"/>
        <v>0</v>
      </c>
      <c r="AN58" s="228">
        <f t="shared" ca="1" si="65"/>
        <v>0</v>
      </c>
      <c r="AO58" s="228">
        <f t="shared" ca="1" si="65"/>
        <v>0</v>
      </c>
      <c r="AP58" s="228">
        <f t="shared" ca="1" si="65"/>
        <v>0</v>
      </c>
      <c r="AQ58" s="228">
        <f t="shared" ca="1" si="65"/>
        <v>0</v>
      </c>
      <c r="AR58" s="228">
        <f t="shared" ca="1" si="65"/>
        <v>0</v>
      </c>
      <c r="AS58" s="228">
        <f t="shared" ca="1" si="65"/>
        <v>0</v>
      </c>
      <c r="AT58" s="228">
        <f t="shared" ca="1" si="65"/>
        <v>0</v>
      </c>
      <c r="AU58" s="228">
        <f t="shared" ca="1" si="65"/>
        <v>0</v>
      </c>
      <c r="AV58" s="228">
        <f t="shared" ca="1" si="65"/>
        <v>0</v>
      </c>
      <c r="AW58" s="228">
        <f t="shared" ca="1" si="65"/>
        <v>0</v>
      </c>
      <c r="AX58" s="228">
        <f t="shared" ca="1" si="65"/>
        <v>0</v>
      </c>
      <c r="AY58" s="228">
        <f t="shared" ca="1" si="65"/>
        <v>0</v>
      </c>
      <c r="AZ58" s="228">
        <f t="shared" ca="1" si="65"/>
        <v>0</v>
      </c>
      <c r="BA58" s="228">
        <f t="shared" ca="1" si="65"/>
        <v>0</v>
      </c>
      <c r="BB58" s="228">
        <f t="shared" ca="1" si="65"/>
        <v>0</v>
      </c>
      <c r="BC58" s="228">
        <f t="shared" ca="1" si="65"/>
        <v>0</v>
      </c>
      <c r="BD58" s="228">
        <f t="shared" ca="1" si="66"/>
        <v>0</v>
      </c>
      <c r="BE58" s="228">
        <f t="shared" ca="1" si="66"/>
        <v>0</v>
      </c>
      <c r="BF58" s="228">
        <f t="shared" ca="1" si="66"/>
        <v>0</v>
      </c>
      <c r="BG58" s="228">
        <f t="shared" ca="1" si="66"/>
        <v>0</v>
      </c>
      <c r="BH58" s="228">
        <f t="shared" ca="1" si="66"/>
        <v>0</v>
      </c>
      <c r="BI58" s="228">
        <f t="shared" ca="1" si="66"/>
        <v>0</v>
      </c>
      <c r="BJ58" s="228">
        <f t="shared" ca="1" si="66"/>
        <v>0</v>
      </c>
      <c r="BK58" s="228">
        <f t="shared" ca="1" si="66"/>
        <v>0</v>
      </c>
      <c r="BL58" s="228">
        <f t="shared" ca="1" si="66"/>
        <v>0</v>
      </c>
      <c r="BM58" s="228">
        <f t="shared" ca="1" si="66"/>
        <v>0</v>
      </c>
      <c r="BN58" s="228">
        <f t="shared" ca="1" si="66"/>
        <v>0</v>
      </c>
      <c r="BO58" s="228">
        <f t="shared" ca="1" si="66"/>
        <v>0</v>
      </c>
      <c r="BP58" s="228">
        <f t="shared" ca="1" si="66"/>
        <v>0</v>
      </c>
      <c r="BQ58" s="228">
        <f t="shared" ca="1" si="66"/>
        <v>0</v>
      </c>
      <c r="BR58" s="228">
        <f t="shared" ca="1" si="66"/>
        <v>0</v>
      </c>
      <c r="BS58" s="228">
        <f t="shared" ca="1" si="66"/>
        <v>0</v>
      </c>
      <c r="BT58" s="228">
        <f t="shared" ca="1" si="67"/>
        <v>0</v>
      </c>
      <c r="BU58" s="228">
        <f t="shared" ca="1" si="67"/>
        <v>0</v>
      </c>
      <c r="BV58" s="228">
        <f t="shared" ca="1" si="67"/>
        <v>0</v>
      </c>
      <c r="BW58" s="228">
        <f t="shared" ca="1" si="67"/>
        <v>0</v>
      </c>
      <c r="BX58" s="228">
        <f t="shared" ca="1" si="67"/>
        <v>0</v>
      </c>
      <c r="BY58" s="228">
        <f t="shared" ca="1" si="67"/>
        <v>0</v>
      </c>
      <c r="BZ58" s="228">
        <f t="shared" ca="1" si="67"/>
        <v>0</v>
      </c>
      <c r="CA58" s="228">
        <f t="shared" ca="1" si="67"/>
        <v>0</v>
      </c>
      <c r="CB58" s="228">
        <f t="shared" ca="1" si="67"/>
        <v>0</v>
      </c>
      <c r="CC58" s="228">
        <f t="shared" ca="1" si="67"/>
        <v>0</v>
      </c>
      <c r="CD58" s="228">
        <f t="shared" ca="1" si="67"/>
        <v>0</v>
      </c>
      <c r="CE58" s="228">
        <f t="shared" ca="1" si="67"/>
        <v>0</v>
      </c>
      <c r="CF58" s="228">
        <f t="shared" ca="1" si="67"/>
        <v>0</v>
      </c>
      <c r="CG58" s="228">
        <f t="shared" ca="1" si="67"/>
        <v>0</v>
      </c>
      <c r="CH58" s="228">
        <f t="shared" ca="1" si="67"/>
        <v>0</v>
      </c>
      <c r="CI58" s="228">
        <f t="shared" ca="1" si="67"/>
        <v>0</v>
      </c>
      <c r="CJ58" s="228">
        <f t="shared" ca="1" si="68"/>
        <v>0</v>
      </c>
      <c r="CK58" s="228">
        <f t="shared" ca="1" si="68"/>
        <v>0</v>
      </c>
      <c r="CL58" s="228">
        <f t="shared" ca="1" si="68"/>
        <v>0</v>
      </c>
      <c r="CM58" s="228">
        <f t="shared" ca="1" si="68"/>
        <v>0</v>
      </c>
      <c r="CN58" s="228">
        <f t="shared" ca="1" si="68"/>
        <v>0</v>
      </c>
      <c r="CO58" s="228">
        <f t="shared" ca="1" si="68"/>
        <v>0</v>
      </c>
      <c r="CP58" s="228">
        <f t="shared" ca="1" si="68"/>
        <v>0</v>
      </c>
      <c r="CQ58" s="228">
        <f t="shared" ca="1" si="68"/>
        <v>0</v>
      </c>
      <c r="CR58" s="228">
        <f t="shared" ca="1" si="68"/>
        <v>0</v>
      </c>
      <c r="CS58" s="228">
        <f t="shared" ca="1" si="68"/>
        <v>0</v>
      </c>
      <c r="CT58" s="228">
        <f t="shared" ca="1" si="69"/>
        <v>0</v>
      </c>
      <c r="CU58" s="228">
        <f t="shared" ca="1" si="69"/>
        <v>0</v>
      </c>
      <c r="CV58" s="228">
        <f t="shared" ca="1" si="69"/>
        <v>0</v>
      </c>
      <c r="CW58" s="228">
        <f t="shared" ca="1" si="69"/>
        <v>0</v>
      </c>
      <c r="CX58" s="228">
        <f t="shared" ca="1" si="69"/>
        <v>0</v>
      </c>
      <c r="CY58" s="228">
        <f t="shared" ca="1" si="69"/>
        <v>0</v>
      </c>
      <c r="CZ58" s="228">
        <f t="shared" ca="1" si="69"/>
        <v>0</v>
      </c>
      <c r="DA58" s="228">
        <f t="shared" ca="1" si="69"/>
        <v>0</v>
      </c>
      <c r="DB58" s="228">
        <f t="shared" ca="1" si="69"/>
        <v>0</v>
      </c>
      <c r="DC58" s="228">
        <f t="shared" ca="1" si="69"/>
        <v>0</v>
      </c>
      <c r="DE58" s="403" t="str">
        <f t="shared" ca="1" si="24"/>
        <v>E.2.2.</v>
      </c>
      <c r="DF58" s="273">
        <f t="shared" ca="1" si="70"/>
        <v>1</v>
      </c>
      <c r="DG58" s="261">
        <f t="shared" ca="1" si="71"/>
        <v>21</v>
      </c>
      <c r="DH58" s="261">
        <v>0</v>
      </c>
    </row>
    <row r="59" spans="1:112" s="261" customFormat="1" hidden="1">
      <c r="A59" s="210">
        <v>47</v>
      </c>
      <c r="B59" s="347" t="str">
        <f t="shared" ca="1" si="12"/>
        <v>E.2.3.</v>
      </c>
      <c r="C59" s="216" t="str">
        <f t="shared" ca="1" si="13"/>
        <v>Veikla</v>
      </c>
      <c r="D59" s="235"/>
      <c r="E59" s="239">
        <f t="shared" ca="1" si="14"/>
        <v>0.21</v>
      </c>
      <c r="F59" s="233">
        <f ca="1">H59+NPV(FD,I59:INDEX(I59:DC59,PAL))</f>
        <v>0</v>
      </c>
      <c r="G59" s="230">
        <f ca="1">SUMIF($H$5:$DC$5,"&lt;="&amp;PAL,$H59:$DC59)</f>
        <v>0</v>
      </c>
      <c r="H59" s="228">
        <f t="shared" ca="1" si="63"/>
        <v>0</v>
      </c>
      <c r="I59" s="228">
        <f t="shared" ca="1" si="63"/>
        <v>0</v>
      </c>
      <c r="J59" s="228">
        <f t="shared" ca="1" si="63"/>
        <v>0</v>
      </c>
      <c r="K59" s="228">
        <f t="shared" ca="1" si="63"/>
        <v>0</v>
      </c>
      <c r="L59" s="228">
        <f t="shared" ca="1" si="63"/>
        <v>0</v>
      </c>
      <c r="M59" s="228">
        <f t="shared" ca="1" si="63"/>
        <v>0</v>
      </c>
      <c r="N59" s="228">
        <f t="shared" ca="1" si="63"/>
        <v>0</v>
      </c>
      <c r="O59" s="228">
        <f t="shared" ca="1" si="63"/>
        <v>0</v>
      </c>
      <c r="P59" s="228">
        <f t="shared" ca="1" si="63"/>
        <v>0</v>
      </c>
      <c r="Q59" s="228">
        <f t="shared" ca="1" si="63"/>
        <v>0</v>
      </c>
      <c r="R59" s="228">
        <f t="shared" ca="1" si="63"/>
        <v>0</v>
      </c>
      <c r="S59" s="228">
        <f t="shared" ca="1" si="63"/>
        <v>0</v>
      </c>
      <c r="T59" s="228">
        <f t="shared" ca="1" si="63"/>
        <v>0</v>
      </c>
      <c r="U59" s="228">
        <f t="shared" ca="1" si="63"/>
        <v>0</v>
      </c>
      <c r="V59" s="228">
        <f t="shared" ca="1" si="63"/>
        <v>0</v>
      </c>
      <c r="W59" s="228">
        <f t="shared" ca="1" si="63"/>
        <v>0</v>
      </c>
      <c r="X59" s="228">
        <f t="shared" ca="1" si="64"/>
        <v>0</v>
      </c>
      <c r="Y59" s="228">
        <f t="shared" ca="1" si="64"/>
        <v>0</v>
      </c>
      <c r="Z59" s="228">
        <f t="shared" ca="1" si="64"/>
        <v>0</v>
      </c>
      <c r="AA59" s="228">
        <f t="shared" ca="1" si="64"/>
        <v>0</v>
      </c>
      <c r="AB59" s="228">
        <f t="shared" ca="1" si="64"/>
        <v>0</v>
      </c>
      <c r="AC59" s="228">
        <f t="shared" ca="1" si="64"/>
        <v>0</v>
      </c>
      <c r="AD59" s="228">
        <f t="shared" ca="1" si="64"/>
        <v>0</v>
      </c>
      <c r="AE59" s="228">
        <f t="shared" ca="1" si="64"/>
        <v>0</v>
      </c>
      <c r="AF59" s="228">
        <f t="shared" ca="1" si="64"/>
        <v>0</v>
      </c>
      <c r="AG59" s="228">
        <f t="shared" ca="1" si="64"/>
        <v>0</v>
      </c>
      <c r="AH59" s="228">
        <f t="shared" ca="1" si="64"/>
        <v>0</v>
      </c>
      <c r="AI59" s="228">
        <f t="shared" ca="1" si="64"/>
        <v>0</v>
      </c>
      <c r="AJ59" s="228">
        <f t="shared" ca="1" si="64"/>
        <v>0</v>
      </c>
      <c r="AK59" s="228">
        <f t="shared" ca="1" si="64"/>
        <v>0</v>
      </c>
      <c r="AL59" s="228">
        <f t="shared" ca="1" si="64"/>
        <v>0</v>
      </c>
      <c r="AM59" s="228">
        <f t="shared" ca="1" si="64"/>
        <v>0</v>
      </c>
      <c r="AN59" s="228">
        <f t="shared" ca="1" si="65"/>
        <v>0</v>
      </c>
      <c r="AO59" s="228">
        <f t="shared" ca="1" si="65"/>
        <v>0</v>
      </c>
      <c r="AP59" s="228">
        <f t="shared" ca="1" si="65"/>
        <v>0</v>
      </c>
      <c r="AQ59" s="228">
        <f t="shared" ca="1" si="65"/>
        <v>0</v>
      </c>
      <c r="AR59" s="228">
        <f t="shared" ca="1" si="65"/>
        <v>0</v>
      </c>
      <c r="AS59" s="228">
        <f t="shared" ca="1" si="65"/>
        <v>0</v>
      </c>
      <c r="AT59" s="228">
        <f t="shared" ca="1" si="65"/>
        <v>0</v>
      </c>
      <c r="AU59" s="228">
        <f t="shared" ca="1" si="65"/>
        <v>0</v>
      </c>
      <c r="AV59" s="228">
        <f t="shared" ca="1" si="65"/>
        <v>0</v>
      </c>
      <c r="AW59" s="228">
        <f t="shared" ca="1" si="65"/>
        <v>0</v>
      </c>
      <c r="AX59" s="228">
        <f t="shared" ca="1" si="65"/>
        <v>0</v>
      </c>
      <c r="AY59" s="228">
        <f t="shared" ca="1" si="65"/>
        <v>0</v>
      </c>
      <c r="AZ59" s="228">
        <f t="shared" ca="1" si="65"/>
        <v>0</v>
      </c>
      <c r="BA59" s="228">
        <f t="shared" ca="1" si="65"/>
        <v>0</v>
      </c>
      <c r="BB59" s="228">
        <f t="shared" ca="1" si="65"/>
        <v>0</v>
      </c>
      <c r="BC59" s="228">
        <f t="shared" ca="1" si="65"/>
        <v>0</v>
      </c>
      <c r="BD59" s="228">
        <f t="shared" ca="1" si="66"/>
        <v>0</v>
      </c>
      <c r="BE59" s="228">
        <f t="shared" ca="1" si="66"/>
        <v>0</v>
      </c>
      <c r="BF59" s="228">
        <f t="shared" ca="1" si="66"/>
        <v>0</v>
      </c>
      <c r="BG59" s="228">
        <f t="shared" ca="1" si="66"/>
        <v>0</v>
      </c>
      <c r="BH59" s="228">
        <f t="shared" ca="1" si="66"/>
        <v>0</v>
      </c>
      <c r="BI59" s="228">
        <f t="shared" ca="1" si="66"/>
        <v>0</v>
      </c>
      <c r="BJ59" s="228">
        <f t="shared" ca="1" si="66"/>
        <v>0</v>
      </c>
      <c r="BK59" s="228">
        <f t="shared" ca="1" si="66"/>
        <v>0</v>
      </c>
      <c r="BL59" s="228">
        <f t="shared" ca="1" si="66"/>
        <v>0</v>
      </c>
      <c r="BM59" s="228">
        <f t="shared" ca="1" si="66"/>
        <v>0</v>
      </c>
      <c r="BN59" s="228">
        <f t="shared" ca="1" si="66"/>
        <v>0</v>
      </c>
      <c r="BO59" s="228">
        <f t="shared" ca="1" si="66"/>
        <v>0</v>
      </c>
      <c r="BP59" s="228">
        <f t="shared" ca="1" si="66"/>
        <v>0</v>
      </c>
      <c r="BQ59" s="228">
        <f t="shared" ca="1" si="66"/>
        <v>0</v>
      </c>
      <c r="BR59" s="228">
        <f t="shared" ca="1" si="66"/>
        <v>0</v>
      </c>
      <c r="BS59" s="228">
        <f t="shared" ca="1" si="66"/>
        <v>0</v>
      </c>
      <c r="BT59" s="228">
        <f t="shared" ca="1" si="67"/>
        <v>0</v>
      </c>
      <c r="BU59" s="228">
        <f t="shared" ca="1" si="67"/>
        <v>0</v>
      </c>
      <c r="BV59" s="228">
        <f t="shared" ca="1" si="67"/>
        <v>0</v>
      </c>
      <c r="BW59" s="228">
        <f t="shared" ca="1" si="67"/>
        <v>0</v>
      </c>
      <c r="BX59" s="228">
        <f t="shared" ca="1" si="67"/>
        <v>0</v>
      </c>
      <c r="BY59" s="228">
        <f t="shared" ca="1" si="67"/>
        <v>0</v>
      </c>
      <c r="BZ59" s="228">
        <f t="shared" ca="1" si="67"/>
        <v>0</v>
      </c>
      <c r="CA59" s="228">
        <f t="shared" ca="1" si="67"/>
        <v>0</v>
      </c>
      <c r="CB59" s="228">
        <f t="shared" ca="1" si="67"/>
        <v>0</v>
      </c>
      <c r="CC59" s="228">
        <f t="shared" ca="1" si="67"/>
        <v>0</v>
      </c>
      <c r="CD59" s="228">
        <f t="shared" ca="1" si="67"/>
        <v>0</v>
      </c>
      <c r="CE59" s="228">
        <f t="shared" ca="1" si="67"/>
        <v>0</v>
      </c>
      <c r="CF59" s="228">
        <f t="shared" ca="1" si="67"/>
        <v>0</v>
      </c>
      <c r="CG59" s="228">
        <f t="shared" ca="1" si="67"/>
        <v>0</v>
      </c>
      <c r="CH59" s="228">
        <f t="shared" ca="1" si="67"/>
        <v>0</v>
      </c>
      <c r="CI59" s="228">
        <f t="shared" ca="1" si="67"/>
        <v>0</v>
      </c>
      <c r="CJ59" s="228">
        <f t="shared" ca="1" si="68"/>
        <v>0</v>
      </c>
      <c r="CK59" s="228">
        <f t="shared" ca="1" si="68"/>
        <v>0</v>
      </c>
      <c r="CL59" s="228">
        <f t="shared" ca="1" si="68"/>
        <v>0</v>
      </c>
      <c r="CM59" s="228">
        <f t="shared" ca="1" si="68"/>
        <v>0</v>
      </c>
      <c r="CN59" s="228">
        <f t="shared" ca="1" si="68"/>
        <v>0</v>
      </c>
      <c r="CO59" s="228">
        <f t="shared" ca="1" si="68"/>
        <v>0</v>
      </c>
      <c r="CP59" s="228">
        <f t="shared" ca="1" si="68"/>
        <v>0</v>
      </c>
      <c r="CQ59" s="228">
        <f t="shared" ca="1" si="68"/>
        <v>0</v>
      </c>
      <c r="CR59" s="228">
        <f t="shared" ca="1" si="68"/>
        <v>0</v>
      </c>
      <c r="CS59" s="228">
        <f t="shared" ca="1" si="68"/>
        <v>0</v>
      </c>
      <c r="CT59" s="228">
        <f t="shared" ca="1" si="69"/>
        <v>0</v>
      </c>
      <c r="CU59" s="228">
        <f t="shared" ca="1" si="69"/>
        <v>0</v>
      </c>
      <c r="CV59" s="228">
        <f t="shared" ca="1" si="69"/>
        <v>0</v>
      </c>
      <c r="CW59" s="228">
        <f t="shared" ca="1" si="69"/>
        <v>0</v>
      </c>
      <c r="CX59" s="228">
        <f t="shared" ca="1" si="69"/>
        <v>0</v>
      </c>
      <c r="CY59" s="228">
        <f t="shared" ca="1" si="69"/>
        <v>0</v>
      </c>
      <c r="CZ59" s="228">
        <f t="shared" ca="1" si="69"/>
        <v>0</v>
      </c>
      <c r="DA59" s="228">
        <f t="shared" ca="1" si="69"/>
        <v>0</v>
      </c>
      <c r="DB59" s="228">
        <f t="shared" ca="1" si="69"/>
        <v>0</v>
      </c>
      <c r="DC59" s="228">
        <f t="shared" ca="1" si="69"/>
        <v>0</v>
      </c>
      <c r="DE59" s="403" t="str">
        <f t="shared" ca="1" si="24"/>
        <v>E.2.3.</v>
      </c>
      <c r="DF59" s="273">
        <f t="shared" ca="1" si="70"/>
        <v>1</v>
      </c>
      <c r="DG59" s="261">
        <f t="shared" ca="1" si="71"/>
        <v>21</v>
      </c>
      <c r="DH59" s="261">
        <v>0</v>
      </c>
    </row>
    <row r="60" spans="1:112" s="261" customFormat="1" hidden="1">
      <c r="A60" s="210">
        <v>48</v>
      </c>
      <c r="B60" s="347" t="str">
        <f t="shared" ca="1" si="12"/>
        <v>E.2.4.</v>
      </c>
      <c r="C60" s="216" t="str">
        <f t="shared" ca="1" si="13"/>
        <v>Veikla</v>
      </c>
      <c r="D60" s="235"/>
      <c r="E60" s="239">
        <f t="shared" ca="1" si="14"/>
        <v>0.21</v>
      </c>
      <c r="F60" s="233">
        <f ca="1">H60+NPV(FD,I60:INDEX(I60:DC60,PAL))</f>
        <v>0</v>
      </c>
      <c r="G60" s="230">
        <f ca="1">SUMIF($H$5:$DC$5,"&lt;="&amp;PAL,$H60:$DC60)</f>
        <v>0</v>
      </c>
      <c r="H60" s="228">
        <f t="shared" ca="1" si="63"/>
        <v>0</v>
      </c>
      <c r="I60" s="228">
        <f t="shared" ca="1" si="63"/>
        <v>0</v>
      </c>
      <c r="J60" s="228">
        <f t="shared" ca="1" si="63"/>
        <v>0</v>
      </c>
      <c r="K60" s="228">
        <f t="shared" ca="1" si="63"/>
        <v>0</v>
      </c>
      <c r="L60" s="228">
        <f t="shared" ca="1" si="63"/>
        <v>0</v>
      </c>
      <c r="M60" s="228">
        <f t="shared" ca="1" si="63"/>
        <v>0</v>
      </c>
      <c r="N60" s="228">
        <f t="shared" ca="1" si="63"/>
        <v>0</v>
      </c>
      <c r="O60" s="228">
        <f t="shared" ca="1" si="63"/>
        <v>0</v>
      </c>
      <c r="P60" s="228">
        <f t="shared" ca="1" si="63"/>
        <v>0</v>
      </c>
      <c r="Q60" s="228">
        <f t="shared" ca="1" si="63"/>
        <v>0</v>
      </c>
      <c r="R60" s="228">
        <f t="shared" ca="1" si="63"/>
        <v>0</v>
      </c>
      <c r="S60" s="228">
        <f t="shared" ca="1" si="63"/>
        <v>0</v>
      </c>
      <c r="T60" s="228">
        <f t="shared" ca="1" si="63"/>
        <v>0</v>
      </c>
      <c r="U60" s="228">
        <f t="shared" ca="1" si="63"/>
        <v>0</v>
      </c>
      <c r="V60" s="228">
        <f t="shared" ca="1" si="63"/>
        <v>0</v>
      </c>
      <c r="W60" s="228">
        <f t="shared" ca="1" si="63"/>
        <v>0</v>
      </c>
      <c r="X60" s="228">
        <f t="shared" ca="1" si="64"/>
        <v>0</v>
      </c>
      <c r="Y60" s="228">
        <f t="shared" ca="1" si="64"/>
        <v>0</v>
      </c>
      <c r="Z60" s="228">
        <f t="shared" ca="1" si="64"/>
        <v>0</v>
      </c>
      <c r="AA60" s="228">
        <f t="shared" ca="1" si="64"/>
        <v>0</v>
      </c>
      <c r="AB60" s="228">
        <f t="shared" ca="1" si="64"/>
        <v>0</v>
      </c>
      <c r="AC60" s="228">
        <f t="shared" ca="1" si="64"/>
        <v>0</v>
      </c>
      <c r="AD60" s="228">
        <f t="shared" ca="1" si="64"/>
        <v>0</v>
      </c>
      <c r="AE60" s="228">
        <f t="shared" ca="1" si="64"/>
        <v>0</v>
      </c>
      <c r="AF60" s="228">
        <f t="shared" ca="1" si="64"/>
        <v>0</v>
      </c>
      <c r="AG60" s="228">
        <f t="shared" ca="1" si="64"/>
        <v>0</v>
      </c>
      <c r="AH60" s="228">
        <f t="shared" ca="1" si="64"/>
        <v>0</v>
      </c>
      <c r="AI60" s="228">
        <f t="shared" ca="1" si="64"/>
        <v>0</v>
      </c>
      <c r="AJ60" s="228">
        <f t="shared" ca="1" si="64"/>
        <v>0</v>
      </c>
      <c r="AK60" s="228">
        <f t="shared" ca="1" si="64"/>
        <v>0</v>
      </c>
      <c r="AL60" s="228">
        <f t="shared" ca="1" si="64"/>
        <v>0</v>
      </c>
      <c r="AM60" s="228">
        <f t="shared" ca="1" si="64"/>
        <v>0</v>
      </c>
      <c r="AN60" s="228">
        <f t="shared" ca="1" si="65"/>
        <v>0</v>
      </c>
      <c r="AO60" s="228">
        <f t="shared" ca="1" si="65"/>
        <v>0</v>
      </c>
      <c r="AP60" s="228">
        <f t="shared" ca="1" si="65"/>
        <v>0</v>
      </c>
      <c r="AQ60" s="228">
        <f t="shared" ca="1" si="65"/>
        <v>0</v>
      </c>
      <c r="AR60" s="228">
        <f t="shared" ca="1" si="65"/>
        <v>0</v>
      </c>
      <c r="AS60" s="228">
        <f t="shared" ca="1" si="65"/>
        <v>0</v>
      </c>
      <c r="AT60" s="228">
        <f t="shared" ca="1" si="65"/>
        <v>0</v>
      </c>
      <c r="AU60" s="228">
        <f t="shared" ca="1" si="65"/>
        <v>0</v>
      </c>
      <c r="AV60" s="228">
        <f t="shared" ca="1" si="65"/>
        <v>0</v>
      </c>
      <c r="AW60" s="228">
        <f t="shared" ca="1" si="65"/>
        <v>0</v>
      </c>
      <c r="AX60" s="228">
        <f t="shared" ca="1" si="65"/>
        <v>0</v>
      </c>
      <c r="AY60" s="228">
        <f t="shared" ca="1" si="65"/>
        <v>0</v>
      </c>
      <c r="AZ60" s="228">
        <f t="shared" ca="1" si="65"/>
        <v>0</v>
      </c>
      <c r="BA60" s="228">
        <f t="shared" ca="1" si="65"/>
        <v>0</v>
      </c>
      <c r="BB60" s="228">
        <f t="shared" ca="1" si="65"/>
        <v>0</v>
      </c>
      <c r="BC60" s="228">
        <f t="shared" ca="1" si="65"/>
        <v>0</v>
      </c>
      <c r="BD60" s="228">
        <f t="shared" ca="1" si="66"/>
        <v>0</v>
      </c>
      <c r="BE60" s="228">
        <f t="shared" ca="1" si="66"/>
        <v>0</v>
      </c>
      <c r="BF60" s="228">
        <f t="shared" ca="1" si="66"/>
        <v>0</v>
      </c>
      <c r="BG60" s="228">
        <f t="shared" ca="1" si="66"/>
        <v>0</v>
      </c>
      <c r="BH60" s="228">
        <f t="shared" ca="1" si="66"/>
        <v>0</v>
      </c>
      <c r="BI60" s="228">
        <f t="shared" ca="1" si="66"/>
        <v>0</v>
      </c>
      <c r="BJ60" s="228">
        <f t="shared" ca="1" si="66"/>
        <v>0</v>
      </c>
      <c r="BK60" s="228">
        <f t="shared" ca="1" si="66"/>
        <v>0</v>
      </c>
      <c r="BL60" s="228">
        <f t="shared" ca="1" si="66"/>
        <v>0</v>
      </c>
      <c r="BM60" s="228">
        <f t="shared" ca="1" si="66"/>
        <v>0</v>
      </c>
      <c r="BN60" s="228">
        <f t="shared" ca="1" si="66"/>
        <v>0</v>
      </c>
      <c r="BO60" s="228">
        <f t="shared" ca="1" si="66"/>
        <v>0</v>
      </c>
      <c r="BP60" s="228">
        <f t="shared" ca="1" si="66"/>
        <v>0</v>
      </c>
      <c r="BQ60" s="228">
        <f t="shared" ca="1" si="66"/>
        <v>0</v>
      </c>
      <c r="BR60" s="228">
        <f t="shared" ca="1" si="66"/>
        <v>0</v>
      </c>
      <c r="BS60" s="228">
        <f t="shared" ca="1" si="66"/>
        <v>0</v>
      </c>
      <c r="BT60" s="228">
        <f t="shared" ca="1" si="67"/>
        <v>0</v>
      </c>
      <c r="BU60" s="228">
        <f t="shared" ca="1" si="67"/>
        <v>0</v>
      </c>
      <c r="BV60" s="228">
        <f t="shared" ca="1" si="67"/>
        <v>0</v>
      </c>
      <c r="BW60" s="228">
        <f t="shared" ca="1" si="67"/>
        <v>0</v>
      </c>
      <c r="BX60" s="228">
        <f t="shared" ca="1" si="67"/>
        <v>0</v>
      </c>
      <c r="BY60" s="228">
        <f t="shared" ca="1" si="67"/>
        <v>0</v>
      </c>
      <c r="BZ60" s="228">
        <f t="shared" ca="1" si="67"/>
        <v>0</v>
      </c>
      <c r="CA60" s="228">
        <f t="shared" ca="1" si="67"/>
        <v>0</v>
      </c>
      <c r="CB60" s="228">
        <f t="shared" ca="1" si="67"/>
        <v>0</v>
      </c>
      <c r="CC60" s="228">
        <f t="shared" ca="1" si="67"/>
        <v>0</v>
      </c>
      <c r="CD60" s="228">
        <f t="shared" ca="1" si="67"/>
        <v>0</v>
      </c>
      <c r="CE60" s="228">
        <f t="shared" ca="1" si="67"/>
        <v>0</v>
      </c>
      <c r="CF60" s="228">
        <f t="shared" ca="1" si="67"/>
        <v>0</v>
      </c>
      <c r="CG60" s="228">
        <f t="shared" ca="1" si="67"/>
        <v>0</v>
      </c>
      <c r="CH60" s="228">
        <f t="shared" ca="1" si="67"/>
        <v>0</v>
      </c>
      <c r="CI60" s="228">
        <f t="shared" ca="1" si="67"/>
        <v>0</v>
      </c>
      <c r="CJ60" s="228">
        <f t="shared" ca="1" si="68"/>
        <v>0</v>
      </c>
      <c r="CK60" s="228">
        <f t="shared" ca="1" si="68"/>
        <v>0</v>
      </c>
      <c r="CL60" s="228">
        <f t="shared" ca="1" si="68"/>
        <v>0</v>
      </c>
      <c r="CM60" s="228">
        <f t="shared" ca="1" si="68"/>
        <v>0</v>
      </c>
      <c r="CN60" s="228">
        <f t="shared" ca="1" si="68"/>
        <v>0</v>
      </c>
      <c r="CO60" s="228">
        <f t="shared" ca="1" si="68"/>
        <v>0</v>
      </c>
      <c r="CP60" s="228">
        <f t="shared" ca="1" si="68"/>
        <v>0</v>
      </c>
      <c r="CQ60" s="228">
        <f t="shared" ca="1" si="68"/>
        <v>0</v>
      </c>
      <c r="CR60" s="228">
        <f t="shared" ca="1" si="68"/>
        <v>0</v>
      </c>
      <c r="CS60" s="228">
        <f t="shared" ca="1" si="68"/>
        <v>0</v>
      </c>
      <c r="CT60" s="228">
        <f t="shared" ca="1" si="69"/>
        <v>0</v>
      </c>
      <c r="CU60" s="228">
        <f t="shared" ca="1" si="69"/>
        <v>0</v>
      </c>
      <c r="CV60" s="228">
        <f t="shared" ca="1" si="69"/>
        <v>0</v>
      </c>
      <c r="CW60" s="228">
        <f t="shared" ca="1" si="69"/>
        <v>0</v>
      </c>
      <c r="CX60" s="228">
        <f t="shared" ca="1" si="69"/>
        <v>0</v>
      </c>
      <c r="CY60" s="228">
        <f t="shared" ca="1" si="69"/>
        <v>0</v>
      </c>
      <c r="CZ60" s="228">
        <f t="shared" ca="1" si="69"/>
        <v>0</v>
      </c>
      <c r="DA60" s="228">
        <f t="shared" ca="1" si="69"/>
        <v>0</v>
      </c>
      <c r="DB60" s="228">
        <f t="shared" ca="1" si="69"/>
        <v>0</v>
      </c>
      <c r="DC60" s="228">
        <f t="shared" ca="1" si="69"/>
        <v>0</v>
      </c>
      <c r="DE60" s="403" t="str">
        <f t="shared" ca="1" si="24"/>
        <v>E.2.4.</v>
      </c>
      <c r="DF60" s="273">
        <f t="shared" ca="1" si="70"/>
        <v>1</v>
      </c>
      <c r="DG60" s="261">
        <f t="shared" ca="1" si="71"/>
        <v>21</v>
      </c>
      <c r="DH60" s="261">
        <v>0</v>
      </c>
    </row>
    <row r="61" spans="1:112" s="261" customFormat="1" hidden="1">
      <c r="A61" s="210">
        <v>49</v>
      </c>
      <c r="B61" s="347" t="str">
        <f t="shared" ca="1" si="12"/>
        <v>E.2.5.</v>
      </c>
      <c r="C61" s="216" t="str">
        <f t="shared" ca="1" si="13"/>
        <v>Veikla</v>
      </c>
      <c r="D61" s="235"/>
      <c r="E61" s="239">
        <f t="shared" ca="1" si="14"/>
        <v>0.21</v>
      </c>
      <c r="F61" s="233">
        <f ca="1">H61+NPV(FD,I61:INDEX(I61:DC61,PAL))</f>
        <v>0</v>
      </c>
      <c r="G61" s="230">
        <f ca="1">SUMIF($H$5:$DC$5,"&lt;="&amp;PAL,$H61:$DC61)</f>
        <v>0</v>
      </c>
      <c r="H61" s="228">
        <f t="shared" ca="1" si="63"/>
        <v>0</v>
      </c>
      <c r="I61" s="228">
        <f t="shared" ca="1" si="63"/>
        <v>0</v>
      </c>
      <c r="J61" s="228">
        <f t="shared" ca="1" si="63"/>
        <v>0</v>
      </c>
      <c r="K61" s="228">
        <f t="shared" ca="1" si="63"/>
        <v>0</v>
      </c>
      <c r="L61" s="228">
        <f t="shared" ca="1" si="63"/>
        <v>0</v>
      </c>
      <c r="M61" s="228">
        <f t="shared" ca="1" si="63"/>
        <v>0</v>
      </c>
      <c r="N61" s="228">
        <f t="shared" ca="1" si="63"/>
        <v>0</v>
      </c>
      <c r="O61" s="228">
        <f t="shared" ca="1" si="63"/>
        <v>0</v>
      </c>
      <c r="P61" s="228">
        <f t="shared" ca="1" si="63"/>
        <v>0</v>
      </c>
      <c r="Q61" s="228">
        <f t="shared" ca="1" si="63"/>
        <v>0</v>
      </c>
      <c r="R61" s="228">
        <f t="shared" ca="1" si="63"/>
        <v>0</v>
      </c>
      <c r="S61" s="228">
        <f t="shared" ca="1" si="63"/>
        <v>0</v>
      </c>
      <c r="T61" s="228">
        <f t="shared" ca="1" si="63"/>
        <v>0</v>
      </c>
      <c r="U61" s="228">
        <f t="shared" ca="1" si="63"/>
        <v>0</v>
      </c>
      <c r="V61" s="228">
        <f t="shared" ca="1" si="63"/>
        <v>0</v>
      </c>
      <c r="W61" s="228">
        <f t="shared" ca="1" si="63"/>
        <v>0</v>
      </c>
      <c r="X61" s="228">
        <f t="shared" ca="1" si="64"/>
        <v>0</v>
      </c>
      <c r="Y61" s="228">
        <f t="shared" ca="1" si="64"/>
        <v>0</v>
      </c>
      <c r="Z61" s="228">
        <f t="shared" ca="1" si="64"/>
        <v>0</v>
      </c>
      <c r="AA61" s="228">
        <f t="shared" ca="1" si="64"/>
        <v>0</v>
      </c>
      <c r="AB61" s="228">
        <f t="shared" ca="1" si="64"/>
        <v>0</v>
      </c>
      <c r="AC61" s="228">
        <f t="shared" ca="1" si="64"/>
        <v>0</v>
      </c>
      <c r="AD61" s="228">
        <f t="shared" ca="1" si="64"/>
        <v>0</v>
      </c>
      <c r="AE61" s="228">
        <f t="shared" ca="1" si="64"/>
        <v>0</v>
      </c>
      <c r="AF61" s="228">
        <f t="shared" ca="1" si="64"/>
        <v>0</v>
      </c>
      <c r="AG61" s="228">
        <f t="shared" ca="1" si="64"/>
        <v>0</v>
      </c>
      <c r="AH61" s="228">
        <f t="shared" ca="1" si="64"/>
        <v>0</v>
      </c>
      <c r="AI61" s="228">
        <f t="shared" ca="1" si="64"/>
        <v>0</v>
      </c>
      <c r="AJ61" s="228">
        <f t="shared" ca="1" si="64"/>
        <v>0</v>
      </c>
      <c r="AK61" s="228">
        <f t="shared" ca="1" si="64"/>
        <v>0</v>
      </c>
      <c r="AL61" s="228">
        <f t="shared" ca="1" si="64"/>
        <v>0</v>
      </c>
      <c r="AM61" s="228">
        <f t="shared" ca="1" si="64"/>
        <v>0</v>
      </c>
      <c r="AN61" s="228">
        <f t="shared" ca="1" si="65"/>
        <v>0</v>
      </c>
      <c r="AO61" s="228">
        <f t="shared" ca="1" si="65"/>
        <v>0</v>
      </c>
      <c r="AP61" s="228">
        <f t="shared" ca="1" si="65"/>
        <v>0</v>
      </c>
      <c r="AQ61" s="228">
        <f t="shared" ca="1" si="65"/>
        <v>0</v>
      </c>
      <c r="AR61" s="228">
        <f t="shared" ca="1" si="65"/>
        <v>0</v>
      </c>
      <c r="AS61" s="228">
        <f t="shared" ca="1" si="65"/>
        <v>0</v>
      </c>
      <c r="AT61" s="228">
        <f t="shared" ca="1" si="65"/>
        <v>0</v>
      </c>
      <c r="AU61" s="228">
        <f t="shared" ca="1" si="65"/>
        <v>0</v>
      </c>
      <c r="AV61" s="228">
        <f t="shared" ca="1" si="65"/>
        <v>0</v>
      </c>
      <c r="AW61" s="228">
        <f t="shared" ca="1" si="65"/>
        <v>0</v>
      </c>
      <c r="AX61" s="228">
        <f t="shared" ca="1" si="65"/>
        <v>0</v>
      </c>
      <c r="AY61" s="228">
        <f t="shared" ca="1" si="65"/>
        <v>0</v>
      </c>
      <c r="AZ61" s="228">
        <f t="shared" ca="1" si="65"/>
        <v>0</v>
      </c>
      <c r="BA61" s="228">
        <f t="shared" ca="1" si="65"/>
        <v>0</v>
      </c>
      <c r="BB61" s="228">
        <f t="shared" ca="1" si="65"/>
        <v>0</v>
      </c>
      <c r="BC61" s="228">
        <f t="shared" ca="1" si="65"/>
        <v>0</v>
      </c>
      <c r="BD61" s="228">
        <f t="shared" ca="1" si="66"/>
        <v>0</v>
      </c>
      <c r="BE61" s="228">
        <f t="shared" ca="1" si="66"/>
        <v>0</v>
      </c>
      <c r="BF61" s="228">
        <f t="shared" ca="1" si="66"/>
        <v>0</v>
      </c>
      <c r="BG61" s="228">
        <f t="shared" ca="1" si="66"/>
        <v>0</v>
      </c>
      <c r="BH61" s="228">
        <f t="shared" ca="1" si="66"/>
        <v>0</v>
      </c>
      <c r="BI61" s="228">
        <f t="shared" ca="1" si="66"/>
        <v>0</v>
      </c>
      <c r="BJ61" s="228">
        <f t="shared" ca="1" si="66"/>
        <v>0</v>
      </c>
      <c r="BK61" s="228">
        <f t="shared" ca="1" si="66"/>
        <v>0</v>
      </c>
      <c r="BL61" s="228">
        <f t="shared" ca="1" si="66"/>
        <v>0</v>
      </c>
      <c r="BM61" s="228">
        <f t="shared" ca="1" si="66"/>
        <v>0</v>
      </c>
      <c r="BN61" s="228">
        <f t="shared" ca="1" si="66"/>
        <v>0</v>
      </c>
      <c r="BO61" s="228">
        <f t="shared" ca="1" si="66"/>
        <v>0</v>
      </c>
      <c r="BP61" s="228">
        <f t="shared" ca="1" si="66"/>
        <v>0</v>
      </c>
      <c r="BQ61" s="228">
        <f t="shared" ca="1" si="66"/>
        <v>0</v>
      </c>
      <c r="BR61" s="228">
        <f t="shared" ca="1" si="66"/>
        <v>0</v>
      </c>
      <c r="BS61" s="228">
        <f t="shared" ca="1" si="66"/>
        <v>0</v>
      </c>
      <c r="BT61" s="228">
        <f t="shared" ca="1" si="67"/>
        <v>0</v>
      </c>
      <c r="BU61" s="228">
        <f t="shared" ca="1" si="67"/>
        <v>0</v>
      </c>
      <c r="BV61" s="228">
        <f t="shared" ca="1" si="67"/>
        <v>0</v>
      </c>
      <c r="BW61" s="228">
        <f t="shared" ca="1" si="67"/>
        <v>0</v>
      </c>
      <c r="BX61" s="228">
        <f t="shared" ca="1" si="67"/>
        <v>0</v>
      </c>
      <c r="BY61" s="228">
        <f t="shared" ca="1" si="67"/>
        <v>0</v>
      </c>
      <c r="BZ61" s="228">
        <f t="shared" ca="1" si="67"/>
        <v>0</v>
      </c>
      <c r="CA61" s="228">
        <f t="shared" ca="1" si="67"/>
        <v>0</v>
      </c>
      <c r="CB61" s="228">
        <f t="shared" ca="1" si="67"/>
        <v>0</v>
      </c>
      <c r="CC61" s="228">
        <f t="shared" ca="1" si="67"/>
        <v>0</v>
      </c>
      <c r="CD61" s="228">
        <f t="shared" ca="1" si="67"/>
        <v>0</v>
      </c>
      <c r="CE61" s="228">
        <f t="shared" ca="1" si="67"/>
        <v>0</v>
      </c>
      <c r="CF61" s="228">
        <f t="shared" ca="1" si="67"/>
        <v>0</v>
      </c>
      <c r="CG61" s="228">
        <f t="shared" ca="1" si="67"/>
        <v>0</v>
      </c>
      <c r="CH61" s="228">
        <f t="shared" ca="1" si="67"/>
        <v>0</v>
      </c>
      <c r="CI61" s="228">
        <f t="shared" ca="1" si="67"/>
        <v>0</v>
      </c>
      <c r="CJ61" s="228">
        <f t="shared" ca="1" si="68"/>
        <v>0</v>
      </c>
      <c r="CK61" s="228">
        <f t="shared" ca="1" si="68"/>
        <v>0</v>
      </c>
      <c r="CL61" s="228">
        <f t="shared" ca="1" si="68"/>
        <v>0</v>
      </c>
      <c r="CM61" s="228">
        <f t="shared" ca="1" si="68"/>
        <v>0</v>
      </c>
      <c r="CN61" s="228">
        <f t="shared" ca="1" si="68"/>
        <v>0</v>
      </c>
      <c r="CO61" s="228">
        <f t="shared" ca="1" si="68"/>
        <v>0</v>
      </c>
      <c r="CP61" s="228">
        <f t="shared" ca="1" si="68"/>
        <v>0</v>
      </c>
      <c r="CQ61" s="228">
        <f t="shared" ca="1" si="68"/>
        <v>0</v>
      </c>
      <c r="CR61" s="228">
        <f t="shared" ca="1" si="68"/>
        <v>0</v>
      </c>
      <c r="CS61" s="228">
        <f t="shared" ca="1" si="68"/>
        <v>0</v>
      </c>
      <c r="CT61" s="228">
        <f t="shared" ca="1" si="69"/>
        <v>0</v>
      </c>
      <c r="CU61" s="228">
        <f t="shared" ca="1" si="69"/>
        <v>0</v>
      </c>
      <c r="CV61" s="228">
        <f t="shared" ca="1" si="69"/>
        <v>0</v>
      </c>
      <c r="CW61" s="228">
        <f t="shared" ca="1" si="69"/>
        <v>0</v>
      </c>
      <c r="CX61" s="228">
        <f t="shared" ca="1" si="69"/>
        <v>0</v>
      </c>
      <c r="CY61" s="228">
        <f t="shared" ca="1" si="69"/>
        <v>0</v>
      </c>
      <c r="CZ61" s="228">
        <f t="shared" ca="1" si="69"/>
        <v>0</v>
      </c>
      <c r="DA61" s="228">
        <f t="shared" ca="1" si="69"/>
        <v>0</v>
      </c>
      <c r="DB61" s="228">
        <f t="shared" ca="1" si="69"/>
        <v>0</v>
      </c>
      <c r="DC61" s="228">
        <f t="shared" ca="1" si="69"/>
        <v>0</v>
      </c>
      <c r="DE61" s="403" t="str">
        <f t="shared" ca="1" si="24"/>
        <v>E.2.5.</v>
      </c>
      <c r="DF61" s="273">
        <f t="shared" ca="1" si="70"/>
        <v>1</v>
      </c>
      <c r="DG61" s="261">
        <f t="shared" ca="1" si="71"/>
        <v>21</v>
      </c>
      <c r="DH61" s="261">
        <v>0</v>
      </c>
    </row>
    <row r="62" spans="1:112" s="261" customFormat="1" hidden="1">
      <c r="A62" s="210">
        <v>50</v>
      </c>
      <c r="B62" s="347" t="str">
        <f t="shared" ca="1" si="12"/>
        <v>E.2.6.</v>
      </c>
      <c r="C62" s="216" t="str">
        <f t="shared" ca="1" si="13"/>
        <v>Veikla</v>
      </c>
      <c r="D62" s="235"/>
      <c r="E62" s="239">
        <f t="shared" ca="1" si="14"/>
        <v>0.21</v>
      </c>
      <c r="F62" s="233">
        <f ca="1">H62+NPV(FD,I62:INDEX(I62:DC62,PAL))</f>
        <v>0</v>
      </c>
      <c r="G62" s="230">
        <f ca="1">SUMIF($H$5:$DC$5,"&lt;="&amp;PAL,$H62:$DC62)</f>
        <v>0</v>
      </c>
      <c r="H62" s="228">
        <f t="shared" ca="1" si="63"/>
        <v>0</v>
      </c>
      <c r="I62" s="228">
        <f t="shared" ca="1" si="63"/>
        <v>0</v>
      </c>
      <c r="J62" s="228">
        <f t="shared" ca="1" si="63"/>
        <v>0</v>
      </c>
      <c r="K62" s="228">
        <f t="shared" ca="1" si="63"/>
        <v>0</v>
      </c>
      <c r="L62" s="228">
        <f t="shared" ca="1" si="63"/>
        <v>0</v>
      </c>
      <c r="M62" s="228">
        <f t="shared" ca="1" si="63"/>
        <v>0</v>
      </c>
      <c r="N62" s="228">
        <f t="shared" ca="1" si="63"/>
        <v>0</v>
      </c>
      <c r="O62" s="228">
        <f t="shared" ca="1" si="63"/>
        <v>0</v>
      </c>
      <c r="P62" s="228">
        <f t="shared" ca="1" si="63"/>
        <v>0</v>
      </c>
      <c r="Q62" s="228">
        <f t="shared" ca="1" si="63"/>
        <v>0</v>
      </c>
      <c r="R62" s="228">
        <f t="shared" ca="1" si="63"/>
        <v>0</v>
      </c>
      <c r="S62" s="228">
        <f t="shared" ca="1" si="63"/>
        <v>0</v>
      </c>
      <c r="T62" s="228">
        <f t="shared" ca="1" si="63"/>
        <v>0</v>
      </c>
      <c r="U62" s="228">
        <f t="shared" ca="1" si="63"/>
        <v>0</v>
      </c>
      <c r="V62" s="228">
        <f t="shared" ca="1" si="63"/>
        <v>0</v>
      </c>
      <c r="W62" s="228">
        <f t="shared" ca="1" si="63"/>
        <v>0</v>
      </c>
      <c r="X62" s="228">
        <f t="shared" ca="1" si="64"/>
        <v>0</v>
      </c>
      <c r="Y62" s="228">
        <f t="shared" ca="1" si="64"/>
        <v>0</v>
      </c>
      <c r="Z62" s="228">
        <f t="shared" ca="1" si="64"/>
        <v>0</v>
      </c>
      <c r="AA62" s="228">
        <f t="shared" ca="1" si="64"/>
        <v>0</v>
      </c>
      <c r="AB62" s="228">
        <f t="shared" ca="1" si="64"/>
        <v>0</v>
      </c>
      <c r="AC62" s="228">
        <f t="shared" ca="1" si="64"/>
        <v>0</v>
      </c>
      <c r="AD62" s="228">
        <f t="shared" ca="1" si="64"/>
        <v>0</v>
      </c>
      <c r="AE62" s="228">
        <f t="shared" ca="1" si="64"/>
        <v>0</v>
      </c>
      <c r="AF62" s="228">
        <f t="shared" ca="1" si="64"/>
        <v>0</v>
      </c>
      <c r="AG62" s="228">
        <f t="shared" ca="1" si="64"/>
        <v>0</v>
      </c>
      <c r="AH62" s="228">
        <f t="shared" ca="1" si="64"/>
        <v>0</v>
      </c>
      <c r="AI62" s="228">
        <f t="shared" ca="1" si="64"/>
        <v>0</v>
      </c>
      <c r="AJ62" s="228">
        <f t="shared" ca="1" si="64"/>
        <v>0</v>
      </c>
      <c r="AK62" s="228">
        <f t="shared" ca="1" si="64"/>
        <v>0</v>
      </c>
      <c r="AL62" s="228">
        <f t="shared" ca="1" si="64"/>
        <v>0</v>
      </c>
      <c r="AM62" s="228">
        <f t="shared" ca="1" si="64"/>
        <v>0</v>
      </c>
      <c r="AN62" s="228">
        <f t="shared" ca="1" si="65"/>
        <v>0</v>
      </c>
      <c r="AO62" s="228">
        <f t="shared" ca="1" si="65"/>
        <v>0</v>
      </c>
      <c r="AP62" s="228">
        <f t="shared" ca="1" si="65"/>
        <v>0</v>
      </c>
      <c r="AQ62" s="228">
        <f t="shared" ca="1" si="65"/>
        <v>0</v>
      </c>
      <c r="AR62" s="228">
        <f t="shared" ca="1" si="65"/>
        <v>0</v>
      </c>
      <c r="AS62" s="228">
        <f t="shared" ca="1" si="65"/>
        <v>0</v>
      </c>
      <c r="AT62" s="228">
        <f t="shared" ca="1" si="65"/>
        <v>0</v>
      </c>
      <c r="AU62" s="228">
        <f t="shared" ca="1" si="65"/>
        <v>0</v>
      </c>
      <c r="AV62" s="228">
        <f t="shared" ca="1" si="65"/>
        <v>0</v>
      </c>
      <c r="AW62" s="228">
        <f t="shared" ca="1" si="65"/>
        <v>0</v>
      </c>
      <c r="AX62" s="228">
        <f t="shared" ca="1" si="65"/>
        <v>0</v>
      </c>
      <c r="AY62" s="228">
        <f t="shared" ca="1" si="65"/>
        <v>0</v>
      </c>
      <c r="AZ62" s="228">
        <f t="shared" ca="1" si="65"/>
        <v>0</v>
      </c>
      <c r="BA62" s="228">
        <f t="shared" ca="1" si="65"/>
        <v>0</v>
      </c>
      <c r="BB62" s="228">
        <f t="shared" ca="1" si="65"/>
        <v>0</v>
      </c>
      <c r="BC62" s="228">
        <f t="shared" ca="1" si="65"/>
        <v>0</v>
      </c>
      <c r="BD62" s="228">
        <f t="shared" ca="1" si="66"/>
        <v>0</v>
      </c>
      <c r="BE62" s="228">
        <f t="shared" ca="1" si="66"/>
        <v>0</v>
      </c>
      <c r="BF62" s="228">
        <f t="shared" ca="1" si="66"/>
        <v>0</v>
      </c>
      <c r="BG62" s="228">
        <f t="shared" ca="1" si="66"/>
        <v>0</v>
      </c>
      <c r="BH62" s="228">
        <f t="shared" ca="1" si="66"/>
        <v>0</v>
      </c>
      <c r="BI62" s="228">
        <f t="shared" ca="1" si="66"/>
        <v>0</v>
      </c>
      <c r="BJ62" s="228">
        <f t="shared" ca="1" si="66"/>
        <v>0</v>
      </c>
      <c r="BK62" s="228">
        <f t="shared" ca="1" si="66"/>
        <v>0</v>
      </c>
      <c r="BL62" s="228">
        <f t="shared" ca="1" si="66"/>
        <v>0</v>
      </c>
      <c r="BM62" s="228">
        <f t="shared" ca="1" si="66"/>
        <v>0</v>
      </c>
      <c r="BN62" s="228">
        <f t="shared" ca="1" si="66"/>
        <v>0</v>
      </c>
      <c r="BO62" s="228">
        <f t="shared" ca="1" si="66"/>
        <v>0</v>
      </c>
      <c r="BP62" s="228">
        <f t="shared" ca="1" si="66"/>
        <v>0</v>
      </c>
      <c r="BQ62" s="228">
        <f t="shared" ca="1" si="66"/>
        <v>0</v>
      </c>
      <c r="BR62" s="228">
        <f t="shared" ca="1" si="66"/>
        <v>0</v>
      </c>
      <c r="BS62" s="228">
        <f t="shared" ca="1" si="66"/>
        <v>0</v>
      </c>
      <c r="BT62" s="228">
        <f t="shared" ca="1" si="67"/>
        <v>0</v>
      </c>
      <c r="BU62" s="228">
        <f t="shared" ca="1" si="67"/>
        <v>0</v>
      </c>
      <c r="BV62" s="228">
        <f t="shared" ca="1" si="67"/>
        <v>0</v>
      </c>
      <c r="BW62" s="228">
        <f t="shared" ca="1" si="67"/>
        <v>0</v>
      </c>
      <c r="BX62" s="228">
        <f t="shared" ca="1" si="67"/>
        <v>0</v>
      </c>
      <c r="BY62" s="228">
        <f t="shared" ca="1" si="67"/>
        <v>0</v>
      </c>
      <c r="BZ62" s="228">
        <f t="shared" ca="1" si="67"/>
        <v>0</v>
      </c>
      <c r="CA62" s="228">
        <f t="shared" ca="1" si="67"/>
        <v>0</v>
      </c>
      <c r="CB62" s="228">
        <f t="shared" ca="1" si="67"/>
        <v>0</v>
      </c>
      <c r="CC62" s="228">
        <f t="shared" ca="1" si="67"/>
        <v>0</v>
      </c>
      <c r="CD62" s="228">
        <f t="shared" ca="1" si="67"/>
        <v>0</v>
      </c>
      <c r="CE62" s="228">
        <f t="shared" ca="1" si="67"/>
        <v>0</v>
      </c>
      <c r="CF62" s="228">
        <f t="shared" ca="1" si="67"/>
        <v>0</v>
      </c>
      <c r="CG62" s="228">
        <f t="shared" ca="1" si="67"/>
        <v>0</v>
      </c>
      <c r="CH62" s="228">
        <f t="shared" ca="1" si="67"/>
        <v>0</v>
      </c>
      <c r="CI62" s="228">
        <f t="shared" ca="1" si="67"/>
        <v>0</v>
      </c>
      <c r="CJ62" s="228">
        <f t="shared" ca="1" si="68"/>
        <v>0</v>
      </c>
      <c r="CK62" s="228">
        <f t="shared" ca="1" si="68"/>
        <v>0</v>
      </c>
      <c r="CL62" s="228">
        <f t="shared" ca="1" si="68"/>
        <v>0</v>
      </c>
      <c r="CM62" s="228">
        <f t="shared" ca="1" si="68"/>
        <v>0</v>
      </c>
      <c r="CN62" s="228">
        <f t="shared" ca="1" si="68"/>
        <v>0</v>
      </c>
      <c r="CO62" s="228">
        <f t="shared" ca="1" si="68"/>
        <v>0</v>
      </c>
      <c r="CP62" s="228">
        <f t="shared" ca="1" si="68"/>
        <v>0</v>
      </c>
      <c r="CQ62" s="228">
        <f t="shared" ca="1" si="68"/>
        <v>0</v>
      </c>
      <c r="CR62" s="228">
        <f t="shared" ca="1" si="68"/>
        <v>0</v>
      </c>
      <c r="CS62" s="228">
        <f t="shared" ca="1" si="68"/>
        <v>0</v>
      </c>
      <c r="CT62" s="228">
        <f t="shared" ca="1" si="69"/>
        <v>0</v>
      </c>
      <c r="CU62" s="228">
        <f t="shared" ca="1" si="69"/>
        <v>0</v>
      </c>
      <c r="CV62" s="228">
        <f t="shared" ca="1" si="69"/>
        <v>0</v>
      </c>
      <c r="CW62" s="228">
        <f t="shared" ca="1" si="69"/>
        <v>0</v>
      </c>
      <c r="CX62" s="228">
        <f t="shared" ca="1" si="69"/>
        <v>0</v>
      </c>
      <c r="CY62" s="228">
        <f t="shared" ca="1" si="69"/>
        <v>0</v>
      </c>
      <c r="CZ62" s="228">
        <f t="shared" ca="1" si="69"/>
        <v>0</v>
      </c>
      <c r="DA62" s="228">
        <f t="shared" ca="1" si="69"/>
        <v>0</v>
      </c>
      <c r="DB62" s="228">
        <f t="shared" ca="1" si="69"/>
        <v>0</v>
      </c>
      <c r="DC62" s="228">
        <f t="shared" ca="1" si="69"/>
        <v>0</v>
      </c>
      <c r="DE62" s="403" t="str">
        <f t="shared" ca="1" si="24"/>
        <v>E.2.6.</v>
      </c>
      <c r="DF62" s="273">
        <f t="shared" ca="1" si="70"/>
        <v>1</v>
      </c>
      <c r="DG62" s="261">
        <f t="shared" ca="1" si="71"/>
        <v>21</v>
      </c>
      <c r="DH62" s="261">
        <v>0</v>
      </c>
    </row>
    <row r="63" spans="1:112" s="261" customFormat="1" hidden="1">
      <c r="A63" s="210">
        <v>51</v>
      </c>
      <c r="B63" s="347" t="str">
        <f t="shared" ca="1" si="12"/>
        <v>E.2.7.</v>
      </c>
      <c r="C63" s="216" t="str">
        <f t="shared" ca="1" si="13"/>
        <v>Veikla</v>
      </c>
      <c r="D63" s="235"/>
      <c r="E63" s="239">
        <f t="shared" ca="1" si="14"/>
        <v>0.21</v>
      </c>
      <c r="F63" s="233">
        <f ca="1">H63+NPV(FD,I63:INDEX(I63:DC63,PAL))</f>
        <v>0</v>
      </c>
      <c r="G63" s="230">
        <f ca="1">SUMIF($H$5:$DC$5,"&lt;="&amp;PAL,$H63:$DC63)</f>
        <v>0</v>
      </c>
      <c r="H63" s="228">
        <f t="shared" ca="1" si="63"/>
        <v>0</v>
      </c>
      <c r="I63" s="228">
        <f t="shared" ca="1" si="63"/>
        <v>0</v>
      </c>
      <c r="J63" s="228">
        <f t="shared" ca="1" si="63"/>
        <v>0</v>
      </c>
      <c r="K63" s="228">
        <f t="shared" ca="1" si="63"/>
        <v>0</v>
      </c>
      <c r="L63" s="228">
        <f t="shared" ca="1" si="63"/>
        <v>0</v>
      </c>
      <c r="M63" s="228">
        <f t="shared" ca="1" si="63"/>
        <v>0</v>
      </c>
      <c r="N63" s="228">
        <f t="shared" ca="1" si="63"/>
        <v>0</v>
      </c>
      <c r="O63" s="228">
        <f t="shared" ca="1" si="63"/>
        <v>0</v>
      </c>
      <c r="P63" s="228">
        <f t="shared" ca="1" si="63"/>
        <v>0</v>
      </c>
      <c r="Q63" s="228">
        <f t="shared" ca="1" si="63"/>
        <v>0</v>
      </c>
      <c r="R63" s="228">
        <f t="shared" ca="1" si="63"/>
        <v>0</v>
      </c>
      <c r="S63" s="228">
        <f t="shared" ca="1" si="63"/>
        <v>0</v>
      </c>
      <c r="T63" s="228">
        <f t="shared" ca="1" si="63"/>
        <v>0</v>
      </c>
      <c r="U63" s="228">
        <f t="shared" ca="1" si="63"/>
        <v>0</v>
      </c>
      <c r="V63" s="228">
        <f t="shared" ca="1" si="63"/>
        <v>0</v>
      </c>
      <c r="W63" s="228">
        <f t="shared" ca="1" si="63"/>
        <v>0</v>
      </c>
      <c r="X63" s="228">
        <f t="shared" ca="1" si="64"/>
        <v>0</v>
      </c>
      <c r="Y63" s="228">
        <f t="shared" ca="1" si="64"/>
        <v>0</v>
      </c>
      <c r="Z63" s="228">
        <f t="shared" ca="1" si="64"/>
        <v>0</v>
      </c>
      <c r="AA63" s="228">
        <f t="shared" ca="1" si="64"/>
        <v>0</v>
      </c>
      <c r="AB63" s="228">
        <f t="shared" ca="1" si="64"/>
        <v>0</v>
      </c>
      <c r="AC63" s="228">
        <f t="shared" ca="1" si="64"/>
        <v>0</v>
      </c>
      <c r="AD63" s="228">
        <f t="shared" ca="1" si="64"/>
        <v>0</v>
      </c>
      <c r="AE63" s="228">
        <f t="shared" ca="1" si="64"/>
        <v>0</v>
      </c>
      <c r="AF63" s="228">
        <f t="shared" ca="1" si="64"/>
        <v>0</v>
      </c>
      <c r="AG63" s="228">
        <f t="shared" ca="1" si="64"/>
        <v>0</v>
      </c>
      <c r="AH63" s="228">
        <f t="shared" ca="1" si="64"/>
        <v>0</v>
      </c>
      <c r="AI63" s="228">
        <f t="shared" ca="1" si="64"/>
        <v>0</v>
      </c>
      <c r="AJ63" s="228">
        <f t="shared" ca="1" si="64"/>
        <v>0</v>
      </c>
      <c r="AK63" s="228">
        <f t="shared" ca="1" si="64"/>
        <v>0</v>
      </c>
      <c r="AL63" s="228">
        <f t="shared" ca="1" si="64"/>
        <v>0</v>
      </c>
      <c r="AM63" s="228">
        <f t="shared" ca="1" si="64"/>
        <v>0</v>
      </c>
      <c r="AN63" s="228">
        <f t="shared" ca="1" si="65"/>
        <v>0</v>
      </c>
      <c r="AO63" s="228">
        <f t="shared" ca="1" si="65"/>
        <v>0</v>
      </c>
      <c r="AP63" s="228">
        <f t="shared" ca="1" si="65"/>
        <v>0</v>
      </c>
      <c r="AQ63" s="228">
        <f t="shared" ca="1" si="65"/>
        <v>0</v>
      </c>
      <c r="AR63" s="228">
        <f t="shared" ca="1" si="65"/>
        <v>0</v>
      </c>
      <c r="AS63" s="228">
        <f t="shared" ca="1" si="65"/>
        <v>0</v>
      </c>
      <c r="AT63" s="228">
        <f t="shared" ca="1" si="65"/>
        <v>0</v>
      </c>
      <c r="AU63" s="228">
        <f t="shared" ca="1" si="65"/>
        <v>0</v>
      </c>
      <c r="AV63" s="228">
        <f t="shared" ca="1" si="65"/>
        <v>0</v>
      </c>
      <c r="AW63" s="228">
        <f t="shared" ca="1" si="65"/>
        <v>0</v>
      </c>
      <c r="AX63" s="228">
        <f t="shared" ca="1" si="65"/>
        <v>0</v>
      </c>
      <c r="AY63" s="228">
        <f t="shared" ca="1" si="65"/>
        <v>0</v>
      </c>
      <c r="AZ63" s="228">
        <f t="shared" ca="1" si="65"/>
        <v>0</v>
      </c>
      <c r="BA63" s="228">
        <f t="shared" ca="1" si="65"/>
        <v>0</v>
      </c>
      <c r="BB63" s="228">
        <f t="shared" ca="1" si="65"/>
        <v>0</v>
      </c>
      <c r="BC63" s="228">
        <f t="shared" ca="1" si="65"/>
        <v>0</v>
      </c>
      <c r="BD63" s="228">
        <f t="shared" ca="1" si="66"/>
        <v>0</v>
      </c>
      <c r="BE63" s="228">
        <f t="shared" ca="1" si="66"/>
        <v>0</v>
      </c>
      <c r="BF63" s="228">
        <f t="shared" ca="1" si="66"/>
        <v>0</v>
      </c>
      <c r="BG63" s="228">
        <f t="shared" ca="1" si="66"/>
        <v>0</v>
      </c>
      <c r="BH63" s="228">
        <f t="shared" ca="1" si="66"/>
        <v>0</v>
      </c>
      <c r="BI63" s="228">
        <f t="shared" ca="1" si="66"/>
        <v>0</v>
      </c>
      <c r="BJ63" s="228">
        <f t="shared" ca="1" si="66"/>
        <v>0</v>
      </c>
      <c r="BK63" s="228">
        <f t="shared" ca="1" si="66"/>
        <v>0</v>
      </c>
      <c r="BL63" s="228">
        <f t="shared" ca="1" si="66"/>
        <v>0</v>
      </c>
      <c r="BM63" s="228">
        <f t="shared" ca="1" si="66"/>
        <v>0</v>
      </c>
      <c r="BN63" s="228">
        <f t="shared" ca="1" si="66"/>
        <v>0</v>
      </c>
      <c r="BO63" s="228">
        <f t="shared" ca="1" si="66"/>
        <v>0</v>
      </c>
      <c r="BP63" s="228">
        <f t="shared" ca="1" si="66"/>
        <v>0</v>
      </c>
      <c r="BQ63" s="228">
        <f t="shared" ca="1" si="66"/>
        <v>0</v>
      </c>
      <c r="BR63" s="228">
        <f t="shared" ca="1" si="66"/>
        <v>0</v>
      </c>
      <c r="BS63" s="228">
        <f t="shared" ca="1" si="66"/>
        <v>0</v>
      </c>
      <c r="BT63" s="228">
        <f t="shared" ca="1" si="67"/>
        <v>0</v>
      </c>
      <c r="BU63" s="228">
        <f t="shared" ca="1" si="67"/>
        <v>0</v>
      </c>
      <c r="BV63" s="228">
        <f t="shared" ca="1" si="67"/>
        <v>0</v>
      </c>
      <c r="BW63" s="228">
        <f t="shared" ca="1" si="67"/>
        <v>0</v>
      </c>
      <c r="BX63" s="228">
        <f t="shared" ca="1" si="67"/>
        <v>0</v>
      </c>
      <c r="BY63" s="228">
        <f t="shared" ca="1" si="67"/>
        <v>0</v>
      </c>
      <c r="BZ63" s="228">
        <f t="shared" ca="1" si="67"/>
        <v>0</v>
      </c>
      <c r="CA63" s="228">
        <f t="shared" ca="1" si="67"/>
        <v>0</v>
      </c>
      <c r="CB63" s="228">
        <f t="shared" ca="1" si="67"/>
        <v>0</v>
      </c>
      <c r="CC63" s="228">
        <f t="shared" ca="1" si="67"/>
        <v>0</v>
      </c>
      <c r="CD63" s="228">
        <f t="shared" ca="1" si="67"/>
        <v>0</v>
      </c>
      <c r="CE63" s="228">
        <f t="shared" ca="1" si="67"/>
        <v>0</v>
      </c>
      <c r="CF63" s="228">
        <f t="shared" ca="1" si="67"/>
        <v>0</v>
      </c>
      <c r="CG63" s="228">
        <f t="shared" ca="1" si="67"/>
        <v>0</v>
      </c>
      <c r="CH63" s="228">
        <f t="shared" ca="1" si="67"/>
        <v>0</v>
      </c>
      <c r="CI63" s="228">
        <f t="shared" ca="1" si="67"/>
        <v>0</v>
      </c>
      <c r="CJ63" s="228">
        <f t="shared" ca="1" si="68"/>
        <v>0</v>
      </c>
      <c r="CK63" s="228">
        <f t="shared" ca="1" si="68"/>
        <v>0</v>
      </c>
      <c r="CL63" s="228">
        <f t="shared" ca="1" si="68"/>
        <v>0</v>
      </c>
      <c r="CM63" s="228">
        <f t="shared" ca="1" si="68"/>
        <v>0</v>
      </c>
      <c r="CN63" s="228">
        <f t="shared" ca="1" si="68"/>
        <v>0</v>
      </c>
      <c r="CO63" s="228">
        <f t="shared" ca="1" si="68"/>
        <v>0</v>
      </c>
      <c r="CP63" s="228">
        <f t="shared" ca="1" si="68"/>
        <v>0</v>
      </c>
      <c r="CQ63" s="228">
        <f t="shared" ca="1" si="68"/>
        <v>0</v>
      </c>
      <c r="CR63" s="228">
        <f t="shared" ca="1" si="68"/>
        <v>0</v>
      </c>
      <c r="CS63" s="228">
        <f t="shared" ca="1" si="68"/>
        <v>0</v>
      </c>
      <c r="CT63" s="228">
        <f t="shared" ca="1" si="69"/>
        <v>0</v>
      </c>
      <c r="CU63" s="228">
        <f t="shared" ca="1" si="69"/>
        <v>0</v>
      </c>
      <c r="CV63" s="228">
        <f t="shared" ca="1" si="69"/>
        <v>0</v>
      </c>
      <c r="CW63" s="228">
        <f t="shared" ca="1" si="69"/>
        <v>0</v>
      </c>
      <c r="CX63" s="228">
        <f t="shared" ca="1" si="69"/>
        <v>0</v>
      </c>
      <c r="CY63" s="228">
        <f t="shared" ca="1" si="69"/>
        <v>0</v>
      </c>
      <c r="CZ63" s="228">
        <f t="shared" ca="1" si="69"/>
        <v>0</v>
      </c>
      <c r="DA63" s="228">
        <f t="shared" ca="1" si="69"/>
        <v>0</v>
      </c>
      <c r="DB63" s="228">
        <f t="shared" ca="1" si="69"/>
        <v>0</v>
      </c>
      <c r="DC63" s="228">
        <f t="shared" ca="1" si="69"/>
        <v>0</v>
      </c>
      <c r="DE63" s="403" t="str">
        <f t="shared" ca="1" si="24"/>
        <v>E.2.7.</v>
      </c>
      <c r="DF63" s="273">
        <f t="shared" ca="1" si="70"/>
        <v>1</v>
      </c>
      <c r="DG63" s="261">
        <f t="shared" ca="1" si="71"/>
        <v>21</v>
      </c>
      <c r="DH63" s="261">
        <v>0</v>
      </c>
    </row>
    <row r="64" spans="1:112" s="261" customFormat="1" hidden="1">
      <c r="A64" s="210">
        <v>52</v>
      </c>
      <c r="B64" s="347" t="str">
        <f t="shared" ca="1" si="12"/>
        <v>E.2.8.</v>
      </c>
      <c r="C64" s="216" t="str">
        <f t="shared" ca="1" si="13"/>
        <v>Veikla</v>
      </c>
      <c r="D64" s="235"/>
      <c r="E64" s="239">
        <f t="shared" ca="1" si="14"/>
        <v>0.21</v>
      </c>
      <c r="F64" s="233">
        <f ca="1">H64+NPV(FD,I64:INDEX(I64:DC64,PAL))</f>
        <v>0</v>
      </c>
      <c r="G64" s="230">
        <f ca="1">SUMIF($H$5:$DC$5,"&lt;="&amp;PAL,$H64:$DC64)</f>
        <v>0</v>
      </c>
      <c r="H64" s="228">
        <f t="shared" ca="1" si="63"/>
        <v>0</v>
      </c>
      <c r="I64" s="228">
        <f t="shared" ca="1" si="63"/>
        <v>0</v>
      </c>
      <c r="J64" s="228">
        <f t="shared" ca="1" si="63"/>
        <v>0</v>
      </c>
      <c r="K64" s="228">
        <f t="shared" ca="1" si="63"/>
        <v>0</v>
      </c>
      <c r="L64" s="228">
        <f t="shared" ca="1" si="63"/>
        <v>0</v>
      </c>
      <c r="M64" s="228">
        <f t="shared" ca="1" si="63"/>
        <v>0</v>
      </c>
      <c r="N64" s="228">
        <f t="shared" ca="1" si="63"/>
        <v>0</v>
      </c>
      <c r="O64" s="228">
        <f t="shared" ca="1" si="63"/>
        <v>0</v>
      </c>
      <c r="P64" s="228">
        <f t="shared" ca="1" si="63"/>
        <v>0</v>
      </c>
      <c r="Q64" s="228">
        <f t="shared" ca="1" si="63"/>
        <v>0</v>
      </c>
      <c r="R64" s="228">
        <f t="shared" ca="1" si="63"/>
        <v>0</v>
      </c>
      <c r="S64" s="228">
        <f t="shared" ca="1" si="63"/>
        <v>0</v>
      </c>
      <c r="T64" s="228">
        <f t="shared" ca="1" si="63"/>
        <v>0</v>
      </c>
      <c r="U64" s="228">
        <f t="shared" ca="1" si="63"/>
        <v>0</v>
      </c>
      <c r="V64" s="228">
        <f t="shared" ca="1" si="63"/>
        <v>0</v>
      </c>
      <c r="W64" s="228">
        <f t="shared" ca="1" si="63"/>
        <v>0</v>
      </c>
      <c r="X64" s="228">
        <f t="shared" ca="1" si="64"/>
        <v>0</v>
      </c>
      <c r="Y64" s="228">
        <f t="shared" ca="1" si="64"/>
        <v>0</v>
      </c>
      <c r="Z64" s="228">
        <f t="shared" ca="1" si="64"/>
        <v>0</v>
      </c>
      <c r="AA64" s="228">
        <f t="shared" ca="1" si="64"/>
        <v>0</v>
      </c>
      <c r="AB64" s="228">
        <f t="shared" ca="1" si="64"/>
        <v>0</v>
      </c>
      <c r="AC64" s="228">
        <f t="shared" ca="1" si="64"/>
        <v>0</v>
      </c>
      <c r="AD64" s="228">
        <f t="shared" ca="1" si="64"/>
        <v>0</v>
      </c>
      <c r="AE64" s="228">
        <f t="shared" ca="1" si="64"/>
        <v>0</v>
      </c>
      <c r="AF64" s="228">
        <f t="shared" ca="1" si="64"/>
        <v>0</v>
      </c>
      <c r="AG64" s="228">
        <f t="shared" ca="1" si="64"/>
        <v>0</v>
      </c>
      <c r="AH64" s="228">
        <f t="shared" ca="1" si="64"/>
        <v>0</v>
      </c>
      <c r="AI64" s="228">
        <f t="shared" ca="1" si="64"/>
        <v>0</v>
      </c>
      <c r="AJ64" s="228">
        <f t="shared" ca="1" si="64"/>
        <v>0</v>
      </c>
      <c r="AK64" s="228">
        <f t="shared" ca="1" si="64"/>
        <v>0</v>
      </c>
      <c r="AL64" s="228">
        <f t="shared" ca="1" si="64"/>
        <v>0</v>
      </c>
      <c r="AM64" s="228">
        <f t="shared" ca="1" si="64"/>
        <v>0</v>
      </c>
      <c r="AN64" s="228">
        <f t="shared" ca="1" si="65"/>
        <v>0</v>
      </c>
      <c r="AO64" s="228">
        <f t="shared" ca="1" si="65"/>
        <v>0</v>
      </c>
      <c r="AP64" s="228">
        <f t="shared" ca="1" si="65"/>
        <v>0</v>
      </c>
      <c r="AQ64" s="228">
        <f t="shared" ca="1" si="65"/>
        <v>0</v>
      </c>
      <c r="AR64" s="228">
        <f t="shared" ca="1" si="65"/>
        <v>0</v>
      </c>
      <c r="AS64" s="228">
        <f t="shared" ca="1" si="65"/>
        <v>0</v>
      </c>
      <c r="AT64" s="228">
        <f t="shared" ca="1" si="65"/>
        <v>0</v>
      </c>
      <c r="AU64" s="228">
        <f t="shared" ca="1" si="65"/>
        <v>0</v>
      </c>
      <c r="AV64" s="228">
        <f t="shared" ca="1" si="65"/>
        <v>0</v>
      </c>
      <c r="AW64" s="228">
        <f t="shared" ca="1" si="65"/>
        <v>0</v>
      </c>
      <c r="AX64" s="228">
        <f t="shared" ca="1" si="65"/>
        <v>0</v>
      </c>
      <c r="AY64" s="228">
        <f t="shared" ca="1" si="65"/>
        <v>0</v>
      </c>
      <c r="AZ64" s="228">
        <f t="shared" ca="1" si="65"/>
        <v>0</v>
      </c>
      <c r="BA64" s="228">
        <f t="shared" ca="1" si="65"/>
        <v>0</v>
      </c>
      <c r="BB64" s="228">
        <f t="shared" ca="1" si="65"/>
        <v>0</v>
      </c>
      <c r="BC64" s="228">
        <f t="shared" ca="1" si="65"/>
        <v>0</v>
      </c>
      <c r="BD64" s="228">
        <f t="shared" ca="1" si="66"/>
        <v>0</v>
      </c>
      <c r="BE64" s="228">
        <f t="shared" ca="1" si="66"/>
        <v>0</v>
      </c>
      <c r="BF64" s="228">
        <f t="shared" ca="1" si="66"/>
        <v>0</v>
      </c>
      <c r="BG64" s="228">
        <f t="shared" ca="1" si="66"/>
        <v>0</v>
      </c>
      <c r="BH64" s="228">
        <f t="shared" ca="1" si="66"/>
        <v>0</v>
      </c>
      <c r="BI64" s="228">
        <f t="shared" ca="1" si="66"/>
        <v>0</v>
      </c>
      <c r="BJ64" s="228">
        <f t="shared" ca="1" si="66"/>
        <v>0</v>
      </c>
      <c r="BK64" s="228">
        <f t="shared" ca="1" si="66"/>
        <v>0</v>
      </c>
      <c r="BL64" s="228">
        <f t="shared" ca="1" si="66"/>
        <v>0</v>
      </c>
      <c r="BM64" s="228">
        <f t="shared" ca="1" si="66"/>
        <v>0</v>
      </c>
      <c r="BN64" s="228">
        <f t="shared" ca="1" si="66"/>
        <v>0</v>
      </c>
      <c r="BO64" s="228">
        <f t="shared" ca="1" si="66"/>
        <v>0</v>
      </c>
      <c r="BP64" s="228">
        <f t="shared" ca="1" si="66"/>
        <v>0</v>
      </c>
      <c r="BQ64" s="228">
        <f t="shared" ca="1" si="66"/>
        <v>0</v>
      </c>
      <c r="BR64" s="228">
        <f t="shared" ca="1" si="66"/>
        <v>0</v>
      </c>
      <c r="BS64" s="228">
        <f t="shared" ca="1" si="66"/>
        <v>0</v>
      </c>
      <c r="BT64" s="228">
        <f t="shared" ca="1" si="67"/>
        <v>0</v>
      </c>
      <c r="BU64" s="228">
        <f t="shared" ca="1" si="67"/>
        <v>0</v>
      </c>
      <c r="BV64" s="228">
        <f t="shared" ca="1" si="67"/>
        <v>0</v>
      </c>
      <c r="BW64" s="228">
        <f t="shared" ca="1" si="67"/>
        <v>0</v>
      </c>
      <c r="BX64" s="228">
        <f t="shared" ca="1" si="67"/>
        <v>0</v>
      </c>
      <c r="BY64" s="228">
        <f t="shared" ca="1" si="67"/>
        <v>0</v>
      </c>
      <c r="BZ64" s="228">
        <f t="shared" ca="1" si="67"/>
        <v>0</v>
      </c>
      <c r="CA64" s="228">
        <f t="shared" ca="1" si="67"/>
        <v>0</v>
      </c>
      <c r="CB64" s="228">
        <f t="shared" ca="1" si="67"/>
        <v>0</v>
      </c>
      <c r="CC64" s="228">
        <f t="shared" ca="1" si="67"/>
        <v>0</v>
      </c>
      <c r="CD64" s="228">
        <f t="shared" ca="1" si="67"/>
        <v>0</v>
      </c>
      <c r="CE64" s="228">
        <f t="shared" ca="1" si="67"/>
        <v>0</v>
      </c>
      <c r="CF64" s="228">
        <f t="shared" ca="1" si="67"/>
        <v>0</v>
      </c>
      <c r="CG64" s="228">
        <f t="shared" ca="1" si="67"/>
        <v>0</v>
      </c>
      <c r="CH64" s="228">
        <f t="shared" ca="1" si="67"/>
        <v>0</v>
      </c>
      <c r="CI64" s="228">
        <f t="shared" ca="1" si="67"/>
        <v>0</v>
      </c>
      <c r="CJ64" s="228">
        <f t="shared" ca="1" si="68"/>
        <v>0</v>
      </c>
      <c r="CK64" s="228">
        <f t="shared" ca="1" si="68"/>
        <v>0</v>
      </c>
      <c r="CL64" s="228">
        <f t="shared" ca="1" si="68"/>
        <v>0</v>
      </c>
      <c r="CM64" s="228">
        <f t="shared" ca="1" si="68"/>
        <v>0</v>
      </c>
      <c r="CN64" s="228">
        <f t="shared" ca="1" si="68"/>
        <v>0</v>
      </c>
      <c r="CO64" s="228">
        <f t="shared" ca="1" si="68"/>
        <v>0</v>
      </c>
      <c r="CP64" s="228">
        <f t="shared" ca="1" si="68"/>
        <v>0</v>
      </c>
      <c r="CQ64" s="228">
        <f t="shared" ca="1" si="68"/>
        <v>0</v>
      </c>
      <c r="CR64" s="228">
        <f t="shared" ca="1" si="68"/>
        <v>0</v>
      </c>
      <c r="CS64" s="228">
        <f t="shared" ca="1" si="68"/>
        <v>0</v>
      </c>
      <c r="CT64" s="228">
        <f t="shared" ca="1" si="69"/>
        <v>0</v>
      </c>
      <c r="CU64" s="228">
        <f t="shared" ca="1" si="69"/>
        <v>0</v>
      </c>
      <c r="CV64" s="228">
        <f t="shared" ca="1" si="69"/>
        <v>0</v>
      </c>
      <c r="CW64" s="228">
        <f t="shared" ca="1" si="69"/>
        <v>0</v>
      </c>
      <c r="CX64" s="228">
        <f t="shared" ca="1" si="69"/>
        <v>0</v>
      </c>
      <c r="CY64" s="228">
        <f t="shared" ca="1" si="69"/>
        <v>0</v>
      </c>
      <c r="CZ64" s="228">
        <f t="shared" ca="1" si="69"/>
        <v>0</v>
      </c>
      <c r="DA64" s="228">
        <f t="shared" ca="1" si="69"/>
        <v>0</v>
      </c>
      <c r="DB64" s="228">
        <f t="shared" ca="1" si="69"/>
        <v>0</v>
      </c>
      <c r="DC64" s="228">
        <f t="shared" ca="1" si="69"/>
        <v>0</v>
      </c>
      <c r="DE64" s="403" t="str">
        <f t="shared" ca="1" si="24"/>
        <v>E.2.8.</v>
      </c>
      <c r="DF64" s="273">
        <f t="shared" ca="1" si="70"/>
        <v>1</v>
      </c>
      <c r="DG64" s="261">
        <f t="shared" ca="1" si="71"/>
        <v>21</v>
      </c>
      <c r="DH64" s="261">
        <v>0</v>
      </c>
    </row>
    <row r="65" spans="1:112" s="261" customFormat="1" hidden="1">
      <c r="A65" s="210">
        <v>53</v>
      </c>
      <c r="B65" s="347" t="str">
        <f t="shared" ca="1" si="12"/>
        <v>E.2.9.</v>
      </c>
      <c r="C65" s="216" t="str">
        <f t="shared" ca="1" si="13"/>
        <v>Reinvesticijos (po priemonės įgyvendinimo)</v>
      </c>
      <c r="D65" s="223"/>
      <c r="E65" s="239">
        <f t="shared" ca="1" si="14"/>
        <v>0.21</v>
      </c>
      <c r="F65" s="233">
        <f ca="1">H65+NPV(FD,I65:INDEX(I65:DC65,PAL))</f>
        <v>0</v>
      </c>
      <c r="G65" s="230">
        <f ca="1">SUMIF($H$5:$DC$5,"&lt;="&amp;PAL,$H65:$DC65)</f>
        <v>0</v>
      </c>
      <c r="H65" s="228">
        <f t="shared" ca="1" si="63"/>
        <v>0</v>
      </c>
      <c r="I65" s="228">
        <f t="shared" ca="1" si="63"/>
        <v>0</v>
      </c>
      <c r="J65" s="228">
        <f t="shared" ca="1" si="63"/>
        <v>0</v>
      </c>
      <c r="K65" s="228">
        <f t="shared" ca="1" si="63"/>
        <v>0</v>
      </c>
      <c r="L65" s="228">
        <f t="shared" ca="1" si="63"/>
        <v>0</v>
      </c>
      <c r="M65" s="228">
        <f t="shared" ca="1" si="63"/>
        <v>0</v>
      </c>
      <c r="N65" s="228">
        <f t="shared" ca="1" si="63"/>
        <v>0</v>
      </c>
      <c r="O65" s="228">
        <f t="shared" ca="1" si="63"/>
        <v>0</v>
      </c>
      <c r="P65" s="228">
        <f t="shared" ca="1" si="63"/>
        <v>0</v>
      </c>
      <c r="Q65" s="228">
        <f t="shared" ca="1" si="63"/>
        <v>0</v>
      </c>
      <c r="R65" s="228">
        <f t="shared" ca="1" si="63"/>
        <v>0</v>
      </c>
      <c r="S65" s="228">
        <f t="shared" ca="1" si="63"/>
        <v>0</v>
      </c>
      <c r="T65" s="228">
        <f t="shared" ca="1" si="63"/>
        <v>0</v>
      </c>
      <c r="U65" s="228">
        <f t="shared" ca="1" si="63"/>
        <v>0</v>
      </c>
      <c r="V65" s="228">
        <f t="shared" ca="1" si="63"/>
        <v>0</v>
      </c>
      <c r="W65" s="228">
        <f t="shared" ca="1" si="63"/>
        <v>0</v>
      </c>
      <c r="X65" s="228">
        <f t="shared" ca="1" si="64"/>
        <v>0</v>
      </c>
      <c r="Y65" s="228">
        <f t="shared" ca="1" si="64"/>
        <v>0</v>
      </c>
      <c r="Z65" s="228">
        <f t="shared" ca="1" si="64"/>
        <v>0</v>
      </c>
      <c r="AA65" s="228">
        <f t="shared" ca="1" si="64"/>
        <v>0</v>
      </c>
      <c r="AB65" s="228">
        <f t="shared" ca="1" si="64"/>
        <v>0</v>
      </c>
      <c r="AC65" s="228">
        <f t="shared" ca="1" si="64"/>
        <v>0</v>
      </c>
      <c r="AD65" s="228">
        <f t="shared" ca="1" si="64"/>
        <v>0</v>
      </c>
      <c r="AE65" s="228">
        <f t="shared" ca="1" si="64"/>
        <v>0</v>
      </c>
      <c r="AF65" s="228">
        <f t="shared" ca="1" si="64"/>
        <v>0</v>
      </c>
      <c r="AG65" s="228">
        <f t="shared" ca="1" si="64"/>
        <v>0</v>
      </c>
      <c r="AH65" s="228">
        <f t="shared" ca="1" si="64"/>
        <v>0</v>
      </c>
      <c r="AI65" s="228">
        <f t="shared" ca="1" si="64"/>
        <v>0</v>
      </c>
      <c r="AJ65" s="228">
        <f t="shared" ca="1" si="64"/>
        <v>0</v>
      </c>
      <c r="AK65" s="228">
        <f t="shared" ca="1" si="64"/>
        <v>0</v>
      </c>
      <c r="AL65" s="228">
        <f t="shared" ca="1" si="64"/>
        <v>0</v>
      </c>
      <c r="AM65" s="228">
        <f t="shared" ca="1" si="64"/>
        <v>0</v>
      </c>
      <c r="AN65" s="228">
        <f t="shared" ca="1" si="65"/>
        <v>0</v>
      </c>
      <c r="AO65" s="228">
        <f t="shared" ca="1" si="65"/>
        <v>0</v>
      </c>
      <c r="AP65" s="228">
        <f t="shared" ca="1" si="65"/>
        <v>0</v>
      </c>
      <c r="AQ65" s="228">
        <f t="shared" ca="1" si="65"/>
        <v>0</v>
      </c>
      <c r="AR65" s="228">
        <f t="shared" ca="1" si="65"/>
        <v>0</v>
      </c>
      <c r="AS65" s="228">
        <f t="shared" ca="1" si="65"/>
        <v>0</v>
      </c>
      <c r="AT65" s="228">
        <f t="shared" ca="1" si="65"/>
        <v>0</v>
      </c>
      <c r="AU65" s="228">
        <f t="shared" ca="1" si="65"/>
        <v>0</v>
      </c>
      <c r="AV65" s="228">
        <f t="shared" ca="1" si="65"/>
        <v>0</v>
      </c>
      <c r="AW65" s="228">
        <f t="shared" ca="1" si="65"/>
        <v>0</v>
      </c>
      <c r="AX65" s="228">
        <f t="shared" ca="1" si="65"/>
        <v>0</v>
      </c>
      <c r="AY65" s="228">
        <f t="shared" ca="1" si="65"/>
        <v>0</v>
      </c>
      <c r="AZ65" s="228">
        <f t="shared" ca="1" si="65"/>
        <v>0</v>
      </c>
      <c r="BA65" s="228">
        <f t="shared" ca="1" si="65"/>
        <v>0</v>
      </c>
      <c r="BB65" s="228">
        <f t="shared" ca="1" si="65"/>
        <v>0</v>
      </c>
      <c r="BC65" s="228">
        <f t="shared" ca="1" si="65"/>
        <v>0</v>
      </c>
      <c r="BD65" s="228">
        <f t="shared" ca="1" si="66"/>
        <v>0</v>
      </c>
      <c r="BE65" s="228">
        <f t="shared" ca="1" si="66"/>
        <v>0</v>
      </c>
      <c r="BF65" s="228">
        <f t="shared" ca="1" si="66"/>
        <v>0</v>
      </c>
      <c r="BG65" s="228">
        <f t="shared" ca="1" si="66"/>
        <v>0</v>
      </c>
      <c r="BH65" s="228">
        <f t="shared" ca="1" si="66"/>
        <v>0</v>
      </c>
      <c r="BI65" s="228">
        <f t="shared" ca="1" si="66"/>
        <v>0</v>
      </c>
      <c r="BJ65" s="228">
        <f t="shared" ca="1" si="66"/>
        <v>0</v>
      </c>
      <c r="BK65" s="228">
        <f t="shared" ca="1" si="66"/>
        <v>0</v>
      </c>
      <c r="BL65" s="228">
        <f t="shared" ca="1" si="66"/>
        <v>0</v>
      </c>
      <c r="BM65" s="228">
        <f t="shared" ca="1" si="66"/>
        <v>0</v>
      </c>
      <c r="BN65" s="228">
        <f t="shared" ca="1" si="66"/>
        <v>0</v>
      </c>
      <c r="BO65" s="228">
        <f t="shared" ca="1" si="66"/>
        <v>0</v>
      </c>
      <c r="BP65" s="228">
        <f t="shared" ca="1" si="66"/>
        <v>0</v>
      </c>
      <c r="BQ65" s="228">
        <f t="shared" ca="1" si="66"/>
        <v>0</v>
      </c>
      <c r="BR65" s="228">
        <f t="shared" ca="1" si="66"/>
        <v>0</v>
      </c>
      <c r="BS65" s="228">
        <f t="shared" ca="1" si="66"/>
        <v>0</v>
      </c>
      <c r="BT65" s="228">
        <f t="shared" ca="1" si="67"/>
        <v>0</v>
      </c>
      <c r="BU65" s="228">
        <f t="shared" ca="1" si="67"/>
        <v>0</v>
      </c>
      <c r="BV65" s="228">
        <f t="shared" ca="1" si="67"/>
        <v>0</v>
      </c>
      <c r="BW65" s="228">
        <f t="shared" ca="1" si="67"/>
        <v>0</v>
      </c>
      <c r="BX65" s="228">
        <f t="shared" ca="1" si="67"/>
        <v>0</v>
      </c>
      <c r="BY65" s="228">
        <f t="shared" ca="1" si="67"/>
        <v>0</v>
      </c>
      <c r="BZ65" s="228">
        <f t="shared" ca="1" si="67"/>
        <v>0</v>
      </c>
      <c r="CA65" s="228">
        <f t="shared" ca="1" si="67"/>
        <v>0</v>
      </c>
      <c r="CB65" s="228">
        <f t="shared" ca="1" si="67"/>
        <v>0</v>
      </c>
      <c r="CC65" s="228">
        <f t="shared" ca="1" si="67"/>
        <v>0</v>
      </c>
      <c r="CD65" s="228">
        <f t="shared" ca="1" si="67"/>
        <v>0</v>
      </c>
      <c r="CE65" s="228">
        <f t="shared" ca="1" si="67"/>
        <v>0</v>
      </c>
      <c r="CF65" s="228">
        <f t="shared" ca="1" si="67"/>
        <v>0</v>
      </c>
      <c r="CG65" s="228">
        <f t="shared" ca="1" si="67"/>
        <v>0</v>
      </c>
      <c r="CH65" s="228">
        <f t="shared" ca="1" si="67"/>
        <v>0</v>
      </c>
      <c r="CI65" s="228">
        <f t="shared" ca="1" si="67"/>
        <v>0</v>
      </c>
      <c r="CJ65" s="228">
        <f t="shared" ca="1" si="68"/>
        <v>0</v>
      </c>
      <c r="CK65" s="228">
        <f t="shared" ca="1" si="68"/>
        <v>0</v>
      </c>
      <c r="CL65" s="228">
        <f t="shared" ca="1" si="68"/>
        <v>0</v>
      </c>
      <c r="CM65" s="228">
        <f t="shared" ca="1" si="68"/>
        <v>0</v>
      </c>
      <c r="CN65" s="228">
        <f t="shared" ca="1" si="68"/>
        <v>0</v>
      </c>
      <c r="CO65" s="228">
        <f t="shared" ca="1" si="68"/>
        <v>0</v>
      </c>
      <c r="CP65" s="228">
        <f t="shared" ca="1" si="68"/>
        <v>0</v>
      </c>
      <c r="CQ65" s="228">
        <f t="shared" ca="1" si="68"/>
        <v>0</v>
      </c>
      <c r="CR65" s="228">
        <f t="shared" ca="1" si="68"/>
        <v>0</v>
      </c>
      <c r="CS65" s="228">
        <f t="shared" ca="1" si="68"/>
        <v>0</v>
      </c>
      <c r="CT65" s="228">
        <f t="shared" ca="1" si="69"/>
        <v>0</v>
      </c>
      <c r="CU65" s="228">
        <f t="shared" ca="1" si="69"/>
        <v>0</v>
      </c>
      <c r="CV65" s="228">
        <f t="shared" ca="1" si="69"/>
        <v>0</v>
      </c>
      <c r="CW65" s="228">
        <f t="shared" ca="1" si="69"/>
        <v>0</v>
      </c>
      <c r="CX65" s="228">
        <f t="shared" ca="1" si="69"/>
        <v>0</v>
      </c>
      <c r="CY65" s="228">
        <f t="shared" ca="1" si="69"/>
        <v>0</v>
      </c>
      <c r="CZ65" s="228">
        <f t="shared" ca="1" si="69"/>
        <v>0</v>
      </c>
      <c r="DA65" s="228">
        <f t="shared" ca="1" si="69"/>
        <v>0</v>
      </c>
      <c r="DB65" s="228">
        <f t="shared" ca="1" si="69"/>
        <v>0</v>
      </c>
      <c r="DC65" s="228">
        <f t="shared" ca="1" si="69"/>
        <v>0</v>
      </c>
      <c r="DE65" s="403" t="str">
        <f t="shared" ca="1" si="24"/>
        <v>E.2.9.</v>
      </c>
      <c r="DF65" s="273">
        <f t="shared" ca="1" si="70"/>
        <v>1</v>
      </c>
      <c r="DG65" s="261">
        <f t="shared" ca="1" si="71"/>
        <v>21</v>
      </c>
      <c r="DH65" s="261">
        <v>0</v>
      </c>
    </row>
    <row r="66" spans="1:112" s="261" customFormat="1" hidden="1">
      <c r="A66" s="210">
        <v>54</v>
      </c>
      <c r="B66" s="347" t="str">
        <f t="shared" ca="1" si="12"/>
        <v>E.2.L.</v>
      </c>
      <c r="C66" s="216" t="str">
        <f t="shared" ca="1" si="13"/>
        <v>Likutinė vertė</v>
      </c>
      <c r="D66" s="223"/>
      <c r="E66" s="239">
        <f t="shared" ca="1" si="14"/>
        <v>0.21</v>
      </c>
      <c r="F66" s="233">
        <f ca="1">H66+NPV(FD,I66:INDEX(I66:DC66,PAL))</f>
        <v>0</v>
      </c>
      <c r="G66" s="230">
        <f ca="1">SUMIF($H$5:$DC$5,"&lt;="&amp;PAL,$H66:$DC66)</f>
        <v>0</v>
      </c>
      <c r="H66" s="228">
        <f t="shared" ca="1" si="63"/>
        <v>0</v>
      </c>
      <c r="I66" s="228">
        <f t="shared" ca="1" si="63"/>
        <v>0</v>
      </c>
      <c r="J66" s="228">
        <f t="shared" ca="1" si="63"/>
        <v>0</v>
      </c>
      <c r="K66" s="228">
        <f t="shared" ca="1" si="63"/>
        <v>0</v>
      </c>
      <c r="L66" s="228">
        <f t="shared" ca="1" si="63"/>
        <v>0</v>
      </c>
      <c r="M66" s="228">
        <f t="shared" ca="1" si="63"/>
        <v>0</v>
      </c>
      <c r="N66" s="228">
        <f t="shared" ca="1" si="63"/>
        <v>0</v>
      </c>
      <c r="O66" s="228">
        <f t="shared" ca="1" si="63"/>
        <v>0</v>
      </c>
      <c r="P66" s="228">
        <f t="shared" ca="1" si="63"/>
        <v>0</v>
      </c>
      <c r="Q66" s="228">
        <f t="shared" ca="1" si="63"/>
        <v>0</v>
      </c>
      <c r="R66" s="228">
        <f t="shared" ca="1" si="63"/>
        <v>0</v>
      </c>
      <c r="S66" s="228">
        <f t="shared" ca="1" si="63"/>
        <v>0</v>
      </c>
      <c r="T66" s="228">
        <f t="shared" ca="1" si="63"/>
        <v>0</v>
      </c>
      <c r="U66" s="228">
        <f t="shared" ca="1" si="63"/>
        <v>0</v>
      </c>
      <c r="V66" s="228">
        <f t="shared" ca="1" si="63"/>
        <v>0</v>
      </c>
      <c r="W66" s="228">
        <f t="shared" ca="1" si="63"/>
        <v>0</v>
      </c>
      <c r="X66" s="228">
        <f t="shared" ca="1" si="64"/>
        <v>0</v>
      </c>
      <c r="Y66" s="228">
        <f t="shared" ca="1" si="64"/>
        <v>0</v>
      </c>
      <c r="Z66" s="228">
        <f t="shared" ca="1" si="64"/>
        <v>0</v>
      </c>
      <c r="AA66" s="228">
        <f t="shared" ca="1" si="64"/>
        <v>0</v>
      </c>
      <c r="AB66" s="228">
        <f t="shared" ca="1" si="64"/>
        <v>0</v>
      </c>
      <c r="AC66" s="228">
        <f t="shared" ca="1" si="64"/>
        <v>0</v>
      </c>
      <c r="AD66" s="228">
        <f t="shared" ca="1" si="64"/>
        <v>0</v>
      </c>
      <c r="AE66" s="228">
        <f t="shared" ca="1" si="64"/>
        <v>0</v>
      </c>
      <c r="AF66" s="228">
        <f t="shared" ca="1" si="64"/>
        <v>0</v>
      </c>
      <c r="AG66" s="228">
        <f t="shared" ca="1" si="64"/>
        <v>0</v>
      </c>
      <c r="AH66" s="228">
        <f t="shared" ca="1" si="64"/>
        <v>0</v>
      </c>
      <c r="AI66" s="228">
        <f t="shared" ca="1" si="64"/>
        <v>0</v>
      </c>
      <c r="AJ66" s="228">
        <f t="shared" ca="1" si="64"/>
        <v>0</v>
      </c>
      <c r="AK66" s="228">
        <f t="shared" ca="1" si="64"/>
        <v>0</v>
      </c>
      <c r="AL66" s="228">
        <f t="shared" ca="1" si="64"/>
        <v>0</v>
      </c>
      <c r="AM66" s="228">
        <f t="shared" ca="1" si="64"/>
        <v>0</v>
      </c>
      <c r="AN66" s="228">
        <f t="shared" ca="1" si="65"/>
        <v>0</v>
      </c>
      <c r="AO66" s="228">
        <f t="shared" ca="1" si="65"/>
        <v>0</v>
      </c>
      <c r="AP66" s="228">
        <f t="shared" ca="1" si="65"/>
        <v>0</v>
      </c>
      <c r="AQ66" s="228">
        <f t="shared" ca="1" si="65"/>
        <v>0</v>
      </c>
      <c r="AR66" s="228">
        <f t="shared" ca="1" si="65"/>
        <v>0</v>
      </c>
      <c r="AS66" s="228">
        <f t="shared" ca="1" si="65"/>
        <v>0</v>
      </c>
      <c r="AT66" s="228">
        <f t="shared" ca="1" si="65"/>
        <v>0</v>
      </c>
      <c r="AU66" s="228">
        <f t="shared" ca="1" si="65"/>
        <v>0</v>
      </c>
      <c r="AV66" s="228">
        <f t="shared" ca="1" si="65"/>
        <v>0</v>
      </c>
      <c r="AW66" s="228">
        <f t="shared" ca="1" si="65"/>
        <v>0</v>
      </c>
      <c r="AX66" s="228">
        <f t="shared" ca="1" si="65"/>
        <v>0</v>
      </c>
      <c r="AY66" s="228">
        <f t="shared" ca="1" si="65"/>
        <v>0</v>
      </c>
      <c r="AZ66" s="228">
        <f t="shared" ca="1" si="65"/>
        <v>0</v>
      </c>
      <c r="BA66" s="228">
        <f t="shared" ca="1" si="65"/>
        <v>0</v>
      </c>
      <c r="BB66" s="228">
        <f t="shared" ca="1" si="65"/>
        <v>0</v>
      </c>
      <c r="BC66" s="228">
        <f t="shared" ca="1" si="65"/>
        <v>0</v>
      </c>
      <c r="BD66" s="228">
        <f t="shared" ca="1" si="66"/>
        <v>0</v>
      </c>
      <c r="BE66" s="228">
        <f t="shared" ca="1" si="66"/>
        <v>0</v>
      </c>
      <c r="BF66" s="228">
        <f t="shared" ca="1" si="66"/>
        <v>0</v>
      </c>
      <c r="BG66" s="228">
        <f t="shared" ca="1" si="66"/>
        <v>0</v>
      </c>
      <c r="BH66" s="228">
        <f t="shared" ca="1" si="66"/>
        <v>0</v>
      </c>
      <c r="BI66" s="228">
        <f t="shared" ca="1" si="66"/>
        <v>0</v>
      </c>
      <c r="BJ66" s="228">
        <f t="shared" ca="1" si="66"/>
        <v>0</v>
      </c>
      <c r="BK66" s="228">
        <f t="shared" ca="1" si="66"/>
        <v>0</v>
      </c>
      <c r="BL66" s="228">
        <f t="shared" ca="1" si="66"/>
        <v>0</v>
      </c>
      <c r="BM66" s="228">
        <f t="shared" ca="1" si="66"/>
        <v>0</v>
      </c>
      <c r="BN66" s="228">
        <f t="shared" ca="1" si="66"/>
        <v>0</v>
      </c>
      <c r="BO66" s="228">
        <f t="shared" ca="1" si="66"/>
        <v>0</v>
      </c>
      <c r="BP66" s="228">
        <f t="shared" ca="1" si="66"/>
        <v>0</v>
      </c>
      <c r="BQ66" s="228">
        <f t="shared" ca="1" si="66"/>
        <v>0</v>
      </c>
      <c r="BR66" s="228">
        <f t="shared" ca="1" si="66"/>
        <v>0</v>
      </c>
      <c r="BS66" s="228">
        <f t="shared" ca="1" si="66"/>
        <v>0</v>
      </c>
      <c r="BT66" s="228">
        <f t="shared" ca="1" si="67"/>
        <v>0</v>
      </c>
      <c r="BU66" s="228">
        <f t="shared" ca="1" si="67"/>
        <v>0</v>
      </c>
      <c r="BV66" s="228">
        <f t="shared" ca="1" si="67"/>
        <v>0</v>
      </c>
      <c r="BW66" s="228">
        <f t="shared" ca="1" si="67"/>
        <v>0</v>
      </c>
      <c r="BX66" s="228">
        <f t="shared" ca="1" si="67"/>
        <v>0</v>
      </c>
      <c r="BY66" s="228">
        <f t="shared" ca="1" si="67"/>
        <v>0</v>
      </c>
      <c r="BZ66" s="228">
        <f t="shared" ca="1" si="67"/>
        <v>0</v>
      </c>
      <c r="CA66" s="228">
        <f t="shared" ca="1" si="67"/>
        <v>0</v>
      </c>
      <c r="CB66" s="228">
        <f t="shared" ca="1" si="67"/>
        <v>0</v>
      </c>
      <c r="CC66" s="228">
        <f t="shared" ca="1" si="67"/>
        <v>0</v>
      </c>
      <c r="CD66" s="228">
        <f t="shared" ca="1" si="67"/>
        <v>0</v>
      </c>
      <c r="CE66" s="228">
        <f t="shared" ca="1" si="67"/>
        <v>0</v>
      </c>
      <c r="CF66" s="228">
        <f t="shared" ca="1" si="67"/>
        <v>0</v>
      </c>
      <c r="CG66" s="228">
        <f t="shared" ca="1" si="67"/>
        <v>0</v>
      </c>
      <c r="CH66" s="228">
        <f t="shared" ca="1" si="67"/>
        <v>0</v>
      </c>
      <c r="CI66" s="228">
        <f t="shared" ca="1" si="67"/>
        <v>0</v>
      </c>
      <c r="CJ66" s="228">
        <f t="shared" ca="1" si="68"/>
        <v>0</v>
      </c>
      <c r="CK66" s="228">
        <f t="shared" ca="1" si="68"/>
        <v>0</v>
      </c>
      <c r="CL66" s="228">
        <f t="shared" ca="1" si="68"/>
        <v>0</v>
      </c>
      <c r="CM66" s="228">
        <f t="shared" ca="1" si="68"/>
        <v>0</v>
      </c>
      <c r="CN66" s="228">
        <f t="shared" ca="1" si="68"/>
        <v>0</v>
      </c>
      <c r="CO66" s="228">
        <f t="shared" ca="1" si="68"/>
        <v>0</v>
      </c>
      <c r="CP66" s="228">
        <f t="shared" ca="1" si="68"/>
        <v>0</v>
      </c>
      <c r="CQ66" s="228">
        <f t="shared" ca="1" si="68"/>
        <v>0</v>
      </c>
      <c r="CR66" s="228">
        <f t="shared" ca="1" si="68"/>
        <v>0</v>
      </c>
      <c r="CS66" s="228">
        <f t="shared" ca="1" si="68"/>
        <v>0</v>
      </c>
      <c r="CT66" s="228">
        <f t="shared" ca="1" si="69"/>
        <v>0</v>
      </c>
      <c r="CU66" s="228">
        <f t="shared" ca="1" si="69"/>
        <v>0</v>
      </c>
      <c r="CV66" s="228">
        <f t="shared" ca="1" si="69"/>
        <v>0</v>
      </c>
      <c r="CW66" s="228">
        <f t="shared" ca="1" si="69"/>
        <v>0</v>
      </c>
      <c r="CX66" s="228">
        <f t="shared" ca="1" si="69"/>
        <v>0</v>
      </c>
      <c r="CY66" s="228">
        <f t="shared" ca="1" si="69"/>
        <v>0</v>
      </c>
      <c r="CZ66" s="228">
        <f t="shared" ca="1" si="69"/>
        <v>0</v>
      </c>
      <c r="DA66" s="228">
        <f t="shared" ca="1" si="69"/>
        <v>0</v>
      </c>
      <c r="DB66" s="228">
        <f t="shared" ca="1" si="69"/>
        <v>0</v>
      </c>
      <c r="DC66" s="228">
        <f t="shared" ca="1" si="69"/>
        <v>0</v>
      </c>
      <c r="DE66" s="403" t="str">
        <f t="shared" ca="1" si="24"/>
        <v>E.2.L.</v>
      </c>
      <c r="DF66" s="273">
        <f t="shared" ca="1" si="70"/>
        <v>1</v>
      </c>
      <c r="DG66" s="261">
        <f t="shared" ca="1" si="71"/>
        <v>21</v>
      </c>
      <c r="DH66" s="261">
        <f ca="1">DG66/(100+DG66)</f>
        <v>0.17355371900826447</v>
      </c>
    </row>
    <row r="67" spans="1:112" s="261" customFormat="1" hidden="1">
      <c r="A67" s="210">
        <v>55</v>
      </c>
      <c r="B67" s="347" t="str">
        <f t="shared" ca="1" si="12"/>
        <v>E.3.</v>
      </c>
      <c r="C67" s="339" t="str">
        <f t="shared" ca="1" si="13"/>
        <v>Investicijos į žinias ir žmogiškuosius išteklius</v>
      </c>
      <c r="D67" s="220"/>
      <c r="E67" s="379" t="str">
        <f t="shared" ca="1" si="14"/>
        <v/>
      </c>
      <c r="F67" s="231">
        <f ca="1">SUM(F68:F75)+F76</f>
        <v>0</v>
      </c>
      <c r="G67" s="230">
        <f ca="1">SUMIF($H$5:$DC$5,"&lt;="&amp;PAL,$H67:$DC67)</f>
        <v>0</v>
      </c>
      <c r="H67" s="380">
        <f ca="1">SUM(H68:H76)</f>
        <v>0</v>
      </c>
      <c r="I67" s="380">
        <f t="shared" ref="I67:BT67" ca="1" si="72">SUM(I68:I76)</f>
        <v>0</v>
      </c>
      <c r="J67" s="380">
        <f t="shared" ca="1" si="72"/>
        <v>0</v>
      </c>
      <c r="K67" s="380">
        <f t="shared" ca="1" si="72"/>
        <v>0</v>
      </c>
      <c r="L67" s="380">
        <f t="shared" ca="1" si="72"/>
        <v>0</v>
      </c>
      <c r="M67" s="380">
        <f t="shared" ca="1" si="72"/>
        <v>0</v>
      </c>
      <c r="N67" s="380">
        <f t="shared" ca="1" si="72"/>
        <v>0</v>
      </c>
      <c r="O67" s="380">
        <f t="shared" ca="1" si="72"/>
        <v>0</v>
      </c>
      <c r="P67" s="380">
        <f t="shared" ca="1" si="72"/>
        <v>0</v>
      </c>
      <c r="Q67" s="380">
        <f t="shared" ca="1" si="72"/>
        <v>0</v>
      </c>
      <c r="R67" s="380">
        <f t="shared" ca="1" si="72"/>
        <v>0</v>
      </c>
      <c r="S67" s="380">
        <f t="shared" ca="1" si="72"/>
        <v>0</v>
      </c>
      <c r="T67" s="380">
        <f t="shared" ca="1" si="72"/>
        <v>0</v>
      </c>
      <c r="U67" s="380">
        <f t="shared" ca="1" si="72"/>
        <v>0</v>
      </c>
      <c r="V67" s="380">
        <f t="shared" ca="1" si="72"/>
        <v>0</v>
      </c>
      <c r="W67" s="380">
        <f t="shared" ca="1" si="72"/>
        <v>0</v>
      </c>
      <c r="X67" s="380">
        <f t="shared" ca="1" si="72"/>
        <v>0</v>
      </c>
      <c r="Y67" s="380">
        <f t="shared" ca="1" si="72"/>
        <v>0</v>
      </c>
      <c r="Z67" s="380">
        <f t="shared" ca="1" si="72"/>
        <v>0</v>
      </c>
      <c r="AA67" s="380">
        <f t="shared" ca="1" si="72"/>
        <v>0</v>
      </c>
      <c r="AB67" s="380">
        <f t="shared" ca="1" si="72"/>
        <v>0</v>
      </c>
      <c r="AC67" s="380">
        <f t="shared" ca="1" si="72"/>
        <v>0</v>
      </c>
      <c r="AD67" s="380">
        <f t="shared" ca="1" si="72"/>
        <v>0</v>
      </c>
      <c r="AE67" s="380">
        <f t="shared" ca="1" si="72"/>
        <v>0</v>
      </c>
      <c r="AF67" s="380">
        <f t="shared" ca="1" si="72"/>
        <v>0</v>
      </c>
      <c r="AG67" s="380">
        <f t="shared" ca="1" si="72"/>
        <v>0</v>
      </c>
      <c r="AH67" s="380">
        <f t="shared" ca="1" si="72"/>
        <v>0</v>
      </c>
      <c r="AI67" s="380">
        <f t="shared" ca="1" si="72"/>
        <v>0</v>
      </c>
      <c r="AJ67" s="380">
        <f t="shared" ca="1" si="72"/>
        <v>0</v>
      </c>
      <c r="AK67" s="380">
        <f t="shared" ca="1" si="72"/>
        <v>0</v>
      </c>
      <c r="AL67" s="380">
        <f t="shared" ca="1" si="72"/>
        <v>0</v>
      </c>
      <c r="AM67" s="380">
        <f t="shared" ca="1" si="72"/>
        <v>0</v>
      </c>
      <c r="AN67" s="380">
        <f t="shared" ca="1" si="72"/>
        <v>0</v>
      </c>
      <c r="AO67" s="380">
        <f t="shared" ca="1" si="72"/>
        <v>0</v>
      </c>
      <c r="AP67" s="380">
        <f t="shared" ca="1" si="72"/>
        <v>0</v>
      </c>
      <c r="AQ67" s="380">
        <f t="shared" ca="1" si="72"/>
        <v>0</v>
      </c>
      <c r="AR67" s="380">
        <f t="shared" ca="1" si="72"/>
        <v>0</v>
      </c>
      <c r="AS67" s="380">
        <f t="shared" ca="1" si="72"/>
        <v>0</v>
      </c>
      <c r="AT67" s="380">
        <f t="shared" ca="1" si="72"/>
        <v>0</v>
      </c>
      <c r="AU67" s="380">
        <f t="shared" ca="1" si="72"/>
        <v>0</v>
      </c>
      <c r="AV67" s="380">
        <f t="shared" ca="1" si="72"/>
        <v>0</v>
      </c>
      <c r="AW67" s="380">
        <f t="shared" ca="1" si="72"/>
        <v>0</v>
      </c>
      <c r="AX67" s="380">
        <f t="shared" ca="1" si="72"/>
        <v>0</v>
      </c>
      <c r="AY67" s="380">
        <f t="shared" ca="1" si="72"/>
        <v>0</v>
      </c>
      <c r="AZ67" s="380">
        <f t="shared" ca="1" si="72"/>
        <v>0</v>
      </c>
      <c r="BA67" s="380">
        <f t="shared" ca="1" si="72"/>
        <v>0</v>
      </c>
      <c r="BB67" s="380">
        <f t="shared" ca="1" si="72"/>
        <v>0</v>
      </c>
      <c r="BC67" s="380">
        <f t="shared" ca="1" si="72"/>
        <v>0</v>
      </c>
      <c r="BD67" s="380">
        <f t="shared" ca="1" si="72"/>
        <v>0</v>
      </c>
      <c r="BE67" s="380">
        <f t="shared" ca="1" si="72"/>
        <v>0</v>
      </c>
      <c r="BF67" s="380">
        <f t="shared" ca="1" si="72"/>
        <v>0</v>
      </c>
      <c r="BG67" s="380">
        <f t="shared" ca="1" si="72"/>
        <v>0</v>
      </c>
      <c r="BH67" s="380">
        <f t="shared" ca="1" si="72"/>
        <v>0</v>
      </c>
      <c r="BI67" s="380">
        <f t="shared" ca="1" si="72"/>
        <v>0</v>
      </c>
      <c r="BJ67" s="380">
        <f t="shared" ca="1" si="72"/>
        <v>0</v>
      </c>
      <c r="BK67" s="380">
        <f t="shared" ca="1" si="72"/>
        <v>0</v>
      </c>
      <c r="BL67" s="380">
        <f t="shared" ca="1" si="72"/>
        <v>0</v>
      </c>
      <c r="BM67" s="380">
        <f t="shared" ca="1" si="72"/>
        <v>0</v>
      </c>
      <c r="BN67" s="380">
        <f t="shared" ca="1" si="72"/>
        <v>0</v>
      </c>
      <c r="BO67" s="380">
        <f t="shared" ca="1" si="72"/>
        <v>0</v>
      </c>
      <c r="BP67" s="380">
        <f t="shared" ca="1" si="72"/>
        <v>0</v>
      </c>
      <c r="BQ67" s="380">
        <f t="shared" ca="1" si="72"/>
        <v>0</v>
      </c>
      <c r="BR67" s="380">
        <f t="shared" ca="1" si="72"/>
        <v>0</v>
      </c>
      <c r="BS67" s="380">
        <f t="shared" ca="1" si="72"/>
        <v>0</v>
      </c>
      <c r="BT67" s="380">
        <f t="shared" ca="1" si="72"/>
        <v>0</v>
      </c>
      <c r="BU67" s="380">
        <f t="shared" ref="BU67:DC67" ca="1" si="73">SUM(BU68:BU76)</f>
        <v>0</v>
      </c>
      <c r="BV67" s="380">
        <f t="shared" ca="1" si="73"/>
        <v>0</v>
      </c>
      <c r="BW67" s="380">
        <f t="shared" ca="1" si="73"/>
        <v>0</v>
      </c>
      <c r="BX67" s="380">
        <f t="shared" ca="1" si="73"/>
        <v>0</v>
      </c>
      <c r="BY67" s="380">
        <f t="shared" ca="1" si="73"/>
        <v>0</v>
      </c>
      <c r="BZ67" s="380">
        <f t="shared" ca="1" si="73"/>
        <v>0</v>
      </c>
      <c r="CA67" s="380">
        <f t="shared" ca="1" si="73"/>
        <v>0</v>
      </c>
      <c r="CB67" s="380">
        <f t="shared" ca="1" si="73"/>
        <v>0</v>
      </c>
      <c r="CC67" s="380">
        <f t="shared" ca="1" si="73"/>
        <v>0</v>
      </c>
      <c r="CD67" s="380">
        <f t="shared" ca="1" si="73"/>
        <v>0</v>
      </c>
      <c r="CE67" s="380">
        <f t="shared" ca="1" si="73"/>
        <v>0</v>
      </c>
      <c r="CF67" s="380">
        <f t="shared" ca="1" si="73"/>
        <v>0</v>
      </c>
      <c r="CG67" s="380">
        <f t="shared" ca="1" si="73"/>
        <v>0</v>
      </c>
      <c r="CH67" s="380">
        <f t="shared" ca="1" si="73"/>
        <v>0</v>
      </c>
      <c r="CI67" s="380">
        <f t="shared" ca="1" si="73"/>
        <v>0</v>
      </c>
      <c r="CJ67" s="380">
        <f t="shared" ca="1" si="73"/>
        <v>0</v>
      </c>
      <c r="CK67" s="380">
        <f t="shared" ca="1" si="73"/>
        <v>0</v>
      </c>
      <c r="CL67" s="380">
        <f t="shared" ca="1" si="73"/>
        <v>0</v>
      </c>
      <c r="CM67" s="380">
        <f t="shared" ca="1" si="73"/>
        <v>0</v>
      </c>
      <c r="CN67" s="380">
        <f t="shared" ca="1" si="73"/>
        <v>0</v>
      </c>
      <c r="CO67" s="380">
        <f t="shared" ca="1" si="73"/>
        <v>0</v>
      </c>
      <c r="CP67" s="380">
        <f t="shared" ca="1" si="73"/>
        <v>0</v>
      </c>
      <c r="CQ67" s="380">
        <f t="shared" ca="1" si="73"/>
        <v>0</v>
      </c>
      <c r="CR67" s="380">
        <f t="shared" ca="1" si="73"/>
        <v>0</v>
      </c>
      <c r="CS67" s="380">
        <f t="shared" ca="1" si="73"/>
        <v>0</v>
      </c>
      <c r="CT67" s="380">
        <f t="shared" ca="1" si="73"/>
        <v>0</v>
      </c>
      <c r="CU67" s="380">
        <f t="shared" ca="1" si="73"/>
        <v>0</v>
      </c>
      <c r="CV67" s="380">
        <f t="shared" ca="1" si="73"/>
        <v>0</v>
      </c>
      <c r="CW67" s="380">
        <f t="shared" ca="1" si="73"/>
        <v>0</v>
      </c>
      <c r="CX67" s="380">
        <f t="shared" ca="1" si="73"/>
        <v>0</v>
      </c>
      <c r="CY67" s="380">
        <f t="shared" ca="1" si="73"/>
        <v>0</v>
      </c>
      <c r="CZ67" s="380">
        <f t="shared" ca="1" si="73"/>
        <v>0</v>
      </c>
      <c r="DA67" s="380">
        <f t="shared" ca="1" si="73"/>
        <v>0</v>
      </c>
      <c r="DB67" s="380">
        <f t="shared" ca="1" si="73"/>
        <v>0</v>
      </c>
      <c r="DC67" s="380">
        <f t="shared" ca="1" si="73"/>
        <v>0</v>
      </c>
      <c r="DE67" s="403"/>
      <c r="DF67" s="273"/>
    </row>
    <row r="68" spans="1:112" s="261" customFormat="1" hidden="1">
      <c r="A68" s="210">
        <v>56</v>
      </c>
      <c r="B68" s="347" t="str">
        <f t="shared" ca="1" si="12"/>
        <v>E.3.1.</v>
      </c>
      <c r="C68" s="216" t="str">
        <f t="shared" ca="1" si="13"/>
        <v>Veikla</v>
      </c>
      <c r="D68" s="235"/>
      <c r="E68" s="239">
        <f t="shared" ca="1" si="14"/>
        <v>0.21</v>
      </c>
      <c r="F68" s="233">
        <f ca="1">H68+NPV(FD,I68:INDEX(I68:DC68,PAL))</f>
        <v>0</v>
      </c>
      <c r="G68" s="230">
        <f ca="1">SUMIF($H$5:$DC$5,"&lt;="&amp;PAL,$H68:$DC68)</f>
        <v>0</v>
      </c>
      <c r="H68" s="228">
        <f t="shared" ref="H68:W77" ca="1" si="74">OFFSET(INDIRECT("'"&amp;Opt_alt&amp;"'!H12"),$A68,H$5)*$DF68</f>
        <v>0</v>
      </c>
      <c r="I68" s="228">
        <f t="shared" ca="1" si="74"/>
        <v>0</v>
      </c>
      <c r="J68" s="228">
        <f t="shared" ca="1" si="74"/>
        <v>0</v>
      </c>
      <c r="K68" s="228">
        <f t="shared" ca="1" si="74"/>
        <v>0</v>
      </c>
      <c r="L68" s="228">
        <f t="shared" ca="1" si="74"/>
        <v>0</v>
      </c>
      <c r="M68" s="228">
        <f t="shared" ca="1" si="74"/>
        <v>0</v>
      </c>
      <c r="N68" s="228">
        <f t="shared" ca="1" si="74"/>
        <v>0</v>
      </c>
      <c r="O68" s="228">
        <f t="shared" ca="1" si="74"/>
        <v>0</v>
      </c>
      <c r="P68" s="228">
        <f t="shared" ca="1" si="74"/>
        <v>0</v>
      </c>
      <c r="Q68" s="228">
        <f t="shared" ca="1" si="74"/>
        <v>0</v>
      </c>
      <c r="R68" s="228">
        <f t="shared" ca="1" si="74"/>
        <v>0</v>
      </c>
      <c r="S68" s="228">
        <f t="shared" ca="1" si="74"/>
        <v>0</v>
      </c>
      <c r="T68" s="228">
        <f t="shared" ca="1" si="74"/>
        <v>0</v>
      </c>
      <c r="U68" s="228">
        <f t="shared" ca="1" si="74"/>
        <v>0</v>
      </c>
      <c r="V68" s="228">
        <f t="shared" ca="1" si="74"/>
        <v>0</v>
      </c>
      <c r="W68" s="228">
        <f t="shared" ca="1" si="74"/>
        <v>0</v>
      </c>
      <c r="X68" s="228">
        <f t="shared" ref="X68:AM77" ca="1" si="75">OFFSET(INDIRECT("'"&amp;Opt_alt&amp;"'!H12"),$A68,X$5)*$DF68</f>
        <v>0</v>
      </c>
      <c r="Y68" s="228">
        <f t="shared" ca="1" si="75"/>
        <v>0</v>
      </c>
      <c r="Z68" s="228">
        <f t="shared" ca="1" si="75"/>
        <v>0</v>
      </c>
      <c r="AA68" s="228">
        <f t="shared" ca="1" si="75"/>
        <v>0</v>
      </c>
      <c r="AB68" s="228">
        <f t="shared" ca="1" si="75"/>
        <v>0</v>
      </c>
      <c r="AC68" s="228">
        <f t="shared" ca="1" si="75"/>
        <v>0</v>
      </c>
      <c r="AD68" s="228">
        <f t="shared" ca="1" si="75"/>
        <v>0</v>
      </c>
      <c r="AE68" s="228">
        <f t="shared" ca="1" si="75"/>
        <v>0</v>
      </c>
      <c r="AF68" s="228">
        <f t="shared" ca="1" si="75"/>
        <v>0</v>
      </c>
      <c r="AG68" s="228">
        <f t="shared" ca="1" si="75"/>
        <v>0</v>
      </c>
      <c r="AH68" s="228">
        <f t="shared" ca="1" si="75"/>
        <v>0</v>
      </c>
      <c r="AI68" s="228">
        <f t="shared" ca="1" si="75"/>
        <v>0</v>
      </c>
      <c r="AJ68" s="228">
        <f t="shared" ca="1" si="75"/>
        <v>0</v>
      </c>
      <c r="AK68" s="228">
        <f t="shared" ca="1" si="75"/>
        <v>0</v>
      </c>
      <c r="AL68" s="228">
        <f t="shared" ca="1" si="75"/>
        <v>0</v>
      </c>
      <c r="AM68" s="228">
        <f t="shared" ca="1" si="75"/>
        <v>0</v>
      </c>
      <c r="AN68" s="228">
        <f t="shared" ref="AN68:BC77" ca="1" si="76">OFFSET(INDIRECT("'"&amp;Opt_alt&amp;"'!H12"),$A68,AN$5)*$DF68</f>
        <v>0</v>
      </c>
      <c r="AO68" s="228">
        <f t="shared" ca="1" si="76"/>
        <v>0</v>
      </c>
      <c r="AP68" s="228">
        <f t="shared" ca="1" si="76"/>
        <v>0</v>
      </c>
      <c r="AQ68" s="228">
        <f t="shared" ca="1" si="76"/>
        <v>0</v>
      </c>
      <c r="AR68" s="228">
        <f t="shared" ca="1" si="76"/>
        <v>0</v>
      </c>
      <c r="AS68" s="228">
        <f t="shared" ca="1" si="76"/>
        <v>0</v>
      </c>
      <c r="AT68" s="228">
        <f t="shared" ca="1" si="76"/>
        <v>0</v>
      </c>
      <c r="AU68" s="228">
        <f t="shared" ca="1" si="76"/>
        <v>0</v>
      </c>
      <c r="AV68" s="228">
        <f t="shared" ca="1" si="76"/>
        <v>0</v>
      </c>
      <c r="AW68" s="228">
        <f t="shared" ca="1" si="76"/>
        <v>0</v>
      </c>
      <c r="AX68" s="228">
        <f t="shared" ca="1" si="76"/>
        <v>0</v>
      </c>
      <c r="AY68" s="228">
        <f t="shared" ca="1" si="76"/>
        <v>0</v>
      </c>
      <c r="AZ68" s="228">
        <f t="shared" ca="1" si="76"/>
        <v>0</v>
      </c>
      <c r="BA68" s="228">
        <f t="shared" ca="1" si="76"/>
        <v>0</v>
      </c>
      <c r="BB68" s="228">
        <f t="shared" ca="1" si="76"/>
        <v>0</v>
      </c>
      <c r="BC68" s="228">
        <f t="shared" ca="1" si="76"/>
        <v>0</v>
      </c>
      <c r="BD68" s="228">
        <f t="shared" ref="BD68:BS77" ca="1" si="77">OFFSET(INDIRECT("'"&amp;Opt_alt&amp;"'!H12"),$A68,BD$5)*$DF68</f>
        <v>0</v>
      </c>
      <c r="BE68" s="228">
        <f t="shared" ca="1" si="77"/>
        <v>0</v>
      </c>
      <c r="BF68" s="228">
        <f t="shared" ca="1" si="77"/>
        <v>0</v>
      </c>
      <c r="BG68" s="228">
        <f t="shared" ca="1" si="77"/>
        <v>0</v>
      </c>
      <c r="BH68" s="228">
        <f t="shared" ca="1" si="77"/>
        <v>0</v>
      </c>
      <c r="BI68" s="228">
        <f t="shared" ca="1" si="77"/>
        <v>0</v>
      </c>
      <c r="BJ68" s="228">
        <f t="shared" ca="1" si="77"/>
        <v>0</v>
      </c>
      <c r="BK68" s="228">
        <f t="shared" ca="1" si="77"/>
        <v>0</v>
      </c>
      <c r="BL68" s="228">
        <f t="shared" ca="1" si="77"/>
        <v>0</v>
      </c>
      <c r="BM68" s="228">
        <f t="shared" ca="1" si="77"/>
        <v>0</v>
      </c>
      <c r="BN68" s="228">
        <f t="shared" ca="1" si="77"/>
        <v>0</v>
      </c>
      <c r="BO68" s="228">
        <f t="shared" ca="1" si="77"/>
        <v>0</v>
      </c>
      <c r="BP68" s="228">
        <f t="shared" ca="1" si="77"/>
        <v>0</v>
      </c>
      <c r="BQ68" s="228">
        <f t="shared" ca="1" si="77"/>
        <v>0</v>
      </c>
      <c r="BR68" s="228">
        <f t="shared" ca="1" si="77"/>
        <v>0</v>
      </c>
      <c r="BS68" s="228">
        <f t="shared" ca="1" si="77"/>
        <v>0</v>
      </c>
      <c r="BT68" s="228">
        <f t="shared" ref="BT68:CI77" ca="1" si="78">OFFSET(INDIRECT("'"&amp;Opt_alt&amp;"'!H12"),$A68,BT$5)*$DF68</f>
        <v>0</v>
      </c>
      <c r="BU68" s="228">
        <f t="shared" ca="1" si="78"/>
        <v>0</v>
      </c>
      <c r="BV68" s="228">
        <f t="shared" ca="1" si="78"/>
        <v>0</v>
      </c>
      <c r="BW68" s="228">
        <f t="shared" ca="1" si="78"/>
        <v>0</v>
      </c>
      <c r="BX68" s="228">
        <f t="shared" ca="1" si="78"/>
        <v>0</v>
      </c>
      <c r="BY68" s="228">
        <f t="shared" ca="1" si="78"/>
        <v>0</v>
      </c>
      <c r="BZ68" s="228">
        <f t="shared" ca="1" si="78"/>
        <v>0</v>
      </c>
      <c r="CA68" s="228">
        <f t="shared" ca="1" si="78"/>
        <v>0</v>
      </c>
      <c r="CB68" s="228">
        <f t="shared" ca="1" si="78"/>
        <v>0</v>
      </c>
      <c r="CC68" s="228">
        <f t="shared" ca="1" si="78"/>
        <v>0</v>
      </c>
      <c r="CD68" s="228">
        <f t="shared" ca="1" si="78"/>
        <v>0</v>
      </c>
      <c r="CE68" s="228">
        <f t="shared" ca="1" si="78"/>
        <v>0</v>
      </c>
      <c r="CF68" s="228">
        <f t="shared" ca="1" si="78"/>
        <v>0</v>
      </c>
      <c r="CG68" s="228">
        <f t="shared" ca="1" si="78"/>
        <v>0</v>
      </c>
      <c r="CH68" s="228">
        <f t="shared" ca="1" si="78"/>
        <v>0</v>
      </c>
      <c r="CI68" s="228">
        <f t="shared" ca="1" si="78"/>
        <v>0</v>
      </c>
      <c r="CJ68" s="228">
        <f t="shared" ref="CJ68:CY77" ca="1" si="79">OFFSET(INDIRECT("'"&amp;Opt_alt&amp;"'!H12"),$A68,CJ$5)*$DF68</f>
        <v>0</v>
      </c>
      <c r="CK68" s="228">
        <f t="shared" ca="1" si="79"/>
        <v>0</v>
      </c>
      <c r="CL68" s="228">
        <f t="shared" ca="1" si="79"/>
        <v>0</v>
      </c>
      <c r="CM68" s="228">
        <f t="shared" ca="1" si="79"/>
        <v>0</v>
      </c>
      <c r="CN68" s="228">
        <f t="shared" ca="1" si="79"/>
        <v>0</v>
      </c>
      <c r="CO68" s="228">
        <f t="shared" ca="1" si="79"/>
        <v>0</v>
      </c>
      <c r="CP68" s="228">
        <f t="shared" ca="1" si="79"/>
        <v>0</v>
      </c>
      <c r="CQ68" s="228">
        <f t="shared" ca="1" si="79"/>
        <v>0</v>
      </c>
      <c r="CR68" s="228">
        <f t="shared" ca="1" si="79"/>
        <v>0</v>
      </c>
      <c r="CS68" s="228">
        <f t="shared" ca="1" si="79"/>
        <v>0</v>
      </c>
      <c r="CT68" s="228">
        <f t="shared" ca="1" si="79"/>
        <v>0</v>
      </c>
      <c r="CU68" s="228">
        <f t="shared" ca="1" si="79"/>
        <v>0</v>
      </c>
      <c r="CV68" s="228">
        <f t="shared" ca="1" si="79"/>
        <v>0</v>
      </c>
      <c r="CW68" s="228">
        <f t="shared" ca="1" si="79"/>
        <v>0</v>
      </c>
      <c r="CX68" s="228">
        <f t="shared" ca="1" si="79"/>
        <v>0</v>
      </c>
      <c r="CY68" s="228">
        <f t="shared" ca="1" si="79"/>
        <v>0</v>
      </c>
      <c r="CZ68" s="228">
        <f t="shared" ref="CT68:DC77" ca="1" si="80">OFFSET(INDIRECT("'"&amp;Opt_alt&amp;"'!H12"),$A68,CZ$5)*$DF68</f>
        <v>0</v>
      </c>
      <c r="DA68" s="228">
        <f t="shared" ca="1" si="80"/>
        <v>0</v>
      </c>
      <c r="DB68" s="228">
        <f t="shared" ca="1" si="80"/>
        <v>0</v>
      </c>
      <c r="DC68" s="228">
        <f t="shared" ca="1" si="80"/>
        <v>0</v>
      </c>
      <c r="DE68" s="403" t="str">
        <f t="shared" ca="1" si="24"/>
        <v>E.3.1.</v>
      </c>
      <c r="DF68" s="273">
        <f t="shared" ref="DF68:DF77" ca="1" si="81">VLOOKUP(DE68,scenarijai,$DF$6,FALSE)</f>
        <v>1</v>
      </c>
      <c r="DG68" s="261">
        <f t="shared" ref="DG68:DG77" ca="1" si="82">OFFSET(INDIRECT("'"&amp;Opt_alt&amp;"'!H12"),$A68,DG$5)</f>
        <v>21</v>
      </c>
      <c r="DH68" s="261">
        <v>0</v>
      </c>
    </row>
    <row r="69" spans="1:112" s="261" customFormat="1" hidden="1">
      <c r="A69" s="210">
        <v>57</v>
      </c>
      <c r="B69" s="347" t="str">
        <f t="shared" ca="1" si="12"/>
        <v>E.3.2.</v>
      </c>
      <c r="C69" s="216" t="str">
        <f t="shared" ca="1" si="13"/>
        <v>Veikla</v>
      </c>
      <c r="D69" s="235"/>
      <c r="E69" s="239">
        <f t="shared" ca="1" si="14"/>
        <v>0.21</v>
      </c>
      <c r="F69" s="233">
        <f ca="1">H69+NPV(FD,I69:INDEX(I69:DC69,PAL))</f>
        <v>0</v>
      </c>
      <c r="G69" s="230">
        <f ca="1">SUMIF($H$5:$DC$5,"&lt;="&amp;PAL,$H69:$DC69)</f>
        <v>0</v>
      </c>
      <c r="H69" s="228">
        <f t="shared" ca="1" si="74"/>
        <v>0</v>
      </c>
      <c r="I69" s="228">
        <f t="shared" ca="1" si="74"/>
        <v>0</v>
      </c>
      <c r="J69" s="228">
        <f t="shared" ca="1" si="74"/>
        <v>0</v>
      </c>
      <c r="K69" s="228">
        <f t="shared" ca="1" si="74"/>
        <v>0</v>
      </c>
      <c r="L69" s="228">
        <f t="shared" ca="1" si="74"/>
        <v>0</v>
      </c>
      <c r="M69" s="228">
        <f t="shared" ca="1" si="74"/>
        <v>0</v>
      </c>
      <c r="N69" s="228">
        <f t="shared" ca="1" si="74"/>
        <v>0</v>
      </c>
      <c r="O69" s="228">
        <f t="shared" ca="1" si="74"/>
        <v>0</v>
      </c>
      <c r="P69" s="228">
        <f t="shared" ca="1" si="74"/>
        <v>0</v>
      </c>
      <c r="Q69" s="228">
        <f t="shared" ca="1" si="74"/>
        <v>0</v>
      </c>
      <c r="R69" s="228">
        <f t="shared" ca="1" si="74"/>
        <v>0</v>
      </c>
      <c r="S69" s="228">
        <f t="shared" ca="1" si="74"/>
        <v>0</v>
      </c>
      <c r="T69" s="228">
        <f t="shared" ca="1" si="74"/>
        <v>0</v>
      </c>
      <c r="U69" s="228">
        <f t="shared" ca="1" si="74"/>
        <v>0</v>
      </c>
      <c r="V69" s="228">
        <f t="shared" ca="1" si="74"/>
        <v>0</v>
      </c>
      <c r="W69" s="228">
        <f t="shared" ca="1" si="74"/>
        <v>0</v>
      </c>
      <c r="X69" s="228">
        <f t="shared" ca="1" si="75"/>
        <v>0</v>
      </c>
      <c r="Y69" s="228">
        <f t="shared" ca="1" si="75"/>
        <v>0</v>
      </c>
      <c r="Z69" s="228">
        <f t="shared" ca="1" si="75"/>
        <v>0</v>
      </c>
      <c r="AA69" s="228">
        <f t="shared" ca="1" si="75"/>
        <v>0</v>
      </c>
      <c r="AB69" s="228">
        <f t="shared" ca="1" si="75"/>
        <v>0</v>
      </c>
      <c r="AC69" s="228">
        <f t="shared" ca="1" si="75"/>
        <v>0</v>
      </c>
      <c r="AD69" s="228">
        <f t="shared" ca="1" si="75"/>
        <v>0</v>
      </c>
      <c r="AE69" s="228">
        <f t="shared" ca="1" si="75"/>
        <v>0</v>
      </c>
      <c r="AF69" s="228">
        <f t="shared" ca="1" si="75"/>
        <v>0</v>
      </c>
      <c r="AG69" s="228">
        <f t="shared" ca="1" si="75"/>
        <v>0</v>
      </c>
      <c r="AH69" s="228">
        <f t="shared" ca="1" si="75"/>
        <v>0</v>
      </c>
      <c r="AI69" s="228">
        <f t="shared" ca="1" si="75"/>
        <v>0</v>
      </c>
      <c r="AJ69" s="228">
        <f t="shared" ca="1" si="75"/>
        <v>0</v>
      </c>
      <c r="AK69" s="228">
        <f t="shared" ca="1" si="75"/>
        <v>0</v>
      </c>
      <c r="AL69" s="228">
        <f t="shared" ca="1" si="75"/>
        <v>0</v>
      </c>
      <c r="AM69" s="228">
        <f t="shared" ca="1" si="75"/>
        <v>0</v>
      </c>
      <c r="AN69" s="228">
        <f t="shared" ca="1" si="76"/>
        <v>0</v>
      </c>
      <c r="AO69" s="228">
        <f t="shared" ca="1" si="76"/>
        <v>0</v>
      </c>
      <c r="AP69" s="228">
        <f t="shared" ca="1" si="76"/>
        <v>0</v>
      </c>
      <c r="AQ69" s="228">
        <f t="shared" ca="1" si="76"/>
        <v>0</v>
      </c>
      <c r="AR69" s="228">
        <f t="shared" ca="1" si="76"/>
        <v>0</v>
      </c>
      <c r="AS69" s="228">
        <f t="shared" ca="1" si="76"/>
        <v>0</v>
      </c>
      <c r="AT69" s="228">
        <f t="shared" ca="1" si="76"/>
        <v>0</v>
      </c>
      <c r="AU69" s="228">
        <f t="shared" ca="1" si="76"/>
        <v>0</v>
      </c>
      <c r="AV69" s="228">
        <f t="shared" ca="1" si="76"/>
        <v>0</v>
      </c>
      <c r="AW69" s="228">
        <f t="shared" ca="1" si="76"/>
        <v>0</v>
      </c>
      <c r="AX69" s="228">
        <f t="shared" ca="1" si="76"/>
        <v>0</v>
      </c>
      <c r="AY69" s="228">
        <f t="shared" ca="1" si="76"/>
        <v>0</v>
      </c>
      <c r="AZ69" s="228">
        <f t="shared" ca="1" si="76"/>
        <v>0</v>
      </c>
      <c r="BA69" s="228">
        <f t="shared" ca="1" si="76"/>
        <v>0</v>
      </c>
      <c r="BB69" s="228">
        <f t="shared" ca="1" si="76"/>
        <v>0</v>
      </c>
      <c r="BC69" s="228">
        <f t="shared" ca="1" si="76"/>
        <v>0</v>
      </c>
      <c r="BD69" s="228">
        <f t="shared" ca="1" si="77"/>
        <v>0</v>
      </c>
      <c r="BE69" s="228">
        <f t="shared" ca="1" si="77"/>
        <v>0</v>
      </c>
      <c r="BF69" s="228">
        <f t="shared" ca="1" si="77"/>
        <v>0</v>
      </c>
      <c r="BG69" s="228">
        <f t="shared" ca="1" si="77"/>
        <v>0</v>
      </c>
      <c r="BH69" s="228">
        <f t="shared" ca="1" si="77"/>
        <v>0</v>
      </c>
      <c r="BI69" s="228">
        <f t="shared" ca="1" si="77"/>
        <v>0</v>
      </c>
      <c r="BJ69" s="228">
        <f t="shared" ca="1" si="77"/>
        <v>0</v>
      </c>
      <c r="BK69" s="228">
        <f t="shared" ca="1" si="77"/>
        <v>0</v>
      </c>
      <c r="BL69" s="228">
        <f t="shared" ca="1" si="77"/>
        <v>0</v>
      </c>
      <c r="BM69" s="228">
        <f t="shared" ca="1" si="77"/>
        <v>0</v>
      </c>
      <c r="BN69" s="228">
        <f t="shared" ca="1" si="77"/>
        <v>0</v>
      </c>
      <c r="BO69" s="228">
        <f t="shared" ca="1" si="77"/>
        <v>0</v>
      </c>
      <c r="BP69" s="228">
        <f t="shared" ca="1" si="77"/>
        <v>0</v>
      </c>
      <c r="BQ69" s="228">
        <f t="shared" ca="1" si="77"/>
        <v>0</v>
      </c>
      <c r="BR69" s="228">
        <f t="shared" ca="1" si="77"/>
        <v>0</v>
      </c>
      <c r="BS69" s="228">
        <f t="shared" ca="1" si="77"/>
        <v>0</v>
      </c>
      <c r="BT69" s="228">
        <f t="shared" ca="1" si="78"/>
        <v>0</v>
      </c>
      <c r="BU69" s="228">
        <f t="shared" ca="1" si="78"/>
        <v>0</v>
      </c>
      <c r="BV69" s="228">
        <f t="shared" ca="1" si="78"/>
        <v>0</v>
      </c>
      <c r="BW69" s="228">
        <f t="shared" ca="1" si="78"/>
        <v>0</v>
      </c>
      <c r="BX69" s="228">
        <f t="shared" ca="1" si="78"/>
        <v>0</v>
      </c>
      <c r="BY69" s="228">
        <f t="shared" ca="1" si="78"/>
        <v>0</v>
      </c>
      <c r="BZ69" s="228">
        <f t="shared" ca="1" si="78"/>
        <v>0</v>
      </c>
      <c r="CA69" s="228">
        <f t="shared" ca="1" si="78"/>
        <v>0</v>
      </c>
      <c r="CB69" s="228">
        <f t="shared" ca="1" si="78"/>
        <v>0</v>
      </c>
      <c r="CC69" s="228">
        <f t="shared" ca="1" si="78"/>
        <v>0</v>
      </c>
      <c r="CD69" s="228">
        <f t="shared" ca="1" si="78"/>
        <v>0</v>
      </c>
      <c r="CE69" s="228">
        <f t="shared" ca="1" si="78"/>
        <v>0</v>
      </c>
      <c r="CF69" s="228">
        <f t="shared" ca="1" si="78"/>
        <v>0</v>
      </c>
      <c r="CG69" s="228">
        <f t="shared" ca="1" si="78"/>
        <v>0</v>
      </c>
      <c r="CH69" s="228">
        <f t="shared" ca="1" si="78"/>
        <v>0</v>
      </c>
      <c r="CI69" s="228">
        <f t="shared" ca="1" si="78"/>
        <v>0</v>
      </c>
      <c r="CJ69" s="228">
        <f t="shared" ca="1" si="79"/>
        <v>0</v>
      </c>
      <c r="CK69" s="228">
        <f t="shared" ca="1" si="79"/>
        <v>0</v>
      </c>
      <c r="CL69" s="228">
        <f t="shared" ca="1" si="79"/>
        <v>0</v>
      </c>
      <c r="CM69" s="228">
        <f t="shared" ca="1" si="79"/>
        <v>0</v>
      </c>
      <c r="CN69" s="228">
        <f t="shared" ca="1" si="79"/>
        <v>0</v>
      </c>
      <c r="CO69" s="228">
        <f t="shared" ca="1" si="79"/>
        <v>0</v>
      </c>
      <c r="CP69" s="228">
        <f t="shared" ca="1" si="79"/>
        <v>0</v>
      </c>
      <c r="CQ69" s="228">
        <f t="shared" ca="1" si="79"/>
        <v>0</v>
      </c>
      <c r="CR69" s="228">
        <f t="shared" ca="1" si="79"/>
        <v>0</v>
      </c>
      <c r="CS69" s="228">
        <f t="shared" ca="1" si="79"/>
        <v>0</v>
      </c>
      <c r="CT69" s="228">
        <f t="shared" ca="1" si="80"/>
        <v>0</v>
      </c>
      <c r="CU69" s="228">
        <f t="shared" ca="1" si="80"/>
        <v>0</v>
      </c>
      <c r="CV69" s="228">
        <f t="shared" ca="1" si="80"/>
        <v>0</v>
      </c>
      <c r="CW69" s="228">
        <f t="shared" ca="1" si="80"/>
        <v>0</v>
      </c>
      <c r="CX69" s="228">
        <f t="shared" ca="1" si="80"/>
        <v>0</v>
      </c>
      <c r="CY69" s="228">
        <f t="shared" ca="1" si="80"/>
        <v>0</v>
      </c>
      <c r="CZ69" s="228">
        <f t="shared" ca="1" si="80"/>
        <v>0</v>
      </c>
      <c r="DA69" s="228">
        <f t="shared" ca="1" si="80"/>
        <v>0</v>
      </c>
      <c r="DB69" s="228">
        <f t="shared" ca="1" si="80"/>
        <v>0</v>
      </c>
      <c r="DC69" s="228">
        <f t="shared" ca="1" si="80"/>
        <v>0</v>
      </c>
      <c r="DE69" s="403" t="str">
        <f t="shared" ca="1" si="24"/>
        <v>E.3.2.</v>
      </c>
      <c r="DF69" s="273">
        <f t="shared" ca="1" si="81"/>
        <v>1</v>
      </c>
      <c r="DG69" s="261">
        <f t="shared" ca="1" si="82"/>
        <v>21</v>
      </c>
      <c r="DH69" s="261">
        <v>0</v>
      </c>
    </row>
    <row r="70" spans="1:112" s="261" customFormat="1" hidden="1">
      <c r="A70" s="210">
        <v>58</v>
      </c>
      <c r="B70" s="347" t="str">
        <f t="shared" ca="1" si="12"/>
        <v>E.3.3.</v>
      </c>
      <c r="C70" s="216" t="str">
        <f t="shared" ca="1" si="13"/>
        <v>Veikla</v>
      </c>
      <c r="D70" s="235"/>
      <c r="E70" s="239">
        <f t="shared" ca="1" si="14"/>
        <v>0.21</v>
      </c>
      <c r="F70" s="233">
        <f ca="1">H70+NPV(FD,I70:INDEX(I70:DC70,PAL))</f>
        <v>0</v>
      </c>
      <c r="G70" s="230">
        <f ca="1">SUMIF($H$5:$DC$5,"&lt;="&amp;PAL,$H70:$DC70)</f>
        <v>0</v>
      </c>
      <c r="H70" s="228">
        <f t="shared" ca="1" si="74"/>
        <v>0</v>
      </c>
      <c r="I70" s="228">
        <f t="shared" ca="1" si="74"/>
        <v>0</v>
      </c>
      <c r="J70" s="228">
        <f t="shared" ca="1" si="74"/>
        <v>0</v>
      </c>
      <c r="K70" s="228">
        <f t="shared" ca="1" si="74"/>
        <v>0</v>
      </c>
      <c r="L70" s="228">
        <f t="shared" ca="1" si="74"/>
        <v>0</v>
      </c>
      <c r="M70" s="228">
        <f t="shared" ca="1" si="74"/>
        <v>0</v>
      </c>
      <c r="N70" s="228">
        <f t="shared" ca="1" si="74"/>
        <v>0</v>
      </c>
      <c r="O70" s="228">
        <f t="shared" ca="1" si="74"/>
        <v>0</v>
      </c>
      <c r="P70" s="228">
        <f t="shared" ca="1" si="74"/>
        <v>0</v>
      </c>
      <c r="Q70" s="228">
        <f t="shared" ca="1" si="74"/>
        <v>0</v>
      </c>
      <c r="R70" s="228">
        <f t="shared" ca="1" si="74"/>
        <v>0</v>
      </c>
      <c r="S70" s="228">
        <f t="shared" ca="1" si="74"/>
        <v>0</v>
      </c>
      <c r="T70" s="228">
        <f t="shared" ca="1" si="74"/>
        <v>0</v>
      </c>
      <c r="U70" s="228">
        <f t="shared" ca="1" si="74"/>
        <v>0</v>
      </c>
      <c r="V70" s="228">
        <f t="shared" ca="1" si="74"/>
        <v>0</v>
      </c>
      <c r="W70" s="228">
        <f t="shared" ca="1" si="74"/>
        <v>0</v>
      </c>
      <c r="X70" s="228">
        <f t="shared" ca="1" si="75"/>
        <v>0</v>
      </c>
      <c r="Y70" s="228">
        <f t="shared" ca="1" si="75"/>
        <v>0</v>
      </c>
      <c r="Z70" s="228">
        <f t="shared" ca="1" si="75"/>
        <v>0</v>
      </c>
      <c r="AA70" s="228">
        <f t="shared" ca="1" si="75"/>
        <v>0</v>
      </c>
      <c r="AB70" s="228">
        <f t="shared" ca="1" si="75"/>
        <v>0</v>
      </c>
      <c r="AC70" s="228">
        <f t="shared" ca="1" si="75"/>
        <v>0</v>
      </c>
      <c r="AD70" s="228">
        <f t="shared" ca="1" si="75"/>
        <v>0</v>
      </c>
      <c r="AE70" s="228">
        <f t="shared" ca="1" si="75"/>
        <v>0</v>
      </c>
      <c r="AF70" s="228">
        <f t="shared" ca="1" si="75"/>
        <v>0</v>
      </c>
      <c r="AG70" s="228">
        <f t="shared" ca="1" si="75"/>
        <v>0</v>
      </c>
      <c r="AH70" s="228">
        <f t="shared" ca="1" si="75"/>
        <v>0</v>
      </c>
      <c r="AI70" s="228">
        <f t="shared" ca="1" si="75"/>
        <v>0</v>
      </c>
      <c r="AJ70" s="228">
        <f t="shared" ca="1" si="75"/>
        <v>0</v>
      </c>
      <c r="AK70" s="228">
        <f t="shared" ca="1" si="75"/>
        <v>0</v>
      </c>
      <c r="AL70" s="228">
        <f t="shared" ca="1" si="75"/>
        <v>0</v>
      </c>
      <c r="AM70" s="228">
        <f t="shared" ca="1" si="75"/>
        <v>0</v>
      </c>
      <c r="AN70" s="228">
        <f t="shared" ca="1" si="76"/>
        <v>0</v>
      </c>
      <c r="AO70" s="228">
        <f t="shared" ca="1" si="76"/>
        <v>0</v>
      </c>
      <c r="AP70" s="228">
        <f t="shared" ca="1" si="76"/>
        <v>0</v>
      </c>
      <c r="AQ70" s="228">
        <f t="shared" ca="1" si="76"/>
        <v>0</v>
      </c>
      <c r="AR70" s="228">
        <f t="shared" ca="1" si="76"/>
        <v>0</v>
      </c>
      <c r="AS70" s="228">
        <f t="shared" ca="1" si="76"/>
        <v>0</v>
      </c>
      <c r="AT70" s="228">
        <f t="shared" ca="1" si="76"/>
        <v>0</v>
      </c>
      <c r="AU70" s="228">
        <f t="shared" ca="1" si="76"/>
        <v>0</v>
      </c>
      <c r="AV70" s="228">
        <f t="shared" ca="1" si="76"/>
        <v>0</v>
      </c>
      <c r="AW70" s="228">
        <f t="shared" ca="1" si="76"/>
        <v>0</v>
      </c>
      <c r="AX70" s="228">
        <f t="shared" ca="1" si="76"/>
        <v>0</v>
      </c>
      <c r="AY70" s="228">
        <f t="shared" ca="1" si="76"/>
        <v>0</v>
      </c>
      <c r="AZ70" s="228">
        <f t="shared" ca="1" si="76"/>
        <v>0</v>
      </c>
      <c r="BA70" s="228">
        <f t="shared" ca="1" si="76"/>
        <v>0</v>
      </c>
      <c r="BB70" s="228">
        <f t="shared" ca="1" si="76"/>
        <v>0</v>
      </c>
      <c r="BC70" s="228">
        <f t="shared" ca="1" si="76"/>
        <v>0</v>
      </c>
      <c r="BD70" s="228">
        <f t="shared" ca="1" si="77"/>
        <v>0</v>
      </c>
      <c r="BE70" s="228">
        <f t="shared" ca="1" si="77"/>
        <v>0</v>
      </c>
      <c r="BF70" s="228">
        <f t="shared" ca="1" si="77"/>
        <v>0</v>
      </c>
      <c r="BG70" s="228">
        <f t="shared" ca="1" si="77"/>
        <v>0</v>
      </c>
      <c r="BH70" s="228">
        <f t="shared" ca="1" si="77"/>
        <v>0</v>
      </c>
      <c r="BI70" s="228">
        <f t="shared" ca="1" si="77"/>
        <v>0</v>
      </c>
      <c r="BJ70" s="228">
        <f t="shared" ca="1" si="77"/>
        <v>0</v>
      </c>
      <c r="BK70" s="228">
        <f t="shared" ca="1" si="77"/>
        <v>0</v>
      </c>
      <c r="BL70" s="228">
        <f t="shared" ca="1" si="77"/>
        <v>0</v>
      </c>
      <c r="BM70" s="228">
        <f t="shared" ca="1" si="77"/>
        <v>0</v>
      </c>
      <c r="BN70" s="228">
        <f t="shared" ca="1" si="77"/>
        <v>0</v>
      </c>
      <c r="BO70" s="228">
        <f t="shared" ca="1" si="77"/>
        <v>0</v>
      </c>
      <c r="BP70" s="228">
        <f t="shared" ca="1" si="77"/>
        <v>0</v>
      </c>
      <c r="BQ70" s="228">
        <f t="shared" ca="1" si="77"/>
        <v>0</v>
      </c>
      <c r="BR70" s="228">
        <f t="shared" ca="1" si="77"/>
        <v>0</v>
      </c>
      <c r="BS70" s="228">
        <f t="shared" ca="1" si="77"/>
        <v>0</v>
      </c>
      <c r="BT70" s="228">
        <f t="shared" ca="1" si="78"/>
        <v>0</v>
      </c>
      <c r="BU70" s="228">
        <f t="shared" ca="1" si="78"/>
        <v>0</v>
      </c>
      <c r="BV70" s="228">
        <f t="shared" ca="1" si="78"/>
        <v>0</v>
      </c>
      <c r="BW70" s="228">
        <f t="shared" ca="1" si="78"/>
        <v>0</v>
      </c>
      <c r="BX70" s="228">
        <f t="shared" ca="1" si="78"/>
        <v>0</v>
      </c>
      <c r="BY70" s="228">
        <f t="shared" ca="1" si="78"/>
        <v>0</v>
      </c>
      <c r="BZ70" s="228">
        <f t="shared" ca="1" si="78"/>
        <v>0</v>
      </c>
      <c r="CA70" s="228">
        <f t="shared" ca="1" si="78"/>
        <v>0</v>
      </c>
      <c r="CB70" s="228">
        <f t="shared" ca="1" si="78"/>
        <v>0</v>
      </c>
      <c r="CC70" s="228">
        <f t="shared" ca="1" si="78"/>
        <v>0</v>
      </c>
      <c r="CD70" s="228">
        <f t="shared" ca="1" si="78"/>
        <v>0</v>
      </c>
      <c r="CE70" s="228">
        <f t="shared" ca="1" si="78"/>
        <v>0</v>
      </c>
      <c r="CF70" s="228">
        <f t="shared" ca="1" si="78"/>
        <v>0</v>
      </c>
      <c r="CG70" s="228">
        <f t="shared" ca="1" si="78"/>
        <v>0</v>
      </c>
      <c r="CH70" s="228">
        <f t="shared" ca="1" si="78"/>
        <v>0</v>
      </c>
      <c r="CI70" s="228">
        <f t="shared" ca="1" si="78"/>
        <v>0</v>
      </c>
      <c r="CJ70" s="228">
        <f t="shared" ca="1" si="79"/>
        <v>0</v>
      </c>
      <c r="CK70" s="228">
        <f t="shared" ca="1" si="79"/>
        <v>0</v>
      </c>
      <c r="CL70" s="228">
        <f t="shared" ca="1" si="79"/>
        <v>0</v>
      </c>
      <c r="CM70" s="228">
        <f t="shared" ca="1" si="79"/>
        <v>0</v>
      </c>
      <c r="CN70" s="228">
        <f t="shared" ca="1" si="79"/>
        <v>0</v>
      </c>
      <c r="CO70" s="228">
        <f t="shared" ca="1" si="79"/>
        <v>0</v>
      </c>
      <c r="CP70" s="228">
        <f t="shared" ca="1" si="79"/>
        <v>0</v>
      </c>
      <c r="CQ70" s="228">
        <f t="shared" ca="1" si="79"/>
        <v>0</v>
      </c>
      <c r="CR70" s="228">
        <f t="shared" ca="1" si="79"/>
        <v>0</v>
      </c>
      <c r="CS70" s="228">
        <f t="shared" ca="1" si="79"/>
        <v>0</v>
      </c>
      <c r="CT70" s="228">
        <f t="shared" ca="1" si="80"/>
        <v>0</v>
      </c>
      <c r="CU70" s="228">
        <f t="shared" ca="1" si="80"/>
        <v>0</v>
      </c>
      <c r="CV70" s="228">
        <f t="shared" ca="1" si="80"/>
        <v>0</v>
      </c>
      <c r="CW70" s="228">
        <f t="shared" ca="1" si="80"/>
        <v>0</v>
      </c>
      <c r="CX70" s="228">
        <f t="shared" ca="1" si="80"/>
        <v>0</v>
      </c>
      <c r="CY70" s="228">
        <f t="shared" ca="1" si="80"/>
        <v>0</v>
      </c>
      <c r="CZ70" s="228">
        <f t="shared" ca="1" si="80"/>
        <v>0</v>
      </c>
      <c r="DA70" s="228">
        <f t="shared" ca="1" si="80"/>
        <v>0</v>
      </c>
      <c r="DB70" s="228">
        <f t="shared" ca="1" si="80"/>
        <v>0</v>
      </c>
      <c r="DC70" s="228">
        <f t="shared" ca="1" si="80"/>
        <v>0</v>
      </c>
      <c r="DE70" s="403" t="str">
        <f t="shared" ca="1" si="24"/>
        <v>E.3.3.</v>
      </c>
      <c r="DF70" s="273">
        <f t="shared" ca="1" si="81"/>
        <v>1</v>
      </c>
      <c r="DG70" s="261">
        <f t="shared" ca="1" si="82"/>
        <v>21</v>
      </c>
      <c r="DH70" s="261">
        <v>0</v>
      </c>
    </row>
    <row r="71" spans="1:112" s="261" customFormat="1" hidden="1">
      <c r="A71" s="210">
        <v>59</v>
      </c>
      <c r="B71" s="347" t="str">
        <f t="shared" ca="1" si="12"/>
        <v>E.3.4.</v>
      </c>
      <c r="C71" s="216" t="str">
        <f t="shared" ca="1" si="13"/>
        <v>Veikla</v>
      </c>
      <c r="D71" s="235"/>
      <c r="E71" s="239">
        <f t="shared" ca="1" si="14"/>
        <v>0.21</v>
      </c>
      <c r="F71" s="233">
        <f ca="1">H71+NPV(FD,I71:INDEX(I71:DC71,PAL))</f>
        <v>0</v>
      </c>
      <c r="G71" s="230">
        <f ca="1">SUMIF($H$5:$DC$5,"&lt;="&amp;PAL,$H71:$DC71)</f>
        <v>0</v>
      </c>
      <c r="H71" s="228">
        <f t="shared" ca="1" si="74"/>
        <v>0</v>
      </c>
      <c r="I71" s="228">
        <f t="shared" ca="1" si="74"/>
        <v>0</v>
      </c>
      <c r="J71" s="228">
        <f t="shared" ca="1" si="74"/>
        <v>0</v>
      </c>
      <c r="K71" s="228">
        <f t="shared" ca="1" si="74"/>
        <v>0</v>
      </c>
      <c r="L71" s="228">
        <f t="shared" ca="1" si="74"/>
        <v>0</v>
      </c>
      <c r="M71" s="228">
        <f t="shared" ca="1" si="74"/>
        <v>0</v>
      </c>
      <c r="N71" s="228">
        <f t="shared" ca="1" si="74"/>
        <v>0</v>
      </c>
      <c r="O71" s="228">
        <f t="shared" ca="1" si="74"/>
        <v>0</v>
      </c>
      <c r="P71" s="228">
        <f t="shared" ca="1" si="74"/>
        <v>0</v>
      </c>
      <c r="Q71" s="228">
        <f t="shared" ca="1" si="74"/>
        <v>0</v>
      </c>
      <c r="R71" s="228">
        <f t="shared" ca="1" si="74"/>
        <v>0</v>
      </c>
      <c r="S71" s="228">
        <f t="shared" ca="1" si="74"/>
        <v>0</v>
      </c>
      <c r="T71" s="228">
        <f t="shared" ca="1" si="74"/>
        <v>0</v>
      </c>
      <c r="U71" s="228">
        <f t="shared" ca="1" si="74"/>
        <v>0</v>
      </c>
      <c r="V71" s="228">
        <f t="shared" ca="1" si="74"/>
        <v>0</v>
      </c>
      <c r="W71" s="228">
        <f t="shared" ca="1" si="74"/>
        <v>0</v>
      </c>
      <c r="X71" s="228">
        <f t="shared" ca="1" si="75"/>
        <v>0</v>
      </c>
      <c r="Y71" s="228">
        <f t="shared" ca="1" si="75"/>
        <v>0</v>
      </c>
      <c r="Z71" s="228">
        <f t="shared" ca="1" si="75"/>
        <v>0</v>
      </c>
      <c r="AA71" s="228">
        <f t="shared" ca="1" si="75"/>
        <v>0</v>
      </c>
      <c r="AB71" s="228">
        <f t="shared" ca="1" si="75"/>
        <v>0</v>
      </c>
      <c r="AC71" s="228">
        <f t="shared" ca="1" si="75"/>
        <v>0</v>
      </c>
      <c r="AD71" s="228">
        <f t="shared" ca="1" si="75"/>
        <v>0</v>
      </c>
      <c r="AE71" s="228">
        <f t="shared" ca="1" si="75"/>
        <v>0</v>
      </c>
      <c r="AF71" s="228">
        <f t="shared" ca="1" si="75"/>
        <v>0</v>
      </c>
      <c r="AG71" s="228">
        <f t="shared" ca="1" si="75"/>
        <v>0</v>
      </c>
      <c r="AH71" s="228">
        <f t="shared" ca="1" si="75"/>
        <v>0</v>
      </c>
      <c r="AI71" s="228">
        <f t="shared" ca="1" si="75"/>
        <v>0</v>
      </c>
      <c r="AJ71" s="228">
        <f t="shared" ca="1" si="75"/>
        <v>0</v>
      </c>
      <c r="AK71" s="228">
        <f t="shared" ca="1" si="75"/>
        <v>0</v>
      </c>
      <c r="AL71" s="228">
        <f t="shared" ca="1" si="75"/>
        <v>0</v>
      </c>
      <c r="AM71" s="228">
        <f t="shared" ca="1" si="75"/>
        <v>0</v>
      </c>
      <c r="AN71" s="228">
        <f t="shared" ca="1" si="76"/>
        <v>0</v>
      </c>
      <c r="AO71" s="228">
        <f t="shared" ca="1" si="76"/>
        <v>0</v>
      </c>
      <c r="AP71" s="228">
        <f t="shared" ca="1" si="76"/>
        <v>0</v>
      </c>
      <c r="AQ71" s="228">
        <f t="shared" ca="1" si="76"/>
        <v>0</v>
      </c>
      <c r="AR71" s="228">
        <f t="shared" ca="1" si="76"/>
        <v>0</v>
      </c>
      <c r="AS71" s="228">
        <f t="shared" ca="1" si="76"/>
        <v>0</v>
      </c>
      <c r="AT71" s="228">
        <f t="shared" ca="1" si="76"/>
        <v>0</v>
      </c>
      <c r="AU71" s="228">
        <f t="shared" ca="1" si="76"/>
        <v>0</v>
      </c>
      <c r="AV71" s="228">
        <f t="shared" ca="1" si="76"/>
        <v>0</v>
      </c>
      <c r="AW71" s="228">
        <f t="shared" ca="1" si="76"/>
        <v>0</v>
      </c>
      <c r="AX71" s="228">
        <f t="shared" ca="1" si="76"/>
        <v>0</v>
      </c>
      <c r="AY71" s="228">
        <f t="shared" ca="1" si="76"/>
        <v>0</v>
      </c>
      <c r="AZ71" s="228">
        <f t="shared" ca="1" si="76"/>
        <v>0</v>
      </c>
      <c r="BA71" s="228">
        <f t="shared" ca="1" si="76"/>
        <v>0</v>
      </c>
      <c r="BB71" s="228">
        <f t="shared" ca="1" si="76"/>
        <v>0</v>
      </c>
      <c r="BC71" s="228">
        <f t="shared" ca="1" si="76"/>
        <v>0</v>
      </c>
      <c r="BD71" s="228">
        <f t="shared" ca="1" si="77"/>
        <v>0</v>
      </c>
      <c r="BE71" s="228">
        <f t="shared" ca="1" si="77"/>
        <v>0</v>
      </c>
      <c r="BF71" s="228">
        <f t="shared" ca="1" si="77"/>
        <v>0</v>
      </c>
      <c r="BG71" s="228">
        <f t="shared" ca="1" si="77"/>
        <v>0</v>
      </c>
      <c r="BH71" s="228">
        <f t="shared" ca="1" si="77"/>
        <v>0</v>
      </c>
      <c r="BI71" s="228">
        <f t="shared" ca="1" si="77"/>
        <v>0</v>
      </c>
      <c r="BJ71" s="228">
        <f t="shared" ca="1" si="77"/>
        <v>0</v>
      </c>
      <c r="BK71" s="228">
        <f t="shared" ca="1" si="77"/>
        <v>0</v>
      </c>
      <c r="BL71" s="228">
        <f t="shared" ca="1" si="77"/>
        <v>0</v>
      </c>
      <c r="BM71" s="228">
        <f t="shared" ca="1" si="77"/>
        <v>0</v>
      </c>
      <c r="BN71" s="228">
        <f t="shared" ca="1" si="77"/>
        <v>0</v>
      </c>
      <c r="BO71" s="228">
        <f t="shared" ca="1" si="77"/>
        <v>0</v>
      </c>
      <c r="BP71" s="228">
        <f t="shared" ca="1" si="77"/>
        <v>0</v>
      </c>
      <c r="BQ71" s="228">
        <f t="shared" ca="1" si="77"/>
        <v>0</v>
      </c>
      <c r="BR71" s="228">
        <f t="shared" ca="1" si="77"/>
        <v>0</v>
      </c>
      <c r="BS71" s="228">
        <f t="shared" ca="1" si="77"/>
        <v>0</v>
      </c>
      <c r="BT71" s="228">
        <f t="shared" ca="1" si="78"/>
        <v>0</v>
      </c>
      <c r="BU71" s="228">
        <f t="shared" ca="1" si="78"/>
        <v>0</v>
      </c>
      <c r="BV71" s="228">
        <f t="shared" ca="1" si="78"/>
        <v>0</v>
      </c>
      <c r="BW71" s="228">
        <f t="shared" ca="1" si="78"/>
        <v>0</v>
      </c>
      <c r="BX71" s="228">
        <f t="shared" ca="1" si="78"/>
        <v>0</v>
      </c>
      <c r="BY71" s="228">
        <f t="shared" ca="1" si="78"/>
        <v>0</v>
      </c>
      <c r="BZ71" s="228">
        <f t="shared" ca="1" si="78"/>
        <v>0</v>
      </c>
      <c r="CA71" s="228">
        <f t="shared" ca="1" si="78"/>
        <v>0</v>
      </c>
      <c r="CB71" s="228">
        <f t="shared" ca="1" si="78"/>
        <v>0</v>
      </c>
      <c r="CC71" s="228">
        <f t="shared" ca="1" si="78"/>
        <v>0</v>
      </c>
      <c r="CD71" s="228">
        <f t="shared" ca="1" si="78"/>
        <v>0</v>
      </c>
      <c r="CE71" s="228">
        <f t="shared" ca="1" si="78"/>
        <v>0</v>
      </c>
      <c r="CF71" s="228">
        <f t="shared" ca="1" si="78"/>
        <v>0</v>
      </c>
      <c r="CG71" s="228">
        <f t="shared" ca="1" si="78"/>
        <v>0</v>
      </c>
      <c r="CH71" s="228">
        <f t="shared" ca="1" si="78"/>
        <v>0</v>
      </c>
      <c r="CI71" s="228">
        <f t="shared" ca="1" si="78"/>
        <v>0</v>
      </c>
      <c r="CJ71" s="228">
        <f t="shared" ca="1" si="79"/>
        <v>0</v>
      </c>
      <c r="CK71" s="228">
        <f t="shared" ca="1" si="79"/>
        <v>0</v>
      </c>
      <c r="CL71" s="228">
        <f t="shared" ca="1" si="79"/>
        <v>0</v>
      </c>
      <c r="CM71" s="228">
        <f t="shared" ca="1" si="79"/>
        <v>0</v>
      </c>
      <c r="CN71" s="228">
        <f t="shared" ca="1" si="79"/>
        <v>0</v>
      </c>
      <c r="CO71" s="228">
        <f t="shared" ca="1" si="79"/>
        <v>0</v>
      </c>
      <c r="CP71" s="228">
        <f t="shared" ca="1" si="79"/>
        <v>0</v>
      </c>
      <c r="CQ71" s="228">
        <f t="shared" ca="1" si="79"/>
        <v>0</v>
      </c>
      <c r="CR71" s="228">
        <f t="shared" ca="1" si="79"/>
        <v>0</v>
      </c>
      <c r="CS71" s="228">
        <f t="shared" ca="1" si="79"/>
        <v>0</v>
      </c>
      <c r="CT71" s="228">
        <f t="shared" ca="1" si="80"/>
        <v>0</v>
      </c>
      <c r="CU71" s="228">
        <f t="shared" ca="1" si="80"/>
        <v>0</v>
      </c>
      <c r="CV71" s="228">
        <f t="shared" ca="1" si="80"/>
        <v>0</v>
      </c>
      <c r="CW71" s="228">
        <f t="shared" ca="1" si="80"/>
        <v>0</v>
      </c>
      <c r="CX71" s="228">
        <f t="shared" ca="1" si="80"/>
        <v>0</v>
      </c>
      <c r="CY71" s="228">
        <f t="shared" ca="1" si="80"/>
        <v>0</v>
      </c>
      <c r="CZ71" s="228">
        <f t="shared" ca="1" si="80"/>
        <v>0</v>
      </c>
      <c r="DA71" s="228">
        <f t="shared" ca="1" si="80"/>
        <v>0</v>
      </c>
      <c r="DB71" s="228">
        <f t="shared" ca="1" si="80"/>
        <v>0</v>
      </c>
      <c r="DC71" s="228">
        <f t="shared" ca="1" si="80"/>
        <v>0</v>
      </c>
      <c r="DE71" s="403" t="str">
        <f t="shared" ca="1" si="24"/>
        <v>E.3.4.</v>
      </c>
      <c r="DF71" s="273">
        <f t="shared" ca="1" si="81"/>
        <v>1</v>
      </c>
      <c r="DG71" s="261">
        <f t="shared" ca="1" si="82"/>
        <v>21</v>
      </c>
      <c r="DH71" s="261">
        <v>0</v>
      </c>
    </row>
    <row r="72" spans="1:112" s="261" customFormat="1" hidden="1">
      <c r="A72" s="210">
        <v>60</v>
      </c>
      <c r="B72" s="347" t="str">
        <f t="shared" ca="1" si="12"/>
        <v>E.3.5.</v>
      </c>
      <c r="C72" s="216" t="str">
        <f t="shared" ca="1" si="13"/>
        <v>Veikla</v>
      </c>
      <c r="D72" s="235"/>
      <c r="E72" s="239">
        <f t="shared" ca="1" si="14"/>
        <v>0.21</v>
      </c>
      <c r="F72" s="233">
        <f ca="1">H72+NPV(FD,I72:INDEX(I72:DC72,PAL))</f>
        <v>0</v>
      </c>
      <c r="G72" s="230">
        <f ca="1">SUMIF($H$5:$DC$5,"&lt;="&amp;PAL,$H72:$DC72)</f>
        <v>0</v>
      </c>
      <c r="H72" s="228">
        <f t="shared" ca="1" si="74"/>
        <v>0</v>
      </c>
      <c r="I72" s="228">
        <f t="shared" ca="1" si="74"/>
        <v>0</v>
      </c>
      <c r="J72" s="228">
        <f t="shared" ca="1" si="74"/>
        <v>0</v>
      </c>
      <c r="K72" s="228">
        <f t="shared" ca="1" si="74"/>
        <v>0</v>
      </c>
      <c r="L72" s="228">
        <f t="shared" ca="1" si="74"/>
        <v>0</v>
      </c>
      <c r="M72" s="228">
        <f t="shared" ca="1" si="74"/>
        <v>0</v>
      </c>
      <c r="N72" s="228">
        <f t="shared" ca="1" si="74"/>
        <v>0</v>
      </c>
      <c r="O72" s="228">
        <f t="shared" ca="1" si="74"/>
        <v>0</v>
      </c>
      <c r="P72" s="228">
        <f t="shared" ca="1" si="74"/>
        <v>0</v>
      </c>
      <c r="Q72" s="228">
        <f t="shared" ca="1" si="74"/>
        <v>0</v>
      </c>
      <c r="R72" s="228">
        <f t="shared" ca="1" si="74"/>
        <v>0</v>
      </c>
      <c r="S72" s="228">
        <f t="shared" ca="1" si="74"/>
        <v>0</v>
      </c>
      <c r="T72" s="228">
        <f t="shared" ca="1" si="74"/>
        <v>0</v>
      </c>
      <c r="U72" s="228">
        <f t="shared" ca="1" si="74"/>
        <v>0</v>
      </c>
      <c r="V72" s="228">
        <f t="shared" ca="1" si="74"/>
        <v>0</v>
      </c>
      <c r="W72" s="228">
        <f t="shared" ca="1" si="74"/>
        <v>0</v>
      </c>
      <c r="X72" s="228">
        <f t="shared" ca="1" si="75"/>
        <v>0</v>
      </c>
      <c r="Y72" s="228">
        <f t="shared" ca="1" si="75"/>
        <v>0</v>
      </c>
      <c r="Z72" s="228">
        <f t="shared" ca="1" si="75"/>
        <v>0</v>
      </c>
      <c r="AA72" s="228">
        <f t="shared" ca="1" si="75"/>
        <v>0</v>
      </c>
      <c r="AB72" s="228">
        <f t="shared" ca="1" si="75"/>
        <v>0</v>
      </c>
      <c r="AC72" s="228">
        <f t="shared" ca="1" si="75"/>
        <v>0</v>
      </c>
      <c r="AD72" s="228">
        <f t="shared" ca="1" si="75"/>
        <v>0</v>
      </c>
      <c r="AE72" s="228">
        <f t="shared" ca="1" si="75"/>
        <v>0</v>
      </c>
      <c r="AF72" s="228">
        <f t="shared" ca="1" si="75"/>
        <v>0</v>
      </c>
      <c r="AG72" s="228">
        <f t="shared" ca="1" si="75"/>
        <v>0</v>
      </c>
      <c r="AH72" s="228">
        <f t="shared" ca="1" si="75"/>
        <v>0</v>
      </c>
      <c r="AI72" s="228">
        <f t="shared" ca="1" si="75"/>
        <v>0</v>
      </c>
      <c r="AJ72" s="228">
        <f t="shared" ca="1" si="75"/>
        <v>0</v>
      </c>
      <c r="AK72" s="228">
        <f t="shared" ca="1" si="75"/>
        <v>0</v>
      </c>
      <c r="AL72" s="228">
        <f t="shared" ca="1" si="75"/>
        <v>0</v>
      </c>
      <c r="AM72" s="228">
        <f t="shared" ca="1" si="75"/>
        <v>0</v>
      </c>
      <c r="AN72" s="228">
        <f t="shared" ca="1" si="76"/>
        <v>0</v>
      </c>
      <c r="AO72" s="228">
        <f t="shared" ca="1" si="76"/>
        <v>0</v>
      </c>
      <c r="AP72" s="228">
        <f t="shared" ca="1" si="76"/>
        <v>0</v>
      </c>
      <c r="AQ72" s="228">
        <f t="shared" ca="1" si="76"/>
        <v>0</v>
      </c>
      <c r="AR72" s="228">
        <f t="shared" ca="1" si="76"/>
        <v>0</v>
      </c>
      <c r="AS72" s="228">
        <f t="shared" ca="1" si="76"/>
        <v>0</v>
      </c>
      <c r="AT72" s="228">
        <f t="shared" ca="1" si="76"/>
        <v>0</v>
      </c>
      <c r="AU72" s="228">
        <f t="shared" ca="1" si="76"/>
        <v>0</v>
      </c>
      <c r="AV72" s="228">
        <f t="shared" ca="1" si="76"/>
        <v>0</v>
      </c>
      <c r="AW72" s="228">
        <f t="shared" ca="1" si="76"/>
        <v>0</v>
      </c>
      <c r="AX72" s="228">
        <f t="shared" ca="1" si="76"/>
        <v>0</v>
      </c>
      <c r="AY72" s="228">
        <f t="shared" ca="1" si="76"/>
        <v>0</v>
      </c>
      <c r="AZ72" s="228">
        <f t="shared" ca="1" si="76"/>
        <v>0</v>
      </c>
      <c r="BA72" s="228">
        <f t="shared" ca="1" si="76"/>
        <v>0</v>
      </c>
      <c r="BB72" s="228">
        <f t="shared" ca="1" si="76"/>
        <v>0</v>
      </c>
      <c r="BC72" s="228">
        <f t="shared" ca="1" si="76"/>
        <v>0</v>
      </c>
      <c r="BD72" s="228">
        <f t="shared" ca="1" si="77"/>
        <v>0</v>
      </c>
      <c r="BE72" s="228">
        <f t="shared" ca="1" si="77"/>
        <v>0</v>
      </c>
      <c r="BF72" s="228">
        <f t="shared" ca="1" si="77"/>
        <v>0</v>
      </c>
      <c r="BG72" s="228">
        <f t="shared" ca="1" si="77"/>
        <v>0</v>
      </c>
      <c r="BH72" s="228">
        <f t="shared" ca="1" si="77"/>
        <v>0</v>
      </c>
      <c r="BI72" s="228">
        <f t="shared" ca="1" si="77"/>
        <v>0</v>
      </c>
      <c r="BJ72" s="228">
        <f t="shared" ca="1" si="77"/>
        <v>0</v>
      </c>
      <c r="BK72" s="228">
        <f t="shared" ca="1" si="77"/>
        <v>0</v>
      </c>
      <c r="BL72" s="228">
        <f t="shared" ca="1" si="77"/>
        <v>0</v>
      </c>
      <c r="BM72" s="228">
        <f t="shared" ca="1" si="77"/>
        <v>0</v>
      </c>
      <c r="BN72" s="228">
        <f t="shared" ca="1" si="77"/>
        <v>0</v>
      </c>
      <c r="BO72" s="228">
        <f t="shared" ca="1" si="77"/>
        <v>0</v>
      </c>
      <c r="BP72" s="228">
        <f t="shared" ca="1" si="77"/>
        <v>0</v>
      </c>
      <c r="BQ72" s="228">
        <f t="shared" ca="1" si="77"/>
        <v>0</v>
      </c>
      <c r="BR72" s="228">
        <f t="shared" ca="1" si="77"/>
        <v>0</v>
      </c>
      <c r="BS72" s="228">
        <f t="shared" ca="1" si="77"/>
        <v>0</v>
      </c>
      <c r="BT72" s="228">
        <f t="shared" ca="1" si="78"/>
        <v>0</v>
      </c>
      <c r="BU72" s="228">
        <f t="shared" ca="1" si="78"/>
        <v>0</v>
      </c>
      <c r="BV72" s="228">
        <f t="shared" ca="1" si="78"/>
        <v>0</v>
      </c>
      <c r="BW72" s="228">
        <f t="shared" ca="1" si="78"/>
        <v>0</v>
      </c>
      <c r="BX72" s="228">
        <f t="shared" ca="1" si="78"/>
        <v>0</v>
      </c>
      <c r="BY72" s="228">
        <f t="shared" ca="1" si="78"/>
        <v>0</v>
      </c>
      <c r="BZ72" s="228">
        <f t="shared" ca="1" si="78"/>
        <v>0</v>
      </c>
      <c r="CA72" s="228">
        <f t="shared" ca="1" si="78"/>
        <v>0</v>
      </c>
      <c r="CB72" s="228">
        <f t="shared" ca="1" si="78"/>
        <v>0</v>
      </c>
      <c r="CC72" s="228">
        <f t="shared" ca="1" si="78"/>
        <v>0</v>
      </c>
      <c r="CD72" s="228">
        <f t="shared" ca="1" si="78"/>
        <v>0</v>
      </c>
      <c r="CE72" s="228">
        <f t="shared" ca="1" si="78"/>
        <v>0</v>
      </c>
      <c r="CF72" s="228">
        <f t="shared" ca="1" si="78"/>
        <v>0</v>
      </c>
      <c r="CG72" s="228">
        <f t="shared" ca="1" si="78"/>
        <v>0</v>
      </c>
      <c r="CH72" s="228">
        <f t="shared" ca="1" si="78"/>
        <v>0</v>
      </c>
      <c r="CI72" s="228">
        <f t="shared" ca="1" si="78"/>
        <v>0</v>
      </c>
      <c r="CJ72" s="228">
        <f t="shared" ca="1" si="79"/>
        <v>0</v>
      </c>
      <c r="CK72" s="228">
        <f t="shared" ca="1" si="79"/>
        <v>0</v>
      </c>
      <c r="CL72" s="228">
        <f t="shared" ca="1" si="79"/>
        <v>0</v>
      </c>
      <c r="CM72" s="228">
        <f t="shared" ca="1" si="79"/>
        <v>0</v>
      </c>
      <c r="CN72" s="228">
        <f t="shared" ca="1" si="79"/>
        <v>0</v>
      </c>
      <c r="CO72" s="228">
        <f t="shared" ca="1" si="79"/>
        <v>0</v>
      </c>
      <c r="CP72" s="228">
        <f t="shared" ca="1" si="79"/>
        <v>0</v>
      </c>
      <c r="CQ72" s="228">
        <f t="shared" ca="1" si="79"/>
        <v>0</v>
      </c>
      <c r="CR72" s="228">
        <f t="shared" ca="1" si="79"/>
        <v>0</v>
      </c>
      <c r="CS72" s="228">
        <f t="shared" ca="1" si="79"/>
        <v>0</v>
      </c>
      <c r="CT72" s="228">
        <f t="shared" ca="1" si="80"/>
        <v>0</v>
      </c>
      <c r="CU72" s="228">
        <f t="shared" ca="1" si="80"/>
        <v>0</v>
      </c>
      <c r="CV72" s="228">
        <f t="shared" ca="1" si="80"/>
        <v>0</v>
      </c>
      <c r="CW72" s="228">
        <f t="shared" ca="1" si="80"/>
        <v>0</v>
      </c>
      <c r="CX72" s="228">
        <f t="shared" ca="1" si="80"/>
        <v>0</v>
      </c>
      <c r="CY72" s="228">
        <f t="shared" ca="1" si="80"/>
        <v>0</v>
      </c>
      <c r="CZ72" s="228">
        <f t="shared" ca="1" si="80"/>
        <v>0</v>
      </c>
      <c r="DA72" s="228">
        <f t="shared" ca="1" si="80"/>
        <v>0</v>
      </c>
      <c r="DB72" s="228">
        <f t="shared" ca="1" si="80"/>
        <v>0</v>
      </c>
      <c r="DC72" s="228">
        <f t="shared" ca="1" si="80"/>
        <v>0</v>
      </c>
      <c r="DE72" s="403" t="str">
        <f t="shared" ca="1" si="24"/>
        <v>E.3.5.</v>
      </c>
      <c r="DF72" s="273">
        <f t="shared" ca="1" si="81"/>
        <v>1</v>
      </c>
      <c r="DG72" s="261">
        <f t="shared" ca="1" si="82"/>
        <v>21</v>
      </c>
      <c r="DH72" s="261">
        <v>0</v>
      </c>
    </row>
    <row r="73" spans="1:112" s="261" customFormat="1" hidden="1">
      <c r="A73" s="210">
        <v>61</v>
      </c>
      <c r="B73" s="347" t="str">
        <f t="shared" ca="1" si="12"/>
        <v>E.3.6.</v>
      </c>
      <c r="C73" s="216" t="str">
        <f t="shared" ca="1" si="13"/>
        <v>Veikla</v>
      </c>
      <c r="D73" s="235"/>
      <c r="E73" s="239">
        <f t="shared" ca="1" si="14"/>
        <v>0.21</v>
      </c>
      <c r="F73" s="233">
        <f ca="1">H73+NPV(FD,I73:INDEX(I73:DC73,PAL))</f>
        <v>0</v>
      </c>
      <c r="G73" s="230">
        <f ca="1">SUMIF($H$5:$DC$5,"&lt;="&amp;PAL,$H73:$DC73)</f>
        <v>0</v>
      </c>
      <c r="H73" s="228">
        <f t="shared" ca="1" si="74"/>
        <v>0</v>
      </c>
      <c r="I73" s="228">
        <f t="shared" ca="1" si="74"/>
        <v>0</v>
      </c>
      <c r="J73" s="228">
        <f t="shared" ca="1" si="74"/>
        <v>0</v>
      </c>
      <c r="K73" s="228">
        <f t="shared" ca="1" si="74"/>
        <v>0</v>
      </c>
      <c r="L73" s="228">
        <f t="shared" ca="1" si="74"/>
        <v>0</v>
      </c>
      <c r="M73" s="228">
        <f t="shared" ca="1" si="74"/>
        <v>0</v>
      </c>
      <c r="N73" s="228">
        <f t="shared" ca="1" si="74"/>
        <v>0</v>
      </c>
      <c r="O73" s="228">
        <f t="shared" ca="1" si="74"/>
        <v>0</v>
      </c>
      <c r="P73" s="228">
        <f t="shared" ca="1" si="74"/>
        <v>0</v>
      </c>
      <c r="Q73" s="228">
        <f t="shared" ca="1" si="74"/>
        <v>0</v>
      </c>
      <c r="R73" s="228">
        <f t="shared" ca="1" si="74"/>
        <v>0</v>
      </c>
      <c r="S73" s="228">
        <f t="shared" ca="1" si="74"/>
        <v>0</v>
      </c>
      <c r="T73" s="228">
        <f t="shared" ca="1" si="74"/>
        <v>0</v>
      </c>
      <c r="U73" s="228">
        <f t="shared" ca="1" si="74"/>
        <v>0</v>
      </c>
      <c r="V73" s="228">
        <f t="shared" ca="1" si="74"/>
        <v>0</v>
      </c>
      <c r="W73" s="228">
        <f t="shared" ca="1" si="74"/>
        <v>0</v>
      </c>
      <c r="X73" s="228">
        <f t="shared" ca="1" si="75"/>
        <v>0</v>
      </c>
      <c r="Y73" s="228">
        <f t="shared" ca="1" si="75"/>
        <v>0</v>
      </c>
      <c r="Z73" s="228">
        <f t="shared" ca="1" si="75"/>
        <v>0</v>
      </c>
      <c r="AA73" s="228">
        <f t="shared" ca="1" si="75"/>
        <v>0</v>
      </c>
      <c r="AB73" s="228">
        <f t="shared" ca="1" si="75"/>
        <v>0</v>
      </c>
      <c r="AC73" s="228">
        <f t="shared" ca="1" si="75"/>
        <v>0</v>
      </c>
      <c r="AD73" s="228">
        <f t="shared" ca="1" si="75"/>
        <v>0</v>
      </c>
      <c r="AE73" s="228">
        <f t="shared" ca="1" si="75"/>
        <v>0</v>
      </c>
      <c r="AF73" s="228">
        <f t="shared" ca="1" si="75"/>
        <v>0</v>
      </c>
      <c r="AG73" s="228">
        <f t="shared" ca="1" si="75"/>
        <v>0</v>
      </c>
      <c r="AH73" s="228">
        <f t="shared" ca="1" si="75"/>
        <v>0</v>
      </c>
      <c r="AI73" s="228">
        <f t="shared" ca="1" si="75"/>
        <v>0</v>
      </c>
      <c r="AJ73" s="228">
        <f t="shared" ca="1" si="75"/>
        <v>0</v>
      </c>
      <c r="AK73" s="228">
        <f t="shared" ca="1" si="75"/>
        <v>0</v>
      </c>
      <c r="AL73" s="228">
        <f t="shared" ca="1" si="75"/>
        <v>0</v>
      </c>
      <c r="AM73" s="228">
        <f t="shared" ca="1" si="75"/>
        <v>0</v>
      </c>
      <c r="AN73" s="228">
        <f t="shared" ca="1" si="76"/>
        <v>0</v>
      </c>
      <c r="AO73" s="228">
        <f t="shared" ca="1" si="76"/>
        <v>0</v>
      </c>
      <c r="AP73" s="228">
        <f t="shared" ca="1" si="76"/>
        <v>0</v>
      </c>
      <c r="AQ73" s="228">
        <f t="shared" ca="1" si="76"/>
        <v>0</v>
      </c>
      <c r="AR73" s="228">
        <f t="shared" ca="1" si="76"/>
        <v>0</v>
      </c>
      <c r="AS73" s="228">
        <f t="shared" ca="1" si="76"/>
        <v>0</v>
      </c>
      <c r="AT73" s="228">
        <f t="shared" ca="1" si="76"/>
        <v>0</v>
      </c>
      <c r="AU73" s="228">
        <f t="shared" ca="1" si="76"/>
        <v>0</v>
      </c>
      <c r="AV73" s="228">
        <f t="shared" ca="1" si="76"/>
        <v>0</v>
      </c>
      <c r="AW73" s="228">
        <f t="shared" ca="1" si="76"/>
        <v>0</v>
      </c>
      <c r="AX73" s="228">
        <f t="shared" ca="1" si="76"/>
        <v>0</v>
      </c>
      <c r="AY73" s="228">
        <f t="shared" ca="1" si="76"/>
        <v>0</v>
      </c>
      <c r="AZ73" s="228">
        <f t="shared" ca="1" si="76"/>
        <v>0</v>
      </c>
      <c r="BA73" s="228">
        <f t="shared" ca="1" si="76"/>
        <v>0</v>
      </c>
      <c r="BB73" s="228">
        <f t="shared" ca="1" si="76"/>
        <v>0</v>
      </c>
      <c r="BC73" s="228">
        <f t="shared" ca="1" si="76"/>
        <v>0</v>
      </c>
      <c r="BD73" s="228">
        <f t="shared" ca="1" si="77"/>
        <v>0</v>
      </c>
      <c r="BE73" s="228">
        <f t="shared" ca="1" si="77"/>
        <v>0</v>
      </c>
      <c r="BF73" s="228">
        <f t="shared" ca="1" si="77"/>
        <v>0</v>
      </c>
      <c r="BG73" s="228">
        <f t="shared" ca="1" si="77"/>
        <v>0</v>
      </c>
      <c r="BH73" s="228">
        <f t="shared" ca="1" si="77"/>
        <v>0</v>
      </c>
      <c r="BI73" s="228">
        <f t="shared" ca="1" si="77"/>
        <v>0</v>
      </c>
      <c r="BJ73" s="228">
        <f t="shared" ca="1" si="77"/>
        <v>0</v>
      </c>
      <c r="BK73" s="228">
        <f t="shared" ca="1" si="77"/>
        <v>0</v>
      </c>
      <c r="BL73" s="228">
        <f t="shared" ca="1" si="77"/>
        <v>0</v>
      </c>
      <c r="BM73" s="228">
        <f t="shared" ca="1" si="77"/>
        <v>0</v>
      </c>
      <c r="BN73" s="228">
        <f t="shared" ca="1" si="77"/>
        <v>0</v>
      </c>
      <c r="BO73" s="228">
        <f t="shared" ca="1" si="77"/>
        <v>0</v>
      </c>
      <c r="BP73" s="228">
        <f t="shared" ca="1" si="77"/>
        <v>0</v>
      </c>
      <c r="BQ73" s="228">
        <f t="shared" ca="1" si="77"/>
        <v>0</v>
      </c>
      <c r="BR73" s="228">
        <f t="shared" ca="1" si="77"/>
        <v>0</v>
      </c>
      <c r="BS73" s="228">
        <f t="shared" ca="1" si="77"/>
        <v>0</v>
      </c>
      <c r="BT73" s="228">
        <f t="shared" ca="1" si="78"/>
        <v>0</v>
      </c>
      <c r="BU73" s="228">
        <f t="shared" ca="1" si="78"/>
        <v>0</v>
      </c>
      <c r="BV73" s="228">
        <f t="shared" ca="1" si="78"/>
        <v>0</v>
      </c>
      <c r="BW73" s="228">
        <f t="shared" ca="1" si="78"/>
        <v>0</v>
      </c>
      <c r="BX73" s="228">
        <f t="shared" ca="1" si="78"/>
        <v>0</v>
      </c>
      <c r="BY73" s="228">
        <f t="shared" ca="1" si="78"/>
        <v>0</v>
      </c>
      <c r="BZ73" s="228">
        <f t="shared" ca="1" si="78"/>
        <v>0</v>
      </c>
      <c r="CA73" s="228">
        <f t="shared" ca="1" si="78"/>
        <v>0</v>
      </c>
      <c r="CB73" s="228">
        <f t="shared" ca="1" si="78"/>
        <v>0</v>
      </c>
      <c r="CC73" s="228">
        <f t="shared" ca="1" si="78"/>
        <v>0</v>
      </c>
      <c r="CD73" s="228">
        <f t="shared" ca="1" si="78"/>
        <v>0</v>
      </c>
      <c r="CE73" s="228">
        <f t="shared" ca="1" si="78"/>
        <v>0</v>
      </c>
      <c r="CF73" s="228">
        <f t="shared" ca="1" si="78"/>
        <v>0</v>
      </c>
      <c r="CG73" s="228">
        <f t="shared" ca="1" si="78"/>
        <v>0</v>
      </c>
      <c r="CH73" s="228">
        <f t="shared" ca="1" si="78"/>
        <v>0</v>
      </c>
      <c r="CI73" s="228">
        <f t="shared" ca="1" si="78"/>
        <v>0</v>
      </c>
      <c r="CJ73" s="228">
        <f t="shared" ca="1" si="79"/>
        <v>0</v>
      </c>
      <c r="CK73" s="228">
        <f t="shared" ca="1" si="79"/>
        <v>0</v>
      </c>
      <c r="CL73" s="228">
        <f t="shared" ca="1" si="79"/>
        <v>0</v>
      </c>
      <c r="CM73" s="228">
        <f t="shared" ca="1" si="79"/>
        <v>0</v>
      </c>
      <c r="CN73" s="228">
        <f t="shared" ca="1" si="79"/>
        <v>0</v>
      </c>
      <c r="CO73" s="228">
        <f t="shared" ca="1" si="79"/>
        <v>0</v>
      </c>
      <c r="CP73" s="228">
        <f t="shared" ca="1" si="79"/>
        <v>0</v>
      </c>
      <c r="CQ73" s="228">
        <f t="shared" ca="1" si="79"/>
        <v>0</v>
      </c>
      <c r="CR73" s="228">
        <f t="shared" ca="1" si="79"/>
        <v>0</v>
      </c>
      <c r="CS73" s="228">
        <f t="shared" ca="1" si="79"/>
        <v>0</v>
      </c>
      <c r="CT73" s="228">
        <f t="shared" ca="1" si="80"/>
        <v>0</v>
      </c>
      <c r="CU73" s="228">
        <f t="shared" ca="1" si="80"/>
        <v>0</v>
      </c>
      <c r="CV73" s="228">
        <f t="shared" ca="1" si="80"/>
        <v>0</v>
      </c>
      <c r="CW73" s="228">
        <f t="shared" ca="1" si="80"/>
        <v>0</v>
      </c>
      <c r="CX73" s="228">
        <f t="shared" ca="1" si="80"/>
        <v>0</v>
      </c>
      <c r="CY73" s="228">
        <f t="shared" ca="1" si="80"/>
        <v>0</v>
      </c>
      <c r="CZ73" s="228">
        <f t="shared" ca="1" si="80"/>
        <v>0</v>
      </c>
      <c r="DA73" s="228">
        <f t="shared" ca="1" si="80"/>
        <v>0</v>
      </c>
      <c r="DB73" s="228">
        <f t="shared" ca="1" si="80"/>
        <v>0</v>
      </c>
      <c r="DC73" s="228">
        <f t="shared" ca="1" si="80"/>
        <v>0</v>
      </c>
      <c r="DE73" s="403" t="str">
        <f t="shared" ca="1" si="24"/>
        <v>E.3.6.</v>
      </c>
      <c r="DF73" s="273">
        <f t="shared" ca="1" si="81"/>
        <v>1</v>
      </c>
      <c r="DG73" s="261">
        <f t="shared" ca="1" si="82"/>
        <v>21</v>
      </c>
      <c r="DH73" s="261">
        <v>0</v>
      </c>
    </row>
    <row r="74" spans="1:112" s="261" customFormat="1" hidden="1">
      <c r="A74" s="210">
        <v>62</v>
      </c>
      <c r="B74" s="347" t="str">
        <f t="shared" ca="1" si="12"/>
        <v>E.3.7.</v>
      </c>
      <c r="C74" s="216" t="str">
        <f t="shared" ca="1" si="13"/>
        <v>Veikla</v>
      </c>
      <c r="D74" s="235"/>
      <c r="E74" s="239">
        <f t="shared" ca="1" si="14"/>
        <v>0.21</v>
      </c>
      <c r="F74" s="233">
        <f ca="1">H74+NPV(FD,I74:INDEX(I74:DC74,PAL))</f>
        <v>0</v>
      </c>
      <c r="G74" s="230">
        <f ca="1">SUMIF($H$5:$DC$5,"&lt;="&amp;PAL,$H74:$DC74)</f>
        <v>0</v>
      </c>
      <c r="H74" s="228">
        <f t="shared" ca="1" si="74"/>
        <v>0</v>
      </c>
      <c r="I74" s="228">
        <f t="shared" ca="1" si="74"/>
        <v>0</v>
      </c>
      <c r="J74" s="228">
        <f t="shared" ca="1" si="74"/>
        <v>0</v>
      </c>
      <c r="K74" s="228">
        <f t="shared" ca="1" si="74"/>
        <v>0</v>
      </c>
      <c r="L74" s="228">
        <f t="shared" ca="1" si="74"/>
        <v>0</v>
      </c>
      <c r="M74" s="228">
        <f t="shared" ca="1" si="74"/>
        <v>0</v>
      </c>
      <c r="N74" s="228">
        <f t="shared" ca="1" si="74"/>
        <v>0</v>
      </c>
      <c r="O74" s="228">
        <f t="shared" ca="1" si="74"/>
        <v>0</v>
      </c>
      <c r="P74" s="228">
        <f t="shared" ca="1" si="74"/>
        <v>0</v>
      </c>
      <c r="Q74" s="228">
        <f t="shared" ca="1" si="74"/>
        <v>0</v>
      </c>
      <c r="R74" s="228">
        <f t="shared" ca="1" si="74"/>
        <v>0</v>
      </c>
      <c r="S74" s="228">
        <f t="shared" ca="1" si="74"/>
        <v>0</v>
      </c>
      <c r="T74" s="228">
        <f t="shared" ca="1" si="74"/>
        <v>0</v>
      </c>
      <c r="U74" s="228">
        <f t="shared" ca="1" si="74"/>
        <v>0</v>
      </c>
      <c r="V74" s="228">
        <f t="shared" ca="1" si="74"/>
        <v>0</v>
      </c>
      <c r="W74" s="228">
        <f t="shared" ca="1" si="74"/>
        <v>0</v>
      </c>
      <c r="X74" s="228">
        <f t="shared" ca="1" si="75"/>
        <v>0</v>
      </c>
      <c r="Y74" s="228">
        <f t="shared" ca="1" si="75"/>
        <v>0</v>
      </c>
      <c r="Z74" s="228">
        <f t="shared" ca="1" si="75"/>
        <v>0</v>
      </c>
      <c r="AA74" s="228">
        <f t="shared" ca="1" si="75"/>
        <v>0</v>
      </c>
      <c r="AB74" s="228">
        <f t="shared" ca="1" si="75"/>
        <v>0</v>
      </c>
      <c r="AC74" s="228">
        <f t="shared" ca="1" si="75"/>
        <v>0</v>
      </c>
      <c r="AD74" s="228">
        <f t="shared" ca="1" si="75"/>
        <v>0</v>
      </c>
      <c r="AE74" s="228">
        <f t="shared" ca="1" si="75"/>
        <v>0</v>
      </c>
      <c r="AF74" s="228">
        <f t="shared" ca="1" si="75"/>
        <v>0</v>
      </c>
      <c r="AG74" s="228">
        <f t="shared" ca="1" si="75"/>
        <v>0</v>
      </c>
      <c r="AH74" s="228">
        <f t="shared" ca="1" si="75"/>
        <v>0</v>
      </c>
      <c r="AI74" s="228">
        <f t="shared" ca="1" si="75"/>
        <v>0</v>
      </c>
      <c r="AJ74" s="228">
        <f t="shared" ca="1" si="75"/>
        <v>0</v>
      </c>
      <c r="AK74" s="228">
        <f t="shared" ca="1" si="75"/>
        <v>0</v>
      </c>
      <c r="AL74" s="228">
        <f t="shared" ca="1" si="75"/>
        <v>0</v>
      </c>
      <c r="AM74" s="228">
        <f t="shared" ca="1" si="75"/>
        <v>0</v>
      </c>
      <c r="AN74" s="228">
        <f t="shared" ca="1" si="76"/>
        <v>0</v>
      </c>
      <c r="AO74" s="228">
        <f t="shared" ca="1" si="76"/>
        <v>0</v>
      </c>
      <c r="AP74" s="228">
        <f t="shared" ca="1" si="76"/>
        <v>0</v>
      </c>
      <c r="AQ74" s="228">
        <f t="shared" ca="1" si="76"/>
        <v>0</v>
      </c>
      <c r="AR74" s="228">
        <f t="shared" ca="1" si="76"/>
        <v>0</v>
      </c>
      <c r="AS74" s="228">
        <f t="shared" ca="1" si="76"/>
        <v>0</v>
      </c>
      <c r="AT74" s="228">
        <f t="shared" ca="1" si="76"/>
        <v>0</v>
      </c>
      <c r="AU74" s="228">
        <f t="shared" ca="1" si="76"/>
        <v>0</v>
      </c>
      <c r="AV74" s="228">
        <f t="shared" ca="1" si="76"/>
        <v>0</v>
      </c>
      <c r="AW74" s="228">
        <f t="shared" ca="1" si="76"/>
        <v>0</v>
      </c>
      <c r="AX74" s="228">
        <f t="shared" ca="1" si="76"/>
        <v>0</v>
      </c>
      <c r="AY74" s="228">
        <f t="shared" ca="1" si="76"/>
        <v>0</v>
      </c>
      <c r="AZ74" s="228">
        <f t="shared" ca="1" si="76"/>
        <v>0</v>
      </c>
      <c r="BA74" s="228">
        <f t="shared" ca="1" si="76"/>
        <v>0</v>
      </c>
      <c r="BB74" s="228">
        <f t="shared" ca="1" si="76"/>
        <v>0</v>
      </c>
      <c r="BC74" s="228">
        <f t="shared" ca="1" si="76"/>
        <v>0</v>
      </c>
      <c r="BD74" s="228">
        <f t="shared" ca="1" si="77"/>
        <v>0</v>
      </c>
      <c r="BE74" s="228">
        <f t="shared" ca="1" si="77"/>
        <v>0</v>
      </c>
      <c r="BF74" s="228">
        <f t="shared" ca="1" si="77"/>
        <v>0</v>
      </c>
      <c r="BG74" s="228">
        <f t="shared" ca="1" si="77"/>
        <v>0</v>
      </c>
      <c r="BH74" s="228">
        <f t="shared" ca="1" si="77"/>
        <v>0</v>
      </c>
      <c r="BI74" s="228">
        <f t="shared" ca="1" si="77"/>
        <v>0</v>
      </c>
      <c r="BJ74" s="228">
        <f t="shared" ca="1" si="77"/>
        <v>0</v>
      </c>
      <c r="BK74" s="228">
        <f t="shared" ca="1" si="77"/>
        <v>0</v>
      </c>
      <c r="BL74" s="228">
        <f t="shared" ca="1" si="77"/>
        <v>0</v>
      </c>
      <c r="BM74" s="228">
        <f t="shared" ca="1" si="77"/>
        <v>0</v>
      </c>
      <c r="BN74" s="228">
        <f t="shared" ca="1" si="77"/>
        <v>0</v>
      </c>
      <c r="BO74" s="228">
        <f t="shared" ca="1" si="77"/>
        <v>0</v>
      </c>
      <c r="BP74" s="228">
        <f t="shared" ca="1" si="77"/>
        <v>0</v>
      </c>
      <c r="BQ74" s="228">
        <f t="shared" ca="1" si="77"/>
        <v>0</v>
      </c>
      <c r="BR74" s="228">
        <f t="shared" ca="1" si="77"/>
        <v>0</v>
      </c>
      <c r="BS74" s="228">
        <f t="shared" ca="1" si="77"/>
        <v>0</v>
      </c>
      <c r="BT74" s="228">
        <f t="shared" ca="1" si="78"/>
        <v>0</v>
      </c>
      <c r="BU74" s="228">
        <f t="shared" ca="1" si="78"/>
        <v>0</v>
      </c>
      <c r="BV74" s="228">
        <f t="shared" ca="1" si="78"/>
        <v>0</v>
      </c>
      <c r="BW74" s="228">
        <f t="shared" ca="1" si="78"/>
        <v>0</v>
      </c>
      <c r="BX74" s="228">
        <f t="shared" ca="1" si="78"/>
        <v>0</v>
      </c>
      <c r="BY74" s="228">
        <f t="shared" ca="1" si="78"/>
        <v>0</v>
      </c>
      <c r="BZ74" s="228">
        <f t="shared" ca="1" si="78"/>
        <v>0</v>
      </c>
      <c r="CA74" s="228">
        <f t="shared" ca="1" si="78"/>
        <v>0</v>
      </c>
      <c r="CB74" s="228">
        <f t="shared" ca="1" si="78"/>
        <v>0</v>
      </c>
      <c r="CC74" s="228">
        <f t="shared" ca="1" si="78"/>
        <v>0</v>
      </c>
      <c r="CD74" s="228">
        <f t="shared" ca="1" si="78"/>
        <v>0</v>
      </c>
      <c r="CE74" s="228">
        <f t="shared" ca="1" si="78"/>
        <v>0</v>
      </c>
      <c r="CF74" s="228">
        <f t="shared" ca="1" si="78"/>
        <v>0</v>
      </c>
      <c r="CG74" s="228">
        <f t="shared" ca="1" si="78"/>
        <v>0</v>
      </c>
      <c r="CH74" s="228">
        <f t="shared" ca="1" si="78"/>
        <v>0</v>
      </c>
      <c r="CI74" s="228">
        <f t="shared" ca="1" si="78"/>
        <v>0</v>
      </c>
      <c r="CJ74" s="228">
        <f t="shared" ca="1" si="79"/>
        <v>0</v>
      </c>
      <c r="CK74" s="228">
        <f t="shared" ca="1" si="79"/>
        <v>0</v>
      </c>
      <c r="CL74" s="228">
        <f t="shared" ca="1" si="79"/>
        <v>0</v>
      </c>
      <c r="CM74" s="228">
        <f t="shared" ca="1" si="79"/>
        <v>0</v>
      </c>
      <c r="CN74" s="228">
        <f t="shared" ca="1" si="79"/>
        <v>0</v>
      </c>
      <c r="CO74" s="228">
        <f t="shared" ca="1" si="79"/>
        <v>0</v>
      </c>
      <c r="CP74" s="228">
        <f t="shared" ca="1" si="79"/>
        <v>0</v>
      </c>
      <c r="CQ74" s="228">
        <f t="shared" ca="1" si="79"/>
        <v>0</v>
      </c>
      <c r="CR74" s="228">
        <f t="shared" ca="1" si="79"/>
        <v>0</v>
      </c>
      <c r="CS74" s="228">
        <f t="shared" ca="1" si="79"/>
        <v>0</v>
      </c>
      <c r="CT74" s="228">
        <f t="shared" ca="1" si="80"/>
        <v>0</v>
      </c>
      <c r="CU74" s="228">
        <f t="shared" ca="1" si="80"/>
        <v>0</v>
      </c>
      <c r="CV74" s="228">
        <f t="shared" ca="1" si="80"/>
        <v>0</v>
      </c>
      <c r="CW74" s="228">
        <f t="shared" ca="1" si="80"/>
        <v>0</v>
      </c>
      <c r="CX74" s="228">
        <f t="shared" ca="1" si="80"/>
        <v>0</v>
      </c>
      <c r="CY74" s="228">
        <f t="shared" ca="1" si="80"/>
        <v>0</v>
      </c>
      <c r="CZ74" s="228">
        <f t="shared" ca="1" si="80"/>
        <v>0</v>
      </c>
      <c r="DA74" s="228">
        <f t="shared" ca="1" si="80"/>
        <v>0</v>
      </c>
      <c r="DB74" s="228">
        <f t="shared" ca="1" si="80"/>
        <v>0</v>
      </c>
      <c r="DC74" s="228">
        <f t="shared" ca="1" si="80"/>
        <v>0</v>
      </c>
      <c r="DE74" s="403" t="str">
        <f t="shared" ca="1" si="24"/>
        <v>E.3.7.</v>
      </c>
      <c r="DF74" s="273">
        <f t="shared" ca="1" si="81"/>
        <v>1</v>
      </c>
      <c r="DG74" s="261">
        <f t="shared" ca="1" si="82"/>
        <v>21</v>
      </c>
      <c r="DH74" s="261">
        <v>0</v>
      </c>
    </row>
    <row r="75" spans="1:112" s="261" customFormat="1" hidden="1">
      <c r="A75" s="210">
        <v>63</v>
      </c>
      <c r="B75" s="347" t="str">
        <f t="shared" ca="1" si="12"/>
        <v>E.3.8.</v>
      </c>
      <c r="C75" s="216" t="str">
        <f t="shared" ca="1" si="13"/>
        <v>Veikla</v>
      </c>
      <c r="D75" s="235"/>
      <c r="E75" s="239">
        <f t="shared" ca="1" si="14"/>
        <v>0.21</v>
      </c>
      <c r="F75" s="233">
        <f ca="1">H75+NPV(FD,I75:INDEX(I75:DC75,PAL))</f>
        <v>0</v>
      </c>
      <c r="G75" s="230">
        <f ca="1">SUMIF($H$5:$DC$5,"&lt;="&amp;PAL,$H75:$DC75)</f>
        <v>0</v>
      </c>
      <c r="H75" s="228">
        <f t="shared" ca="1" si="74"/>
        <v>0</v>
      </c>
      <c r="I75" s="228">
        <f t="shared" ca="1" si="74"/>
        <v>0</v>
      </c>
      <c r="J75" s="228">
        <f t="shared" ca="1" si="74"/>
        <v>0</v>
      </c>
      <c r="K75" s="228">
        <f t="shared" ca="1" si="74"/>
        <v>0</v>
      </c>
      <c r="L75" s="228">
        <f t="shared" ca="1" si="74"/>
        <v>0</v>
      </c>
      <c r="M75" s="228">
        <f t="shared" ca="1" si="74"/>
        <v>0</v>
      </c>
      <c r="N75" s="228">
        <f t="shared" ca="1" si="74"/>
        <v>0</v>
      </c>
      <c r="O75" s="228">
        <f t="shared" ca="1" si="74"/>
        <v>0</v>
      </c>
      <c r="P75" s="228">
        <f t="shared" ca="1" si="74"/>
        <v>0</v>
      </c>
      <c r="Q75" s="228">
        <f t="shared" ca="1" si="74"/>
        <v>0</v>
      </c>
      <c r="R75" s="228">
        <f t="shared" ca="1" si="74"/>
        <v>0</v>
      </c>
      <c r="S75" s="228">
        <f t="shared" ca="1" si="74"/>
        <v>0</v>
      </c>
      <c r="T75" s="228">
        <f t="shared" ca="1" si="74"/>
        <v>0</v>
      </c>
      <c r="U75" s="228">
        <f t="shared" ca="1" si="74"/>
        <v>0</v>
      </c>
      <c r="V75" s="228">
        <f t="shared" ca="1" si="74"/>
        <v>0</v>
      </c>
      <c r="W75" s="228">
        <f t="shared" ca="1" si="74"/>
        <v>0</v>
      </c>
      <c r="X75" s="228">
        <f t="shared" ca="1" si="75"/>
        <v>0</v>
      </c>
      <c r="Y75" s="228">
        <f t="shared" ca="1" si="75"/>
        <v>0</v>
      </c>
      <c r="Z75" s="228">
        <f t="shared" ca="1" si="75"/>
        <v>0</v>
      </c>
      <c r="AA75" s="228">
        <f t="shared" ca="1" si="75"/>
        <v>0</v>
      </c>
      <c r="AB75" s="228">
        <f t="shared" ca="1" si="75"/>
        <v>0</v>
      </c>
      <c r="AC75" s="228">
        <f t="shared" ca="1" si="75"/>
        <v>0</v>
      </c>
      <c r="AD75" s="228">
        <f t="shared" ca="1" si="75"/>
        <v>0</v>
      </c>
      <c r="AE75" s="228">
        <f t="shared" ca="1" si="75"/>
        <v>0</v>
      </c>
      <c r="AF75" s="228">
        <f t="shared" ca="1" si="75"/>
        <v>0</v>
      </c>
      <c r="AG75" s="228">
        <f t="shared" ca="1" si="75"/>
        <v>0</v>
      </c>
      <c r="AH75" s="228">
        <f t="shared" ca="1" si="75"/>
        <v>0</v>
      </c>
      <c r="AI75" s="228">
        <f t="shared" ca="1" si="75"/>
        <v>0</v>
      </c>
      <c r="AJ75" s="228">
        <f t="shared" ca="1" si="75"/>
        <v>0</v>
      </c>
      <c r="AK75" s="228">
        <f t="shared" ca="1" si="75"/>
        <v>0</v>
      </c>
      <c r="AL75" s="228">
        <f t="shared" ca="1" si="75"/>
        <v>0</v>
      </c>
      <c r="AM75" s="228">
        <f t="shared" ca="1" si="75"/>
        <v>0</v>
      </c>
      <c r="AN75" s="228">
        <f t="shared" ca="1" si="76"/>
        <v>0</v>
      </c>
      <c r="AO75" s="228">
        <f t="shared" ca="1" si="76"/>
        <v>0</v>
      </c>
      <c r="AP75" s="228">
        <f t="shared" ca="1" si="76"/>
        <v>0</v>
      </c>
      <c r="AQ75" s="228">
        <f t="shared" ca="1" si="76"/>
        <v>0</v>
      </c>
      <c r="AR75" s="228">
        <f t="shared" ca="1" si="76"/>
        <v>0</v>
      </c>
      <c r="AS75" s="228">
        <f t="shared" ca="1" si="76"/>
        <v>0</v>
      </c>
      <c r="AT75" s="228">
        <f t="shared" ca="1" si="76"/>
        <v>0</v>
      </c>
      <c r="AU75" s="228">
        <f t="shared" ca="1" si="76"/>
        <v>0</v>
      </c>
      <c r="AV75" s="228">
        <f t="shared" ca="1" si="76"/>
        <v>0</v>
      </c>
      <c r="AW75" s="228">
        <f t="shared" ca="1" si="76"/>
        <v>0</v>
      </c>
      <c r="AX75" s="228">
        <f t="shared" ca="1" si="76"/>
        <v>0</v>
      </c>
      <c r="AY75" s="228">
        <f t="shared" ca="1" si="76"/>
        <v>0</v>
      </c>
      <c r="AZ75" s="228">
        <f t="shared" ca="1" si="76"/>
        <v>0</v>
      </c>
      <c r="BA75" s="228">
        <f t="shared" ca="1" si="76"/>
        <v>0</v>
      </c>
      <c r="BB75" s="228">
        <f t="shared" ca="1" si="76"/>
        <v>0</v>
      </c>
      <c r="BC75" s="228">
        <f t="shared" ca="1" si="76"/>
        <v>0</v>
      </c>
      <c r="BD75" s="228">
        <f t="shared" ca="1" si="77"/>
        <v>0</v>
      </c>
      <c r="BE75" s="228">
        <f t="shared" ca="1" si="77"/>
        <v>0</v>
      </c>
      <c r="BF75" s="228">
        <f t="shared" ca="1" si="77"/>
        <v>0</v>
      </c>
      <c r="BG75" s="228">
        <f t="shared" ca="1" si="77"/>
        <v>0</v>
      </c>
      <c r="BH75" s="228">
        <f t="shared" ca="1" si="77"/>
        <v>0</v>
      </c>
      <c r="BI75" s="228">
        <f t="shared" ca="1" si="77"/>
        <v>0</v>
      </c>
      <c r="BJ75" s="228">
        <f t="shared" ca="1" si="77"/>
        <v>0</v>
      </c>
      <c r="BK75" s="228">
        <f t="shared" ca="1" si="77"/>
        <v>0</v>
      </c>
      <c r="BL75" s="228">
        <f t="shared" ca="1" si="77"/>
        <v>0</v>
      </c>
      <c r="BM75" s="228">
        <f t="shared" ca="1" si="77"/>
        <v>0</v>
      </c>
      <c r="BN75" s="228">
        <f t="shared" ca="1" si="77"/>
        <v>0</v>
      </c>
      <c r="BO75" s="228">
        <f t="shared" ca="1" si="77"/>
        <v>0</v>
      </c>
      <c r="BP75" s="228">
        <f t="shared" ca="1" si="77"/>
        <v>0</v>
      </c>
      <c r="BQ75" s="228">
        <f t="shared" ca="1" si="77"/>
        <v>0</v>
      </c>
      <c r="BR75" s="228">
        <f t="shared" ca="1" si="77"/>
        <v>0</v>
      </c>
      <c r="BS75" s="228">
        <f t="shared" ca="1" si="77"/>
        <v>0</v>
      </c>
      <c r="BT75" s="228">
        <f t="shared" ca="1" si="78"/>
        <v>0</v>
      </c>
      <c r="BU75" s="228">
        <f t="shared" ca="1" si="78"/>
        <v>0</v>
      </c>
      <c r="BV75" s="228">
        <f t="shared" ca="1" si="78"/>
        <v>0</v>
      </c>
      <c r="BW75" s="228">
        <f t="shared" ca="1" si="78"/>
        <v>0</v>
      </c>
      <c r="BX75" s="228">
        <f t="shared" ca="1" si="78"/>
        <v>0</v>
      </c>
      <c r="BY75" s="228">
        <f t="shared" ca="1" si="78"/>
        <v>0</v>
      </c>
      <c r="BZ75" s="228">
        <f t="shared" ca="1" si="78"/>
        <v>0</v>
      </c>
      <c r="CA75" s="228">
        <f t="shared" ca="1" si="78"/>
        <v>0</v>
      </c>
      <c r="CB75" s="228">
        <f t="shared" ca="1" si="78"/>
        <v>0</v>
      </c>
      <c r="CC75" s="228">
        <f t="shared" ca="1" si="78"/>
        <v>0</v>
      </c>
      <c r="CD75" s="228">
        <f t="shared" ca="1" si="78"/>
        <v>0</v>
      </c>
      <c r="CE75" s="228">
        <f t="shared" ca="1" si="78"/>
        <v>0</v>
      </c>
      <c r="CF75" s="228">
        <f t="shared" ca="1" si="78"/>
        <v>0</v>
      </c>
      <c r="CG75" s="228">
        <f t="shared" ca="1" si="78"/>
        <v>0</v>
      </c>
      <c r="CH75" s="228">
        <f t="shared" ca="1" si="78"/>
        <v>0</v>
      </c>
      <c r="CI75" s="228">
        <f t="shared" ca="1" si="78"/>
        <v>0</v>
      </c>
      <c r="CJ75" s="228">
        <f t="shared" ca="1" si="79"/>
        <v>0</v>
      </c>
      <c r="CK75" s="228">
        <f t="shared" ca="1" si="79"/>
        <v>0</v>
      </c>
      <c r="CL75" s="228">
        <f t="shared" ca="1" si="79"/>
        <v>0</v>
      </c>
      <c r="CM75" s="228">
        <f t="shared" ca="1" si="79"/>
        <v>0</v>
      </c>
      <c r="CN75" s="228">
        <f t="shared" ca="1" si="79"/>
        <v>0</v>
      </c>
      <c r="CO75" s="228">
        <f t="shared" ca="1" si="79"/>
        <v>0</v>
      </c>
      <c r="CP75" s="228">
        <f t="shared" ca="1" si="79"/>
        <v>0</v>
      </c>
      <c r="CQ75" s="228">
        <f t="shared" ca="1" si="79"/>
        <v>0</v>
      </c>
      <c r="CR75" s="228">
        <f t="shared" ca="1" si="79"/>
        <v>0</v>
      </c>
      <c r="CS75" s="228">
        <f t="shared" ca="1" si="79"/>
        <v>0</v>
      </c>
      <c r="CT75" s="228">
        <f t="shared" ca="1" si="80"/>
        <v>0</v>
      </c>
      <c r="CU75" s="228">
        <f t="shared" ca="1" si="80"/>
        <v>0</v>
      </c>
      <c r="CV75" s="228">
        <f t="shared" ca="1" si="80"/>
        <v>0</v>
      </c>
      <c r="CW75" s="228">
        <f t="shared" ca="1" si="80"/>
        <v>0</v>
      </c>
      <c r="CX75" s="228">
        <f t="shared" ca="1" si="80"/>
        <v>0</v>
      </c>
      <c r="CY75" s="228">
        <f t="shared" ca="1" si="80"/>
        <v>0</v>
      </c>
      <c r="CZ75" s="228">
        <f t="shared" ca="1" si="80"/>
        <v>0</v>
      </c>
      <c r="DA75" s="228">
        <f t="shared" ca="1" si="80"/>
        <v>0</v>
      </c>
      <c r="DB75" s="228">
        <f t="shared" ca="1" si="80"/>
        <v>0</v>
      </c>
      <c r="DC75" s="228">
        <f t="shared" ca="1" si="80"/>
        <v>0</v>
      </c>
      <c r="DE75" s="403" t="str">
        <f t="shared" ca="1" si="24"/>
        <v>E.3.8.</v>
      </c>
      <c r="DF75" s="273">
        <f t="shared" ca="1" si="81"/>
        <v>1</v>
      </c>
      <c r="DG75" s="261">
        <f t="shared" ca="1" si="82"/>
        <v>21</v>
      </c>
      <c r="DH75" s="261">
        <v>0</v>
      </c>
    </row>
    <row r="76" spans="1:112" s="261" customFormat="1" hidden="1">
      <c r="A76" s="210">
        <v>64</v>
      </c>
      <c r="B76" s="347" t="str">
        <f t="shared" ref="B76:B129" ca="1" si="83">OFFSET(INDIRECT("'"&amp;Opt_alt&amp;"'!B12"),$A76,0)</f>
        <v>E.3.9.</v>
      </c>
      <c r="C76" s="216" t="str">
        <f t="shared" ref="C76:C129" ca="1" si="84">IF(OFFSET(INDIRECT("'"&amp;Opt_alt&amp;"'!C12"),$A76,0)="","",OFFSET(INDIRECT("'"&amp;Opt_alt&amp;"'!C12"),$A76,0))</f>
        <v>Reinvesticijos (po priemonės įgyvendinimo)</v>
      </c>
      <c r="D76" s="223"/>
      <c r="E76" s="239">
        <f t="shared" ref="E76:E129" ca="1" si="85">IF(OFFSET(INDIRECT("'"&amp;Opt_alt&amp;"'!E12"),$A76,0)="","",OFFSET(INDIRECT("'"&amp;Opt_alt&amp;"'!E12"),$A76,0))</f>
        <v>0.21</v>
      </c>
      <c r="F76" s="233">
        <f ca="1">H76+NPV(FD,I76:INDEX(I76:DC76,PAL))</f>
        <v>0</v>
      </c>
      <c r="G76" s="230">
        <f ca="1">SUMIF($H$5:$DC$5,"&lt;="&amp;PAL,$H76:$DC76)</f>
        <v>0</v>
      </c>
      <c r="H76" s="228">
        <f t="shared" ca="1" si="74"/>
        <v>0</v>
      </c>
      <c r="I76" s="228">
        <f t="shared" ca="1" si="74"/>
        <v>0</v>
      </c>
      <c r="J76" s="228">
        <f t="shared" ca="1" si="74"/>
        <v>0</v>
      </c>
      <c r="K76" s="228">
        <f t="shared" ca="1" si="74"/>
        <v>0</v>
      </c>
      <c r="L76" s="228">
        <f t="shared" ca="1" si="74"/>
        <v>0</v>
      </c>
      <c r="M76" s="228">
        <f t="shared" ca="1" si="74"/>
        <v>0</v>
      </c>
      <c r="N76" s="228">
        <f t="shared" ca="1" si="74"/>
        <v>0</v>
      </c>
      <c r="O76" s="228">
        <f t="shared" ca="1" si="74"/>
        <v>0</v>
      </c>
      <c r="P76" s="228">
        <f t="shared" ca="1" si="74"/>
        <v>0</v>
      </c>
      <c r="Q76" s="228">
        <f t="shared" ca="1" si="74"/>
        <v>0</v>
      </c>
      <c r="R76" s="228">
        <f t="shared" ca="1" si="74"/>
        <v>0</v>
      </c>
      <c r="S76" s="228">
        <f t="shared" ca="1" si="74"/>
        <v>0</v>
      </c>
      <c r="T76" s="228">
        <f t="shared" ca="1" si="74"/>
        <v>0</v>
      </c>
      <c r="U76" s="228">
        <f t="shared" ca="1" si="74"/>
        <v>0</v>
      </c>
      <c r="V76" s="228">
        <f t="shared" ca="1" si="74"/>
        <v>0</v>
      </c>
      <c r="W76" s="228">
        <f t="shared" ca="1" si="74"/>
        <v>0</v>
      </c>
      <c r="X76" s="228">
        <f t="shared" ca="1" si="75"/>
        <v>0</v>
      </c>
      <c r="Y76" s="228">
        <f t="shared" ca="1" si="75"/>
        <v>0</v>
      </c>
      <c r="Z76" s="228">
        <f t="shared" ca="1" si="75"/>
        <v>0</v>
      </c>
      <c r="AA76" s="228">
        <f t="shared" ca="1" si="75"/>
        <v>0</v>
      </c>
      <c r="AB76" s="228">
        <f t="shared" ca="1" si="75"/>
        <v>0</v>
      </c>
      <c r="AC76" s="228">
        <f t="shared" ca="1" si="75"/>
        <v>0</v>
      </c>
      <c r="AD76" s="228">
        <f t="shared" ca="1" si="75"/>
        <v>0</v>
      </c>
      <c r="AE76" s="228">
        <f t="shared" ca="1" si="75"/>
        <v>0</v>
      </c>
      <c r="AF76" s="228">
        <f t="shared" ca="1" si="75"/>
        <v>0</v>
      </c>
      <c r="AG76" s="228">
        <f t="shared" ca="1" si="75"/>
        <v>0</v>
      </c>
      <c r="AH76" s="228">
        <f t="shared" ca="1" si="75"/>
        <v>0</v>
      </c>
      <c r="AI76" s="228">
        <f t="shared" ca="1" si="75"/>
        <v>0</v>
      </c>
      <c r="AJ76" s="228">
        <f t="shared" ca="1" si="75"/>
        <v>0</v>
      </c>
      <c r="AK76" s="228">
        <f t="shared" ca="1" si="75"/>
        <v>0</v>
      </c>
      <c r="AL76" s="228">
        <f t="shared" ca="1" si="75"/>
        <v>0</v>
      </c>
      <c r="AM76" s="228">
        <f t="shared" ca="1" si="75"/>
        <v>0</v>
      </c>
      <c r="AN76" s="228">
        <f t="shared" ca="1" si="76"/>
        <v>0</v>
      </c>
      <c r="AO76" s="228">
        <f t="shared" ca="1" si="76"/>
        <v>0</v>
      </c>
      <c r="AP76" s="228">
        <f t="shared" ca="1" si="76"/>
        <v>0</v>
      </c>
      <c r="AQ76" s="228">
        <f t="shared" ca="1" si="76"/>
        <v>0</v>
      </c>
      <c r="AR76" s="228">
        <f t="shared" ca="1" si="76"/>
        <v>0</v>
      </c>
      <c r="AS76" s="228">
        <f t="shared" ca="1" si="76"/>
        <v>0</v>
      </c>
      <c r="AT76" s="228">
        <f t="shared" ca="1" si="76"/>
        <v>0</v>
      </c>
      <c r="AU76" s="228">
        <f t="shared" ca="1" si="76"/>
        <v>0</v>
      </c>
      <c r="AV76" s="228">
        <f t="shared" ca="1" si="76"/>
        <v>0</v>
      </c>
      <c r="AW76" s="228">
        <f t="shared" ca="1" si="76"/>
        <v>0</v>
      </c>
      <c r="AX76" s="228">
        <f t="shared" ca="1" si="76"/>
        <v>0</v>
      </c>
      <c r="AY76" s="228">
        <f t="shared" ca="1" si="76"/>
        <v>0</v>
      </c>
      <c r="AZ76" s="228">
        <f t="shared" ca="1" si="76"/>
        <v>0</v>
      </c>
      <c r="BA76" s="228">
        <f t="shared" ca="1" si="76"/>
        <v>0</v>
      </c>
      <c r="BB76" s="228">
        <f t="shared" ca="1" si="76"/>
        <v>0</v>
      </c>
      <c r="BC76" s="228">
        <f t="shared" ca="1" si="76"/>
        <v>0</v>
      </c>
      <c r="BD76" s="228">
        <f t="shared" ca="1" si="77"/>
        <v>0</v>
      </c>
      <c r="BE76" s="228">
        <f t="shared" ca="1" si="77"/>
        <v>0</v>
      </c>
      <c r="BF76" s="228">
        <f t="shared" ca="1" si="77"/>
        <v>0</v>
      </c>
      <c r="BG76" s="228">
        <f t="shared" ca="1" si="77"/>
        <v>0</v>
      </c>
      <c r="BH76" s="228">
        <f t="shared" ca="1" si="77"/>
        <v>0</v>
      </c>
      <c r="BI76" s="228">
        <f t="shared" ca="1" si="77"/>
        <v>0</v>
      </c>
      <c r="BJ76" s="228">
        <f t="shared" ca="1" si="77"/>
        <v>0</v>
      </c>
      <c r="BK76" s="228">
        <f t="shared" ca="1" si="77"/>
        <v>0</v>
      </c>
      <c r="BL76" s="228">
        <f t="shared" ca="1" si="77"/>
        <v>0</v>
      </c>
      <c r="BM76" s="228">
        <f t="shared" ca="1" si="77"/>
        <v>0</v>
      </c>
      <c r="BN76" s="228">
        <f t="shared" ca="1" si="77"/>
        <v>0</v>
      </c>
      <c r="BO76" s="228">
        <f t="shared" ca="1" si="77"/>
        <v>0</v>
      </c>
      <c r="BP76" s="228">
        <f t="shared" ca="1" si="77"/>
        <v>0</v>
      </c>
      <c r="BQ76" s="228">
        <f t="shared" ca="1" si="77"/>
        <v>0</v>
      </c>
      <c r="BR76" s="228">
        <f t="shared" ca="1" si="77"/>
        <v>0</v>
      </c>
      <c r="BS76" s="228">
        <f t="shared" ca="1" si="77"/>
        <v>0</v>
      </c>
      <c r="BT76" s="228">
        <f t="shared" ca="1" si="78"/>
        <v>0</v>
      </c>
      <c r="BU76" s="228">
        <f t="shared" ca="1" si="78"/>
        <v>0</v>
      </c>
      <c r="BV76" s="228">
        <f t="shared" ca="1" si="78"/>
        <v>0</v>
      </c>
      <c r="BW76" s="228">
        <f t="shared" ca="1" si="78"/>
        <v>0</v>
      </c>
      <c r="BX76" s="228">
        <f t="shared" ca="1" si="78"/>
        <v>0</v>
      </c>
      <c r="BY76" s="228">
        <f t="shared" ca="1" si="78"/>
        <v>0</v>
      </c>
      <c r="BZ76" s="228">
        <f t="shared" ca="1" si="78"/>
        <v>0</v>
      </c>
      <c r="CA76" s="228">
        <f t="shared" ca="1" si="78"/>
        <v>0</v>
      </c>
      <c r="CB76" s="228">
        <f t="shared" ca="1" si="78"/>
        <v>0</v>
      </c>
      <c r="CC76" s="228">
        <f t="shared" ca="1" si="78"/>
        <v>0</v>
      </c>
      <c r="CD76" s="228">
        <f t="shared" ca="1" si="78"/>
        <v>0</v>
      </c>
      <c r="CE76" s="228">
        <f t="shared" ca="1" si="78"/>
        <v>0</v>
      </c>
      <c r="CF76" s="228">
        <f t="shared" ca="1" si="78"/>
        <v>0</v>
      </c>
      <c r="CG76" s="228">
        <f t="shared" ca="1" si="78"/>
        <v>0</v>
      </c>
      <c r="CH76" s="228">
        <f t="shared" ca="1" si="78"/>
        <v>0</v>
      </c>
      <c r="CI76" s="228">
        <f t="shared" ca="1" si="78"/>
        <v>0</v>
      </c>
      <c r="CJ76" s="228">
        <f t="shared" ca="1" si="79"/>
        <v>0</v>
      </c>
      <c r="CK76" s="228">
        <f t="shared" ca="1" si="79"/>
        <v>0</v>
      </c>
      <c r="CL76" s="228">
        <f t="shared" ca="1" si="79"/>
        <v>0</v>
      </c>
      <c r="CM76" s="228">
        <f t="shared" ca="1" si="79"/>
        <v>0</v>
      </c>
      <c r="CN76" s="228">
        <f t="shared" ca="1" si="79"/>
        <v>0</v>
      </c>
      <c r="CO76" s="228">
        <f t="shared" ca="1" si="79"/>
        <v>0</v>
      </c>
      <c r="CP76" s="228">
        <f t="shared" ca="1" si="79"/>
        <v>0</v>
      </c>
      <c r="CQ76" s="228">
        <f t="shared" ca="1" si="79"/>
        <v>0</v>
      </c>
      <c r="CR76" s="228">
        <f t="shared" ca="1" si="79"/>
        <v>0</v>
      </c>
      <c r="CS76" s="228">
        <f t="shared" ca="1" si="79"/>
        <v>0</v>
      </c>
      <c r="CT76" s="228">
        <f t="shared" ca="1" si="80"/>
        <v>0</v>
      </c>
      <c r="CU76" s="228">
        <f t="shared" ca="1" si="80"/>
        <v>0</v>
      </c>
      <c r="CV76" s="228">
        <f t="shared" ca="1" si="80"/>
        <v>0</v>
      </c>
      <c r="CW76" s="228">
        <f t="shared" ca="1" si="80"/>
        <v>0</v>
      </c>
      <c r="CX76" s="228">
        <f t="shared" ca="1" si="80"/>
        <v>0</v>
      </c>
      <c r="CY76" s="228">
        <f t="shared" ca="1" si="80"/>
        <v>0</v>
      </c>
      <c r="CZ76" s="228">
        <f t="shared" ca="1" si="80"/>
        <v>0</v>
      </c>
      <c r="DA76" s="228">
        <f t="shared" ca="1" si="80"/>
        <v>0</v>
      </c>
      <c r="DB76" s="228">
        <f t="shared" ca="1" si="80"/>
        <v>0</v>
      </c>
      <c r="DC76" s="228">
        <f t="shared" ca="1" si="80"/>
        <v>0</v>
      </c>
      <c r="DE76" s="403" t="str">
        <f t="shared" ref="DE76:DE129" ca="1" si="86">OFFSET(INDIRECT("'"&amp;Opt_alt&amp;"'!B12"),$A76,0)</f>
        <v>E.3.9.</v>
      </c>
      <c r="DF76" s="273">
        <f t="shared" ca="1" si="81"/>
        <v>1</v>
      </c>
      <c r="DG76" s="261">
        <f t="shared" ca="1" si="82"/>
        <v>21</v>
      </c>
      <c r="DH76" s="261">
        <v>0</v>
      </c>
    </row>
    <row r="77" spans="1:112" s="261" customFormat="1" hidden="1">
      <c r="A77" s="210">
        <v>65</v>
      </c>
      <c r="B77" s="347" t="str">
        <f t="shared" ca="1" si="83"/>
        <v>E.3.L.</v>
      </c>
      <c r="C77" s="216" t="str">
        <f t="shared" ca="1" si="84"/>
        <v>Likutinė vertė</v>
      </c>
      <c r="D77" s="223"/>
      <c r="E77" s="239">
        <f t="shared" ca="1" si="85"/>
        <v>0.21</v>
      </c>
      <c r="F77" s="233">
        <f ca="1">H77+NPV(FD,I77:INDEX(I77:DC77,PAL))</f>
        <v>0</v>
      </c>
      <c r="G77" s="230">
        <f ca="1">SUMIF($H$5:$DC$5,"&lt;="&amp;PAL,$H77:$DC77)</f>
        <v>0</v>
      </c>
      <c r="H77" s="228">
        <f t="shared" ca="1" si="74"/>
        <v>0</v>
      </c>
      <c r="I77" s="228">
        <f t="shared" ca="1" si="74"/>
        <v>0</v>
      </c>
      <c r="J77" s="228">
        <f t="shared" ca="1" si="74"/>
        <v>0</v>
      </c>
      <c r="K77" s="228">
        <f t="shared" ca="1" si="74"/>
        <v>0</v>
      </c>
      <c r="L77" s="228">
        <f t="shared" ca="1" si="74"/>
        <v>0</v>
      </c>
      <c r="M77" s="228">
        <f t="shared" ca="1" si="74"/>
        <v>0</v>
      </c>
      <c r="N77" s="228">
        <f t="shared" ca="1" si="74"/>
        <v>0</v>
      </c>
      <c r="O77" s="228">
        <f t="shared" ca="1" si="74"/>
        <v>0</v>
      </c>
      <c r="P77" s="228">
        <f t="shared" ca="1" si="74"/>
        <v>0</v>
      </c>
      <c r="Q77" s="228">
        <f t="shared" ca="1" si="74"/>
        <v>0</v>
      </c>
      <c r="R77" s="228">
        <f t="shared" ca="1" si="74"/>
        <v>0</v>
      </c>
      <c r="S77" s="228">
        <f t="shared" ca="1" si="74"/>
        <v>0</v>
      </c>
      <c r="T77" s="228">
        <f t="shared" ca="1" si="74"/>
        <v>0</v>
      </c>
      <c r="U77" s="228">
        <f t="shared" ca="1" si="74"/>
        <v>0</v>
      </c>
      <c r="V77" s="228">
        <f t="shared" ca="1" si="74"/>
        <v>0</v>
      </c>
      <c r="W77" s="228">
        <f t="shared" ca="1" si="74"/>
        <v>0</v>
      </c>
      <c r="X77" s="228">
        <f t="shared" ca="1" si="75"/>
        <v>0</v>
      </c>
      <c r="Y77" s="228">
        <f t="shared" ca="1" si="75"/>
        <v>0</v>
      </c>
      <c r="Z77" s="228">
        <f t="shared" ca="1" si="75"/>
        <v>0</v>
      </c>
      <c r="AA77" s="228">
        <f t="shared" ca="1" si="75"/>
        <v>0</v>
      </c>
      <c r="AB77" s="228">
        <f t="shared" ca="1" si="75"/>
        <v>0</v>
      </c>
      <c r="AC77" s="228">
        <f t="shared" ca="1" si="75"/>
        <v>0</v>
      </c>
      <c r="AD77" s="228">
        <f t="shared" ca="1" si="75"/>
        <v>0</v>
      </c>
      <c r="AE77" s="228">
        <f t="shared" ca="1" si="75"/>
        <v>0</v>
      </c>
      <c r="AF77" s="228">
        <f t="shared" ca="1" si="75"/>
        <v>0</v>
      </c>
      <c r="AG77" s="228">
        <f t="shared" ca="1" si="75"/>
        <v>0</v>
      </c>
      <c r="AH77" s="228">
        <f t="shared" ca="1" si="75"/>
        <v>0</v>
      </c>
      <c r="AI77" s="228">
        <f t="shared" ca="1" si="75"/>
        <v>0</v>
      </c>
      <c r="AJ77" s="228">
        <f t="shared" ca="1" si="75"/>
        <v>0</v>
      </c>
      <c r="AK77" s="228">
        <f t="shared" ca="1" si="75"/>
        <v>0</v>
      </c>
      <c r="AL77" s="228">
        <f t="shared" ca="1" si="75"/>
        <v>0</v>
      </c>
      <c r="AM77" s="228">
        <f t="shared" ca="1" si="75"/>
        <v>0</v>
      </c>
      <c r="AN77" s="228">
        <f t="shared" ca="1" si="76"/>
        <v>0</v>
      </c>
      <c r="AO77" s="228">
        <f t="shared" ca="1" si="76"/>
        <v>0</v>
      </c>
      <c r="AP77" s="228">
        <f t="shared" ca="1" si="76"/>
        <v>0</v>
      </c>
      <c r="AQ77" s="228">
        <f t="shared" ca="1" si="76"/>
        <v>0</v>
      </c>
      <c r="AR77" s="228">
        <f t="shared" ca="1" si="76"/>
        <v>0</v>
      </c>
      <c r="AS77" s="228">
        <f t="shared" ca="1" si="76"/>
        <v>0</v>
      </c>
      <c r="AT77" s="228">
        <f t="shared" ca="1" si="76"/>
        <v>0</v>
      </c>
      <c r="AU77" s="228">
        <f t="shared" ca="1" si="76"/>
        <v>0</v>
      </c>
      <c r="AV77" s="228">
        <f t="shared" ca="1" si="76"/>
        <v>0</v>
      </c>
      <c r="AW77" s="228">
        <f t="shared" ca="1" si="76"/>
        <v>0</v>
      </c>
      <c r="AX77" s="228">
        <f t="shared" ca="1" si="76"/>
        <v>0</v>
      </c>
      <c r="AY77" s="228">
        <f t="shared" ca="1" si="76"/>
        <v>0</v>
      </c>
      <c r="AZ77" s="228">
        <f t="shared" ca="1" si="76"/>
        <v>0</v>
      </c>
      <c r="BA77" s="228">
        <f t="shared" ca="1" si="76"/>
        <v>0</v>
      </c>
      <c r="BB77" s="228">
        <f t="shared" ca="1" si="76"/>
        <v>0</v>
      </c>
      <c r="BC77" s="228">
        <f t="shared" ca="1" si="76"/>
        <v>0</v>
      </c>
      <c r="BD77" s="228">
        <f t="shared" ca="1" si="77"/>
        <v>0</v>
      </c>
      <c r="BE77" s="228">
        <f t="shared" ca="1" si="77"/>
        <v>0</v>
      </c>
      <c r="BF77" s="228">
        <f t="shared" ca="1" si="77"/>
        <v>0</v>
      </c>
      <c r="BG77" s="228">
        <f t="shared" ca="1" si="77"/>
        <v>0</v>
      </c>
      <c r="BH77" s="228">
        <f t="shared" ca="1" si="77"/>
        <v>0</v>
      </c>
      <c r="BI77" s="228">
        <f t="shared" ca="1" si="77"/>
        <v>0</v>
      </c>
      <c r="BJ77" s="228">
        <f t="shared" ca="1" si="77"/>
        <v>0</v>
      </c>
      <c r="BK77" s="228">
        <f t="shared" ca="1" si="77"/>
        <v>0</v>
      </c>
      <c r="BL77" s="228">
        <f t="shared" ca="1" si="77"/>
        <v>0</v>
      </c>
      <c r="BM77" s="228">
        <f t="shared" ca="1" si="77"/>
        <v>0</v>
      </c>
      <c r="BN77" s="228">
        <f t="shared" ca="1" si="77"/>
        <v>0</v>
      </c>
      <c r="BO77" s="228">
        <f t="shared" ca="1" si="77"/>
        <v>0</v>
      </c>
      <c r="BP77" s="228">
        <f t="shared" ca="1" si="77"/>
        <v>0</v>
      </c>
      <c r="BQ77" s="228">
        <f t="shared" ca="1" si="77"/>
        <v>0</v>
      </c>
      <c r="BR77" s="228">
        <f t="shared" ca="1" si="77"/>
        <v>0</v>
      </c>
      <c r="BS77" s="228">
        <f t="shared" ca="1" si="77"/>
        <v>0</v>
      </c>
      <c r="BT77" s="228">
        <f t="shared" ca="1" si="78"/>
        <v>0</v>
      </c>
      <c r="BU77" s="228">
        <f t="shared" ca="1" si="78"/>
        <v>0</v>
      </c>
      <c r="BV77" s="228">
        <f t="shared" ca="1" si="78"/>
        <v>0</v>
      </c>
      <c r="BW77" s="228">
        <f t="shared" ca="1" si="78"/>
        <v>0</v>
      </c>
      <c r="BX77" s="228">
        <f t="shared" ca="1" si="78"/>
        <v>0</v>
      </c>
      <c r="BY77" s="228">
        <f t="shared" ca="1" si="78"/>
        <v>0</v>
      </c>
      <c r="BZ77" s="228">
        <f t="shared" ca="1" si="78"/>
        <v>0</v>
      </c>
      <c r="CA77" s="228">
        <f t="shared" ca="1" si="78"/>
        <v>0</v>
      </c>
      <c r="CB77" s="228">
        <f t="shared" ca="1" si="78"/>
        <v>0</v>
      </c>
      <c r="CC77" s="228">
        <f t="shared" ca="1" si="78"/>
        <v>0</v>
      </c>
      <c r="CD77" s="228">
        <f t="shared" ca="1" si="78"/>
        <v>0</v>
      </c>
      <c r="CE77" s="228">
        <f t="shared" ca="1" si="78"/>
        <v>0</v>
      </c>
      <c r="CF77" s="228">
        <f t="shared" ca="1" si="78"/>
        <v>0</v>
      </c>
      <c r="CG77" s="228">
        <f t="shared" ca="1" si="78"/>
        <v>0</v>
      </c>
      <c r="CH77" s="228">
        <f t="shared" ca="1" si="78"/>
        <v>0</v>
      </c>
      <c r="CI77" s="228">
        <f t="shared" ca="1" si="78"/>
        <v>0</v>
      </c>
      <c r="CJ77" s="228">
        <f t="shared" ca="1" si="79"/>
        <v>0</v>
      </c>
      <c r="CK77" s="228">
        <f t="shared" ca="1" si="79"/>
        <v>0</v>
      </c>
      <c r="CL77" s="228">
        <f t="shared" ca="1" si="79"/>
        <v>0</v>
      </c>
      <c r="CM77" s="228">
        <f t="shared" ca="1" si="79"/>
        <v>0</v>
      </c>
      <c r="CN77" s="228">
        <f t="shared" ca="1" si="79"/>
        <v>0</v>
      </c>
      <c r="CO77" s="228">
        <f t="shared" ca="1" si="79"/>
        <v>0</v>
      </c>
      <c r="CP77" s="228">
        <f t="shared" ca="1" si="79"/>
        <v>0</v>
      </c>
      <c r="CQ77" s="228">
        <f t="shared" ca="1" si="79"/>
        <v>0</v>
      </c>
      <c r="CR77" s="228">
        <f t="shared" ca="1" si="79"/>
        <v>0</v>
      </c>
      <c r="CS77" s="228">
        <f t="shared" ca="1" si="79"/>
        <v>0</v>
      </c>
      <c r="CT77" s="228">
        <f t="shared" ca="1" si="80"/>
        <v>0</v>
      </c>
      <c r="CU77" s="228">
        <f t="shared" ca="1" si="80"/>
        <v>0</v>
      </c>
      <c r="CV77" s="228">
        <f t="shared" ca="1" si="80"/>
        <v>0</v>
      </c>
      <c r="CW77" s="228">
        <f t="shared" ca="1" si="80"/>
        <v>0</v>
      </c>
      <c r="CX77" s="228">
        <f t="shared" ca="1" si="80"/>
        <v>0</v>
      </c>
      <c r="CY77" s="228">
        <f t="shared" ca="1" si="80"/>
        <v>0</v>
      </c>
      <c r="CZ77" s="228">
        <f t="shared" ca="1" si="80"/>
        <v>0</v>
      </c>
      <c r="DA77" s="228">
        <f t="shared" ca="1" si="80"/>
        <v>0</v>
      </c>
      <c r="DB77" s="228">
        <f t="shared" ca="1" si="80"/>
        <v>0</v>
      </c>
      <c r="DC77" s="228">
        <f t="shared" ca="1" si="80"/>
        <v>0</v>
      </c>
      <c r="DE77" s="403" t="str">
        <f t="shared" ca="1" si="86"/>
        <v>E.3.L.</v>
      </c>
      <c r="DF77" s="273">
        <f t="shared" ca="1" si="81"/>
        <v>1</v>
      </c>
      <c r="DG77" s="261">
        <f t="shared" ca="1" si="82"/>
        <v>21</v>
      </c>
      <c r="DH77" s="261">
        <f ca="1">DG77/(100+DG77)</f>
        <v>0.17355371900826447</v>
      </c>
    </row>
    <row r="78" spans="1:112" s="261" customFormat="1" hidden="1">
      <c r="A78" s="210">
        <v>66</v>
      </c>
      <c r="B78" s="347" t="str">
        <f t="shared" ca="1" si="83"/>
        <v>F.</v>
      </c>
      <c r="C78" s="339" t="str">
        <f t="shared" ca="1" si="84"/>
        <v>KOMUNIKACINĖS VEIKLOS</v>
      </c>
      <c r="D78" s="224"/>
      <c r="E78" s="379" t="str">
        <f t="shared" ca="1" si="85"/>
        <v/>
      </c>
      <c r="F78" s="229">
        <f ca="1">SUM(F79:F87)</f>
        <v>0</v>
      </c>
      <c r="G78" s="230">
        <f ca="1">SUMIF($H$5:$DC$5,"&lt;="&amp;PAL,$H78:$DC78)</f>
        <v>0</v>
      </c>
      <c r="H78" s="380">
        <f ca="1">SUM(H79:H87)</f>
        <v>0</v>
      </c>
      <c r="I78" s="380">
        <f t="shared" ref="I78:BT78" ca="1" si="87">SUM(I79:I87)</f>
        <v>0</v>
      </c>
      <c r="J78" s="380">
        <f t="shared" ca="1" si="87"/>
        <v>0</v>
      </c>
      <c r="K78" s="380">
        <f t="shared" ca="1" si="87"/>
        <v>0</v>
      </c>
      <c r="L78" s="380">
        <f t="shared" ca="1" si="87"/>
        <v>0</v>
      </c>
      <c r="M78" s="380">
        <f t="shared" ca="1" si="87"/>
        <v>0</v>
      </c>
      <c r="N78" s="380">
        <f t="shared" ca="1" si="87"/>
        <v>0</v>
      </c>
      <c r="O78" s="380">
        <f t="shared" ca="1" si="87"/>
        <v>0</v>
      </c>
      <c r="P78" s="380">
        <f t="shared" ca="1" si="87"/>
        <v>0</v>
      </c>
      <c r="Q78" s="380">
        <f t="shared" ca="1" si="87"/>
        <v>0</v>
      </c>
      <c r="R78" s="380">
        <f t="shared" ca="1" si="87"/>
        <v>0</v>
      </c>
      <c r="S78" s="380">
        <f t="shared" ca="1" si="87"/>
        <v>0</v>
      </c>
      <c r="T78" s="380">
        <f t="shared" ca="1" si="87"/>
        <v>0</v>
      </c>
      <c r="U78" s="380">
        <f t="shared" ca="1" si="87"/>
        <v>0</v>
      </c>
      <c r="V78" s="380">
        <f t="shared" ca="1" si="87"/>
        <v>0</v>
      </c>
      <c r="W78" s="380">
        <f t="shared" ca="1" si="87"/>
        <v>0</v>
      </c>
      <c r="X78" s="380">
        <f t="shared" ca="1" si="87"/>
        <v>0</v>
      </c>
      <c r="Y78" s="380">
        <f t="shared" ca="1" si="87"/>
        <v>0</v>
      </c>
      <c r="Z78" s="380">
        <f t="shared" ca="1" si="87"/>
        <v>0</v>
      </c>
      <c r="AA78" s="380">
        <f t="shared" ca="1" si="87"/>
        <v>0</v>
      </c>
      <c r="AB78" s="380">
        <f t="shared" ca="1" si="87"/>
        <v>0</v>
      </c>
      <c r="AC78" s="380">
        <f t="shared" ca="1" si="87"/>
        <v>0</v>
      </c>
      <c r="AD78" s="380">
        <f t="shared" ca="1" si="87"/>
        <v>0</v>
      </c>
      <c r="AE78" s="380">
        <f t="shared" ca="1" si="87"/>
        <v>0</v>
      </c>
      <c r="AF78" s="380">
        <f t="shared" ca="1" si="87"/>
        <v>0</v>
      </c>
      <c r="AG78" s="380">
        <f t="shared" ca="1" si="87"/>
        <v>0</v>
      </c>
      <c r="AH78" s="380">
        <f t="shared" ca="1" si="87"/>
        <v>0</v>
      </c>
      <c r="AI78" s="380">
        <f t="shared" ca="1" si="87"/>
        <v>0</v>
      </c>
      <c r="AJ78" s="380">
        <f t="shared" ca="1" si="87"/>
        <v>0</v>
      </c>
      <c r="AK78" s="380">
        <f t="shared" ca="1" si="87"/>
        <v>0</v>
      </c>
      <c r="AL78" s="380">
        <f t="shared" ca="1" si="87"/>
        <v>0</v>
      </c>
      <c r="AM78" s="380">
        <f t="shared" ca="1" si="87"/>
        <v>0</v>
      </c>
      <c r="AN78" s="380">
        <f t="shared" ca="1" si="87"/>
        <v>0</v>
      </c>
      <c r="AO78" s="380">
        <f t="shared" ca="1" si="87"/>
        <v>0</v>
      </c>
      <c r="AP78" s="380">
        <f t="shared" ca="1" si="87"/>
        <v>0</v>
      </c>
      <c r="AQ78" s="380">
        <f t="shared" ca="1" si="87"/>
        <v>0</v>
      </c>
      <c r="AR78" s="380">
        <f t="shared" ca="1" si="87"/>
        <v>0</v>
      </c>
      <c r="AS78" s="380">
        <f t="shared" ca="1" si="87"/>
        <v>0</v>
      </c>
      <c r="AT78" s="380">
        <f t="shared" ca="1" si="87"/>
        <v>0</v>
      </c>
      <c r="AU78" s="380">
        <f t="shared" ca="1" si="87"/>
        <v>0</v>
      </c>
      <c r="AV78" s="380">
        <f t="shared" ca="1" si="87"/>
        <v>0</v>
      </c>
      <c r="AW78" s="380">
        <f t="shared" ca="1" si="87"/>
        <v>0</v>
      </c>
      <c r="AX78" s="380">
        <f t="shared" ca="1" si="87"/>
        <v>0</v>
      </c>
      <c r="AY78" s="380">
        <f t="shared" ca="1" si="87"/>
        <v>0</v>
      </c>
      <c r="AZ78" s="380">
        <f t="shared" ca="1" si="87"/>
        <v>0</v>
      </c>
      <c r="BA78" s="380">
        <f t="shared" ca="1" si="87"/>
        <v>0</v>
      </c>
      <c r="BB78" s="380">
        <f t="shared" ca="1" si="87"/>
        <v>0</v>
      </c>
      <c r="BC78" s="380">
        <f t="shared" ca="1" si="87"/>
        <v>0</v>
      </c>
      <c r="BD78" s="380">
        <f t="shared" ca="1" si="87"/>
        <v>0</v>
      </c>
      <c r="BE78" s="380">
        <f t="shared" ca="1" si="87"/>
        <v>0</v>
      </c>
      <c r="BF78" s="380">
        <f t="shared" ca="1" si="87"/>
        <v>0</v>
      </c>
      <c r="BG78" s="380">
        <f t="shared" ca="1" si="87"/>
        <v>0</v>
      </c>
      <c r="BH78" s="380">
        <f t="shared" ca="1" si="87"/>
        <v>0</v>
      </c>
      <c r="BI78" s="380">
        <f t="shared" ca="1" si="87"/>
        <v>0</v>
      </c>
      <c r="BJ78" s="380">
        <f t="shared" ca="1" si="87"/>
        <v>0</v>
      </c>
      <c r="BK78" s="380">
        <f t="shared" ca="1" si="87"/>
        <v>0</v>
      </c>
      <c r="BL78" s="380">
        <f t="shared" ca="1" si="87"/>
        <v>0</v>
      </c>
      <c r="BM78" s="380">
        <f t="shared" ca="1" si="87"/>
        <v>0</v>
      </c>
      <c r="BN78" s="380">
        <f t="shared" ca="1" si="87"/>
        <v>0</v>
      </c>
      <c r="BO78" s="380">
        <f t="shared" ca="1" si="87"/>
        <v>0</v>
      </c>
      <c r="BP78" s="380">
        <f t="shared" ca="1" si="87"/>
        <v>0</v>
      </c>
      <c r="BQ78" s="380">
        <f t="shared" ca="1" si="87"/>
        <v>0</v>
      </c>
      <c r="BR78" s="380">
        <f t="shared" ca="1" si="87"/>
        <v>0</v>
      </c>
      <c r="BS78" s="380">
        <f t="shared" ca="1" si="87"/>
        <v>0</v>
      </c>
      <c r="BT78" s="380">
        <f t="shared" ca="1" si="87"/>
        <v>0</v>
      </c>
      <c r="BU78" s="380">
        <f t="shared" ref="BU78:DC78" ca="1" si="88">SUM(BU79:BU87)</f>
        <v>0</v>
      </c>
      <c r="BV78" s="380">
        <f t="shared" ca="1" si="88"/>
        <v>0</v>
      </c>
      <c r="BW78" s="380">
        <f t="shared" ca="1" si="88"/>
        <v>0</v>
      </c>
      <c r="BX78" s="380">
        <f t="shared" ca="1" si="88"/>
        <v>0</v>
      </c>
      <c r="BY78" s="380">
        <f t="shared" ca="1" si="88"/>
        <v>0</v>
      </c>
      <c r="BZ78" s="380">
        <f t="shared" ca="1" si="88"/>
        <v>0</v>
      </c>
      <c r="CA78" s="380">
        <f t="shared" ca="1" si="88"/>
        <v>0</v>
      </c>
      <c r="CB78" s="380">
        <f t="shared" ca="1" si="88"/>
        <v>0</v>
      </c>
      <c r="CC78" s="380">
        <f t="shared" ca="1" si="88"/>
        <v>0</v>
      </c>
      <c r="CD78" s="380">
        <f t="shared" ca="1" si="88"/>
        <v>0</v>
      </c>
      <c r="CE78" s="380">
        <f t="shared" ca="1" si="88"/>
        <v>0</v>
      </c>
      <c r="CF78" s="380">
        <f t="shared" ca="1" si="88"/>
        <v>0</v>
      </c>
      <c r="CG78" s="380">
        <f t="shared" ca="1" si="88"/>
        <v>0</v>
      </c>
      <c r="CH78" s="380">
        <f t="shared" ca="1" si="88"/>
        <v>0</v>
      </c>
      <c r="CI78" s="380">
        <f t="shared" ca="1" si="88"/>
        <v>0</v>
      </c>
      <c r="CJ78" s="380">
        <f t="shared" ca="1" si="88"/>
        <v>0</v>
      </c>
      <c r="CK78" s="380">
        <f t="shared" ca="1" si="88"/>
        <v>0</v>
      </c>
      <c r="CL78" s="380">
        <f t="shared" ca="1" si="88"/>
        <v>0</v>
      </c>
      <c r="CM78" s="380">
        <f t="shared" ca="1" si="88"/>
        <v>0</v>
      </c>
      <c r="CN78" s="380">
        <f t="shared" ca="1" si="88"/>
        <v>0</v>
      </c>
      <c r="CO78" s="380">
        <f t="shared" ca="1" si="88"/>
        <v>0</v>
      </c>
      <c r="CP78" s="380">
        <f t="shared" ca="1" si="88"/>
        <v>0</v>
      </c>
      <c r="CQ78" s="380">
        <f t="shared" ca="1" si="88"/>
        <v>0</v>
      </c>
      <c r="CR78" s="380">
        <f t="shared" ca="1" si="88"/>
        <v>0</v>
      </c>
      <c r="CS78" s="380">
        <f t="shared" ca="1" si="88"/>
        <v>0</v>
      </c>
      <c r="CT78" s="380">
        <f t="shared" ca="1" si="88"/>
        <v>0</v>
      </c>
      <c r="CU78" s="380">
        <f t="shared" ca="1" si="88"/>
        <v>0</v>
      </c>
      <c r="CV78" s="380">
        <f t="shared" ca="1" si="88"/>
        <v>0</v>
      </c>
      <c r="CW78" s="380">
        <f t="shared" ca="1" si="88"/>
        <v>0</v>
      </c>
      <c r="CX78" s="380">
        <f t="shared" ca="1" si="88"/>
        <v>0</v>
      </c>
      <c r="CY78" s="380">
        <f t="shared" ca="1" si="88"/>
        <v>0</v>
      </c>
      <c r="CZ78" s="380">
        <f t="shared" ca="1" si="88"/>
        <v>0</v>
      </c>
      <c r="DA78" s="380">
        <f t="shared" ca="1" si="88"/>
        <v>0</v>
      </c>
      <c r="DB78" s="380">
        <f t="shared" ca="1" si="88"/>
        <v>0</v>
      </c>
      <c r="DC78" s="380">
        <f t="shared" ca="1" si="88"/>
        <v>0</v>
      </c>
      <c r="DE78" s="403"/>
      <c r="DF78" s="273"/>
    </row>
    <row r="79" spans="1:112" s="261" customFormat="1" hidden="1">
      <c r="A79" s="210">
        <v>67</v>
      </c>
      <c r="B79" s="347" t="str">
        <f t="shared" ca="1" si="83"/>
        <v>F.1.</v>
      </c>
      <c r="C79" s="216" t="str">
        <f t="shared" ca="1" si="84"/>
        <v>Veikla</v>
      </c>
      <c r="D79" s="235"/>
      <c r="E79" s="239">
        <f t="shared" ca="1" si="85"/>
        <v>0.21</v>
      </c>
      <c r="F79" s="233">
        <f ca="1">H79+NPV(FD,I79:INDEX(I79:DC79,PAL))</f>
        <v>0</v>
      </c>
      <c r="G79" s="230">
        <f ca="1">SUMIF($H$5:$DC$5,"&lt;="&amp;PAL,$H79:$DC79)</f>
        <v>0</v>
      </c>
      <c r="H79" s="228">
        <f t="shared" ref="H79:W87" ca="1" si="89">OFFSET(INDIRECT("'"&amp;Opt_alt&amp;"'!H12"),$A79,H$5)*$DF79</f>
        <v>0</v>
      </c>
      <c r="I79" s="228">
        <f t="shared" ca="1" si="89"/>
        <v>0</v>
      </c>
      <c r="J79" s="228">
        <f t="shared" ca="1" si="89"/>
        <v>0</v>
      </c>
      <c r="K79" s="228">
        <f t="shared" ca="1" si="89"/>
        <v>0</v>
      </c>
      <c r="L79" s="228">
        <f t="shared" ca="1" si="89"/>
        <v>0</v>
      </c>
      <c r="M79" s="228">
        <f t="shared" ca="1" si="89"/>
        <v>0</v>
      </c>
      <c r="N79" s="228">
        <f t="shared" ca="1" si="89"/>
        <v>0</v>
      </c>
      <c r="O79" s="228">
        <f t="shared" ca="1" si="89"/>
        <v>0</v>
      </c>
      <c r="P79" s="228">
        <f t="shared" ca="1" si="89"/>
        <v>0</v>
      </c>
      <c r="Q79" s="228">
        <f t="shared" ca="1" si="89"/>
        <v>0</v>
      </c>
      <c r="R79" s="228">
        <f t="shared" ca="1" si="89"/>
        <v>0</v>
      </c>
      <c r="S79" s="228">
        <f t="shared" ca="1" si="89"/>
        <v>0</v>
      </c>
      <c r="T79" s="228">
        <f t="shared" ca="1" si="89"/>
        <v>0</v>
      </c>
      <c r="U79" s="228">
        <f t="shared" ca="1" si="89"/>
        <v>0</v>
      </c>
      <c r="V79" s="228">
        <f t="shared" ca="1" si="89"/>
        <v>0</v>
      </c>
      <c r="W79" s="228">
        <f t="shared" ca="1" si="89"/>
        <v>0</v>
      </c>
      <c r="X79" s="228">
        <f t="shared" ref="X79:AM87" ca="1" si="90">OFFSET(INDIRECT("'"&amp;Opt_alt&amp;"'!H12"),$A79,X$5)*$DF79</f>
        <v>0</v>
      </c>
      <c r="Y79" s="228">
        <f t="shared" ca="1" si="90"/>
        <v>0</v>
      </c>
      <c r="Z79" s="228">
        <f t="shared" ca="1" si="90"/>
        <v>0</v>
      </c>
      <c r="AA79" s="228">
        <f t="shared" ca="1" si="90"/>
        <v>0</v>
      </c>
      <c r="AB79" s="228">
        <f t="shared" ca="1" si="90"/>
        <v>0</v>
      </c>
      <c r="AC79" s="228">
        <f t="shared" ca="1" si="90"/>
        <v>0</v>
      </c>
      <c r="AD79" s="228">
        <f t="shared" ca="1" si="90"/>
        <v>0</v>
      </c>
      <c r="AE79" s="228">
        <f t="shared" ca="1" si="90"/>
        <v>0</v>
      </c>
      <c r="AF79" s="228">
        <f t="shared" ca="1" si="90"/>
        <v>0</v>
      </c>
      <c r="AG79" s="228">
        <f t="shared" ca="1" si="90"/>
        <v>0</v>
      </c>
      <c r="AH79" s="228">
        <f t="shared" ca="1" si="90"/>
        <v>0</v>
      </c>
      <c r="AI79" s="228">
        <f t="shared" ca="1" si="90"/>
        <v>0</v>
      </c>
      <c r="AJ79" s="228">
        <f t="shared" ca="1" si="90"/>
        <v>0</v>
      </c>
      <c r="AK79" s="228">
        <f t="shared" ca="1" si="90"/>
        <v>0</v>
      </c>
      <c r="AL79" s="228">
        <f t="shared" ca="1" si="90"/>
        <v>0</v>
      </c>
      <c r="AM79" s="228">
        <f t="shared" ca="1" si="90"/>
        <v>0</v>
      </c>
      <c r="AN79" s="228">
        <f t="shared" ref="AN79:BC87" ca="1" si="91">OFFSET(INDIRECT("'"&amp;Opt_alt&amp;"'!H12"),$A79,AN$5)*$DF79</f>
        <v>0</v>
      </c>
      <c r="AO79" s="228">
        <f t="shared" ca="1" si="91"/>
        <v>0</v>
      </c>
      <c r="AP79" s="228">
        <f t="shared" ca="1" si="91"/>
        <v>0</v>
      </c>
      <c r="AQ79" s="228">
        <f t="shared" ca="1" si="91"/>
        <v>0</v>
      </c>
      <c r="AR79" s="228">
        <f t="shared" ca="1" si="91"/>
        <v>0</v>
      </c>
      <c r="AS79" s="228">
        <f t="shared" ca="1" si="91"/>
        <v>0</v>
      </c>
      <c r="AT79" s="228">
        <f t="shared" ca="1" si="91"/>
        <v>0</v>
      </c>
      <c r="AU79" s="228">
        <f t="shared" ca="1" si="91"/>
        <v>0</v>
      </c>
      <c r="AV79" s="228">
        <f t="shared" ca="1" si="91"/>
        <v>0</v>
      </c>
      <c r="AW79" s="228">
        <f t="shared" ca="1" si="91"/>
        <v>0</v>
      </c>
      <c r="AX79" s="228">
        <f t="shared" ca="1" si="91"/>
        <v>0</v>
      </c>
      <c r="AY79" s="228">
        <f t="shared" ca="1" si="91"/>
        <v>0</v>
      </c>
      <c r="AZ79" s="228">
        <f t="shared" ca="1" si="91"/>
        <v>0</v>
      </c>
      <c r="BA79" s="228">
        <f t="shared" ca="1" si="91"/>
        <v>0</v>
      </c>
      <c r="BB79" s="228">
        <f t="shared" ca="1" si="91"/>
        <v>0</v>
      </c>
      <c r="BC79" s="228">
        <f t="shared" ca="1" si="91"/>
        <v>0</v>
      </c>
      <c r="BD79" s="228">
        <f t="shared" ref="BD79:BS87" ca="1" si="92">OFFSET(INDIRECT("'"&amp;Opt_alt&amp;"'!H12"),$A79,BD$5)*$DF79</f>
        <v>0</v>
      </c>
      <c r="BE79" s="228">
        <f t="shared" ca="1" si="92"/>
        <v>0</v>
      </c>
      <c r="BF79" s="228">
        <f t="shared" ca="1" si="92"/>
        <v>0</v>
      </c>
      <c r="BG79" s="228">
        <f t="shared" ca="1" si="92"/>
        <v>0</v>
      </c>
      <c r="BH79" s="228">
        <f t="shared" ca="1" si="92"/>
        <v>0</v>
      </c>
      <c r="BI79" s="228">
        <f t="shared" ca="1" si="92"/>
        <v>0</v>
      </c>
      <c r="BJ79" s="228">
        <f t="shared" ca="1" si="92"/>
        <v>0</v>
      </c>
      <c r="BK79" s="228">
        <f t="shared" ca="1" si="92"/>
        <v>0</v>
      </c>
      <c r="BL79" s="228">
        <f t="shared" ca="1" si="92"/>
        <v>0</v>
      </c>
      <c r="BM79" s="228">
        <f t="shared" ca="1" si="92"/>
        <v>0</v>
      </c>
      <c r="BN79" s="228">
        <f t="shared" ca="1" si="92"/>
        <v>0</v>
      </c>
      <c r="BO79" s="228">
        <f t="shared" ca="1" si="92"/>
        <v>0</v>
      </c>
      <c r="BP79" s="228">
        <f t="shared" ca="1" si="92"/>
        <v>0</v>
      </c>
      <c r="BQ79" s="228">
        <f t="shared" ca="1" si="92"/>
        <v>0</v>
      </c>
      <c r="BR79" s="228">
        <f t="shared" ca="1" si="92"/>
        <v>0</v>
      </c>
      <c r="BS79" s="228">
        <f t="shared" ca="1" si="92"/>
        <v>0</v>
      </c>
      <c r="BT79" s="228">
        <f t="shared" ref="BT79:CI87" ca="1" si="93">OFFSET(INDIRECT("'"&amp;Opt_alt&amp;"'!H12"),$A79,BT$5)*$DF79</f>
        <v>0</v>
      </c>
      <c r="BU79" s="228">
        <f t="shared" ca="1" si="93"/>
        <v>0</v>
      </c>
      <c r="BV79" s="228">
        <f t="shared" ca="1" si="93"/>
        <v>0</v>
      </c>
      <c r="BW79" s="228">
        <f t="shared" ca="1" si="93"/>
        <v>0</v>
      </c>
      <c r="BX79" s="228">
        <f t="shared" ca="1" si="93"/>
        <v>0</v>
      </c>
      <c r="BY79" s="228">
        <f t="shared" ca="1" si="93"/>
        <v>0</v>
      </c>
      <c r="BZ79" s="228">
        <f t="shared" ca="1" si="93"/>
        <v>0</v>
      </c>
      <c r="CA79" s="228">
        <f t="shared" ca="1" si="93"/>
        <v>0</v>
      </c>
      <c r="CB79" s="228">
        <f t="shared" ca="1" si="93"/>
        <v>0</v>
      </c>
      <c r="CC79" s="228">
        <f t="shared" ca="1" si="93"/>
        <v>0</v>
      </c>
      <c r="CD79" s="228">
        <f t="shared" ca="1" si="93"/>
        <v>0</v>
      </c>
      <c r="CE79" s="228">
        <f t="shared" ca="1" si="93"/>
        <v>0</v>
      </c>
      <c r="CF79" s="228">
        <f t="shared" ca="1" si="93"/>
        <v>0</v>
      </c>
      <c r="CG79" s="228">
        <f t="shared" ca="1" si="93"/>
        <v>0</v>
      </c>
      <c r="CH79" s="228">
        <f t="shared" ca="1" si="93"/>
        <v>0</v>
      </c>
      <c r="CI79" s="228">
        <f t="shared" ca="1" si="93"/>
        <v>0</v>
      </c>
      <c r="CJ79" s="228">
        <f t="shared" ref="CJ79:CY87" ca="1" si="94">OFFSET(INDIRECT("'"&amp;Opt_alt&amp;"'!H12"),$A79,CJ$5)*$DF79</f>
        <v>0</v>
      </c>
      <c r="CK79" s="228">
        <f t="shared" ca="1" si="94"/>
        <v>0</v>
      </c>
      <c r="CL79" s="228">
        <f t="shared" ca="1" si="94"/>
        <v>0</v>
      </c>
      <c r="CM79" s="228">
        <f t="shared" ca="1" si="94"/>
        <v>0</v>
      </c>
      <c r="CN79" s="228">
        <f t="shared" ca="1" si="94"/>
        <v>0</v>
      </c>
      <c r="CO79" s="228">
        <f t="shared" ca="1" si="94"/>
        <v>0</v>
      </c>
      <c r="CP79" s="228">
        <f t="shared" ca="1" si="94"/>
        <v>0</v>
      </c>
      <c r="CQ79" s="228">
        <f t="shared" ca="1" si="94"/>
        <v>0</v>
      </c>
      <c r="CR79" s="228">
        <f t="shared" ca="1" si="94"/>
        <v>0</v>
      </c>
      <c r="CS79" s="228">
        <f t="shared" ca="1" si="94"/>
        <v>0</v>
      </c>
      <c r="CT79" s="228">
        <f t="shared" ca="1" si="94"/>
        <v>0</v>
      </c>
      <c r="CU79" s="228">
        <f t="shared" ca="1" si="94"/>
        <v>0</v>
      </c>
      <c r="CV79" s="228">
        <f t="shared" ca="1" si="94"/>
        <v>0</v>
      </c>
      <c r="CW79" s="228">
        <f t="shared" ca="1" si="94"/>
        <v>0</v>
      </c>
      <c r="CX79" s="228">
        <f t="shared" ca="1" si="94"/>
        <v>0</v>
      </c>
      <c r="CY79" s="228">
        <f t="shared" ca="1" si="94"/>
        <v>0</v>
      </c>
      <c r="CZ79" s="228">
        <f t="shared" ref="CT79:DC87" ca="1" si="95">OFFSET(INDIRECT("'"&amp;Opt_alt&amp;"'!H12"),$A79,CZ$5)*$DF79</f>
        <v>0</v>
      </c>
      <c r="DA79" s="228">
        <f t="shared" ca="1" si="95"/>
        <v>0</v>
      </c>
      <c r="DB79" s="228">
        <f t="shared" ca="1" si="95"/>
        <v>0</v>
      </c>
      <c r="DC79" s="228">
        <f t="shared" ca="1" si="95"/>
        <v>0</v>
      </c>
      <c r="DE79" s="403" t="str">
        <f t="shared" ca="1" si="86"/>
        <v>F.1.</v>
      </c>
      <c r="DF79" s="273">
        <f t="shared" ref="DF79:DF88" ca="1" si="96">VLOOKUP(DE79,scenarijai,$DF$6,FALSE)</f>
        <v>1</v>
      </c>
      <c r="DG79" s="261">
        <f t="shared" ref="DG79:DG88" ca="1" si="97">OFFSET(INDIRECT("'"&amp;Opt_alt&amp;"'!H12"),$A79,DG$5)</f>
        <v>21</v>
      </c>
      <c r="DH79" s="261">
        <v>0</v>
      </c>
    </row>
    <row r="80" spans="1:112" s="261" customFormat="1" hidden="1">
      <c r="A80" s="210">
        <v>68</v>
      </c>
      <c r="B80" s="347" t="str">
        <f t="shared" ca="1" si="83"/>
        <v>F.2.</v>
      </c>
      <c r="C80" s="216" t="str">
        <f t="shared" ca="1" si="84"/>
        <v>Veikla</v>
      </c>
      <c r="D80" s="235"/>
      <c r="E80" s="239">
        <f t="shared" ca="1" si="85"/>
        <v>0.21</v>
      </c>
      <c r="F80" s="233">
        <f ca="1">H80+NPV(FD,I80:INDEX(I80:DC80,PAL))</f>
        <v>0</v>
      </c>
      <c r="G80" s="230">
        <f ca="1">SUMIF($H$5:$DC$5,"&lt;="&amp;PAL,$H80:$DC80)</f>
        <v>0</v>
      </c>
      <c r="H80" s="228">
        <f t="shared" ca="1" si="89"/>
        <v>0</v>
      </c>
      <c r="I80" s="228">
        <f t="shared" ca="1" si="89"/>
        <v>0</v>
      </c>
      <c r="J80" s="228">
        <f t="shared" ca="1" si="89"/>
        <v>0</v>
      </c>
      <c r="K80" s="228">
        <f t="shared" ca="1" si="89"/>
        <v>0</v>
      </c>
      <c r="L80" s="228">
        <f t="shared" ca="1" si="89"/>
        <v>0</v>
      </c>
      <c r="M80" s="228">
        <f t="shared" ca="1" si="89"/>
        <v>0</v>
      </c>
      <c r="N80" s="228">
        <f t="shared" ca="1" si="89"/>
        <v>0</v>
      </c>
      <c r="O80" s="228">
        <f t="shared" ca="1" si="89"/>
        <v>0</v>
      </c>
      <c r="P80" s="228">
        <f t="shared" ca="1" si="89"/>
        <v>0</v>
      </c>
      <c r="Q80" s="228">
        <f t="shared" ca="1" si="89"/>
        <v>0</v>
      </c>
      <c r="R80" s="228">
        <f t="shared" ca="1" si="89"/>
        <v>0</v>
      </c>
      <c r="S80" s="228">
        <f t="shared" ca="1" si="89"/>
        <v>0</v>
      </c>
      <c r="T80" s="228">
        <f t="shared" ca="1" si="89"/>
        <v>0</v>
      </c>
      <c r="U80" s="228">
        <f t="shared" ca="1" si="89"/>
        <v>0</v>
      </c>
      <c r="V80" s="228">
        <f t="shared" ca="1" si="89"/>
        <v>0</v>
      </c>
      <c r="W80" s="228">
        <f t="shared" ca="1" si="89"/>
        <v>0</v>
      </c>
      <c r="X80" s="228">
        <f t="shared" ca="1" si="90"/>
        <v>0</v>
      </c>
      <c r="Y80" s="228">
        <f t="shared" ca="1" si="90"/>
        <v>0</v>
      </c>
      <c r="Z80" s="228">
        <f t="shared" ca="1" si="90"/>
        <v>0</v>
      </c>
      <c r="AA80" s="228">
        <f t="shared" ca="1" si="90"/>
        <v>0</v>
      </c>
      <c r="AB80" s="228">
        <f t="shared" ca="1" si="90"/>
        <v>0</v>
      </c>
      <c r="AC80" s="228">
        <f t="shared" ca="1" si="90"/>
        <v>0</v>
      </c>
      <c r="AD80" s="228">
        <f t="shared" ca="1" si="90"/>
        <v>0</v>
      </c>
      <c r="AE80" s="228">
        <f t="shared" ca="1" si="90"/>
        <v>0</v>
      </c>
      <c r="AF80" s="228">
        <f t="shared" ca="1" si="90"/>
        <v>0</v>
      </c>
      <c r="AG80" s="228">
        <f t="shared" ca="1" si="90"/>
        <v>0</v>
      </c>
      <c r="AH80" s="228">
        <f t="shared" ca="1" si="90"/>
        <v>0</v>
      </c>
      <c r="AI80" s="228">
        <f t="shared" ca="1" si="90"/>
        <v>0</v>
      </c>
      <c r="AJ80" s="228">
        <f t="shared" ca="1" si="90"/>
        <v>0</v>
      </c>
      <c r="AK80" s="228">
        <f t="shared" ca="1" si="90"/>
        <v>0</v>
      </c>
      <c r="AL80" s="228">
        <f t="shared" ca="1" si="90"/>
        <v>0</v>
      </c>
      <c r="AM80" s="228">
        <f t="shared" ca="1" si="90"/>
        <v>0</v>
      </c>
      <c r="AN80" s="228">
        <f t="shared" ca="1" si="91"/>
        <v>0</v>
      </c>
      <c r="AO80" s="228">
        <f t="shared" ca="1" si="91"/>
        <v>0</v>
      </c>
      <c r="AP80" s="228">
        <f t="shared" ca="1" si="91"/>
        <v>0</v>
      </c>
      <c r="AQ80" s="228">
        <f t="shared" ca="1" si="91"/>
        <v>0</v>
      </c>
      <c r="AR80" s="228">
        <f t="shared" ca="1" si="91"/>
        <v>0</v>
      </c>
      <c r="AS80" s="228">
        <f t="shared" ca="1" si="91"/>
        <v>0</v>
      </c>
      <c r="AT80" s="228">
        <f t="shared" ca="1" si="91"/>
        <v>0</v>
      </c>
      <c r="AU80" s="228">
        <f t="shared" ca="1" si="91"/>
        <v>0</v>
      </c>
      <c r="AV80" s="228">
        <f t="shared" ca="1" si="91"/>
        <v>0</v>
      </c>
      <c r="AW80" s="228">
        <f t="shared" ca="1" si="91"/>
        <v>0</v>
      </c>
      <c r="AX80" s="228">
        <f t="shared" ca="1" si="91"/>
        <v>0</v>
      </c>
      <c r="AY80" s="228">
        <f t="shared" ca="1" si="91"/>
        <v>0</v>
      </c>
      <c r="AZ80" s="228">
        <f t="shared" ca="1" si="91"/>
        <v>0</v>
      </c>
      <c r="BA80" s="228">
        <f t="shared" ca="1" si="91"/>
        <v>0</v>
      </c>
      <c r="BB80" s="228">
        <f t="shared" ca="1" si="91"/>
        <v>0</v>
      </c>
      <c r="BC80" s="228">
        <f t="shared" ca="1" si="91"/>
        <v>0</v>
      </c>
      <c r="BD80" s="228">
        <f t="shared" ca="1" si="92"/>
        <v>0</v>
      </c>
      <c r="BE80" s="228">
        <f t="shared" ca="1" si="92"/>
        <v>0</v>
      </c>
      <c r="BF80" s="228">
        <f t="shared" ca="1" si="92"/>
        <v>0</v>
      </c>
      <c r="BG80" s="228">
        <f t="shared" ca="1" si="92"/>
        <v>0</v>
      </c>
      <c r="BH80" s="228">
        <f t="shared" ca="1" si="92"/>
        <v>0</v>
      </c>
      <c r="BI80" s="228">
        <f t="shared" ca="1" si="92"/>
        <v>0</v>
      </c>
      <c r="BJ80" s="228">
        <f t="shared" ca="1" si="92"/>
        <v>0</v>
      </c>
      <c r="BK80" s="228">
        <f t="shared" ca="1" si="92"/>
        <v>0</v>
      </c>
      <c r="BL80" s="228">
        <f t="shared" ca="1" si="92"/>
        <v>0</v>
      </c>
      <c r="BM80" s="228">
        <f t="shared" ca="1" si="92"/>
        <v>0</v>
      </c>
      <c r="BN80" s="228">
        <f t="shared" ca="1" si="92"/>
        <v>0</v>
      </c>
      <c r="BO80" s="228">
        <f t="shared" ca="1" si="92"/>
        <v>0</v>
      </c>
      <c r="BP80" s="228">
        <f t="shared" ca="1" si="92"/>
        <v>0</v>
      </c>
      <c r="BQ80" s="228">
        <f t="shared" ca="1" si="92"/>
        <v>0</v>
      </c>
      <c r="BR80" s="228">
        <f t="shared" ca="1" si="92"/>
        <v>0</v>
      </c>
      <c r="BS80" s="228">
        <f t="shared" ca="1" si="92"/>
        <v>0</v>
      </c>
      <c r="BT80" s="228">
        <f t="shared" ca="1" si="93"/>
        <v>0</v>
      </c>
      <c r="BU80" s="228">
        <f t="shared" ca="1" si="93"/>
        <v>0</v>
      </c>
      <c r="BV80" s="228">
        <f t="shared" ca="1" si="93"/>
        <v>0</v>
      </c>
      <c r="BW80" s="228">
        <f t="shared" ca="1" si="93"/>
        <v>0</v>
      </c>
      <c r="BX80" s="228">
        <f t="shared" ca="1" si="93"/>
        <v>0</v>
      </c>
      <c r="BY80" s="228">
        <f t="shared" ca="1" si="93"/>
        <v>0</v>
      </c>
      <c r="BZ80" s="228">
        <f t="shared" ca="1" si="93"/>
        <v>0</v>
      </c>
      <c r="CA80" s="228">
        <f t="shared" ca="1" si="93"/>
        <v>0</v>
      </c>
      <c r="CB80" s="228">
        <f t="shared" ca="1" si="93"/>
        <v>0</v>
      </c>
      <c r="CC80" s="228">
        <f t="shared" ca="1" si="93"/>
        <v>0</v>
      </c>
      <c r="CD80" s="228">
        <f t="shared" ca="1" si="93"/>
        <v>0</v>
      </c>
      <c r="CE80" s="228">
        <f t="shared" ca="1" si="93"/>
        <v>0</v>
      </c>
      <c r="CF80" s="228">
        <f t="shared" ca="1" si="93"/>
        <v>0</v>
      </c>
      <c r="CG80" s="228">
        <f t="shared" ca="1" si="93"/>
        <v>0</v>
      </c>
      <c r="CH80" s="228">
        <f t="shared" ca="1" si="93"/>
        <v>0</v>
      </c>
      <c r="CI80" s="228">
        <f t="shared" ca="1" si="93"/>
        <v>0</v>
      </c>
      <c r="CJ80" s="228">
        <f t="shared" ca="1" si="94"/>
        <v>0</v>
      </c>
      <c r="CK80" s="228">
        <f t="shared" ca="1" si="94"/>
        <v>0</v>
      </c>
      <c r="CL80" s="228">
        <f t="shared" ca="1" si="94"/>
        <v>0</v>
      </c>
      <c r="CM80" s="228">
        <f t="shared" ca="1" si="94"/>
        <v>0</v>
      </c>
      <c r="CN80" s="228">
        <f t="shared" ca="1" si="94"/>
        <v>0</v>
      </c>
      <c r="CO80" s="228">
        <f t="shared" ca="1" si="94"/>
        <v>0</v>
      </c>
      <c r="CP80" s="228">
        <f t="shared" ca="1" si="94"/>
        <v>0</v>
      </c>
      <c r="CQ80" s="228">
        <f t="shared" ca="1" si="94"/>
        <v>0</v>
      </c>
      <c r="CR80" s="228">
        <f t="shared" ca="1" si="94"/>
        <v>0</v>
      </c>
      <c r="CS80" s="228">
        <f t="shared" ca="1" si="94"/>
        <v>0</v>
      </c>
      <c r="CT80" s="228">
        <f t="shared" ca="1" si="95"/>
        <v>0</v>
      </c>
      <c r="CU80" s="228">
        <f t="shared" ca="1" si="95"/>
        <v>0</v>
      </c>
      <c r="CV80" s="228">
        <f t="shared" ca="1" si="95"/>
        <v>0</v>
      </c>
      <c r="CW80" s="228">
        <f t="shared" ca="1" si="95"/>
        <v>0</v>
      </c>
      <c r="CX80" s="228">
        <f t="shared" ca="1" si="95"/>
        <v>0</v>
      </c>
      <c r="CY80" s="228">
        <f t="shared" ca="1" si="95"/>
        <v>0</v>
      </c>
      <c r="CZ80" s="228">
        <f t="shared" ca="1" si="95"/>
        <v>0</v>
      </c>
      <c r="DA80" s="228">
        <f t="shared" ca="1" si="95"/>
        <v>0</v>
      </c>
      <c r="DB80" s="228">
        <f t="shared" ca="1" si="95"/>
        <v>0</v>
      </c>
      <c r="DC80" s="228">
        <f t="shared" ca="1" si="95"/>
        <v>0</v>
      </c>
      <c r="DE80" s="403" t="str">
        <f t="shared" ca="1" si="86"/>
        <v>F.2.</v>
      </c>
      <c r="DF80" s="273">
        <f t="shared" ca="1" si="96"/>
        <v>1</v>
      </c>
      <c r="DG80" s="261">
        <f t="shared" ca="1" si="97"/>
        <v>21</v>
      </c>
      <c r="DH80" s="261">
        <v>0</v>
      </c>
    </row>
    <row r="81" spans="1:112" s="261" customFormat="1" hidden="1">
      <c r="A81" s="210">
        <v>69</v>
      </c>
      <c r="B81" s="347" t="str">
        <f t="shared" ca="1" si="83"/>
        <v>F.3.</v>
      </c>
      <c r="C81" s="216" t="str">
        <f t="shared" ca="1" si="84"/>
        <v>Veikla</v>
      </c>
      <c r="D81" s="235"/>
      <c r="E81" s="239">
        <f t="shared" ca="1" si="85"/>
        <v>0.21</v>
      </c>
      <c r="F81" s="233">
        <f ca="1">H81+NPV(FD,I81:INDEX(I81:DC81,PAL))</f>
        <v>0</v>
      </c>
      <c r="G81" s="230">
        <f ca="1">SUMIF($H$5:$DC$5,"&lt;="&amp;PAL,$H81:$DC81)</f>
        <v>0</v>
      </c>
      <c r="H81" s="228">
        <f t="shared" ca="1" si="89"/>
        <v>0</v>
      </c>
      <c r="I81" s="228">
        <f t="shared" ca="1" si="89"/>
        <v>0</v>
      </c>
      <c r="J81" s="228">
        <f t="shared" ca="1" si="89"/>
        <v>0</v>
      </c>
      <c r="K81" s="228">
        <f t="shared" ca="1" si="89"/>
        <v>0</v>
      </c>
      <c r="L81" s="228">
        <f t="shared" ca="1" si="89"/>
        <v>0</v>
      </c>
      <c r="M81" s="228">
        <f t="shared" ca="1" si="89"/>
        <v>0</v>
      </c>
      <c r="N81" s="228">
        <f t="shared" ca="1" si="89"/>
        <v>0</v>
      </c>
      <c r="O81" s="228">
        <f t="shared" ca="1" si="89"/>
        <v>0</v>
      </c>
      <c r="P81" s="228">
        <f t="shared" ca="1" si="89"/>
        <v>0</v>
      </c>
      <c r="Q81" s="228">
        <f t="shared" ca="1" si="89"/>
        <v>0</v>
      </c>
      <c r="R81" s="228">
        <f t="shared" ca="1" si="89"/>
        <v>0</v>
      </c>
      <c r="S81" s="228">
        <f t="shared" ca="1" si="89"/>
        <v>0</v>
      </c>
      <c r="T81" s="228">
        <f t="shared" ca="1" si="89"/>
        <v>0</v>
      </c>
      <c r="U81" s="228">
        <f t="shared" ca="1" si="89"/>
        <v>0</v>
      </c>
      <c r="V81" s="228">
        <f t="shared" ca="1" si="89"/>
        <v>0</v>
      </c>
      <c r="W81" s="228">
        <f t="shared" ca="1" si="89"/>
        <v>0</v>
      </c>
      <c r="X81" s="228">
        <f t="shared" ca="1" si="90"/>
        <v>0</v>
      </c>
      <c r="Y81" s="228">
        <f t="shared" ca="1" si="90"/>
        <v>0</v>
      </c>
      <c r="Z81" s="228">
        <f t="shared" ca="1" si="90"/>
        <v>0</v>
      </c>
      <c r="AA81" s="228">
        <f t="shared" ca="1" si="90"/>
        <v>0</v>
      </c>
      <c r="AB81" s="228">
        <f t="shared" ca="1" si="90"/>
        <v>0</v>
      </c>
      <c r="AC81" s="228">
        <f t="shared" ca="1" si="90"/>
        <v>0</v>
      </c>
      <c r="AD81" s="228">
        <f t="shared" ca="1" si="90"/>
        <v>0</v>
      </c>
      <c r="AE81" s="228">
        <f t="shared" ca="1" si="90"/>
        <v>0</v>
      </c>
      <c r="AF81" s="228">
        <f t="shared" ca="1" si="90"/>
        <v>0</v>
      </c>
      <c r="AG81" s="228">
        <f t="shared" ca="1" si="90"/>
        <v>0</v>
      </c>
      <c r="AH81" s="228">
        <f t="shared" ca="1" si="90"/>
        <v>0</v>
      </c>
      <c r="AI81" s="228">
        <f t="shared" ca="1" si="90"/>
        <v>0</v>
      </c>
      <c r="AJ81" s="228">
        <f t="shared" ca="1" si="90"/>
        <v>0</v>
      </c>
      <c r="AK81" s="228">
        <f t="shared" ca="1" si="90"/>
        <v>0</v>
      </c>
      <c r="AL81" s="228">
        <f t="shared" ca="1" si="90"/>
        <v>0</v>
      </c>
      <c r="AM81" s="228">
        <f t="shared" ca="1" si="90"/>
        <v>0</v>
      </c>
      <c r="AN81" s="228">
        <f t="shared" ca="1" si="91"/>
        <v>0</v>
      </c>
      <c r="AO81" s="228">
        <f t="shared" ca="1" si="91"/>
        <v>0</v>
      </c>
      <c r="AP81" s="228">
        <f t="shared" ca="1" si="91"/>
        <v>0</v>
      </c>
      <c r="AQ81" s="228">
        <f t="shared" ca="1" si="91"/>
        <v>0</v>
      </c>
      <c r="AR81" s="228">
        <f t="shared" ca="1" si="91"/>
        <v>0</v>
      </c>
      <c r="AS81" s="228">
        <f t="shared" ca="1" si="91"/>
        <v>0</v>
      </c>
      <c r="AT81" s="228">
        <f t="shared" ca="1" si="91"/>
        <v>0</v>
      </c>
      <c r="AU81" s="228">
        <f t="shared" ca="1" si="91"/>
        <v>0</v>
      </c>
      <c r="AV81" s="228">
        <f t="shared" ca="1" si="91"/>
        <v>0</v>
      </c>
      <c r="AW81" s="228">
        <f t="shared" ca="1" si="91"/>
        <v>0</v>
      </c>
      <c r="AX81" s="228">
        <f t="shared" ca="1" si="91"/>
        <v>0</v>
      </c>
      <c r="AY81" s="228">
        <f t="shared" ca="1" si="91"/>
        <v>0</v>
      </c>
      <c r="AZ81" s="228">
        <f t="shared" ca="1" si="91"/>
        <v>0</v>
      </c>
      <c r="BA81" s="228">
        <f t="shared" ca="1" si="91"/>
        <v>0</v>
      </c>
      <c r="BB81" s="228">
        <f t="shared" ca="1" si="91"/>
        <v>0</v>
      </c>
      <c r="BC81" s="228">
        <f t="shared" ca="1" si="91"/>
        <v>0</v>
      </c>
      <c r="BD81" s="228">
        <f t="shared" ca="1" si="92"/>
        <v>0</v>
      </c>
      <c r="BE81" s="228">
        <f t="shared" ca="1" si="92"/>
        <v>0</v>
      </c>
      <c r="BF81" s="228">
        <f t="shared" ca="1" si="92"/>
        <v>0</v>
      </c>
      <c r="BG81" s="228">
        <f t="shared" ca="1" si="92"/>
        <v>0</v>
      </c>
      <c r="BH81" s="228">
        <f t="shared" ca="1" si="92"/>
        <v>0</v>
      </c>
      <c r="BI81" s="228">
        <f t="shared" ca="1" si="92"/>
        <v>0</v>
      </c>
      <c r="BJ81" s="228">
        <f t="shared" ca="1" si="92"/>
        <v>0</v>
      </c>
      <c r="BK81" s="228">
        <f t="shared" ca="1" si="92"/>
        <v>0</v>
      </c>
      <c r="BL81" s="228">
        <f t="shared" ca="1" si="92"/>
        <v>0</v>
      </c>
      <c r="BM81" s="228">
        <f t="shared" ca="1" si="92"/>
        <v>0</v>
      </c>
      <c r="BN81" s="228">
        <f t="shared" ca="1" si="92"/>
        <v>0</v>
      </c>
      <c r="BO81" s="228">
        <f t="shared" ca="1" si="92"/>
        <v>0</v>
      </c>
      <c r="BP81" s="228">
        <f t="shared" ca="1" si="92"/>
        <v>0</v>
      </c>
      <c r="BQ81" s="228">
        <f t="shared" ca="1" si="92"/>
        <v>0</v>
      </c>
      <c r="BR81" s="228">
        <f t="shared" ca="1" si="92"/>
        <v>0</v>
      </c>
      <c r="BS81" s="228">
        <f t="shared" ca="1" si="92"/>
        <v>0</v>
      </c>
      <c r="BT81" s="228">
        <f t="shared" ca="1" si="93"/>
        <v>0</v>
      </c>
      <c r="BU81" s="228">
        <f t="shared" ca="1" si="93"/>
        <v>0</v>
      </c>
      <c r="BV81" s="228">
        <f t="shared" ca="1" si="93"/>
        <v>0</v>
      </c>
      <c r="BW81" s="228">
        <f t="shared" ca="1" si="93"/>
        <v>0</v>
      </c>
      <c r="BX81" s="228">
        <f t="shared" ca="1" si="93"/>
        <v>0</v>
      </c>
      <c r="BY81" s="228">
        <f t="shared" ca="1" si="93"/>
        <v>0</v>
      </c>
      <c r="BZ81" s="228">
        <f t="shared" ca="1" si="93"/>
        <v>0</v>
      </c>
      <c r="CA81" s="228">
        <f t="shared" ca="1" si="93"/>
        <v>0</v>
      </c>
      <c r="CB81" s="228">
        <f t="shared" ca="1" si="93"/>
        <v>0</v>
      </c>
      <c r="CC81" s="228">
        <f t="shared" ca="1" si="93"/>
        <v>0</v>
      </c>
      <c r="CD81" s="228">
        <f t="shared" ca="1" si="93"/>
        <v>0</v>
      </c>
      <c r="CE81" s="228">
        <f t="shared" ca="1" si="93"/>
        <v>0</v>
      </c>
      <c r="CF81" s="228">
        <f t="shared" ca="1" si="93"/>
        <v>0</v>
      </c>
      <c r="CG81" s="228">
        <f t="shared" ca="1" si="93"/>
        <v>0</v>
      </c>
      <c r="CH81" s="228">
        <f t="shared" ca="1" si="93"/>
        <v>0</v>
      </c>
      <c r="CI81" s="228">
        <f t="shared" ca="1" si="93"/>
        <v>0</v>
      </c>
      <c r="CJ81" s="228">
        <f t="shared" ca="1" si="94"/>
        <v>0</v>
      </c>
      <c r="CK81" s="228">
        <f t="shared" ca="1" si="94"/>
        <v>0</v>
      </c>
      <c r="CL81" s="228">
        <f t="shared" ca="1" si="94"/>
        <v>0</v>
      </c>
      <c r="CM81" s="228">
        <f t="shared" ca="1" si="94"/>
        <v>0</v>
      </c>
      <c r="CN81" s="228">
        <f t="shared" ca="1" si="94"/>
        <v>0</v>
      </c>
      <c r="CO81" s="228">
        <f t="shared" ca="1" si="94"/>
        <v>0</v>
      </c>
      <c r="CP81" s="228">
        <f t="shared" ca="1" si="94"/>
        <v>0</v>
      </c>
      <c r="CQ81" s="228">
        <f t="shared" ca="1" si="94"/>
        <v>0</v>
      </c>
      <c r="CR81" s="228">
        <f t="shared" ca="1" si="94"/>
        <v>0</v>
      </c>
      <c r="CS81" s="228">
        <f t="shared" ca="1" si="94"/>
        <v>0</v>
      </c>
      <c r="CT81" s="228">
        <f t="shared" ca="1" si="95"/>
        <v>0</v>
      </c>
      <c r="CU81" s="228">
        <f t="shared" ca="1" si="95"/>
        <v>0</v>
      </c>
      <c r="CV81" s="228">
        <f t="shared" ca="1" si="95"/>
        <v>0</v>
      </c>
      <c r="CW81" s="228">
        <f t="shared" ca="1" si="95"/>
        <v>0</v>
      </c>
      <c r="CX81" s="228">
        <f t="shared" ca="1" si="95"/>
        <v>0</v>
      </c>
      <c r="CY81" s="228">
        <f t="shared" ca="1" si="95"/>
        <v>0</v>
      </c>
      <c r="CZ81" s="228">
        <f t="shared" ca="1" si="95"/>
        <v>0</v>
      </c>
      <c r="DA81" s="228">
        <f t="shared" ca="1" si="95"/>
        <v>0</v>
      </c>
      <c r="DB81" s="228">
        <f t="shared" ca="1" si="95"/>
        <v>0</v>
      </c>
      <c r="DC81" s="228">
        <f t="shared" ca="1" si="95"/>
        <v>0</v>
      </c>
      <c r="DE81" s="403" t="str">
        <f t="shared" ca="1" si="86"/>
        <v>F.3.</v>
      </c>
      <c r="DF81" s="273">
        <f t="shared" ca="1" si="96"/>
        <v>1</v>
      </c>
      <c r="DG81" s="261">
        <f t="shared" ca="1" si="97"/>
        <v>21</v>
      </c>
      <c r="DH81" s="261">
        <v>0</v>
      </c>
    </row>
    <row r="82" spans="1:112" s="261" customFormat="1" hidden="1">
      <c r="A82" s="210">
        <v>70</v>
      </c>
      <c r="B82" s="347" t="str">
        <f t="shared" ca="1" si="83"/>
        <v>F.4.</v>
      </c>
      <c r="C82" s="216" t="str">
        <f t="shared" ca="1" si="84"/>
        <v>Veikla</v>
      </c>
      <c r="D82" s="235"/>
      <c r="E82" s="239">
        <f t="shared" ca="1" si="85"/>
        <v>0.21</v>
      </c>
      <c r="F82" s="233">
        <f ca="1">H82+NPV(FD,I82:INDEX(I82:DC82,PAL))</f>
        <v>0</v>
      </c>
      <c r="G82" s="230">
        <f ca="1">SUMIF($H$5:$DC$5,"&lt;="&amp;PAL,$H82:$DC82)</f>
        <v>0</v>
      </c>
      <c r="H82" s="228">
        <f t="shared" ca="1" si="89"/>
        <v>0</v>
      </c>
      <c r="I82" s="228">
        <f t="shared" ca="1" si="89"/>
        <v>0</v>
      </c>
      <c r="J82" s="228">
        <f t="shared" ca="1" si="89"/>
        <v>0</v>
      </c>
      <c r="K82" s="228">
        <f t="shared" ca="1" si="89"/>
        <v>0</v>
      </c>
      <c r="L82" s="228">
        <f t="shared" ca="1" si="89"/>
        <v>0</v>
      </c>
      <c r="M82" s="228">
        <f t="shared" ca="1" si="89"/>
        <v>0</v>
      </c>
      <c r="N82" s="228">
        <f t="shared" ca="1" si="89"/>
        <v>0</v>
      </c>
      <c r="O82" s="228">
        <f t="shared" ca="1" si="89"/>
        <v>0</v>
      </c>
      <c r="P82" s="228">
        <f t="shared" ca="1" si="89"/>
        <v>0</v>
      </c>
      <c r="Q82" s="228">
        <f t="shared" ca="1" si="89"/>
        <v>0</v>
      </c>
      <c r="R82" s="228">
        <f t="shared" ca="1" si="89"/>
        <v>0</v>
      </c>
      <c r="S82" s="228">
        <f t="shared" ca="1" si="89"/>
        <v>0</v>
      </c>
      <c r="T82" s="228">
        <f t="shared" ca="1" si="89"/>
        <v>0</v>
      </c>
      <c r="U82" s="228">
        <f t="shared" ca="1" si="89"/>
        <v>0</v>
      </c>
      <c r="V82" s="228">
        <f t="shared" ca="1" si="89"/>
        <v>0</v>
      </c>
      <c r="W82" s="228">
        <f t="shared" ca="1" si="89"/>
        <v>0</v>
      </c>
      <c r="X82" s="228">
        <f t="shared" ca="1" si="90"/>
        <v>0</v>
      </c>
      <c r="Y82" s="228">
        <f t="shared" ca="1" si="90"/>
        <v>0</v>
      </c>
      <c r="Z82" s="228">
        <f t="shared" ca="1" si="90"/>
        <v>0</v>
      </c>
      <c r="AA82" s="228">
        <f t="shared" ca="1" si="90"/>
        <v>0</v>
      </c>
      <c r="AB82" s="228">
        <f t="shared" ca="1" si="90"/>
        <v>0</v>
      </c>
      <c r="AC82" s="228">
        <f t="shared" ca="1" si="90"/>
        <v>0</v>
      </c>
      <c r="AD82" s="228">
        <f t="shared" ca="1" si="90"/>
        <v>0</v>
      </c>
      <c r="AE82" s="228">
        <f t="shared" ca="1" si="90"/>
        <v>0</v>
      </c>
      <c r="AF82" s="228">
        <f t="shared" ca="1" si="90"/>
        <v>0</v>
      </c>
      <c r="AG82" s="228">
        <f t="shared" ca="1" si="90"/>
        <v>0</v>
      </c>
      <c r="AH82" s="228">
        <f t="shared" ca="1" si="90"/>
        <v>0</v>
      </c>
      <c r="AI82" s="228">
        <f t="shared" ca="1" si="90"/>
        <v>0</v>
      </c>
      <c r="AJ82" s="228">
        <f t="shared" ca="1" si="90"/>
        <v>0</v>
      </c>
      <c r="AK82" s="228">
        <f t="shared" ca="1" si="90"/>
        <v>0</v>
      </c>
      <c r="AL82" s="228">
        <f t="shared" ca="1" si="90"/>
        <v>0</v>
      </c>
      <c r="AM82" s="228">
        <f t="shared" ca="1" si="90"/>
        <v>0</v>
      </c>
      <c r="AN82" s="228">
        <f t="shared" ca="1" si="91"/>
        <v>0</v>
      </c>
      <c r="AO82" s="228">
        <f t="shared" ca="1" si="91"/>
        <v>0</v>
      </c>
      <c r="AP82" s="228">
        <f t="shared" ca="1" si="91"/>
        <v>0</v>
      </c>
      <c r="AQ82" s="228">
        <f t="shared" ca="1" si="91"/>
        <v>0</v>
      </c>
      <c r="AR82" s="228">
        <f t="shared" ca="1" si="91"/>
        <v>0</v>
      </c>
      <c r="AS82" s="228">
        <f t="shared" ca="1" si="91"/>
        <v>0</v>
      </c>
      <c r="AT82" s="228">
        <f t="shared" ca="1" si="91"/>
        <v>0</v>
      </c>
      <c r="AU82" s="228">
        <f t="shared" ca="1" si="91"/>
        <v>0</v>
      </c>
      <c r="AV82" s="228">
        <f t="shared" ca="1" si="91"/>
        <v>0</v>
      </c>
      <c r="AW82" s="228">
        <f t="shared" ca="1" si="91"/>
        <v>0</v>
      </c>
      <c r="AX82" s="228">
        <f t="shared" ca="1" si="91"/>
        <v>0</v>
      </c>
      <c r="AY82" s="228">
        <f t="shared" ca="1" si="91"/>
        <v>0</v>
      </c>
      <c r="AZ82" s="228">
        <f t="shared" ca="1" si="91"/>
        <v>0</v>
      </c>
      <c r="BA82" s="228">
        <f t="shared" ca="1" si="91"/>
        <v>0</v>
      </c>
      <c r="BB82" s="228">
        <f t="shared" ca="1" si="91"/>
        <v>0</v>
      </c>
      <c r="BC82" s="228">
        <f t="shared" ca="1" si="91"/>
        <v>0</v>
      </c>
      <c r="BD82" s="228">
        <f t="shared" ca="1" si="92"/>
        <v>0</v>
      </c>
      <c r="BE82" s="228">
        <f t="shared" ca="1" si="92"/>
        <v>0</v>
      </c>
      <c r="BF82" s="228">
        <f t="shared" ca="1" si="92"/>
        <v>0</v>
      </c>
      <c r="BG82" s="228">
        <f t="shared" ca="1" si="92"/>
        <v>0</v>
      </c>
      <c r="BH82" s="228">
        <f t="shared" ca="1" si="92"/>
        <v>0</v>
      </c>
      <c r="BI82" s="228">
        <f t="shared" ca="1" si="92"/>
        <v>0</v>
      </c>
      <c r="BJ82" s="228">
        <f t="shared" ca="1" si="92"/>
        <v>0</v>
      </c>
      <c r="BK82" s="228">
        <f t="shared" ca="1" si="92"/>
        <v>0</v>
      </c>
      <c r="BL82" s="228">
        <f t="shared" ca="1" si="92"/>
        <v>0</v>
      </c>
      <c r="BM82" s="228">
        <f t="shared" ca="1" si="92"/>
        <v>0</v>
      </c>
      <c r="BN82" s="228">
        <f t="shared" ca="1" si="92"/>
        <v>0</v>
      </c>
      <c r="BO82" s="228">
        <f t="shared" ca="1" si="92"/>
        <v>0</v>
      </c>
      <c r="BP82" s="228">
        <f t="shared" ca="1" si="92"/>
        <v>0</v>
      </c>
      <c r="BQ82" s="228">
        <f t="shared" ca="1" si="92"/>
        <v>0</v>
      </c>
      <c r="BR82" s="228">
        <f t="shared" ca="1" si="92"/>
        <v>0</v>
      </c>
      <c r="BS82" s="228">
        <f t="shared" ca="1" si="92"/>
        <v>0</v>
      </c>
      <c r="BT82" s="228">
        <f t="shared" ca="1" si="93"/>
        <v>0</v>
      </c>
      <c r="BU82" s="228">
        <f t="shared" ca="1" si="93"/>
        <v>0</v>
      </c>
      <c r="BV82" s="228">
        <f t="shared" ca="1" si="93"/>
        <v>0</v>
      </c>
      <c r="BW82" s="228">
        <f t="shared" ca="1" si="93"/>
        <v>0</v>
      </c>
      <c r="BX82" s="228">
        <f t="shared" ca="1" si="93"/>
        <v>0</v>
      </c>
      <c r="BY82" s="228">
        <f t="shared" ca="1" si="93"/>
        <v>0</v>
      </c>
      <c r="BZ82" s="228">
        <f t="shared" ca="1" si="93"/>
        <v>0</v>
      </c>
      <c r="CA82" s="228">
        <f t="shared" ca="1" si="93"/>
        <v>0</v>
      </c>
      <c r="CB82" s="228">
        <f t="shared" ca="1" si="93"/>
        <v>0</v>
      </c>
      <c r="CC82" s="228">
        <f t="shared" ca="1" si="93"/>
        <v>0</v>
      </c>
      <c r="CD82" s="228">
        <f t="shared" ca="1" si="93"/>
        <v>0</v>
      </c>
      <c r="CE82" s="228">
        <f t="shared" ca="1" si="93"/>
        <v>0</v>
      </c>
      <c r="CF82" s="228">
        <f t="shared" ca="1" si="93"/>
        <v>0</v>
      </c>
      <c r="CG82" s="228">
        <f t="shared" ca="1" si="93"/>
        <v>0</v>
      </c>
      <c r="CH82" s="228">
        <f t="shared" ca="1" si="93"/>
        <v>0</v>
      </c>
      <c r="CI82" s="228">
        <f t="shared" ca="1" si="93"/>
        <v>0</v>
      </c>
      <c r="CJ82" s="228">
        <f t="shared" ca="1" si="94"/>
        <v>0</v>
      </c>
      <c r="CK82" s="228">
        <f t="shared" ca="1" si="94"/>
        <v>0</v>
      </c>
      <c r="CL82" s="228">
        <f t="shared" ca="1" si="94"/>
        <v>0</v>
      </c>
      <c r="CM82" s="228">
        <f t="shared" ca="1" si="94"/>
        <v>0</v>
      </c>
      <c r="CN82" s="228">
        <f t="shared" ca="1" si="94"/>
        <v>0</v>
      </c>
      <c r="CO82" s="228">
        <f t="shared" ca="1" si="94"/>
        <v>0</v>
      </c>
      <c r="CP82" s="228">
        <f t="shared" ca="1" si="94"/>
        <v>0</v>
      </c>
      <c r="CQ82" s="228">
        <f t="shared" ca="1" si="94"/>
        <v>0</v>
      </c>
      <c r="CR82" s="228">
        <f t="shared" ca="1" si="94"/>
        <v>0</v>
      </c>
      <c r="CS82" s="228">
        <f t="shared" ca="1" si="94"/>
        <v>0</v>
      </c>
      <c r="CT82" s="228">
        <f t="shared" ca="1" si="95"/>
        <v>0</v>
      </c>
      <c r="CU82" s="228">
        <f t="shared" ca="1" si="95"/>
        <v>0</v>
      </c>
      <c r="CV82" s="228">
        <f t="shared" ca="1" si="95"/>
        <v>0</v>
      </c>
      <c r="CW82" s="228">
        <f t="shared" ca="1" si="95"/>
        <v>0</v>
      </c>
      <c r="CX82" s="228">
        <f t="shared" ca="1" si="95"/>
        <v>0</v>
      </c>
      <c r="CY82" s="228">
        <f t="shared" ca="1" si="95"/>
        <v>0</v>
      </c>
      <c r="CZ82" s="228">
        <f t="shared" ca="1" si="95"/>
        <v>0</v>
      </c>
      <c r="DA82" s="228">
        <f t="shared" ca="1" si="95"/>
        <v>0</v>
      </c>
      <c r="DB82" s="228">
        <f t="shared" ca="1" si="95"/>
        <v>0</v>
      </c>
      <c r="DC82" s="228">
        <f t="shared" ca="1" si="95"/>
        <v>0</v>
      </c>
      <c r="DE82" s="403" t="str">
        <f t="shared" ca="1" si="86"/>
        <v>F.4.</v>
      </c>
      <c r="DF82" s="273">
        <f t="shared" ca="1" si="96"/>
        <v>1</v>
      </c>
      <c r="DG82" s="261">
        <f t="shared" ca="1" si="97"/>
        <v>21</v>
      </c>
      <c r="DH82" s="261">
        <v>0</v>
      </c>
    </row>
    <row r="83" spans="1:112" s="261" customFormat="1" hidden="1">
      <c r="A83" s="210">
        <v>71</v>
      </c>
      <c r="B83" s="347" t="str">
        <f t="shared" ca="1" si="83"/>
        <v>F.5.</v>
      </c>
      <c r="C83" s="216" t="str">
        <f t="shared" ca="1" si="84"/>
        <v>Veikla</v>
      </c>
      <c r="D83" s="235"/>
      <c r="E83" s="239">
        <f t="shared" ca="1" si="85"/>
        <v>0.21</v>
      </c>
      <c r="F83" s="233">
        <f ca="1">H83+NPV(FD,I83:INDEX(I83:DC83,PAL))</f>
        <v>0</v>
      </c>
      <c r="G83" s="230">
        <f ca="1">SUMIF($H$5:$DC$5,"&lt;="&amp;PAL,$H83:$DC83)</f>
        <v>0</v>
      </c>
      <c r="H83" s="228">
        <f t="shared" ca="1" si="89"/>
        <v>0</v>
      </c>
      <c r="I83" s="228">
        <f t="shared" ca="1" si="89"/>
        <v>0</v>
      </c>
      <c r="J83" s="228">
        <f t="shared" ca="1" si="89"/>
        <v>0</v>
      </c>
      <c r="K83" s="228">
        <f t="shared" ca="1" si="89"/>
        <v>0</v>
      </c>
      <c r="L83" s="228">
        <f t="shared" ca="1" si="89"/>
        <v>0</v>
      </c>
      <c r="M83" s="228">
        <f t="shared" ca="1" si="89"/>
        <v>0</v>
      </c>
      <c r="N83" s="228">
        <f t="shared" ca="1" si="89"/>
        <v>0</v>
      </c>
      <c r="O83" s="228">
        <f t="shared" ca="1" si="89"/>
        <v>0</v>
      </c>
      <c r="P83" s="228">
        <f t="shared" ca="1" si="89"/>
        <v>0</v>
      </c>
      <c r="Q83" s="228">
        <f t="shared" ca="1" si="89"/>
        <v>0</v>
      </c>
      <c r="R83" s="228">
        <f t="shared" ca="1" si="89"/>
        <v>0</v>
      </c>
      <c r="S83" s="228">
        <f t="shared" ca="1" si="89"/>
        <v>0</v>
      </c>
      <c r="T83" s="228">
        <f t="shared" ca="1" si="89"/>
        <v>0</v>
      </c>
      <c r="U83" s="228">
        <f t="shared" ca="1" si="89"/>
        <v>0</v>
      </c>
      <c r="V83" s="228">
        <f t="shared" ca="1" si="89"/>
        <v>0</v>
      </c>
      <c r="W83" s="228">
        <f t="shared" ca="1" si="89"/>
        <v>0</v>
      </c>
      <c r="X83" s="228">
        <f t="shared" ca="1" si="90"/>
        <v>0</v>
      </c>
      <c r="Y83" s="228">
        <f t="shared" ca="1" si="90"/>
        <v>0</v>
      </c>
      <c r="Z83" s="228">
        <f t="shared" ca="1" si="90"/>
        <v>0</v>
      </c>
      <c r="AA83" s="228">
        <f t="shared" ca="1" si="90"/>
        <v>0</v>
      </c>
      <c r="AB83" s="228">
        <f t="shared" ca="1" si="90"/>
        <v>0</v>
      </c>
      <c r="AC83" s="228">
        <f t="shared" ca="1" si="90"/>
        <v>0</v>
      </c>
      <c r="AD83" s="228">
        <f t="shared" ca="1" si="90"/>
        <v>0</v>
      </c>
      <c r="AE83" s="228">
        <f t="shared" ca="1" si="90"/>
        <v>0</v>
      </c>
      <c r="AF83" s="228">
        <f t="shared" ca="1" si="90"/>
        <v>0</v>
      </c>
      <c r="AG83" s="228">
        <f t="shared" ca="1" si="90"/>
        <v>0</v>
      </c>
      <c r="AH83" s="228">
        <f t="shared" ca="1" si="90"/>
        <v>0</v>
      </c>
      <c r="AI83" s="228">
        <f t="shared" ca="1" si="90"/>
        <v>0</v>
      </c>
      <c r="AJ83" s="228">
        <f t="shared" ca="1" si="90"/>
        <v>0</v>
      </c>
      <c r="AK83" s="228">
        <f t="shared" ca="1" si="90"/>
        <v>0</v>
      </c>
      <c r="AL83" s="228">
        <f t="shared" ca="1" si="90"/>
        <v>0</v>
      </c>
      <c r="AM83" s="228">
        <f t="shared" ca="1" si="90"/>
        <v>0</v>
      </c>
      <c r="AN83" s="228">
        <f t="shared" ca="1" si="91"/>
        <v>0</v>
      </c>
      <c r="AO83" s="228">
        <f t="shared" ca="1" si="91"/>
        <v>0</v>
      </c>
      <c r="AP83" s="228">
        <f t="shared" ca="1" si="91"/>
        <v>0</v>
      </c>
      <c r="AQ83" s="228">
        <f t="shared" ca="1" si="91"/>
        <v>0</v>
      </c>
      <c r="AR83" s="228">
        <f t="shared" ca="1" si="91"/>
        <v>0</v>
      </c>
      <c r="AS83" s="228">
        <f t="shared" ca="1" si="91"/>
        <v>0</v>
      </c>
      <c r="AT83" s="228">
        <f t="shared" ca="1" si="91"/>
        <v>0</v>
      </c>
      <c r="AU83" s="228">
        <f t="shared" ca="1" si="91"/>
        <v>0</v>
      </c>
      <c r="AV83" s="228">
        <f t="shared" ca="1" si="91"/>
        <v>0</v>
      </c>
      <c r="AW83" s="228">
        <f t="shared" ca="1" si="91"/>
        <v>0</v>
      </c>
      <c r="AX83" s="228">
        <f t="shared" ca="1" si="91"/>
        <v>0</v>
      </c>
      <c r="AY83" s="228">
        <f t="shared" ca="1" si="91"/>
        <v>0</v>
      </c>
      <c r="AZ83" s="228">
        <f t="shared" ca="1" si="91"/>
        <v>0</v>
      </c>
      <c r="BA83" s="228">
        <f t="shared" ca="1" si="91"/>
        <v>0</v>
      </c>
      <c r="BB83" s="228">
        <f t="shared" ca="1" si="91"/>
        <v>0</v>
      </c>
      <c r="BC83" s="228">
        <f t="shared" ca="1" si="91"/>
        <v>0</v>
      </c>
      <c r="BD83" s="228">
        <f t="shared" ca="1" si="92"/>
        <v>0</v>
      </c>
      <c r="BE83" s="228">
        <f t="shared" ca="1" si="92"/>
        <v>0</v>
      </c>
      <c r="BF83" s="228">
        <f t="shared" ca="1" si="92"/>
        <v>0</v>
      </c>
      <c r="BG83" s="228">
        <f t="shared" ca="1" si="92"/>
        <v>0</v>
      </c>
      <c r="BH83" s="228">
        <f t="shared" ca="1" si="92"/>
        <v>0</v>
      </c>
      <c r="BI83" s="228">
        <f t="shared" ca="1" si="92"/>
        <v>0</v>
      </c>
      <c r="BJ83" s="228">
        <f t="shared" ca="1" si="92"/>
        <v>0</v>
      </c>
      <c r="BK83" s="228">
        <f t="shared" ca="1" si="92"/>
        <v>0</v>
      </c>
      <c r="BL83" s="228">
        <f t="shared" ca="1" si="92"/>
        <v>0</v>
      </c>
      <c r="BM83" s="228">
        <f t="shared" ca="1" si="92"/>
        <v>0</v>
      </c>
      <c r="BN83" s="228">
        <f t="shared" ca="1" si="92"/>
        <v>0</v>
      </c>
      <c r="BO83" s="228">
        <f t="shared" ca="1" si="92"/>
        <v>0</v>
      </c>
      <c r="BP83" s="228">
        <f t="shared" ca="1" si="92"/>
        <v>0</v>
      </c>
      <c r="BQ83" s="228">
        <f t="shared" ca="1" si="92"/>
        <v>0</v>
      </c>
      <c r="BR83" s="228">
        <f t="shared" ca="1" si="92"/>
        <v>0</v>
      </c>
      <c r="BS83" s="228">
        <f t="shared" ca="1" si="92"/>
        <v>0</v>
      </c>
      <c r="BT83" s="228">
        <f t="shared" ca="1" si="93"/>
        <v>0</v>
      </c>
      <c r="BU83" s="228">
        <f t="shared" ca="1" si="93"/>
        <v>0</v>
      </c>
      <c r="BV83" s="228">
        <f t="shared" ca="1" si="93"/>
        <v>0</v>
      </c>
      <c r="BW83" s="228">
        <f t="shared" ca="1" si="93"/>
        <v>0</v>
      </c>
      <c r="BX83" s="228">
        <f t="shared" ca="1" si="93"/>
        <v>0</v>
      </c>
      <c r="BY83" s="228">
        <f t="shared" ca="1" si="93"/>
        <v>0</v>
      </c>
      <c r="BZ83" s="228">
        <f t="shared" ca="1" si="93"/>
        <v>0</v>
      </c>
      <c r="CA83" s="228">
        <f t="shared" ca="1" si="93"/>
        <v>0</v>
      </c>
      <c r="CB83" s="228">
        <f t="shared" ca="1" si="93"/>
        <v>0</v>
      </c>
      <c r="CC83" s="228">
        <f t="shared" ca="1" si="93"/>
        <v>0</v>
      </c>
      <c r="CD83" s="228">
        <f t="shared" ca="1" si="93"/>
        <v>0</v>
      </c>
      <c r="CE83" s="228">
        <f t="shared" ca="1" si="93"/>
        <v>0</v>
      </c>
      <c r="CF83" s="228">
        <f t="shared" ca="1" si="93"/>
        <v>0</v>
      </c>
      <c r="CG83" s="228">
        <f t="shared" ca="1" si="93"/>
        <v>0</v>
      </c>
      <c r="CH83" s="228">
        <f t="shared" ca="1" si="93"/>
        <v>0</v>
      </c>
      <c r="CI83" s="228">
        <f t="shared" ca="1" si="93"/>
        <v>0</v>
      </c>
      <c r="CJ83" s="228">
        <f t="shared" ca="1" si="94"/>
        <v>0</v>
      </c>
      <c r="CK83" s="228">
        <f t="shared" ca="1" si="94"/>
        <v>0</v>
      </c>
      <c r="CL83" s="228">
        <f t="shared" ca="1" si="94"/>
        <v>0</v>
      </c>
      <c r="CM83" s="228">
        <f t="shared" ca="1" si="94"/>
        <v>0</v>
      </c>
      <c r="CN83" s="228">
        <f t="shared" ca="1" si="94"/>
        <v>0</v>
      </c>
      <c r="CO83" s="228">
        <f t="shared" ca="1" si="94"/>
        <v>0</v>
      </c>
      <c r="CP83" s="228">
        <f t="shared" ca="1" si="94"/>
        <v>0</v>
      </c>
      <c r="CQ83" s="228">
        <f t="shared" ca="1" si="94"/>
        <v>0</v>
      </c>
      <c r="CR83" s="228">
        <f t="shared" ca="1" si="94"/>
        <v>0</v>
      </c>
      <c r="CS83" s="228">
        <f t="shared" ca="1" si="94"/>
        <v>0</v>
      </c>
      <c r="CT83" s="228">
        <f t="shared" ca="1" si="95"/>
        <v>0</v>
      </c>
      <c r="CU83" s="228">
        <f t="shared" ca="1" si="95"/>
        <v>0</v>
      </c>
      <c r="CV83" s="228">
        <f t="shared" ca="1" si="95"/>
        <v>0</v>
      </c>
      <c r="CW83" s="228">
        <f t="shared" ca="1" si="95"/>
        <v>0</v>
      </c>
      <c r="CX83" s="228">
        <f t="shared" ca="1" si="95"/>
        <v>0</v>
      </c>
      <c r="CY83" s="228">
        <f t="shared" ca="1" si="95"/>
        <v>0</v>
      </c>
      <c r="CZ83" s="228">
        <f t="shared" ca="1" si="95"/>
        <v>0</v>
      </c>
      <c r="DA83" s="228">
        <f t="shared" ca="1" si="95"/>
        <v>0</v>
      </c>
      <c r="DB83" s="228">
        <f t="shared" ca="1" si="95"/>
        <v>0</v>
      </c>
      <c r="DC83" s="228">
        <f t="shared" ca="1" si="95"/>
        <v>0</v>
      </c>
      <c r="DE83" s="403" t="str">
        <f t="shared" ca="1" si="86"/>
        <v>F.5.</v>
      </c>
      <c r="DF83" s="273">
        <f t="shared" ca="1" si="96"/>
        <v>1</v>
      </c>
      <c r="DG83" s="261">
        <f t="shared" ca="1" si="97"/>
        <v>21</v>
      </c>
      <c r="DH83" s="261">
        <v>0</v>
      </c>
    </row>
    <row r="84" spans="1:112" s="261" customFormat="1" hidden="1">
      <c r="A84" s="210">
        <v>72</v>
      </c>
      <c r="B84" s="347" t="str">
        <f t="shared" ca="1" si="83"/>
        <v>F.6.</v>
      </c>
      <c r="C84" s="216" t="str">
        <f t="shared" ca="1" si="84"/>
        <v>Veikla</v>
      </c>
      <c r="D84" s="235"/>
      <c r="E84" s="239">
        <f t="shared" ca="1" si="85"/>
        <v>0.21</v>
      </c>
      <c r="F84" s="233">
        <f ca="1">H84+NPV(FD,I84:INDEX(I84:DC84,PAL))</f>
        <v>0</v>
      </c>
      <c r="G84" s="230">
        <f ca="1">SUMIF($H$5:$DC$5,"&lt;="&amp;PAL,$H84:$DC84)</f>
        <v>0</v>
      </c>
      <c r="H84" s="228">
        <f t="shared" ca="1" si="89"/>
        <v>0</v>
      </c>
      <c r="I84" s="228">
        <f t="shared" ca="1" si="89"/>
        <v>0</v>
      </c>
      <c r="J84" s="228">
        <f t="shared" ca="1" si="89"/>
        <v>0</v>
      </c>
      <c r="K84" s="228">
        <f t="shared" ca="1" si="89"/>
        <v>0</v>
      </c>
      <c r="L84" s="228">
        <f t="shared" ca="1" si="89"/>
        <v>0</v>
      </c>
      <c r="M84" s="228">
        <f t="shared" ca="1" si="89"/>
        <v>0</v>
      </c>
      <c r="N84" s="228">
        <f t="shared" ca="1" si="89"/>
        <v>0</v>
      </c>
      <c r="O84" s="228">
        <f t="shared" ca="1" si="89"/>
        <v>0</v>
      </c>
      <c r="P84" s="228">
        <f t="shared" ca="1" si="89"/>
        <v>0</v>
      </c>
      <c r="Q84" s="228">
        <f t="shared" ca="1" si="89"/>
        <v>0</v>
      </c>
      <c r="R84" s="228">
        <f t="shared" ca="1" si="89"/>
        <v>0</v>
      </c>
      <c r="S84" s="228">
        <f t="shared" ca="1" si="89"/>
        <v>0</v>
      </c>
      <c r="T84" s="228">
        <f t="shared" ca="1" si="89"/>
        <v>0</v>
      </c>
      <c r="U84" s="228">
        <f t="shared" ca="1" si="89"/>
        <v>0</v>
      </c>
      <c r="V84" s="228">
        <f t="shared" ca="1" si="89"/>
        <v>0</v>
      </c>
      <c r="W84" s="228">
        <f t="shared" ca="1" si="89"/>
        <v>0</v>
      </c>
      <c r="X84" s="228">
        <f t="shared" ca="1" si="90"/>
        <v>0</v>
      </c>
      <c r="Y84" s="228">
        <f t="shared" ca="1" si="90"/>
        <v>0</v>
      </c>
      <c r="Z84" s="228">
        <f t="shared" ca="1" si="90"/>
        <v>0</v>
      </c>
      <c r="AA84" s="228">
        <f t="shared" ca="1" si="90"/>
        <v>0</v>
      </c>
      <c r="AB84" s="228">
        <f t="shared" ca="1" si="90"/>
        <v>0</v>
      </c>
      <c r="AC84" s="228">
        <f t="shared" ca="1" si="90"/>
        <v>0</v>
      </c>
      <c r="AD84" s="228">
        <f t="shared" ca="1" si="90"/>
        <v>0</v>
      </c>
      <c r="AE84" s="228">
        <f t="shared" ca="1" si="90"/>
        <v>0</v>
      </c>
      <c r="AF84" s="228">
        <f t="shared" ca="1" si="90"/>
        <v>0</v>
      </c>
      <c r="AG84" s="228">
        <f t="shared" ca="1" si="90"/>
        <v>0</v>
      </c>
      <c r="AH84" s="228">
        <f t="shared" ca="1" si="90"/>
        <v>0</v>
      </c>
      <c r="AI84" s="228">
        <f t="shared" ca="1" si="90"/>
        <v>0</v>
      </c>
      <c r="AJ84" s="228">
        <f t="shared" ca="1" si="90"/>
        <v>0</v>
      </c>
      <c r="AK84" s="228">
        <f t="shared" ca="1" si="90"/>
        <v>0</v>
      </c>
      <c r="AL84" s="228">
        <f t="shared" ca="1" si="90"/>
        <v>0</v>
      </c>
      <c r="AM84" s="228">
        <f t="shared" ca="1" si="90"/>
        <v>0</v>
      </c>
      <c r="AN84" s="228">
        <f t="shared" ca="1" si="91"/>
        <v>0</v>
      </c>
      <c r="AO84" s="228">
        <f t="shared" ca="1" si="91"/>
        <v>0</v>
      </c>
      <c r="AP84" s="228">
        <f t="shared" ca="1" si="91"/>
        <v>0</v>
      </c>
      <c r="AQ84" s="228">
        <f t="shared" ca="1" si="91"/>
        <v>0</v>
      </c>
      <c r="AR84" s="228">
        <f t="shared" ca="1" si="91"/>
        <v>0</v>
      </c>
      <c r="AS84" s="228">
        <f t="shared" ca="1" si="91"/>
        <v>0</v>
      </c>
      <c r="AT84" s="228">
        <f t="shared" ca="1" si="91"/>
        <v>0</v>
      </c>
      <c r="AU84" s="228">
        <f t="shared" ca="1" si="91"/>
        <v>0</v>
      </c>
      <c r="AV84" s="228">
        <f t="shared" ca="1" si="91"/>
        <v>0</v>
      </c>
      <c r="AW84" s="228">
        <f t="shared" ca="1" si="91"/>
        <v>0</v>
      </c>
      <c r="AX84" s="228">
        <f t="shared" ca="1" si="91"/>
        <v>0</v>
      </c>
      <c r="AY84" s="228">
        <f t="shared" ca="1" si="91"/>
        <v>0</v>
      </c>
      <c r="AZ84" s="228">
        <f t="shared" ca="1" si="91"/>
        <v>0</v>
      </c>
      <c r="BA84" s="228">
        <f t="shared" ca="1" si="91"/>
        <v>0</v>
      </c>
      <c r="BB84" s="228">
        <f t="shared" ca="1" si="91"/>
        <v>0</v>
      </c>
      <c r="BC84" s="228">
        <f t="shared" ca="1" si="91"/>
        <v>0</v>
      </c>
      <c r="BD84" s="228">
        <f t="shared" ca="1" si="92"/>
        <v>0</v>
      </c>
      <c r="BE84" s="228">
        <f t="shared" ca="1" si="92"/>
        <v>0</v>
      </c>
      <c r="BF84" s="228">
        <f t="shared" ca="1" si="92"/>
        <v>0</v>
      </c>
      <c r="BG84" s="228">
        <f t="shared" ca="1" si="92"/>
        <v>0</v>
      </c>
      <c r="BH84" s="228">
        <f t="shared" ca="1" si="92"/>
        <v>0</v>
      </c>
      <c r="BI84" s="228">
        <f t="shared" ca="1" si="92"/>
        <v>0</v>
      </c>
      <c r="BJ84" s="228">
        <f t="shared" ca="1" si="92"/>
        <v>0</v>
      </c>
      <c r="BK84" s="228">
        <f t="shared" ca="1" si="92"/>
        <v>0</v>
      </c>
      <c r="BL84" s="228">
        <f t="shared" ca="1" si="92"/>
        <v>0</v>
      </c>
      <c r="BM84" s="228">
        <f t="shared" ca="1" si="92"/>
        <v>0</v>
      </c>
      <c r="BN84" s="228">
        <f t="shared" ca="1" si="92"/>
        <v>0</v>
      </c>
      <c r="BO84" s="228">
        <f t="shared" ca="1" si="92"/>
        <v>0</v>
      </c>
      <c r="BP84" s="228">
        <f t="shared" ca="1" si="92"/>
        <v>0</v>
      </c>
      <c r="BQ84" s="228">
        <f t="shared" ca="1" si="92"/>
        <v>0</v>
      </c>
      <c r="BR84" s="228">
        <f t="shared" ca="1" si="92"/>
        <v>0</v>
      </c>
      <c r="BS84" s="228">
        <f t="shared" ca="1" si="92"/>
        <v>0</v>
      </c>
      <c r="BT84" s="228">
        <f t="shared" ca="1" si="93"/>
        <v>0</v>
      </c>
      <c r="BU84" s="228">
        <f t="shared" ca="1" si="93"/>
        <v>0</v>
      </c>
      <c r="BV84" s="228">
        <f t="shared" ca="1" si="93"/>
        <v>0</v>
      </c>
      <c r="BW84" s="228">
        <f t="shared" ca="1" si="93"/>
        <v>0</v>
      </c>
      <c r="BX84" s="228">
        <f t="shared" ca="1" si="93"/>
        <v>0</v>
      </c>
      <c r="BY84" s="228">
        <f t="shared" ca="1" si="93"/>
        <v>0</v>
      </c>
      <c r="BZ84" s="228">
        <f t="shared" ca="1" si="93"/>
        <v>0</v>
      </c>
      <c r="CA84" s="228">
        <f t="shared" ca="1" si="93"/>
        <v>0</v>
      </c>
      <c r="CB84" s="228">
        <f t="shared" ca="1" si="93"/>
        <v>0</v>
      </c>
      <c r="CC84" s="228">
        <f t="shared" ca="1" si="93"/>
        <v>0</v>
      </c>
      <c r="CD84" s="228">
        <f t="shared" ca="1" si="93"/>
        <v>0</v>
      </c>
      <c r="CE84" s="228">
        <f t="shared" ca="1" si="93"/>
        <v>0</v>
      </c>
      <c r="CF84" s="228">
        <f t="shared" ca="1" si="93"/>
        <v>0</v>
      </c>
      <c r="CG84" s="228">
        <f t="shared" ca="1" si="93"/>
        <v>0</v>
      </c>
      <c r="CH84" s="228">
        <f t="shared" ca="1" si="93"/>
        <v>0</v>
      </c>
      <c r="CI84" s="228">
        <f t="shared" ca="1" si="93"/>
        <v>0</v>
      </c>
      <c r="CJ84" s="228">
        <f t="shared" ca="1" si="94"/>
        <v>0</v>
      </c>
      <c r="CK84" s="228">
        <f t="shared" ca="1" si="94"/>
        <v>0</v>
      </c>
      <c r="CL84" s="228">
        <f t="shared" ca="1" si="94"/>
        <v>0</v>
      </c>
      <c r="CM84" s="228">
        <f t="shared" ca="1" si="94"/>
        <v>0</v>
      </c>
      <c r="CN84" s="228">
        <f t="shared" ca="1" si="94"/>
        <v>0</v>
      </c>
      <c r="CO84" s="228">
        <f t="shared" ca="1" si="94"/>
        <v>0</v>
      </c>
      <c r="CP84" s="228">
        <f t="shared" ca="1" si="94"/>
        <v>0</v>
      </c>
      <c r="CQ84" s="228">
        <f t="shared" ca="1" si="94"/>
        <v>0</v>
      </c>
      <c r="CR84" s="228">
        <f t="shared" ca="1" si="94"/>
        <v>0</v>
      </c>
      <c r="CS84" s="228">
        <f t="shared" ca="1" si="94"/>
        <v>0</v>
      </c>
      <c r="CT84" s="228">
        <f t="shared" ca="1" si="95"/>
        <v>0</v>
      </c>
      <c r="CU84" s="228">
        <f t="shared" ca="1" si="95"/>
        <v>0</v>
      </c>
      <c r="CV84" s="228">
        <f t="shared" ca="1" si="95"/>
        <v>0</v>
      </c>
      <c r="CW84" s="228">
        <f t="shared" ca="1" si="95"/>
        <v>0</v>
      </c>
      <c r="CX84" s="228">
        <f t="shared" ca="1" si="95"/>
        <v>0</v>
      </c>
      <c r="CY84" s="228">
        <f t="shared" ca="1" si="95"/>
        <v>0</v>
      </c>
      <c r="CZ84" s="228">
        <f t="shared" ca="1" si="95"/>
        <v>0</v>
      </c>
      <c r="DA84" s="228">
        <f t="shared" ca="1" si="95"/>
        <v>0</v>
      </c>
      <c r="DB84" s="228">
        <f t="shared" ca="1" si="95"/>
        <v>0</v>
      </c>
      <c r="DC84" s="228">
        <f t="shared" ca="1" si="95"/>
        <v>0</v>
      </c>
      <c r="DE84" s="403" t="str">
        <f t="shared" ca="1" si="86"/>
        <v>F.6.</v>
      </c>
      <c r="DF84" s="273">
        <f t="shared" ca="1" si="96"/>
        <v>1</v>
      </c>
      <c r="DG84" s="261">
        <f t="shared" ca="1" si="97"/>
        <v>21</v>
      </c>
      <c r="DH84" s="261">
        <v>0</v>
      </c>
    </row>
    <row r="85" spans="1:112" s="261" customFormat="1" hidden="1">
      <c r="A85" s="210">
        <v>73</v>
      </c>
      <c r="B85" s="347" t="str">
        <f t="shared" ca="1" si="83"/>
        <v>F.7.</v>
      </c>
      <c r="C85" s="216" t="str">
        <f t="shared" ca="1" si="84"/>
        <v>Veikla</v>
      </c>
      <c r="D85" s="235"/>
      <c r="E85" s="239">
        <f t="shared" ca="1" si="85"/>
        <v>0.21</v>
      </c>
      <c r="F85" s="233">
        <f ca="1">H85+NPV(FD,I85:INDEX(I85:DC85,PAL))</f>
        <v>0</v>
      </c>
      <c r="G85" s="230">
        <f ca="1">SUMIF($H$5:$DC$5,"&lt;="&amp;PAL,$H85:$DC85)</f>
        <v>0</v>
      </c>
      <c r="H85" s="228">
        <f t="shared" ca="1" si="89"/>
        <v>0</v>
      </c>
      <c r="I85" s="228">
        <f t="shared" ca="1" si="89"/>
        <v>0</v>
      </c>
      <c r="J85" s="228">
        <f t="shared" ca="1" si="89"/>
        <v>0</v>
      </c>
      <c r="K85" s="228">
        <f t="shared" ca="1" si="89"/>
        <v>0</v>
      </c>
      <c r="L85" s="228">
        <f t="shared" ca="1" si="89"/>
        <v>0</v>
      </c>
      <c r="M85" s="228">
        <f t="shared" ca="1" si="89"/>
        <v>0</v>
      </c>
      <c r="N85" s="228">
        <f t="shared" ca="1" si="89"/>
        <v>0</v>
      </c>
      <c r="O85" s="228">
        <f t="shared" ca="1" si="89"/>
        <v>0</v>
      </c>
      <c r="P85" s="228">
        <f t="shared" ca="1" si="89"/>
        <v>0</v>
      </c>
      <c r="Q85" s="228">
        <f t="shared" ca="1" si="89"/>
        <v>0</v>
      </c>
      <c r="R85" s="228">
        <f t="shared" ca="1" si="89"/>
        <v>0</v>
      </c>
      <c r="S85" s="228">
        <f t="shared" ca="1" si="89"/>
        <v>0</v>
      </c>
      <c r="T85" s="228">
        <f t="shared" ca="1" si="89"/>
        <v>0</v>
      </c>
      <c r="U85" s="228">
        <f t="shared" ca="1" si="89"/>
        <v>0</v>
      </c>
      <c r="V85" s="228">
        <f t="shared" ca="1" si="89"/>
        <v>0</v>
      </c>
      <c r="W85" s="228">
        <f t="shared" ca="1" si="89"/>
        <v>0</v>
      </c>
      <c r="X85" s="228">
        <f t="shared" ca="1" si="90"/>
        <v>0</v>
      </c>
      <c r="Y85" s="228">
        <f t="shared" ca="1" si="90"/>
        <v>0</v>
      </c>
      <c r="Z85" s="228">
        <f t="shared" ca="1" si="90"/>
        <v>0</v>
      </c>
      <c r="AA85" s="228">
        <f t="shared" ca="1" si="90"/>
        <v>0</v>
      </c>
      <c r="AB85" s="228">
        <f t="shared" ca="1" si="90"/>
        <v>0</v>
      </c>
      <c r="AC85" s="228">
        <f t="shared" ca="1" si="90"/>
        <v>0</v>
      </c>
      <c r="AD85" s="228">
        <f t="shared" ca="1" si="90"/>
        <v>0</v>
      </c>
      <c r="AE85" s="228">
        <f t="shared" ca="1" si="90"/>
        <v>0</v>
      </c>
      <c r="AF85" s="228">
        <f t="shared" ca="1" si="90"/>
        <v>0</v>
      </c>
      <c r="AG85" s="228">
        <f t="shared" ca="1" si="90"/>
        <v>0</v>
      </c>
      <c r="AH85" s="228">
        <f t="shared" ca="1" si="90"/>
        <v>0</v>
      </c>
      <c r="AI85" s="228">
        <f t="shared" ca="1" si="90"/>
        <v>0</v>
      </c>
      <c r="AJ85" s="228">
        <f t="shared" ca="1" si="90"/>
        <v>0</v>
      </c>
      <c r="AK85" s="228">
        <f t="shared" ca="1" si="90"/>
        <v>0</v>
      </c>
      <c r="AL85" s="228">
        <f t="shared" ca="1" si="90"/>
        <v>0</v>
      </c>
      <c r="AM85" s="228">
        <f t="shared" ca="1" si="90"/>
        <v>0</v>
      </c>
      <c r="AN85" s="228">
        <f t="shared" ca="1" si="91"/>
        <v>0</v>
      </c>
      <c r="AO85" s="228">
        <f t="shared" ca="1" si="91"/>
        <v>0</v>
      </c>
      <c r="AP85" s="228">
        <f t="shared" ca="1" si="91"/>
        <v>0</v>
      </c>
      <c r="AQ85" s="228">
        <f t="shared" ca="1" si="91"/>
        <v>0</v>
      </c>
      <c r="AR85" s="228">
        <f t="shared" ca="1" si="91"/>
        <v>0</v>
      </c>
      <c r="AS85" s="228">
        <f t="shared" ca="1" si="91"/>
        <v>0</v>
      </c>
      <c r="AT85" s="228">
        <f t="shared" ca="1" si="91"/>
        <v>0</v>
      </c>
      <c r="AU85" s="228">
        <f t="shared" ca="1" si="91"/>
        <v>0</v>
      </c>
      <c r="AV85" s="228">
        <f t="shared" ca="1" si="91"/>
        <v>0</v>
      </c>
      <c r="AW85" s="228">
        <f t="shared" ca="1" si="91"/>
        <v>0</v>
      </c>
      <c r="AX85" s="228">
        <f t="shared" ca="1" si="91"/>
        <v>0</v>
      </c>
      <c r="AY85" s="228">
        <f t="shared" ca="1" si="91"/>
        <v>0</v>
      </c>
      <c r="AZ85" s="228">
        <f t="shared" ca="1" si="91"/>
        <v>0</v>
      </c>
      <c r="BA85" s="228">
        <f t="shared" ca="1" si="91"/>
        <v>0</v>
      </c>
      <c r="BB85" s="228">
        <f t="shared" ca="1" si="91"/>
        <v>0</v>
      </c>
      <c r="BC85" s="228">
        <f t="shared" ca="1" si="91"/>
        <v>0</v>
      </c>
      <c r="BD85" s="228">
        <f t="shared" ca="1" si="92"/>
        <v>0</v>
      </c>
      <c r="BE85" s="228">
        <f t="shared" ca="1" si="92"/>
        <v>0</v>
      </c>
      <c r="BF85" s="228">
        <f t="shared" ca="1" si="92"/>
        <v>0</v>
      </c>
      <c r="BG85" s="228">
        <f t="shared" ca="1" si="92"/>
        <v>0</v>
      </c>
      <c r="BH85" s="228">
        <f t="shared" ca="1" si="92"/>
        <v>0</v>
      </c>
      <c r="BI85" s="228">
        <f t="shared" ca="1" si="92"/>
        <v>0</v>
      </c>
      <c r="BJ85" s="228">
        <f t="shared" ca="1" si="92"/>
        <v>0</v>
      </c>
      <c r="BK85" s="228">
        <f t="shared" ca="1" si="92"/>
        <v>0</v>
      </c>
      <c r="BL85" s="228">
        <f t="shared" ca="1" si="92"/>
        <v>0</v>
      </c>
      <c r="BM85" s="228">
        <f t="shared" ca="1" si="92"/>
        <v>0</v>
      </c>
      <c r="BN85" s="228">
        <f t="shared" ca="1" si="92"/>
        <v>0</v>
      </c>
      <c r="BO85" s="228">
        <f t="shared" ca="1" si="92"/>
        <v>0</v>
      </c>
      <c r="BP85" s="228">
        <f t="shared" ca="1" si="92"/>
        <v>0</v>
      </c>
      <c r="BQ85" s="228">
        <f t="shared" ca="1" si="92"/>
        <v>0</v>
      </c>
      <c r="BR85" s="228">
        <f t="shared" ca="1" si="92"/>
        <v>0</v>
      </c>
      <c r="BS85" s="228">
        <f t="shared" ca="1" si="92"/>
        <v>0</v>
      </c>
      <c r="BT85" s="228">
        <f t="shared" ca="1" si="93"/>
        <v>0</v>
      </c>
      <c r="BU85" s="228">
        <f t="shared" ca="1" si="93"/>
        <v>0</v>
      </c>
      <c r="BV85" s="228">
        <f t="shared" ca="1" si="93"/>
        <v>0</v>
      </c>
      <c r="BW85" s="228">
        <f t="shared" ca="1" si="93"/>
        <v>0</v>
      </c>
      <c r="BX85" s="228">
        <f t="shared" ca="1" si="93"/>
        <v>0</v>
      </c>
      <c r="BY85" s="228">
        <f t="shared" ca="1" si="93"/>
        <v>0</v>
      </c>
      <c r="BZ85" s="228">
        <f t="shared" ca="1" si="93"/>
        <v>0</v>
      </c>
      <c r="CA85" s="228">
        <f t="shared" ca="1" si="93"/>
        <v>0</v>
      </c>
      <c r="CB85" s="228">
        <f t="shared" ca="1" si="93"/>
        <v>0</v>
      </c>
      <c r="CC85" s="228">
        <f t="shared" ca="1" si="93"/>
        <v>0</v>
      </c>
      <c r="CD85" s="228">
        <f t="shared" ca="1" si="93"/>
        <v>0</v>
      </c>
      <c r="CE85" s="228">
        <f t="shared" ca="1" si="93"/>
        <v>0</v>
      </c>
      <c r="CF85" s="228">
        <f t="shared" ca="1" si="93"/>
        <v>0</v>
      </c>
      <c r="CG85" s="228">
        <f t="shared" ca="1" si="93"/>
        <v>0</v>
      </c>
      <c r="CH85" s="228">
        <f t="shared" ca="1" si="93"/>
        <v>0</v>
      </c>
      <c r="CI85" s="228">
        <f t="shared" ca="1" si="93"/>
        <v>0</v>
      </c>
      <c r="CJ85" s="228">
        <f t="shared" ca="1" si="94"/>
        <v>0</v>
      </c>
      <c r="CK85" s="228">
        <f t="shared" ca="1" si="94"/>
        <v>0</v>
      </c>
      <c r="CL85" s="228">
        <f t="shared" ca="1" si="94"/>
        <v>0</v>
      </c>
      <c r="CM85" s="228">
        <f t="shared" ca="1" si="94"/>
        <v>0</v>
      </c>
      <c r="CN85" s="228">
        <f t="shared" ca="1" si="94"/>
        <v>0</v>
      </c>
      <c r="CO85" s="228">
        <f t="shared" ca="1" si="94"/>
        <v>0</v>
      </c>
      <c r="CP85" s="228">
        <f t="shared" ca="1" si="94"/>
        <v>0</v>
      </c>
      <c r="CQ85" s="228">
        <f t="shared" ca="1" si="94"/>
        <v>0</v>
      </c>
      <c r="CR85" s="228">
        <f t="shared" ca="1" si="94"/>
        <v>0</v>
      </c>
      <c r="CS85" s="228">
        <f t="shared" ca="1" si="94"/>
        <v>0</v>
      </c>
      <c r="CT85" s="228">
        <f t="shared" ca="1" si="95"/>
        <v>0</v>
      </c>
      <c r="CU85" s="228">
        <f t="shared" ca="1" si="95"/>
        <v>0</v>
      </c>
      <c r="CV85" s="228">
        <f t="shared" ca="1" si="95"/>
        <v>0</v>
      </c>
      <c r="CW85" s="228">
        <f t="shared" ca="1" si="95"/>
        <v>0</v>
      </c>
      <c r="CX85" s="228">
        <f t="shared" ca="1" si="95"/>
        <v>0</v>
      </c>
      <c r="CY85" s="228">
        <f t="shared" ca="1" si="95"/>
        <v>0</v>
      </c>
      <c r="CZ85" s="228">
        <f t="shared" ca="1" si="95"/>
        <v>0</v>
      </c>
      <c r="DA85" s="228">
        <f t="shared" ca="1" si="95"/>
        <v>0</v>
      </c>
      <c r="DB85" s="228">
        <f t="shared" ca="1" si="95"/>
        <v>0</v>
      </c>
      <c r="DC85" s="228">
        <f t="shared" ca="1" si="95"/>
        <v>0</v>
      </c>
      <c r="DE85" s="403" t="str">
        <f t="shared" ca="1" si="86"/>
        <v>F.7.</v>
      </c>
      <c r="DF85" s="273">
        <f t="shared" ca="1" si="96"/>
        <v>1</v>
      </c>
      <c r="DG85" s="261">
        <f t="shared" ca="1" si="97"/>
        <v>21</v>
      </c>
      <c r="DH85" s="261">
        <v>0</v>
      </c>
    </row>
    <row r="86" spans="1:112" s="261" customFormat="1" hidden="1">
      <c r="A86" s="210">
        <v>74</v>
      </c>
      <c r="B86" s="347" t="str">
        <f t="shared" ca="1" si="83"/>
        <v>F.8.</v>
      </c>
      <c r="C86" s="216" t="str">
        <f t="shared" ca="1" si="84"/>
        <v>Veikla</v>
      </c>
      <c r="D86" s="235"/>
      <c r="E86" s="239">
        <f t="shared" ca="1" si="85"/>
        <v>0.21</v>
      </c>
      <c r="F86" s="233">
        <f ca="1">H86+NPV(FD,I86:INDEX(I86:DC86,PAL))</f>
        <v>0</v>
      </c>
      <c r="G86" s="230">
        <f ca="1">SUMIF($H$5:$DC$5,"&lt;="&amp;PAL,$H86:$DC86)</f>
        <v>0</v>
      </c>
      <c r="H86" s="228">
        <f t="shared" ca="1" si="89"/>
        <v>0</v>
      </c>
      <c r="I86" s="228">
        <f t="shared" ca="1" si="89"/>
        <v>0</v>
      </c>
      <c r="J86" s="228">
        <f t="shared" ca="1" si="89"/>
        <v>0</v>
      </c>
      <c r="K86" s="228">
        <f t="shared" ca="1" si="89"/>
        <v>0</v>
      </c>
      <c r="L86" s="228">
        <f t="shared" ca="1" si="89"/>
        <v>0</v>
      </c>
      <c r="M86" s="228">
        <f t="shared" ca="1" si="89"/>
        <v>0</v>
      </c>
      <c r="N86" s="228">
        <f t="shared" ca="1" si="89"/>
        <v>0</v>
      </c>
      <c r="O86" s="228">
        <f t="shared" ca="1" si="89"/>
        <v>0</v>
      </c>
      <c r="P86" s="228">
        <f t="shared" ca="1" si="89"/>
        <v>0</v>
      </c>
      <c r="Q86" s="228">
        <f t="shared" ca="1" si="89"/>
        <v>0</v>
      </c>
      <c r="R86" s="228">
        <f t="shared" ca="1" si="89"/>
        <v>0</v>
      </c>
      <c r="S86" s="228">
        <f t="shared" ca="1" si="89"/>
        <v>0</v>
      </c>
      <c r="T86" s="228">
        <f t="shared" ca="1" si="89"/>
        <v>0</v>
      </c>
      <c r="U86" s="228">
        <f t="shared" ca="1" si="89"/>
        <v>0</v>
      </c>
      <c r="V86" s="228">
        <f t="shared" ca="1" si="89"/>
        <v>0</v>
      </c>
      <c r="W86" s="228">
        <f t="shared" ca="1" si="89"/>
        <v>0</v>
      </c>
      <c r="X86" s="228">
        <f t="shared" ca="1" si="90"/>
        <v>0</v>
      </c>
      <c r="Y86" s="228">
        <f t="shared" ca="1" si="90"/>
        <v>0</v>
      </c>
      <c r="Z86" s="228">
        <f t="shared" ca="1" si="90"/>
        <v>0</v>
      </c>
      <c r="AA86" s="228">
        <f t="shared" ca="1" si="90"/>
        <v>0</v>
      </c>
      <c r="AB86" s="228">
        <f t="shared" ca="1" si="90"/>
        <v>0</v>
      </c>
      <c r="AC86" s="228">
        <f t="shared" ca="1" si="90"/>
        <v>0</v>
      </c>
      <c r="AD86" s="228">
        <f t="shared" ca="1" si="90"/>
        <v>0</v>
      </c>
      <c r="AE86" s="228">
        <f t="shared" ca="1" si="90"/>
        <v>0</v>
      </c>
      <c r="AF86" s="228">
        <f t="shared" ca="1" si="90"/>
        <v>0</v>
      </c>
      <c r="AG86" s="228">
        <f t="shared" ca="1" si="90"/>
        <v>0</v>
      </c>
      <c r="AH86" s="228">
        <f t="shared" ca="1" si="90"/>
        <v>0</v>
      </c>
      <c r="AI86" s="228">
        <f t="shared" ca="1" si="90"/>
        <v>0</v>
      </c>
      <c r="AJ86" s="228">
        <f t="shared" ca="1" si="90"/>
        <v>0</v>
      </c>
      <c r="AK86" s="228">
        <f t="shared" ca="1" si="90"/>
        <v>0</v>
      </c>
      <c r="AL86" s="228">
        <f t="shared" ca="1" si="90"/>
        <v>0</v>
      </c>
      <c r="AM86" s="228">
        <f t="shared" ca="1" si="90"/>
        <v>0</v>
      </c>
      <c r="AN86" s="228">
        <f t="shared" ca="1" si="91"/>
        <v>0</v>
      </c>
      <c r="AO86" s="228">
        <f t="shared" ca="1" si="91"/>
        <v>0</v>
      </c>
      <c r="AP86" s="228">
        <f t="shared" ca="1" si="91"/>
        <v>0</v>
      </c>
      <c r="AQ86" s="228">
        <f t="shared" ca="1" si="91"/>
        <v>0</v>
      </c>
      <c r="AR86" s="228">
        <f t="shared" ca="1" si="91"/>
        <v>0</v>
      </c>
      <c r="AS86" s="228">
        <f t="shared" ca="1" si="91"/>
        <v>0</v>
      </c>
      <c r="AT86" s="228">
        <f t="shared" ca="1" si="91"/>
        <v>0</v>
      </c>
      <c r="AU86" s="228">
        <f t="shared" ca="1" si="91"/>
        <v>0</v>
      </c>
      <c r="AV86" s="228">
        <f t="shared" ca="1" si="91"/>
        <v>0</v>
      </c>
      <c r="AW86" s="228">
        <f t="shared" ca="1" si="91"/>
        <v>0</v>
      </c>
      <c r="AX86" s="228">
        <f t="shared" ca="1" si="91"/>
        <v>0</v>
      </c>
      <c r="AY86" s="228">
        <f t="shared" ca="1" si="91"/>
        <v>0</v>
      </c>
      <c r="AZ86" s="228">
        <f t="shared" ca="1" si="91"/>
        <v>0</v>
      </c>
      <c r="BA86" s="228">
        <f t="shared" ca="1" si="91"/>
        <v>0</v>
      </c>
      <c r="BB86" s="228">
        <f t="shared" ca="1" si="91"/>
        <v>0</v>
      </c>
      <c r="BC86" s="228">
        <f t="shared" ca="1" si="91"/>
        <v>0</v>
      </c>
      <c r="BD86" s="228">
        <f t="shared" ca="1" si="92"/>
        <v>0</v>
      </c>
      <c r="BE86" s="228">
        <f t="shared" ca="1" si="92"/>
        <v>0</v>
      </c>
      <c r="BF86" s="228">
        <f t="shared" ca="1" si="92"/>
        <v>0</v>
      </c>
      <c r="BG86" s="228">
        <f t="shared" ca="1" si="92"/>
        <v>0</v>
      </c>
      <c r="BH86" s="228">
        <f t="shared" ca="1" si="92"/>
        <v>0</v>
      </c>
      <c r="BI86" s="228">
        <f t="shared" ca="1" si="92"/>
        <v>0</v>
      </c>
      <c r="BJ86" s="228">
        <f t="shared" ca="1" si="92"/>
        <v>0</v>
      </c>
      <c r="BK86" s="228">
        <f t="shared" ca="1" si="92"/>
        <v>0</v>
      </c>
      <c r="BL86" s="228">
        <f t="shared" ca="1" si="92"/>
        <v>0</v>
      </c>
      <c r="BM86" s="228">
        <f t="shared" ca="1" si="92"/>
        <v>0</v>
      </c>
      <c r="BN86" s="228">
        <f t="shared" ca="1" si="92"/>
        <v>0</v>
      </c>
      <c r="BO86" s="228">
        <f t="shared" ca="1" si="92"/>
        <v>0</v>
      </c>
      <c r="BP86" s="228">
        <f t="shared" ca="1" si="92"/>
        <v>0</v>
      </c>
      <c r="BQ86" s="228">
        <f t="shared" ca="1" si="92"/>
        <v>0</v>
      </c>
      <c r="BR86" s="228">
        <f t="shared" ca="1" si="92"/>
        <v>0</v>
      </c>
      <c r="BS86" s="228">
        <f t="shared" ca="1" si="92"/>
        <v>0</v>
      </c>
      <c r="BT86" s="228">
        <f t="shared" ca="1" si="93"/>
        <v>0</v>
      </c>
      <c r="BU86" s="228">
        <f t="shared" ca="1" si="93"/>
        <v>0</v>
      </c>
      <c r="BV86" s="228">
        <f t="shared" ca="1" si="93"/>
        <v>0</v>
      </c>
      <c r="BW86" s="228">
        <f t="shared" ca="1" si="93"/>
        <v>0</v>
      </c>
      <c r="BX86" s="228">
        <f t="shared" ca="1" si="93"/>
        <v>0</v>
      </c>
      <c r="BY86" s="228">
        <f t="shared" ca="1" si="93"/>
        <v>0</v>
      </c>
      <c r="BZ86" s="228">
        <f t="shared" ca="1" si="93"/>
        <v>0</v>
      </c>
      <c r="CA86" s="228">
        <f t="shared" ca="1" si="93"/>
        <v>0</v>
      </c>
      <c r="CB86" s="228">
        <f t="shared" ca="1" si="93"/>
        <v>0</v>
      </c>
      <c r="CC86" s="228">
        <f t="shared" ca="1" si="93"/>
        <v>0</v>
      </c>
      <c r="CD86" s="228">
        <f t="shared" ca="1" si="93"/>
        <v>0</v>
      </c>
      <c r="CE86" s="228">
        <f t="shared" ca="1" si="93"/>
        <v>0</v>
      </c>
      <c r="CF86" s="228">
        <f t="shared" ca="1" si="93"/>
        <v>0</v>
      </c>
      <c r="CG86" s="228">
        <f t="shared" ca="1" si="93"/>
        <v>0</v>
      </c>
      <c r="CH86" s="228">
        <f t="shared" ca="1" si="93"/>
        <v>0</v>
      </c>
      <c r="CI86" s="228">
        <f t="shared" ca="1" si="93"/>
        <v>0</v>
      </c>
      <c r="CJ86" s="228">
        <f t="shared" ca="1" si="94"/>
        <v>0</v>
      </c>
      <c r="CK86" s="228">
        <f t="shared" ca="1" si="94"/>
        <v>0</v>
      </c>
      <c r="CL86" s="228">
        <f t="shared" ca="1" si="94"/>
        <v>0</v>
      </c>
      <c r="CM86" s="228">
        <f t="shared" ca="1" si="94"/>
        <v>0</v>
      </c>
      <c r="CN86" s="228">
        <f t="shared" ca="1" si="94"/>
        <v>0</v>
      </c>
      <c r="CO86" s="228">
        <f t="shared" ca="1" si="94"/>
        <v>0</v>
      </c>
      <c r="CP86" s="228">
        <f t="shared" ca="1" si="94"/>
        <v>0</v>
      </c>
      <c r="CQ86" s="228">
        <f t="shared" ca="1" si="94"/>
        <v>0</v>
      </c>
      <c r="CR86" s="228">
        <f t="shared" ca="1" si="94"/>
        <v>0</v>
      </c>
      <c r="CS86" s="228">
        <f t="shared" ca="1" si="94"/>
        <v>0</v>
      </c>
      <c r="CT86" s="228">
        <f t="shared" ca="1" si="95"/>
        <v>0</v>
      </c>
      <c r="CU86" s="228">
        <f t="shared" ca="1" si="95"/>
        <v>0</v>
      </c>
      <c r="CV86" s="228">
        <f t="shared" ca="1" si="95"/>
        <v>0</v>
      </c>
      <c r="CW86" s="228">
        <f t="shared" ca="1" si="95"/>
        <v>0</v>
      </c>
      <c r="CX86" s="228">
        <f t="shared" ca="1" si="95"/>
        <v>0</v>
      </c>
      <c r="CY86" s="228">
        <f t="shared" ca="1" si="95"/>
        <v>0</v>
      </c>
      <c r="CZ86" s="228">
        <f t="shared" ca="1" si="95"/>
        <v>0</v>
      </c>
      <c r="DA86" s="228">
        <f t="shared" ca="1" si="95"/>
        <v>0</v>
      </c>
      <c r="DB86" s="228">
        <f t="shared" ca="1" si="95"/>
        <v>0</v>
      </c>
      <c r="DC86" s="228">
        <f t="shared" ca="1" si="95"/>
        <v>0</v>
      </c>
      <c r="DE86" s="403" t="str">
        <f t="shared" ca="1" si="86"/>
        <v>F.8.</v>
      </c>
      <c r="DF86" s="273">
        <f t="shared" ca="1" si="96"/>
        <v>1</v>
      </c>
      <c r="DG86" s="261">
        <f t="shared" ca="1" si="97"/>
        <v>21</v>
      </c>
      <c r="DH86" s="261">
        <v>0</v>
      </c>
    </row>
    <row r="87" spans="1:112" s="261" customFormat="1" hidden="1">
      <c r="A87" s="210">
        <v>75</v>
      </c>
      <c r="B87" s="347" t="str">
        <f t="shared" ca="1" si="83"/>
        <v>F.9.</v>
      </c>
      <c r="C87" s="216" t="str">
        <f t="shared" ca="1" si="84"/>
        <v>Reinvesticijos (po priemonės įgyvendinimo)</v>
      </c>
      <c r="D87" s="223"/>
      <c r="E87" s="239">
        <f t="shared" ca="1" si="85"/>
        <v>0.21</v>
      </c>
      <c r="F87" s="233">
        <f ca="1">H87+NPV(FD,I87:INDEX(I87:DC87,PAL))</f>
        <v>0</v>
      </c>
      <c r="G87" s="230">
        <f ca="1">SUMIF($H$5:$DC$5,"&lt;="&amp;PAL,$H87:$DC87)</f>
        <v>0</v>
      </c>
      <c r="H87" s="228">
        <f t="shared" ca="1" si="89"/>
        <v>0</v>
      </c>
      <c r="I87" s="228">
        <f t="shared" ca="1" si="89"/>
        <v>0</v>
      </c>
      <c r="J87" s="228">
        <f t="shared" ca="1" si="89"/>
        <v>0</v>
      </c>
      <c r="K87" s="228">
        <f t="shared" ca="1" si="89"/>
        <v>0</v>
      </c>
      <c r="L87" s="228">
        <f t="shared" ca="1" si="89"/>
        <v>0</v>
      </c>
      <c r="M87" s="228">
        <f t="shared" ca="1" si="89"/>
        <v>0</v>
      </c>
      <c r="N87" s="228">
        <f t="shared" ca="1" si="89"/>
        <v>0</v>
      </c>
      <c r="O87" s="228">
        <f t="shared" ca="1" si="89"/>
        <v>0</v>
      </c>
      <c r="P87" s="228">
        <f t="shared" ca="1" si="89"/>
        <v>0</v>
      </c>
      <c r="Q87" s="228">
        <f t="shared" ca="1" si="89"/>
        <v>0</v>
      </c>
      <c r="R87" s="228">
        <f t="shared" ca="1" si="89"/>
        <v>0</v>
      </c>
      <c r="S87" s="228">
        <f t="shared" ca="1" si="89"/>
        <v>0</v>
      </c>
      <c r="T87" s="228">
        <f t="shared" ca="1" si="89"/>
        <v>0</v>
      </c>
      <c r="U87" s="228">
        <f t="shared" ca="1" si="89"/>
        <v>0</v>
      </c>
      <c r="V87" s="228">
        <f t="shared" ca="1" si="89"/>
        <v>0</v>
      </c>
      <c r="W87" s="228">
        <f t="shared" ca="1" si="89"/>
        <v>0</v>
      </c>
      <c r="X87" s="228">
        <f t="shared" ca="1" si="90"/>
        <v>0</v>
      </c>
      <c r="Y87" s="228">
        <f t="shared" ca="1" si="90"/>
        <v>0</v>
      </c>
      <c r="Z87" s="228">
        <f t="shared" ca="1" si="90"/>
        <v>0</v>
      </c>
      <c r="AA87" s="228">
        <f t="shared" ca="1" si="90"/>
        <v>0</v>
      </c>
      <c r="AB87" s="228">
        <f t="shared" ca="1" si="90"/>
        <v>0</v>
      </c>
      <c r="AC87" s="228">
        <f t="shared" ca="1" si="90"/>
        <v>0</v>
      </c>
      <c r="AD87" s="228">
        <f t="shared" ca="1" si="90"/>
        <v>0</v>
      </c>
      <c r="AE87" s="228">
        <f t="shared" ca="1" si="90"/>
        <v>0</v>
      </c>
      <c r="AF87" s="228">
        <f t="shared" ca="1" si="90"/>
        <v>0</v>
      </c>
      <c r="AG87" s="228">
        <f t="shared" ca="1" si="90"/>
        <v>0</v>
      </c>
      <c r="AH87" s="228">
        <f t="shared" ca="1" si="90"/>
        <v>0</v>
      </c>
      <c r="AI87" s="228">
        <f t="shared" ca="1" si="90"/>
        <v>0</v>
      </c>
      <c r="AJ87" s="228">
        <f t="shared" ca="1" si="90"/>
        <v>0</v>
      </c>
      <c r="AK87" s="228">
        <f t="shared" ca="1" si="90"/>
        <v>0</v>
      </c>
      <c r="AL87" s="228">
        <f t="shared" ca="1" si="90"/>
        <v>0</v>
      </c>
      <c r="AM87" s="228">
        <f t="shared" ca="1" si="90"/>
        <v>0</v>
      </c>
      <c r="AN87" s="228">
        <f t="shared" ca="1" si="91"/>
        <v>0</v>
      </c>
      <c r="AO87" s="228">
        <f t="shared" ca="1" si="91"/>
        <v>0</v>
      </c>
      <c r="AP87" s="228">
        <f t="shared" ca="1" si="91"/>
        <v>0</v>
      </c>
      <c r="AQ87" s="228">
        <f t="shared" ca="1" si="91"/>
        <v>0</v>
      </c>
      <c r="AR87" s="228">
        <f t="shared" ca="1" si="91"/>
        <v>0</v>
      </c>
      <c r="AS87" s="228">
        <f t="shared" ca="1" si="91"/>
        <v>0</v>
      </c>
      <c r="AT87" s="228">
        <f t="shared" ca="1" si="91"/>
        <v>0</v>
      </c>
      <c r="AU87" s="228">
        <f t="shared" ca="1" si="91"/>
        <v>0</v>
      </c>
      <c r="AV87" s="228">
        <f t="shared" ca="1" si="91"/>
        <v>0</v>
      </c>
      <c r="AW87" s="228">
        <f t="shared" ca="1" si="91"/>
        <v>0</v>
      </c>
      <c r="AX87" s="228">
        <f t="shared" ca="1" si="91"/>
        <v>0</v>
      </c>
      <c r="AY87" s="228">
        <f t="shared" ca="1" si="91"/>
        <v>0</v>
      </c>
      <c r="AZ87" s="228">
        <f t="shared" ca="1" si="91"/>
        <v>0</v>
      </c>
      <c r="BA87" s="228">
        <f t="shared" ca="1" si="91"/>
        <v>0</v>
      </c>
      <c r="BB87" s="228">
        <f t="shared" ca="1" si="91"/>
        <v>0</v>
      </c>
      <c r="BC87" s="228">
        <f t="shared" ca="1" si="91"/>
        <v>0</v>
      </c>
      <c r="BD87" s="228">
        <f t="shared" ca="1" si="92"/>
        <v>0</v>
      </c>
      <c r="BE87" s="228">
        <f t="shared" ca="1" si="92"/>
        <v>0</v>
      </c>
      <c r="BF87" s="228">
        <f t="shared" ca="1" si="92"/>
        <v>0</v>
      </c>
      <c r="BG87" s="228">
        <f t="shared" ca="1" si="92"/>
        <v>0</v>
      </c>
      <c r="BH87" s="228">
        <f t="shared" ca="1" si="92"/>
        <v>0</v>
      </c>
      <c r="BI87" s="228">
        <f t="shared" ca="1" si="92"/>
        <v>0</v>
      </c>
      <c r="BJ87" s="228">
        <f t="shared" ca="1" si="92"/>
        <v>0</v>
      </c>
      <c r="BK87" s="228">
        <f t="shared" ca="1" si="92"/>
        <v>0</v>
      </c>
      <c r="BL87" s="228">
        <f t="shared" ca="1" si="92"/>
        <v>0</v>
      </c>
      <c r="BM87" s="228">
        <f t="shared" ca="1" si="92"/>
        <v>0</v>
      </c>
      <c r="BN87" s="228">
        <f t="shared" ca="1" si="92"/>
        <v>0</v>
      </c>
      <c r="BO87" s="228">
        <f t="shared" ca="1" si="92"/>
        <v>0</v>
      </c>
      <c r="BP87" s="228">
        <f t="shared" ca="1" si="92"/>
        <v>0</v>
      </c>
      <c r="BQ87" s="228">
        <f t="shared" ca="1" si="92"/>
        <v>0</v>
      </c>
      <c r="BR87" s="228">
        <f t="shared" ca="1" si="92"/>
        <v>0</v>
      </c>
      <c r="BS87" s="228">
        <f t="shared" ca="1" si="92"/>
        <v>0</v>
      </c>
      <c r="BT87" s="228">
        <f t="shared" ca="1" si="93"/>
        <v>0</v>
      </c>
      <c r="BU87" s="228">
        <f t="shared" ca="1" si="93"/>
        <v>0</v>
      </c>
      <c r="BV87" s="228">
        <f t="shared" ca="1" si="93"/>
        <v>0</v>
      </c>
      <c r="BW87" s="228">
        <f t="shared" ca="1" si="93"/>
        <v>0</v>
      </c>
      <c r="BX87" s="228">
        <f t="shared" ca="1" si="93"/>
        <v>0</v>
      </c>
      <c r="BY87" s="228">
        <f t="shared" ca="1" si="93"/>
        <v>0</v>
      </c>
      <c r="BZ87" s="228">
        <f t="shared" ca="1" si="93"/>
        <v>0</v>
      </c>
      <c r="CA87" s="228">
        <f t="shared" ca="1" si="93"/>
        <v>0</v>
      </c>
      <c r="CB87" s="228">
        <f t="shared" ca="1" si="93"/>
        <v>0</v>
      </c>
      <c r="CC87" s="228">
        <f t="shared" ca="1" si="93"/>
        <v>0</v>
      </c>
      <c r="CD87" s="228">
        <f t="shared" ca="1" si="93"/>
        <v>0</v>
      </c>
      <c r="CE87" s="228">
        <f t="shared" ca="1" si="93"/>
        <v>0</v>
      </c>
      <c r="CF87" s="228">
        <f t="shared" ca="1" si="93"/>
        <v>0</v>
      </c>
      <c r="CG87" s="228">
        <f t="shared" ca="1" si="93"/>
        <v>0</v>
      </c>
      <c r="CH87" s="228">
        <f t="shared" ca="1" si="93"/>
        <v>0</v>
      </c>
      <c r="CI87" s="228">
        <f t="shared" ca="1" si="93"/>
        <v>0</v>
      </c>
      <c r="CJ87" s="228">
        <f t="shared" ca="1" si="94"/>
        <v>0</v>
      </c>
      <c r="CK87" s="228">
        <f t="shared" ca="1" si="94"/>
        <v>0</v>
      </c>
      <c r="CL87" s="228">
        <f t="shared" ca="1" si="94"/>
        <v>0</v>
      </c>
      <c r="CM87" s="228">
        <f t="shared" ca="1" si="94"/>
        <v>0</v>
      </c>
      <c r="CN87" s="228">
        <f t="shared" ca="1" si="94"/>
        <v>0</v>
      </c>
      <c r="CO87" s="228">
        <f t="shared" ca="1" si="94"/>
        <v>0</v>
      </c>
      <c r="CP87" s="228">
        <f t="shared" ca="1" si="94"/>
        <v>0</v>
      </c>
      <c r="CQ87" s="228">
        <f t="shared" ca="1" si="94"/>
        <v>0</v>
      </c>
      <c r="CR87" s="228">
        <f t="shared" ca="1" si="94"/>
        <v>0</v>
      </c>
      <c r="CS87" s="228">
        <f t="shared" ca="1" si="94"/>
        <v>0</v>
      </c>
      <c r="CT87" s="228">
        <f t="shared" ca="1" si="95"/>
        <v>0</v>
      </c>
      <c r="CU87" s="228">
        <f t="shared" ca="1" si="95"/>
        <v>0</v>
      </c>
      <c r="CV87" s="228">
        <f t="shared" ca="1" si="95"/>
        <v>0</v>
      </c>
      <c r="CW87" s="228">
        <f t="shared" ca="1" si="95"/>
        <v>0</v>
      </c>
      <c r="CX87" s="228">
        <f t="shared" ca="1" si="95"/>
        <v>0</v>
      </c>
      <c r="CY87" s="228">
        <f t="shared" ca="1" si="95"/>
        <v>0</v>
      </c>
      <c r="CZ87" s="228">
        <f t="shared" ca="1" si="95"/>
        <v>0</v>
      </c>
      <c r="DA87" s="228">
        <f t="shared" ca="1" si="95"/>
        <v>0</v>
      </c>
      <c r="DB87" s="228">
        <f t="shared" ca="1" si="95"/>
        <v>0</v>
      </c>
      <c r="DC87" s="228">
        <f t="shared" ca="1" si="95"/>
        <v>0</v>
      </c>
      <c r="DE87" s="403" t="str">
        <f t="shared" ca="1" si="86"/>
        <v>F.9.</v>
      </c>
      <c r="DF87" s="273">
        <f t="shared" ca="1" si="96"/>
        <v>1</v>
      </c>
      <c r="DG87" s="261">
        <f t="shared" ca="1" si="97"/>
        <v>21</v>
      </c>
      <c r="DH87" s="261">
        <v>0</v>
      </c>
    </row>
    <row r="88" spans="1:112" s="261" customFormat="1" hidden="1">
      <c r="A88" s="210">
        <v>76</v>
      </c>
      <c r="B88" s="347" t="str">
        <f t="shared" ca="1" si="83"/>
        <v>F.L.</v>
      </c>
      <c r="C88" s="216" t="str">
        <f t="shared" ca="1" si="84"/>
        <v>Likutinė vertė</v>
      </c>
      <c r="D88" s="223"/>
      <c r="E88" s="239">
        <f t="shared" ca="1" si="85"/>
        <v>0.21</v>
      </c>
      <c r="F88" s="233">
        <f ca="1">H88+NPV(FD,I88:INDEX(I88:DC88,PAL))</f>
        <v>0</v>
      </c>
      <c r="G88" s="230">
        <f ca="1">SUMIF($H$5:$DC$5,"&lt;="&amp;PAL,$H88:$DC88)</f>
        <v>0</v>
      </c>
      <c r="H88" s="228">
        <f t="shared" ref="H88:BS88" ca="1" si="98">OFFSET(INDIRECT("'"&amp;Opt_alt&amp;"'!H12"),$A88,H$5)</f>
        <v>0</v>
      </c>
      <c r="I88" s="228">
        <f t="shared" ca="1" si="98"/>
        <v>0</v>
      </c>
      <c r="J88" s="228">
        <f t="shared" ca="1" si="98"/>
        <v>0</v>
      </c>
      <c r="K88" s="228">
        <f t="shared" ca="1" si="98"/>
        <v>0</v>
      </c>
      <c r="L88" s="228">
        <f t="shared" ca="1" si="98"/>
        <v>0</v>
      </c>
      <c r="M88" s="228">
        <f t="shared" ca="1" si="98"/>
        <v>0</v>
      </c>
      <c r="N88" s="228">
        <f t="shared" ca="1" si="98"/>
        <v>0</v>
      </c>
      <c r="O88" s="228">
        <f t="shared" ca="1" si="98"/>
        <v>0</v>
      </c>
      <c r="P88" s="228">
        <f t="shared" ca="1" si="98"/>
        <v>0</v>
      </c>
      <c r="Q88" s="228">
        <f t="shared" ca="1" si="98"/>
        <v>0</v>
      </c>
      <c r="R88" s="228">
        <f t="shared" ca="1" si="98"/>
        <v>0</v>
      </c>
      <c r="S88" s="228">
        <f t="shared" ca="1" si="98"/>
        <v>0</v>
      </c>
      <c r="T88" s="228">
        <f t="shared" ca="1" si="98"/>
        <v>0</v>
      </c>
      <c r="U88" s="228">
        <f t="shared" ca="1" si="98"/>
        <v>0</v>
      </c>
      <c r="V88" s="228">
        <f t="shared" ca="1" si="98"/>
        <v>0</v>
      </c>
      <c r="W88" s="228">
        <f t="shared" ca="1" si="98"/>
        <v>0</v>
      </c>
      <c r="X88" s="228">
        <f t="shared" ca="1" si="98"/>
        <v>0</v>
      </c>
      <c r="Y88" s="228">
        <f t="shared" ca="1" si="98"/>
        <v>0</v>
      </c>
      <c r="Z88" s="228">
        <f t="shared" ca="1" si="98"/>
        <v>0</v>
      </c>
      <c r="AA88" s="228">
        <f t="shared" ca="1" si="98"/>
        <v>0</v>
      </c>
      <c r="AB88" s="228">
        <f t="shared" ca="1" si="98"/>
        <v>0</v>
      </c>
      <c r="AC88" s="228">
        <f t="shared" ca="1" si="98"/>
        <v>0</v>
      </c>
      <c r="AD88" s="228">
        <f t="shared" ca="1" si="98"/>
        <v>0</v>
      </c>
      <c r="AE88" s="228">
        <f t="shared" ca="1" si="98"/>
        <v>0</v>
      </c>
      <c r="AF88" s="228">
        <f t="shared" ca="1" si="98"/>
        <v>0</v>
      </c>
      <c r="AG88" s="228">
        <f t="shared" ca="1" si="98"/>
        <v>0</v>
      </c>
      <c r="AH88" s="228">
        <f t="shared" ca="1" si="98"/>
        <v>0</v>
      </c>
      <c r="AI88" s="228">
        <f t="shared" ca="1" si="98"/>
        <v>0</v>
      </c>
      <c r="AJ88" s="228">
        <f t="shared" ca="1" si="98"/>
        <v>0</v>
      </c>
      <c r="AK88" s="228">
        <f t="shared" ca="1" si="98"/>
        <v>0</v>
      </c>
      <c r="AL88" s="228">
        <f t="shared" ca="1" si="98"/>
        <v>0</v>
      </c>
      <c r="AM88" s="228">
        <f t="shared" ca="1" si="98"/>
        <v>0</v>
      </c>
      <c r="AN88" s="228">
        <f t="shared" ca="1" si="98"/>
        <v>0</v>
      </c>
      <c r="AO88" s="228">
        <f t="shared" ca="1" si="98"/>
        <v>0</v>
      </c>
      <c r="AP88" s="228">
        <f t="shared" ca="1" si="98"/>
        <v>0</v>
      </c>
      <c r="AQ88" s="228">
        <f t="shared" ca="1" si="98"/>
        <v>0</v>
      </c>
      <c r="AR88" s="228">
        <f t="shared" ca="1" si="98"/>
        <v>0</v>
      </c>
      <c r="AS88" s="228">
        <f t="shared" ca="1" si="98"/>
        <v>0</v>
      </c>
      <c r="AT88" s="228">
        <f t="shared" ca="1" si="98"/>
        <v>0</v>
      </c>
      <c r="AU88" s="228">
        <f t="shared" ca="1" si="98"/>
        <v>0</v>
      </c>
      <c r="AV88" s="228">
        <f t="shared" ca="1" si="98"/>
        <v>0</v>
      </c>
      <c r="AW88" s="228">
        <f t="shared" ca="1" si="98"/>
        <v>0</v>
      </c>
      <c r="AX88" s="228">
        <f t="shared" ca="1" si="98"/>
        <v>0</v>
      </c>
      <c r="AY88" s="228">
        <f t="shared" ca="1" si="98"/>
        <v>0</v>
      </c>
      <c r="AZ88" s="228">
        <f t="shared" ca="1" si="98"/>
        <v>0</v>
      </c>
      <c r="BA88" s="228">
        <f t="shared" ca="1" si="98"/>
        <v>0</v>
      </c>
      <c r="BB88" s="228">
        <f t="shared" ca="1" si="98"/>
        <v>0</v>
      </c>
      <c r="BC88" s="228">
        <f t="shared" ca="1" si="98"/>
        <v>0</v>
      </c>
      <c r="BD88" s="228">
        <f t="shared" ca="1" si="98"/>
        <v>0</v>
      </c>
      <c r="BE88" s="228">
        <f t="shared" ca="1" si="98"/>
        <v>0</v>
      </c>
      <c r="BF88" s="228">
        <f t="shared" ca="1" si="98"/>
        <v>0</v>
      </c>
      <c r="BG88" s="228">
        <f t="shared" ca="1" si="98"/>
        <v>0</v>
      </c>
      <c r="BH88" s="228">
        <f t="shared" ca="1" si="98"/>
        <v>0</v>
      </c>
      <c r="BI88" s="228">
        <f t="shared" ca="1" si="98"/>
        <v>0</v>
      </c>
      <c r="BJ88" s="228">
        <f t="shared" ca="1" si="98"/>
        <v>0</v>
      </c>
      <c r="BK88" s="228">
        <f t="shared" ca="1" si="98"/>
        <v>0</v>
      </c>
      <c r="BL88" s="228">
        <f t="shared" ca="1" si="98"/>
        <v>0</v>
      </c>
      <c r="BM88" s="228">
        <f t="shared" ca="1" si="98"/>
        <v>0</v>
      </c>
      <c r="BN88" s="228">
        <f t="shared" ca="1" si="98"/>
        <v>0</v>
      </c>
      <c r="BO88" s="228">
        <f t="shared" ca="1" si="98"/>
        <v>0</v>
      </c>
      <c r="BP88" s="228">
        <f t="shared" ca="1" si="98"/>
        <v>0</v>
      </c>
      <c r="BQ88" s="228">
        <f t="shared" ca="1" si="98"/>
        <v>0</v>
      </c>
      <c r="BR88" s="228">
        <f t="shared" ca="1" si="98"/>
        <v>0</v>
      </c>
      <c r="BS88" s="228">
        <f t="shared" ca="1" si="98"/>
        <v>0</v>
      </c>
      <c r="BT88" s="228">
        <f t="shared" ref="BT88:DC88" ca="1" si="99">OFFSET(INDIRECT("'"&amp;Opt_alt&amp;"'!H12"),$A88,BT$5)</f>
        <v>0</v>
      </c>
      <c r="BU88" s="228">
        <f t="shared" ca="1" si="99"/>
        <v>0</v>
      </c>
      <c r="BV88" s="228">
        <f t="shared" ca="1" si="99"/>
        <v>0</v>
      </c>
      <c r="BW88" s="228">
        <f t="shared" ca="1" si="99"/>
        <v>0</v>
      </c>
      <c r="BX88" s="228">
        <f t="shared" ca="1" si="99"/>
        <v>0</v>
      </c>
      <c r="BY88" s="228">
        <f t="shared" ca="1" si="99"/>
        <v>0</v>
      </c>
      <c r="BZ88" s="228">
        <f t="shared" ca="1" si="99"/>
        <v>0</v>
      </c>
      <c r="CA88" s="228">
        <f t="shared" ca="1" si="99"/>
        <v>0</v>
      </c>
      <c r="CB88" s="228">
        <f t="shared" ca="1" si="99"/>
        <v>0</v>
      </c>
      <c r="CC88" s="228">
        <f t="shared" ca="1" si="99"/>
        <v>0</v>
      </c>
      <c r="CD88" s="228">
        <f t="shared" ca="1" si="99"/>
        <v>0</v>
      </c>
      <c r="CE88" s="228">
        <f t="shared" ca="1" si="99"/>
        <v>0</v>
      </c>
      <c r="CF88" s="228">
        <f t="shared" ca="1" si="99"/>
        <v>0</v>
      </c>
      <c r="CG88" s="228">
        <f t="shared" ca="1" si="99"/>
        <v>0</v>
      </c>
      <c r="CH88" s="228">
        <f t="shared" ca="1" si="99"/>
        <v>0</v>
      </c>
      <c r="CI88" s="228">
        <f t="shared" ca="1" si="99"/>
        <v>0</v>
      </c>
      <c r="CJ88" s="228">
        <f t="shared" ca="1" si="99"/>
        <v>0</v>
      </c>
      <c r="CK88" s="228">
        <f t="shared" ca="1" si="99"/>
        <v>0</v>
      </c>
      <c r="CL88" s="228">
        <f t="shared" ca="1" si="99"/>
        <v>0</v>
      </c>
      <c r="CM88" s="228">
        <f t="shared" ca="1" si="99"/>
        <v>0</v>
      </c>
      <c r="CN88" s="228">
        <f t="shared" ca="1" si="99"/>
        <v>0</v>
      </c>
      <c r="CO88" s="228">
        <f t="shared" ca="1" si="99"/>
        <v>0</v>
      </c>
      <c r="CP88" s="228">
        <f t="shared" ca="1" si="99"/>
        <v>0</v>
      </c>
      <c r="CQ88" s="228">
        <f t="shared" ca="1" si="99"/>
        <v>0</v>
      </c>
      <c r="CR88" s="228">
        <f t="shared" ca="1" si="99"/>
        <v>0</v>
      </c>
      <c r="CS88" s="228">
        <f t="shared" ca="1" si="99"/>
        <v>0</v>
      </c>
      <c r="CT88" s="228">
        <f t="shared" ca="1" si="99"/>
        <v>0</v>
      </c>
      <c r="CU88" s="228">
        <f t="shared" ca="1" si="99"/>
        <v>0</v>
      </c>
      <c r="CV88" s="228">
        <f t="shared" ca="1" si="99"/>
        <v>0</v>
      </c>
      <c r="CW88" s="228">
        <f t="shared" ca="1" si="99"/>
        <v>0</v>
      </c>
      <c r="CX88" s="228">
        <f t="shared" ca="1" si="99"/>
        <v>0</v>
      </c>
      <c r="CY88" s="228">
        <f t="shared" ca="1" si="99"/>
        <v>0</v>
      </c>
      <c r="CZ88" s="228">
        <f t="shared" ca="1" si="99"/>
        <v>0</v>
      </c>
      <c r="DA88" s="228">
        <f t="shared" ca="1" si="99"/>
        <v>0</v>
      </c>
      <c r="DB88" s="228">
        <f t="shared" ca="1" si="99"/>
        <v>0</v>
      </c>
      <c r="DC88" s="228">
        <f t="shared" ca="1" si="99"/>
        <v>0</v>
      </c>
      <c r="DE88" s="403" t="str">
        <f t="shared" ca="1" si="86"/>
        <v>F.L.</v>
      </c>
      <c r="DF88" s="273">
        <f t="shared" ca="1" si="96"/>
        <v>1</v>
      </c>
      <c r="DG88" s="261">
        <f t="shared" ca="1" si="97"/>
        <v>21</v>
      </c>
      <c r="DH88" s="261">
        <f ca="1">DG88/(100+DG88)</f>
        <v>0.17355371900826447</v>
      </c>
    </row>
    <row r="89" spans="1:112" hidden="1">
      <c r="A89" s="210">
        <v>77</v>
      </c>
      <c r="B89" s="347" t="str">
        <f t="shared" ca="1" si="83"/>
        <v>G.</v>
      </c>
      <c r="C89" s="339" t="str">
        <f t="shared" ca="1" si="84"/>
        <v>VEIKLOS IR PALAIKYMO (ATNAUJINIMO) SĄNAUDOS, IŠ VISO</v>
      </c>
      <c r="D89" s="382"/>
      <c r="E89" s="379" t="str">
        <f t="shared" ca="1" si="85"/>
        <v/>
      </c>
      <c r="F89" s="231">
        <f ca="1">SUM(F90:F99)</f>
        <v>298498478.65727246</v>
      </c>
      <c r="G89" s="234">
        <f ca="1">SUM(G90:G99)</f>
        <v>364000000</v>
      </c>
      <c r="H89" s="380">
        <f ca="1">SUM(H90:H99)</f>
        <v>0</v>
      </c>
      <c r="I89" s="380">
        <f t="shared" ref="I89:BT89" ca="1" si="100">SUM(I90:I99)</f>
        <v>11000000</v>
      </c>
      <c r="J89" s="380">
        <f t="shared" ca="1" si="100"/>
        <v>23000000</v>
      </c>
      <c r="K89" s="380">
        <f t="shared" ca="1" si="100"/>
        <v>36000000</v>
      </c>
      <c r="L89" s="380">
        <f t="shared" ca="1" si="100"/>
        <v>50000000</v>
      </c>
      <c r="M89" s="380">
        <f t="shared" ca="1" si="100"/>
        <v>65000000</v>
      </c>
      <c r="N89" s="380">
        <f t="shared" ca="1" si="100"/>
        <v>81000000</v>
      </c>
      <c r="O89" s="380">
        <f t="shared" ca="1" si="100"/>
        <v>98000000</v>
      </c>
      <c r="P89" s="380">
        <f t="shared" ca="1" si="100"/>
        <v>0</v>
      </c>
      <c r="Q89" s="380">
        <f t="shared" ca="1" si="100"/>
        <v>0</v>
      </c>
      <c r="R89" s="380">
        <f t="shared" ca="1" si="100"/>
        <v>0</v>
      </c>
      <c r="S89" s="380">
        <f t="shared" ca="1" si="100"/>
        <v>0</v>
      </c>
      <c r="T89" s="380">
        <f t="shared" ca="1" si="100"/>
        <v>0</v>
      </c>
      <c r="U89" s="380">
        <f t="shared" ca="1" si="100"/>
        <v>0</v>
      </c>
      <c r="V89" s="380">
        <f t="shared" ca="1" si="100"/>
        <v>0</v>
      </c>
      <c r="W89" s="380">
        <f t="shared" ca="1" si="100"/>
        <v>0</v>
      </c>
      <c r="X89" s="380">
        <f t="shared" ca="1" si="100"/>
        <v>0</v>
      </c>
      <c r="Y89" s="380">
        <f t="shared" ca="1" si="100"/>
        <v>0</v>
      </c>
      <c r="Z89" s="380">
        <f t="shared" ca="1" si="100"/>
        <v>0</v>
      </c>
      <c r="AA89" s="380">
        <f t="shared" ca="1" si="100"/>
        <v>0</v>
      </c>
      <c r="AB89" s="380">
        <f t="shared" ca="1" si="100"/>
        <v>0</v>
      </c>
      <c r="AC89" s="380">
        <f t="shared" ca="1" si="100"/>
        <v>0</v>
      </c>
      <c r="AD89" s="380">
        <f t="shared" ca="1" si="100"/>
        <v>0</v>
      </c>
      <c r="AE89" s="380">
        <f t="shared" ca="1" si="100"/>
        <v>0</v>
      </c>
      <c r="AF89" s="380">
        <f t="shared" ca="1" si="100"/>
        <v>0</v>
      </c>
      <c r="AG89" s="380">
        <f t="shared" ca="1" si="100"/>
        <v>0</v>
      </c>
      <c r="AH89" s="380">
        <f t="shared" ca="1" si="100"/>
        <v>0</v>
      </c>
      <c r="AI89" s="380">
        <f t="shared" ca="1" si="100"/>
        <v>0</v>
      </c>
      <c r="AJ89" s="380">
        <f t="shared" ca="1" si="100"/>
        <v>0</v>
      </c>
      <c r="AK89" s="380">
        <f t="shared" ca="1" si="100"/>
        <v>0</v>
      </c>
      <c r="AL89" s="380">
        <f t="shared" ca="1" si="100"/>
        <v>0</v>
      </c>
      <c r="AM89" s="380">
        <f t="shared" ca="1" si="100"/>
        <v>0</v>
      </c>
      <c r="AN89" s="380">
        <f t="shared" ca="1" si="100"/>
        <v>0</v>
      </c>
      <c r="AO89" s="380">
        <f t="shared" ca="1" si="100"/>
        <v>0</v>
      </c>
      <c r="AP89" s="380">
        <f t="shared" ca="1" si="100"/>
        <v>0</v>
      </c>
      <c r="AQ89" s="380">
        <f t="shared" ca="1" si="100"/>
        <v>0</v>
      </c>
      <c r="AR89" s="380">
        <f t="shared" ca="1" si="100"/>
        <v>0</v>
      </c>
      <c r="AS89" s="380">
        <f t="shared" ca="1" si="100"/>
        <v>0</v>
      </c>
      <c r="AT89" s="380">
        <f t="shared" ca="1" si="100"/>
        <v>0</v>
      </c>
      <c r="AU89" s="380">
        <f t="shared" ca="1" si="100"/>
        <v>0</v>
      </c>
      <c r="AV89" s="380">
        <f t="shared" ca="1" si="100"/>
        <v>0</v>
      </c>
      <c r="AW89" s="380">
        <f t="shared" ca="1" si="100"/>
        <v>0</v>
      </c>
      <c r="AX89" s="380">
        <f t="shared" ca="1" si="100"/>
        <v>0</v>
      </c>
      <c r="AY89" s="380">
        <f t="shared" ca="1" si="100"/>
        <v>0</v>
      </c>
      <c r="AZ89" s="380">
        <f t="shared" ca="1" si="100"/>
        <v>0</v>
      </c>
      <c r="BA89" s="380">
        <f t="shared" ca="1" si="100"/>
        <v>0</v>
      </c>
      <c r="BB89" s="380">
        <f t="shared" ca="1" si="100"/>
        <v>0</v>
      </c>
      <c r="BC89" s="380">
        <f t="shared" ca="1" si="100"/>
        <v>0</v>
      </c>
      <c r="BD89" s="380">
        <f t="shared" ca="1" si="100"/>
        <v>0</v>
      </c>
      <c r="BE89" s="380">
        <f t="shared" ca="1" si="100"/>
        <v>0</v>
      </c>
      <c r="BF89" s="380">
        <f t="shared" ca="1" si="100"/>
        <v>0</v>
      </c>
      <c r="BG89" s="380">
        <f t="shared" ca="1" si="100"/>
        <v>0</v>
      </c>
      <c r="BH89" s="380">
        <f t="shared" ca="1" si="100"/>
        <v>0</v>
      </c>
      <c r="BI89" s="380">
        <f t="shared" ca="1" si="100"/>
        <v>0</v>
      </c>
      <c r="BJ89" s="380">
        <f t="shared" ca="1" si="100"/>
        <v>0</v>
      </c>
      <c r="BK89" s="380">
        <f t="shared" ca="1" si="100"/>
        <v>0</v>
      </c>
      <c r="BL89" s="380">
        <f t="shared" ca="1" si="100"/>
        <v>0</v>
      </c>
      <c r="BM89" s="380">
        <f t="shared" ca="1" si="100"/>
        <v>0</v>
      </c>
      <c r="BN89" s="380">
        <f t="shared" ca="1" si="100"/>
        <v>0</v>
      </c>
      <c r="BO89" s="380">
        <f t="shared" ca="1" si="100"/>
        <v>0</v>
      </c>
      <c r="BP89" s="380">
        <f t="shared" ca="1" si="100"/>
        <v>0</v>
      </c>
      <c r="BQ89" s="380">
        <f t="shared" ca="1" si="100"/>
        <v>0</v>
      </c>
      <c r="BR89" s="380">
        <f t="shared" ca="1" si="100"/>
        <v>0</v>
      </c>
      <c r="BS89" s="380">
        <f t="shared" ca="1" si="100"/>
        <v>0</v>
      </c>
      <c r="BT89" s="380">
        <f t="shared" ca="1" si="100"/>
        <v>0</v>
      </c>
      <c r="BU89" s="380">
        <f t="shared" ref="BU89:DC89" ca="1" si="101">SUM(BU90:BU99)</f>
        <v>0</v>
      </c>
      <c r="BV89" s="380">
        <f t="shared" ca="1" si="101"/>
        <v>0</v>
      </c>
      <c r="BW89" s="380">
        <f t="shared" ca="1" si="101"/>
        <v>0</v>
      </c>
      <c r="BX89" s="380">
        <f t="shared" ca="1" si="101"/>
        <v>0</v>
      </c>
      <c r="BY89" s="380">
        <f t="shared" ca="1" si="101"/>
        <v>0</v>
      </c>
      <c r="BZ89" s="380">
        <f t="shared" ca="1" si="101"/>
        <v>0</v>
      </c>
      <c r="CA89" s="380">
        <f t="shared" ca="1" si="101"/>
        <v>0</v>
      </c>
      <c r="CB89" s="380">
        <f t="shared" ca="1" si="101"/>
        <v>0</v>
      </c>
      <c r="CC89" s="380">
        <f t="shared" ca="1" si="101"/>
        <v>0</v>
      </c>
      <c r="CD89" s="380">
        <f t="shared" ca="1" si="101"/>
        <v>0</v>
      </c>
      <c r="CE89" s="380">
        <f t="shared" ca="1" si="101"/>
        <v>0</v>
      </c>
      <c r="CF89" s="380">
        <f t="shared" ca="1" si="101"/>
        <v>0</v>
      </c>
      <c r="CG89" s="380">
        <f t="shared" ca="1" si="101"/>
        <v>0</v>
      </c>
      <c r="CH89" s="380">
        <f t="shared" ca="1" si="101"/>
        <v>0</v>
      </c>
      <c r="CI89" s="380">
        <f t="shared" ca="1" si="101"/>
        <v>0</v>
      </c>
      <c r="CJ89" s="380">
        <f t="shared" ca="1" si="101"/>
        <v>0</v>
      </c>
      <c r="CK89" s="380">
        <f t="shared" ca="1" si="101"/>
        <v>0</v>
      </c>
      <c r="CL89" s="380">
        <f t="shared" ca="1" si="101"/>
        <v>0</v>
      </c>
      <c r="CM89" s="380">
        <f t="shared" ca="1" si="101"/>
        <v>0</v>
      </c>
      <c r="CN89" s="380">
        <f t="shared" ca="1" si="101"/>
        <v>0</v>
      </c>
      <c r="CO89" s="380">
        <f t="shared" ca="1" si="101"/>
        <v>0</v>
      </c>
      <c r="CP89" s="380">
        <f t="shared" ca="1" si="101"/>
        <v>0</v>
      </c>
      <c r="CQ89" s="380">
        <f t="shared" ca="1" si="101"/>
        <v>0</v>
      </c>
      <c r="CR89" s="380">
        <f t="shared" ca="1" si="101"/>
        <v>0</v>
      </c>
      <c r="CS89" s="380">
        <f t="shared" ca="1" si="101"/>
        <v>0</v>
      </c>
      <c r="CT89" s="380">
        <f t="shared" ca="1" si="101"/>
        <v>0</v>
      </c>
      <c r="CU89" s="380">
        <f t="shared" ca="1" si="101"/>
        <v>0</v>
      </c>
      <c r="CV89" s="380">
        <f t="shared" ca="1" si="101"/>
        <v>0</v>
      </c>
      <c r="CW89" s="380">
        <f t="shared" ca="1" si="101"/>
        <v>0</v>
      </c>
      <c r="CX89" s="380">
        <f t="shared" ca="1" si="101"/>
        <v>0</v>
      </c>
      <c r="CY89" s="380">
        <f t="shared" ca="1" si="101"/>
        <v>0</v>
      </c>
      <c r="CZ89" s="380">
        <f t="shared" ca="1" si="101"/>
        <v>0</v>
      </c>
      <c r="DA89" s="380">
        <f t="shared" ca="1" si="101"/>
        <v>0</v>
      </c>
      <c r="DB89" s="380">
        <f t="shared" ca="1" si="101"/>
        <v>0</v>
      </c>
      <c r="DC89" s="380">
        <f t="shared" ca="1" si="101"/>
        <v>0</v>
      </c>
      <c r="DE89" s="403"/>
      <c r="DF89" s="273"/>
      <c r="DG89" s="261"/>
    </row>
    <row r="90" spans="1:112" hidden="1">
      <c r="A90" s="210">
        <v>78</v>
      </c>
      <c r="B90" s="347" t="str">
        <f t="shared" ca="1" si="83"/>
        <v>G.1.</v>
      </c>
      <c r="C90" s="216" t="str">
        <f t="shared" ca="1" si="84"/>
        <v>Veiklos ir palaikymo (atnaujinimo) sąnaudos 1 (viešojo sektoriaus)</v>
      </c>
      <c r="D90" s="217"/>
      <c r="E90" s="239">
        <f t="shared" ca="1" si="85"/>
        <v>0</v>
      </c>
      <c r="F90" s="233">
        <f ca="1">H90+NPV(FD,I90:INDEX(I90:DC90,PAL))</f>
        <v>298498478.65727246</v>
      </c>
      <c r="G90" s="230">
        <f ca="1">SUMIF($H$5:$DC$5,"&lt;="&amp;PAL,$H90:$DC90)</f>
        <v>364000000</v>
      </c>
      <c r="H90" s="228">
        <f t="shared" ref="H90:W99" ca="1" si="102">OFFSET(INDIRECT("'"&amp;Opt_alt&amp;"'!H12"),$A90,H$5)*$DF90</f>
        <v>0</v>
      </c>
      <c r="I90" s="228">
        <f t="shared" ca="1" si="102"/>
        <v>11000000</v>
      </c>
      <c r="J90" s="228">
        <f t="shared" ca="1" si="102"/>
        <v>23000000</v>
      </c>
      <c r="K90" s="228">
        <f t="shared" ca="1" si="102"/>
        <v>36000000</v>
      </c>
      <c r="L90" s="228">
        <f t="shared" ca="1" si="102"/>
        <v>50000000</v>
      </c>
      <c r="M90" s="228">
        <f t="shared" ca="1" si="102"/>
        <v>65000000</v>
      </c>
      <c r="N90" s="228">
        <f t="shared" ca="1" si="102"/>
        <v>81000000</v>
      </c>
      <c r="O90" s="228">
        <f t="shared" ca="1" si="102"/>
        <v>98000000</v>
      </c>
      <c r="P90" s="228">
        <f t="shared" ca="1" si="102"/>
        <v>0</v>
      </c>
      <c r="Q90" s="228">
        <f t="shared" ca="1" si="102"/>
        <v>0</v>
      </c>
      <c r="R90" s="228">
        <f t="shared" ca="1" si="102"/>
        <v>0</v>
      </c>
      <c r="S90" s="228">
        <f t="shared" ca="1" si="102"/>
        <v>0</v>
      </c>
      <c r="T90" s="228">
        <f t="shared" ca="1" si="102"/>
        <v>0</v>
      </c>
      <c r="U90" s="228">
        <f t="shared" ca="1" si="102"/>
        <v>0</v>
      </c>
      <c r="V90" s="228">
        <f t="shared" ca="1" si="102"/>
        <v>0</v>
      </c>
      <c r="W90" s="228">
        <f t="shared" ca="1" si="102"/>
        <v>0</v>
      </c>
      <c r="X90" s="228">
        <f t="shared" ref="X90:AM99" ca="1" si="103">OFFSET(INDIRECT("'"&amp;Opt_alt&amp;"'!H12"),$A90,X$5)*$DF90</f>
        <v>0</v>
      </c>
      <c r="Y90" s="228">
        <f t="shared" ca="1" si="103"/>
        <v>0</v>
      </c>
      <c r="Z90" s="228">
        <f t="shared" ca="1" si="103"/>
        <v>0</v>
      </c>
      <c r="AA90" s="228">
        <f t="shared" ca="1" si="103"/>
        <v>0</v>
      </c>
      <c r="AB90" s="228">
        <f t="shared" ca="1" si="103"/>
        <v>0</v>
      </c>
      <c r="AC90" s="228">
        <f t="shared" ca="1" si="103"/>
        <v>0</v>
      </c>
      <c r="AD90" s="228">
        <f t="shared" ca="1" si="103"/>
        <v>0</v>
      </c>
      <c r="AE90" s="228">
        <f t="shared" ca="1" si="103"/>
        <v>0</v>
      </c>
      <c r="AF90" s="228">
        <f t="shared" ca="1" si="103"/>
        <v>0</v>
      </c>
      <c r="AG90" s="228">
        <f t="shared" ca="1" si="103"/>
        <v>0</v>
      </c>
      <c r="AH90" s="228">
        <f t="shared" ca="1" si="103"/>
        <v>0</v>
      </c>
      <c r="AI90" s="228">
        <f t="shared" ca="1" si="103"/>
        <v>0</v>
      </c>
      <c r="AJ90" s="228">
        <f t="shared" ca="1" si="103"/>
        <v>0</v>
      </c>
      <c r="AK90" s="228">
        <f t="shared" ca="1" si="103"/>
        <v>0</v>
      </c>
      <c r="AL90" s="228">
        <f t="shared" ca="1" si="103"/>
        <v>0</v>
      </c>
      <c r="AM90" s="228">
        <f t="shared" ca="1" si="103"/>
        <v>0</v>
      </c>
      <c r="AN90" s="228">
        <f t="shared" ref="AN90:BC99" ca="1" si="104">OFFSET(INDIRECT("'"&amp;Opt_alt&amp;"'!H12"),$A90,AN$5)*$DF90</f>
        <v>0</v>
      </c>
      <c r="AO90" s="228">
        <f t="shared" ca="1" si="104"/>
        <v>0</v>
      </c>
      <c r="AP90" s="228">
        <f t="shared" ca="1" si="104"/>
        <v>0</v>
      </c>
      <c r="AQ90" s="228">
        <f t="shared" ca="1" si="104"/>
        <v>0</v>
      </c>
      <c r="AR90" s="228">
        <f t="shared" ca="1" si="104"/>
        <v>0</v>
      </c>
      <c r="AS90" s="228">
        <f t="shared" ca="1" si="104"/>
        <v>0</v>
      </c>
      <c r="AT90" s="228">
        <f t="shared" ca="1" si="104"/>
        <v>0</v>
      </c>
      <c r="AU90" s="228">
        <f t="shared" ca="1" si="104"/>
        <v>0</v>
      </c>
      <c r="AV90" s="228">
        <f t="shared" ca="1" si="104"/>
        <v>0</v>
      </c>
      <c r="AW90" s="228">
        <f t="shared" ca="1" si="104"/>
        <v>0</v>
      </c>
      <c r="AX90" s="228">
        <f t="shared" ca="1" si="104"/>
        <v>0</v>
      </c>
      <c r="AY90" s="228">
        <f t="shared" ca="1" si="104"/>
        <v>0</v>
      </c>
      <c r="AZ90" s="228">
        <f t="shared" ca="1" si="104"/>
        <v>0</v>
      </c>
      <c r="BA90" s="228">
        <f t="shared" ca="1" si="104"/>
        <v>0</v>
      </c>
      <c r="BB90" s="228">
        <f t="shared" ca="1" si="104"/>
        <v>0</v>
      </c>
      <c r="BC90" s="228">
        <f t="shared" ca="1" si="104"/>
        <v>0</v>
      </c>
      <c r="BD90" s="228">
        <f t="shared" ref="BD90:BS99" ca="1" si="105">OFFSET(INDIRECT("'"&amp;Opt_alt&amp;"'!H12"),$A90,BD$5)*$DF90</f>
        <v>0</v>
      </c>
      <c r="BE90" s="228">
        <f t="shared" ca="1" si="105"/>
        <v>0</v>
      </c>
      <c r="BF90" s="228">
        <f t="shared" ca="1" si="105"/>
        <v>0</v>
      </c>
      <c r="BG90" s="228">
        <f t="shared" ca="1" si="105"/>
        <v>0</v>
      </c>
      <c r="BH90" s="228">
        <f t="shared" ca="1" si="105"/>
        <v>0</v>
      </c>
      <c r="BI90" s="228">
        <f t="shared" ca="1" si="105"/>
        <v>0</v>
      </c>
      <c r="BJ90" s="228">
        <f t="shared" ca="1" si="105"/>
        <v>0</v>
      </c>
      <c r="BK90" s="228">
        <f t="shared" ca="1" si="105"/>
        <v>0</v>
      </c>
      <c r="BL90" s="228">
        <f t="shared" ca="1" si="105"/>
        <v>0</v>
      </c>
      <c r="BM90" s="228">
        <f t="shared" ca="1" si="105"/>
        <v>0</v>
      </c>
      <c r="BN90" s="228">
        <f t="shared" ca="1" si="105"/>
        <v>0</v>
      </c>
      <c r="BO90" s="228">
        <f t="shared" ca="1" si="105"/>
        <v>0</v>
      </c>
      <c r="BP90" s="228">
        <f t="shared" ca="1" si="105"/>
        <v>0</v>
      </c>
      <c r="BQ90" s="228">
        <f t="shared" ca="1" si="105"/>
        <v>0</v>
      </c>
      <c r="BR90" s="228">
        <f t="shared" ca="1" si="105"/>
        <v>0</v>
      </c>
      <c r="BS90" s="228">
        <f t="shared" ca="1" si="105"/>
        <v>0</v>
      </c>
      <c r="BT90" s="228">
        <f t="shared" ref="BT90:CI99" ca="1" si="106">OFFSET(INDIRECT("'"&amp;Opt_alt&amp;"'!H12"),$A90,BT$5)*$DF90</f>
        <v>0</v>
      </c>
      <c r="BU90" s="228">
        <f t="shared" ca="1" si="106"/>
        <v>0</v>
      </c>
      <c r="BV90" s="228">
        <f t="shared" ca="1" si="106"/>
        <v>0</v>
      </c>
      <c r="BW90" s="228">
        <f t="shared" ca="1" si="106"/>
        <v>0</v>
      </c>
      <c r="BX90" s="228">
        <f t="shared" ca="1" si="106"/>
        <v>0</v>
      </c>
      <c r="BY90" s="228">
        <f t="shared" ca="1" si="106"/>
        <v>0</v>
      </c>
      <c r="BZ90" s="228">
        <f t="shared" ca="1" si="106"/>
        <v>0</v>
      </c>
      <c r="CA90" s="228">
        <f t="shared" ca="1" si="106"/>
        <v>0</v>
      </c>
      <c r="CB90" s="228">
        <f t="shared" ca="1" si="106"/>
        <v>0</v>
      </c>
      <c r="CC90" s="228">
        <f t="shared" ca="1" si="106"/>
        <v>0</v>
      </c>
      <c r="CD90" s="228">
        <f t="shared" ca="1" si="106"/>
        <v>0</v>
      </c>
      <c r="CE90" s="228">
        <f t="shared" ca="1" si="106"/>
        <v>0</v>
      </c>
      <c r="CF90" s="228">
        <f t="shared" ca="1" si="106"/>
        <v>0</v>
      </c>
      <c r="CG90" s="228">
        <f t="shared" ca="1" si="106"/>
        <v>0</v>
      </c>
      <c r="CH90" s="228">
        <f t="shared" ca="1" si="106"/>
        <v>0</v>
      </c>
      <c r="CI90" s="228">
        <f t="shared" ca="1" si="106"/>
        <v>0</v>
      </c>
      <c r="CJ90" s="228">
        <f t="shared" ref="CJ90:CY99" ca="1" si="107">OFFSET(INDIRECT("'"&amp;Opt_alt&amp;"'!H12"),$A90,CJ$5)*$DF90</f>
        <v>0</v>
      </c>
      <c r="CK90" s="228">
        <f t="shared" ca="1" si="107"/>
        <v>0</v>
      </c>
      <c r="CL90" s="228">
        <f t="shared" ca="1" si="107"/>
        <v>0</v>
      </c>
      <c r="CM90" s="228">
        <f t="shared" ca="1" si="107"/>
        <v>0</v>
      </c>
      <c r="CN90" s="228">
        <f t="shared" ca="1" si="107"/>
        <v>0</v>
      </c>
      <c r="CO90" s="228">
        <f t="shared" ca="1" si="107"/>
        <v>0</v>
      </c>
      <c r="CP90" s="228">
        <f t="shared" ca="1" si="107"/>
        <v>0</v>
      </c>
      <c r="CQ90" s="228">
        <f t="shared" ca="1" si="107"/>
        <v>0</v>
      </c>
      <c r="CR90" s="228">
        <f t="shared" ca="1" si="107"/>
        <v>0</v>
      </c>
      <c r="CS90" s="228">
        <f t="shared" ca="1" si="107"/>
        <v>0</v>
      </c>
      <c r="CT90" s="228">
        <f t="shared" ca="1" si="107"/>
        <v>0</v>
      </c>
      <c r="CU90" s="228">
        <f t="shared" ca="1" si="107"/>
        <v>0</v>
      </c>
      <c r="CV90" s="228">
        <f t="shared" ca="1" si="107"/>
        <v>0</v>
      </c>
      <c r="CW90" s="228">
        <f t="shared" ca="1" si="107"/>
        <v>0</v>
      </c>
      <c r="CX90" s="228">
        <f t="shared" ca="1" si="107"/>
        <v>0</v>
      </c>
      <c r="CY90" s="228">
        <f t="shared" ca="1" si="107"/>
        <v>0</v>
      </c>
      <c r="CZ90" s="228">
        <f t="shared" ref="CT90:DC99" ca="1" si="108">OFFSET(INDIRECT("'"&amp;Opt_alt&amp;"'!H12"),$A90,CZ$5)*$DF90</f>
        <v>0</v>
      </c>
      <c r="DA90" s="228">
        <f t="shared" ca="1" si="108"/>
        <v>0</v>
      </c>
      <c r="DB90" s="228">
        <f t="shared" ca="1" si="108"/>
        <v>0</v>
      </c>
      <c r="DC90" s="228">
        <f t="shared" ca="1" si="108"/>
        <v>0</v>
      </c>
      <c r="DE90" s="403" t="str">
        <f t="shared" ca="1" si="86"/>
        <v>G.1.</v>
      </c>
      <c r="DF90" s="273">
        <f t="shared" ref="DF90:DF99" ca="1" si="109">VLOOKUP(DE90,scenarijai,$DF$6,FALSE)</f>
        <v>1</v>
      </c>
      <c r="DG90" s="261">
        <f t="shared" ref="DG90:DG99" ca="1" si="110">OFFSET(INDIRECT("'"&amp;Opt_alt&amp;"'!H12"),$A90,DG$5)</f>
        <v>0</v>
      </c>
    </row>
    <row r="91" spans="1:112" hidden="1">
      <c r="A91" s="210">
        <v>79</v>
      </c>
      <c r="B91" s="347" t="str">
        <f t="shared" ca="1" si="83"/>
        <v>G.2.</v>
      </c>
      <c r="C91" s="216" t="str">
        <f t="shared" ca="1" si="84"/>
        <v>Veiklos ir palaikymo (atnaujinimo) sąnaudos 2 (viešojo sektoriaus)</v>
      </c>
      <c r="D91" s="217"/>
      <c r="E91" s="239">
        <f t="shared" ca="1" si="85"/>
        <v>0.21</v>
      </c>
      <c r="F91" s="233">
        <f ca="1">H91+NPV(FD,I91:INDEX(I91:DC91,PAL))</f>
        <v>0</v>
      </c>
      <c r="G91" s="230">
        <f ca="1">SUMIF($H$5:$DC$5,"&lt;="&amp;PAL,$H91:$DC91)</f>
        <v>0</v>
      </c>
      <c r="H91" s="228">
        <f t="shared" ca="1" si="102"/>
        <v>0</v>
      </c>
      <c r="I91" s="228">
        <f t="shared" ca="1" si="102"/>
        <v>0</v>
      </c>
      <c r="J91" s="228">
        <f t="shared" ca="1" si="102"/>
        <v>0</v>
      </c>
      <c r="K91" s="228">
        <f t="shared" ca="1" si="102"/>
        <v>0</v>
      </c>
      <c r="L91" s="228">
        <f t="shared" ca="1" si="102"/>
        <v>0</v>
      </c>
      <c r="M91" s="228">
        <f t="shared" ca="1" si="102"/>
        <v>0</v>
      </c>
      <c r="N91" s="228">
        <f t="shared" ca="1" si="102"/>
        <v>0</v>
      </c>
      <c r="O91" s="228">
        <f t="shared" ca="1" si="102"/>
        <v>0</v>
      </c>
      <c r="P91" s="228">
        <f t="shared" ca="1" si="102"/>
        <v>0</v>
      </c>
      <c r="Q91" s="228">
        <f t="shared" ca="1" si="102"/>
        <v>0</v>
      </c>
      <c r="R91" s="228">
        <f t="shared" ca="1" si="102"/>
        <v>0</v>
      </c>
      <c r="S91" s="228">
        <f t="shared" ca="1" si="102"/>
        <v>0</v>
      </c>
      <c r="T91" s="228">
        <f t="shared" ca="1" si="102"/>
        <v>0</v>
      </c>
      <c r="U91" s="228">
        <f t="shared" ca="1" si="102"/>
        <v>0</v>
      </c>
      <c r="V91" s="228">
        <f t="shared" ca="1" si="102"/>
        <v>0</v>
      </c>
      <c r="W91" s="228">
        <f t="shared" ca="1" si="102"/>
        <v>0</v>
      </c>
      <c r="X91" s="228">
        <f t="shared" ca="1" si="103"/>
        <v>0</v>
      </c>
      <c r="Y91" s="228">
        <f t="shared" ca="1" si="103"/>
        <v>0</v>
      </c>
      <c r="Z91" s="228">
        <f t="shared" ca="1" si="103"/>
        <v>0</v>
      </c>
      <c r="AA91" s="228">
        <f t="shared" ca="1" si="103"/>
        <v>0</v>
      </c>
      <c r="AB91" s="228">
        <f t="shared" ca="1" si="103"/>
        <v>0</v>
      </c>
      <c r="AC91" s="228">
        <f t="shared" ca="1" si="103"/>
        <v>0</v>
      </c>
      <c r="AD91" s="228">
        <f t="shared" ca="1" si="103"/>
        <v>0</v>
      </c>
      <c r="AE91" s="228">
        <f t="shared" ca="1" si="103"/>
        <v>0</v>
      </c>
      <c r="AF91" s="228">
        <f t="shared" ca="1" si="103"/>
        <v>0</v>
      </c>
      <c r="AG91" s="228">
        <f t="shared" ca="1" si="103"/>
        <v>0</v>
      </c>
      <c r="AH91" s="228">
        <f t="shared" ca="1" si="103"/>
        <v>0</v>
      </c>
      <c r="AI91" s="228">
        <f t="shared" ca="1" si="103"/>
        <v>0</v>
      </c>
      <c r="AJ91" s="228">
        <f t="shared" ca="1" si="103"/>
        <v>0</v>
      </c>
      <c r="AK91" s="228">
        <f t="shared" ca="1" si="103"/>
        <v>0</v>
      </c>
      <c r="AL91" s="228">
        <f t="shared" ca="1" si="103"/>
        <v>0</v>
      </c>
      <c r="AM91" s="228">
        <f t="shared" ca="1" si="103"/>
        <v>0</v>
      </c>
      <c r="AN91" s="228">
        <f t="shared" ca="1" si="104"/>
        <v>0</v>
      </c>
      <c r="AO91" s="228">
        <f t="shared" ca="1" si="104"/>
        <v>0</v>
      </c>
      <c r="AP91" s="228">
        <f t="shared" ca="1" si="104"/>
        <v>0</v>
      </c>
      <c r="AQ91" s="228">
        <f t="shared" ca="1" si="104"/>
        <v>0</v>
      </c>
      <c r="AR91" s="228">
        <f t="shared" ca="1" si="104"/>
        <v>0</v>
      </c>
      <c r="AS91" s="228">
        <f t="shared" ca="1" si="104"/>
        <v>0</v>
      </c>
      <c r="AT91" s="228">
        <f t="shared" ca="1" si="104"/>
        <v>0</v>
      </c>
      <c r="AU91" s="228">
        <f t="shared" ca="1" si="104"/>
        <v>0</v>
      </c>
      <c r="AV91" s="228">
        <f t="shared" ca="1" si="104"/>
        <v>0</v>
      </c>
      <c r="AW91" s="228">
        <f t="shared" ca="1" si="104"/>
        <v>0</v>
      </c>
      <c r="AX91" s="228">
        <f t="shared" ca="1" si="104"/>
        <v>0</v>
      </c>
      <c r="AY91" s="228">
        <f t="shared" ca="1" si="104"/>
        <v>0</v>
      </c>
      <c r="AZ91" s="228">
        <f t="shared" ca="1" si="104"/>
        <v>0</v>
      </c>
      <c r="BA91" s="228">
        <f t="shared" ca="1" si="104"/>
        <v>0</v>
      </c>
      <c r="BB91" s="228">
        <f t="shared" ca="1" si="104"/>
        <v>0</v>
      </c>
      <c r="BC91" s="228">
        <f t="shared" ca="1" si="104"/>
        <v>0</v>
      </c>
      <c r="BD91" s="228">
        <f t="shared" ca="1" si="105"/>
        <v>0</v>
      </c>
      <c r="BE91" s="228">
        <f t="shared" ca="1" si="105"/>
        <v>0</v>
      </c>
      <c r="BF91" s="228">
        <f t="shared" ca="1" si="105"/>
        <v>0</v>
      </c>
      <c r="BG91" s="228">
        <f t="shared" ca="1" si="105"/>
        <v>0</v>
      </c>
      <c r="BH91" s="228">
        <f t="shared" ca="1" si="105"/>
        <v>0</v>
      </c>
      <c r="BI91" s="228">
        <f t="shared" ca="1" si="105"/>
        <v>0</v>
      </c>
      <c r="BJ91" s="228">
        <f t="shared" ca="1" si="105"/>
        <v>0</v>
      </c>
      <c r="BK91" s="228">
        <f t="shared" ca="1" si="105"/>
        <v>0</v>
      </c>
      <c r="BL91" s="228">
        <f t="shared" ca="1" si="105"/>
        <v>0</v>
      </c>
      <c r="BM91" s="228">
        <f t="shared" ca="1" si="105"/>
        <v>0</v>
      </c>
      <c r="BN91" s="228">
        <f t="shared" ca="1" si="105"/>
        <v>0</v>
      </c>
      <c r="BO91" s="228">
        <f t="shared" ca="1" si="105"/>
        <v>0</v>
      </c>
      <c r="BP91" s="228">
        <f t="shared" ca="1" si="105"/>
        <v>0</v>
      </c>
      <c r="BQ91" s="228">
        <f t="shared" ca="1" si="105"/>
        <v>0</v>
      </c>
      <c r="BR91" s="228">
        <f t="shared" ca="1" si="105"/>
        <v>0</v>
      </c>
      <c r="BS91" s="228">
        <f t="shared" ca="1" si="105"/>
        <v>0</v>
      </c>
      <c r="BT91" s="228">
        <f t="shared" ca="1" si="106"/>
        <v>0</v>
      </c>
      <c r="BU91" s="228">
        <f t="shared" ca="1" si="106"/>
        <v>0</v>
      </c>
      <c r="BV91" s="228">
        <f t="shared" ca="1" si="106"/>
        <v>0</v>
      </c>
      <c r="BW91" s="228">
        <f t="shared" ca="1" si="106"/>
        <v>0</v>
      </c>
      <c r="BX91" s="228">
        <f t="shared" ca="1" si="106"/>
        <v>0</v>
      </c>
      <c r="BY91" s="228">
        <f t="shared" ca="1" si="106"/>
        <v>0</v>
      </c>
      <c r="BZ91" s="228">
        <f t="shared" ca="1" si="106"/>
        <v>0</v>
      </c>
      <c r="CA91" s="228">
        <f t="shared" ca="1" si="106"/>
        <v>0</v>
      </c>
      <c r="CB91" s="228">
        <f t="shared" ca="1" si="106"/>
        <v>0</v>
      </c>
      <c r="CC91" s="228">
        <f t="shared" ca="1" si="106"/>
        <v>0</v>
      </c>
      <c r="CD91" s="228">
        <f t="shared" ca="1" si="106"/>
        <v>0</v>
      </c>
      <c r="CE91" s="228">
        <f t="shared" ca="1" si="106"/>
        <v>0</v>
      </c>
      <c r="CF91" s="228">
        <f t="shared" ca="1" si="106"/>
        <v>0</v>
      </c>
      <c r="CG91" s="228">
        <f t="shared" ca="1" si="106"/>
        <v>0</v>
      </c>
      <c r="CH91" s="228">
        <f t="shared" ca="1" si="106"/>
        <v>0</v>
      </c>
      <c r="CI91" s="228">
        <f t="shared" ca="1" si="106"/>
        <v>0</v>
      </c>
      <c r="CJ91" s="228">
        <f t="shared" ca="1" si="107"/>
        <v>0</v>
      </c>
      <c r="CK91" s="228">
        <f t="shared" ca="1" si="107"/>
        <v>0</v>
      </c>
      <c r="CL91" s="228">
        <f t="shared" ca="1" si="107"/>
        <v>0</v>
      </c>
      <c r="CM91" s="228">
        <f t="shared" ca="1" si="107"/>
        <v>0</v>
      </c>
      <c r="CN91" s="228">
        <f t="shared" ca="1" si="107"/>
        <v>0</v>
      </c>
      <c r="CO91" s="228">
        <f t="shared" ca="1" si="107"/>
        <v>0</v>
      </c>
      <c r="CP91" s="228">
        <f t="shared" ca="1" si="107"/>
        <v>0</v>
      </c>
      <c r="CQ91" s="228">
        <f t="shared" ca="1" si="107"/>
        <v>0</v>
      </c>
      <c r="CR91" s="228">
        <f t="shared" ca="1" si="107"/>
        <v>0</v>
      </c>
      <c r="CS91" s="228">
        <f t="shared" ca="1" si="107"/>
        <v>0</v>
      </c>
      <c r="CT91" s="228">
        <f t="shared" ca="1" si="108"/>
        <v>0</v>
      </c>
      <c r="CU91" s="228">
        <f t="shared" ca="1" si="108"/>
        <v>0</v>
      </c>
      <c r="CV91" s="228">
        <f t="shared" ca="1" si="108"/>
        <v>0</v>
      </c>
      <c r="CW91" s="228">
        <f t="shared" ca="1" si="108"/>
        <v>0</v>
      </c>
      <c r="CX91" s="228">
        <f t="shared" ca="1" si="108"/>
        <v>0</v>
      </c>
      <c r="CY91" s="228">
        <f t="shared" ca="1" si="108"/>
        <v>0</v>
      </c>
      <c r="CZ91" s="228">
        <f t="shared" ca="1" si="108"/>
        <v>0</v>
      </c>
      <c r="DA91" s="228">
        <f t="shared" ca="1" si="108"/>
        <v>0</v>
      </c>
      <c r="DB91" s="228">
        <f t="shared" ca="1" si="108"/>
        <v>0</v>
      </c>
      <c r="DC91" s="228">
        <f t="shared" ca="1" si="108"/>
        <v>0</v>
      </c>
      <c r="DE91" s="403" t="str">
        <f t="shared" ca="1" si="86"/>
        <v>G.2.</v>
      </c>
      <c r="DF91" s="273">
        <f t="shared" ca="1" si="109"/>
        <v>1</v>
      </c>
      <c r="DG91" s="261">
        <f t="shared" ca="1" si="110"/>
        <v>21</v>
      </c>
    </row>
    <row r="92" spans="1:112" hidden="1">
      <c r="A92" s="210">
        <v>80</v>
      </c>
      <c r="B92" s="347" t="str">
        <f t="shared" ca="1" si="83"/>
        <v>G.3.</v>
      </c>
      <c r="C92" s="216" t="str">
        <f t="shared" ca="1" si="84"/>
        <v>Veiklos ir palaikymo (atnaujinimo) sąnaudos 3 (viešojo sektoriaus)</v>
      </c>
      <c r="D92" s="217"/>
      <c r="E92" s="239">
        <f t="shared" ca="1" si="85"/>
        <v>0.21</v>
      </c>
      <c r="F92" s="233">
        <f ca="1">H92+NPV(FD,I92:INDEX(I92:DC92,PAL))</f>
        <v>0</v>
      </c>
      <c r="G92" s="230">
        <f ca="1">SUMIF($H$5:$DC$5,"&lt;="&amp;PAL,$H92:$DC92)</f>
        <v>0</v>
      </c>
      <c r="H92" s="228">
        <f t="shared" ca="1" si="102"/>
        <v>0</v>
      </c>
      <c r="I92" s="228">
        <f t="shared" ca="1" si="102"/>
        <v>0</v>
      </c>
      <c r="J92" s="228">
        <f t="shared" ca="1" si="102"/>
        <v>0</v>
      </c>
      <c r="K92" s="228">
        <f t="shared" ca="1" si="102"/>
        <v>0</v>
      </c>
      <c r="L92" s="228">
        <f t="shared" ca="1" si="102"/>
        <v>0</v>
      </c>
      <c r="M92" s="228">
        <f t="shared" ca="1" si="102"/>
        <v>0</v>
      </c>
      <c r="N92" s="228">
        <f t="shared" ca="1" si="102"/>
        <v>0</v>
      </c>
      <c r="O92" s="228">
        <f t="shared" ca="1" si="102"/>
        <v>0</v>
      </c>
      <c r="P92" s="228">
        <f t="shared" ca="1" si="102"/>
        <v>0</v>
      </c>
      <c r="Q92" s="228">
        <f t="shared" ca="1" si="102"/>
        <v>0</v>
      </c>
      <c r="R92" s="228">
        <f t="shared" ca="1" si="102"/>
        <v>0</v>
      </c>
      <c r="S92" s="228">
        <f t="shared" ca="1" si="102"/>
        <v>0</v>
      </c>
      <c r="T92" s="228">
        <f t="shared" ca="1" si="102"/>
        <v>0</v>
      </c>
      <c r="U92" s="228">
        <f t="shared" ca="1" si="102"/>
        <v>0</v>
      </c>
      <c r="V92" s="228">
        <f t="shared" ca="1" si="102"/>
        <v>0</v>
      </c>
      <c r="W92" s="228">
        <f t="shared" ca="1" si="102"/>
        <v>0</v>
      </c>
      <c r="X92" s="228">
        <f t="shared" ca="1" si="103"/>
        <v>0</v>
      </c>
      <c r="Y92" s="228">
        <f t="shared" ca="1" si="103"/>
        <v>0</v>
      </c>
      <c r="Z92" s="228">
        <f t="shared" ca="1" si="103"/>
        <v>0</v>
      </c>
      <c r="AA92" s="228">
        <f t="shared" ca="1" si="103"/>
        <v>0</v>
      </c>
      <c r="AB92" s="228">
        <f t="shared" ca="1" si="103"/>
        <v>0</v>
      </c>
      <c r="AC92" s="228">
        <f t="shared" ca="1" si="103"/>
        <v>0</v>
      </c>
      <c r="AD92" s="228">
        <f t="shared" ca="1" si="103"/>
        <v>0</v>
      </c>
      <c r="AE92" s="228">
        <f t="shared" ca="1" si="103"/>
        <v>0</v>
      </c>
      <c r="AF92" s="228">
        <f t="shared" ca="1" si="103"/>
        <v>0</v>
      </c>
      <c r="AG92" s="228">
        <f t="shared" ca="1" si="103"/>
        <v>0</v>
      </c>
      <c r="AH92" s="228">
        <f t="shared" ca="1" si="103"/>
        <v>0</v>
      </c>
      <c r="AI92" s="228">
        <f t="shared" ca="1" si="103"/>
        <v>0</v>
      </c>
      <c r="AJ92" s="228">
        <f t="shared" ca="1" si="103"/>
        <v>0</v>
      </c>
      <c r="AK92" s="228">
        <f t="shared" ca="1" si="103"/>
        <v>0</v>
      </c>
      <c r="AL92" s="228">
        <f t="shared" ca="1" si="103"/>
        <v>0</v>
      </c>
      <c r="AM92" s="228">
        <f t="shared" ca="1" si="103"/>
        <v>0</v>
      </c>
      <c r="AN92" s="228">
        <f t="shared" ca="1" si="104"/>
        <v>0</v>
      </c>
      <c r="AO92" s="228">
        <f t="shared" ca="1" si="104"/>
        <v>0</v>
      </c>
      <c r="AP92" s="228">
        <f t="shared" ca="1" si="104"/>
        <v>0</v>
      </c>
      <c r="AQ92" s="228">
        <f t="shared" ca="1" si="104"/>
        <v>0</v>
      </c>
      <c r="AR92" s="228">
        <f t="shared" ca="1" si="104"/>
        <v>0</v>
      </c>
      <c r="AS92" s="228">
        <f t="shared" ca="1" si="104"/>
        <v>0</v>
      </c>
      <c r="AT92" s="228">
        <f t="shared" ca="1" si="104"/>
        <v>0</v>
      </c>
      <c r="AU92" s="228">
        <f t="shared" ca="1" si="104"/>
        <v>0</v>
      </c>
      <c r="AV92" s="228">
        <f t="shared" ca="1" si="104"/>
        <v>0</v>
      </c>
      <c r="AW92" s="228">
        <f t="shared" ca="1" si="104"/>
        <v>0</v>
      </c>
      <c r="AX92" s="228">
        <f t="shared" ca="1" si="104"/>
        <v>0</v>
      </c>
      <c r="AY92" s="228">
        <f t="shared" ca="1" si="104"/>
        <v>0</v>
      </c>
      <c r="AZ92" s="228">
        <f t="shared" ca="1" si="104"/>
        <v>0</v>
      </c>
      <c r="BA92" s="228">
        <f t="shared" ca="1" si="104"/>
        <v>0</v>
      </c>
      <c r="BB92" s="228">
        <f t="shared" ca="1" si="104"/>
        <v>0</v>
      </c>
      <c r="BC92" s="228">
        <f t="shared" ca="1" si="104"/>
        <v>0</v>
      </c>
      <c r="BD92" s="228">
        <f t="shared" ca="1" si="105"/>
        <v>0</v>
      </c>
      <c r="BE92" s="228">
        <f t="shared" ca="1" si="105"/>
        <v>0</v>
      </c>
      <c r="BF92" s="228">
        <f t="shared" ca="1" si="105"/>
        <v>0</v>
      </c>
      <c r="BG92" s="228">
        <f t="shared" ca="1" si="105"/>
        <v>0</v>
      </c>
      <c r="BH92" s="228">
        <f t="shared" ca="1" si="105"/>
        <v>0</v>
      </c>
      <c r="BI92" s="228">
        <f t="shared" ca="1" si="105"/>
        <v>0</v>
      </c>
      <c r="BJ92" s="228">
        <f t="shared" ca="1" si="105"/>
        <v>0</v>
      </c>
      <c r="BK92" s="228">
        <f t="shared" ca="1" si="105"/>
        <v>0</v>
      </c>
      <c r="BL92" s="228">
        <f t="shared" ca="1" si="105"/>
        <v>0</v>
      </c>
      <c r="BM92" s="228">
        <f t="shared" ca="1" si="105"/>
        <v>0</v>
      </c>
      <c r="BN92" s="228">
        <f t="shared" ca="1" si="105"/>
        <v>0</v>
      </c>
      <c r="BO92" s="228">
        <f t="shared" ca="1" si="105"/>
        <v>0</v>
      </c>
      <c r="BP92" s="228">
        <f t="shared" ca="1" si="105"/>
        <v>0</v>
      </c>
      <c r="BQ92" s="228">
        <f t="shared" ca="1" si="105"/>
        <v>0</v>
      </c>
      <c r="BR92" s="228">
        <f t="shared" ca="1" si="105"/>
        <v>0</v>
      </c>
      <c r="BS92" s="228">
        <f t="shared" ca="1" si="105"/>
        <v>0</v>
      </c>
      <c r="BT92" s="228">
        <f t="shared" ca="1" si="106"/>
        <v>0</v>
      </c>
      <c r="BU92" s="228">
        <f t="shared" ca="1" si="106"/>
        <v>0</v>
      </c>
      <c r="BV92" s="228">
        <f t="shared" ca="1" si="106"/>
        <v>0</v>
      </c>
      <c r="BW92" s="228">
        <f t="shared" ca="1" si="106"/>
        <v>0</v>
      </c>
      <c r="BX92" s="228">
        <f t="shared" ca="1" si="106"/>
        <v>0</v>
      </c>
      <c r="BY92" s="228">
        <f t="shared" ca="1" si="106"/>
        <v>0</v>
      </c>
      <c r="BZ92" s="228">
        <f t="shared" ca="1" si="106"/>
        <v>0</v>
      </c>
      <c r="CA92" s="228">
        <f t="shared" ca="1" si="106"/>
        <v>0</v>
      </c>
      <c r="CB92" s="228">
        <f t="shared" ca="1" si="106"/>
        <v>0</v>
      </c>
      <c r="CC92" s="228">
        <f t="shared" ca="1" si="106"/>
        <v>0</v>
      </c>
      <c r="CD92" s="228">
        <f t="shared" ca="1" si="106"/>
        <v>0</v>
      </c>
      <c r="CE92" s="228">
        <f t="shared" ca="1" si="106"/>
        <v>0</v>
      </c>
      <c r="CF92" s="228">
        <f t="shared" ca="1" si="106"/>
        <v>0</v>
      </c>
      <c r="CG92" s="228">
        <f t="shared" ca="1" si="106"/>
        <v>0</v>
      </c>
      <c r="CH92" s="228">
        <f t="shared" ca="1" si="106"/>
        <v>0</v>
      </c>
      <c r="CI92" s="228">
        <f t="shared" ca="1" si="106"/>
        <v>0</v>
      </c>
      <c r="CJ92" s="228">
        <f t="shared" ca="1" si="107"/>
        <v>0</v>
      </c>
      <c r="CK92" s="228">
        <f t="shared" ca="1" si="107"/>
        <v>0</v>
      </c>
      <c r="CL92" s="228">
        <f t="shared" ca="1" si="107"/>
        <v>0</v>
      </c>
      <c r="CM92" s="228">
        <f t="shared" ca="1" si="107"/>
        <v>0</v>
      </c>
      <c r="CN92" s="228">
        <f t="shared" ca="1" si="107"/>
        <v>0</v>
      </c>
      <c r="CO92" s="228">
        <f t="shared" ca="1" si="107"/>
        <v>0</v>
      </c>
      <c r="CP92" s="228">
        <f t="shared" ca="1" si="107"/>
        <v>0</v>
      </c>
      <c r="CQ92" s="228">
        <f t="shared" ca="1" si="107"/>
        <v>0</v>
      </c>
      <c r="CR92" s="228">
        <f t="shared" ca="1" si="107"/>
        <v>0</v>
      </c>
      <c r="CS92" s="228">
        <f t="shared" ca="1" si="107"/>
        <v>0</v>
      </c>
      <c r="CT92" s="228">
        <f t="shared" ca="1" si="108"/>
        <v>0</v>
      </c>
      <c r="CU92" s="228">
        <f t="shared" ca="1" si="108"/>
        <v>0</v>
      </c>
      <c r="CV92" s="228">
        <f t="shared" ca="1" si="108"/>
        <v>0</v>
      </c>
      <c r="CW92" s="228">
        <f t="shared" ca="1" si="108"/>
        <v>0</v>
      </c>
      <c r="CX92" s="228">
        <f t="shared" ca="1" si="108"/>
        <v>0</v>
      </c>
      <c r="CY92" s="228">
        <f t="shared" ca="1" si="108"/>
        <v>0</v>
      </c>
      <c r="CZ92" s="228">
        <f t="shared" ca="1" si="108"/>
        <v>0</v>
      </c>
      <c r="DA92" s="228">
        <f t="shared" ca="1" si="108"/>
        <v>0</v>
      </c>
      <c r="DB92" s="228">
        <f t="shared" ca="1" si="108"/>
        <v>0</v>
      </c>
      <c r="DC92" s="228">
        <f t="shared" ca="1" si="108"/>
        <v>0</v>
      </c>
      <c r="DE92" s="403" t="str">
        <f t="shared" ca="1" si="86"/>
        <v>G.3.</v>
      </c>
      <c r="DF92" s="273">
        <f t="shared" ca="1" si="109"/>
        <v>1</v>
      </c>
      <c r="DG92" s="261">
        <f t="shared" ca="1" si="110"/>
        <v>21</v>
      </c>
    </row>
    <row r="93" spans="1:112" hidden="1">
      <c r="A93" s="210">
        <v>81</v>
      </c>
      <c r="B93" s="347" t="str">
        <f t="shared" ca="1" si="83"/>
        <v>G.4.</v>
      </c>
      <c r="C93" s="216" t="str">
        <f t="shared" ca="1" si="84"/>
        <v>Veiklos ir palaikymo (atnaujinimo) sąnaudos 4 (viešojo sektoriaus)</v>
      </c>
      <c r="D93" s="217"/>
      <c r="E93" s="239">
        <f t="shared" ca="1" si="85"/>
        <v>0.21</v>
      </c>
      <c r="F93" s="233">
        <f ca="1">H93+NPV(FD,I93:INDEX(I93:DC93,PAL))</f>
        <v>0</v>
      </c>
      <c r="G93" s="230">
        <f ca="1">SUMIF($H$5:$DC$5,"&lt;="&amp;PAL,$H93:$DC93)</f>
        <v>0</v>
      </c>
      <c r="H93" s="228">
        <f t="shared" ca="1" si="102"/>
        <v>0</v>
      </c>
      <c r="I93" s="228">
        <f t="shared" ca="1" si="102"/>
        <v>0</v>
      </c>
      <c r="J93" s="228">
        <f t="shared" ca="1" si="102"/>
        <v>0</v>
      </c>
      <c r="K93" s="228">
        <f t="shared" ca="1" si="102"/>
        <v>0</v>
      </c>
      <c r="L93" s="228">
        <f t="shared" ca="1" si="102"/>
        <v>0</v>
      </c>
      <c r="M93" s="228">
        <f t="shared" ca="1" si="102"/>
        <v>0</v>
      </c>
      <c r="N93" s="228">
        <f t="shared" ca="1" si="102"/>
        <v>0</v>
      </c>
      <c r="O93" s="228">
        <f t="shared" ca="1" si="102"/>
        <v>0</v>
      </c>
      <c r="P93" s="228">
        <f t="shared" ca="1" si="102"/>
        <v>0</v>
      </c>
      <c r="Q93" s="228">
        <f t="shared" ca="1" si="102"/>
        <v>0</v>
      </c>
      <c r="R93" s="228">
        <f t="shared" ca="1" si="102"/>
        <v>0</v>
      </c>
      <c r="S93" s="228">
        <f t="shared" ca="1" si="102"/>
        <v>0</v>
      </c>
      <c r="T93" s="228">
        <f t="shared" ca="1" si="102"/>
        <v>0</v>
      </c>
      <c r="U93" s="228">
        <f t="shared" ca="1" si="102"/>
        <v>0</v>
      </c>
      <c r="V93" s="228">
        <f t="shared" ca="1" si="102"/>
        <v>0</v>
      </c>
      <c r="W93" s="228">
        <f t="shared" ca="1" si="102"/>
        <v>0</v>
      </c>
      <c r="X93" s="228">
        <f t="shared" ca="1" si="103"/>
        <v>0</v>
      </c>
      <c r="Y93" s="228">
        <f t="shared" ca="1" si="103"/>
        <v>0</v>
      </c>
      <c r="Z93" s="228">
        <f t="shared" ca="1" si="103"/>
        <v>0</v>
      </c>
      <c r="AA93" s="228">
        <f t="shared" ca="1" si="103"/>
        <v>0</v>
      </c>
      <c r="AB93" s="228">
        <f t="shared" ca="1" si="103"/>
        <v>0</v>
      </c>
      <c r="AC93" s="228">
        <f t="shared" ca="1" si="103"/>
        <v>0</v>
      </c>
      <c r="AD93" s="228">
        <f t="shared" ca="1" si="103"/>
        <v>0</v>
      </c>
      <c r="AE93" s="228">
        <f t="shared" ca="1" si="103"/>
        <v>0</v>
      </c>
      <c r="AF93" s="228">
        <f t="shared" ca="1" si="103"/>
        <v>0</v>
      </c>
      <c r="AG93" s="228">
        <f t="shared" ca="1" si="103"/>
        <v>0</v>
      </c>
      <c r="AH93" s="228">
        <f t="shared" ca="1" si="103"/>
        <v>0</v>
      </c>
      <c r="AI93" s="228">
        <f t="shared" ca="1" si="103"/>
        <v>0</v>
      </c>
      <c r="AJ93" s="228">
        <f t="shared" ca="1" si="103"/>
        <v>0</v>
      </c>
      <c r="AK93" s="228">
        <f t="shared" ca="1" si="103"/>
        <v>0</v>
      </c>
      <c r="AL93" s="228">
        <f t="shared" ca="1" si="103"/>
        <v>0</v>
      </c>
      <c r="AM93" s="228">
        <f t="shared" ca="1" si="103"/>
        <v>0</v>
      </c>
      <c r="AN93" s="228">
        <f t="shared" ca="1" si="104"/>
        <v>0</v>
      </c>
      <c r="AO93" s="228">
        <f t="shared" ca="1" si="104"/>
        <v>0</v>
      </c>
      <c r="AP93" s="228">
        <f t="shared" ca="1" si="104"/>
        <v>0</v>
      </c>
      <c r="AQ93" s="228">
        <f t="shared" ca="1" si="104"/>
        <v>0</v>
      </c>
      <c r="AR93" s="228">
        <f t="shared" ca="1" si="104"/>
        <v>0</v>
      </c>
      <c r="AS93" s="228">
        <f t="shared" ca="1" si="104"/>
        <v>0</v>
      </c>
      <c r="AT93" s="228">
        <f t="shared" ca="1" si="104"/>
        <v>0</v>
      </c>
      <c r="AU93" s="228">
        <f t="shared" ca="1" si="104"/>
        <v>0</v>
      </c>
      <c r="AV93" s="228">
        <f t="shared" ca="1" si="104"/>
        <v>0</v>
      </c>
      <c r="AW93" s="228">
        <f t="shared" ca="1" si="104"/>
        <v>0</v>
      </c>
      <c r="AX93" s="228">
        <f t="shared" ca="1" si="104"/>
        <v>0</v>
      </c>
      <c r="AY93" s="228">
        <f t="shared" ca="1" si="104"/>
        <v>0</v>
      </c>
      <c r="AZ93" s="228">
        <f t="shared" ca="1" si="104"/>
        <v>0</v>
      </c>
      <c r="BA93" s="228">
        <f t="shared" ca="1" si="104"/>
        <v>0</v>
      </c>
      <c r="BB93" s="228">
        <f t="shared" ca="1" si="104"/>
        <v>0</v>
      </c>
      <c r="BC93" s="228">
        <f t="shared" ca="1" si="104"/>
        <v>0</v>
      </c>
      <c r="BD93" s="228">
        <f t="shared" ca="1" si="105"/>
        <v>0</v>
      </c>
      <c r="BE93" s="228">
        <f t="shared" ca="1" si="105"/>
        <v>0</v>
      </c>
      <c r="BF93" s="228">
        <f t="shared" ca="1" si="105"/>
        <v>0</v>
      </c>
      <c r="BG93" s="228">
        <f t="shared" ca="1" si="105"/>
        <v>0</v>
      </c>
      <c r="BH93" s="228">
        <f t="shared" ca="1" si="105"/>
        <v>0</v>
      </c>
      <c r="BI93" s="228">
        <f t="shared" ca="1" si="105"/>
        <v>0</v>
      </c>
      <c r="BJ93" s="228">
        <f t="shared" ca="1" si="105"/>
        <v>0</v>
      </c>
      <c r="BK93" s="228">
        <f t="shared" ca="1" si="105"/>
        <v>0</v>
      </c>
      <c r="BL93" s="228">
        <f t="shared" ca="1" si="105"/>
        <v>0</v>
      </c>
      <c r="BM93" s="228">
        <f t="shared" ca="1" si="105"/>
        <v>0</v>
      </c>
      <c r="BN93" s="228">
        <f t="shared" ca="1" si="105"/>
        <v>0</v>
      </c>
      <c r="BO93" s="228">
        <f t="shared" ca="1" si="105"/>
        <v>0</v>
      </c>
      <c r="BP93" s="228">
        <f t="shared" ca="1" si="105"/>
        <v>0</v>
      </c>
      <c r="BQ93" s="228">
        <f t="shared" ca="1" si="105"/>
        <v>0</v>
      </c>
      <c r="BR93" s="228">
        <f t="shared" ca="1" si="105"/>
        <v>0</v>
      </c>
      <c r="BS93" s="228">
        <f t="shared" ca="1" si="105"/>
        <v>0</v>
      </c>
      <c r="BT93" s="228">
        <f t="shared" ca="1" si="106"/>
        <v>0</v>
      </c>
      <c r="BU93" s="228">
        <f t="shared" ca="1" si="106"/>
        <v>0</v>
      </c>
      <c r="BV93" s="228">
        <f t="shared" ca="1" si="106"/>
        <v>0</v>
      </c>
      <c r="BW93" s="228">
        <f t="shared" ca="1" si="106"/>
        <v>0</v>
      </c>
      <c r="BX93" s="228">
        <f t="shared" ca="1" si="106"/>
        <v>0</v>
      </c>
      <c r="BY93" s="228">
        <f t="shared" ca="1" si="106"/>
        <v>0</v>
      </c>
      <c r="BZ93" s="228">
        <f t="shared" ca="1" si="106"/>
        <v>0</v>
      </c>
      <c r="CA93" s="228">
        <f t="shared" ca="1" si="106"/>
        <v>0</v>
      </c>
      <c r="CB93" s="228">
        <f t="shared" ca="1" si="106"/>
        <v>0</v>
      </c>
      <c r="CC93" s="228">
        <f t="shared" ca="1" si="106"/>
        <v>0</v>
      </c>
      <c r="CD93" s="228">
        <f t="shared" ca="1" si="106"/>
        <v>0</v>
      </c>
      <c r="CE93" s="228">
        <f t="shared" ca="1" si="106"/>
        <v>0</v>
      </c>
      <c r="CF93" s="228">
        <f t="shared" ca="1" si="106"/>
        <v>0</v>
      </c>
      <c r="CG93" s="228">
        <f t="shared" ca="1" si="106"/>
        <v>0</v>
      </c>
      <c r="CH93" s="228">
        <f t="shared" ca="1" si="106"/>
        <v>0</v>
      </c>
      <c r="CI93" s="228">
        <f t="shared" ca="1" si="106"/>
        <v>0</v>
      </c>
      <c r="CJ93" s="228">
        <f t="shared" ca="1" si="107"/>
        <v>0</v>
      </c>
      <c r="CK93" s="228">
        <f t="shared" ca="1" si="107"/>
        <v>0</v>
      </c>
      <c r="CL93" s="228">
        <f t="shared" ca="1" si="107"/>
        <v>0</v>
      </c>
      <c r="CM93" s="228">
        <f t="shared" ca="1" si="107"/>
        <v>0</v>
      </c>
      <c r="CN93" s="228">
        <f t="shared" ca="1" si="107"/>
        <v>0</v>
      </c>
      <c r="CO93" s="228">
        <f t="shared" ca="1" si="107"/>
        <v>0</v>
      </c>
      <c r="CP93" s="228">
        <f t="shared" ca="1" si="107"/>
        <v>0</v>
      </c>
      <c r="CQ93" s="228">
        <f t="shared" ca="1" si="107"/>
        <v>0</v>
      </c>
      <c r="CR93" s="228">
        <f t="shared" ca="1" si="107"/>
        <v>0</v>
      </c>
      <c r="CS93" s="228">
        <f t="shared" ca="1" si="107"/>
        <v>0</v>
      </c>
      <c r="CT93" s="228">
        <f t="shared" ca="1" si="108"/>
        <v>0</v>
      </c>
      <c r="CU93" s="228">
        <f t="shared" ca="1" si="108"/>
        <v>0</v>
      </c>
      <c r="CV93" s="228">
        <f t="shared" ca="1" si="108"/>
        <v>0</v>
      </c>
      <c r="CW93" s="228">
        <f t="shared" ca="1" si="108"/>
        <v>0</v>
      </c>
      <c r="CX93" s="228">
        <f t="shared" ca="1" si="108"/>
        <v>0</v>
      </c>
      <c r="CY93" s="228">
        <f t="shared" ca="1" si="108"/>
        <v>0</v>
      </c>
      <c r="CZ93" s="228">
        <f t="shared" ca="1" si="108"/>
        <v>0</v>
      </c>
      <c r="DA93" s="228">
        <f t="shared" ca="1" si="108"/>
        <v>0</v>
      </c>
      <c r="DB93" s="228">
        <f t="shared" ca="1" si="108"/>
        <v>0</v>
      </c>
      <c r="DC93" s="228">
        <f t="shared" ca="1" si="108"/>
        <v>0</v>
      </c>
      <c r="DE93" s="403" t="str">
        <f t="shared" ca="1" si="86"/>
        <v>G.4.</v>
      </c>
      <c r="DF93" s="273">
        <f t="shared" ca="1" si="109"/>
        <v>1</v>
      </c>
      <c r="DG93" s="261">
        <f t="shared" ca="1" si="110"/>
        <v>21</v>
      </c>
    </row>
    <row r="94" spans="1:112" hidden="1">
      <c r="A94" s="210">
        <v>82</v>
      </c>
      <c r="B94" s="347" t="str">
        <f t="shared" ca="1" si="83"/>
        <v>G.5.</v>
      </c>
      <c r="C94" s="216" t="str">
        <f t="shared" ca="1" si="84"/>
        <v>Veiklos ir palaikymo (atnaujinimo) sąnaudos 5 (viešojo sektoriaus)</v>
      </c>
      <c r="D94" s="217"/>
      <c r="E94" s="239">
        <f t="shared" ca="1" si="85"/>
        <v>0.21</v>
      </c>
      <c r="F94" s="233">
        <f ca="1">H94+NPV(FD,I94:INDEX(I94:DC94,PAL))</f>
        <v>0</v>
      </c>
      <c r="G94" s="230">
        <f ca="1">SUMIF($H$5:$DC$5,"&lt;="&amp;PAL,$H94:$DC94)</f>
        <v>0</v>
      </c>
      <c r="H94" s="228">
        <f t="shared" ca="1" si="102"/>
        <v>0</v>
      </c>
      <c r="I94" s="228">
        <f t="shared" ca="1" si="102"/>
        <v>0</v>
      </c>
      <c r="J94" s="228">
        <f t="shared" ca="1" si="102"/>
        <v>0</v>
      </c>
      <c r="K94" s="228">
        <f t="shared" ca="1" si="102"/>
        <v>0</v>
      </c>
      <c r="L94" s="228">
        <f t="shared" ca="1" si="102"/>
        <v>0</v>
      </c>
      <c r="M94" s="228">
        <f t="shared" ca="1" si="102"/>
        <v>0</v>
      </c>
      <c r="N94" s="228">
        <f t="shared" ca="1" si="102"/>
        <v>0</v>
      </c>
      <c r="O94" s="228">
        <f t="shared" ca="1" si="102"/>
        <v>0</v>
      </c>
      <c r="P94" s="228">
        <f t="shared" ca="1" si="102"/>
        <v>0</v>
      </c>
      <c r="Q94" s="228">
        <f t="shared" ca="1" si="102"/>
        <v>0</v>
      </c>
      <c r="R94" s="228">
        <f t="shared" ca="1" si="102"/>
        <v>0</v>
      </c>
      <c r="S94" s="228">
        <f t="shared" ca="1" si="102"/>
        <v>0</v>
      </c>
      <c r="T94" s="228">
        <f t="shared" ca="1" si="102"/>
        <v>0</v>
      </c>
      <c r="U94" s="228">
        <f t="shared" ca="1" si="102"/>
        <v>0</v>
      </c>
      <c r="V94" s="228">
        <f t="shared" ca="1" si="102"/>
        <v>0</v>
      </c>
      <c r="W94" s="228">
        <f t="shared" ca="1" si="102"/>
        <v>0</v>
      </c>
      <c r="X94" s="228">
        <f t="shared" ca="1" si="103"/>
        <v>0</v>
      </c>
      <c r="Y94" s="228">
        <f t="shared" ca="1" si="103"/>
        <v>0</v>
      </c>
      <c r="Z94" s="228">
        <f t="shared" ca="1" si="103"/>
        <v>0</v>
      </c>
      <c r="AA94" s="228">
        <f t="shared" ca="1" si="103"/>
        <v>0</v>
      </c>
      <c r="AB94" s="228">
        <f t="shared" ca="1" si="103"/>
        <v>0</v>
      </c>
      <c r="AC94" s="228">
        <f t="shared" ca="1" si="103"/>
        <v>0</v>
      </c>
      <c r="AD94" s="228">
        <f t="shared" ca="1" si="103"/>
        <v>0</v>
      </c>
      <c r="AE94" s="228">
        <f t="shared" ca="1" si="103"/>
        <v>0</v>
      </c>
      <c r="AF94" s="228">
        <f t="shared" ca="1" si="103"/>
        <v>0</v>
      </c>
      <c r="AG94" s="228">
        <f t="shared" ca="1" si="103"/>
        <v>0</v>
      </c>
      <c r="AH94" s="228">
        <f t="shared" ca="1" si="103"/>
        <v>0</v>
      </c>
      <c r="AI94" s="228">
        <f t="shared" ca="1" si="103"/>
        <v>0</v>
      </c>
      <c r="AJ94" s="228">
        <f t="shared" ca="1" si="103"/>
        <v>0</v>
      </c>
      <c r="AK94" s="228">
        <f t="shared" ca="1" si="103"/>
        <v>0</v>
      </c>
      <c r="AL94" s="228">
        <f t="shared" ca="1" si="103"/>
        <v>0</v>
      </c>
      <c r="AM94" s="228">
        <f t="shared" ca="1" si="103"/>
        <v>0</v>
      </c>
      <c r="AN94" s="228">
        <f t="shared" ca="1" si="104"/>
        <v>0</v>
      </c>
      <c r="AO94" s="228">
        <f t="shared" ca="1" si="104"/>
        <v>0</v>
      </c>
      <c r="AP94" s="228">
        <f t="shared" ca="1" si="104"/>
        <v>0</v>
      </c>
      <c r="AQ94" s="228">
        <f t="shared" ca="1" si="104"/>
        <v>0</v>
      </c>
      <c r="AR94" s="228">
        <f t="shared" ca="1" si="104"/>
        <v>0</v>
      </c>
      <c r="AS94" s="228">
        <f t="shared" ca="1" si="104"/>
        <v>0</v>
      </c>
      <c r="AT94" s="228">
        <f t="shared" ca="1" si="104"/>
        <v>0</v>
      </c>
      <c r="AU94" s="228">
        <f t="shared" ca="1" si="104"/>
        <v>0</v>
      </c>
      <c r="AV94" s="228">
        <f t="shared" ca="1" si="104"/>
        <v>0</v>
      </c>
      <c r="AW94" s="228">
        <f t="shared" ca="1" si="104"/>
        <v>0</v>
      </c>
      <c r="AX94" s="228">
        <f t="shared" ca="1" si="104"/>
        <v>0</v>
      </c>
      <c r="AY94" s="228">
        <f t="shared" ca="1" si="104"/>
        <v>0</v>
      </c>
      <c r="AZ94" s="228">
        <f t="shared" ca="1" si="104"/>
        <v>0</v>
      </c>
      <c r="BA94" s="228">
        <f t="shared" ca="1" si="104"/>
        <v>0</v>
      </c>
      <c r="BB94" s="228">
        <f t="shared" ca="1" si="104"/>
        <v>0</v>
      </c>
      <c r="BC94" s="228">
        <f t="shared" ca="1" si="104"/>
        <v>0</v>
      </c>
      <c r="BD94" s="228">
        <f t="shared" ca="1" si="105"/>
        <v>0</v>
      </c>
      <c r="BE94" s="228">
        <f t="shared" ca="1" si="105"/>
        <v>0</v>
      </c>
      <c r="BF94" s="228">
        <f t="shared" ca="1" si="105"/>
        <v>0</v>
      </c>
      <c r="BG94" s="228">
        <f t="shared" ca="1" si="105"/>
        <v>0</v>
      </c>
      <c r="BH94" s="228">
        <f t="shared" ca="1" si="105"/>
        <v>0</v>
      </c>
      <c r="BI94" s="228">
        <f t="shared" ca="1" si="105"/>
        <v>0</v>
      </c>
      <c r="BJ94" s="228">
        <f t="shared" ca="1" si="105"/>
        <v>0</v>
      </c>
      <c r="BK94" s="228">
        <f t="shared" ca="1" si="105"/>
        <v>0</v>
      </c>
      <c r="BL94" s="228">
        <f t="shared" ca="1" si="105"/>
        <v>0</v>
      </c>
      <c r="BM94" s="228">
        <f t="shared" ca="1" si="105"/>
        <v>0</v>
      </c>
      <c r="BN94" s="228">
        <f t="shared" ca="1" si="105"/>
        <v>0</v>
      </c>
      <c r="BO94" s="228">
        <f t="shared" ca="1" si="105"/>
        <v>0</v>
      </c>
      <c r="BP94" s="228">
        <f t="shared" ca="1" si="105"/>
        <v>0</v>
      </c>
      <c r="BQ94" s="228">
        <f t="shared" ca="1" si="105"/>
        <v>0</v>
      </c>
      <c r="BR94" s="228">
        <f t="shared" ca="1" si="105"/>
        <v>0</v>
      </c>
      <c r="BS94" s="228">
        <f t="shared" ca="1" si="105"/>
        <v>0</v>
      </c>
      <c r="BT94" s="228">
        <f t="shared" ca="1" si="106"/>
        <v>0</v>
      </c>
      <c r="BU94" s="228">
        <f t="shared" ca="1" si="106"/>
        <v>0</v>
      </c>
      <c r="BV94" s="228">
        <f t="shared" ca="1" si="106"/>
        <v>0</v>
      </c>
      <c r="BW94" s="228">
        <f t="shared" ca="1" si="106"/>
        <v>0</v>
      </c>
      <c r="BX94" s="228">
        <f t="shared" ca="1" si="106"/>
        <v>0</v>
      </c>
      <c r="BY94" s="228">
        <f t="shared" ca="1" si="106"/>
        <v>0</v>
      </c>
      <c r="BZ94" s="228">
        <f t="shared" ca="1" si="106"/>
        <v>0</v>
      </c>
      <c r="CA94" s="228">
        <f t="shared" ca="1" si="106"/>
        <v>0</v>
      </c>
      <c r="CB94" s="228">
        <f t="shared" ca="1" si="106"/>
        <v>0</v>
      </c>
      <c r="CC94" s="228">
        <f t="shared" ca="1" si="106"/>
        <v>0</v>
      </c>
      <c r="CD94" s="228">
        <f t="shared" ca="1" si="106"/>
        <v>0</v>
      </c>
      <c r="CE94" s="228">
        <f t="shared" ca="1" si="106"/>
        <v>0</v>
      </c>
      <c r="CF94" s="228">
        <f t="shared" ca="1" si="106"/>
        <v>0</v>
      </c>
      <c r="CG94" s="228">
        <f t="shared" ca="1" si="106"/>
        <v>0</v>
      </c>
      <c r="CH94" s="228">
        <f t="shared" ca="1" si="106"/>
        <v>0</v>
      </c>
      <c r="CI94" s="228">
        <f t="shared" ca="1" si="106"/>
        <v>0</v>
      </c>
      <c r="CJ94" s="228">
        <f t="shared" ca="1" si="107"/>
        <v>0</v>
      </c>
      <c r="CK94" s="228">
        <f t="shared" ca="1" si="107"/>
        <v>0</v>
      </c>
      <c r="CL94" s="228">
        <f t="shared" ca="1" si="107"/>
        <v>0</v>
      </c>
      <c r="CM94" s="228">
        <f t="shared" ca="1" si="107"/>
        <v>0</v>
      </c>
      <c r="CN94" s="228">
        <f t="shared" ca="1" si="107"/>
        <v>0</v>
      </c>
      <c r="CO94" s="228">
        <f t="shared" ca="1" si="107"/>
        <v>0</v>
      </c>
      <c r="CP94" s="228">
        <f t="shared" ca="1" si="107"/>
        <v>0</v>
      </c>
      <c r="CQ94" s="228">
        <f t="shared" ca="1" si="107"/>
        <v>0</v>
      </c>
      <c r="CR94" s="228">
        <f t="shared" ca="1" si="107"/>
        <v>0</v>
      </c>
      <c r="CS94" s="228">
        <f t="shared" ca="1" si="107"/>
        <v>0</v>
      </c>
      <c r="CT94" s="228">
        <f t="shared" ca="1" si="108"/>
        <v>0</v>
      </c>
      <c r="CU94" s="228">
        <f t="shared" ca="1" si="108"/>
        <v>0</v>
      </c>
      <c r="CV94" s="228">
        <f t="shared" ca="1" si="108"/>
        <v>0</v>
      </c>
      <c r="CW94" s="228">
        <f t="shared" ca="1" si="108"/>
        <v>0</v>
      </c>
      <c r="CX94" s="228">
        <f t="shared" ca="1" si="108"/>
        <v>0</v>
      </c>
      <c r="CY94" s="228">
        <f t="shared" ca="1" si="108"/>
        <v>0</v>
      </c>
      <c r="CZ94" s="228">
        <f t="shared" ca="1" si="108"/>
        <v>0</v>
      </c>
      <c r="DA94" s="228">
        <f t="shared" ca="1" si="108"/>
        <v>0</v>
      </c>
      <c r="DB94" s="228">
        <f t="shared" ca="1" si="108"/>
        <v>0</v>
      </c>
      <c r="DC94" s="228">
        <f t="shared" ca="1" si="108"/>
        <v>0</v>
      </c>
      <c r="DE94" s="403" t="str">
        <f t="shared" ca="1" si="86"/>
        <v>G.5.</v>
      </c>
      <c r="DF94" s="273">
        <f t="shared" ca="1" si="109"/>
        <v>1</v>
      </c>
      <c r="DG94" s="261">
        <f t="shared" ca="1" si="110"/>
        <v>21</v>
      </c>
    </row>
    <row r="95" spans="1:112" ht="15.75" hidden="1" customHeight="1">
      <c r="A95" s="210">
        <v>83</v>
      </c>
      <c r="B95" s="347" t="str">
        <f t="shared" ca="1" si="83"/>
        <v>G.6.</v>
      </c>
      <c r="C95" s="216" t="str">
        <f t="shared" ca="1" si="84"/>
        <v>Veiklos ir palaikymo (atnaujinimo) sąnaudos 1 (privataus ir NVO sektoriaus)</v>
      </c>
      <c r="D95" s="217"/>
      <c r="E95" s="239">
        <f t="shared" ca="1" si="85"/>
        <v>0.21</v>
      </c>
      <c r="F95" s="233">
        <f ca="1">H95+NPV(FD,I95:INDEX(I95:DC95,PAL))</f>
        <v>0</v>
      </c>
      <c r="G95" s="230">
        <f ca="1">SUMIF($H$5:$DC$5,"&lt;="&amp;PAL,$H95:$DC95)</f>
        <v>0</v>
      </c>
      <c r="H95" s="228">
        <f t="shared" ca="1" si="102"/>
        <v>0</v>
      </c>
      <c r="I95" s="228">
        <f t="shared" ca="1" si="102"/>
        <v>0</v>
      </c>
      <c r="J95" s="228">
        <f t="shared" ca="1" si="102"/>
        <v>0</v>
      </c>
      <c r="K95" s="228">
        <f t="shared" ca="1" si="102"/>
        <v>0</v>
      </c>
      <c r="L95" s="228">
        <f t="shared" ca="1" si="102"/>
        <v>0</v>
      </c>
      <c r="M95" s="228">
        <f t="shared" ca="1" si="102"/>
        <v>0</v>
      </c>
      <c r="N95" s="228">
        <f t="shared" ca="1" si="102"/>
        <v>0</v>
      </c>
      <c r="O95" s="228">
        <f t="shared" ca="1" si="102"/>
        <v>0</v>
      </c>
      <c r="P95" s="228">
        <f t="shared" ca="1" si="102"/>
        <v>0</v>
      </c>
      <c r="Q95" s="228">
        <f t="shared" ca="1" si="102"/>
        <v>0</v>
      </c>
      <c r="R95" s="228">
        <f t="shared" ca="1" si="102"/>
        <v>0</v>
      </c>
      <c r="S95" s="228">
        <f t="shared" ca="1" si="102"/>
        <v>0</v>
      </c>
      <c r="T95" s="228">
        <f t="shared" ca="1" si="102"/>
        <v>0</v>
      </c>
      <c r="U95" s="228">
        <f t="shared" ca="1" si="102"/>
        <v>0</v>
      </c>
      <c r="V95" s="228">
        <f t="shared" ca="1" si="102"/>
        <v>0</v>
      </c>
      <c r="W95" s="228">
        <f t="shared" ca="1" si="102"/>
        <v>0</v>
      </c>
      <c r="X95" s="228">
        <f t="shared" ca="1" si="103"/>
        <v>0</v>
      </c>
      <c r="Y95" s="228">
        <f t="shared" ca="1" si="103"/>
        <v>0</v>
      </c>
      <c r="Z95" s="228">
        <f t="shared" ca="1" si="103"/>
        <v>0</v>
      </c>
      <c r="AA95" s="228">
        <f t="shared" ca="1" si="103"/>
        <v>0</v>
      </c>
      <c r="AB95" s="228">
        <f t="shared" ca="1" si="103"/>
        <v>0</v>
      </c>
      <c r="AC95" s="228">
        <f t="shared" ca="1" si="103"/>
        <v>0</v>
      </c>
      <c r="AD95" s="228">
        <f t="shared" ca="1" si="103"/>
        <v>0</v>
      </c>
      <c r="AE95" s="228">
        <f t="shared" ca="1" si="103"/>
        <v>0</v>
      </c>
      <c r="AF95" s="228">
        <f t="shared" ca="1" si="103"/>
        <v>0</v>
      </c>
      <c r="AG95" s="228">
        <f t="shared" ca="1" si="103"/>
        <v>0</v>
      </c>
      <c r="AH95" s="228">
        <f t="shared" ca="1" si="103"/>
        <v>0</v>
      </c>
      <c r="AI95" s="228">
        <f t="shared" ca="1" si="103"/>
        <v>0</v>
      </c>
      <c r="AJ95" s="228">
        <f t="shared" ca="1" si="103"/>
        <v>0</v>
      </c>
      <c r="AK95" s="228">
        <f t="shared" ca="1" si="103"/>
        <v>0</v>
      </c>
      <c r="AL95" s="228">
        <f t="shared" ca="1" si="103"/>
        <v>0</v>
      </c>
      <c r="AM95" s="228">
        <f t="shared" ca="1" si="103"/>
        <v>0</v>
      </c>
      <c r="AN95" s="228">
        <f t="shared" ca="1" si="104"/>
        <v>0</v>
      </c>
      <c r="AO95" s="228">
        <f t="shared" ca="1" si="104"/>
        <v>0</v>
      </c>
      <c r="AP95" s="228">
        <f t="shared" ca="1" si="104"/>
        <v>0</v>
      </c>
      <c r="AQ95" s="228">
        <f t="shared" ca="1" si="104"/>
        <v>0</v>
      </c>
      <c r="AR95" s="228">
        <f t="shared" ca="1" si="104"/>
        <v>0</v>
      </c>
      <c r="AS95" s="228">
        <f t="shared" ca="1" si="104"/>
        <v>0</v>
      </c>
      <c r="AT95" s="228">
        <f t="shared" ca="1" si="104"/>
        <v>0</v>
      </c>
      <c r="AU95" s="228">
        <f t="shared" ca="1" si="104"/>
        <v>0</v>
      </c>
      <c r="AV95" s="228">
        <f t="shared" ca="1" si="104"/>
        <v>0</v>
      </c>
      <c r="AW95" s="228">
        <f t="shared" ca="1" si="104"/>
        <v>0</v>
      </c>
      <c r="AX95" s="228">
        <f t="shared" ca="1" si="104"/>
        <v>0</v>
      </c>
      <c r="AY95" s="228">
        <f t="shared" ca="1" si="104"/>
        <v>0</v>
      </c>
      <c r="AZ95" s="228">
        <f t="shared" ca="1" si="104"/>
        <v>0</v>
      </c>
      <c r="BA95" s="228">
        <f t="shared" ca="1" si="104"/>
        <v>0</v>
      </c>
      <c r="BB95" s="228">
        <f t="shared" ca="1" si="104"/>
        <v>0</v>
      </c>
      <c r="BC95" s="228">
        <f t="shared" ca="1" si="104"/>
        <v>0</v>
      </c>
      <c r="BD95" s="228">
        <f t="shared" ca="1" si="105"/>
        <v>0</v>
      </c>
      <c r="BE95" s="228">
        <f t="shared" ca="1" si="105"/>
        <v>0</v>
      </c>
      <c r="BF95" s="228">
        <f t="shared" ca="1" si="105"/>
        <v>0</v>
      </c>
      <c r="BG95" s="228">
        <f t="shared" ca="1" si="105"/>
        <v>0</v>
      </c>
      <c r="BH95" s="228">
        <f t="shared" ca="1" si="105"/>
        <v>0</v>
      </c>
      <c r="BI95" s="228">
        <f t="shared" ca="1" si="105"/>
        <v>0</v>
      </c>
      <c r="BJ95" s="228">
        <f t="shared" ca="1" si="105"/>
        <v>0</v>
      </c>
      <c r="BK95" s="228">
        <f t="shared" ca="1" si="105"/>
        <v>0</v>
      </c>
      <c r="BL95" s="228">
        <f t="shared" ca="1" si="105"/>
        <v>0</v>
      </c>
      <c r="BM95" s="228">
        <f t="shared" ca="1" si="105"/>
        <v>0</v>
      </c>
      <c r="BN95" s="228">
        <f t="shared" ca="1" si="105"/>
        <v>0</v>
      </c>
      <c r="BO95" s="228">
        <f t="shared" ca="1" si="105"/>
        <v>0</v>
      </c>
      <c r="BP95" s="228">
        <f t="shared" ca="1" si="105"/>
        <v>0</v>
      </c>
      <c r="BQ95" s="228">
        <f t="shared" ca="1" si="105"/>
        <v>0</v>
      </c>
      <c r="BR95" s="228">
        <f t="shared" ca="1" si="105"/>
        <v>0</v>
      </c>
      <c r="BS95" s="228">
        <f t="shared" ca="1" si="105"/>
        <v>0</v>
      </c>
      <c r="BT95" s="228">
        <f t="shared" ca="1" si="106"/>
        <v>0</v>
      </c>
      <c r="BU95" s="228">
        <f t="shared" ca="1" si="106"/>
        <v>0</v>
      </c>
      <c r="BV95" s="228">
        <f t="shared" ca="1" si="106"/>
        <v>0</v>
      </c>
      <c r="BW95" s="228">
        <f t="shared" ca="1" si="106"/>
        <v>0</v>
      </c>
      <c r="BX95" s="228">
        <f t="shared" ca="1" si="106"/>
        <v>0</v>
      </c>
      <c r="BY95" s="228">
        <f t="shared" ca="1" si="106"/>
        <v>0</v>
      </c>
      <c r="BZ95" s="228">
        <f t="shared" ca="1" si="106"/>
        <v>0</v>
      </c>
      <c r="CA95" s="228">
        <f t="shared" ca="1" si="106"/>
        <v>0</v>
      </c>
      <c r="CB95" s="228">
        <f t="shared" ca="1" si="106"/>
        <v>0</v>
      </c>
      <c r="CC95" s="228">
        <f t="shared" ca="1" si="106"/>
        <v>0</v>
      </c>
      <c r="CD95" s="228">
        <f t="shared" ca="1" si="106"/>
        <v>0</v>
      </c>
      <c r="CE95" s="228">
        <f t="shared" ca="1" si="106"/>
        <v>0</v>
      </c>
      <c r="CF95" s="228">
        <f t="shared" ca="1" si="106"/>
        <v>0</v>
      </c>
      <c r="CG95" s="228">
        <f t="shared" ca="1" si="106"/>
        <v>0</v>
      </c>
      <c r="CH95" s="228">
        <f t="shared" ca="1" si="106"/>
        <v>0</v>
      </c>
      <c r="CI95" s="228">
        <f t="shared" ca="1" si="106"/>
        <v>0</v>
      </c>
      <c r="CJ95" s="228">
        <f t="shared" ca="1" si="107"/>
        <v>0</v>
      </c>
      <c r="CK95" s="228">
        <f t="shared" ca="1" si="107"/>
        <v>0</v>
      </c>
      <c r="CL95" s="228">
        <f t="shared" ca="1" si="107"/>
        <v>0</v>
      </c>
      <c r="CM95" s="228">
        <f t="shared" ca="1" si="107"/>
        <v>0</v>
      </c>
      <c r="CN95" s="228">
        <f t="shared" ca="1" si="107"/>
        <v>0</v>
      </c>
      <c r="CO95" s="228">
        <f t="shared" ca="1" si="107"/>
        <v>0</v>
      </c>
      <c r="CP95" s="228">
        <f t="shared" ca="1" si="107"/>
        <v>0</v>
      </c>
      <c r="CQ95" s="228">
        <f t="shared" ca="1" si="107"/>
        <v>0</v>
      </c>
      <c r="CR95" s="228">
        <f t="shared" ca="1" si="107"/>
        <v>0</v>
      </c>
      <c r="CS95" s="228">
        <f t="shared" ca="1" si="107"/>
        <v>0</v>
      </c>
      <c r="CT95" s="228">
        <f t="shared" ca="1" si="108"/>
        <v>0</v>
      </c>
      <c r="CU95" s="228">
        <f t="shared" ca="1" si="108"/>
        <v>0</v>
      </c>
      <c r="CV95" s="228">
        <f t="shared" ca="1" si="108"/>
        <v>0</v>
      </c>
      <c r="CW95" s="228">
        <f t="shared" ca="1" si="108"/>
        <v>0</v>
      </c>
      <c r="CX95" s="228">
        <f t="shared" ca="1" si="108"/>
        <v>0</v>
      </c>
      <c r="CY95" s="228">
        <f t="shared" ca="1" si="108"/>
        <v>0</v>
      </c>
      <c r="CZ95" s="228">
        <f t="shared" ca="1" si="108"/>
        <v>0</v>
      </c>
      <c r="DA95" s="228">
        <f t="shared" ca="1" si="108"/>
        <v>0</v>
      </c>
      <c r="DB95" s="228">
        <f t="shared" ca="1" si="108"/>
        <v>0</v>
      </c>
      <c r="DC95" s="228">
        <f t="shared" ca="1" si="108"/>
        <v>0</v>
      </c>
      <c r="DE95" s="403" t="str">
        <f t="shared" ca="1" si="86"/>
        <v>G.6.</v>
      </c>
      <c r="DF95" s="273">
        <f t="shared" ca="1" si="109"/>
        <v>1</v>
      </c>
      <c r="DG95" s="261">
        <f t="shared" ca="1" si="110"/>
        <v>21</v>
      </c>
    </row>
    <row r="96" spans="1:112" ht="15.75" hidden="1" customHeight="1">
      <c r="A96" s="210">
        <v>84</v>
      </c>
      <c r="B96" s="347" t="str">
        <f t="shared" ca="1" si="83"/>
        <v>G.7.</v>
      </c>
      <c r="C96" s="216" t="str">
        <f t="shared" ca="1" si="84"/>
        <v>Veiklos ir palaikymo (atnaujinimo) sąnaudos 2 (privataus ir NVO sektoriaus)</v>
      </c>
      <c r="D96" s="217"/>
      <c r="E96" s="239">
        <f t="shared" ca="1" si="85"/>
        <v>0.21</v>
      </c>
      <c r="F96" s="233">
        <f ca="1">H96+NPV(FD,I96:INDEX(I96:DC96,PAL))</f>
        <v>0</v>
      </c>
      <c r="G96" s="230">
        <f ca="1">SUMIF($H$5:$DC$5,"&lt;="&amp;PAL,$H96:$DC96)</f>
        <v>0</v>
      </c>
      <c r="H96" s="228">
        <f t="shared" ca="1" si="102"/>
        <v>0</v>
      </c>
      <c r="I96" s="228">
        <f t="shared" ca="1" si="102"/>
        <v>0</v>
      </c>
      <c r="J96" s="228">
        <f t="shared" ca="1" si="102"/>
        <v>0</v>
      </c>
      <c r="K96" s="228">
        <f t="shared" ca="1" si="102"/>
        <v>0</v>
      </c>
      <c r="L96" s="228">
        <f t="shared" ca="1" si="102"/>
        <v>0</v>
      </c>
      <c r="M96" s="228">
        <f t="shared" ca="1" si="102"/>
        <v>0</v>
      </c>
      <c r="N96" s="228">
        <f t="shared" ca="1" si="102"/>
        <v>0</v>
      </c>
      <c r="O96" s="228">
        <f t="shared" ca="1" si="102"/>
        <v>0</v>
      </c>
      <c r="P96" s="228">
        <f t="shared" ca="1" si="102"/>
        <v>0</v>
      </c>
      <c r="Q96" s="228">
        <f t="shared" ca="1" si="102"/>
        <v>0</v>
      </c>
      <c r="R96" s="228">
        <f t="shared" ca="1" si="102"/>
        <v>0</v>
      </c>
      <c r="S96" s="228">
        <f t="shared" ca="1" si="102"/>
        <v>0</v>
      </c>
      <c r="T96" s="228">
        <f t="shared" ca="1" si="102"/>
        <v>0</v>
      </c>
      <c r="U96" s="228">
        <f t="shared" ca="1" si="102"/>
        <v>0</v>
      </c>
      <c r="V96" s="228">
        <f t="shared" ca="1" si="102"/>
        <v>0</v>
      </c>
      <c r="W96" s="228">
        <f t="shared" ca="1" si="102"/>
        <v>0</v>
      </c>
      <c r="X96" s="228">
        <f t="shared" ca="1" si="103"/>
        <v>0</v>
      </c>
      <c r="Y96" s="228">
        <f t="shared" ca="1" si="103"/>
        <v>0</v>
      </c>
      <c r="Z96" s="228">
        <f t="shared" ca="1" si="103"/>
        <v>0</v>
      </c>
      <c r="AA96" s="228">
        <f t="shared" ca="1" si="103"/>
        <v>0</v>
      </c>
      <c r="AB96" s="228">
        <f t="shared" ca="1" si="103"/>
        <v>0</v>
      </c>
      <c r="AC96" s="228">
        <f t="shared" ca="1" si="103"/>
        <v>0</v>
      </c>
      <c r="AD96" s="228">
        <f t="shared" ca="1" si="103"/>
        <v>0</v>
      </c>
      <c r="AE96" s="228">
        <f t="shared" ca="1" si="103"/>
        <v>0</v>
      </c>
      <c r="AF96" s="228">
        <f t="shared" ca="1" si="103"/>
        <v>0</v>
      </c>
      <c r="AG96" s="228">
        <f t="shared" ca="1" si="103"/>
        <v>0</v>
      </c>
      <c r="AH96" s="228">
        <f t="shared" ca="1" si="103"/>
        <v>0</v>
      </c>
      <c r="AI96" s="228">
        <f t="shared" ca="1" si="103"/>
        <v>0</v>
      </c>
      <c r="AJ96" s="228">
        <f t="shared" ca="1" si="103"/>
        <v>0</v>
      </c>
      <c r="AK96" s="228">
        <f t="shared" ca="1" si="103"/>
        <v>0</v>
      </c>
      <c r="AL96" s="228">
        <f t="shared" ca="1" si="103"/>
        <v>0</v>
      </c>
      <c r="AM96" s="228">
        <f t="shared" ca="1" si="103"/>
        <v>0</v>
      </c>
      <c r="AN96" s="228">
        <f t="shared" ca="1" si="104"/>
        <v>0</v>
      </c>
      <c r="AO96" s="228">
        <f t="shared" ca="1" si="104"/>
        <v>0</v>
      </c>
      <c r="AP96" s="228">
        <f t="shared" ca="1" si="104"/>
        <v>0</v>
      </c>
      <c r="AQ96" s="228">
        <f t="shared" ca="1" si="104"/>
        <v>0</v>
      </c>
      <c r="AR96" s="228">
        <f t="shared" ca="1" si="104"/>
        <v>0</v>
      </c>
      <c r="AS96" s="228">
        <f t="shared" ca="1" si="104"/>
        <v>0</v>
      </c>
      <c r="AT96" s="228">
        <f t="shared" ca="1" si="104"/>
        <v>0</v>
      </c>
      <c r="AU96" s="228">
        <f t="shared" ca="1" si="104"/>
        <v>0</v>
      </c>
      <c r="AV96" s="228">
        <f t="shared" ca="1" si="104"/>
        <v>0</v>
      </c>
      <c r="AW96" s="228">
        <f t="shared" ca="1" si="104"/>
        <v>0</v>
      </c>
      <c r="AX96" s="228">
        <f t="shared" ca="1" si="104"/>
        <v>0</v>
      </c>
      <c r="AY96" s="228">
        <f t="shared" ca="1" si="104"/>
        <v>0</v>
      </c>
      <c r="AZ96" s="228">
        <f t="shared" ca="1" si="104"/>
        <v>0</v>
      </c>
      <c r="BA96" s="228">
        <f t="shared" ca="1" si="104"/>
        <v>0</v>
      </c>
      <c r="BB96" s="228">
        <f t="shared" ca="1" si="104"/>
        <v>0</v>
      </c>
      <c r="BC96" s="228">
        <f t="shared" ca="1" si="104"/>
        <v>0</v>
      </c>
      <c r="BD96" s="228">
        <f t="shared" ca="1" si="105"/>
        <v>0</v>
      </c>
      <c r="BE96" s="228">
        <f t="shared" ca="1" si="105"/>
        <v>0</v>
      </c>
      <c r="BF96" s="228">
        <f t="shared" ca="1" si="105"/>
        <v>0</v>
      </c>
      <c r="BG96" s="228">
        <f t="shared" ca="1" si="105"/>
        <v>0</v>
      </c>
      <c r="BH96" s="228">
        <f t="shared" ca="1" si="105"/>
        <v>0</v>
      </c>
      <c r="BI96" s="228">
        <f t="shared" ca="1" si="105"/>
        <v>0</v>
      </c>
      <c r="BJ96" s="228">
        <f t="shared" ca="1" si="105"/>
        <v>0</v>
      </c>
      <c r="BK96" s="228">
        <f t="shared" ca="1" si="105"/>
        <v>0</v>
      </c>
      <c r="BL96" s="228">
        <f t="shared" ca="1" si="105"/>
        <v>0</v>
      </c>
      <c r="BM96" s="228">
        <f t="shared" ca="1" si="105"/>
        <v>0</v>
      </c>
      <c r="BN96" s="228">
        <f t="shared" ca="1" si="105"/>
        <v>0</v>
      </c>
      <c r="BO96" s="228">
        <f t="shared" ca="1" si="105"/>
        <v>0</v>
      </c>
      <c r="BP96" s="228">
        <f t="shared" ca="1" si="105"/>
        <v>0</v>
      </c>
      <c r="BQ96" s="228">
        <f t="shared" ca="1" si="105"/>
        <v>0</v>
      </c>
      <c r="BR96" s="228">
        <f t="shared" ca="1" si="105"/>
        <v>0</v>
      </c>
      <c r="BS96" s="228">
        <f t="shared" ca="1" si="105"/>
        <v>0</v>
      </c>
      <c r="BT96" s="228">
        <f t="shared" ca="1" si="106"/>
        <v>0</v>
      </c>
      <c r="BU96" s="228">
        <f t="shared" ca="1" si="106"/>
        <v>0</v>
      </c>
      <c r="BV96" s="228">
        <f t="shared" ca="1" si="106"/>
        <v>0</v>
      </c>
      <c r="BW96" s="228">
        <f t="shared" ca="1" si="106"/>
        <v>0</v>
      </c>
      <c r="BX96" s="228">
        <f t="shared" ca="1" si="106"/>
        <v>0</v>
      </c>
      <c r="BY96" s="228">
        <f t="shared" ca="1" si="106"/>
        <v>0</v>
      </c>
      <c r="BZ96" s="228">
        <f t="shared" ca="1" si="106"/>
        <v>0</v>
      </c>
      <c r="CA96" s="228">
        <f t="shared" ca="1" si="106"/>
        <v>0</v>
      </c>
      <c r="CB96" s="228">
        <f t="shared" ca="1" si="106"/>
        <v>0</v>
      </c>
      <c r="CC96" s="228">
        <f t="shared" ca="1" si="106"/>
        <v>0</v>
      </c>
      <c r="CD96" s="228">
        <f t="shared" ca="1" si="106"/>
        <v>0</v>
      </c>
      <c r="CE96" s="228">
        <f t="shared" ca="1" si="106"/>
        <v>0</v>
      </c>
      <c r="CF96" s="228">
        <f t="shared" ca="1" si="106"/>
        <v>0</v>
      </c>
      <c r="CG96" s="228">
        <f t="shared" ca="1" si="106"/>
        <v>0</v>
      </c>
      <c r="CH96" s="228">
        <f t="shared" ca="1" si="106"/>
        <v>0</v>
      </c>
      <c r="CI96" s="228">
        <f t="shared" ca="1" si="106"/>
        <v>0</v>
      </c>
      <c r="CJ96" s="228">
        <f t="shared" ca="1" si="107"/>
        <v>0</v>
      </c>
      <c r="CK96" s="228">
        <f t="shared" ca="1" si="107"/>
        <v>0</v>
      </c>
      <c r="CL96" s="228">
        <f t="shared" ca="1" si="107"/>
        <v>0</v>
      </c>
      <c r="CM96" s="228">
        <f t="shared" ca="1" si="107"/>
        <v>0</v>
      </c>
      <c r="CN96" s="228">
        <f t="shared" ca="1" si="107"/>
        <v>0</v>
      </c>
      <c r="CO96" s="228">
        <f t="shared" ca="1" si="107"/>
        <v>0</v>
      </c>
      <c r="CP96" s="228">
        <f t="shared" ca="1" si="107"/>
        <v>0</v>
      </c>
      <c r="CQ96" s="228">
        <f t="shared" ca="1" si="107"/>
        <v>0</v>
      </c>
      <c r="CR96" s="228">
        <f t="shared" ca="1" si="107"/>
        <v>0</v>
      </c>
      <c r="CS96" s="228">
        <f t="shared" ca="1" si="107"/>
        <v>0</v>
      </c>
      <c r="CT96" s="228">
        <f t="shared" ca="1" si="108"/>
        <v>0</v>
      </c>
      <c r="CU96" s="228">
        <f t="shared" ca="1" si="108"/>
        <v>0</v>
      </c>
      <c r="CV96" s="228">
        <f t="shared" ca="1" si="108"/>
        <v>0</v>
      </c>
      <c r="CW96" s="228">
        <f t="shared" ca="1" si="108"/>
        <v>0</v>
      </c>
      <c r="CX96" s="228">
        <f t="shared" ca="1" si="108"/>
        <v>0</v>
      </c>
      <c r="CY96" s="228">
        <f t="shared" ca="1" si="108"/>
        <v>0</v>
      </c>
      <c r="CZ96" s="228">
        <f t="shared" ca="1" si="108"/>
        <v>0</v>
      </c>
      <c r="DA96" s="228">
        <f t="shared" ca="1" si="108"/>
        <v>0</v>
      </c>
      <c r="DB96" s="228">
        <f t="shared" ca="1" si="108"/>
        <v>0</v>
      </c>
      <c r="DC96" s="228">
        <f t="shared" ca="1" si="108"/>
        <v>0</v>
      </c>
      <c r="DE96" s="403" t="str">
        <f t="shared" ca="1" si="86"/>
        <v>G.7.</v>
      </c>
      <c r="DF96" s="273">
        <f t="shared" ca="1" si="109"/>
        <v>1</v>
      </c>
      <c r="DG96" s="261">
        <f t="shared" ca="1" si="110"/>
        <v>21</v>
      </c>
    </row>
    <row r="97" spans="1:111" ht="15.75" hidden="1" customHeight="1">
      <c r="A97" s="210">
        <v>85</v>
      </c>
      <c r="B97" s="347" t="str">
        <f t="shared" ca="1" si="83"/>
        <v>G.8.</v>
      </c>
      <c r="C97" s="216" t="str">
        <f t="shared" ca="1" si="84"/>
        <v>Veiklos ir palaikymo (atnaujinimo) sąnaudos 3 (privataus ir NVO sektoriaus)</v>
      </c>
      <c r="D97" s="217"/>
      <c r="E97" s="239">
        <f t="shared" ca="1" si="85"/>
        <v>0.21</v>
      </c>
      <c r="F97" s="233">
        <f ca="1">H97+NPV(FD,I97:INDEX(I97:DC97,PAL))</f>
        <v>0</v>
      </c>
      <c r="G97" s="230">
        <f ca="1">SUMIF($H$5:$DC$5,"&lt;="&amp;PAL,$H97:$DC97)</f>
        <v>0</v>
      </c>
      <c r="H97" s="228">
        <f t="shared" ca="1" si="102"/>
        <v>0</v>
      </c>
      <c r="I97" s="228">
        <f t="shared" ca="1" si="102"/>
        <v>0</v>
      </c>
      <c r="J97" s="228">
        <f t="shared" ca="1" si="102"/>
        <v>0</v>
      </c>
      <c r="K97" s="228">
        <f t="shared" ca="1" si="102"/>
        <v>0</v>
      </c>
      <c r="L97" s="228">
        <f t="shared" ca="1" si="102"/>
        <v>0</v>
      </c>
      <c r="M97" s="228">
        <f t="shared" ca="1" si="102"/>
        <v>0</v>
      </c>
      <c r="N97" s="228">
        <f t="shared" ca="1" si="102"/>
        <v>0</v>
      </c>
      <c r="O97" s="228">
        <f t="shared" ca="1" si="102"/>
        <v>0</v>
      </c>
      <c r="P97" s="228">
        <f t="shared" ca="1" si="102"/>
        <v>0</v>
      </c>
      <c r="Q97" s="228">
        <f t="shared" ca="1" si="102"/>
        <v>0</v>
      </c>
      <c r="R97" s="228">
        <f t="shared" ca="1" si="102"/>
        <v>0</v>
      </c>
      <c r="S97" s="228">
        <f t="shared" ca="1" si="102"/>
        <v>0</v>
      </c>
      <c r="T97" s="228">
        <f t="shared" ca="1" si="102"/>
        <v>0</v>
      </c>
      <c r="U97" s="228">
        <f t="shared" ca="1" si="102"/>
        <v>0</v>
      </c>
      <c r="V97" s="228">
        <f t="shared" ca="1" si="102"/>
        <v>0</v>
      </c>
      <c r="W97" s="228">
        <f t="shared" ca="1" si="102"/>
        <v>0</v>
      </c>
      <c r="X97" s="228">
        <f t="shared" ca="1" si="103"/>
        <v>0</v>
      </c>
      <c r="Y97" s="228">
        <f t="shared" ca="1" si="103"/>
        <v>0</v>
      </c>
      <c r="Z97" s="228">
        <f t="shared" ca="1" si="103"/>
        <v>0</v>
      </c>
      <c r="AA97" s="228">
        <f t="shared" ca="1" si="103"/>
        <v>0</v>
      </c>
      <c r="AB97" s="228">
        <f t="shared" ca="1" si="103"/>
        <v>0</v>
      </c>
      <c r="AC97" s="228">
        <f t="shared" ca="1" si="103"/>
        <v>0</v>
      </c>
      <c r="AD97" s="228">
        <f t="shared" ca="1" si="103"/>
        <v>0</v>
      </c>
      <c r="AE97" s="228">
        <f t="shared" ca="1" si="103"/>
        <v>0</v>
      </c>
      <c r="AF97" s="228">
        <f t="shared" ca="1" si="103"/>
        <v>0</v>
      </c>
      <c r="AG97" s="228">
        <f t="shared" ca="1" si="103"/>
        <v>0</v>
      </c>
      <c r="AH97" s="228">
        <f t="shared" ca="1" si="103"/>
        <v>0</v>
      </c>
      <c r="AI97" s="228">
        <f t="shared" ca="1" si="103"/>
        <v>0</v>
      </c>
      <c r="AJ97" s="228">
        <f t="shared" ca="1" si="103"/>
        <v>0</v>
      </c>
      <c r="AK97" s="228">
        <f t="shared" ca="1" si="103"/>
        <v>0</v>
      </c>
      <c r="AL97" s="228">
        <f t="shared" ca="1" si="103"/>
        <v>0</v>
      </c>
      <c r="AM97" s="228">
        <f t="shared" ca="1" si="103"/>
        <v>0</v>
      </c>
      <c r="AN97" s="228">
        <f t="shared" ca="1" si="104"/>
        <v>0</v>
      </c>
      <c r="AO97" s="228">
        <f t="shared" ca="1" si="104"/>
        <v>0</v>
      </c>
      <c r="AP97" s="228">
        <f t="shared" ca="1" si="104"/>
        <v>0</v>
      </c>
      <c r="AQ97" s="228">
        <f t="shared" ca="1" si="104"/>
        <v>0</v>
      </c>
      <c r="AR97" s="228">
        <f t="shared" ca="1" si="104"/>
        <v>0</v>
      </c>
      <c r="AS97" s="228">
        <f t="shared" ca="1" si="104"/>
        <v>0</v>
      </c>
      <c r="AT97" s="228">
        <f t="shared" ca="1" si="104"/>
        <v>0</v>
      </c>
      <c r="AU97" s="228">
        <f t="shared" ca="1" si="104"/>
        <v>0</v>
      </c>
      <c r="AV97" s="228">
        <f t="shared" ca="1" si="104"/>
        <v>0</v>
      </c>
      <c r="AW97" s="228">
        <f t="shared" ca="1" si="104"/>
        <v>0</v>
      </c>
      <c r="AX97" s="228">
        <f t="shared" ca="1" si="104"/>
        <v>0</v>
      </c>
      <c r="AY97" s="228">
        <f t="shared" ca="1" si="104"/>
        <v>0</v>
      </c>
      <c r="AZ97" s="228">
        <f t="shared" ca="1" si="104"/>
        <v>0</v>
      </c>
      <c r="BA97" s="228">
        <f t="shared" ca="1" si="104"/>
        <v>0</v>
      </c>
      <c r="BB97" s="228">
        <f t="shared" ca="1" si="104"/>
        <v>0</v>
      </c>
      <c r="BC97" s="228">
        <f t="shared" ca="1" si="104"/>
        <v>0</v>
      </c>
      <c r="BD97" s="228">
        <f t="shared" ca="1" si="105"/>
        <v>0</v>
      </c>
      <c r="BE97" s="228">
        <f t="shared" ca="1" si="105"/>
        <v>0</v>
      </c>
      <c r="BF97" s="228">
        <f t="shared" ca="1" si="105"/>
        <v>0</v>
      </c>
      <c r="BG97" s="228">
        <f t="shared" ca="1" si="105"/>
        <v>0</v>
      </c>
      <c r="BH97" s="228">
        <f t="shared" ca="1" si="105"/>
        <v>0</v>
      </c>
      <c r="BI97" s="228">
        <f t="shared" ca="1" si="105"/>
        <v>0</v>
      </c>
      <c r="BJ97" s="228">
        <f t="shared" ca="1" si="105"/>
        <v>0</v>
      </c>
      <c r="BK97" s="228">
        <f t="shared" ca="1" si="105"/>
        <v>0</v>
      </c>
      <c r="BL97" s="228">
        <f t="shared" ca="1" si="105"/>
        <v>0</v>
      </c>
      <c r="BM97" s="228">
        <f t="shared" ca="1" si="105"/>
        <v>0</v>
      </c>
      <c r="BN97" s="228">
        <f t="shared" ca="1" si="105"/>
        <v>0</v>
      </c>
      <c r="BO97" s="228">
        <f t="shared" ca="1" si="105"/>
        <v>0</v>
      </c>
      <c r="BP97" s="228">
        <f t="shared" ca="1" si="105"/>
        <v>0</v>
      </c>
      <c r="BQ97" s="228">
        <f t="shared" ca="1" si="105"/>
        <v>0</v>
      </c>
      <c r="BR97" s="228">
        <f t="shared" ca="1" si="105"/>
        <v>0</v>
      </c>
      <c r="BS97" s="228">
        <f t="shared" ca="1" si="105"/>
        <v>0</v>
      </c>
      <c r="BT97" s="228">
        <f t="shared" ca="1" si="106"/>
        <v>0</v>
      </c>
      <c r="BU97" s="228">
        <f t="shared" ca="1" si="106"/>
        <v>0</v>
      </c>
      <c r="BV97" s="228">
        <f t="shared" ca="1" si="106"/>
        <v>0</v>
      </c>
      <c r="BW97" s="228">
        <f t="shared" ca="1" si="106"/>
        <v>0</v>
      </c>
      <c r="BX97" s="228">
        <f t="shared" ca="1" si="106"/>
        <v>0</v>
      </c>
      <c r="BY97" s="228">
        <f t="shared" ca="1" si="106"/>
        <v>0</v>
      </c>
      <c r="BZ97" s="228">
        <f t="shared" ca="1" si="106"/>
        <v>0</v>
      </c>
      <c r="CA97" s="228">
        <f t="shared" ca="1" si="106"/>
        <v>0</v>
      </c>
      <c r="CB97" s="228">
        <f t="shared" ca="1" si="106"/>
        <v>0</v>
      </c>
      <c r="CC97" s="228">
        <f t="shared" ca="1" si="106"/>
        <v>0</v>
      </c>
      <c r="CD97" s="228">
        <f t="shared" ca="1" si="106"/>
        <v>0</v>
      </c>
      <c r="CE97" s="228">
        <f t="shared" ca="1" si="106"/>
        <v>0</v>
      </c>
      <c r="CF97" s="228">
        <f t="shared" ca="1" si="106"/>
        <v>0</v>
      </c>
      <c r="CG97" s="228">
        <f t="shared" ca="1" si="106"/>
        <v>0</v>
      </c>
      <c r="CH97" s="228">
        <f t="shared" ca="1" si="106"/>
        <v>0</v>
      </c>
      <c r="CI97" s="228">
        <f t="shared" ca="1" si="106"/>
        <v>0</v>
      </c>
      <c r="CJ97" s="228">
        <f t="shared" ca="1" si="107"/>
        <v>0</v>
      </c>
      <c r="CK97" s="228">
        <f t="shared" ca="1" si="107"/>
        <v>0</v>
      </c>
      <c r="CL97" s="228">
        <f t="shared" ca="1" si="107"/>
        <v>0</v>
      </c>
      <c r="CM97" s="228">
        <f t="shared" ca="1" si="107"/>
        <v>0</v>
      </c>
      <c r="CN97" s="228">
        <f t="shared" ca="1" si="107"/>
        <v>0</v>
      </c>
      <c r="CO97" s="228">
        <f t="shared" ca="1" si="107"/>
        <v>0</v>
      </c>
      <c r="CP97" s="228">
        <f t="shared" ca="1" si="107"/>
        <v>0</v>
      </c>
      <c r="CQ97" s="228">
        <f t="shared" ca="1" si="107"/>
        <v>0</v>
      </c>
      <c r="CR97" s="228">
        <f t="shared" ca="1" si="107"/>
        <v>0</v>
      </c>
      <c r="CS97" s="228">
        <f t="shared" ca="1" si="107"/>
        <v>0</v>
      </c>
      <c r="CT97" s="228">
        <f t="shared" ca="1" si="108"/>
        <v>0</v>
      </c>
      <c r="CU97" s="228">
        <f t="shared" ca="1" si="108"/>
        <v>0</v>
      </c>
      <c r="CV97" s="228">
        <f t="shared" ca="1" si="108"/>
        <v>0</v>
      </c>
      <c r="CW97" s="228">
        <f t="shared" ca="1" si="108"/>
        <v>0</v>
      </c>
      <c r="CX97" s="228">
        <f t="shared" ca="1" si="108"/>
        <v>0</v>
      </c>
      <c r="CY97" s="228">
        <f t="shared" ca="1" si="108"/>
        <v>0</v>
      </c>
      <c r="CZ97" s="228">
        <f t="shared" ca="1" si="108"/>
        <v>0</v>
      </c>
      <c r="DA97" s="228">
        <f t="shared" ca="1" si="108"/>
        <v>0</v>
      </c>
      <c r="DB97" s="228">
        <f t="shared" ca="1" si="108"/>
        <v>0</v>
      </c>
      <c r="DC97" s="228">
        <f t="shared" ca="1" si="108"/>
        <v>0</v>
      </c>
      <c r="DE97" s="403" t="str">
        <f t="shared" ca="1" si="86"/>
        <v>G.8.</v>
      </c>
      <c r="DF97" s="273">
        <f t="shared" ca="1" si="109"/>
        <v>1</v>
      </c>
      <c r="DG97" s="261">
        <f t="shared" ca="1" si="110"/>
        <v>21</v>
      </c>
    </row>
    <row r="98" spans="1:111" ht="15.75" hidden="1" customHeight="1">
      <c r="A98" s="210">
        <v>86</v>
      </c>
      <c r="B98" s="347" t="str">
        <f t="shared" ca="1" si="83"/>
        <v>G.9.</v>
      </c>
      <c r="C98" s="216" t="str">
        <f t="shared" ca="1" si="84"/>
        <v>Veiklos ir palaikymo (atnaujinimo) sąnaudos 4 (privataus ir NVO sektoriaus)</v>
      </c>
      <c r="D98" s="217"/>
      <c r="E98" s="239">
        <f t="shared" ca="1" si="85"/>
        <v>0.21</v>
      </c>
      <c r="F98" s="233">
        <f ca="1">H98+NPV(FD,I98:INDEX(I98:DC98,PAL))</f>
        <v>0</v>
      </c>
      <c r="G98" s="230">
        <f ca="1">SUMIF($H$5:$DC$5,"&lt;="&amp;PAL,$H98:$DC98)</f>
        <v>0</v>
      </c>
      <c r="H98" s="228">
        <f t="shared" ca="1" si="102"/>
        <v>0</v>
      </c>
      <c r="I98" s="228">
        <f t="shared" ca="1" si="102"/>
        <v>0</v>
      </c>
      <c r="J98" s="228">
        <f t="shared" ca="1" si="102"/>
        <v>0</v>
      </c>
      <c r="K98" s="228">
        <f t="shared" ca="1" si="102"/>
        <v>0</v>
      </c>
      <c r="L98" s="228">
        <f t="shared" ca="1" si="102"/>
        <v>0</v>
      </c>
      <c r="M98" s="228">
        <f t="shared" ca="1" si="102"/>
        <v>0</v>
      </c>
      <c r="N98" s="228">
        <f t="shared" ca="1" si="102"/>
        <v>0</v>
      </c>
      <c r="O98" s="228">
        <f t="shared" ca="1" si="102"/>
        <v>0</v>
      </c>
      <c r="P98" s="228">
        <f t="shared" ca="1" si="102"/>
        <v>0</v>
      </c>
      <c r="Q98" s="228">
        <f t="shared" ca="1" si="102"/>
        <v>0</v>
      </c>
      <c r="R98" s="228">
        <f t="shared" ca="1" si="102"/>
        <v>0</v>
      </c>
      <c r="S98" s="228">
        <f t="shared" ca="1" si="102"/>
        <v>0</v>
      </c>
      <c r="T98" s="228">
        <f t="shared" ca="1" si="102"/>
        <v>0</v>
      </c>
      <c r="U98" s="228">
        <f t="shared" ca="1" si="102"/>
        <v>0</v>
      </c>
      <c r="V98" s="228">
        <f t="shared" ca="1" si="102"/>
        <v>0</v>
      </c>
      <c r="W98" s="228">
        <f t="shared" ca="1" si="102"/>
        <v>0</v>
      </c>
      <c r="X98" s="228">
        <f t="shared" ca="1" si="103"/>
        <v>0</v>
      </c>
      <c r="Y98" s="228">
        <f t="shared" ca="1" si="103"/>
        <v>0</v>
      </c>
      <c r="Z98" s="228">
        <f t="shared" ca="1" si="103"/>
        <v>0</v>
      </c>
      <c r="AA98" s="228">
        <f t="shared" ca="1" si="103"/>
        <v>0</v>
      </c>
      <c r="AB98" s="228">
        <f t="shared" ca="1" si="103"/>
        <v>0</v>
      </c>
      <c r="AC98" s="228">
        <f t="shared" ca="1" si="103"/>
        <v>0</v>
      </c>
      <c r="AD98" s="228">
        <f t="shared" ca="1" si="103"/>
        <v>0</v>
      </c>
      <c r="AE98" s="228">
        <f t="shared" ca="1" si="103"/>
        <v>0</v>
      </c>
      <c r="AF98" s="228">
        <f t="shared" ca="1" si="103"/>
        <v>0</v>
      </c>
      <c r="AG98" s="228">
        <f t="shared" ca="1" si="103"/>
        <v>0</v>
      </c>
      <c r="AH98" s="228">
        <f t="shared" ca="1" si="103"/>
        <v>0</v>
      </c>
      <c r="AI98" s="228">
        <f t="shared" ca="1" si="103"/>
        <v>0</v>
      </c>
      <c r="AJ98" s="228">
        <f t="shared" ca="1" si="103"/>
        <v>0</v>
      </c>
      <c r="AK98" s="228">
        <f t="shared" ca="1" si="103"/>
        <v>0</v>
      </c>
      <c r="AL98" s="228">
        <f t="shared" ca="1" si="103"/>
        <v>0</v>
      </c>
      <c r="AM98" s="228">
        <f t="shared" ca="1" si="103"/>
        <v>0</v>
      </c>
      <c r="AN98" s="228">
        <f t="shared" ca="1" si="104"/>
        <v>0</v>
      </c>
      <c r="AO98" s="228">
        <f t="shared" ca="1" si="104"/>
        <v>0</v>
      </c>
      <c r="AP98" s="228">
        <f t="shared" ca="1" si="104"/>
        <v>0</v>
      </c>
      <c r="AQ98" s="228">
        <f t="shared" ca="1" si="104"/>
        <v>0</v>
      </c>
      <c r="AR98" s="228">
        <f t="shared" ca="1" si="104"/>
        <v>0</v>
      </c>
      <c r="AS98" s="228">
        <f t="shared" ca="1" si="104"/>
        <v>0</v>
      </c>
      <c r="AT98" s="228">
        <f t="shared" ca="1" si="104"/>
        <v>0</v>
      </c>
      <c r="AU98" s="228">
        <f t="shared" ca="1" si="104"/>
        <v>0</v>
      </c>
      <c r="AV98" s="228">
        <f t="shared" ca="1" si="104"/>
        <v>0</v>
      </c>
      <c r="AW98" s="228">
        <f t="shared" ca="1" si="104"/>
        <v>0</v>
      </c>
      <c r="AX98" s="228">
        <f t="shared" ca="1" si="104"/>
        <v>0</v>
      </c>
      <c r="AY98" s="228">
        <f t="shared" ca="1" si="104"/>
        <v>0</v>
      </c>
      <c r="AZ98" s="228">
        <f t="shared" ca="1" si="104"/>
        <v>0</v>
      </c>
      <c r="BA98" s="228">
        <f t="shared" ca="1" si="104"/>
        <v>0</v>
      </c>
      <c r="BB98" s="228">
        <f t="shared" ca="1" si="104"/>
        <v>0</v>
      </c>
      <c r="BC98" s="228">
        <f t="shared" ca="1" si="104"/>
        <v>0</v>
      </c>
      <c r="BD98" s="228">
        <f t="shared" ca="1" si="105"/>
        <v>0</v>
      </c>
      <c r="BE98" s="228">
        <f t="shared" ca="1" si="105"/>
        <v>0</v>
      </c>
      <c r="BF98" s="228">
        <f t="shared" ca="1" si="105"/>
        <v>0</v>
      </c>
      <c r="BG98" s="228">
        <f t="shared" ca="1" si="105"/>
        <v>0</v>
      </c>
      <c r="BH98" s="228">
        <f t="shared" ca="1" si="105"/>
        <v>0</v>
      </c>
      <c r="BI98" s="228">
        <f t="shared" ca="1" si="105"/>
        <v>0</v>
      </c>
      <c r="BJ98" s="228">
        <f t="shared" ca="1" si="105"/>
        <v>0</v>
      </c>
      <c r="BK98" s="228">
        <f t="shared" ca="1" si="105"/>
        <v>0</v>
      </c>
      <c r="BL98" s="228">
        <f t="shared" ca="1" si="105"/>
        <v>0</v>
      </c>
      <c r="BM98" s="228">
        <f t="shared" ca="1" si="105"/>
        <v>0</v>
      </c>
      <c r="BN98" s="228">
        <f t="shared" ca="1" si="105"/>
        <v>0</v>
      </c>
      <c r="BO98" s="228">
        <f t="shared" ca="1" si="105"/>
        <v>0</v>
      </c>
      <c r="BP98" s="228">
        <f t="shared" ca="1" si="105"/>
        <v>0</v>
      </c>
      <c r="BQ98" s="228">
        <f t="shared" ca="1" si="105"/>
        <v>0</v>
      </c>
      <c r="BR98" s="228">
        <f t="shared" ca="1" si="105"/>
        <v>0</v>
      </c>
      <c r="BS98" s="228">
        <f t="shared" ca="1" si="105"/>
        <v>0</v>
      </c>
      <c r="BT98" s="228">
        <f t="shared" ca="1" si="106"/>
        <v>0</v>
      </c>
      <c r="BU98" s="228">
        <f t="shared" ca="1" si="106"/>
        <v>0</v>
      </c>
      <c r="BV98" s="228">
        <f t="shared" ca="1" si="106"/>
        <v>0</v>
      </c>
      <c r="BW98" s="228">
        <f t="shared" ca="1" si="106"/>
        <v>0</v>
      </c>
      <c r="BX98" s="228">
        <f t="shared" ca="1" si="106"/>
        <v>0</v>
      </c>
      <c r="BY98" s="228">
        <f t="shared" ca="1" si="106"/>
        <v>0</v>
      </c>
      <c r="BZ98" s="228">
        <f t="shared" ca="1" si="106"/>
        <v>0</v>
      </c>
      <c r="CA98" s="228">
        <f t="shared" ca="1" si="106"/>
        <v>0</v>
      </c>
      <c r="CB98" s="228">
        <f t="shared" ca="1" si="106"/>
        <v>0</v>
      </c>
      <c r="CC98" s="228">
        <f t="shared" ca="1" si="106"/>
        <v>0</v>
      </c>
      <c r="CD98" s="228">
        <f t="shared" ca="1" si="106"/>
        <v>0</v>
      </c>
      <c r="CE98" s="228">
        <f t="shared" ca="1" si="106"/>
        <v>0</v>
      </c>
      <c r="CF98" s="228">
        <f t="shared" ca="1" si="106"/>
        <v>0</v>
      </c>
      <c r="CG98" s="228">
        <f t="shared" ca="1" si="106"/>
        <v>0</v>
      </c>
      <c r="CH98" s="228">
        <f t="shared" ca="1" si="106"/>
        <v>0</v>
      </c>
      <c r="CI98" s="228">
        <f t="shared" ca="1" si="106"/>
        <v>0</v>
      </c>
      <c r="CJ98" s="228">
        <f t="shared" ca="1" si="107"/>
        <v>0</v>
      </c>
      <c r="CK98" s="228">
        <f t="shared" ca="1" si="107"/>
        <v>0</v>
      </c>
      <c r="CL98" s="228">
        <f t="shared" ca="1" si="107"/>
        <v>0</v>
      </c>
      <c r="CM98" s="228">
        <f t="shared" ca="1" si="107"/>
        <v>0</v>
      </c>
      <c r="CN98" s="228">
        <f t="shared" ca="1" si="107"/>
        <v>0</v>
      </c>
      <c r="CO98" s="228">
        <f t="shared" ca="1" si="107"/>
        <v>0</v>
      </c>
      <c r="CP98" s="228">
        <f t="shared" ca="1" si="107"/>
        <v>0</v>
      </c>
      <c r="CQ98" s="228">
        <f t="shared" ca="1" si="107"/>
        <v>0</v>
      </c>
      <c r="CR98" s="228">
        <f t="shared" ca="1" si="107"/>
        <v>0</v>
      </c>
      <c r="CS98" s="228">
        <f t="shared" ca="1" si="107"/>
        <v>0</v>
      </c>
      <c r="CT98" s="228">
        <f t="shared" ca="1" si="108"/>
        <v>0</v>
      </c>
      <c r="CU98" s="228">
        <f t="shared" ca="1" si="108"/>
        <v>0</v>
      </c>
      <c r="CV98" s="228">
        <f t="shared" ca="1" si="108"/>
        <v>0</v>
      </c>
      <c r="CW98" s="228">
        <f t="shared" ca="1" si="108"/>
        <v>0</v>
      </c>
      <c r="CX98" s="228">
        <f t="shared" ca="1" si="108"/>
        <v>0</v>
      </c>
      <c r="CY98" s="228">
        <f t="shared" ca="1" si="108"/>
        <v>0</v>
      </c>
      <c r="CZ98" s="228">
        <f t="shared" ca="1" si="108"/>
        <v>0</v>
      </c>
      <c r="DA98" s="228">
        <f t="shared" ca="1" si="108"/>
        <v>0</v>
      </c>
      <c r="DB98" s="228">
        <f t="shared" ca="1" si="108"/>
        <v>0</v>
      </c>
      <c r="DC98" s="228">
        <f t="shared" ca="1" si="108"/>
        <v>0</v>
      </c>
      <c r="DE98" s="403" t="str">
        <f t="shared" ca="1" si="86"/>
        <v>G.9.</v>
      </c>
      <c r="DF98" s="273">
        <f t="shared" ca="1" si="109"/>
        <v>1</v>
      </c>
      <c r="DG98" s="261">
        <f t="shared" ca="1" si="110"/>
        <v>21</v>
      </c>
    </row>
    <row r="99" spans="1:111" ht="15.75" hidden="1" customHeight="1">
      <c r="A99" s="210">
        <v>87</v>
      </c>
      <c r="B99" s="347" t="str">
        <f t="shared" ca="1" si="83"/>
        <v>G.10.</v>
      </c>
      <c r="C99" s="216" t="str">
        <f t="shared" ca="1" si="84"/>
        <v>Veiklos ir palaikymo (atnaujinimo) sąnaudos 5 (privataus ir NVO sektoriaus)</v>
      </c>
      <c r="D99" s="217"/>
      <c r="E99" s="239">
        <f t="shared" ca="1" si="85"/>
        <v>0.21</v>
      </c>
      <c r="F99" s="233">
        <f ca="1">H99+NPV(FD,I99:INDEX(I99:DC99,PAL))</f>
        <v>0</v>
      </c>
      <c r="G99" s="230">
        <f ca="1">SUMIF($H$5:$DC$5,"&lt;="&amp;PAL,$H99:$DC99)</f>
        <v>0</v>
      </c>
      <c r="H99" s="228">
        <f t="shared" ca="1" si="102"/>
        <v>0</v>
      </c>
      <c r="I99" s="228">
        <f t="shared" ca="1" si="102"/>
        <v>0</v>
      </c>
      <c r="J99" s="228">
        <f t="shared" ca="1" si="102"/>
        <v>0</v>
      </c>
      <c r="K99" s="228">
        <f t="shared" ca="1" si="102"/>
        <v>0</v>
      </c>
      <c r="L99" s="228">
        <f t="shared" ca="1" si="102"/>
        <v>0</v>
      </c>
      <c r="M99" s="228">
        <f t="shared" ca="1" si="102"/>
        <v>0</v>
      </c>
      <c r="N99" s="228">
        <f t="shared" ca="1" si="102"/>
        <v>0</v>
      </c>
      <c r="O99" s="228">
        <f t="shared" ca="1" si="102"/>
        <v>0</v>
      </c>
      <c r="P99" s="228">
        <f t="shared" ca="1" si="102"/>
        <v>0</v>
      </c>
      <c r="Q99" s="228">
        <f t="shared" ca="1" si="102"/>
        <v>0</v>
      </c>
      <c r="R99" s="228">
        <f t="shared" ca="1" si="102"/>
        <v>0</v>
      </c>
      <c r="S99" s="228">
        <f t="shared" ca="1" si="102"/>
        <v>0</v>
      </c>
      <c r="T99" s="228">
        <f t="shared" ca="1" si="102"/>
        <v>0</v>
      </c>
      <c r="U99" s="228">
        <f t="shared" ca="1" si="102"/>
        <v>0</v>
      </c>
      <c r="V99" s="228">
        <f t="shared" ca="1" si="102"/>
        <v>0</v>
      </c>
      <c r="W99" s="228">
        <f t="shared" ca="1" si="102"/>
        <v>0</v>
      </c>
      <c r="X99" s="228">
        <f t="shared" ca="1" si="103"/>
        <v>0</v>
      </c>
      <c r="Y99" s="228">
        <f t="shared" ca="1" si="103"/>
        <v>0</v>
      </c>
      <c r="Z99" s="228">
        <f t="shared" ca="1" si="103"/>
        <v>0</v>
      </c>
      <c r="AA99" s="228">
        <f t="shared" ca="1" si="103"/>
        <v>0</v>
      </c>
      <c r="AB99" s="228">
        <f t="shared" ca="1" si="103"/>
        <v>0</v>
      </c>
      <c r="AC99" s="228">
        <f t="shared" ca="1" si="103"/>
        <v>0</v>
      </c>
      <c r="AD99" s="228">
        <f t="shared" ca="1" si="103"/>
        <v>0</v>
      </c>
      <c r="AE99" s="228">
        <f t="shared" ca="1" si="103"/>
        <v>0</v>
      </c>
      <c r="AF99" s="228">
        <f t="shared" ca="1" si="103"/>
        <v>0</v>
      </c>
      <c r="AG99" s="228">
        <f t="shared" ca="1" si="103"/>
        <v>0</v>
      </c>
      <c r="AH99" s="228">
        <f t="shared" ca="1" si="103"/>
        <v>0</v>
      </c>
      <c r="AI99" s="228">
        <f t="shared" ca="1" si="103"/>
        <v>0</v>
      </c>
      <c r="AJ99" s="228">
        <f t="shared" ca="1" si="103"/>
        <v>0</v>
      </c>
      <c r="AK99" s="228">
        <f t="shared" ca="1" si="103"/>
        <v>0</v>
      </c>
      <c r="AL99" s="228">
        <f t="shared" ca="1" si="103"/>
        <v>0</v>
      </c>
      <c r="AM99" s="228">
        <f t="shared" ca="1" si="103"/>
        <v>0</v>
      </c>
      <c r="AN99" s="228">
        <f t="shared" ca="1" si="104"/>
        <v>0</v>
      </c>
      <c r="AO99" s="228">
        <f t="shared" ca="1" si="104"/>
        <v>0</v>
      </c>
      <c r="AP99" s="228">
        <f t="shared" ca="1" si="104"/>
        <v>0</v>
      </c>
      <c r="AQ99" s="228">
        <f t="shared" ca="1" si="104"/>
        <v>0</v>
      </c>
      <c r="AR99" s="228">
        <f t="shared" ca="1" si="104"/>
        <v>0</v>
      </c>
      <c r="AS99" s="228">
        <f t="shared" ca="1" si="104"/>
        <v>0</v>
      </c>
      <c r="AT99" s="228">
        <f t="shared" ca="1" si="104"/>
        <v>0</v>
      </c>
      <c r="AU99" s="228">
        <f t="shared" ca="1" si="104"/>
        <v>0</v>
      </c>
      <c r="AV99" s="228">
        <f t="shared" ca="1" si="104"/>
        <v>0</v>
      </c>
      <c r="AW99" s="228">
        <f t="shared" ca="1" si="104"/>
        <v>0</v>
      </c>
      <c r="AX99" s="228">
        <f t="shared" ca="1" si="104"/>
        <v>0</v>
      </c>
      <c r="AY99" s="228">
        <f t="shared" ca="1" si="104"/>
        <v>0</v>
      </c>
      <c r="AZ99" s="228">
        <f t="shared" ca="1" si="104"/>
        <v>0</v>
      </c>
      <c r="BA99" s="228">
        <f t="shared" ca="1" si="104"/>
        <v>0</v>
      </c>
      <c r="BB99" s="228">
        <f t="shared" ca="1" si="104"/>
        <v>0</v>
      </c>
      <c r="BC99" s="228">
        <f t="shared" ca="1" si="104"/>
        <v>0</v>
      </c>
      <c r="BD99" s="228">
        <f t="shared" ca="1" si="105"/>
        <v>0</v>
      </c>
      <c r="BE99" s="228">
        <f t="shared" ca="1" si="105"/>
        <v>0</v>
      </c>
      <c r="BF99" s="228">
        <f t="shared" ca="1" si="105"/>
        <v>0</v>
      </c>
      <c r="BG99" s="228">
        <f t="shared" ca="1" si="105"/>
        <v>0</v>
      </c>
      <c r="BH99" s="228">
        <f t="shared" ca="1" si="105"/>
        <v>0</v>
      </c>
      <c r="BI99" s="228">
        <f t="shared" ca="1" si="105"/>
        <v>0</v>
      </c>
      <c r="BJ99" s="228">
        <f t="shared" ca="1" si="105"/>
        <v>0</v>
      </c>
      <c r="BK99" s="228">
        <f t="shared" ca="1" si="105"/>
        <v>0</v>
      </c>
      <c r="BL99" s="228">
        <f t="shared" ca="1" si="105"/>
        <v>0</v>
      </c>
      <c r="BM99" s="228">
        <f t="shared" ca="1" si="105"/>
        <v>0</v>
      </c>
      <c r="BN99" s="228">
        <f t="shared" ca="1" si="105"/>
        <v>0</v>
      </c>
      <c r="BO99" s="228">
        <f t="shared" ca="1" si="105"/>
        <v>0</v>
      </c>
      <c r="BP99" s="228">
        <f t="shared" ca="1" si="105"/>
        <v>0</v>
      </c>
      <c r="BQ99" s="228">
        <f t="shared" ca="1" si="105"/>
        <v>0</v>
      </c>
      <c r="BR99" s="228">
        <f t="shared" ca="1" si="105"/>
        <v>0</v>
      </c>
      <c r="BS99" s="228">
        <f t="shared" ca="1" si="105"/>
        <v>0</v>
      </c>
      <c r="BT99" s="228">
        <f t="shared" ca="1" si="106"/>
        <v>0</v>
      </c>
      <c r="BU99" s="228">
        <f t="shared" ca="1" si="106"/>
        <v>0</v>
      </c>
      <c r="BV99" s="228">
        <f t="shared" ca="1" si="106"/>
        <v>0</v>
      </c>
      <c r="BW99" s="228">
        <f t="shared" ca="1" si="106"/>
        <v>0</v>
      </c>
      <c r="BX99" s="228">
        <f t="shared" ca="1" si="106"/>
        <v>0</v>
      </c>
      <c r="BY99" s="228">
        <f t="shared" ca="1" si="106"/>
        <v>0</v>
      </c>
      <c r="BZ99" s="228">
        <f t="shared" ca="1" si="106"/>
        <v>0</v>
      </c>
      <c r="CA99" s="228">
        <f t="shared" ca="1" si="106"/>
        <v>0</v>
      </c>
      <c r="CB99" s="228">
        <f t="shared" ca="1" si="106"/>
        <v>0</v>
      </c>
      <c r="CC99" s="228">
        <f t="shared" ca="1" si="106"/>
        <v>0</v>
      </c>
      <c r="CD99" s="228">
        <f t="shared" ca="1" si="106"/>
        <v>0</v>
      </c>
      <c r="CE99" s="228">
        <f t="shared" ca="1" si="106"/>
        <v>0</v>
      </c>
      <c r="CF99" s="228">
        <f t="shared" ca="1" si="106"/>
        <v>0</v>
      </c>
      <c r="CG99" s="228">
        <f t="shared" ca="1" si="106"/>
        <v>0</v>
      </c>
      <c r="CH99" s="228">
        <f t="shared" ca="1" si="106"/>
        <v>0</v>
      </c>
      <c r="CI99" s="228">
        <f t="shared" ca="1" si="106"/>
        <v>0</v>
      </c>
      <c r="CJ99" s="228">
        <f t="shared" ca="1" si="107"/>
        <v>0</v>
      </c>
      <c r="CK99" s="228">
        <f t="shared" ca="1" si="107"/>
        <v>0</v>
      </c>
      <c r="CL99" s="228">
        <f t="shared" ca="1" si="107"/>
        <v>0</v>
      </c>
      <c r="CM99" s="228">
        <f t="shared" ca="1" si="107"/>
        <v>0</v>
      </c>
      <c r="CN99" s="228">
        <f t="shared" ca="1" si="107"/>
        <v>0</v>
      </c>
      <c r="CO99" s="228">
        <f t="shared" ca="1" si="107"/>
        <v>0</v>
      </c>
      <c r="CP99" s="228">
        <f t="shared" ca="1" si="107"/>
        <v>0</v>
      </c>
      <c r="CQ99" s="228">
        <f t="shared" ca="1" si="107"/>
        <v>0</v>
      </c>
      <c r="CR99" s="228">
        <f t="shared" ca="1" si="107"/>
        <v>0</v>
      </c>
      <c r="CS99" s="228">
        <f t="shared" ca="1" si="107"/>
        <v>0</v>
      </c>
      <c r="CT99" s="228">
        <f t="shared" ca="1" si="108"/>
        <v>0</v>
      </c>
      <c r="CU99" s="228">
        <f t="shared" ca="1" si="108"/>
        <v>0</v>
      </c>
      <c r="CV99" s="228">
        <f t="shared" ca="1" si="108"/>
        <v>0</v>
      </c>
      <c r="CW99" s="228">
        <f t="shared" ca="1" si="108"/>
        <v>0</v>
      </c>
      <c r="CX99" s="228">
        <f t="shared" ca="1" si="108"/>
        <v>0</v>
      </c>
      <c r="CY99" s="228">
        <f t="shared" ca="1" si="108"/>
        <v>0</v>
      </c>
      <c r="CZ99" s="228">
        <f t="shared" ca="1" si="108"/>
        <v>0</v>
      </c>
      <c r="DA99" s="228">
        <f t="shared" ca="1" si="108"/>
        <v>0</v>
      </c>
      <c r="DB99" s="228">
        <f t="shared" ca="1" si="108"/>
        <v>0</v>
      </c>
      <c r="DC99" s="228">
        <f t="shared" ca="1" si="108"/>
        <v>0</v>
      </c>
      <c r="DE99" s="403" t="str">
        <f t="shared" ca="1" si="86"/>
        <v>G.10.</v>
      </c>
      <c r="DF99" s="273">
        <f t="shared" ca="1" si="109"/>
        <v>1</v>
      </c>
      <c r="DG99" s="261">
        <f t="shared" ca="1" si="110"/>
        <v>21</v>
      </c>
    </row>
    <row r="100" spans="1:111" hidden="1">
      <c r="A100" s="210">
        <v>88</v>
      </c>
      <c r="B100" s="347" t="str">
        <f t="shared" ca="1" si="83"/>
        <v>H.</v>
      </c>
      <c r="C100" s="339" t="str">
        <f t="shared" ca="1" si="84"/>
        <v>VEIKLOS PAJAMOS, IŠ VISO (išskyrus mokestines pajamas)</v>
      </c>
      <c r="D100" s="222"/>
      <c r="E100" s="379" t="str">
        <f t="shared" ca="1" si="85"/>
        <v/>
      </c>
      <c r="F100" s="231">
        <f ca="1">SUM(F101:F110)</f>
        <v>0</v>
      </c>
      <c r="G100" s="234">
        <f ca="1">SUM(G101:G110)</f>
        <v>0</v>
      </c>
      <c r="H100" s="380">
        <f ca="1">SUM(H101:H110)</f>
        <v>0</v>
      </c>
      <c r="I100" s="380">
        <f t="shared" ref="I100:BT100" ca="1" si="111">SUM(I101:I110)</f>
        <v>0</v>
      </c>
      <c r="J100" s="380">
        <f t="shared" ca="1" si="111"/>
        <v>0</v>
      </c>
      <c r="K100" s="380">
        <f t="shared" ca="1" si="111"/>
        <v>0</v>
      </c>
      <c r="L100" s="380">
        <f t="shared" ca="1" si="111"/>
        <v>0</v>
      </c>
      <c r="M100" s="380">
        <f t="shared" ca="1" si="111"/>
        <v>0</v>
      </c>
      <c r="N100" s="380">
        <f t="shared" ca="1" si="111"/>
        <v>0</v>
      </c>
      <c r="O100" s="380">
        <f t="shared" ca="1" si="111"/>
        <v>0</v>
      </c>
      <c r="P100" s="380">
        <f t="shared" ca="1" si="111"/>
        <v>0</v>
      </c>
      <c r="Q100" s="380">
        <f t="shared" ca="1" si="111"/>
        <v>0</v>
      </c>
      <c r="R100" s="380">
        <f t="shared" ca="1" si="111"/>
        <v>0</v>
      </c>
      <c r="S100" s="380">
        <f t="shared" ca="1" si="111"/>
        <v>0</v>
      </c>
      <c r="T100" s="380">
        <f t="shared" ca="1" si="111"/>
        <v>0</v>
      </c>
      <c r="U100" s="380">
        <f t="shared" ca="1" si="111"/>
        <v>0</v>
      </c>
      <c r="V100" s="380">
        <f t="shared" ca="1" si="111"/>
        <v>0</v>
      </c>
      <c r="W100" s="380">
        <f t="shared" ca="1" si="111"/>
        <v>0</v>
      </c>
      <c r="X100" s="380">
        <f t="shared" ca="1" si="111"/>
        <v>0</v>
      </c>
      <c r="Y100" s="380">
        <f t="shared" ca="1" si="111"/>
        <v>0</v>
      </c>
      <c r="Z100" s="380">
        <f t="shared" ca="1" si="111"/>
        <v>0</v>
      </c>
      <c r="AA100" s="380">
        <f t="shared" ca="1" si="111"/>
        <v>0</v>
      </c>
      <c r="AB100" s="380">
        <f t="shared" ca="1" si="111"/>
        <v>0</v>
      </c>
      <c r="AC100" s="380">
        <f t="shared" ca="1" si="111"/>
        <v>0</v>
      </c>
      <c r="AD100" s="380">
        <f t="shared" ca="1" si="111"/>
        <v>0</v>
      </c>
      <c r="AE100" s="380">
        <f t="shared" ca="1" si="111"/>
        <v>0</v>
      </c>
      <c r="AF100" s="380">
        <f t="shared" ca="1" si="111"/>
        <v>0</v>
      </c>
      <c r="AG100" s="380">
        <f t="shared" ca="1" si="111"/>
        <v>0</v>
      </c>
      <c r="AH100" s="380">
        <f t="shared" ca="1" si="111"/>
        <v>0</v>
      </c>
      <c r="AI100" s="380">
        <f t="shared" ca="1" si="111"/>
        <v>0</v>
      </c>
      <c r="AJ100" s="380">
        <f t="shared" ca="1" si="111"/>
        <v>0</v>
      </c>
      <c r="AK100" s="380">
        <f t="shared" ca="1" si="111"/>
        <v>0</v>
      </c>
      <c r="AL100" s="380">
        <f t="shared" ca="1" si="111"/>
        <v>0</v>
      </c>
      <c r="AM100" s="380">
        <f t="shared" ca="1" si="111"/>
        <v>0</v>
      </c>
      <c r="AN100" s="380">
        <f t="shared" ca="1" si="111"/>
        <v>0</v>
      </c>
      <c r="AO100" s="380">
        <f t="shared" ca="1" si="111"/>
        <v>0</v>
      </c>
      <c r="AP100" s="380">
        <f t="shared" ca="1" si="111"/>
        <v>0</v>
      </c>
      <c r="AQ100" s="380">
        <f t="shared" ca="1" si="111"/>
        <v>0</v>
      </c>
      <c r="AR100" s="380">
        <f t="shared" ca="1" si="111"/>
        <v>0</v>
      </c>
      <c r="AS100" s="380">
        <f t="shared" ca="1" si="111"/>
        <v>0</v>
      </c>
      <c r="AT100" s="380">
        <f t="shared" ca="1" si="111"/>
        <v>0</v>
      </c>
      <c r="AU100" s="380">
        <f t="shared" ca="1" si="111"/>
        <v>0</v>
      </c>
      <c r="AV100" s="380">
        <f t="shared" ca="1" si="111"/>
        <v>0</v>
      </c>
      <c r="AW100" s="380">
        <f t="shared" ca="1" si="111"/>
        <v>0</v>
      </c>
      <c r="AX100" s="380">
        <f t="shared" ca="1" si="111"/>
        <v>0</v>
      </c>
      <c r="AY100" s="380">
        <f t="shared" ca="1" si="111"/>
        <v>0</v>
      </c>
      <c r="AZ100" s="380">
        <f t="shared" ca="1" si="111"/>
        <v>0</v>
      </c>
      <c r="BA100" s="380">
        <f t="shared" ca="1" si="111"/>
        <v>0</v>
      </c>
      <c r="BB100" s="380">
        <f t="shared" ca="1" si="111"/>
        <v>0</v>
      </c>
      <c r="BC100" s="380">
        <f t="shared" ca="1" si="111"/>
        <v>0</v>
      </c>
      <c r="BD100" s="380">
        <f t="shared" ca="1" si="111"/>
        <v>0</v>
      </c>
      <c r="BE100" s="380">
        <f t="shared" ca="1" si="111"/>
        <v>0</v>
      </c>
      <c r="BF100" s="380">
        <f t="shared" ca="1" si="111"/>
        <v>0</v>
      </c>
      <c r="BG100" s="380">
        <f t="shared" ca="1" si="111"/>
        <v>0</v>
      </c>
      <c r="BH100" s="380">
        <f t="shared" ca="1" si="111"/>
        <v>0</v>
      </c>
      <c r="BI100" s="380">
        <f t="shared" ca="1" si="111"/>
        <v>0</v>
      </c>
      <c r="BJ100" s="380">
        <f t="shared" ca="1" si="111"/>
        <v>0</v>
      </c>
      <c r="BK100" s="380">
        <f t="shared" ca="1" si="111"/>
        <v>0</v>
      </c>
      <c r="BL100" s="380">
        <f t="shared" ca="1" si="111"/>
        <v>0</v>
      </c>
      <c r="BM100" s="380">
        <f t="shared" ca="1" si="111"/>
        <v>0</v>
      </c>
      <c r="BN100" s="380">
        <f t="shared" ca="1" si="111"/>
        <v>0</v>
      </c>
      <c r="BO100" s="380">
        <f t="shared" ca="1" si="111"/>
        <v>0</v>
      </c>
      <c r="BP100" s="380">
        <f t="shared" ca="1" si="111"/>
        <v>0</v>
      </c>
      <c r="BQ100" s="380">
        <f t="shared" ca="1" si="111"/>
        <v>0</v>
      </c>
      <c r="BR100" s="380">
        <f t="shared" ca="1" si="111"/>
        <v>0</v>
      </c>
      <c r="BS100" s="380">
        <f t="shared" ca="1" si="111"/>
        <v>0</v>
      </c>
      <c r="BT100" s="380">
        <f t="shared" ca="1" si="111"/>
        <v>0</v>
      </c>
      <c r="BU100" s="380">
        <f t="shared" ref="BU100:DC100" ca="1" si="112">SUM(BU101:BU110)</f>
        <v>0</v>
      </c>
      <c r="BV100" s="380">
        <f t="shared" ca="1" si="112"/>
        <v>0</v>
      </c>
      <c r="BW100" s="380">
        <f t="shared" ca="1" si="112"/>
        <v>0</v>
      </c>
      <c r="BX100" s="380">
        <f t="shared" ca="1" si="112"/>
        <v>0</v>
      </c>
      <c r="BY100" s="380">
        <f t="shared" ca="1" si="112"/>
        <v>0</v>
      </c>
      <c r="BZ100" s="380">
        <f t="shared" ca="1" si="112"/>
        <v>0</v>
      </c>
      <c r="CA100" s="380">
        <f t="shared" ca="1" si="112"/>
        <v>0</v>
      </c>
      <c r="CB100" s="380">
        <f t="shared" ca="1" si="112"/>
        <v>0</v>
      </c>
      <c r="CC100" s="380">
        <f t="shared" ca="1" si="112"/>
        <v>0</v>
      </c>
      <c r="CD100" s="380">
        <f t="shared" ca="1" si="112"/>
        <v>0</v>
      </c>
      <c r="CE100" s="380">
        <f t="shared" ca="1" si="112"/>
        <v>0</v>
      </c>
      <c r="CF100" s="380">
        <f t="shared" ca="1" si="112"/>
        <v>0</v>
      </c>
      <c r="CG100" s="380">
        <f t="shared" ca="1" si="112"/>
        <v>0</v>
      </c>
      <c r="CH100" s="380">
        <f t="shared" ca="1" si="112"/>
        <v>0</v>
      </c>
      <c r="CI100" s="380">
        <f t="shared" ca="1" si="112"/>
        <v>0</v>
      </c>
      <c r="CJ100" s="380">
        <f t="shared" ca="1" si="112"/>
        <v>0</v>
      </c>
      <c r="CK100" s="380">
        <f t="shared" ca="1" si="112"/>
        <v>0</v>
      </c>
      <c r="CL100" s="380">
        <f t="shared" ca="1" si="112"/>
        <v>0</v>
      </c>
      <c r="CM100" s="380">
        <f t="shared" ca="1" si="112"/>
        <v>0</v>
      </c>
      <c r="CN100" s="380">
        <f t="shared" ca="1" si="112"/>
        <v>0</v>
      </c>
      <c r="CO100" s="380">
        <f t="shared" ca="1" si="112"/>
        <v>0</v>
      </c>
      <c r="CP100" s="380">
        <f t="shared" ca="1" si="112"/>
        <v>0</v>
      </c>
      <c r="CQ100" s="380">
        <f t="shared" ca="1" si="112"/>
        <v>0</v>
      </c>
      <c r="CR100" s="380">
        <f t="shared" ca="1" si="112"/>
        <v>0</v>
      </c>
      <c r="CS100" s="380">
        <f t="shared" ca="1" si="112"/>
        <v>0</v>
      </c>
      <c r="CT100" s="380">
        <f t="shared" ca="1" si="112"/>
        <v>0</v>
      </c>
      <c r="CU100" s="380">
        <f t="shared" ca="1" si="112"/>
        <v>0</v>
      </c>
      <c r="CV100" s="380">
        <f t="shared" ca="1" si="112"/>
        <v>0</v>
      </c>
      <c r="CW100" s="380">
        <f t="shared" ca="1" si="112"/>
        <v>0</v>
      </c>
      <c r="CX100" s="380">
        <f t="shared" ca="1" si="112"/>
        <v>0</v>
      </c>
      <c r="CY100" s="380">
        <f t="shared" ca="1" si="112"/>
        <v>0</v>
      </c>
      <c r="CZ100" s="380">
        <f t="shared" ca="1" si="112"/>
        <v>0</v>
      </c>
      <c r="DA100" s="380">
        <f t="shared" ca="1" si="112"/>
        <v>0</v>
      </c>
      <c r="DB100" s="380">
        <f t="shared" ca="1" si="112"/>
        <v>0</v>
      </c>
      <c r="DC100" s="380">
        <f t="shared" ca="1" si="112"/>
        <v>0</v>
      </c>
      <c r="DE100" s="403"/>
      <c r="DF100" s="273"/>
      <c r="DG100" s="261"/>
    </row>
    <row r="101" spans="1:111" ht="14.25" hidden="1" customHeight="1">
      <c r="A101" s="210">
        <v>89</v>
      </c>
      <c r="B101" s="347" t="str">
        <f t="shared" ca="1" si="83"/>
        <v>H.1.</v>
      </c>
      <c r="C101" s="216" t="str">
        <f t="shared" ca="1" si="84"/>
        <v>Veiklos pajamos 1 (viešojo sektoriaus)</v>
      </c>
      <c r="D101" s="217"/>
      <c r="E101" s="239" t="str">
        <f t="shared" ca="1" si="85"/>
        <v>Be PVM</v>
      </c>
      <c r="F101" s="233">
        <f ca="1">H101+NPV(FD,I101:INDEX(I101:DC101,PAL))</f>
        <v>0</v>
      </c>
      <c r="G101" s="230">
        <f ca="1">SUMIF($H$5:$DC$5,"&lt;="&amp;PAL,$H101:$DC101)</f>
        <v>0</v>
      </c>
      <c r="H101" s="228">
        <f t="shared" ref="H101:W111" ca="1" si="113">OFFSET(INDIRECT("'"&amp;Opt_alt&amp;"'!H12"),$A101,H$5)*$DF101</f>
        <v>0</v>
      </c>
      <c r="I101" s="228">
        <f t="shared" ca="1" si="113"/>
        <v>0</v>
      </c>
      <c r="J101" s="228">
        <f t="shared" ca="1" si="113"/>
        <v>0</v>
      </c>
      <c r="K101" s="228">
        <f t="shared" ca="1" si="113"/>
        <v>0</v>
      </c>
      <c r="L101" s="228">
        <f t="shared" ca="1" si="113"/>
        <v>0</v>
      </c>
      <c r="M101" s="228">
        <f t="shared" ca="1" si="113"/>
        <v>0</v>
      </c>
      <c r="N101" s="228">
        <f t="shared" ca="1" si="113"/>
        <v>0</v>
      </c>
      <c r="O101" s="228">
        <f t="shared" ca="1" si="113"/>
        <v>0</v>
      </c>
      <c r="P101" s="228">
        <f t="shared" ca="1" si="113"/>
        <v>0</v>
      </c>
      <c r="Q101" s="228">
        <f t="shared" ca="1" si="113"/>
        <v>0</v>
      </c>
      <c r="R101" s="228">
        <f t="shared" ca="1" si="113"/>
        <v>0</v>
      </c>
      <c r="S101" s="228">
        <f t="shared" ca="1" si="113"/>
        <v>0</v>
      </c>
      <c r="T101" s="228">
        <f t="shared" ca="1" si="113"/>
        <v>0</v>
      </c>
      <c r="U101" s="228">
        <f t="shared" ca="1" si="113"/>
        <v>0</v>
      </c>
      <c r="V101" s="228">
        <f t="shared" ca="1" si="113"/>
        <v>0</v>
      </c>
      <c r="W101" s="228">
        <f t="shared" ca="1" si="113"/>
        <v>0</v>
      </c>
      <c r="X101" s="228">
        <f t="shared" ref="X101:AM111" ca="1" si="114">OFFSET(INDIRECT("'"&amp;Opt_alt&amp;"'!H12"),$A101,X$5)*$DF101</f>
        <v>0</v>
      </c>
      <c r="Y101" s="228">
        <f t="shared" ca="1" si="114"/>
        <v>0</v>
      </c>
      <c r="Z101" s="228">
        <f t="shared" ca="1" si="114"/>
        <v>0</v>
      </c>
      <c r="AA101" s="228">
        <f t="shared" ca="1" si="114"/>
        <v>0</v>
      </c>
      <c r="AB101" s="228">
        <f t="shared" ca="1" si="114"/>
        <v>0</v>
      </c>
      <c r="AC101" s="228">
        <f t="shared" ca="1" si="114"/>
        <v>0</v>
      </c>
      <c r="AD101" s="228">
        <f t="shared" ca="1" si="114"/>
        <v>0</v>
      </c>
      <c r="AE101" s="228">
        <f t="shared" ca="1" si="114"/>
        <v>0</v>
      </c>
      <c r="AF101" s="228">
        <f t="shared" ca="1" si="114"/>
        <v>0</v>
      </c>
      <c r="AG101" s="228">
        <f t="shared" ca="1" si="114"/>
        <v>0</v>
      </c>
      <c r="AH101" s="228">
        <f t="shared" ca="1" si="114"/>
        <v>0</v>
      </c>
      <c r="AI101" s="228">
        <f t="shared" ca="1" si="114"/>
        <v>0</v>
      </c>
      <c r="AJ101" s="228">
        <f t="shared" ca="1" si="114"/>
        <v>0</v>
      </c>
      <c r="AK101" s="228">
        <f t="shared" ca="1" si="114"/>
        <v>0</v>
      </c>
      <c r="AL101" s="228">
        <f t="shared" ca="1" si="114"/>
        <v>0</v>
      </c>
      <c r="AM101" s="228">
        <f t="shared" ca="1" si="114"/>
        <v>0</v>
      </c>
      <c r="AN101" s="228">
        <f t="shared" ref="AN101:BC111" ca="1" si="115">OFFSET(INDIRECT("'"&amp;Opt_alt&amp;"'!H12"),$A101,AN$5)*$DF101</f>
        <v>0</v>
      </c>
      <c r="AO101" s="228">
        <f t="shared" ca="1" si="115"/>
        <v>0</v>
      </c>
      <c r="AP101" s="228">
        <f t="shared" ca="1" si="115"/>
        <v>0</v>
      </c>
      <c r="AQ101" s="228">
        <f t="shared" ca="1" si="115"/>
        <v>0</v>
      </c>
      <c r="AR101" s="228">
        <f t="shared" ca="1" si="115"/>
        <v>0</v>
      </c>
      <c r="AS101" s="228">
        <f t="shared" ca="1" si="115"/>
        <v>0</v>
      </c>
      <c r="AT101" s="228">
        <f t="shared" ca="1" si="115"/>
        <v>0</v>
      </c>
      <c r="AU101" s="228">
        <f t="shared" ca="1" si="115"/>
        <v>0</v>
      </c>
      <c r="AV101" s="228">
        <f t="shared" ca="1" si="115"/>
        <v>0</v>
      </c>
      <c r="AW101" s="228">
        <f t="shared" ca="1" si="115"/>
        <v>0</v>
      </c>
      <c r="AX101" s="228">
        <f t="shared" ca="1" si="115"/>
        <v>0</v>
      </c>
      <c r="AY101" s="228">
        <f t="shared" ca="1" si="115"/>
        <v>0</v>
      </c>
      <c r="AZ101" s="228">
        <f t="shared" ca="1" si="115"/>
        <v>0</v>
      </c>
      <c r="BA101" s="228">
        <f t="shared" ca="1" si="115"/>
        <v>0</v>
      </c>
      <c r="BB101" s="228">
        <f t="shared" ca="1" si="115"/>
        <v>0</v>
      </c>
      <c r="BC101" s="228">
        <f t="shared" ca="1" si="115"/>
        <v>0</v>
      </c>
      <c r="BD101" s="228">
        <f t="shared" ref="BD101:BS111" ca="1" si="116">OFFSET(INDIRECT("'"&amp;Opt_alt&amp;"'!H12"),$A101,BD$5)*$DF101</f>
        <v>0</v>
      </c>
      <c r="BE101" s="228">
        <f t="shared" ca="1" si="116"/>
        <v>0</v>
      </c>
      <c r="BF101" s="228">
        <f t="shared" ca="1" si="116"/>
        <v>0</v>
      </c>
      <c r="BG101" s="228">
        <f t="shared" ca="1" si="116"/>
        <v>0</v>
      </c>
      <c r="BH101" s="228">
        <f t="shared" ca="1" si="116"/>
        <v>0</v>
      </c>
      <c r="BI101" s="228">
        <f t="shared" ca="1" si="116"/>
        <v>0</v>
      </c>
      <c r="BJ101" s="228">
        <f t="shared" ca="1" si="116"/>
        <v>0</v>
      </c>
      <c r="BK101" s="228">
        <f t="shared" ca="1" si="116"/>
        <v>0</v>
      </c>
      <c r="BL101" s="228">
        <f t="shared" ca="1" si="116"/>
        <v>0</v>
      </c>
      <c r="BM101" s="228">
        <f t="shared" ca="1" si="116"/>
        <v>0</v>
      </c>
      <c r="BN101" s="228">
        <f t="shared" ca="1" si="116"/>
        <v>0</v>
      </c>
      <c r="BO101" s="228">
        <f t="shared" ca="1" si="116"/>
        <v>0</v>
      </c>
      <c r="BP101" s="228">
        <f t="shared" ca="1" si="116"/>
        <v>0</v>
      </c>
      <c r="BQ101" s="228">
        <f t="shared" ca="1" si="116"/>
        <v>0</v>
      </c>
      <c r="BR101" s="228">
        <f t="shared" ca="1" si="116"/>
        <v>0</v>
      </c>
      <c r="BS101" s="228">
        <f t="shared" ca="1" si="116"/>
        <v>0</v>
      </c>
      <c r="BT101" s="228">
        <f t="shared" ref="BT101:CI111" ca="1" si="117">OFFSET(INDIRECT("'"&amp;Opt_alt&amp;"'!H12"),$A101,BT$5)*$DF101</f>
        <v>0</v>
      </c>
      <c r="BU101" s="228">
        <f t="shared" ca="1" si="117"/>
        <v>0</v>
      </c>
      <c r="BV101" s="228">
        <f t="shared" ca="1" si="117"/>
        <v>0</v>
      </c>
      <c r="BW101" s="228">
        <f t="shared" ca="1" si="117"/>
        <v>0</v>
      </c>
      <c r="BX101" s="228">
        <f t="shared" ca="1" si="117"/>
        <v>0</v>
      </c>
      <c r="BY101" s="228">
        <f t="shared" ca="1" si="117"/>
        <v>0</v>
      </c>
      <c r="BZ101" s="228">
        <f t="shared" ca="1" si="117"/>
        <v>0</v>
      </c>
      <c r="CA101" s="228">
        <f t="shared" ca="1" si="117"/>
        <v>0</v>
      </c>
      <c r="CB101" s="228">
        <f t="shared" ca="1" si="117"/>
        <v>0</v>
      </c>
      <c r="CC101" s="228">
        <f t="shared" ca="1" si="117"/>
        <v>0</v>
      </c>
      <c r="CD101" s="228">
        <f t="shared" ca="1" si="117"/>
        <v>0</v>
      </c>
      <c r="CE101" s="228">
        <f t="shared" ca="1" si="117"/>
        <v>0</v>
      </c>
      <c r="CF101" s="228">
        <f t="shared" ca="1" si="117"/>
        <v>0</v>
      </c>
      <c r="CG101" s="228">
        <f t="shared" ca="1" si="117"/>
        <v>0</v>
      </c>
      <c r="CH101" s="228">
        <f t="shared" ca="1" si="117"/>
        <v>0</v>
      </c>
      <c r="CI101" s="228">
        <f t="shared" ca="1" si="117"/>
        <v>0</v>
      </c>
      <c r="CJ101" s="228">
        <f t="shared" ref="CJ101:CY111" ca="1" si="118">OFFSET(INDIRECT("'"&amp;Opt_alt&amp;"'!H12"),$A101,CJ$5)*$DF101</f>
        <v>0</v>
      </c>
      <c r="CK101" s="228">
        <f t="shared" ca="1" si="118"/>
        <v>0</v>
      </c>
      <c r="CL101" s="228">
        <f t="shared" ca="1" si="118"/>
        <v>0</v>
      </c>
      <c r="CM101" s="228">
        <f t="shared" ca="1" si="118"/>
        <v>0</v>
      </c>
      <c r="CN101" s="228">
        <f t="shared" ca="1" si="118"/>
        <v>0</v>
      </c>
      <c r="CO101" s="228">
        <f t="shared" ca="1" si="118"/>
        <v>0</v>
      </c>
      <c r="CP101" s="228">
        <f t="shared" ca="1" si="118"/>
        <v>0</v>
      </c>
      <c r="CQ101" s="228">
        <f t="shared" ca="1" si="118"/>
        <v>0</v>
      </c>
      <c r="CR101" s="228">
        <f t="shared" ca="1" si="118"/>
        <v>0</v>
      </c>
      <c r="CS101" s="228">
        <f t="shared" ca="1" si="118"/>
        <v>0</v>
      </c>
      <c r="CT101" s="228">
        <f t="shared" ca="1" si="118"/>
        <v>0</v>
      </c>
      <c r="CU101" s="228">
        <f t="shared" ca="1" si="118"/>
        <v>0</v>
      </c>
      <c r="CV101" s="228">
        <f t="shared" ca="1" si="118"/>
        <v>0</v>
      </c>
      <c r="CW101" s="228">
        <f t="shared" ca="1" si="118"/>
        <v>0</v>
      </c>
      <c r="CX101" s="228">
        <f t="shared" ca="1" si="118"/>
        <v>0</v>
      </c>
      <c r="CY101" s="228">
        <f t="shared" ca="1" si="118"/>
        <v>0</v>
      </c>
      <c r="CZ101" s="228">
        <f t="shared" ref="CT101:DC111" ca="1" si="119">OFFSET(INDIRECT("'"&amp;Opt_alt&amp;"'!H12"),$A101,CZ$5)*$DF101</f>
        <v>0</v>
      </c>
      <c r="DA101" s="228">
        <f t="shared" ca="1" si="119"/>
        <v>0</v>
      </c>
      <c r="DB101" s="228">
        <f t="shared" ca="1" si="119"/>
        <v>0</v>
      </c>
      <c r="DC101" s="228">
        <f t="shared" ca="1" si="119"/>
        <v>0</v>
      </c>
      <c r="DE101" s="403" t="str">
        <f t="shared" ca="1" si="86"/>
        <v>H.1.</v>
      </c>
      <c r="DF101" s="273">
        <f t="shared" ref="DF101:DF111" ca="1" si="120">VLOOKUP(DE101,scenarijai,$DF$6,FALSE)</f>
        <v>1</v>
      </c>
      <c r="DG101" s="261">
        <f t="shared" ref="DG101:DG110" ca="1" si="121">OFFSET(INDIRECT("'"&amp;Opt_alt&amp;"'!H12"),$A101,DG$5)</f>
        <v>0</v>
      </c>
    </row>
    <row r="102" spans="1:111" ht="14.25" hidden="1" customHeight="1">
      <c r="A102" s="210">
        <v>90</v>
      </c>
      <c r="B102" s="347" t="str">
        <f t="shared" ca="1" si="83"/>
        <v>H.2.</v>
      </c>
      <c r="C102" s="216" t="str">
        <f t="shared" ca="1" si="84"/>
        <v>Veiklos pajamos 2 (viešojo sektoriaus)</v>
      </c>
      <c r="D102" s="217"/>
      <c r="E102" s="239" t="str">
        <f t="shared" ca="1" si="85"/>
        <v>Be PVM</v>
      </c>
      <c r="F102" s="233">
        <f ca="1">H102+NPV(FD,I102:INDEX(I102:DC102,PAL))</f>
        <v>0</v>
      </c>
      <c r="G102" s="230">
        <f ca="1">SUMIF($H$5:$DC$5,"&lt;="&amp;PAL,$H102:$DC102)</f>
        <v>0</v>
      </c>
      <c r="H102" s="228">
        <f t="shared" ca="1" si="113"/>
        <v>0</v>
      </c>
      <c r="I102" s="228">
        <f t="shared" ca="1" si="113"/>
        <v>0</v>
      </c>
      <c r="J102" s="228">
        <f t="shared" ca="1" si="113"/>
        <v>0</v>
      </c>
      <c r="K102" s="228">
        <f t="shared" ca="1" si="113"/>
        <v>0</v>
      </c>
      <c r="L102" s="228">
        <f t="shared" ca="1" si="113"/>
        <v>0</v>
      </c>
      <c r="M102" s="228">
        <f t="shared" ca="1" si="113"/>
        <v>0</v>
      </c>
      <c r="N102" s="228">
        <f t="shared" ca="1" si="113"/>
        <v>0</v>
      </c>
      <c r="O102" s="228">
        <f t="shared" ca="1" si="113"/>
        <v>0</v>
      </c>
      <c r="P102" s="228">
        <f t="shared" ca="1" si="113"/>
        <v>0</v>
      </c>
      <c r="Q102" s="228">
        <f t="shared" ca="1" si="113"/>
        <v>0</v>
      </c>
      <c r="R102" s="228">
        <f t="shared" ca="1" si="113"/>
        <v>0</v>
      </c>
      <c r="S102" s="228">
        <f t="shared" ca="1" si="113"/>
        <v>0</v>
      </c>
      <c r="T102" s="228">
        <f t="shared" ca="1" si="113"/>
        <v>0</v>
      </c>
      <c r="U102" s="228">
        <f t="shared" ca="1" si="113"/>
        <v>0</v>
      </c>
      <c r="V102" s="228">
        <f t="shared" ca="1" si="113"/>
        <v>0</v>
      </c>
      <c r="W102" s="228">
        <f t="shared" ca="1" si="113"/>
        <v>0</v>
      </c>
      <c r="X102" s="228">
        <f t="shared" ca="1" si="114"/>
        <v>0</v>
      </c>
      <c r="Y102" s="228">
        <f t="shared" ca="1" si="114"/>
        <v>0</v>
      </c>
      <c r="Z102" s="228">
        <f t="shared" ca="1" si="114"/>
        <v>0</v>
      </c>
      <c r="AA102" s="228">
        <f t="shared" ca="1" si="114"/>
        <v>0</v>
      </c>
      <c r="AB102" s="228">
        <f t="shared" ca="1" si="114"/>
        <v>0</v>
      </c>
      <c r="AC102" s="228">
        <f t="shared" ca="1" si="114"/>
        <v>0</v>
      </c>
      <c r="AD102" s="228">
        <f t="shared" ca="1" si="114"/>
        <v>0</v>
      </c>
      <c r="AE102" s="228">
        <f t="shared" ca="1" si="114"/>
        <v>0</v>
      </c>
      <c r="AF102" s="228">
        <f t="shared" ca="1" si="114"/>
        <v>0</v>
      </c>
      <c r="AG102" s="228">
        <f t="shared" ca="1" si="114"/>
        <v>0</v>
      </c>
      <c r="AH102" s="228">
        <f t="shared" ca="1" si="114"/>
        <v>0</v>
      </c>
      <c r="AI102" s="228">
        <f t="shared" ca="1" si="114"/>
        <v>0</v>
      </c>
      <c r="AJ102" s="228">
        <f t="shared" ca="1" si="114"/>
        <v>0</v>
      </c>
      <c r="AK102" s="228">
        <f t="shared" ca="1" si="114"/>
        <v>0</v>
      </c>
      <c r="AL102" s="228">
        <f t="shared" ca="1" si="114"/>
        <v>0</v>
      </c>
      <c r="AM102" s="228">
        <f t="shared" ca="1" si="114"/>
        <v>0</v>
      </c>
      <c r="AN102" s="228">
        <f t="shared" ca="1" si="115"/>
        <v>0</v>
      </c>
      <c r="AO102" s="228">
        <f t="shared" ca="1" si="115"/>
        <v>0</v>
      </c>
      <c r="AP102" s="228">
        <f t="shared" ca="1" si="115"/>
        <v>0</v>
      </c>
      <c r="AQ102" s="228">
        <f t="shared" ca="1" si="115"/>
        <v>0</v>
      </c>
      <c r="AR102" s="228">
        <f t="shared" ca="1" si="115"/>
        <v>0</v>
      </c>
      <c r="AS102" s="228">
        <f t="shared" ca="1" si="115"/>
        <v>0</v>
      </c>
      <c r="AT102" s="228">
        <f t="shared" ca="1" si="115"/>
        <v>0</v>
      </c>
      <c r="AU102" s="228">
        <f t="shared" ca="1" si="115"/>
        <v>0</v>
      </c>
      <c r="AV102" s="228">
        <f t="shared" ca="1" si="115"/>
        <v>0</v>
      </c>
      <c r="AW102" s="228">
        <f t="shared" ca="1" si="115"/>
        <v>0</v>
      </c>
      <c r="AX102" s="228">
        <f t="shared" ca="1" si="115"/>
        <v>0</v>
      </c>
      <c r="AY102" s="228">
        <f t="shared" ca="1" si="115"/>
        <v>0</v>
      </c>
      <c r="AZ102" s="228">
        <f t="shared" ca="1" si="115"/>
        <v>0</v>
      </c>
      <c r="BA102" s="228">
        <f t="shared" ca="1" si="115"/>
        <v>0</v>
      </c>
      <c r="BB102" s="228">
        <f t="shared" ca="1" si="115"/>
        <v>0</v>
      </c>
      <c r="BC102" s="228">
        <f t="shared" ca="1" si="115"/>
        <v>0</v>
      </c>
      <c r="BD102" s="228">
        <f t="shared" ca="1" si="116"/>
        <v>0</v>
      </c>
      <c r="BE102" s="228">
        <f t="shared" ca="1" si="116"/>
        <v>0</v>
      </c>
      <c r="BF102" s="228">
        <f t="shared" ca="1" si="116"/>
        <v>0</v>
      </c>
      <c r="BG102" s="228">
        <f t="shared" ca="1" si="116"/>
        <v>0</v>
      </c>
      <c r="BH102" s="228">
        <f t="shared" ca="1" si="116"/>
        <v>0</v>
      </c>
      <c r="BI102" s="228">
        <f t="shared" ca="1" si="116"/>
        <v>0</v>
      </c>
      <c r="BJ102" s="228">
        <f t="shared" ca="1" si="116"/>
        <v>0</v>
      </c>
      <c r="BK102" s="228">
        <f t="shared" ca="1" si="116"/>
        <v>0</v>
      </c>
      <c r="BL102" s="228">
        <f t="shared" ca="1" si="116"/>
        <v>0</v>
      </c>
      <c r="BM102" s="228">
        <f t="shared" ca="1" si="116"/>
        <v>0</v>
      </c>
      <c r="BN102" s="228">
        <f t="shared" ca="1" si="116"/>
        <v>0</v>
      </c>
      <c r="BO102" s="228">
        <f t="shared" ca="1" si="116"/>
        <v>0</v>
      </c>
      <c r="BP102" s="228">
        <f t="shared" ca="1" si="116"/>
        <v>0</v>
      </c>
      <c r="BQ102" s="228">
        <f t="shared" ca="1" si="116"/>
        <v>0</v>
      </c>
      <c r="BR102" s="228">
        <f t="shared" ca="1" si="116"/>
        <v>0</v>
      </c>
      <c r="BS102" s="228">
        <f t="shared" ca="1" si="116"/>
        <v>0</v>
      </c>
      <c r="BT102" s="228">
        <f t="shared" ca="1" si="117"/>
        <v>0</v>
      </c>
      <c r="BU102" s="228">
        <f t="shared" ca="1" si="117"/>
        <v>0</v>
      </c>
      <c r="BV102" s="228">
        <f t="shared" ca="1" si="117"/>
        <v>0</v>
      </c>
      <c r="BW102" s="228">
        <f t="shared" ca="1" si="117"/>
        <v>0</v>
      </c>
      <c r="BX102" s="228">
        <f t="shared" ca="1" si="117"/>
        <v>0</v>
      </c>
      <c r="BY102" s="228">
        <f t="shared" ca="1" si="117"/>
        <v>0</v>
      </c>
      <c r="BZ102" s="228">
        <f t="shared" ca="1" si="117"/>
        <v>0</v>
      </c>
      <c r="CA102" s="228">
        <f t="shared" ca="1" si="117"/>
        <v>0</v>
      </c>
      <c r="CB102" s="228">
        <f t="shared" ca="1" si="117"/>
        <v>0</v>
      </c>
      <c r="CC102" s="228">
        <f t="shared" ca="1" si="117"/>
        <v>0</v>
      </c>
      <c r="CD102" s="228">
        <f t="shared" ca="1" si="117"/>
        <v>0</v>
      </c>
      <c r="CE102" s="228">
        <f t="shared" ca="1" si="117"/>
        <v>0</v>
      </c>
      <c r="CF102" s="228">
        <f t="shared" ca="1" si="117"/>
        <v>0</v>
      </c>
      <c r="CG102" s="228">
        <f t="shared" ca="1" si="117"/>
        <v>0</v>
      </c>
      <c r="CH102" s="228">
        <f t="shared" ca="1" si="117"/>
        <v>0</v>
      </c>
      <c r="CI102" s="228">
        <f t="shared" ca="1" si="117"/>
        <v>0</v>
      </c>
      <c r="CJ102" s="228">
        <f t="shared" ca="1" si="118"/>
        <v>0</v>
      </c>
      <c r="CK102" s="228">
        <f t="shared" ca="1" si="118"/>
        <v>0</v>
      </c>
      <c r="CL102" s="228">
        <f t="shared" ca="1" si="118"/>
        <v>0</v>
      </c>
      <c r="CM102" s="228">
        <f t="shared" ca="1" si="118"/>
        <v>0</v>
      </c>
      <c r="CN102" s="228">
        <f t="shared" ca="1" si="118"/>
        <v>0</v>
      </c>
      <c r="CO102" s="228">
        <f t="shared" ca="1" si="118"/>
        <v>0</v>
      </c>
      <c r="CP102" s="228">
        <f t="shared" ca="1" si="118"/>
        <v>0</v>
      </c>
      <c r="CQ102" s="228">
        <f t="shared" ca="1" si="118"/>
        <v>0</v>
      </c>
      <c r="CR102" s="228">
        <f t="shared" ca="1" si="118"/>
        <v>0</v>
      </c>
      <c r="CS102" s="228">
        <f t="shared" ca="1" si="118"/>
        <v>0</v>
      </c>
      <c r="CT102" s="228">
        <f t="shared" ca="1" si="119"/>
        <v>0</v>
      </c>
      <c r="CU102" s="228">
        <f t="shared" ca="1" si="119"/>
        <v>0</v>
      </c>
      <c r="CV102" s="228">
        <f t="shared" ca="1" si="119"/>
        <v>0</v>
      </c>
      <c r="CW102" s="228">
        <f t="shared" ca="1" si="119"/>
        <v>0</v>
      </c>
      <c r="CX102" s="228">
        <f t="shared" ca="1" si="119"/>
        <v>0</v>
      </c>
      <c r="CY102" s="228">
        <f t="shared" ca="1" si="119"/>
        <v>0</v>
      </c>
      <c r="CZ102" s="228">
        <f t="shared" ca="1" si="119"/>
        <v>0</v>
      </c>
      <c r="DA102" s="228">
        <f t="shared" ca="1" si="119"/>
        <v>0</v>
      </c>
      <c r="DB102" s="228">
        <f t="shared" ca="1" si="119"/>
        <v>0</v>
      </c>
      <c r="DC102" s="228">
        <f t="shared" ca="1" si="119"/>
        <v>0</v>
      </c>
      <c r="DE102" s="403" t="str">
        <f t="shared" ca="1" si="86"/>
        <v>H.2.</v>
      </c>
      <c r="DF102" s="273">
        <f t="shared" ca="1" si="120"/>
        <v>1</v>
      </c>
      <c r="DG102" s="261">
        <f t="shared" ca="1" si="121"/>
        <v>0</v>
      </c>
    </row>
    <row r="103" spans="1:111" ht="14.25" hidden="1" customHeight="1">
      <c r="A103" s="210">
        <v>91</v>
      </c>
      <c r="B103" s="347" t="str">
        <f t="shared" ca="1" si="83"/>
        <v>H.3.</v>
      </c>
      <c r="C103" s="216" t="str">
        <f t="shared" ca="1" si="84"/>
        <v>Veiklos pajamos 3 (viešojo sektoriaus)</v>
      </c>
      <c r="D103" s="217"/>
      <c r="E103" s="239" t="str">
        <f t="shared" ca="1" si="85"/>
        <v>Be PVM</v>
      </c>
      <c r="F103" s="233">
        <f ca="1">H103+NPV(FD,I103:INDEX(I103:DC103,PAL))</f>
        <v>0</v>
      </c>
      <c r="G103" s="230">
        <f ca="1">SUMIF($H$5:$DC$5,"&lt;="&amp;PAL,$H103:$DC103)</f>
        <v>0</v>
      </c>
      <c r="H103" s="228">
        <f t="shared" ca="1" si="113"/>
        <v>0</v>
      </c>
      <c r="I103" s="228">
        <f t="shared" ca="1" si="113"/>
        <v>0</v>
      </c>
      <c r="J103" s="228">
        <f t="shared" ca="1" si="113"/>
        <v>0</v>
      </c>
      <c r="K103" s="228">
        <f t="shared" ca="1" si="113"/>
        <v>0</v>
      </c>
      <c r="L103" s="228">
        <f t="shared" ca="1" si="113"/>
        <v>0</v>
      </c>
      <c r="M103" s="228">
        <f t="shared" ca="1" si="113"/>
        <v>0</v>
      </c>
      <c r="N103" s="228">
        <f t="shared" ca="1" si="113"/>
        <v>0</v>
      </c>
      <c r="O103" s="228">
        <f t="shared" ca="1" si="113"/>
        <v>0</v>
      </c>
      <c r="P103" s="228">
        <f t="shared" ca="1" si="113"/>
        <v>0</v>
      </c>
      <c r="Q103" s="228">
        <f t="shared" ca="1" si="113"/>
        <v>0</v>
      </c>
      <c r="R103" s="228">
        <f t="shared" ca="1" si="113"/>
        <v>0</v>
      </c>
      <c r="S103" s="228">
        <f t="shared" ca="1" si="113"/>
        <v>0</v>
      </c>
      <c r="T103" s="228">
        <f t="shared" ca="1" si="113"/>
        <v>0</v>
      </c>
      <c r="U103" s="228">
        <f t="shared" ca="1" si="113"/>
        <v>0</v>
      </c>
      <c r="V103" s="228">
        <f t="shared" ca="1" si="113"/>
        <v>0</v>
      </c>
      <c r="W103" s="228">
        <f t="shared" ca="1" si="113"/>
        <v>0</v>
      </c>
      <c r="X103" s="228">
        <f t="shared" ca="1" si="114"/>
        <v>0</v>
      </c>
      <c r="Y103" s="228">
        <f t="shared" ca="1" si="114"/>
        <v>0</v>
      </c>
      <c r="Z103" s="228">
        <f t="shared" ca="1" si="114"/>
        <v>0</v>
      </c>
      <c r="AA103" s="228">
        <f t="shared" ca="1" si="114"/>
        <v>0</v>
      </c>
      <c r="AB103" s="228">
        <f t="shared" ca="1" si="114"/>
        <v>0</v>
      </c>
      <c r="AC103" s="228">
        <f t="shared" ca="1" si="114"/>
        <v>0</v>
      </c>
      <c r="AD103" s="228">
        <f t="shared" ca="1" si="114"/>
        <v>0</v>
      </c>
      <c r="AE103" s="228">
        <f t="shared" ca="1" si="114"/>
        <v>0</v>
      </c>
      <c r="AF103" s="228">
        <f t="shared" ca="1" si="114"/>
        <v>0</v>
      </c>
      <c r="AG103" s="228">
        <f t="shared" ca="1" si="114"/>
        <v>0</v>
      </c>
      <c r="AH103" s="228">
        <f t="shared" ca="1" si="114"/>
        <v>0</v>
      </c>
      <c r="AI103" s="228">
        <f t="shared" ca="1" si="114"/>
        <v>0</v>
      </c>
      <c r="AJ103" s="228">
        <f t="shared" ca="1" si="114"/>
        <v>0</v>
      </c>
      <c r="AK103" s="228">
        <f t="shared" ca="1" si="114"/>
        <v>0</v>
      </c>
      <c r="AL103" s="228">
        <f t="shared" ca="1" si="114"/>
        <v>0</v>
      </c>
      <c r="AM103" s="228">
        <f t="shared" ca="1" si="114"/>
        <v>0</v>
      </c>
      <c r="AN103" s="228">
        <f t="shared" ca="1" si="115"/>
        <v>0</v>
      </c>
      <c r="AO103" s="228">
        <f t="shared" ca="1" si="115"/>
        <v>0</v>
      </c>
      <c r="AP103" s="228">
        <f t="shared" ca="1" si="115"/>
        <v>0</v>
      </c>
      <c r="AQ103" s="228">
        <f t="shared" ca="1" si="115"/>
        <v>0</v>
      </c>
      <c r="AR103" s="228">
        <f t="shared" ca="1" si="115"/>
        <v>0</v>
      </c>
      <c r="AS103" s="228">
        <f t="shared" ca="1" si="115"/>
        <v>0</v>
      </c>
      <c r="AT103" s="228">
        <f t="shared" ca="1" si="115"/>
        <v>0</v>
      </c>
      <c r="AU103" s="228">
        <f t="shared" ca="1" si="115"/>
        <v>0</v>
      </c>
      <c r="AV103" s="228">
        <f t="shared" ca="1" si="115"/>
        <v>0</v>
      </c>
      <c r="AW103" s="228">
        <f t="shared" ca="1" si="115"/>
        <v>0</v>
      </c>
      <c r="AX103" s="228">
        <f t="shared" ca="1" si="115"/>
        <v>0</v>
      </c>
      <c r="AY103" s="228">
        <f t="shared" ca="1" si="115"/>
        <v>0</v>
      </c>
      <c r="AZ103" s="228">
        <f t="shared" ca="1" si="115"/>
        <v>0</v>
      </c>
      <c r="BA103" s="228">
        <f t="shared" ca="1" si="115"/>
        <v>0</v>
      </c>
      <c r="BB103" s="228">
        <f t="shared" ca="1" si="115"/>
        <v>0</v>
      </c>
      <c r="BC103" s="228">
        <f t="shared" ca="1" si="115"/>
        <v>0</v>
      </c>
      <c r="BD103" s="228">
        <f t="shared" ca="1" si="116"/>
        <v>0</v>
      </c>
      <c r="BE103" s="228">
        <f t="shared" ca="1" si="116"/>
        <v>0</v>
      </c>
      <c r="BF103" s="228">
        <f t="shared" ca="1" si="116"/>
        <v>0</v>
      </c>
      <c r="BG103" s="228">
        <f t="shared" ca="1" si="116"/>
        <v>0</v>
      </c>
      <c r="BH103" s="228">
        <f t="shared" ca="1" si="116"/>
        <v>0</v>
      </c>
      <c r="BI103" s="228">
        <f t="shared" ca="1" si="116"/>
        <v>0</v>
      </c>
      <c r="BJ103" s="228">
        <f t="shared" ca="1" si="116"/>
        <v>0</v>
      </c>
      <c r="BK103" s="228">
        <f t="shared" ca="1" si="116"/>
        <v>0</v>
      </c>
      <c r="BL103" s="228">
        <f t="shared" ca="1" si="116"/>
        <v>0</v>
      </c>
      <c r="BM103" s="228">
        <f t="shared" ca="1" si="116"/>
        <v>0</v>
      </c>
      <c r="BN103" s="228">
        <f t="shared" ca="1" si="116"/>
        <v>0</v>
      </c>
      <c r="BO103" s="228">
        <f t="shared" ca="1" si="116"/>
        <v>0</v>
      </c>
      <c r="BP103" s="228">
        <f t="shared" ca="1" si="116"/>
        <v>0</v>
      </c>
      <c r="BQ103" s="228">
        <f t="shared" ca="1" si="116"/>
        <v>0</v>
      </c>
      <c r="BR103" s="228">
        <f t="shared" ca="1" si="116"/>
        <v>0</v>
      </c>
      <c r="BS103" s="228">
        <f t="shared" ca="1" si="116"/>
        <v>0</v>
      </c>
      <c r="BT103" s="228">
        <f t="shared" ca="1" si="117"/>
        <v>0</v>
      </c>
      <c r="BU103" s="228">
        <f t="shared" ca="1" si="117"/>
        <v>0</v>
      </c>
      <c r="BV103" s="228">
        <f t="shared" ca="1" si="117"/>
        <v>0</v>
      </c>
      <c r="BW103" s="228">
        <f t="shared" ca="1" si="117"/>
        <v>0</v>
      </c>
      <c r="BX103" s="228">
        <f t="shared" ca="1" si="117"/>
        <v>0</v>
      </c>
      <c r="BY103" s="228">
        <f t="shared" ca="1" si="117"/>
        <v>0</v>
      </c>
      <c r="BZ103" s="228">
        <f t="shared" ca="1" si="117"/>
        <v>0</v>
      </c>
      <c r="CA103" s="228">
        <f t="shared" ca="1" si="117"/>
        <v>0</v>
      </c>
      <c r="CB103" s="228">
        <f t="shared" ca="1" si="117"/>
        <v>0</v>
      </c>
      <c r="CC103" s="228">
        <f t="shared" ca="1" si="117"/>
        <v>0</v>
      </c>
      <c r="CD103" s="228">
        <f t="shared" ca="1" si="117"/>
        <v>0</v>
      </c>
      <c r="CE103" s="228">
        <f t="shared" ca="1" si="117"/>
        <v>0</v>
      </c>
      <c r="CF103" s="228">
        <f t="shared" ca="1" si="117"/>
        <v>0</v>
      </c>
      <c r="CG103" s="228">
        <f t="shared" ca="1" si="117"/>
        <v>0</v>
      </c>
      <c r="CH103" s="228">
        <f t="shared" ca="1" si="117"/>
        <v>0</v>
      </c>
      <c r="CI103" s="228">
        <f t="shared" ca="1" si="117"/>
        <v>0</v>
      </c>
      <c r="CJ103" s="228">
        <f t="shared" ca="1" si="118"/>
        <v>0</v>
      </c>
      <c r="CK103" s="228">
        <f t="shared" ca="1" si="118"/>
        <v>0</v>
      </c>
      <c r="CL103" s="228">
        <f t="shared" ca="1" si="118"/>
        <v>0</v>
      </c>
      <c r="CM103" s="228">
        <f t="shared" ca="1" si="118"/>
        <v>0</v>
      </c>
      <c r="CN103" s="228">
        <f t="shared" ca="1" si="118"/>
        <v>0</v>
      </c>
      <c r="CO103" s="228">
        <f t="shared" ca="1" si="118"/>
        <v>0</v>
      </c>
      <c r="CP103" s="228">
        <f t="shared" ca="1" si="118"/>
        <v>0</v>
      </c>
      <c r="CQ103" s="228">
        <f t="shared" ca="1" si="118"/>
        <v>0</v>
      </c>
      <c r="CR103" s="228">
        <f t="shared" ca="1" si="118"/>
        <v>0</v>
      </c>
      <c r="CS103" s="228">
        <f t="shared" ca="1" si="118"/>
        <v>0</v>
      </c>
      <c r="CT103" s="228">
        <f t="shared" ca="1" si="119"/>
        <v>0</v>
      </c>
      <c r="CU103" s="228">
        <f t="shared" ca="1" si="119"/>
        <v>0</v>
      </c>
      <c r="CV103" s="228">
        <f t="shared" ca="1" si="119"/>
        <v>0</v>
      </c>
      <c r="CW103" s="228">
        <f t="shared" ca="1" si="119"/>
        <v>0</v>
      </c>
      <c r="CX103" s="228">
        <f t="shared" ca="1" si="119"/>
        <v>0</v>
      </c>
      <c r="CY103" s="228">
        <f t="shared" ca="1" si="119"/>
        <v>0</v>
      </c>
      <c r="CZ103" s="228">
        <f t="shared" ca="1" si="119"/>
        <v>0</v>
      </c>
      <c r="DA103" s="228">
        <f t="shared" ca="1" si="119"/>
        <v>0</v>
      </c>
      <c r="DB103" s="228">
        <f t="shared" ca="1" si="119"/>
        <v>0</v>
      </c>
      <c r="DC103" s="228">
        <f t="shared" ca="1" si="119"/>
        <v>0</v>
      </c>
      <c r="DE103" s="403" t="str">
        <f t="shared" ca="1" si="86"/>
        <v>H.3.</v>
      </c>
      <c r="DF103" s="273">
        <f t="shared" ca="1" si="120"/>
        <v>1</v>
      </c>
      <c r="DG103" s="261">
        <f t="shared" ca="1" si="121"/>
        <v>0</v>
      </c>
    </row>
    <row r="104" spans="1:111" ht="14.25" hidden="1" customHeight="1">
      <c r="A104" s="210">
        <v>92</v>
      </c>
      <c r="B104" s="347" t="str">
        <f t="shared" ca="1" si="83"/>
        <v>H.4.</v>
      </c>
      <c r="C104" s="216" t="str">
        <f t="shared" ca="1" si="84"/>
        <v>Veiklos pajamos 4 (viešojo sektoriaus)</v>
      </c>
      <c r="D104" s="217"/>
      <c r="E104" s="239" t="str">
        <f t="shared" ca="1" si="85"/>
        <v>Be PVM</v>
      </c>
      <c r="F104" s="233">
        <f ca="1">H104+NPV(FD,I104:INDEX(I104:DC104,PAL))</f>
        <v>0</v>
      </c>
      <c r="G104" s="230">
        <f ca="1">SUMIF($H$5:$DC$5,"&lt;="&amp;PAL,$H104:$DC104)</f>
        <v>0</v>
      </c>
      <c r="H104" s="228">
        <f t="shared" ca="1" si="113"/>
        <v>0</v>
      </c>
      <c r="I104" s="228">
        <f t="shared" ca="1" si="113"/>
        <v>0</v>
      </c>
      <c r="J104" s="228">
        <f t="shared" ca="1" si="113"/>
        <v>0</v>
      </c>
      <c r="K104" s="228">
        <f t="shared" ca="1" si="113"/>
        <v>0</v>
      </c>
      <c r="L104" s="228">
        <f t="shared" ca="1" si="113"/>
        <v>0</v>
      </c>
      <c r="M104" s="228">
        <f t="shared" ca="1" si="113"/>
        <v>0</v>
      </c>
      <c r="N104" s="228">
        <f t="shared" ca="1" si="113"/>
        <v>0</v>
      </c>
      <c r="O104" s="228">
        <f t="shared" ca="1" si="113"/>
        <v>0</v>
      </c>
      <c r="P104" s="228">
        <f t="shared" ca="1" si="113"/>
        <v>0</v>
      </c>
      <c r="Q104" s="228">
        <f t="shared" ca="1" si="113"/>
        <v>0</v>
      </c>
      <c r="R104" s="228">
        <f t="shared" ca="1" si="113"/>
        <v>0</v>
      </c>
      <c r="S104" s="228">
        <f t="shared" ca="1" si="113"/>
        <v>0</v>
      </c>
      <c r="T104" s="228">
        <f t="shared" ca="1" si="113"/>
        <v>0</v>
      </c>
      <c r="U104" s="228">
        <f t="shared" ca="1" si="113"/>
        <v>0</v>
      </c>
      <c r="V104" s="228">
        <f t="shared" ca="1" si="113"/>
        <v>0</v>
      </c>
      <c r="W104" s="228">
        <f t="shared" ca="1" si="113"/>
        <v>0</v>
      </c>
      <c r="X104" s="228">
        <f t="shared" ca="1" si="114"/>
        <v>0</v>
      </c>
      <c r="Y104" s="228">
        <f t="shared" ca="1" si="114"/>
        <v>0</v>
      </c>
      <c r="Z104" s="228">
        <f t="shared" ca="1" si="114"/>
        <v>0</v>
      </c>
      <c r="AA104" s="228">
        <f t="shared" ca="1" si="114"/>
        <v>0</v>
      </c>
      <c r="AB104" s="228">
        <f t="shared" ca="1" si="114"/>
        <v>0</v>
      </c>
      <c r="AC104" s="228">
        <f t="shared" ca="1" si="114"/>
        <v>0</v>
      </c>
      <c r="AD104" s="228">
        <f t="shared" ca="1" si="114"/>
        <v>0</v>
      </c>
      <c r="AE104" s="228">
        <f t="shared" ca="1" si="114"/>
        <v>0</v>
      </c>
      <c r="AF104" s="228">
        <f t="shared" ca="1" si="114"/>
        <v>0</v>
      </c>
      <c r="AG104" s="228">
        <f t="shared" ca="1" si="114"/>
        <v>0</v>
      </c>
      <c r="AH104" s="228">
        <f t="shared" ca="1" si="114"/>
        <v>0</v>
      </c>
      <c r="AI104" s="228">
        <f t="shared" ca="1" si="114"/>
        <v>0</v>
      </c>
      <c r="AJ104" s="228">
        <f t="shared" ca="1" si="114"/>
        <v>0</v>
      </c>
      <c r="AK104" s="228">
        <f t="shared" ca="1" si="114"/>
        <v>0</v>
      </c>
      <c r="AL104" s="228">
        <f t="shared" ca="1" si="114"/>
        <v>0</v>
      </c>
      <c r="AM104" s="228">
        <f t="shared" ca="1" si="114"/>
        <v>0</v>
      </c>
      <c r="AN104" s="228">
        <f t="shared" ca="1" si="115"/>
        <v>0</v>
      </c>
      <c r="AO104" s="228">
        <f t="shared" ca="1" si="115"/>
        <v>0</v>
      </c>
      <c r="AP104" s="228">
        <f t="shared" ca="1" si="115"/>
        <v>0</v>
      </c>
      <c r="AQ104" s="228">
        <f t="shared" ca="1" si="115"/>
        <v>0</v>
      </c>
      <c r="AR104" s="228">
        <f t="shared" ca="1" si="115"/>
        <v>0</v>
      </c>
      <c r="AS104" s="228">
        <f t="shared" ca="1" si="115"/>
        <v>0</v>
      </c>
      <c r="AT104" s="228">
        <f t="shared" ca="1" si="115"/>
        <v>0</v>
      </c>
      <c r="AU104" s="228">
        <f t="shared" ca="1" si="115"/>
        <v>0</v>
      </c>
      <c r="AV104" s="228">
        <f t="shared" ca="1" si="115"/>
        <v>0</v>
      </c>
      <c r="AW104" s="228">
        <f t="shared" ca="1" si="115"/>
        <v>0</v>
      </c>
      <c r="AX104" s="228">
        <f t="shared" ca="1" si="115"/>
        <v>0</v>
      </c>
      <c r="AY104" s="228">
        <f t="shared" ca="1" si="115"/>
        <v>0</v>
      </c>
      <c r="AZ104" s="228">
        <f t="shared" ca="1" si="115"/>
        <v>0</v>
      </c>
      <c r="BA104" s="228">
        <f t="shared" ca="1" si="115"/>
        <v>0</v>
      </c>
      <c r="BB104" s="228">
        <f t="shared" ca="1" si="115"/>
        <v>0</v>
      </c>
      <c r="BC104" s="228">
        <f t="shared" ca="1" si="115"/>
        <v>0</v>
      </c>
      <c r="BD104" s="228">
        <f t="shared" ca="1" si="116"/>
        <v>0</v>
      </c>
      <c r="BE104" s="228">
        <f t="shared" ca="1" si="116"/>
        <v>0</v>
      </c>
      <c r="BF104" s="228">
        <f t="shared" ca="1" si="116"/>
        <v>0</v>
      </c>
      <c r="BG104" s="228">
        <f t="shared" ca="1" si="116"/>
        <v>0</v>
      </c>
      <c r="BH104" s="228">
        <f t="shared" ca="1" si="116"/>
        <v>0</v>
      </c>
      <c r="BI104" s="228">
        <f t="shared" ca="1" si="116"/>
        <v>0</v>
      </c>
      <c r="BJ104" s="228">
        <f t="shared" ca="1" si="116"/>
        <v>0</v>
      </c>
      <c r="BK104" s="228">
        <f t="shared" ca="1" si="116"/>
        <v>0</v>
      </c>
      <c r="BL104" s="228">
        <f t="shared" ca="1" si="116"/>
        <v>0</v>
      </c>
      <c r="BM104" s="228">
        <f t="shared" ca="1" si="116"/>
        <v>0</v>
      </c>
      <c r="BN104" s="228">
        <f t="shared" ca="1" si="116"/>
        <v>0</v>
      </c>
      <c r="BO104" s="228">
        <f t="shared" ca="1" si="116"/>
        <v>0</v>
      </c>
      <c r="BP104" s="228">
        <f t="shared" ca="1" si="116"/>
        <v>0</v>
      </c>
      <c r="BQ104" s="228">
        <f t="shared" ca="1" si="116"/>
        <v>0</v>
      </c>
      <c r="BR104" s="228">
        <f t="shared" ca="1" si="116"/>
        <v>0</v>
      </c>
      <c r="BS104" s="228">
        <f t="shared" ca="1" si="116"/>
        <v>0</v>
      </c>
      <c r="BT104" s="228">
        <f t="shared" ca="1" si="117"/>
        <v>0</v>
      </c>
      <c r="BU104" s="228">
        <f t="shared" ca="1" si="117"/>
        <v>0</v>
      </c>
      <c r="BV104" s="228">
        <f t="shared" ca="1" si="117"/>
        <v>0</v>
      </c>
      <c r="BW104" s="228">
        <f t="shared" ca="1" si="117"/>
        <v>0</v>
      </c>
      <c r="BX104" s="228">
        <f t="shared" ca="1" si="117"/>
        <v>0</v>
      </c>
      <c r="BY104" s="228">
        <f t="shared" ca="1" si="117"/>
        <v>0</v>
      </c>
      <c r="BZ104" s="228">
        <f t="shared" ca="1" si="117"/>
        <v>0</v>
      </c>
      <c r="CA104" s="228">
        <f t="shared" ca="1" si="117"/>
        <v>0</v>
      </c>
      <c r="CB104" s="228">
        <f t="shared" ca="1" si="117"/>
        <v>0</v>
      </c>
      <c r="CC104" s="228">
        <f t="shared" ca="1" si="117"/>
        <v>0</v>
      </c>
      <c r="CD104" s="228">
        <f t="shared" ca="1" si="117"/>
        <v>0</v>
      </c>
      <c r="CE104" s="228">
        <f t="shared" ca="1" si="117"/>
        <v>0</v>
      </c>
      <c r="CF104" s="228">
        <f t="shared" ca="1" si="117"/>
        <v>0</v>
      </c>
      <c r="CG104" s="228">
        <f t="shared" ca="1" si="117"/>
        <v>0</v>
      </c>
      <c r="CH104" s="228">
        <f t="shared" ca="1" si="117"/>
        <v>0</v>
      </c>
      <c r="CI104" s="228">
        <f t="shared" ca="1" si="117"/>
        <v>0</v>
      </c>
      <c r="CJ104" s="228">
        <f t="shared" ca="1" si="118"/>
        <v>0</v>
      </c>
      <c r="CK104" s="228">
        <f t="shared" ca="1" si="118"/>
        <v>0</v>
      </c>
      <c r="CL104" s="228">
        <f t="shared" ca="1" si="118"/>
        <v>0</v>
      </c>
      <c r="CM104" s="228">
        <f t="shared" ca="1" si="118"/>
        <v>0</v>
      </c>
      <c r="CN104" s="228">
        <f t="shared" ca="1" si="118"/>
        <v>0</v>
      </c>
      <c r="CO104" s="228">
        <f t="shared" ca="1" si="118"/>
        <v>0</v>
      </c>
      <c r="CP104" s="228">
        <f t="shared" ca="1" si="118"/>
        <v>0</v>
      </c>
      <c r="CQ104" s="228">
        <f t="shared" ca="1" si="118"/>
        <v>0</v>
      </c>
      <c r="CR104" s="228">
        <f t="shared" ca="1" si="118"/>
        <v>0</v>
      </c>
      <c r="CS104" s="228">
        <f t="shared" ca="1" si="118"/>
        <v>0</v>
      </c>
      <c r="CT104" s="228">
        <f t="shared" ca="1" si="119"/>
        <v>0</v>
      </c>
      <c r="CU104" s="228">
        <f t="shared" ca="1" si="119"/>
        <v>0</v>
      </c>
      <c r="CV104" s="228">
        <f t="shared" ca="1" si="119"/>
        <v>0</v>
      </c>
      <c r="CW104" s="228">
        <f t="shared" ca="1" si="119"/>
        <v>0</v>
      </c>
      <c r="CX104" s="228">
        <f t="shared" ca="1" si="119"/>
        <v>0</v>
      </c>
      <c r="CY104" s="228">
        <f t="shared" ca="1" si="119"/>
        <v>0</v>
      </c>
      <c r="CZ104" s="228">
        <f t="shared" ca="1" si="119"/>
        <v>0</v>
      </c>
      <c r="DA104" s="228">
        <f t="shared" ca="1" si="119"/>
        <v>0</v>
      </c>
      <c r="DB104" s="228">
        <f t="shared" ca="1" si="119"/>
        <v>0</v>
      </c>
      <c r="DC104" s="228">
        <f t="shared" ca="1" si="119"/>
        <v>0</v>
      </c>
      <c r="DE104" s="403" t="str">
        <f t="shared" ca="1" si="86"/>
        <v>H.4.</v>
      </c>
      <c r="DF104" s="273">
        <f t="shared" ca="1" si="120"/>
        <v>1</v>
      </c>
      <c r="DG104" s="261">
        <f t="shared" ca="1" si="121"/>
        <v>0</v>
      </c>
    </row>
    <row r="105" spans="1:111" ht="14.25" hidden="1" customHeight="1">
      <c r="A105" s="210">
        <v>93</v>
      </c>
      <c r="B105" s="347" t="str">
        <f t="shared" ca="1" si="83"/>
        <v>H.5.</v>
      </c>
      <c r="C105" s="216" t="str">
        <f t="shared" ca="1" si="84"/>
        <v>Veiklos pajamos 5 (viešojo sektoriaus)</v>
      </c>
      <c r="D105" s="217"/>
      <c r="E105" s="239" t="str">
        <f t="shared" ca="1" si="85"/>
        <v>Be PVM</v>
      </c>
      <c r="F105" s="233">
        <f ca="1">H105+NPV(FD,I105:INDEX(I105:DC105,PAL))</f>
        <v>0</v>
      </c>
      <c r="G105" s="230">
        <f ca="1">SUMIF($H$5:$DC$5,"&lt;="&amp;PAL,$H105:$DC105)</f>
        <v>0</v>
      </c>
      <c r="H105" s="228">
        <f t="shared" ca="1" si="113"/>
        <v>0</v>
      </c>
      <c r="I105" s="228">
        <f t="shared" ca="1" si="113"/>
        <v>0</v>
      </c>
      <c r="J105" s="228">
        <f t="shared" ca="1" si="113"/>
        <v>0</v>
      </c>
      <c r="K105" s="228">
        <f t="shared" ca="1" si="113"/>
        <v>0</v>
      </c>
      <c r="L105" s="228">
        <f t="shared" ca="1" si="113"/>
        <v>0</v>
      </c>
      <c r="M105" s="228">
        <f t="shared" ca="1" si="113"/>
        <v>0</v>
      </c>
      <c r="N105" s="228">
        <f t="shared" ca="1" si="113"/>
        <v>0</v>
      </c>
      <c r="O105" s="228">
        <f t="shared" ca="1" si="113"/>
        <v>0</v>
      </c>
      <c r="P105" s="228">
        <f t="shared" ca="1" si="113"/>
        <v>0</v>
      </c>
      <c r="Q105" s="228">
        <f t="shared" ca="1" si="113"/>
        <v>0</v>
      </c>
      <c r="R105" s="228">
        <f t="shared" ca="1" si="113"/>
        <v>0</v>
      </c>
      <c r="S105" s="228">
        <f t="shared" ca="1" si="113"/>
        <v>0</v>
      </c>
      <c r="T105" s="228">
        <f t="shared" ca="1" si="113"/>
        <v>0</v>
      </c>
      <c r="U105" s="228">
        <f t="shared" ca="1" si="113"/>
        <v>0</v>
      </c>
      <c r="V105" s="228">
        <f t="shared" ca="1" si="113"/>
        <v>0</v>
      </c>
      <c r="W105" s="228">
        <f t="shared" ca="1" si="113"/>
        <v>0</v>
      </c>
      <c r="X105" s="228">
        <f t="shared" ca="1" si="114"/>
        <v>0</v>
      </c>
      <c r="Y105" s="228">
        <f t="shared" ca="1" si="114"/>
        <v>0</v>
      </c>
      <c r="Z105" s="228">
        <f t="shared" ca="1" si="114"/>
        <v>0</v>
      </c>
      <c r="AA105" s="228">
        <f t="shared" ca="1" si="114"/>
        <v>0</v>
      </c>
      <c r="AB105" s="228">
        <f t="shared" ca="1" si="114"/>
        <v>0</v>
      </c>
      <c r="AC105" s="228">
        <f t="shared" ca="1" si="114"/>
        <v>0</v>
      </c>
      <c r="AD105" s="228">
        <f t="shared" ca="1" si="114"/>
        <v>0</v>
      </c>
      <c r="AE105" s="228">
        <f t="shared" ca="1" si="114"/>
        <v>0</v>
      </c>
      <c r="AF105" s="228">
        <f t="shared" ca="1" si="114"/>
        <v>0</v>
      </c>
      <c r="AG105" s="228">
        <f t="shared" ca="1" si="114"/>
        <v>0</v>
      </c>
      <c r="AH105" s="228">
        <f t="shared" ca="1" si="114"/>
        <v>0</v>
      </c>
      <c r="AI105" s="228">
        <f t="shared" ca="1" si="114"/>
        <v>0</v>
      </c>
      <c r="AJ105" s="228">
        <f t="shared" ca="1" si="114"/>
        <v>0</v>
      </c>
      <c r="AK105" s="228">
        <f t="shared" ca="1" si="114"/>
        <v>0</v>
      </c>
      <c r="AL105" s="228">
        <f t="shared" ca="1" si="114"/>
        <v>0</v>
      </c>
      <c r="AM105" s="228">
        <f t="shared" ca="1" si="114"/>
        <v>0</v>
      </c>
      <c r="AN105" s="228">
        <f t="shared" ca="1" si="115"/>
        <v>0</v>
      </c>
      <c r="AO105" s="228">
        <f t="shared" ca="1" si="115"/>
        <v>0</v>
      </c>
      <c r="AP105" s="228">
        <f t="shared" ca="1" si="115"/>
        <v>0</v>
      </c>
      <c r="AQ105" s="228">
        <f t="shared" ca="1" si="115"/>
        <v>0</v>
      </c>
      <c r="AR105" s="228">
        <f t="shared" ca="1" si="115"/>
        <v>0</v>
      </c>
      <c r="AS105" s="228">
        <f t="shared" ca="1" si="115"/>
        <v>0</v>
      </c>
      <c r="AT105" s="228">
        <f t="shared" ca="1" si="115"/>
        <v>0</v>
      </c>
      <c r="AU105" s="228">
        <f t="shared" ca="1" si="115"/>
        <v>0</v>
      </c>
      <c r="AV105" s="228">
        <f t="shared" ca="1" si="115"/>
        <v>0</v>
      </c>
      <c r="AW105" s="228">
        <f t="shared" ca="1" si="115"/>
        <v>0</v>
      </c>
      <c r="AX105" s="228">
        <f t="shared" ca="1" si="115"/>
        <v>0</v>
      </c>
      <c r="AY105" s="228">
        <f t="shared" ca="1" si="115"/>
        <v>0</v>
      </c>
      <c r="AZ105" s="228">
        <f t="shared" ca="1" si="115"/>
        <v>0</v>
      </c>
      <c r="BA105" s="228">
        <f t="shared" ca="1" si="115"/>
        <v>0</v>
      </c>
      <c r="BB105" s="228">
        <f t="shared" ca="1" si="115"/>
        <v>0</v>
      </c>
      <c r="BC105" s="228">
        <f t="shared" ca="1" si="115"/>
        <v>0</v>
      </c>
      <c r="BD105" s="228">
        <f t="shared" ca="1" si="116"/>
        <v>0</v>
      </c>
      <c r="BE105" s="228">
        <f t="shared" ca="1" si="116"/>
        <v>0</v>
      </c>
      <c r="BF105" s="228">
        <f t="shared" ca="1" si="116"/>
        <v>0</v>
      </c>
      <c r="BG105" s="228">
        <f t="shared" ca="1" si="116"/>
        <v>0</v>
      </c>
      <c r="BH105" s="228">
        <f t="shared" ca="1" si="116"/>
        <v>0</v>
      </c>
      <c r="BI105" s="228">
        <f t="shared" ca="1" si="116"/>
        <v>0</v>
      </c>
      <c r="BJ105" s="228">
        <f t="shared" ca="1" si="116"/>
        <v>0</v>
      </c>
      <c r="BK105" s="228">
        <f t="shared" ca="1" si="116"/>
        <v>0</v>
      </c>
      <c r="BL105" s="228">
        <f t="shared" ca="1" si="116"/>
        <v>0</v>
      </c>
      <c r="BM105" s="228">
        <f t="shared" ca="1" si="116"/>
        <v>0</v>
      </c>
      <c r="BN105" s="228">
        <f t="shared" ca="1" si="116"/>
        <v>0</v>
      </c>
      <c r="BO105" s="228">
        <f t="shared" ca="1" si="116"/>
        <v>0</v>
      </c>
      <c r="BP105" s="228">
        <f t="shared" ca="1" si="116"/>
        <v>0</v>
      </c>
      <c r="BQ105" s="228">
        <f t="shared" ca="1" si="116"/>
        <v>0</v>
      </c>
      <c r="BR105" s="228">
        <f t="shared" ca="1" si="116"/>
        <v>0</v>
      </c>
      <c r="BS105" s="228">
        <f t="shared" ca="1" si="116"/>
        <v>0</v>
      </c>
      <c r="BT105" s="228">
        <f t="shared" ca="1" si="117"/>
        <v>0</v>
      </c>
      <c r="BU105" s="228">
        <f t="shared" ca="1" si="117"/>
        <v>0</v>
      </c>
      <c r="BV105" s="228">
        <f t="shared" ca="1" si="117"/>
        <v>0</v>
      </c>
      <c r="BW105" s="228">
        <f t="shared" ca="1" si="117"/>
        <v>0</v>
      </c>
      <c r="BX105" s="228">
        <f t="shared" ca="1" si="117"/>
        <v>0</v>
      </c>
      <c r="BY105" s="228">
        <f t="shared" ca="1" si="117"/>
        <v>0</v>
      </c>
      <c r="BZ105" s="228">
        <f t="shared" ca="1" si="117"/>
        <v>0</v>
      </c>
      <c r="CA105" s="228">
        <f t="shared" ca="1" si="117"/>
        <v>0</v>
      </c>
      <c r="CB105" s="228">
        <f t="shared" ca="1" si="117"/>
        <v>0</v>
      </c>
      <c r="CC105" s="228">
        <f t="shared" ca="1" si="117"/>
        <v>0</v>
      </c>
      <c r="CD105" s="228">
        <f t="shared" ca="1" si="117"/>
        <v>0</v>
      </c>
      <c r="CE105" s="228">
        <f t="shared" ca="1" si="117"/>
        <v>0</v>
      </c>
      <c r="CF105" s="228">
        <f t="shared" ca="1" si="117"/>
        <v>0</v>
      </c>
      <c r="CG105" s="228">
        <f t="shared" ca="1" si="117"/>
        <v>0</v>
      </c>
      <c r="CH105" s="228">
        <f t="shared" ca="1" si="117"/>
        <v>0</v>
      </c>
      <c r="CI105" s="228">
        <f t="shared" ca="1" si="117"/>
        <v>0</v>
      </c>
      <c r="CJ105" s="228">
        <f t="shared" ca="1" si="118"/>
        <v>0</v>
      </c>
      <c r="CK105" s="228">
        <f t="shared" ca="1" si="118"/>
        <v>0</v>
      </c>
      <c r="CL105" s="228">
        <f t="shared" ca="1" si="118"/>
        <v>0</v>
      </c>
      <c r="CM105" s="228">
        <f t="shared" ca="1" si="118"/>
        <v>0</v>
      </c>
      <c r="CN105" s="228">
        <f t="shared" ca="1" si="118"/>
        <v>0</v>
      </c>
      <c r="CO105" s="228">
        <f t="shared" ca="1" si="118"/>
        <v>0</v>
      </c>
      <c r="CP105" s="228">
        <f t="shared" ca="1" si="118"/>
        <v>0</v>
      </c>
      <c r="CQ105" s="228">
        <f t="shared" ca="1" si="118"/>
        <v>0</v>
      </c>
      <c r="CR105" s="228">
        <f t="shared" ca="1" si="118"/>
        <v>0</v>
      </c>
      <c r="CS105" s="228">
        <f t="shared" ca="1" si="118"/>
        <v>0</v>
      </c>
      <c r="CT105" s="228">
        <f t="shared" ca="1" si="119"/>
        <v>0</v>
      </c>
      <c r="CU105" s="228">
        <f t="shared" ca="1" si="119"/>
        <v>0</v>
      </c>
      <c r="CV105" s="228">
        <f t="shared" ca="1" si="119"/>
        <v>0</v>
      </c>
      <c r="CW105" s="228">
        <f t="shared" ca="1" si="119"/>
        <v>0</v>
      </c>
      <c r="CX105" s="228">
        <f t="shared" ca="1" si="119"/>
        <v>0</v>
      </c>
      <c r="CY105" s="228">
        <f t="shared" ca="1" si="119"/>
        <v>0</v>
      </c>
      <c r="CZ105" s="228">
        <f t="shared" ca="1" si="119"/>
        <v>0</v>
      </c>
      <c r="DA105" s="228">
        <f t="shared" ca="1" si="119"/>
        <v>0</v>
      </c>
      <c r="DB105" s="228">
        <f t="shared" ca="1" si="119"/>
        <v>0</v>
      </c>
      <c r="DC105" s="228">
        <f t="shared" ca="1" si="119"/>
        <v>0</v>
      </c>
      <c r="DE105" s="403" t="str">
        <f t="shared" ca="1" si="86"/>
        <v>H.5.</v>
      </c>
      <c r="DF105" s="273">
        <f t="shared" ca="1" si="120"/>
        <v>1</v>
      </c>
      <c r="DG105" s="261">
        <f t="shared" ca="1" si="121"/>
        <v>0</v>
      </c>
    </row>
    <row r="106" spans="1:111" hidden="1">
      <c r="A106" s="210">
        <v>94</v>
      </c>
      <c r="B106" s="347" t="str">
        <f t="shared" ca="1" si="83"/>
        <v>H.6.</v>
      </c>
      <c r="C106" s="216" t="str">
        <f t="shared" ca="1" si="84"/>
        <v>Veiklos pajamos 1 (privataus ir NVO sektoriaus)</v>
      </c>
      <c r="D106" s="217"/>
      <c r="E106" s="239" t="str">
        <f t="shared" ca="1" si="85"/>
        <v/>
      </c>
      <c r="F106" s="233">
        <f ca="1">H106+NPV(FD,I106:INDEX(I106:DC106,PAL))</f>
        <v>0</v>
      </c>
      <c r="G106" s="230">
        <f ca="1">SUMIF($H$5:$DC$5,"&lt;="&amp;PAL,$H106:$DC106)</f>
        <v>0</v>
      </c>
      <c r="H106" s="228">
        <f t="shared" ca="1" si="113"/>
        <v>0</v>
      </c>
      <c r="I106" s="228">
        <f t="shared" ca="1" si="113"/>
        <v>0</v>
      </c>
      <c r="J106" s="228">
        <f t="shared" ca="1" si="113"/>
        <v>0</v>
      </c>
      <c r="K106" s="228">
        <f t="shared" ca="1" si="113"/>
        <v>0</v>
      </c>
      <c r="L106" s="228">
        <f t="shared" ca="1" si="113"/>
        <v>0</v>
      </c>
      <c r="M106" s="228">
        <f t="shared" ca="1" si="113"/>
        <v>0</v>
      </c>
      <c r="N106" s="228">
        <f t="shared" ca="1" si="113"/>
        <v>0</v>
      </c>
      <c r="O106" s="228">
        <f t="shared" ca="1" si="113"/>
        <v>0</v>
      </c>
      <c r="P106" s="228">
        <f t="shared" ca="1" si="113"/>
        <v>0</v>
      </c>
      <c r="Q106" s="228">
        <f t="shared" ca="1" si="113"/>
        <v>0</v>
      </c>
      <c r="R106" s="228">
        <f t="shared" ca="1" si="113"/>
        <v>0</v>
      </c>
      <c r="S106" s="228">
        <f t="shared" ca="1" si="113"/>
        <v>0</v>
      </c>
      <c r="T106" s="228">
        <f t="shared" ca="1" si="113"/>
        <v>0</v>
      </c>
      <c r="U106" s="228">
        <f t="shared" ca="1" si="113"/>
        <v>0</v>
      </c>
      <c r="V106" s="228">
        <f t="shared" ca="1" si="113"/>
        <v>0</v>
      </c>
      <c r="W106" s="228">
        <f t="shared" ca="1" si="113"/>
        <v>0</v>
      </c>
      <c r="X106" s="228">
        <f t="shared" ca="1" si="114"/>
        <v>0</v>
      </c>
      <c r="Y106" s="228">
        <f t="shared" ca="1" si="114"/>
        <v>0</v>
      </c>
      <c r="Z106" s="228">
        <f t="shared" ca="1" si="114"/>
        <v>0</v>
      </c>
      <c r="AA106" s="228">
        <f t="shared" ca="1" si="114"/>
        <v>0</v>
      </c>
      <c r="AB106" s="228">
        <f t="shared" ca="1" si="114"/>
        <v>0</v>
      </c>
      <c r="AC106" s="228">
        <f t="shared" ca="1" si="114"/>
        <v>0</v>
      </c>
      <c r="AD106" s="228">
        <f t="shared" ca="1" si="114"/>
        <v>0</v>
      </c>
      <c r="AE106" s="228">
        <f t="shared" ca="1" si="114"/>
        <v>0</v>
      </c>
      <c r="AF106" s="228">
        <f t="shared" ca="1" si="114"/>
        <v>0</v>
      </c>
      <c r="AG106" s="228">
        <f t="shared" ca="1" si="114"/>
        <v>0</v>
      </c>
      <c r="AH106" s="228">
        <f t="shared" ca="1" si="114"/>
        <v>0</v>
      </c>
      <c r="AI106" s="228">
        <f t="shared" ca="1" si="114"/>
        <v>0</v>
      </c>
      <c r="AJ106" s="228">
        <f t="shared" ca="1" si="114"/>
        <v>0</v>
      </c>
      <c r="AK106" s="228">
        <f t="shared" ca="1" si="114"/>
        <v>0</v>
      </c>
      <c r="AL106" s="228">
        <f t="shared" ca="1" si="114"/>
        <v>0</v>
      </c>
      <c r="AM106" s="228">
        <f t="shared" ca="1" si="114"/>
        <v>0</v>
      </c>
      <c r="AN106" s="228">
        <f t="shared" ca="1" si="115"/>
        <v>0</v>
      </c>
      <c r="AO106" s="228">
        <f t="shared" ca="1" si="115"/>
        <v>0</v>
      </c>
      <c r="AP106" s="228">
        <f t="shared" ca="1" si="115"/>
        <v>0</v>
      </c>
      <c r="AQ106" s="228">
        <f t="shared" ca="1" si="115"/>
        <v>0</v>
      </c>
      <c r="AR106" s="228">
        <f t="shared" ca="1" si="115"/>
        <v>0</v>
      </c>
      <c r="AS106" s="228">
        <f t="shared" ca="1" si="115"/>
        <v>0</v>
      </c>
      <c r="AT106" s="228">
        <f t="shared" ca="1" si="115"/>
        <v>0</v>
      </c>
      <c r="AU106" s="228">
        <f t="shared" ca="1" si="115"/>
        <v>0</v>
      </c>
      <c r="AV106" s="228">
        <f t="shared" ca="1" si="115"/>
        <v>0</v>
      </c>
      <c r="AW106" s="228">
        <f t="shared" ca="1" si="115"/>
        <v>0</v>
      </c>
      <c r="AX106" s="228">
        <f t="shared" ca="1" si="115"/>
        <v>0</v>
      </c>
      <c r="AY106" s="228">
        <f t="shared" ca="1" si="115"/>
        <v>0</v>
      </c>
      <c r="AZ106" s="228">
        <f t="shared" ca="1" si="115"/>
        <v>0</v>
      </c>
      <c r="BA106" s="228">
        <f t="shared" ca="1" si="115"/>
        <v>0</v>
      </c>
      <c r="BB106" s="228">
        <f t="shared" ca="1" si="115"/>
        <v>0</v>
      </c>
      <c r="BC106" s="228">
        <f t="shared" ca="1" si="115"/>
        <v>0</v>
      </c>
      <c r="BD106" s="228">
        <f t="shared" ca="1" si="116"/>
        <v>0</v>
      </c>
      <c r="BE106" s="228">
        <f t="shared" ca="1" si="116"/>
        <v>0</v>
      </c>
      <c r="BF106" s="228">
        <f t="shared" ca="1" si="116"/>
        <v>0</v>
      </c>
      <c r="BG106" s="228">
        <f t="shared" ca="1" si="116"/>
        <v>0</v>
      </c>
      <c r="BH106" s="228">
        <f t="shared" ca="1" si="116"/>
        <v>0</v>
      </c>
      <c r="BI106" s="228">
        <f t="shared" ca="1" si="116"/>
        <v>0</v>
      </c>
      <c r="BJ106" s="228">
        <f t="shared" ca="1" si="116"/>
        <v>0</v>
      </c>
      <c r="BK106" s="228">
        <f t="shared" ca="1" si="116"/>
        <v>0</v>
      </c>
      <c r="BL106" s="228">
        <f t="shared" ca="1" si="116"/>
        <v>0</v>
      </c>
      <c r="BM106" s="228">
        <f t="shared" ca="1" si="116"/>
        <v>0</v>
      </c>
      <c r="BN106" s="228">
        <f t="shared" ca="1" si="116"/>
        <v>0</v>
      </c>
      <c r="BO106" s="228">
        <f t="shared" ca="1" si="116"/>
        <v>0</v>
      </c>
      <c r="BP106" s="228">
        <f t="shared" ca="1" si="116"/>
        <v>0</v>
      </c>
      <c r="BQ106" s="228">
        <f t="shared" ca="1" si="116"/>
        <v>0</v>
      </c>
      <c r="BR106" s="228">
        <f t="shared" ca="1" si="116"/>
        <v>0</v>
      </c>
      <c r="BS106" s="228">
        <f t="shared" ca="1" si="116"/>
        <v>0</v>
      </c>
      <c r="BT106" s="228">
        <f t="shared" ca="1" si="117"/>
        <v>0</v>
      </c>
      <c r="BU106" s="228">
        <f t="shared" ca="1" si="117"/>
        <v>0</v>
      </c>
      <c r="BV106" s="228">
        <f t="shared" ca="1" si="117"/>
        <v>0</v>
      </c>
      <c r="BW106" s="228">
        <f t="shared" ca="1" si="117"/>
        <v>0</v>
      </c>
      <c r="BX106" s="228">
        <f t="shared" ca="1" si="117"/>
        <v>0</v>
      </c>
      <c r="BY106" s="228">
        <f t="shared" ca="1" si="117"/>
        <v>0</v>
      </c>
      <c r="BZ106" s="228">
        <f t="shared" ca="1" si="117"/>
        <v>0</v>
      </c>
      <c r="CA106" s="228">
        <f t="shared" ca="1" si="117"/>
        <v>0</v>
      </c>
      <c r="CB106" s="228">
        <f t="shared" ca="1" si="117"/>
        <v>0</v>
      </c>
      <c r="CC106" s="228">
        <f t="shared" ca="1" si="117"/>
        <v>0</v>
      </c>
      <c r="CD106" s="228">
        <f t="shared" ca="1" si="117"/>
        <v>0</v>
      </c>
      <c r="CE106" s="228">
        <f t="shared" ca="1" si="117"/>
        <v>0</v>
      </c>
      <c r="CF106" s="228">
        <f t="shared" ca="1" si="117"/>
        <v>0</v>
      </c>
      <c r="CG106" s="228">
        <f t="shared" ca="1" si="117"/>
        <v>0</v>
      </c>
      <c r="CH106" s="228">
        <f t="shared" ca="1" si="117"/>
        <v>0</v>
      </c>
      <c r="CI106" s="228">
        <f t="shared" ca="1" si="117"/>
        <v>0</v>
      </c>
      <c r="CJ106" s="228">
        <f t="shared" ca="1" si="118"/>
        <v>0</v>
      </c>
      <c r="CK106" s="228">
        <f t="shared" ca="1" si="118"/>
        <v>0</v>
      </c>
      <c r="CL106" s="228">
        <f t="shared" ca="1" si="118"/>
        <v>0</v>
      </c>
      <c r="CM106" s="228">
        <f t="shared" ca="1" si="118"/>
        <v>0</v>
      </c>
      <c r="CN106" s="228">
        <f t="shared" ca="1" si="118"/>
        <v>0</v>
      </c>
      <c r="CO106" s="228">
        <f t="shared" ca="1" si="118"/>
        <v>0</v>
      </c>
      <c r="CP106" s="228">
        <f t="shared" ca="1" si="118"/>
        <v>0</v>
      </c>
      <c r="CQ106" s="228">
        <f t="shared" ca="1" si="118"/>
        <v>0</v>
      </c>
      <c r="CR106" s="228">
        <f t="shared" ca="1" si="118"/>
        <v>0</v>
      </c>
      <c r="CS106" s="228">
        <f t="shared" ca="1" si="118"/>
        <v>0</v>
      </c>
      <c r="CT106" s="228">
        <f t="shared" ca="1" si="119"/>
        <v>0</v>
      </c>
      <c r="CU106" s="228">
        <f t="shared" ca="1" si="119"/>
        <v>0</v>
      </c>
      <c r="CV106" s="228">
        <f t="shared" ca="1" si="119"/>
        <v>0</v>
      </c>
      <c r="CW106" s="228">
        <f t="shared" ca="1" si="119"/>
        <v>0</v>
      </c>
      <c r="CX106" s="228">
        <f t="shared" ca="1" si="119"/>
        <v>0</v>
      </c>
      <c r="CY106" s="228">
        <f t="shared" ca="1" si="119"/>
        <v>0</v>
      </c>
      <c r="CZ106" s="228">
        <f t="shared" ca="1" si="119"/>
        <v>0</v>
      </c>
      <c r="DA106" s="228">
        <f t="shared" ca="1" si="119"/>
        <v>0</v>
      </c>
      <c r="DB106" s="228">
        <f t="shared" ca="1" si="119"/>
        <v>0</v>
      </c>
      <c r="DC106" s="228">
        <f t="shared" ca="1" si="119"/>
        <v>0</v>
      </c>
      <c r="DE106" s="403" t="str">
        <f t="shared" ca="1" si="86"/>
        <v>H.6.</v>
      </c>
      <c r="DF106" s="273">
        <f t="shared" ca="1" si="120"/>
        <v>1</v>
      </c>
      <c r="DG106" s="261">
        <f t="shared" ca="1" si="121"/>
        <v>0</v>
      </c>
    </row>
    <row r="107" spans="1:111" hidden="1">
      <c r="A107" s="210">
        <v>95</v>
      </c>
      <c r="B107" s="347" t="str">
        <f t="shared" ca="1" si="83"/>
        <v>H.7.</v>
      </c>
      <c r="C107" s="216" t="str">
        <f t="shared" ca="1" si="84"/>
        <v>Veiklos pajamos 2 (privataus ir NVO sektoriaus)</v>
      </c>
      <c r="D107" s="217"/>
      <c r="E107" s="239" t="str">
        <f t="shared" ca="1" si="85"/>
        <v/>
      </c>
      <c r="F107" s="233">
        <f ca="1">H107+NPV(FD,I107:INDEX(I107:DC107,PAL))</f>
        <v>0</v>
      </c>
      <c r="G107" s="230">
        <f ca="1">SUMIF($H$5:$DC$5,"&lt;="&amp;PAL,$H107:$DC107)</f>
        <v>0</v>
      </c>
      <c r="H107" s="228">
        <f t="shared" ca="1" si="113"/>
        <v>0</v>
      </c>
      <c r="I107" s="228">
        <f t="shared" ca="1" si="113"/>
        <v>0</v>
      </c>
      <c r="J107" s="228">
        <f t="shared" ca="1" si="113"/>
        <v>0</v>
      </c>
      <c r="K107" s="228">
        <f t="shared" ca="1" si="113"/>
        <v>0</v>
      </c>
      <c r="L107" s="228">
        <f t="shared" ca="1" si="113"/>
        <v>0</v>
      </c>
      <c r="M107" s="228">
        <f t="shared" ca="1" si="113"/>
        <v>0</v>
      </c>
      <c r="N107" s="228">
        <f t="shared" ca="1" si="113"/>
        <v>0</v>
      </c>
      <c r="O107" s="228">
        <f t="shared" ca="1" si="113"/>
        <v>0</v>
      </c>
      <c r="P107" s="228">
        <f t="shared" ca="1" si="113"/>
        <v>0</v>
      </c>
      <c r="Q107" s="228">
        <f t="shared" ca="1" si="113"/>
        <v>0</v>
      </c>
      <c r="R107" s="228">
        <f t="shared" ca="1" si="113"/>
        <v>0</v>
      </c>
      <c r="S107" s="228">
        <f t="shared" ca="1" si="113"/>
        <v>0</v>
      </c>
      <c r="T107" s="228">
        <f t="shared" ca="1" si="113"/>
        <v>0</v>
      </c>
      <c r="U107" s="228">
        <f t="shared" ca="1" si="113"/>
        <v>0</v>
      </c>
      <c r="V107" s="228">
        <f t="shared" ca="1" si="113"/>
        <v>0</v>
      </c>
      <c r="W107" s="228">
        <f t="shared" ca="1" si="113"/>
        <v>0</v>
      </c>
      <c r="X107" s="228">
        <f t="shared" ca="1" si="114"/>
        <v>0</v>
      </c>
      <c r="Y107" s="228">
        <f t="shared" ca="1" si="114"/>
        <v>0</v>
      </c>
      <c r="Z107" s="228">
        <f t="shared" ca="1" si="114"/>
        <v>0</v>
      </c>
      <c r="AA107" s="228">
        <f t="shared" ca="1" si="114"/>
        <v>0</v>
      </c>
      <c r="AB107" s="228">
        <f t="shared" ca="1" si="114"/>
        <v>0</v>
      </c>
      <c r="AC107" s="228">
        <f t="shared" ca="1" si="114"/>
        <v>0</v>
      </c>
      <c r="AD107" s="228">
        <f t="shared" ca="1" si="114"/>
        <v>0</v>
      </c>
      <c r="AE107" s="228">
        <f t="shared" ca="1" si="114"/>
        <v>0</v>
      </c>
      <c r="AF107" s="228">
        <f t="shared" ca="1" si="114"/>
        <v>0</v>
      </c>
      <c r="AG107" s="228">
        <f t="shared" ca="1" si="114"/>
        <v>0</v>
      </c>
      <c r="AH107" s="228">
        <f t="shared" ca="1" si="114"/>
        <v>0</v>
      </c>
      <c r="AI107" s="228">
        <f t="shared" ca="1" si="114"/>
        <v>0</v>
      </c>
      <c r="AJ107" s="228">
        <f t="shared" ca="1" si="114"/>
        <v>0</v>
      </c>
      <c r="AK107" s="228">
        <f t="shared" ca="1" si="114"/>
        <v>0</v>
      </c>
      <c r="AL107" s="228">
        <f t="shared" ca="1" si="114"/>
        <v>0</v>
      </c>
      <c r="AM107" s="228">
        <f t="shared" ca="1" si="114"/>
        <v>0</v>
      </c>
      <c r="AN107" s="228">
        <f t="shared" ca="1" si="115"/>
        <v>0</v>
      </c>
      <c r="AO107" s="228">
        <f t="shared" ca="1" si="115"/>
        <v>0</v>
      </c>
      <c r="AP107" s="228">
        <f t="shared" ca="1" si="115"/>
        <v>0</v>
      </c>
      <c r="AQ107" s="228">
        <f t="shared" ca="1" si="115"/>
        <v>0</v>
      </c>
      <c r="AR107" s="228">
        <f t="shared" ca="1" si="115"/>
        <v>0</v>
      </c>
      <c r="AS107" s="228">
        <f t="shared" ca="1" si="115"/>
        <v>0</v>
      </c>
      <c r="AT107" s="228">
        <f t="shared" ca="1" si="115"/>
        <v>0</v>
      </c>
      <c r="AU107" s="228">
        <f t="shared" ca="1" si="115"/>
        <v>0</v>
      </c>
      <c r="AV107" s="228">
        <f t="shared" ca="1" si="115"/>
        <v>0</v>
      </c>
      <c r="AW107" s="228">
        <f t="shared" ca="1" si="115"/>
        <v>0</v>
      </c>
      <c r="AX107" s="228">
        <f t="shared" ca="1" si="115"/>
        <v>0</v>
      </c>
      <c r="AY107" s="228">
        <f t="shared" ca="1" si="115"/>
        <v>0</v>
      </c>
      <c r="AZ107" s="228">
        <f t="shared" ca="1" si="115"/>
        <v>0</v>
      </c>
      <c r="BA107" s="228">
        <f t="shared" ca="1" si="115"/>
        <v>0</v>
      </c>
      <c r="BB107" s="228">
        <f t="shared" ca="1" si="115"/>
        <v>0</v>
      </c>
      <c r="BC107" s="228">
        <f t="shared" ca="1" si="115"/>
        <v>0</v>
      </c>
      <c r="BD107" s="228">
        <f t="shared" ca="1" si="116"/>
        <v>0</v>
      </c>
      <c r="BE107" s="228">
        <f t="shared" ca="1" si="116"/>
        <v>0</v>
      </c>
      <c r="BF107" s="228">
        <f t="shared" ca="1" si="116"/>
        <v>0</v>
      </c>
      <c r="BG107" s="228">
        <f t="shared" ca="1" si="116"/>
        <v>0</v>
      </c>
      <c r="BH107" s="228">
        <f t="shared" ca="1" si="116"/>
        <v>0</v>
      </c>
      <c r="BI107" s="228">
        <f t="shared" ca="1" si="116"/>
        <v>0</v>
      </c>
      <c r="BJ107" s="228">
        <f t="shared" ca="1" si="116"/>
        <v>0</v>
      </c>
      <c r="BK107" s="228">
        <f t="shared" ca="1" si="116"/>
        <v>0</v>
      </c>
      <c r="BL107" s="228">
        <f t="shared" ca="1" si="116"/>
        <v>0</v>
      </c>
      <c r="BM107" s="228">
        <f t="shared" ca="1" si="116"/>
        <v>0</v>
      </c>
      <c r="BN107" s="228">
        <f t="shared" ca="1" si="116"/>
        <v>0</v>
      </c>
      <c r="BO107" s="228">
        <f t="shared" ca="1" si="116"/>
        <v>0</v>
      </c>
      <c r="BP107" s="228">
        <f t="shared" ca="1" si="116"/>
        <v>0</v>
      </c>
      <c r="BQ107" s="228">
        <f t="shared" ca="1" si="116"/>
        <v>0</v>
      </c>
      <c r="BR107" s="228">
        <f t="shared" ca="1" si="116"/>
        <v>0</v>
      </c>
      <c r="BS107" s="228">
        <f t="shared" ca="1" si="116"/>
        <v>0</v>
      </c>
      <c r="BT107" s="228">
        <f t="shared" ca="1" si="117"/>
        <v>0</v>
      </c>
      <c r="BU107" s="228">
        <f t="shared" ca="1" si="117"/>
        <v>0</v>
      </c>
      <c r="BV107" s="228">
        <f t="shared" ca="1" si="117"/>
        <v>0</v>
      </c>
      <c r="BW107" s="228">
        <f t="shared" ca="1" si="117"/>
        <v>0</v>
      </c>
      <c r="BX107" s="228">
        <f t="shared" ca="1" si="117"/>
        <v>0</v>
      </c>
      <c r="BY107" s="228">
        <f t="shared" ca="1" si="117"/>
        <v>0</v>
      </c>
      <c r="BZ107" s="228">
        <f t="shared" ca="1" si="117"/>
        <v>0</v>
      </c>
      <c r="CA107" s="228">
        <f t="shared" ca="1" si="117"/>
        <v>0</v>
      </c>
      <c r="CB107" s="228">
        <f t="shared" ca="1" si="117"/>
        <v>0</v>
      </c>
      <c r="CC107" s="228">
        <f t="shared" ca="1" si="117"/>
        <v>0</v>
      </c>
      <c r="CD107" s="228">
        <f t="shared" ca="1" si="117"/>
        <v>0</v>
      </c>
      <c r="CE107" s="228">
        <f t="shared" ca="1" si="117"/>
        <v>0</v>
      </c>
      <c r="CF107" s="228">
        <f t="shared" ca="1" si="117"/>
        <v>0</v>
      </c>
      <c r="CG107" s="228">
        <f t="shared" ca="1" si="117"/>
        <v>0</v>
      </c>
      <c r="CH107" s="228">
        <f t="shared" ca="1" si="117"/>
        <v>0</v>
      </c>
      <c r="CI107" s="228">
        <f t="shared" ca="1" si="117"/>
        <v>0</v>
      </c>
      <c r="CJ107" s="228">
        <f t="shared" ca="1" si="118"/>
        <v>0</v>
      </c>
      <c r="CK107" s="228">
        <f t="shared" ca="1" si="118"/>
        <v>0</v>
      </c>
      <c r="CL107" s="228">
        <f t="shared" ca="1" si="118"/>
        <v>0</v>
      </c>
      <c r="CM107" s="228">
        <f t="shared" ca="1" si="118"/>
        <v>0</v>
      </c>
      <c r="CN107" s="228">
        <f t="shared" ca="1" si="118"/>
        <v>0</v>
      </c>
      <c r="CO107" s="228">
        <f t="shared" ca="1" si="118"/>
        <v>0</v>
      </c>
      <c r="CP107" s="228">
        <f t="shared" ca="1" si="118"/>
        <v>0</v>
      </c>
      <c r="CQ107" s="228">
        <f t="shared" ca="1" si="118"/>
        <v>0</v>
      </c>
      <c r="CR107" s="228">
        <f t="shared" ca="1" si="118"/>
        <v>0</v>
      </c>
      <c r="CS107" s="228">
        <f t="shared" ca="1" si="118"/>
        <v>0</v>
      </c>
      <c r="CT107" s="228">
        <f t="shared" ca="1" si="119"/>
        <v>0</v>
      </c>
      <c r="CU107" s="228">
        <f t="shared" ca="1" si="119"/>
        <v>0</v>
      </c>
      <c r="CV107" s="228">
        <f t="shared" ca="1" si="119"/>
        <v>0</v>
      </c>
      <c r="CW107" s="228">
        <f t="shared" ca="1" si="119"/>
        <v>0</v>
      </c>
      <c r="CX107" s="228">
        <f t="shared" ca="1" si="119"/>
        <v>0</v>
      </c>
      <c r="CY107" s="228">
        <f t="shared" ca="1" si="119"/>
        <v>0</v>
      </c>
      <c r="CZ107" s="228">
        <f t="shared" ca="1" si="119"/>
        <v>0</v>
      </c>
      <c r="DA107" s="228">
        <f t="shared" ca="1" si="119"/>
        <v>0</v>
      </c>
      <c r="DB107" s="228">
        <f t="shared" ca="1" si="119"/>
        <v>0</v>
      </c>
      <c r="DC107" s="228">
        <f t="shared" ca="1" si="119"/>
        <v>0</v>
      </c>
      <c r="DE107" s="403" t="str">
        <f t="shared" ca="1" si="86"/>
        <v>H.7.</v>
      </c>
      <c r="DF107" s="273">
        <f t="shared" ca="1" si="120"/>
        <v>1</v>
      </c>
      <c r="DG107" s="261">
        <f t="shared" ca="1" si="121"/>
        <v>0</v>
      </c>
    </row>
    <row r="108" spans="1:111" hidden="1">
      <c r="A108" s="210">
        <v>96</v>
      </c>
      <c r="B108" s="347" t="str">
        <f t="shared" ca="1" si="83"/>
        <v>H.8.</v>
      </c>
      <c r="C108" s="216" t="str">
        <f t="shared" ca="1" si="84"/>
        <v>Veiklos pajamos 3 (privataus ir NVO sektoriaus)</v>
      </c>
      <c r="D108" s="217"/>
      <c r="E108" s="239" t="str">
        <f t="shared" ca="1" si="85"/>
        <v/>
      </c>
      <c r="F108" s="233">
        <f ca="1">H108+NPV(FD,I108:INDEX(I108:DC108,PAL))</f>
        <v>0</v>
      </c>
      <c r="G108" s="230">
        <f ca="1">SUMIF($H$5:$DC$5,"&lt;="&amp;PAL,$H108:$DC108)</f>
        <v>0</v>
      </c>
      <c r="H108" s="228">
        <f t="shared" ca="1" si="113"/>
        <v>0</v>
      </c>
      <c r="I108" s="228">
        <f t="shared" ca="1" si="113"/>
        <v>0</v>
      </c>
      <c r="J108" s="228">
        <f t="shared" ca="1" si="113"/>
        <v>0</v>
      </c>
      <c r="K108" s="228">
        <f t="shared" ca="1" si="113"/>
        <v>0</v>
      </c>
      <c r="L108" s="228">
        <f t="shared" ca="1" si="113"/>
        <v>0</v>
      </c>
      <c r="M108" s="228">
        <f t="shared" ca="1" si="113"/>
        <v>0</v>
      </c>
      <c r="N108" s="228">
        <f t="shared" ca="1" si="113"/>
        <v>0</v>
      </c>
      <c r="O108" s="228">
        <f t="shared" ca="1" si="113"/>
        <v>0</v>
      </c>
      <c r="P108" s="228">
        <f t="shared" ca="1" si="113"/>
        <v>0</v>
      </c>
      <c r="Q108" s="228">
        <f t="shared" ca="1" si="113"/>
        <v>0</v>
      </c>
      <c r="R108" s="228">
        <f t="shared" ca="1" si="113"/>
        <v>0</v>
      </c>
      <c r="S108" s="228">
        <f t="shared" ca="1" si="113"/>
        <v>0</v>
      </c>
      <c r="T108" s="228">
        <f t="shared" ca="1" si="113"/>
        <v>0</v>
      </c>
      <c r="U108" s="228">
        <f t="shared" ca="1" si="113"/>
        <v>0</v>
      </c>
      <c r="V108" s="228">
        <f t="shared" ca="1" si="113"/>
        <v>0</v>
      </c>
      <c r="W108" s="228">
        <f t="shared" ca="1" si="113"/>
        <v>0</v>
      </c>
      <c r="X108" s="228">
        <f t="shared" ca="1" si="114"/>
        <v>0</v>
      </c>
      <c r="Y108" s="228">
        <f t="shared" ca="1" si="114"/>
        <v>0</v>
      </c>
      <c r="Z108" s="228">
        <f t="shared" ca="1" si="114"/>
        <v>0</v>
      </c>
      <c r="AA108" s="228">
        <f t="shared" ca="1" si="114"/>
        <v>0</v>
      </c>
      <c r="AB108" s="228">
        <f t="shared" ca="1" si="114"/>
        <v>0</v>
      </c>
      <c r="AC108" s="228">
        <f t="shared" ca="1" si="114"/>
        <v>0</v>
      </c>
      <c r="AD108" s="228">
        <f t="shared" ca="1" si="114"/>
        <v>0</v>
      </c>
      <c r="AE108" s="228">
        <f t="shared" ca="1" si="114"/>
        <v>0</v>
      </c>
      <c r="AF108" s="228">
        <f t="shared" ca="1" si="114"/>
        <v>0</v>
      </c>
      <c r="AG108" s="228">
        <f t="shared" ca="1" si="114"/>
        <v>0</v>
      </c>
      <c r="AH108" s="228">
        <f t="shared" ca="1" si="114"/>
        <v>0</v>
      </c>
      <c r="AI108" s="228">
        <f t="shared" ca="1" si="114"/>
        <v>0</v>
      </c>
      <c r="AJ108" s="228">
        <f t="shared" ca="1" si="114"/>
        <v>0</v>
      </c>
      <c r="AK108" s="228">
        <f t="shared" ca="1" si="114"/>
        <v>0</v>
      </c>
      <c r="AL108" s="228">
        <f t="shared" ca="1" si="114"/>
        <v>0</v>
      </c>
      <c r="AM108" s="228">
        <f t="shared" ca="1" si="114"/>
        <v>0</v>
      </c>
      <c r="AN108" s="228">
        <f t="shared" ca="1" si="115"/>
        <v>0</v>
      </c>
      <c r="AO108" s="228">
        <f t="shared" ca="1" si="115"/>
        <v>0</v>
      </c>
      <c r="AP108" s="228">
        <f t="shared" ca="1" si="115"/>
        <v>0</v>
      </c>
      <c r="AQ108" s="228">
        <f t="shared" ca="1" si="115"/>
        <v>0</v>
      </c>
      <c r="AR108" s="228">
        <f t="shared" ca="1" si="115"/>
        <v>0</v>
      </c>
      <c r="AS108" s="228">
        <f t="shared" ca="1" si="115"/>
        <v>0</v>
      </c>
      <c r="AT108" s="228">
        <f t="shared" ca="1" si="115"/>
        <v>0</v>
      </c>
      <c r="AU108" s="228">
        <f t="shared" ca="1" si="115"/>
        <v>0</v>
      </c>
      <c r="AV108" s="228">
        <f t="shared" ca="1" si="115"/>
        <v>0</v>
      </c>
      <c r="AW108" s="228">
        <f t="shared" ca="1" si="115"/>
        <v>0</v>
      </c>
      <c r="AX108" s="228">
        <f t="shared" ca="1" si="115"/>
        <v>0</v>
      </c>
      <c r="AY108" s="228">
        <f t="shared" ca="1" si="115"/>
        <v>0</v>
      </c>
      <c r="AZ108" s="228">
        <f t="shared" ca="1" si="115"/>
        <v>0</v>
      </c>
      <c r="BA108" s="228">
        <f t="shared" ca="1" si="115"/>
        <v>0</v>
      </c>
      <c r="BB108" s="228">
        <f t="shared" ca="1" si="115"/>
        <v>0</v>
      </c>
      <c r="BC108" s="228">
        <f t="shared" ca="1" si="115"/>
        <v>0</v>
      </c>
      <c r="BD108" s="228">
        <f t="shared" ca="1" si="116"/>
        <v>0</v>
      </c>
      <c r="BE108" s="228">
        <f t="shared" ca="1" si="116"/>
        <v>0</v>
      </c>
      <c r="BF108" s="228">
        <f t="shared" ca="1" si="116"/>
        <v>0</v>
      </c>
      <c r="BG108" s="228">
        <f t="shared" ca="1" si="116"/>
        <v>0</v>
      </c>
      <c r="BH108" s="228">
        <f t="shared" ca="1" si="116"/>
        <v>0</v>
      </c>
      <c r="BI108" s="228">
        <f t="shared" ca="1" si="116"/>
        <v>0</v>
      </c>
      <c r="BJ108" s="228">
        <f t="shared" ca="1" si="116"/>
        <v>0</v>
      </c>
      <c r="BK108" s="228">
        <f t="shared" ca="1" si="116"/>
        <v>0</v>
      </c>
      <c r="BL108" s="228">
        <f t="shared" ca="1" si="116"/>
        <v>0</v>
      </c>
      <c r="BM108" s="228">
        <f t="shared" ca="1" si="116"/>
        <v>0</v>
      </c>
      <c r="BN108" s="228">
        <f t="shared" ca="1" si="116"/>
        <v>0</v>
      </c>
      <c r="BO108" s="228">
        <f t="shared" ca="1" si="116"/>
        <v>0</v>
      </c>
      <c r="BP108" s="228">
        <f t="shared" ca="1" si="116"/>
        <v>0</v>
      </c>
      <c r="BQ108" s="228">
        <f t="shared" ca="1" si="116"/>
        <v>0</v>
      </c>
      <c r="BR108" s="228">
        <f t="shared" ca="1" si="116"/>
        <v>0</v>
      </c>
      <c r="BS108" s="228">
        <f t="shared" ca="1" si="116"/>
        <v>0</v>
      </c>
      <c r="BT108" s="228">
        <f t="shared" ca="1" si="117"/>
        <v>0</v>
      </c>
      <c r="BU108" s="228">
        <f t="shared" ca="1" si="117"/>
        <v>0</v>
      </c>
      <c r="BV108" s="228">
        <f t="shared" ca="1" si="117"/>
        <v>0</v>
      </c>
      <c r="BW108" s="228">
        <f t="shared" ca="1" si="117"/>
        <v>0</v>
      </c>
      <c r="BX108" s="228">
        <f t="shared" ca="1" si="117"/>
        <v>0</v>
      </c>
      <c r="BY108" s="228">
        <f t="shared" ca="1" si="117"/>
        <v>0</v>
      </c>
      <c r="BZ108" s="228">
        <f t="shared" ca="1" si="117"/>
        <v>0</v>
      </c>
      <c r="CA108" s="228">
        <f t="shared" ca="1" si="117"/>
        <v>0</v>
      </c>
      <c r="CB108" s="228">
        <f t="shared" ca="1" si="117"/>
        <v>0</v>
      </c>
      <c r="CC108" s="228">
        <f t="shared" ca="1" si="117"/>
        <v>0</v>
      </c>
      <c r="CD108" s="228">
        <f t="shared" ca="1" si="117"/>
        <v>0</v>
      </c>
      <c r="CE108" s="228">
        <f t="shared" ca="1" si="117"/>
        <v>0</v>
      </c>
      <c r="CF108" s="228">
        <f t="shared" ca="1" si="117"/>
        <v>0</v>
      </c>
      <c r="CG108" s="228">
        <f t="shared" ca="1" si="117"/>
        <v>0</v>
      </c>
      <c r="CH108" s="228">
        <f t="shared" ca="1" si="117"/>
        <v>0</v>
      </c>
      <c r="CI108" s="228">
        <f t="shared" ca="1" si="117"/>
        <v>0</v>
      </c>
      <c r="CJ108" s="228">
        <f t="shared" ca="1" si="118"/>
        <v>0</v>
      </c>
      <c r="CK108" s="228">
        <f t="shared" ca="1" si="118"/>
        <v>0</v>
      </c>
      <c r="CL108" s="228">
        <f t="shared" ca="1" si="118"/>
        <v>0</v>
      </c>
      <c r="CM108" s="228">
        <f t="shared" ca="1" si="118"/>
        <v>0</v>
      </c>
      <c r="CN108" s="228">
        <f t="shared" ca="1" si="118"/>
        <v>0</v>
      </c>
      <c r="CO108" s="228">
        <f t="shared" ca="1" si="118"/>
        <v>0</v>
      </c>
      <c r="CP108" s="228">
        <f t="shared" ca="1" si="118"/>
        <v>0</v>
      </c>
      <c r="CQ108" s="228">
        <f t="shared" ca="1" si="118"/>
        <v>0</v>
      </c>
      <c r="CR108" s="228">
        <f t="shared" ca="1" si="118"/>
        <v>0</v>
      </c>
      <c r="CS108" s="228">
        <f t="shared" ca="1" si="118"/>
        <v>0</v>
      </c>
      <c r="CT108" s="228">
        <f t="shared" ca="1" si="119"/>
        <v>0</v>
      </c>
      <c r="CU108" s="228">
        <f t="shared" ca="1" si="119"/>
        <v>0</v>
      </c>
      <c r="CV108" s="228">
        <f t="shared" ca="1" si="119"/>
        <v>0</v>
      </c>
      <c r="CW108" s="228">
        <f t="shared" ca="1" si="119"/>
        <v>0</v>
      </c>
      <c r="CX108" s="228">
        <f t="shared" ca="1" si="119"/>
        <v>0</v>
      </c>
      <c r="CY108" s="228">
        <f t="shared" ca="1" si="119"/>
        <v>0</v>
      </c>
      <c r="CZ108" s="228">
        <f t="shared" ca="1" si="119"/>
        <v>0</v>
      </c>
      <c r="DA108" s="228">
        <f t="shared" ca="1" si="119"/>
        <v>0</v>
      </c>
      <c r="DB108" s="228">
        <f t="shared" ca="1" si="119"/>
        <v>0</v>
      </c>
      <c r="DC108" s="228">
        <f t="shared" ca="1" si="119"/>
        <v>0</v>
      </c>
      <c r="DE108" s="403" t="str">
        <f t="shared" ca="1" si="86"/>
        <v>H.8.</v>
      </c>
      <c r="DF108" s="273">
        <f t="shared" ca="1" si="120"/>
        <v>1</v>
      </c>
      <c r="DG108" s="261">
        <f t="shared" ca="1" si="121"/>
        <v>0</v>
      </c>
    </row>
    <row r="109" spans="1:111" hidden="1">
      <c r="A109" s="210">
        <v>97</v>
      </c>
      <c r="B109" s="347" t="str">
        <f t="shared" ca="1" si="83"/>
        <v>H.9.</v>
      </c>
      <c r="C109" s="216" t="str">
        <f t="shared" ca="1" si="84"/>
        <v>Veiklos pajamos 4 (privataus ir NVO sektoriaus)</v>
      </c>
      <c r="D109" s="217"/>
      <c r="E109" s="239" t="str">
        <f t="shared" ca="1" si="85"/>
        <v/>
      </c>
      <c r="F109" s="233">
        <f ca="1">H109+NPV(FD,I109:INDEX(I109:DC109,PAL))</f>
        <v>0</v>
      </c>
      <c r="G109" s="230">
        <f ca="1">SUMIF($H$5:$DC$5,"&lt;="&amp;PAL,$H109:$DC109)</f>
        <v>0</v>
      </c>
      <c r="H109" s="228">
        <f t="shared" ca="1" si="113"/>
        <v>0</v>
      </c>
      <c r="I109" s="228">
        <f t="shared" ca="1" si="113"/>
        <v>0</v>
      </c>
      <c r="J109" s="228">
        <f t="shared" ca="1" si="113"/>
        <v>0</v>
      </c>
      <c r="K109" s="228">
        <f t="shared" ca="1" si="113"/>
        <v>0</v>
      </c>
      <c r="L109" s="228">
        <f t="shared" ca="1" si="113"/>
        <v>0</v>
      </c>
      <c r="M109" s="228">
        <f t="shared" ca="1" si="113"/>
        <v>0</v>
      </c>
      <c r="N109" s="228">
        <f t="shared" ca="1" si="113"/>
        <v>0</v>
      </c>
      <c r="O109" s="228">
        <f t="shared" ca="1" si="113"/>
        <v>0</v>
      </c>
      <c r="P109" s="228">
        <f t="shared" ca="1" si="113"/>
        <v>0</v>
      </c>
      <c r="Q109" s="228">
        <f t="shared" ca="1" si="113"/>
        <v>0</v>
      </c>
      <c r="R109" s="228">
        <f t="shared" ca="1" si="113"/>
        <v>0</v>
      </c>
      <c r="S109" s="228">
        <f t="shared" ca="1" si="113"/>
        <v>0</v>
      </c>
      <c r="T109" s="228">
        <f t="shared" ca="1" si="113"/>
        <v>0</v>
      </c>
      <c r="U109" s="228">
        <f t="shared" ca="1" si="113"/>
        <v>0</v>
      </c>
      <c r="V109" s="228">
        <f t="shared" ca="1" si="113"/>
        <v>0</v>
      </c>
      <c r="W109" s="228">
        <f t="shared" ca="1" si="113"/>
        <v>0</v>
      </c>
      <c r="X109" s="228">
        <f t="shared" ca="1" si="114"/>
        <v>0</v>
      </c>
      <c r="Y109" s="228">
        <f t="shared" ca="1" si="114"/>
        <v>0</v>
      </c>
      <c r="Z109" s="228">
        <f t="shared" ca="1" si="114"/>
        <v>0</v>
      </c>
      <c r="AA109" s="228">
        <f t="shared" ca="1" si="114"/>
        <v>0</v>
      </c>
      <c r="AB109" s="228">
        <f t="shared" ca="1" si="114"/>
        <v>0</v>
      </c>
      <c r="AC109" s="228">
        <f t="shared" ca="1" si="114"/>
        <v>0</v>
      </c>
      <c r="AD109" s="228">
        <f t="shared" ca="1" si="114"/>
        <v>0</v>
      </c>
      <c r="AE109" s="228">
        <f t="shared" ca="1" si="114"/>
        <v>0</v>
      </c>
      <c r="AF109" s="228">
        <f t="shared" ca="1" si="114"/>
        <v>0</v>
      </c>
      <c r="AG109" s="228">
        <f t="shared" ca="1" si="114"/>
        <v>0</v>
      </c>
      <c r="AH109" s="228">
        <f t="shared" ca="1" si="114"/>
        <v>0</v>
      </c>
      <c r="AI109" s="228">
        <f t="shared" ca="1" si="114"/>
        <v>0</v>
      </c>
      <c r="AJ109" s="228">
        <f t="shared" ca="1" si="114"/>
        <v>0</v>
      </c>
      <c r="AK109" s="228">
        <f t="shared" ca="1" si="114"/>
        <v>0</v>
      </c>
      <c r="AL109" s="228">
        <f t="shared" ca="1" si="114"/>
        <v>0</v>
      </c>
      <c r="AM109" s="228">
        <f t="shared" ca="1" si="114"/>
        <v>0</v>
      </c>
      <c r="AN109" s="228">
        <f t="shared" ca="1" si="115"/>
        <v>0</v>
      </c>
      <c r="AO109" s="228">
        <f t="shared" ca="1" si="115"/>
        <v>0</v>
      </c>
      <c r="AP109" s="228">
        <f t="shared" ca="1" si="115"/>
        <v>0</v>
      </c>
      <c r="AQ109" s="228">
        <f t="shared" ca="1" si="115"/>
        <v>0</v>
      </c>
      <c r="AR109" s="228">
        <f t="shared" ca="1" si="115"/>
        <v>0</v>
      </c>
      <c r="AS109" s="228">
        <f t="shared" ca="1" si="115"/>
        <v>0</v>
      </c>
      <c r="AT109" s="228">
        <f t="shared" ca="1" si="115"/>
        <v>0</v>
      </c>
      <c r="AU109" s="228">
        <f t="shared" ca="1" si="115"/>
        <v>0</v>
      </c>
      <c r="AV109" s="228">
        <f t="shared" ca="1" si="115"/>
        <v>0</v>
      </c>
      <c r="AW109" s="228">
        <f t="shared" ca="1" si="115"/>
        <v>0</v>
      </c>
      <c r="AX109" s="228">
        <f t="shared" ca="1" si="115"/>
        <v>0</v>
      </c>
      <c r="AY109" s="228">
        <f t="shared" ca="1" si="115"/>
        <v>0</v>
      </c>
      <c r="AZ109" s="228">
        <f t="shared" ca="1" si="115"/>
        <v>0</v>
      </c>
      <c r="BA109" s="228">
        <f t="shared" ca="1" si="115"/>
        <v>0</v>
      </c>
      <c r="BB109" s="228">
        <f t="shared" ca="1" si="115"/>
        <v>0</v>
      </c>
      <c r="BC109" s="228">
        <f t="shared" ca="1" si="115"/>
        <v>0</v>
      </c>
      <c r="BD109" s="228">
        <f t="shared" ca="1" si="116"/>
        <v>0</v>
      </c>
      <c r="BE109" s="228">
        <f t="shared" ca="1" si="116"/>
        <v>0</v>
      </c>
      <c r="BF109" s="228">
        <f t="shared" ca="1" si="116"/>
        <v>0</v>
      </c>
      <c r="BG109" s="228">
        <f t="shared" ca="1" si="116"/>
        <v>0</v>
      </c>
      <c r="BH109" s="228">
        <f t="shared" ca="1" si="116"/>
        <v>0</v>
      </c>
      <c r="BI109" s="228">
        <f t="shared" ca="1" si="116"/>
        <v>0</v>
      </c>
      <c r="BJ109" s="228">
        <f t="shared" ca="1" si="116"/>
        <v>0</v>
      </c>
      <c r="BK109" s="228">
        <f t="shared" ca="1" si="116"/>
        <v>0</v>
      </c>
      <c r="BL109" s="228">
        <f t="shared" ca="1" si="116"/>
        <v>0</v>
      </c>
      <c r="BM109" s="228">
        <f t="shared" ca="1" si="116"/>
        <v>0</v>
      </c>
      <c r="BN109" s="228">
        <f t="shared" ca="1" si="116"/>
        <v>0</v>
      </c>
      <c r="BO109" s="228">
        <f t="shared" ca="1" si="116"/>
        <v>0</v>
      </c>
      <c r="BP109" s="228">
        <f t="shared" ca="1" si="116"/>
        <v>0</v>
      </c>
      <c r="BQ109" s="228">
        <f t="shared" ca="1" si="116"/>
        <v>0</v>
      </c>
      <c r="BR109" s="228">
        <f t="shared" ca="1" si="116"/>
        <v>0</v>
      </c>
      <c r="BS109" s="228">
        <f t="shared" ca="1" si="116"/>
        <v>0</v>
      </c>
      <c r="BT109" s="228">
        <f t="shared" ca="1" si="117"/>
        <v>0</v>
      </c>
      <c r="BU109" s="228">
        <f t="shared" ca="1" si="117"/>
        <v>0</v>
      </c>
      <c r="BV109" s="228">
        <f t="shared" ca="1" si="117"/>
        <v>0</v>
      </c>
      <c r="BW109" s="228">
        <f t="shared" ca="1" si="117"/>
        <v>0</v>
      </c>
      <c r="BX109" s="228">
        <f t="shared" ca="1" si="117"/>
        <v>0</v>
      </c>
      <c r="BY109" s="228">
        <f t="shared" ca="1" si="117"/>
        <v>0</v>
      </c>
      <c r="BZ109" s="228">
        <f t="shared" ca="1" si="117"/>
        <v>0</v>
      </c>
      <c r="CA109" s="228">
        <f t="shared" ca="1" si="117"/>
        <v>0</v>
      </c>
      <c r="CB109" s="228">
        <f t="shared" ca="1" si="117"/>
        <v>0</v>
      </c>
      <c r="CC109" s="228">
        <f t="shared" ca="1" si="117"/>
        <v>0</v>
      </c>
      <c r="CD109" s="228">
        <f t="shared" ca="1" si="117"/>
        <v>0</v>
      </c>
      <c r="CE109" s="228">
        <f t="shared" ca="1" si="117"/>
        <v>0</v>
      </c>
      <c r="CF109" s="228">
        <f t="shared" ca="1" si="117"/>
        <v>0</v>
      </c>
      <c r="CG109" s="228">
        <f t="shared" ca="1" si="117"/>
        <v>0</v>
      </c>
      <c r="CH109" s="228">
        <f t="shared" ca="1" si="117"/>
        <v>0</v>
      </c>
      <c r="CI109" s="228">
        <f t="shared" ca="1" si="117"/>
        <v>0</v>
      </c>
      <c r="CJ109" s="228">
        <f t="shared" ca="1" si="118"/>
        <v>0</v>
      </c>
      <c r="CK109" s="228">
        <f t="shared" ca="1" si="118"/>
        <v>0</v>
      </c>
      <c r="CL109" s="228">
        <f t="shared" ca="1" si="118"/>
        <v>0</v>
      </c>
      <c r="CM109" s="228">
        <f t="shared" ca="1" si="118"/>
        <v>0</v>
      </c>
      <c r="CN109" s="228">
        <f t="shared" ca="1" si="118"/>
        <v>0</v>
      </c>
      <c r="CO109" s="228">
        <f t="shared" ca="1" si="118"/>
        <v>0</v>
      </c>
      <c r="CP109" s="228">
        <f t="shared" ca="1" si="118"/>
        <v>0</v>
      </c>
      <c r="CQ109" s="228">
        <f t="shared" ca="1" si="118"/>
        <v>0</v>
      </c>
      <c r="CR109" s="228">
        <f t="shared" ca="1" si="118"/>
        <v>0</v>
      </c>
      <c r="CS109" s="228">
        <f t="shared" ca="1" si="118"/>
        <v>0</v>
      </c>
      <c r="CT109" s="228">
        <f t="shared" ca="1" si="119"/>
        <v>0</v>
      </c>
      <c r="CU109" s="228">
        <f t="shared" ca="1" si="119"/>
        <v>0</v>
      </c>
      <c r="CV109" s="228">
        <f t="shared" ca="1" si="119"/>
        <v>0</v>
      </c>
      <c r="CW109" s="228">
        <f t="shared" ca="1" si="119"/>
        <v>0</v>
      </c>
      <c r="CX109" s="228">
        <f t="shared" ca="1" si="119"/>
        <v>0</v>
      </c>
      <c r="CY109" s="228">
        <f t="shared" ca="1" si="119"/>
        <v>0</v>
      </c>
      <c r="CZ109" s="228">
        <f t="shared" ca="1" si="119"/>
        <v>0</v>
      </c>
      <c r="DA109" s="228">
        <f t="shared" ca="1" si="119"/>
        <v>0</v>
      </c>
      <c r="DB109" s="228">
        <f t="shared" ca="1" si="119"/>
        <v>0</v>
      </c>
      <c r="DC109" s="228">
        <f t="shared" ca="1" si="119"/>
        <v>0</v>
      </c>
      <c r="DE109" s="403" t="str">
        <f t="shared" ca="1" si="86"/>
        <v>H.9.</v>
      </c>
      <c r="DF109" s="273">
        <f t="shared" ca="1" si="120"/>
        <v>1</v>
      </c>
      <c r="DG109" s="261">
        <f t="shared" ca="1" si="121"/>
        <v>0</v>
      </c>
    </row>
    <row r="110" spans="1:111" hidden="1">
      <c r="A110" s="210">
        <v>98</v>
      </c>
      <c r="B110" s="347" t="str">
        <f t="shared" ca="1" si="83"/>
        <v>H.10.</v>
      </c>
      <c r="C110" s="216" t="str">
        <f t="shared" ca="1" si="84"/>
        <v>Veiklos pajamos 5 (privataus ir NVO sektoriaus)</v>
      </c>
      <c r="D110" s="217"/>
      <c r="E110" s="239" t="str">
        <f t="shared" ca="1" si="85"/>
        <v/>
      </c>
      <c r="F110" s="233">
        <f ca="1">H110+NPV(FD,I110:INDEX(I110:DC110,PAL))</f>
        <v>0</v>
      </c>
      <c r="G110" s="230">
        <f ca="1">SUMIF($H$5:$DC$5,"&lt;="&amp;PAL,$H110:$DC110)</f>
        <v>0</v>
      </c>
      <c r="H110" s="228">
        <f t="shared" ca="1" si="113"/>
        <v>0</v>
      </c>
      <c r="I110" s="228">
        <f t="shared" ca="1" si="113"/>
        <v>0</v>
      </c>
      <c r="J110" s="228">
        <f t="shared" ca="1" si="113"/>
        <v>0</v>
      </c>
      <c r="K110" s="228">
        <f t="shared" ca="1" si="113"/>
        <v>0</v>
      </c>
      <c r="L110" s="228">
        <f t="shared" ca="1" si="113"/>
        <v>0</v>
      </c>
      <c r="M110" s="228">
        <f t="shared" ca="1" si="113"/>
        <v>0</v>
      </c>
      <c r="N110" s="228">
        <f t="shared" ca="1" si="113"/>
        <v>0</v>
      </c>
      <c r="O110" s="228">
        <f t="shared" ca="1" si="113"/>
        <v>0</v>
      </c>
      <c r="P110" s="228">
        <f t="shared" ca="1" si="113"/>
        <v>0</v>
      </c>
      <c r="Q110" s="228">
        <f t="shared" ca="1" si="113"/>
        <v>0</v>
      </c>
      <c r="R110" s="228">
        <f t="shared" ca="1" si="113"/>
        <v>0</v>
      </c>
      <c r="S110" s="228">
        <f t="shared" ca="1" si="113"/>
        <v>0</v>
      </c>
      <c r="T110" s="228">
        <f t="shared" ca="1" si="113"/>
        <v>0</v>
      </c>
      <c r="U110" s="228">
        <f t="shared" ca="1" si="113"/>
        <v>0</v>
      </c>
      <c r="V110" s="228">
        <f t="shared" ca="1" si="113"/>
        <v>0</v>
      </c>
      <c r="W110" s="228">
        <f t="shared" ca="1" si="113"/>
        <v>0</v>
      </c>
      <c r="X110" s="228">
        <f t="shared" ca="1" si="114"/>
        <v>0</v>
      </c>
      <c r="Y110" s="228">
        <f t="shared" ca="1" si="114"/>
        <v>0</v>
      </c>
      <c r="Z110" s="228">
        <f t="shared" ca="1" si="114"/>
        <v>0</v>
      </c>
      <c r="AA110" s="228">
        <f t="shared" ca="1" si="114"/>
        <v>0</v>
      </c>
      <c r="AB110" s="228">
        <f t="shared" ca="1" si="114"/>
        <v>0</v>
      </c>
      <c r="AC110" s="228">
        <f t="shared" ca="1" si="114"/>
        <v>0</v>
      </c>
      <c r="AD110" s="228">
        <f t="shared" ca="1" si="114"/>
        <v>0</v>
      </c>
      <c r="AE110" s="228">
        <f t="shared" ca="1" si="114"/>
        <v>0</v>
      </c>
      <c r="AF110" s="228">
        <f t="shared" ca="1" si="114"/>
        <v>0</v>
      </c>
      <c r="AG110" s="228">
        <f t="shared" ca="1" si="114"/>
        <v>0</v>
      </c>
      <c r="AH110" s="228">
        <f t="shared" ca="1" si="114"/>
        <v>0</v>
      </c>
      <c r="AI110" s="228">
        <f t="shared" ca="1" si="114"/>
        <v>0</v>
      </c>
      <c r="AJ110" s="228">
        <f t="shared" ca="1" si="114"/>
        <v>0</v>
      </c>
      <c r="AK110" s="228">
        <f t="shared" ca="1" si="114"/>
        <v>0</v>
      </c>
      <c r="AL110" s="228">
        <f t="shared" ca="1" si="114"/>
        <v>0</v>
      </c>
      <c r="AM110" s="228">
        <f t="shared" ca="1" si="114"/>
        <v>0</v>
      </c>
      <c r="AN110" s="228">
        <f t="shared" ca="1" si="115"/>
        <v>0</v>
      </c>
      <c r="AO110" s="228">
        <f t="shared" ca="1" si="115"/>
        <v>0</v>
      </c>
      <c r="AP110" s="228">
        <f t="shared" ca="1" si="115"/>
        <v>0</v>
      </c>
      <c r="AQ110" s="228">
        <f t="shared" ca="1" si="115"/>
        <v>0</v>
      </c>
      <c r="AR110" s="228">
        <f t="shared" ca="1" si="115"/>
        <v>0</v>
      </c>
      <c r="AS110" s="228">
        <f t="shared" ca="1" si="115"/>
        <v>0</v>
      </c>
      <c r="AT110" s="228">
        <f t="shared" ca="1" si="115"/>
        <v>0</v>
      </c>
      <c r="AU110" s="228">
        <f t="shared" ca="1" si="115"/>
        <v>0</v>
      </c>
      <c r="AV110" s="228">
        <f t="shared" ca="1" si="115"/>
        <v>0</v>
      </c>
      <c r="AW110" s="228">
        <f t="shared" ca="1" si="115"/>
        <v>0</v>
      </c>
      <c r="AX110" s="228">
        <f t="shared" ca="1" si="115"/>
        <v>0</v>
      </c>
      <c r="AY110" s="228">
        <f t="shared" ca="1" si="115"/>
        <v>0</v>
      </c>
      <c r="AZ110" s="228">
        <f t="shared" ca="1" si="115"/>
        <v>0</v>
      </c>
      <c r="BA110" s="228">
        <f t="shared" ca="1" si="115"/>
        <v>0</v>
      </c>
      <c r="BB110" s="228">
        <f t="shared" ca="1" si="115"/>
        <v>0</v>
      </c>
      <c r="BC110" s="228">
        <f t="shared" ca="1" si="115"/>
        <v>0</v>
      </c>
      <c r="BD110" s="228">
        <f t="shared" ca="1" si="116"/>
        <v>0</v>
      </c>
      <c r="BE110" s="228">
        <f t="shared" ca="1" si="116"/>
        <v>0</v>
      </c>
      <c r="BF110" s="228">
        <f t="shared" ca="1" si="116"/>
        <v>0</v>
      </c>
      <c r="BG110" s="228">
        <f t="shared" ca="1" si="116"/>
        <v>0</v>
      </c>
      <c r="BH110" s="228">
        <f t="shared" ca="1" si="116"/>
        <v>0</v>
      </c>
      <c r="BI110" s="228">
        <f t="shared" ca="1" si="116"/>
        <v>0</v>
      </c>
      <c r="BJ110" s="228">
        <f t="shared" ca="1" si="116"/>
        <v>0</v>
      </c>
      <c r="BK110" s="228">
        <f t="shared" ca="1" si="116"/>
        <v>0</v>
      </c>
      <c r="BL110" s="228">
        <f t="shared" ca="1" si="116"/>
        <v>0</v>
      </c>
      <c r="BM110" s="228">
        <f t="shared" ca="1" si="116"/>
        <v>0</v>
      </c>
      <c r="BN110" s="228">
        <f t="shared" ca="1" si="116"/>
        <v>0</v>
      </c>
      <c r="BO110" s="228">
        <f t="shared" ca="1" si="116"/>
        <v>0</v>
      </c>
      <c r="BP110" s="228">
        <f t="shared" ca="1" si="116"/>
        <v>0</v>
      </c>
      <c r="BQ110" s="228">
        <f t="shared" ca="1" si="116"/>
        <v>0</v>
      </c>
      <c r="BR110" s="228">
        <f t="shared" ca="1" si="116"/>
        <v>0</v>
      </c>
      <c r="BS110" s="228">
        <f t="shared" ca="1" si="116"/>
        <v>0</v>
      </c>
      <c r="BT110" s="228">
        <f t="shared" ca="1" si="117"/>
        <v>0</v>
      </c>
      <c r="BU110" s="228">
        <f t="shared" ca="1" si="117"/>
        <v>0</v>
      </c>
      <c r="BV110" s="228">
        <f t="shared" ca="1" si="117"/>
        <v>0</v>
      </c>
      <c r="BW110" s="228">
        <f t="shared" ca="1" si="117"/>
        <v>0</v>
      </c>
      <c r="BX110" s="228">
        <f t="shared" ca="1" si="117"/>
        <v>0</v>
      </c>
      <c r="BY110" s="228">
        <f t="shared" ca="1" si="117"/>
        <v>0</v>
      </c>
      <c r="BZ110" s="228">
        <f t="shared" ca="1" si="117"/>
        <v>0</v>
      </c>
      <c r="CA110" s="228">
        <f t="shared" ca="1" si="117"/>
        <v>0</v>
      </c>
      <c r="CB110" s="228">
        <f t="shared" ca="1" si="117"/>
        <v>0</v>
      </c>
      <c r="CC110" s="228">
        <f t="shared" ca="1" si="117"/>
        <v>0</v>
      </c>
      <c r="CD110" s="228">
        <f t="shared" ca="1" si="117"/>
        <v>0</v>
      </c>
      <c r="CE110" s="228">
        <f t="shared" ca="1" si="117"/>
        <v>0</v>
      </c>
      <c r="CF110" s="228">
        <f t="shared" ca="1" si="117"/>
        <v>0</v>
      </c>
      <c r="CG110" s="228">
        <f t="shared" ca="1" si="117"/>
        <v>0</v>
      </c>
      <c r="CH110" s="228">
        <f t="shared" ca="1" si="117"/>
        <v>0</v>
      </c>
      <c r="CI110" s="228">
        <f t="shared" ca="1" si="117"/>
        <v>0</v>
      </c>
      <c r="CJ110" s="228">
        <f t="shared" ca="1" si="118"/>
        <v>0</v>
      </c>
      <c r="CK110" s="228">
        <f t="shared" ca="1" si="118"/>
        <v>0</v>
      </c>
      <c r="CL110" s="228">
        <f t="shared" ca="1" si="118"/>
        <v>0</v>
      </c>
      <c r="CM110" s="228">
        <f t="shared" ca="1" si="118"/>
        <v>0</v>
      </c>
      <c r="CN110" s="228">
        <f t="shared" ca="1" si="118"/>
        <v>0</v>
      </c>
      <c r="CO110" s="228">
        <f t="shared" ca="1" si="118"/>
        <v>0</v>
      </c>
      <c r="CP110" s="228">
        <f t="shared" ca="1" si="118"/>
        <v>0</v>
      </c>
      <c r="CQ110" s="228">
        <f t="shared" ca="1" si="118"/>
        <v>0</v>
      </c>
      <c r="CR110" s="228">
        <f t="shared" ca="1" si="118"/>
        <v>0</v>
      </c>
      <c r="CS110" s="228">
        <f t="shared" ca="1" si="118"/>
        <v>0</v>
      </c>
      <c r="CT110" s="228">
        <f t="shared" ca="1" si="119"/>
        <v>0</v>
      </c>
      <c r="CU110" s="228">
        <f t="shared" ca="1" si="119"/>
        <v>0</v>
      </c>
      <c r="CV110" s="228">
        <f t="shared" ca="1" si="119"/>
        <v>0</v>
      </c>
      <c r="CW110" s="228">
        <f t="shared" ca="1" si="119"/>
        <v>0</v>
      </c>
      <c r="CX110" s="228">
        <f t="shared" ca="1" si="119"/>
        <v>0</v>
      </c>
      <c r="CY110" s="228">
        <f t="shared" ca="1" si="119"/>
        <v>0</v>
      </c>
      <c r="CZ110" s="228">
        <f t="shared" ca="1" si="119"/>
        <v>0</v>
      </c>
      <c r="DA110" s="228">
        <f t="shared" ca="1" si="119"/>
        <v>0</v>
      </c>
      <c r="DB110" s="228">
        <f t="shared" ca="1" si="119"/>
        <v>0</v>
      </c>
      <c r="DC110" s="228">
        <f t="shared" ca="1" si="119"/>
        <v>0</v>
      </c>
      <c r="DE110" s="403" t="str">
        <f t="shared" ca="1" si="86"/>
        <v>H.10.</v>
      </c>
      <c r="DF110" s="273">
        <f t="shared" ca="1" si="120"/>
        <v>1</v>
      </c>
      <c r="DG110" s="261">
        <f t="shared" ca="1" si="121"/>
        <v>0</v>
      </c>
    </row>
    <row r="111" spans="1:111" hidden="1">
      <c r="A111" s="210">
        <v>99</v>
      </c>
      <c r="B111" s="347" t="str">
        <f t="shared" ca="1" si="83"/>
        <v>I.</v>
      </c>
      <c r="C111" s="339" t="str">
        <f t="shared" ca="1" si="84"/>
        <v>MOKESTINĖS PAJAMOS</v>
      </c>
      <c r="D111" s="220"/>
      <c r="E111" s="239" t="str">
        <f t="shared" ca="1" si="85"/>
        <v/>
      </c>
      <c r="F111" s="233">
        <f ca="1">H111+NPV(FD,I111:INDEX(I111:DC111,PAL))</f>
        <v>0</v>
      </c>
      <c r="G111" s="230">
        <f ca="1">SUMIF($H$5:$DC$5,"&lt;="&amp;PAL,$H111:$DC111)</f>
        <v>0</v>
      </c>
      <c r="H111" s="228">
        <f t="shared" ca="1" si="113"/>
        <v>0</v>
      </c>
      <c r="I111" s="228">
        <f t="shared" ca="1" si="113"/>
        <v>0</v>
      </c>
      <c r="J111" s="228">
        <f t="shared" ca="1" si="113"/>
        <v>0</v>
      </c>
      <c r="K111" s="228">
        <f t="shared" ca="1" si="113"/>
        <v>0</v>
      </c>
      <c r="L111" s="228">
        <f t="shared" ca="1" si="113"/>
        <v>0</v>
      </c>
      <c r="M111" s="228">
        <f t="shared" ca="1" si="113"/>
        <v>0</v>
      </c>
      <c r="N111" s="228">
        <f t="shared" ca="1" si="113"/>
        <v>0</v>
      </c>
      <c r="O111" s="228">
        <f t="shared" ca="1" si="113"/>
        <v>0</v>
      </c>
      <c r="P111" s="228">
        <f t="shared" ca="1" si="113"/>
        <v>0</v>
      </c>
      <c r="Q111" s="228">
        <f t="shared" ca="1" si="113"/>
        <v>0</v>
      </c>
      <c r="R111" s="228">
        <f t="shared" ca="1" si="113"/>
        <v>0</v>
      </c>
      <c r="S111" s="228">
        <f t="shared" ca="1" si="113"/>
        <v>0</v>
      </c>
      <c r="T111" s="228">
        <f t="shared" ca="1" si="113"/>
        <v>0</v>
      </c>
      <c r="U111" s="228">
        <f t="shared" ca="1" si="113"/>
        <v>0</v>
      </c>
      <c r="V111" s="228">
        <f t="shared" ca="1" si="113"/>
        <v>0</v>
      </c>
      <c r="W111" s="228">
        <f t="shared" ca="1" si="113"/>
        <v>0</v>
      </c>
      <c r="X111" s="228">
        <f t="shared" ca="1" si="114"/>
        <v>0</v>
      </c>
      <c r="Y111" s="228">
        <f t="shared" ca="1" si="114"/>
        <v>0</v>
      </c>
      <c r="Z111" s="228">
        <f t="shared" ca="1" si="114"/>
        <v>0</v>
      </c>
      <c r="AA111" s="228">
        <f t="shared" ca="1" si="114"/>
        <v>0</v>
      </c>
      <c r="AB111" s="228">
        <f t="shared" ca="1" si="114"/>
        <v>0</v>
      </c>
      <c r="AC111" s="228">
        <f t="shared" ca="1" si="114"/>
        <v>0</v>
      </c>
      <c r="AD111" s="228">
        <f t="shared" ca="1" si="114"/>
        <v>0</v>
      </c>
      <c r="AE111" s="228">
        <f t="shared" ca="1" si="114"/>
        <v>0</v>
      </c>
      <c r="AF111" s="228">
        <f t="shared" ca="1" si="114"/>
        <v>0</v>
      </c>
      <c r="AG111" s="228">
        <f t="shared" ca="1" si="114"/>
        <v>0</v>
      </c>
      <c r="AH111" s="228">
        <f t="shared" ca="1" si="114"/>
        <v>0</v>
      </c>
      <c r="AI111" s="228">
        <f t="shared" ca="1" si="114"/>
        <v>0</v>
      </c>
      <c r="AJ111" s="228">
        <f t="shared" ca="1" si="114"/>
        <v>0</v>
      </c>
      <c r="AK111" s="228">
        <f t="shared" ca="1" si="114"/>
        <v>0</v>
      </c>
      <c r="AL111" s="228">
        <f t="shared" ca="1" si="114"/>
        <v>0</v>
      </c>
      <c r="AM111" s="228">
        <f t="shared" ca="1" si="114"/>
        <v>0</v>
      </c>
      <c r="AN111" s="228">
        <f t="shared" ca="1" si="115"/>
        <v>0</v>
      </c>
      <c r="AO111" s="228">
        <f t="shared" ca="1" si="115"/>
        <v>0</v>
      </c>
      <c r="AP111" s="228">
        <f t="shared" ca="1" si="115"/>
        <v>0</v>
      </c>
      <c r="AQ111" s="228">
        <f t="shared" ca="1" si="115"/>
        <v>0</v>
      </c>
      <c r="AR111" s="228">
        <f t="shared" ca="1" si="115"/>
        <v>0</v>
      </c>
      <c r="AS111" s="228">
        <f t="shared" ca="1" si="115"/>
        <v>0</v>
      </c>
      <c r="AT111" s="228">
        <f t="shared" ca="1" si="115"/>
        <v>0</v>
      </c>
      <c r="AU111" s="228">
        <f t="shared" ca="1" si="115"/>
        <v>0</v>
      </c>
      <c r="AV111" s="228">
        <f t="shared" ca="1" si="115"/>
        <v>0</v>
      </c>
      <c r="AW111" s="228">
        <f t="shared" ca="1" si="115"/>
        <v>0</v>
      </c>
      <c r="AX111" s="228">
        <f t="shared" ca="1" si="115"/>
        <v>0</v>
      </c>
      <c r="AY111" s="228">
        <f t="shared" ca="1" si="115"/>
        <v>0</v>
      </c>
      <c r="AZ111" s="228">
        <f t="shared" ca="1" si="115"/>
        <v>0</v>
      </c>
      <c r="BA111" s="228">
        <f t="shared" ca="1" si="115"/>
        <v>0</v>
      </c>
      <c r="BB111" s="228">
        <f t="shared" ca="1" si="115"/>
        <v>0</v>
      </c>
      <c r="BC111" s="228">
        <f t="shared" ca="1" si="115"/>
        <v>0</v>
      </c>
      <c r="BD111" s="228">
        <f t="shared" ca="1" si="116"/>
        <v>0</v>
      </c>
      <c r="BE111" s="228">
        <f t="shared" ca="1" si="116"/>
        <v>0</v>
      </c>
      <c r="BF111" s="228">
        <f t="shared" ca="1" si="116"/>
        <v>0</v>
      </c>
      <c r="BG111" s="228">
        <f t="shared" ca="1" si="116"/>
        <v>0</v>
      </c>
      <c r="BH111" s="228">
        <f t="shared" ca="1" si="116"/>
        <v>0</v>
      </c>
      <c r="BI111" s="228">
        <f t="shared" ca="1" si="116"/>
        <v>0</v>
      </c>
      <c r="BJ111" s="228">
        <f t="shared" ca="1" si="116"/>
        <v>0</v>
      </c>
      <c r="BK111" s="228">
        <f t="shared" ca="1" si="116"/>
        <v>0</v>
      </c>
      <c r="BL111" s="228">
        <f t="shared" ca="1" si="116"/>
        <v>0</v>
      </c>
      <c r="BM111" s="228">
        <f t="shared" ca="1" si="116"/>
        <v>0</v>
      </c>
      <c r="BN111" s="228">
        <f t="shared" ca="1" si="116"/>
        <v>0</v>
      </c>
      <c r="BO111" s="228">
        <f t="shared" ca="1" si="116"/>
        <v>0</v>
      </c>
      <c r="BP111" s="228">
        <f t="shared" ca="1" si="116"/>
        <v>0</v>
      </c>
      <c r="BQ111" s="228">
        <f t="shared" ca="1" si="116"/>
        <v>0</v>
      </c>
      <c r="BR111" s="228">
        <f t="shared" ca="1" si="116"/>
        <v>0</v>
      </c>
      <c r="BS111" s="228">
        <f t="shared" ca="1" si="116"/>
        <v>0</v>
      </c>
      <c r="BT111" s="228">
        <f t="shared" ca="1" si="117"/>
        <v>0</v>
      </c>
      <c r="BU111" s="228">
        <f t="shared" ca="1" si="117"/>
        <v>0</v>
      </c>
      <c r="BV111" s="228">
        <f t="shared" ca="1" si="117"/>
        <v>0</v>
      </c>
      <c r="BW111" s="228">
        <f t="shared" ca="1" si="117"/>
        <v>0</v>
      </c>
      <c r="BX111" s="228">
        <f t="shared" ca="1" si="117"/>
        <v>0</v>
      </c>
      <c r="BY111" s="228">
        <f t="shared" ca="1" si="117"/>
        <v>0</v>
      </c>
      <c r="BZ111" s="228">
        <f t="shared" ca="1" si="117"/>
        <v>0</v>
      </c>
      <c r="CA111" s="228">
        <f t="shared" ca="1" si="117"/>
        <v>0</v>
      </c>
      <c r="CB111" s="228">
        <f t="shared" ca="1" si="117"/>
        <v>0</v>
      </c>
      <c r="CC111" s="228">
        <f t="shared" ca="1" si="117"/>
        <v>0</v>
      </c>
      <c r="CD111" s="228">
        <f t="shared" ca="1" si="117"/>
        <v>0</v>
      </c>
      <c r="CE111" s="228">
        <f t="shared" ca="1" si="117"/>
        <v>0</v>
      </c>
      <c r="CF111" s="228">
        <f t="shared" ca="1" si="117"/>
        <v>0</v>
      </c>
      <c r="CG111" s="228">
        <f t="shared" ca="1" si="117"/>
        <v>0</v>
      </c>
      <c r="CH111" s="228">
        <f t="shared" ca="1" si="117"/>
        <v>0</v>
      </c>
      <c r="CI111" s="228">
        <f t="shared" ca="1" si="117"/>
        <v>0</v>
      </c>
      <c r="CJ111" s="228">
        <f t="shared" ca="1" si="118"/>
        <v>0</v>
      </c>
      <c r="CK111" s="228">
        <f t="shared" ca="1" si="118"/>
        <v>0</v>
      </c>
      <c r="CL111" s="228">
        <f t="shared" ca="1" si="118"/>
        <v>0</v>
      </c>
      <c r="CM111" s="228">
        <f t="shared" ca="1" si="118"/>
        <v>0</v>
      </c>
      <c r="CN111" s="228">
        <f t="shared" ca="1" si="118"/>
        <v>0</v>
      </c>
      <c r="CO111" s="228">
        <f t="shared" ca="1" si="118"/>
        <v>0</v>
      </c>
      <c r="CP111" s="228">
        <f t="shared" ca="1" si="118"/>
        <v>0</v>
      </c>
      <c r="CQ111" s="228">
        <f t="shared" ca="1" si="118"/>
        <v>0</v>
      </c>
      <c r="CR111" s="228">
        <f t="shared" ca="1" si="118"/>
        <v>0</v>
      </c>
      <c r="CS111" s="228">
        <f t="shared" ca="1" si="118"/>
        <v>0</v>
      </c>
      <c r="CT111" s="228">
        <f t="shared" ca="1" si="119"/>
        <v>0</v>
      </c>
      <c r="CU111" s="228">
        <f t="shared" ca="1" si="119"/>
        <v>0</v>
      </c>
      <c r="CV111" s="228">
        <f t="shared" ca="1" si="119"/>
        <v>0</v>
      </c>
      <c r="CW111" s="228">
        <f t="shared" ca="1" si="119"/>
        <v>0</v>
      </c>
      <c r="CX111" s="228">
        <f t="shared" ca="1" si="119"/>
        <v>0</v>
      </c>
      <c r="CY111" s="228">
        <f t="shared" ca="1" si="119"/>
        <v>0</v>
      </c>
      <c r="CZ111" s="228">
        <f t="shared" ca="1" si="119"/>
        <v>0</v>
      </c>
      <c r="DA111" s="228">
        <f t="shared" ca="1" si="119"/>
        <v>0</v>
      </c>
      <c r="DB111" s="228">
        <f t="shared" ca="1" si="119"/>
        <v>0</v>
      </c>
      <c r="DC111" s="228">
        <f t="shared" ca="1" si="119"/>
        <v>0</v>
      </c>
      <c r="DE111" s="403" t="str">
        <f t="shared" ca="1" si="86"/>
        <v>I.</v>
      </c>
      <c r="DF111" s="273">
        <f t="shared" ca="1" si="120"/>
        <v>1</v>
      </c>
    </row>
    <row r="112" spans="1:111" ht="15" hidden="1" customHeight="1">
      <c r="A112" s="210">
        <v>100</v>
      </c>
      <c r="B112" s="347" t="str">
        <f t="shared" ca="1" si="83"/>
        <v>J.</v>
      </c>
      <c r="C112" s="339" t="str">
        <f t="shared" ca="1" si="84"/>
        <v>PVM (kuris įskaičiuotas į investicijas, veiklos sąnaudas ir pajamas) BALANSAS</v>
      </c>
      <c r="D112" s="220"/>
      <c r="E112" s="379" t="str">
        <f t="shared" ca="1" si="85"/>
        <v/>
      </c>
      <c r="F112" s="233">
        <f ca="1">H112+NPV(FD,I112:INDEX(I112:DC112,PAL))</f>
        <v>0</v>
      </c>
      <c r="G112" s="230">
        <f ca="1">SUMIF($H$5:$DC$5,"&lt;="&amp;PAL,$H112:$DC112)</f>
        <v>0</v>
      </c>
      <c r="H112" s="380">
        <f t="shared" ref="H112:W112" ca="1" si="122">OFFSET(INDIRECT("'"&amp;Opt_alt&amp;"'!H12"),$A112,H$5)</f>
        <v>0</v>
      </c>
      <c r="I112" s="380">
        <f t="shared" ca="1" si="122"/>
        <v>0</v>
      </c>
      <c r="J112" s="380">
        <f t="shared" ca="1" si="122"/>
        <v>0</v>
      </c>
      <c r="K112" s="380">
        <f t="shared" ca="1" si="122"/>
        <v>0</v>
      </c>
      <c r="L112" s="380">
        <f t="shared" ca="1" si="122"/>
        <v>0</v>
      </c>
      <c r="M112" s="380">
        <f t="shared" ca="1" si="122"/>
        <v>0</v>
      </c>
      <c r="N112" s="380">
        <f t="shared" ca="1" si="122"/>
        <v>0</v>
      </c>
      <c r="O112" s="380">
        <f t="shared" ca="1" si="122"/>
        <v>0</v>
      </c>
      <c r="P112" s="380">
        <f t="shared" ca="1" si="122"/>
        <v>0</v>
      </c>
      <c r="Q112" s="380">
        <f t="shared" ca="1" si="122"/>
        <v>0</v>
      </c>
      <c r="R112" s="380">
        <f t="shared" ca="1" si="122"/>
        <v>0</v>
      </c>
      <c r="S112" s="380">
        <f t="shared" ca="1" si="122"/>
        <v>0</v>
      </c>
      <c r="T112" s="380">
        <f t="shared" ca="1" si="122"/>
        <v>0</v>
      </c>
      <c r="U112" s="380">
        <f t="shared" ca="1" si="122"/>
        <v>0</v>
      </c>
      <c r="V112" s="380">
        <f t="shared" ca="1" si="122"/>
        <v>0</v>
      </c>
      <c r="W112" s="380">
        <f t="shared" ca="1" si="122"/>
        <v>0</v>
      </c>
      <c r="X112" s="380">
        <f t="shared" ref="X112:AM112" ca="1" si="123">OFFSET(INDIRECT("'"&amp;Opt_alt&amp;"'!H12"),$A112,X$5)</f>
        <v>0</v>
      </c>
      <c r="Y112" s="380">
        <f t="shared" ca="1" si="123"/>
        <v>0</v>
      </c>
      <c r="Z112" s="380">
        <f t="shared" ca="1" si="123"/>
        <v>0</v>
      </c>
      <c r="AA112" s="380">
        <f t="shared" ca="1" si="123"/>
        <v>0</v>
      </c>
      <c r="AB112" s="380">
        <f t="shared" ca="1" si="123"/>
        <v>0</v>
      </c>
      <c r="AC112" s="380">
        <f t="shared" ca="1" si="123"/>
        <v>0</v>
      </c>
      <c r="AD112" s="380">
        <f t="shared" ca="1" si="123"/>
        <v>0</v>
      </c>
      <c r="AE112" s="380">
        <f t="shared" ca="1" si="123"/>
        <v>0</v>
      </c>
      <c r="AF112" s="380">
        <f t="shared" ca="1" si="123"/>
        <v>0</v>
      </c>
      <c r="AG112" s="380">
        <f t="shared" ca="1" si="123"/>
        <v>0</v>
      </c>
      <c r="AH112" s="380">
        <f t="shared" ca="1" si="123"/>
        <v>0</v>
      </c>
      <c r="AI112" s="380">
        <f t="shared" ca="1" si="123"/>
        <v>0</v>
      </c>
      <c r="AJ112" s="380">
        <f t="shared" ca="1" si="123"/>
        <v>0</v>
      </c>
      <c r="AK112" s="380">
        <f t="shared" ca="1" si="123"/>
        <v>0</v>
      </c>
      <c r="AL112" s="380">
        <f t="shared" ca="1" si="123"/>
        <v>0</v>
      </c>
      <c r="AM112" s="380">
        <f t="shared" ca="1" si="123"/>
        <v>0</v>
      </c>
      <c r="AN112" s="380">
        <f t="shared" ref="AN112:BC112" ca="1" si="124">OFFSET(INDIRECT("'"&amp;Opt_alt&amp;"'!H12"),$A112,AN$5)</f>
        <v>0</v>
      </c>
      <c r="AO112" s="380">
        <f t="shared" ca="1" si="124"/>
        <v>0</v>
      </c>
      <c r="AP112" s="380">
        <f t="shared" ca="1" si="124"/>
        <v>0</v>
      </c>
      <c r="AQ112" s="380">
        <f t="shared" ca="1" si="124"/>
        <v>0</v>
      </c>
      <c r="AR112" s="380">
        <f t="shared" ca="1" si="124"/>
        <v>0</v>
      </c>
      <c r="AS112" s="380">
        <f t="shared" ca="1" si="124"/>
        <v>0</v>
      </c>
      <c r="AT112" s="380">
        <f t="shared" ca="1" si="124"/>
        <v>0</v>
      </c>
      <c r="AU112" s="380">
        <f t="shared" ca="1" si="124"/>
        <v>0</v>
      </c>
      <c r="AV112" s="380">
        <f t="shared" ca="1" si="124"/>
        <v>0</v>
      </c>
      <c r="AW112" s="380">
        <f t="shared" ca="1" si="124"/>
        <v>0</v>
      </c>
      <c r="AX112" s="380">
        <f t="shared" ca="1" si="124"/>
        <v>0</v>
      </c>
      <c r="AY112" s="380">
        <f t="shared" ca="1" si="124"/>
        <v>0</v>
      </c>
      <c r="AZ112" s="380">
        <f t="shared" ca="1" si="124"/>
        <v>0</v>
      </c>
      <c r="BA112" s="380">
        <f t="shared" ca="1" si="124"/>
        <v>0</v>
      </c>
      <c r="BB112" s="380">
        <f t="shared" ca="1" si="124"/>
        <v>0</v>
      </c>
      <c r="BC112" s="380">
        <f t="shared" ca="1" si="124"/>
        <v>0</v>
      </c>
      <c r="BD112" s="380">
        <f t="shared" ref="BD112:BS112" ca="1" si="125">OFFSET(INDIRECT("'"&amp;Opt_alt&amp;"'!H12"),$A112,BD$5)</f>
        <v>0</v>
      </c>
      <c r="BE112" s="380">
        <f t="shared" ca="1" si="125"/>
        <v>0</v>
      </c>
      <c r="BF112" s="380">
        <f t="shared" ca="1" si="125"/>
        <v>0</v>
      </c>
      <c r="BG112" s="380">
        <f t="shared" ca="1" si="125"/>
        <v>0</v>
      </c>
      <c r="BH112" s="380">
        <f t="shared" ca="1" si="125"/>
        <v>0</v>
      </c>
      <c r="BI112" s="380">
        <f t="shared" ca="1" si="125"/>
        <v>0</v>
      </c>
      <c r="BJ112" s="380">
        <f t="shared" ca="1" si="125"/>
        <v>0</v>
      </c>
      <c r="BK112" s="380">
        <f t="shared" ca="1" si="125"/>
        <v>0</v>
      </c>
      <c r="BL112" s="380">
        <f t="shared" ca="1" si="125"/>
        <v>0</v>
      </c>
      <c r="BM112" s="380">
        <f t="shared" ca="1" si="125"/>
        <v>0</v>
      </c>
      <c r="BN112" s="380">
        <f t="shared" ca="1" si="125"/>
        <v>0</v>
      </c>
      <c r="BO112" s="380">
        <f t="shared" ca="1" si="125"/>
        <v>0</v>
      </c>
      <c r="BP112" s="380">
        <f t="shared" ca="1" si="125"/>
        <v>0</v>
      </c>
      <c r="BQ112" s="380">
        <f t="shared" ca="1" si="125"/>
        <v>0</v>
      </c>
      <c r="BR112" s="380">
        <f t="shared" ca="1" si="125"/>
        <v>0</v>
      </c>
      <c r="BS112" s="380">
        <f t="shared" ca="1" si="125"/>
        <v>0</v>
      </c>
      <c r="BT112" s="380">
        <f t="shared" ref="BT112:CI112" ca="1" si="126">OFFSET(INDIRECT("'"&amp;Opt_alt&amp;"'!H12"),$A112,BT$5)</f>
        <v>0</v>
      </c>
      <c r="BU112" s="380">
        <f t="shared" ca="1" si="126"/>
        <v>0</v>
      </c>
      <c r="BV112" s="380">
        <f t="shared" ca="1" si="126"/>
        <v>0</v>
      </c>
      <c r="BW112" s="380">
        <f t="shared" ca="1" si="126"/>
        <v>0</v>
      </c>
      <c r="BX112" s="380">
        <f t="shared" ca="1" si="126"/>
        <v>0</v>
      </c>
      <c r="BY112" s="380">
        <f t="shared" ca="1" si="126"/>
        <v>0</v>
      </c>
      <c r="BZ112" s="380">
        <f t="shared" ca="1" si="126"/>
        <v>0</v>
      </c>
      <c r="CA112" s="380">
        <f t="shared" ca="1" si="126"/>
        <v>0</v>
      </c>
      <c r="CB112" s="380">
        <f t="shared" ca="1" si="126"/>
        <v>0</v>
      </c>
      <c r="CC112" s="380">
        <f t="shared" ca="1" si="126"/>
        <v>0</v>
      </c>
      <c r="CD112" s="380">
        <f t="shared" ca="1" si="126"/>
        <v>0</v>
      </c>
      <c r="CE112" s="380">
        <f t="shared" ca="1" si="126"/>
        <v>0</v>
      </c>
      <c r="CF112" s="380">
        <f t="shared" ca="1" si="126"/>
        <v>0</v>
      </c>
      <c r="CG112" s="380">
        <f t="shared" ca="1" si="126"/>
        <v>0</v>
      </c>
      <c r="CH112" s="380">
        <f t="shared" ca="1" si="126"/>
        <v>0</v>
      </c>
      <c r="CI112" s="380">
        <f t="shared" ca="1" si="126"/>
        <v>0</v>
      </c>
      <c r="CJ112" s="380">
        <f t="shared" ref="CJ112:CY112" ca="1" si="127">OFFSET(INDIRECT("'"&amp;Opt_alt&amp;"'!H12"),$A112,CJ$5)</f>
        <v>0</v>
      </c>
      <c r="CK112" s="380">
        <f t="shared" ca="1" si="127"/>
        <v>0</v>
      </c>
      <c r="CL112" s="380">
        <f t="shared" ca="1" si="127"/>
        <v>0</v>
      </c>
      <c r="CM112" s="380">
        <f t="shared" ca="1" si="127"/>
        <v>0</v>
      </c>
      <c r="CN112" s="380">
        <f t="shared" ca="1" si="127"/>
        <v>0</v>
      </c>
      <c r="CO112" s="380">
        <f t="shared" ca="1" si="127"/>
        <v>0</v>
      </c>
      <c r="CP112" s="380">
        <f t="shared" ca="1" si="127"/>
        <v>0</v>
      </c>
      <c r="CQ112" s="380">
        <f t="shared" ca="1" si="127"/>
        <v>0</v>
      </c>
      <c r="CR112" s="380">
        <f t="shared" ca="1" si="127"/>
        <v>0</v>
      </c>
      <c r="CS112" s="380">
        <f t="shared" ca="1" si="127"/>
        <v>0</v>
      </c>
      <c r="CT112" s="380">
        <f t="shared" ca="1" si="127"/>
        <v>0</v>
      </c>
      <c r="CU112" s="380">
        <f t="shared" ca="1" si="127"/>
        <v>0</v>
      </c>
      <c r="CV112" s="380">
        <f t="shared" ca="1" si="127"/>
        <v>0</v>
      </c>
      <c r="CW112" s="380">
        <f t="shared" ca="1" si="127"/>
        <v>0</v>
      </c>
      <c r="CX112" s="380">
        <f t="shared" ca="1" si="127"/>
        <v>0</v>
      </c>
      <c r="CY112" s="380">
        <f t="shared" ca="1" si="127"/>
        <v>0</v>
      </c>
      <c r="CZ112" s="380">
        <f t="shared" ref="CZ112:DC112" ca="1" si="128">OFFSET(INDIRECT("'"&amp;Opt_alt&amp;"'!H12"),$A112,CZ$5)</f>
        <v>0</v>
      </c>
      <c r="DA112" s="380">
        <f t="shared" ca="1" si="128"/>
        <v>0</v>
      </c>
      <c r="DB112" s="380">
        <f t="shared" ca="1" si="128"/>
        <v>0</v>
      </c>
      <c r="DC112" s="381">
        <f t="shared" ca="1" si="128"/>
        <v>0</v>
      </c>
      <c r="DE112" s="403" t="str">
        <f t="shared" ca="1" si="86"/>
        <v>J.</v>
      </c>
      <c r="DF112" s="273"/>
    </row>
    <row r="113" spans="1:112" hidden="1">
      <c r="A113" s="210">
        <v>101</v>
      </c>
      <c r="B113" s="347" t="str">
        <f t="shared" ca="1" si="83"/>
        <v>J.1.</v>
      </c>
      <c r="C113" s="216" t="str">
        <f t="shared" ca="1" si="84"/>
        <v>Bendra pirkimo PVM suma (investicijoms ir reinvesticijoms)</v>
      </c>
      <c r="D113" s="223"/>
      <c r="E113" s="239" t="str">
        <f t="shared" ca="1" si="85"/>
        <v/>
      </c>
      <c r="F113" s="233">
        <f ca="1">H113+NPV(FD,I113:INDEX(I113:DC113,PAL))</f>
        <v>0</v>
      </c>
      <c r="G113" s="230">
        <f ca="1">SUMIF($H$5:$DC$5,"&lt;="&amp;PAL,$H113:$DC113)</f>
        <v>0</v>
      </c>
      <c r="H113" s="101">
        <f ca="1">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0</v>
      </c>
      <c r="J113" s="101">
        <f t="shared" ca="1" si="129"/>
        <v>0</v>
      </c>
      <c r="K113" s="101">
        <f t="shared" ca="1" si="129"/>
        <v>0</v>
      </c>
      <c r="L113" s="101">
        <f t="shared" ca="1" si="129"/>
        <v>0</v>
      </c>
      <c r="M113" s="101">
        <f t="shared" ca="1" si="129"/>
        <v>0</v>
      </c>
      <c r="N113" s="101">
        <f t="shared" ca="1" si="129"/>
        <v>0</v>
      </c>
      <c r="O113" s="101">
        <f t="shared" ca="1" si="129"/>
        <v>0</v>
      </c>
      <c r="P113" s="101">
        <f t="shared" ca="1" si="129"/>
        <v>0</v>
      </c>
      <c r="Q113" s="101">
        <f t="shared" ca="1" si="129"/>
        <v>0</v>
      </c>
      <c r="R113" s="101">
        <f t="shared" ca="1" si="129"/>
        <v>0</v>
      </c>
      <c r="S113" s="101">
        <f t="shared" ca="1" si="129"/>
        <v>0</v>
      </c>
      <c r="T113" s="101">
        <f t="shared" ca="1" si="129"/>
        <v>0</v>
      </c>
      <c r="U113" s="101">
        <f t="shared" ca="1" si="129"/>
        <v>0</v>
      </c>
      <c r="V113" s="101">
        <f t="shared" ca="1" si="129"/>
        <v>0</v>
      </c>
      <c r="W113" s="101">
        <f t="shared" ca="1" si="129"/>
        <v>0</v>
      </c>
      <c r="X113" s="101">
        <f t="shared" ca="1" si="129"/>
        <v>0</v>
      </c>
      <c r="Y113" s="101">
        <f t="shared" ca="1" si="129"/>
        <v>0</v>
      </c>
      <c r="Z113" s="101">
        <f t="shared" ca="1" si="129"/>
        <v>0</v>
      </c>
      <c r="AA113" s="101">
        <f t="shared" ca="1" si="129"/>
        <v>0</v>
      </c>
      <c r="AB113" s="101">
        <f t="shared" ca="1" si="129"/>
        <v>0</v>
      </c>
      <c r="AC113" s="101">
        <f t="shared" ca="1" si="129"/>
        <v>0</v>
      </c>
      <c r="AD113" s="101">
        <f t="shared" ca="1" si="129"/>
        <v>0</v>
      </c>
      <c r="AE113" s="101">
        <f t="shared" ca="1" si="129"/>
        <v>0</v>
      </c>
      <c r="AF113" s="101">
        <f t="shared" ca="1" si="129"/>
        <v>0</v>
      </c>
      <c r="AG113" s="101">
        <f t="shared" ca="1" si="129"/>
        <v>0</v>
      </c>
      <c r="AH113" s="101">
        <f t="shared" ca="1" si="129"/>
        <v>0</v>
      </c>
      <c r="AI113" s="101">
        <f t="shared" ca="1" si="129"/>
        <v>0</v>
      </c>
      <c r="AJ113" s="101">
        <f t="shared" ca="1" si="129"/>
        <v>0</v>
      </c>
      <c r="AK113" s="101">
        <f t="shared" ca="1" si="129"/>
        <v>0</v>
      </c>
      <c r="AL113" s="101">
        <f t="shared" ca="1" si="129"/>
        <v>0</v>
      </c>
      <c r="AM113" s="101">
        <f t="shared" ca="1" si="129"/>
        <v>0</v>
      </c>
      <c r="AN113" s="101">
        <f t="shared" ca="1" si="129"/>
        <v>0</v>
      </c>
      <c r="AO113" s="101">
        <f t="shared" ca="1" si="129"/>
        <v>0</v>
      </c>
      <c r="AP113" s="101">
        <f t="shared" ca="1" si="129"/>
        <v>0</v>
      </c>
      <c r="AQ113" s="101">
        <f t="shared" ca="1" si="129"/>
        <v>0</v>
      </c>
      <c r="AR113" s="101">
        <f t="shared" ca="1" si="129"/>
        <v>0</v>
      </c>
      <c r="AS113" s="101">
        <f t="shared" ca="1" si="129"/>
        <v>0</v>
      </c>
      <c r="AT113" s="101">
        <f t="shared" ca="1" si="129"/>
        <v>0</v>
      </c>
      <c r="AU113" s="101">
        <f t="shared" ca="1" si="129"/>
        <v>0</v>
      </c>
      <c r="AV113" s="101">
        <f t="shared" ca="1" si="129"/>
        <v>0</v>
      </c>
      <c r="AW113" s="101">
        <f t="shared" ca="1" si="129"/>
        <v>0</v>
      </c>
      <c r="AX113" s="101">
        <f t="shared" ca="1" si="129"/>
        <v>0</v>
      </c>
      <c r="AY113" s="101">
        <f t="shared" ca="1" si="129"/>
        <v>0</v>
      </c>
      <c r="AZ113" s="101">
        <f t="shared" ca="1" si="129"/>
        <v>0</v>
      </c>
      <c r="BA113" s="101">
        <f t="shared" ca="1" si="129"/>
        <v>0</v>
      </c>
      <c r="BB113" s="101">
        <f t="shared" ca="1" si="129"/>
        <v>0</v>
      </c>
      <c r="BC113" s="101">
        <f t="shared" ca="1" si="129"/>
        <v>0</v>
      </c>
      <c r="BD113" s="101">
        <f t="shared" ca="1" si="129"/>
        <v>0</v>
      </c>
      <c r="BE113" s="101">
        <f t="shared" ca="1" si="129"/>
        <v>0</v>
      </c>
      <c r="BF113" s="101">
        <f t="shared" ca="1" si="129"/>
        <v>0</v>
      </c>
      <c r="BG113" s="101">
        <f t="shared" ca="1" si="129"/>
        <v>0</v>
      </c>
      <c r="BH113" s="101">
        <f t="shared" ca="1" si="129"/>
        <v>0</v>
      </c>
      <c r="BI113" s="101">
        <f t="shared" ca="1" si="129"/>
        <v>0</v>
      </c>
      <c r="BJ113" s="101">
        <f t="shared" ca="1" si="129"/>
        <v>0</v>
      </c>
      <c r="BK113" s="101">
        <f t="shared" ca="1" si="129"/>
        <v>0</v>
      </c>
      <c r="BL113" s="101">
        <f t="shared" ca="1" si="129"/>
        <v>0</v>
      </c>
      <c r="BM113" s="101">
        <f t="shared" ca="1" si="129"/>
        <v>0</v>
      </c>
      <c r="BN113" s="101">
        <f t="shared" ca="1" si="129"/>
        <v>0</v>
      </c>
      <c r="BO113" s="101">
        <f t="shared" ca="1" si="129"/>
        <v>0</v>
      </c>
      <c r="BP113" s="101">
        <f t="shared" ca="1" si="129"/>
        <v>0</v>
      </c>
      <c r="BQ113" s="101">
        <f t="shared" ca="1" si="129"/>
        <v>0</v>
      </c>
      <c r="BR113" s="101">
        <f t="shared" ca="1" si="129"/>
        <v>0</v>
      </c>
      <c r="BS113" s="101">
        <f t="shared" ca="1" si="129"/>
        <v>0</v>
      </c>
      <c r="BT113" s="101">
        <f t="shared" ca="1" si="129"/>
        <v>0</v>
      </c>
      <c r="BU113" s="101">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101">
        <f t="shared" ca="1" si="130"/>
        <v>0</v>
      </c>
      <c r="BW113" s="101">
        <f t="shared" ca="1" si="130"/>
        <v>0</v>
      </c>
      <c r="BX113" s="101">
        <f t="shared" ca="1" si="130"/>
        <v>0</v>
      </c>
      <c r="BY113" s="101">
        <f t="shared" ca="1" si="130"/>
        <v>0</v>
      </c>
      <c r="BZ113" s="101">
        <f t="shared" ca="1" si="130"/>
        <v>0</v>
      </c>
      <c r="CA113" s="101">
        <f t="shared" ca="1" si="130"/>
        <v>0</v>
      </c>
      <c r="CB113" s="101">
        <f t="shared" ca="1" si="130"/>
        <v>0</v>
      </c>
      <c r="CC113" s="101">
        <f t="shared" ca="1" si="130"/>
        <v>0</v>
      </c>
      <c r="CD113" s="101">
        <f t="shared" ca="1" si="130"/>
        <v>0</v>
      </c>
      <c r="CE113" s="101">
        <f t="shared" ca="1" si="130"/>
        <v>0</v>
      </c>
      <c r="CF113" s="101">
        <f t="shared" ca="1" si="130"/>
        <v>0</v>
      </c>
      <c r="CG113" s="101">
        <f t="shared" ca="1" si="130"/>
        <v>0</v>
      </c>
      <c r="CH113" s="101">
        <f t="shared" ca="1" si="130"/>
        <v>0</v>
      </c>
      <c r="CI113" s="101">
        <f t="shared" ca="1" si="130"/>
        <v>0</v>
      </c>
      <c r="CJ113" s="101">
        <f t="shared" ca="1" si="130"/>
        <v>0</v>
      </c>
      <c r="CK113" s="101">
        <f t="shared" ca="1" si="130"/>
        <v>0</v>
      </c>
      <c r="CL113" s="101">
        <f t="shared" ca="1" si="130"/>
        <v>0</v>
      </c>
      <c r="CM113" s="101">
        <f t="shared" ca="1" si="130"/>
        <v>0</v>
      </c>
      <c r="CN113" s="101">
        <f t="shared" ca="1" si="130"/>
        <v>0</v>
      </c>
      <c r="CO113" s="101">
        <f t="shared" ca="1" si="130"/>
        <v>0</v>
      </c>
      <c r="CP113" s="101">
        <f t="shared" ca="1" si="130"/>
        <v>0</v>
      </c>
      <c r="CQ113" s="101">
        <f t="shared" ca="1" si="130"/>
        <v>0</v>
      </c>
      <c r="CR113" s="101">
        <f t="shared" ca="1" si="130"/>
        <v>0</v>
      </c>
      <c r="CS113" s="101">
        <f t="shared" ca="1" si="130"/>
        <v>0</v>
      </c>
      <c r="CT113" s="101">
        <f t="shared" ca="1" si="130"/>
        <v>0</v>
      </c>
      <c r="CU113" s="101">
        <f t="shared" ca="1" si="130"/>
        <v>0</v>
      </c>
      <c r="CV113" s="101">
        <f t="shared" ca="1" si="130"/>
        <v>0</v>
      </c>
      <c r="CW113" s="101">
        <f t="shared" ca="1" si="130"/>
        <v>0</v>
      </c>
      <c r="CX113" s="101">
        <f t="shared" ca="1" si="130"/>
        <v>0</v>
      </c>
      <c r="CY113" s="101">
        <f t="shared" ca="1" si="130"/>
        <v>0</v>
      </c>
      <c r="CZ113" s="101">
        <f t="shared" ca="1" si="130"/>
        <v>0</v>
      </c>
      <c r="DA113" s="101">
        <f t="shared" ca="1" si="130"/>
        <v>0</v>
      </c>
      <c r="DB113" s="101">
        <f t="shared" ca="1" si="130"/>
        <v>0</v>
      </c>
      <c r="DC113" s="101">
        <f t="shared" ca="1" si="130"/>
        <v>0</v>
      </c>
      <c r="DE113" s="403" t="str">
        <f t="shared" ca="1" si="86"/>
        <v>J.1.</v>
      </c>
      <c r="DF113" s="273"/>
    </row>
    <row r="114" spans="1:112" hidden="1">
      <c r="A114" s="210">
        <v>102</v>
      </c>
      <c r="B114" s="347" t="str">
        <f t="shared" ca="1" si="83"/>
        <v>J.2.</v>
      </c>
      <c r="C114" s="216" t="str">
        <f t="shared" ca="1" si="84"/>
        <v>Bendra pirkimo PVM suma (veiklos sąnaudoms)</v>
      </c>
      <c r="D114" s="218"/>
      <c r="E114" s="239" t="str">
        <f t="shared" ca="1" si="85"/>
        <v/>
      </c>
      <c r="F114" s="233">
        <f ca="1">H114+NPV(FD,I114:INDEX(I114:DC114,PAL))</f>
        <v>0</v>
      </c>
      <c r="G114" s="234">
        <f ca="1">G115+G116-G117</f>
        <v>0</v>
      </c>
      <c r="H114" s="101">
        <f ca="1">SUMPRODUCT($DG90:$DG99,H90:H99,1/($DG90:$DG99+100))</f>
        <v>0</v>
      </c>
      <c r="I114" s="101">
        <f t="shared" ref="I114:BT114" ca="1" si="131">SUMPRODUCT($DG90:$DG99,I90:I99,1/($DG90:$DG99+100))</f>
        <v>0</v>
      </c>
      <c r="J114" s="101">
        <f t="shared" ca="1" si="131"/>
        <v>0</v>
      </c>
      <c r="K114" s="101">
        <f t="shared" ca="1" si="131"/>
        <v>0</v>
      </c>
      <c r="L114" s="101">
        <f t="shared" ca="1" si="131"/>
        <v>0</v>
      </c>
      <c r="M114" s="101">
        <f t="shared" ca="1" si="131"/>
        <v>0</v>
      </c>
      <c r="N114" s="101">
        <f t="shared" ca="1" si="131"/>
        <v>0</v>
      </c>
      <c r="O114" s="101">
        <f t="shared" ca="1" si="131"/>
        <v>0</v>
      </c>
      <c r="P114" s="101">
        <f t="shared" ca="1" si="131"/>
        <v>0</v>
      </c>
      <c r="Q114" s="101">
        <f t="shared" ca="1" si="131"/>
        <v>0</v>
      </c>
      <c r="R114" s="101">
        <f t="shared" ca="1" si="131"/>
        <v>0</v>
      </c>
      <c r="S114" s="101">
        <f t="shared" ca="1" si="131"/>
        <v>0</v>
      </c>
      <c r="T114" s="101">
        <f t="shared" ca="1" si="131"/>
        <v>0</v>
      </c>
      <c r="U114" s="101">
        <f t="shared" ca="1" si="131"/>
        <v>0</v>
      </c>
      <c r="V114" s="101">
        <f t="shared" ca="1" si="131"/>
        <v>0</v>
      </c>
      <c r="W114" s="101">
        <f t="shared" ca="1" si="131"/>
        <v>0</v>
      </c>
      <c r="X114" s="101">
        <f t="shared" ca="1" si="131"/>
        <v>0</v>
      </c>
      <c r="Y114" s="101">
        <f t="shared" ca="1" si="131"/>
        <v>0</v>
      </c>
      <c r="Z114" s="101">
        <f t="shared" ca="1" si="131"/>
        <v>0</v>
      </c>
      <c r="AA114" s="101">
        <f t="shared" ca="1" si="131"/>
        <v>0</v>
      </c>
      <c r="AB114" s="101">
        <f t="shared" ca="1" si="131"/>
        <v>0</v>
      </c>
      <c r="AC114" s="101">
        <f t="shared" ca="1" si="131"/>
        <v>0</v>
      </c>
      <c r="AD114" s="101">
        <f t="shared" ca="1" si="131"/>
        <v>0</v>
      </c>
      <c r="AE114" s="101">
        <f t="shared" ca="1" si="131"/>
        <v>0</v>
      </c>
      <c r="AF114" s="101">
        <f t="shared" ca="1" si="131"/>
        <v>0</v>
      </c>
      <c r="AG114" s="101">
        <f t="shared" ca="1" si="131"/>
        <v>0</v>
      </c>
      <c r="AH114" s="101">
        <f t="shared" ca="1" si="131"/>
        <v>0</v>
      </c>
      <c r="AI114" s="101">
        <f t="shared" ca="1" si="131"/>
        <v>0</v>
      </c>
      <c r="AJ114" s="101">
        <f t="shared" ca="1" si="131"/>
        <v>0</v>
      </c>
      <c r="AK114" s="101">
        <f t="shared" ca="1" si="131"/>
        <v>0</v>
      </c>
      <c r="AL114" s="101">
        <f t="shared" ca="1" si="131"/>
        <v>0</v>
      </c>
      <c r="AM114" s="101">
        <f t="shared" ca="1" si="131"/>
        <v>0</v>
      </c>
      <c r="AN114" s="101">
        <f t="shared" ca="1" si="131"/>
        <v>0</v>
      </c>
      <c r="AO114" s="101">
        <f t="shared" ca="1" si="131"/>
        <v>0</v>
      </c>
      <c r="AP114" s="101">
        <f t="shared" ca="1" si="131"/>
        <v>0</v>
      </c>
      <c r="AQ114" s="101">
        <f t="shared" ca="1" si="131"/>
        <v>0</v>
      </c>
      <c r="AR114" s="101">
        <f t="shared" ca="1" si="131"/>
        <v>0</v>
      </c>
      <c r="AS114" s="101">
        <f t="shared" ca="1" si="131"/>
        <v>0</v>
      </c>
      <c r="AT114" s="101">
        <f t="shared" ca="1" si="131"/>
        <v>0</v>
      </c>
      <c r="AU114" s="101">
        <f t="shared" ca="1" si="131"/>
        <v>0</v>
      </c>
      <c r="AV114" s="101">
        <f t="shared" ca="1" si="131"/>
        <v>0</v>
      </c>
      <c r="AW114" s="101">
        <f t="shared" ca="1" si="131"/>
        <v>0</v>
      </c>
      <c r="AX114" s="101">
        <f t="shared" ca="1" si="131"/>
        <v>0</v>
      </c>
      <c r="AY114" s="101">
        <f t="shared" ca="1" si="131"/>
        <v>0</v>
      </c>
      <c r="AZ114" s="101">
        <f t="shared" ca="1" si="131"/>
        <v>0</v>
      </c>
      <c r="BA114" s="101">
        <f t="shared" ca="1" si="131"/>
        <v>0</v>
      </c>
      <c r="BB114" s="101">
        <f t="shared" ca="1" si="131"/>
        <v>0</v>
      </c>
      <c r="BC114" s="101">
        <f t="shared" ca="1" si="131"/>
        <v>0</v>
      </c>
      <c r="BD114" s="101">
        <f t="shared" ca="1" si="131"/>
        <v>0</v>
      </c>
      <c r="BE114" s="101">
        <f t="shared" ca="1" si="131"/>
        <v>0</v>
      </c>
      <c r="BF114" s="101">
        <f t="shared" ca="1" si="131"/>
        <v>0</v>
      </c>
      <c r="BG114" s="101">
        <f t="shared" ca="1" si="131"/>
        <v>0</v>
      </c>
      <c r="BH114" s="101">
        <f t="shared" ca="1" si="131"/>
        <v>0</v>
      </c>
      <c r="BI114" s="101">
        <f t="shared" ca="1" si="131"/>
        <v>0</v>
      </c>
      <c r="BJ114" s="101">
        <f t="shared" ca="1" si="131"/>
        <v>0</v>
      </c>
      <c r="BK114" s="101">
        <f t="shared" ca="1" si="131"/>
        <v>0</v>
      </c>
      <c r="BL114" s="101">
        <f t="shared" ca="1" si="131"/>
        <v>0</v>
      </c>
      <c r="BM114" s="101">
        <f t="shared" ca="1" si="131"/>
        <v>0</v>
      </c>
      <c r="BN114" s="101">
        <f t="shared" ca="1" si="131"/>
        <v>0</v>
      </c>
      <c r="BO114" s="101">
        <f t="shared" ca="1" si="131"/>
        <v>0</v>
      </c>
      <c r="BP114" s="101">
        <f t="shared" ca="1" si="131"/>
        <v>0</v>
      </c>
      <c r="BQ114" s="101">
        <f t="shared" ca="1" si="131"/>
        <v>0</v>
      </c>
      <c r="BR114" s="101">
        <f t="shared" ca="1" si="131"/>
        <v>0</v>
      </c>
      <c r="BS114" s="101">
        <f t="shared" ca="1" si="131"/>
        <v>0</v>
      </c>
      <c r="BT114" s="101">
        <f t="shared" ca="1" si="131"/>
        <v>0</v>
      </c>
      <c r="BU114" s="101">
        <f t="shared" ref="BU114:DC114" ca="1" si="132">SUMPRODUCT($DG90:$DG99,BU90:BU99,1/($DG90:$DG99+100))</f>
        <v>0</v>
      </c>
      <c r="BV114" s="101">
        <f t="shared" ca="1" si="132"/>
        <v>0</v>
      </c>
      <c r="BW114" s="101">
        <f t="shared" ca="1" si="132"/>
        <v>0</v>
      </c>
      <c r="BX114" s="101">
        <f t="shared" ca="1" si="132"/>
        <v>0</v>
      </c>
      <c r="BY114" s="101">
        <f t="shared" ca="1" si="132"/>
        <v>0</v>
      </c>
      <c r="BZ114" s="101">
        <f t="shared" ca="1" si="132"/>
        <v>0</v>
      </c>
      <c r="CA114" s="101">
        <f t="shared" ca="1" si="132"/>
        <v>0</v>
      </c>
      <c r="CB114" s="101">
        <f t="shared" ca="1" si="132"/>
        <v>0</v>
      </c>
      <c r="CC114" s="101">
        <f t="shared" ca="1" si="132"/>
        <v>0</v>
      </c>
      <c r="CD114" s="101">
        <f t="shared" ca="1" si="132"/>
        <v>0</v>
      </c>
      <c r="CE114" s="101">
        <f t="shared" ca="1" si="132"/>
        <v>0</v>
      </c>
      <c r="CF114" s="101">
        <f t="shared" ca="1" si="132"/>
        <v>0</v>
      </c>
      <c r="CG114" s="101">
        <f t="shared" ca="1" si="132"/>
        <v>0</v>
      </c>
      <c r="CH114" s="101">
        <f t="shared" ca="1" si="132"/>
        <v>0</v>
      </c>
      <c r="CI114" s="101">
        <f t="shared" ca="1" si="132"/>
        <v>0</v>
      </c>
      <c r="CJ114" s="101">
        <f t="shared" ca="1" si="132"/>
        <v>0</v>
      </c>
      <c r="CK114" s="101">
        <f t="shared" ca="1" si="132"/>
        <v>0</v>
      </c>
      <c r="CL114" s="101">
        <f t="shared" ca="1" si="132"/>
        <v>0</v>
      </c>
      <c r="CM114" s="101">
        <f t="shared" ca="1" si="132"/>
        <v>0</v>
      </c>
      <c r="CN114" s="101">
        <f t="shared" ca="1" si="132"/>
        <v>0</v>
      </c>
      <c r="CO114" s="101">
        <f t="shared" ca="1" si="132"/>
        <v>0</v>
      </c>
      <c r="CP114" s="101">
        <f t="shared" ca="1" si="132"/>
        <v>0</v>
      </c>
      <c r="CQ114" s="101">
        <f t="shared" ca="1" si="132"/>
        <v>0</v>
      </c>
      <c r="CR114" s="101">
        <f t="shared" ca="1" si="132"/>
        <v>0</v>
      </c>
      <c r="CS114" s="101">
        <f t="shared" ca="1" si="132"/>
        <v>0</v>
      </c>
      <c r="CT114" s="101">
        <f t="shared" ca="1" si="132"/>
        <v>0</v>
      </c>
      <c r="CU114" s="101">
        <f t="shared" ca="1" si="132"/>
        <v>0</v>
      </c>
      <c r="CV114" s="101">
        <f t="shared" ca="1" si="132"/>
        <v>0</v>
      </c>
      <c r="CW114" s="101">
        <f t="shared" ca="1" si="132"/>
        <v>0</v>
      </c>
      <c r="CX114" s="101">
        <f t="shared" ca="1" si="132"/>
        <v>0</v>
      </c>
      <c r="CY114" s="101">
        <f t="shared" ca="1" si="132"/>
        <v>0</v>
      </c>
      <c r="CZ114" s="101">
        <f t="shared" ca="1" si="132"/>
        <v>0</v>
      </c>
      <c r="DA114" s="101">
        <f t="shared" ca="1" si="132"/>
        <v>0</v>
      </c>
      <c r="DB114" s="101">
        <f t="shared" ca="1" si="132"/>
        <v>0</v>
      </c>
      <c r="DC114" s="101">
        <f t="shared" ca="1" si="132"/>
        <v>0</v>
      </c>
      <c r="DE114" s="403" t="str">
        <f t="shared" ca="1" si="86"/>
        <v>J.2.</v>
      </c>
      <c r="DF114" s="273"/>
    </row>
    <row r="115" spans="1:112" hidden="1">
      <c r="A115" s="210">
        <v>103</v>
      </c>
      <c r="B115" s="347" t="str">
        <f t="shared" ca="1" si="83"/>
        <v>J.3.</v>
      </c>
      <c r="C115" s="216" t="str">
        <f t="shared" ca="1" si="84"/>
        <v>Bendra pardavimo PVM suma</v>
      </c>
      <c r="D115" s="217"/>
      <c r="E115" s="239" t="str">
        <f t="shared" ca="1" si="85"/>
        <v/>
      </c>
      <c r="F115" s="233">
        <f ca="1">H115+NPV(FD,I115:INDEX(I115:DC115,PAL))</f>
        <v>0</v>
      </c>
      <c r="G115" s="230">
        <f ca="1">SUMIF($H$5:$DC$5,"&lt;="&amp;PAL,$H115:$DC115)</f>
        <v>0</v>
      </c>
      <c r="H115" s="101">
        <f ca="1">SUMPRODUCT($DG101:$DG110,H101:H110,1/($DG101:$DG110+100))</f>
        <v>0</v>
      </c>
      <c r="I115" s="101">
        <f t="shared" ref="I115:BT115" ca="1" si="133">SUMPRODUCT($DG101:$DG110,I101:I110,1/($DG101:$DG110+100))</f>
        <v>0</v>
      </c>
      <c r="J115" s="101">
        <f t="shared" ca="1" si="133"/>
        <v>0</v>
      </c>
      <c r="K115" s="101">
        <f t="shared" ca="1" si="133"/>
        <v>0</v>
      </c>
      <c r="L115" s="101">
        <f t="shared" ca="1" si="133"/>
        <v>0</v>
      </c>
      <c r="M115" s="101">
        <f t="shared" ca="1" si="133"/>
        <v>0</v>
      </c>
      <c r="N115" s="101">
        <f t="shared" ca="1" si="133"/>
        <v>0</v>
      </c>
      <c r="O115" s="101">
        <f t="shared" ca="1" si="133"/>
        <v>0</v>
      </c>
      <c r="P115" s="101">
        <f t="shared" ca="1" si="133"/>
        <v>0</v>
      </c>
      <c r="Q115" s="101">
        <f t="shared" ca="1" si="133"/>
        <v>0</v>
      </c>
      <c r="R115" s="101">
        <f t="shared" ca="1" si="133"/>
        <v>0</v>
      </c>
      <c r="S115" s="101">
        <f t="shared" ca="1" si="133"/>
        <v>0</v>
      </c>
      <c r="T115" s="101">
        <f t="shared" ca="1" si="133"/>
        <v>0</v>
      </c>
      <c r="U115" s="101">
        <f t="shared" ca="1" si="133"/>
        <v>0</v>
      </c>
      <c r="V115" s="101">
        <f t="shared" ca="1" si="133"/>
        <v>0</v>
      </c>
      <c r="W115" s="101">
        <f t="shared" ca="1" si="133"/>
        <v>0</v>
      </c>
      <c r="X115" s="101">
        <f t="shared" ca="1" si="133"/>
        <v>0</v>
      </c>
      <c r="Y115" s="101">
        <f t="shared" ca="1" si="133"/>
        <v>0</v>
      </c>
      <c r="Z115" s="101">
        <f t="shared" ca="1" si="133"/>
        <v>0</v>
      </c>
      <c r="AA115" s="101">
        <f t="shared" ca="1" si="133"/>
        <v>0</v>
      </c>
      <c r="AB115" s="101">
        <f t="shared" ca="1" si="133"/>
        <v>0</v>
      </c>
      <c r="AC115" s="101">
        <f t="shared" ca="1" si="133"/>
        <v>0</v>
      </c>
      <c r="AD115" s="101">
        <f t="shared" ca="1" si="133"/>
        <v>0</v>
      </c>
      <c r="AE115" s="101">
        <f t="shared" ca="1" si="133"/>
        <v>0</v>
      </c>
      <c r="AF115" s="101">
        <f t="shared" ca="1" si="133"/>
        <v>0</v>
      </c>
      <c r="AG115" s="101">
        <f t="shared" ca="1" si="133"/>
        <v>0</v>
      </c>
      <c r="AH115" s="101">
        <f t="shared" ca="1" si="133"/>
        <v>0</v>
      </c>
      <c r="AI115" s="101">
        <f t="shared" ca="1" si="133"/>
        <v>0</v>
      </c>
      <c r="AJ115" s="101">
        <f t="shared" ca="1" si="133"/>
        <v>0</v>
      </c>
      <c r="AK115" s="101">
        <f t="shared" ca="1" si="133"/>
        <v>0</v>
      </c>
      <c r="AL115" s="101">
        <f t="shared" ca="1" si="133"/>
        <v>0</v>
      </c>
      <c r="AM115" s="101">
        <f t="shared" ca="1" si="133"/>
        <v>0</v>
      </c>
      <c r="AN115" s="101">
        <f t="shared" ca="1" si="133"/>
        <v>0</v>
      </c>
      <c r="AO115" s="101">
        <f t="shared" ca="1" si="133"/>
        <v>0</v>
      </c>
      <c r="AP115" s="101">
        <f t="shared" ca="1" si="133"/>
        <v>0</v>
      </c>
      <c r="AQ115" s="101">
        <f t="shared" ca="1" si="133"/>
        <v>0</v>
      </c>
      <c r="AR115" s="101">
        <f t="shared" ca="1" si="133"/>
        <v>0</v>
      </c>
      <c r="AS115" s="101">
        <f t="shared" ca="1" si="133"/>
        <v>0</v>
      </c>
      <c r="AT115" s="101">
        <f t="shared" ca="1" si="133"/>
        <v>0</v>
      </c>
      <c r="AU115" s="101">
        <f t="shared" ca="1" si="133"/>
        <v>0</v>
      </c>
      <c r="AV115" s="101">
        <f t="shared" ca="1" si="133"/>
        <v>0</v>
      </c>
      <c r="AW115" s="101">
        <f t="shared" ca="1" si="133"/>
        <v>0</v>
      </c>
      <c r="AX115" s="101">
        <f t="shared" ca="1" si="133"/>
        <v>0</v>
      </c>
      <c r="AY115" s="101">
        <f t="shared" ca="1" si="133"/>
        <v>0</v>
      </c>
      <c r="AZ115" s="101">
        <f t="shared" ca="1" si="133"/>
        <v>0</v>
      </c>
      <c r="BA115" s="101">
        <f t="shared" ca="1" si="133"/>
        <v>0</v>
      </c>
      <c r="BB115" s="101">
        <f t="shared" ca="1" si="133"/>
        <v>0</v>
      </c>
      <c r="BC115" s="101">
        <f t="shared" ca="1" si="133"/>
        <v>0</v>
      </c>
      <c r="BD115" s="101">
        <f t="shared" ca="1" si="133"/>
        <v>0</v>
      </c>
      <c r="BE115" s="101">
        <f t="shared" ca="1" si="133"/>
        <v>0</v>
      </c>
      <c r="BF115" s="101">
        <f t="shared" ca="1" si="133"/>
        <v>0</v>
      </c>
      <c r="BG115" s="101">
        <f t="shared" ca="1" si="133"/>
        <v>0</v>
      </c>
      <c r="BH115" s="101">
        <f t="shared" ca="1" si="133"/>
        <v>0</v>
      </c>
      <c r="BI115" s="101">
        <f t="shared" ca="1" si="133"/>
        <v>0</v>
      </c>
      <c r="BJ115" s="101">
        <f t="shared" ca="1" si="133"/>
        <v>0</v>
      </c>
      <c r="BK115" s="101">
        <f t="shared" ca="1" si="133"/>
        <v>0</v>
      </c>
      <c r="BL115" s="101">
        <f t="shared" ca="1" si="133"/>
        <v>0</v>
      </c>
      <c r="BM115" s="101">
        <f t="shared" ca="1" si="133"/>
        <v>0</v>
      </c>
      <c r="BN115" s="101">
        <f t="shared" ca="1" si="133"/>
        <v>0</v>
      </c>
      <c r="BO115" s="101">
        <f t="shared" ca="1" si="133"/>
        <v>0</v>
      </c>
      <c r="BP115" s="101">
        <f t="shared" ca="1" si="133"/>
        <v>0</v>
      </c>
      <c r="BQ115" s="101">
        <f t="shared" ca="1" si="133"/>
        <v>0</v>
      </c>
      <c r="BR115" s="101">
        <f t="shared" ca="1" si="133"/>
        <v>0</v>
      </c>
      <c r="BS115" s="101">
        <f t="shared" ca="1" si="133"/>
        <v>0</v>
      </c>
      <c r="BT115" s="101">
        <f t="shared" ca="1" si="133"/>
        <v>0</v>
      </c>
      <c r="BU115" s="101">
        <f t="shared" ref="BU115:DC115" ca="1" si="134">SUMPRODUCT($DG101:$DG110,BU101:BU110,1/($DG101:$DG110+100))</f>
        <v>0</v>
      </c>
      <c r="BV115" s="101">
        <f t="shared" ca="1" si="134"/>
        <v>0</v>
      </c>
      <c r="BW115" s="101">
        <f t="shared" ca="1" si="134"/>
        <v>0</v>
      </c>
      <c r="BX115" s="101">
        <f t="shared" ca="1" si="134"/>
        <v>0</v>
      </c>
      <c r="BY115" s="101">
        <f t="shared" ca="1" si="134"/>
        <v>0</v>
      </c>
      <c r="BZ115" s="101">
        <f t="shared" ca="1" si="134"/>
        <v>0</v>
      </c>
      <c r="CA115" s="101">
        <f t="shared" ca="1" si="134"/>
        <v>0</v>
      </c>
      <c r="CB115" s="101">
        <f t="shared" ca="1" si="134"/>
        <v>0</v>
      </c>
      <c r="CC115" s="101">
        <f t="shared" ca="1" si="134"/>
        <v>0</v>
      </c>
      <c r="CD115" s="101">
        <f t="shared" ca="1" si="134"/>
        <v>0</v>
      </c>
      <c r="CE115" s="101">
        <f t="shared" ca="1" si="134"/>
        <v>0</v>
      </c>
      <c r="CF115" s="101">
        <f t="shared" ca="1" si="134"/>
        <v>0</v>
      </c>
      <c r="CG115" s="101">
        <f t="shared" ca="1" si="134"/>
        <v>0</v>
      </c>
      <c r="CH115" s="101">
        <f t="shared" ca="1" si="134"/>
        <v>0</v>
      </c>
      <c r="CI115" s="101">
        <f t="shared" ca="1" si="134"/>
        <v>0</v>
      </c>
      <c r="CJ115" s="101">
        <f t="shared" ca="1" si="134"/>
        <v>0</v>
      </c>
      <c r="CK115" s="101">
        <f t="shared" ca="1" si="134"/>
        <v>0</v>
      </c>
      <c r="CL115" s="101">
        <f t="shared" ca="1" si="134"/>
        <v>0</v>
      </c>
      <c r="CM115" s="101">
        <f t="shared" ca="1" si="134"/>
        <v>0</v>
      </c>
      <c r="CN115" s="101">
        <f t="shared" ca="1" si="134"/>
        <v>0</v>
      </c>
      <c r="CO115" s="101">
        <f t="shared" ca="1" si="134"/>
        <v>0</v>
      </c>
      <c r="CP115" s="101">
        <f t="shared" ca="1" si="134"/>
        <v>0</v>
      </c>
      <c r="CQ115" s="101">
        <f t="shared" ca="1" si="134"/>
        <v>0</v>
      </c>
      <c r="CR115" s="101">
        <f t="shared" ca="1" si="134"/>
        <v>0</v>
      </c>
      <c r="CS115" s="101">
        <f t="shared" ca="1" si="134"/>
        <v>0</v>
      </c>
      <c r="CT115" s="101">
        <f t="shared" ca="1" si="134"/>
        <v>0</v>
      </c>
      <c r="CU115" s="101">
        <f t="shared" ca="1" si="134"/>
        <v>0</v>
      </c>
      <c r="CV115" s="101">
        <f t="shared" ca="1" si="134"/>
        <v>0</v>
      </c>
      <c r="CW115" s="101">
        <f t="shared" ca="1" si="134"/>
        <v>0</v>
      </c>
      <c r="CX115" s="101">
        <f t="shared" ca="1" si="134"/>
        <v>0</v>
      </c>
      <c r="CY115" s="101">
        <f t="shared" ca="1" si="134"/>
        <v>0</v>
      </c>
      <c r="CZ115" s="101">
        <f t="shared" ca="1" si="134"/>
        <v>0</v>
      </c>
      <c r="DA115" s="101">
        <f t="shared" ca="1" si="134"/>
        <v>0</v>
      </c>
      <c r="DB115" s="101">
        <f t="shared" ca="1" si="134"/>
        <v>0</v>
      </c>
      <c r="DC115" s="101">
        <f t="shared" ca="1" si="134"/>
        <v>0</v>
      </c>
      <c r="DE115" s="403" t="str">
        <f t="shared" ca="1" si="86"/>
        <v>J.3.</v>
      </c>
      <c r="DF115" s="273"/>
    </row>
    <row r="116" spans="1:112" ht="43.2" hidden="1">
      <c r="A116" s="210">
        <v>104</v>
      </c>
      <c r="B116" s="347" t="str">
        <f t="shared" ca="1" si="83"/>
        <v>K.</v>
      </c>
      <c r="C116" s="339" t="str">
        <f t="shared" ca="1" si="84"/>
        <v>SIEKIAMAS REZULTATAS: Oficialiosios paramos vystymuisi kriterijus atitinkančių vystomojo bendradarbiavimo veiklų finansavimo apimtis, dalis nuo bendrųjų nacionalinių pajamų , matavimo vienetas: Procentai</v>
      </c>
      <c r="D116" s="217"/>
      <c r="E116" s="239" t="str">
        <f t="shared" ca="1" si="85"/>
        <v/>
      </c>
      <c r="F116" s="233">
        <f ca="1">H116+NPV(FD,I116:INDEX(I116:DC116,PAL))</f>
        <v>0</v>
      </c>
      <c r="G116" s="230">
        <f ca="1">SUMIF($H$5:$DC$5,"&lt;="&amp;PAL,$H116:$DC116)</f>
        <v>0</v>
      </c>
      <c r="H116" s="228">
        <f t="shared" ref="H116:BS116" ca="1" si="135">OFFSET(INDIRECT("'"&amp;Opt_alt&amp;"'!H12"),$A116,H$5)*$DF116</f>
        <v>0</v>
      </c>
      <c r="I116" s="228">
        <f t="shared" ca="1" si="135"/>
        <v>0</v>
      </c>
      <c r="J116" s="228">
        <f t="shared" ca="1" si="135"/>
        <v>0</v>
      </c>
      <c r="K116" s="228">
        <f t="shared" ca="1" si="135"/>
        <v>0</v>
      </c>
      <c r="L116" s="228">
        <f t="shared" ca="1" si="135"/>
        <v>0</v>
      </c>
      <c r="M116" s="228">
        <f t="shared" ca="1" si="135"/>
        <v>0</v>
      </c>
      <c r="N116" s="228">
        <f t="shared" ca="1" si="135"/>
        <v>0</v>
      </c>
      <c r="O116" s="228">
        <f t="shared" ca="1" si="135"/>
        <v>0</v>
      </c>
      <c r="P116" s="228">
        <f t="shared" ca="1" si="135"/>
        <v>0</v>
      </c>
      <c r="Q116" s="228">
        <f t="shared" ca="1" si="135"/>
        <v>0</v>
      </c>
      <c r="R116" s="228">
        <f t="shared" ca="1" si="135"/>
        <v>0</v>
      </c>
      <c r="S116" s="228">
        <f t="shared" ca="1" si="135"/>
        <v>0</v>
      </c>
      <c r="T116" s="228">
        <f t="shared" ca="1" si="135"/>
        <v>0</v>
      </c>
      <c r="U116" s="228">
        <f t="shared" ca="1" si="135"/>
        <v>0</v>
      </c>
      <c r="V116" s="228">
        <f t="shared" ca="1" si="135"/>
        <v>0</v>
      </c>
      <c r="W116" s="228">
        <f t="shared" ca="1" si="135"/>
        <v>0</v>
      </c>
      <c r="X116" s="228">
        <f t="shared" ca="1" si="135"/>
        <v>0</v>
      </c>
      <c r="Y116" s="228">
        <f t="shared" ca="1" si="135"/>
        <v>0</v>
      </c>
      <c r="Z116" s="228">
        <f t="shared" ca="1" si="135"/>
        <v>0</v>
      </c>
      <c r="AA116" s="228">
        <f t="shared" ca="1" si="135"/>
        <v>0</v>
      </c>
      <c r="AB116" s="228">
        <f t="shared" ca="1" si="135"/>
        <v>0</v>
      </c>
      <c r="AC116" s="228">
        <f t="shared" ca="1" si="135"/>
        <v>0</v>
      </c>
      <c r="AD116" s="228">
        <f t="shared" ca="1" si="135"/>
        <v>0</v>
      </c>
      <c r="AE116" s="228">
        <f t="shared" ca="1" si="135"/>
        <v>0</v>
      </c>
      <c r="AF116" s="228">
        <f t="shared" ca="1" si="135"/>
        <v>0</v>
      </c>
      <c r="AG116" s="228">
        <f t="shared" ca="1" si="135"/>
        <v>0</v>
      </c>
      <c r="AH116" s="228">
        <f t="shared" ca="1" si="135"/>
        <v>0</v>
      </c>
      <c r="AI116" s="228">
        <f t="shared" ca="1" si="135"/>
        <v>0</v>
      </c>
      <c r="AJ116" s="228">
        <f t="shared" ca="1" si="135"/>
        <v>0</v>
      </c>
      <c r="AK116" s="228">
        <f t="shared" ca="1" si="135"/>
        <v>0</v>
      </c>
      <c r="AL116" s="228">
        <f t="shared" ca="1" si="135"/>
        <v>0</v>
      </c>
      <c r="AM116" s="228">
        <f t="shared" ca="1" si="135"/>
        <v>0</v>
      </c>
      <c r="AN116" s="228">
        <f t="shared" ca="1" si="135"/>
        <v>0</v>
      </c>
      <c r="AO116" s="228">
        <f t="shared" ca="1" si="135"/>
        <v>0</v>
      </c>
      <c r="AP116" s="228">
        <f t="shared" ca="1" si="135"/>
        <v>0</v>
      </c>
      <c r="AQ116" s="228">
        <f t="shared" ca="1" si="135"/>
        <v>0</v>
      </c>
      <c r="AR116" s="228">
        <f t="shared" ca="1" si="135"/>
        <v>0</v>
      </c>
      <c r="AS116" s="228">
        <f t="shared" ca="1" si="135"/>
        <v>0</v>
      </c>
      <c r="AT116" s="228">
        <f t="shared" ca="1" si="135"/>
        <v>0</v>
      </c>
      <c r="AU116" s="228">
        <f t="shared" ca="1" si="135"/>
        <v>0</v>
      </c>
      <c r="AV116" s="228">
        <f t="shared" ca="1" si="135"/>
        <v>0</v>
      </c>
      <c r="AW116" s="228">
        <f t="shared" ca="1" si="135"/>
        <v>0</v>
      </c>
      <c r="AX116" s="228">
        <f t="shared" ca="1" si="135"/>
        <v>0</v>
      </c>
      <c r="AY116" s="228">
        <f t="shared" ca="1" si="135"/>
        <v>0</v>
      </c>
      <c r="AZ116" s="228">
        <f t="shared" ca="1" si="135"/>
        <v>0</v>
      </c>
      <c r="BA116" s="228">
        <f t="shared" ca="1" si="135"/>
        <v>0</v>
      </c>
      <c r="BB116" s="228">
        <f t="shared" ca="1" si="135"/>
        <v>0</v>
      </c>
      <c r="BC116" s="228">
        <f t="shared" ca="1" si="135"/>
        <v>0</v>
      </c>
      <c r="BD116" s="228">
        <f t="shared" ca="1" si="135"/>
        <v>0</v>
      </c>
      <c r="BE116" s="228">
        <f t="shared" ca="1" si="135"/>
        <v>0</v>
      </c>
      <c r="BF116" s="228">
        <f t="shared" ca="1" si="135"/>
        <v>0</v>
      </c>
      <c r="BG116" s="228">
        <f t="shared" ca="1" si="135"/>
        <v>0</v>
      </c>
      <c r="BH116" s="228">
        <f t="shared" ca="1" si="135"/>
        <v>0</v>
      </c>
      <c r="BI116" s="228">
        <f t="shared" ca="1" si="135"/>
        <v>0</v>
      </c>
      <c r="BJ116" s="228">
        <f t="shared" ca="1" si="135"/>
        <v>0</v>
      </c>
      <c r="BK116" s="228">
        <f t="shared" ca="1" si="135"/>
        <v>0</v>
      </c>
      <c r="BL116" s="228">
        <f t="shared" ca="1" si="135"/>
        <v>0</v>
      </c>
      <c r="BM116" s="228">
        <f t="shared" ca="1" si="135"/>
        <v>0</v>
      </c>
      <c r="BN116" s="228">
        <f t="shared" ca="1" si="135"/>
        <v>0</v>
      </c>
      <c r="BO116" s="228">
        <f t="shared" ca="1" si="135"/>
        <v>0</v>
      </c>
      <c r="BP116" s="228">
        <f t="shared" ca="1" si="135"/>
        <v>0</v>
      </c>
      <c r="BQ116" s="228">
        <f t="shared" ca="1" si="135"/>
        <v>0</v>
      </c>
      <c r="BR116" s="228">
        <f t="shared" ca="1" si="135"/>
        <v>0</v>
      </c>
      <c r="BS116" s="228">
        <f t="shared" ca="1" si="135"/>
        <v>0</v>
      </c>
      <c r="BT116" s="228">
        <f t="shared" ref="BT116:DC116" ca="1" si="136">OFFSET(INDIRECT("'"&amp;Opt_alt&amp;"'!H12"),$A116,BT$5)*$DF116</f>
        <v>0</v>
      </c>
      <c r="BU116" s="228">
        <f t="shared" ca="1" si="136"/>
        <v>0</v>
      </c>
      <c r="BV116" s="228">
        <f t="shared" ca="1" si="136"/>
        <v>0</v>
      </c>
      <c r="BW116" s="228">
        <f t="shared" ca="1" si="136"/>
        <v>0</v>
      </c>
      <c r="BX116" s="228">
        <f t="shared" ca="1" si="136"/>
        <v>0</v>
      </c>
      <c r="BY116" s="228">
        <f t="shared" ca="1" si="136"/>
        <v>0</v>
      </c>
      <c r="BZ116" s="228">
        <f t="shared" ca="1" si="136"/>
        <v>0</v>
      </c>
      <c r="CA116" s="228">
        <f t="shared" ca="1" si="136"/>
        <v>0</v>
      </c>
      <c r="CB116" s="228">
        <f t="shared" ca="1" si="136"/>
        <v>0</v>
      </c>
      <c r="CC116" s="228">
        <f t="shared" ca="1" si="136"/>
        <v>0</v>
      </c>
      <c r="CD116" s="228">
        <f t="shared" ca="1" si="136"/>
        <v>0</v>
      </c>
      <c r="CE116" s="228">
        <f t="shared" ca="1" si="136"/>
        <v>0</v>
      </c>
      <c r="CF116" s="228">
        <f t="shared" ca="1" si="136"/>
        <v>0</v>
      </c>
      <c r="CG116" s="228">
        <f t="shared" ca="1" si="136"/>
        <v>0</v>
      </c>
      <c r="CH116" s="228">
        <f t="shared" ca="1" si="136"/>
        <v>0</v>
      </c>
      <c r="CI116" s="228">
        <f t="shared" ca="1" si="136"/>
        <v>0</v>
      </c>
      <c r="CJ116" s="228">
        <f t="shared" ca="1" si="136"/>
        <v>0</v>
      </c>
      <c r="CK116" s="228">
        <f t="shared" ca="1" si="136"/>
        <v>0</v>
      </c>
      <c r="CL116" s="228">
        <f t="shared" ca="1" si="136"/>
        <v>0</v>
      </c>
      <c r="CM116" s="228">
        <f t="shared" ca="1" si="136"/>
        <v>0</v>
      </c>
      <c r="CN116" s="228">
        <f t="shared" ca="1" si="136"/>
        <v>0</v>
      </c>
      <c r="CO116" s="228">
        <f t="shared" ca="1" si="136"/>
        <v>0</v>
      </c>
      <c r="CP116" s="228">
        <f t="shared" ca="1" si="136"/>
        <v>0</v>
      </c>
      <c r="CQ116" s="228">
        <f t="shared" ca="1" si="136"/>
        <v>0</v>
      </c>
      <c r="CR116" s="228">
        <f t="shared" ca="1" si="136"/>
        <v>0</v>
      </c>
      <c r="CS116" s="228">
        <f t="shared" ca="1" si="136"/>
        <v>0</v>
      </c>
      <c r="CT116" s="228">
        <f t="shared" ca="1" si="136"/>
        <v>0</v>
      </c>
      <c r="CU116" s="228">
        <f t="shared" ca="1" si="136"/>
        <v>0</v>
      </c>
      <c r="CV116" s="228">
        <f t="shared" ca="1" si="136"/>
        <v>0</v>
      </c>
      <c r="CW116" s="228">
        <f t="shared" ca="1" si="136"/>
        <v>0</v>
      </c>
      <c r="CX116" s="228">
        <f t="shared" ca="1" si="136"/>
        <v>0</v>
      </c>
      <c r="CY116" s="228">
        <f t="shared" ca="1" si="136"/>
        <v>0</v>
      </c>
      <c r="CZ116" s="228">
        <f t="shared" ca="1" si="136"/>
        <v>0</v>
      </c>
      <c r="DA116" s="228">
        <f t="shared" ca="1" si="136"/>
        <v>0</v>
      </c>
      <c r="DB116" s="228">
        <f t="shared" ca="1" si="136"/>
        <v>0</v>
      </c>
      <c r="DC116" s="228">
        <f t="shared" ca="1" si="136"/>
        <v>0</v>
      </c>
      <c r="DD116" s="100"/>
      <c r="DE116" s="403" t="str">
        <f t="shared" ca="1" si="86"/>
        <v>K.</v>
      </c>
      <c r="DF116" s="273">
        <f ca="1">VLOOKUP(DE116,scenarijai,$DF$6,FALSE)</f>
        <v>1</v>
      </c>
    </row>
    <row r="117" spans="1:112" hidden="1">
      <c r="A117" s="210">
        <v>105</v>
      </c>
      <c r="B117" s="347" t="str">
        <f t="shared" ca="1" si="83"/>
        <v>L.</v>
      </c>
      <c r="C117" s="339" t="str">
        <f t="shared" ca="1" si="84"/>
        <v>SOCIALINIS - EKONOMINIS POVEIKIS</v>
      </c>
      <c r="D117" s="218"/>
      <c r="E117" s="379" t="str">
        <f t="shared" ca="1" si="85"/>
        <v/>
      </c>
      <c r="F117" s="233">
        <f ca="1">H117+NPV(SD,I117:INDEX(I117:DC117,PAL))</f>
        <v>0</v>
      </c>
      <c r="G117" s="230">
        <f ca="1">SUMIF($H$5:$DC$5,"&lt;="&amp;PAL,$H117:$DC117)</f>
        <v>0</v>
      </c>
      <c r="H117" s="380">
        <f ca="1">H118-H126</f>
        <v>0</v>
      </c>
      <c r="I117" s="380">
        <f t="shared" ref="I117:BT117" ca="1" si="137">I118-I126</f>
        <v>0</v>
      </c>
      <c r="J117" s="380">
        <f t="shared" ca="1" si="137"/>
        <v>0</v>
      </c>
      <c r="K117" s="380">
        <f t="shared" ca="1" si="137"/>
        <v>0</v>
      </c>
      <c r="L117" s="380">
        <f t="shared" ca="1" si="137"/>
        <v>0</v>
      </c>
      <c r="M117" s="380">
        <f t="shared" ca="1" si="137"/>
        <v>0</v>
      </c>
      <c r="N117" s="380">
        <f t="shared" ca="1" si="137"/>
        <v>0</v>
      </c>
      <c r="O117" s="380">
        <f t="shared" ca="1" si="137"/>
        <v>0</v>
      </c>
      <c r="P117" s="380">
        <f t="shared" ca="1" si="137"/>
        <v>0</v>
      </c>
      <c r="Q117" s="380">
        <f t="shared" ca="1" si="137"/>
        <v>0</v>
      </c>
      <c r="R117" s="380">
        <f t="shared" ca="1" si="137"/>
        <v>0</v>
      </c>
      <c r="S117" s="380">
        <f t="shared" ca="1" si="137"/>
        <v>0</v>
      </c>
      <c r="T117" s="380">
        <f t="shared" ca="1" si="137"/>
        <v>0</v>
      </c>
      <c r="U117" s="380">
        <f t="shared" ca="1" si="137"/>
        <v>0</v>
      </c>
      <c r="V117" s="380">
        <f t="shared" ca="1" si="137"/>
        <v>0</v>
      </c>
      <c r="W117" s="380">
        <f t="shared" ca="1" si="137"/>
        <v>0</v>
      </c>
      <c r="X117" s="380">
        <f t="shared" ca="1" si="137"/>
        <v>0</v>
      </c>
      <c r="Y117" s="380">
        <f t="shared" ca="1" si="137"/>
        <v>0</v>
      </c>
      <c r="Z117" s="380">
        <f t="shared" ca="1" si="137"/>
        <v>0</v>
      </c>
      <c r="AA117" s="380">
        <f t="shared" ca="1" si="137"/>
        <v>0</v>
      </c>
      <c r="AB117" s="380">
        <f t="shared" ca="1" si="137"/>
        <v>0</v>
      </c>
      <c r="AC117" s="380">
        <f t="shared" ca="1" si="137"/>
        <v>0</v>
      </c>
      <c r="AD117" s="380">
        <f t="shared" ca="1" si="137"/>
        <v>0</v>
      </c>
      <c r="AE117" s="380">
        <f t="shared" ca="1" si="137"/>
        <v>0</v>
      </c>
      <c r="AF117" s="380">
        <f t="shared" ca="1" si="137"/>
        <v>0</v>
      </c>
      <c r="AG117" s="380">
        <f t="shared" ca="1" si="137"/>
        <v>0</v>
      </c>
      <c r="AH117" s="380">
        <f t="shared" ca="1" si="137"/>
        <v>0</v>
      </c>
      <c r="AI117" s="380">
        <f t="shared" ca="1" si="137"/>
        <v>0</v>
      </c>
      <c r="AJ117" s="380">
        <f t="shared" ca="1" si="137"/>
        <v>0</v>
      </c>
      <c r="AK117" s="380">
        <f t="shared" ca="1" si="137"/>
        <v>0</v>
      </c>
      <c r="AL117" s="380">
        <f t="shared" ca="1" si="137"/>
        <v>0</v>
      </c>
      <c r="AM117" s="380">
        <f t="shared" ca="1" si="137"/>
        <v>0</v>
      </c>
      <c r="AN117" s="380">
        <f t="shared" ca="1" si="137"/>
        <v>0</v>
      </c>
      <c r="AO117" s="380">
        <f t="shared" ca="1" si="137"/>
        <v>0</v>
      </c>
      <c r="AP117" s="380">
        <f t="shared" ca="1" si="137"/>
        <v>0</v>
      </c>
      <c r="AQ117" s="380">
        <f t="shared" ca="1" si="137"/>
        <v>0</v>
      </c>
      <c r="AR117" s="380">
        <f t="shared" ca="1" si="137"/>
        <v>0</v>
      </c>
      <c r="AS117" s="380">
        <f t="shared" ca="1" si="137"/>
        <v>0</v>
      </c>
      <c r="AT117" s="380">
        <f t="shared" ca="1" si="137"/>
        <v>0</v>
      </c>
      <c r="AU117" s="380">
        <f t="shared" ca="1" si="137"/>
        <v>0</v>
      </c>
      <c r="AV117" s="380">
        <f t="shared" ca="1" si="137"/>
        <v>0</v>
      </c>
      <c r="AW117" s="380">
        <f t="shared" ca="1" si="137"/>
        <v>0</v>
      </c>
      <c r="AX117" s="380">
        <f t="shared" ca="1" si="137"/>
        <v>0</v>
      </c>
      <c r="AY117" s="380">
        <f t="shared" ca="1" si="137"/>
        <v>0</v>
      </c>
      <c r="AZ117" s="380">
        <f t="shared" ca="1" si="137"/>
        <v>0</v>
      </c>
      <c r="BA117" s="380">
        <f t="shared" ca="1" si="137"/>
        <v>0</v>
      </c>
      <c r="BB117" s="380">
        <f t="shared" ca="1" si="137"/>
        <v>0</v>
      </c>
      <c r="BC117" s="380">
        <f t="shared" ca="1" si="137"/>
        <v>0</v>
      </c>
      <c r="BD117" s="380">
        <f t="shared" ca="1" si="137"/>
        <v>0</v>
      </c>
      <c r="BE117" s="380">
        <f t="shared" ca="1" si="137"/>
        <v>0</v>
      </c>
      <c r="BF117" s="380">
        <f t="shared" ca="1" si="137"/>
        <v>0</v>
      </c>
      <c r="BG117" s="380">
        <f t="shared" ca="1" si="137"/>
        <v>0</v>
      </c>
      <c r="BH117" s="380">
        <f t="shared" ca="1" si="137"/>
        <v>0</v>
      </c>
      <c r="BI117" s="380">
        <f t="shared" ca="1" si="137"/>
        <v>0</v>
      </c>
      <c r="BJ117" s="380">
        <f t="shared" ca="1" si="137"/>
        <v>0</v>
      </c>
      <c r="BK117" s="380">
        <f t="shared" ca="1" si="137"/>
        <v>0</v>
      </c>
      <c r="BL117" s="380">
        <f t="shared" ca="1" si="137"/>
        <v>0</v>
      </c>
      <c r="BM117" s="380">
        <f t="shared" ca="1" si="137"/>
        <v>0</v>
      </c>
      <c r="BN117" s="380">
        <f t="shared" ca="1" si="137"/>
        <v>0</v>
      </c>
      <c r="BO117" s="380">
        <f t="shared" ca="1" si="137"/>
        <v>0</v>
      </c>
      <c r="BP117" s="380">
        <f t="shared" ca="1" si="137"/>
        <v>0</v>
      </c>
      <c r="BQ117" s="380">
        <f t="shared" ca="1" si="137"/>
        <v>0</v>
      </c>
      <c r="BR117" s="380">
        <f t="shared" ca="1" si="137"/>
        <v>0</v>
      </c>
      <c r="BS117" s="380">
        <f t="shared" ca="1" si="137"/>
        <v>0</v>
      </c>
      <c r="BT117" s="380">
        <f t="shared" ca="1" si="137"/>
        <v>0</v>
      </c>
      <c r="BU117" s="380">
        <f t="shared" ref="BU117:DC117" ca="1" si="138">BU118-BU126</f>
        <v>0</v>
      </c>
      <c r="BV117" s="380">
        <f t="shared" ca="1" si="138"/>
        <v>0</v>
      </c>
      <c r="BW117" s="380">
        <f t="shared" ca="1" si="138"/>
        <v>0</v>
      </c>
      <c r="BX117" s="380">
        <f t="shared" ca="1" si="138"/>
        <v>0</v>
      </c>
      <c r="BY117" s="380">
        <f t="shared" ca="1" si="138"/>
        <v>0</v>
      </c>
      <c r="BZ117" s="380">
        <f t="shared" ca="1" si="138"/>
        <v>0</v>
      </c>
      <c r="CA117" s="380">
        <f t="shared" ca="1" si="138"/>
        <v>0</v>
      </c>
      <c r="CB117" s="380">
        <f t="shared" ca="1" si="138"/>
        <v>0</v>
      </c>
      <c r="CC117" s="380">
        <f t="shared" ca="1" si="138"/>
        <v>0</v>
      </c>
      <c r="CD117" s="380">
        <f t="shared" ca="1" si="138"/>
        <v>0</v>
      </c>
      <c r="CE117" s="380">
        <f t="shared" ca="1" si="138"/>
        <v>0</v>
      </c>
      <c r="CF117" s="380">
        <f t="shared" ca="1" si="138"/>
        <v>0</v>
      </c>
      <c r="CG117" s="380">
        <f t="shared" ca="1" si="138"/>
        <v>0</v>
      </c>
      <c r="CH117" s="380">
        <f t="shared" ca="1" si="138"/>
        <v>0</v>
      </c>
      <c r="CI117" s="380">
        <f t="shared" ca="1" si="138"/>
        <v>0</v>
      </c>
      <c r="CJ117" s="380">
        <f t="shared" ca="1" si="138"/>
        <v>0</v>
      </c>
      <c r="CK117" s="380">
        <f t="shared" ca="1" si="138"/>
        <v>0</v>
      </c>
      <c r="CL117" s="380">
        <f t="shared" ca="1" si="138"/>
        <v>0</v>
      </c>
      <c r="CM117" s="380">
        <f t="shared" ca="1" si="138"/>
        <v>0</v>
      </c>
      <c r="CN117" s="380">
        <f t="shared" ca="1" si="138"/>
        <v>0</v>
      </c>
      <c r="CO117" s="380">
        <f t="shared" ca="1" si="138"/>
        <v>0</v>
      </c>
      <c r="CP117" s="380">
        <f t="shared" ca="1" si="138"/>
        <v>0</v>
      </c>
      <c r="CQ117" s="380">
        <f t="shared" ca="1" si="138"/>
        <v>0</v>
      </c>
      <c r="CR117" s="380">
        <f t="shared" ca="1" si="138"/>
        <v>0</v>
      </c>
      <c r="CS117" s="380">
        <f t="shared" ca="1" si="138"/>
        <v>0</v>
      </c>
      <c r="CT117" s="380">
        <f t="shared" ca="1" si="138"/>
        <v>0</v>
      </c>
      <c r="CU117" s="380">
        <f t="shared" ca="1" si="138"/>
        <v>0</v>
      </c>
      <c r="CV117" s="380">
        <f t="shared" ca="1" si="138"/>
        <v>0</v>
      </c>
      <c r="CW117" s="380">
        <f t="shared" ca="1" si="138"/>
        <v>0</v>
      </c>
      <c r="CX117" s="380">
        <f t="shared" ca="1" si="138"/>
        <v>0</v>
      </c>
      <c r="CY117" s="380">
        <f t="shared" ca="1" si="138"/>
        <v>0</v>
      </c>
      <c r="CZ117" s="380">
        <f t="shared" ca="1" si="138"/>
        <v>0</v>
      </c>
      <c r="DA117" s="380">
        <f t="shared" ca="1" si="138"/>
        <v>0</v>
      </c>
      <c r="DB117" s="380">
        <f t="shared" ca="1" si="138"/>
        <v>0</v>
      </c>
      <c r="DC117" s="380">
        <f t="shared" ca="1" si="138"/>
        <v>0</v>
      </c>
      <c r="DD117" s="100"/>
      <c r="DE117" s="403"/>
      <c r="DF117" s="273"/>
      <c r="DG117" s="261"/>
      <c r="DH117" s="261"/>
    </row>
    <row r="118" spans="1:112" hidden="1">
      <c r="A118" s="210">
        <v>106</v>
      </c>
      <c r="B118" s="347" t="str">
        <f t="shared" ca="1" si="83"/>
        <v>L.1.</v>
      </c>
      <c r="C118" s="339" t="str">
        <f t="shared" ca="1" si="84"/>
        <v>Socialinio - ekonominio poveikio nauda</v>
      </c>
      <c r="D118" s="218" t="str">
        <f>IF(Result_mat=0,"",Result_mat)</f>
        <v>Procentai</v>
      </c>
      <c r="E118" s="379" t="str">
        <f t="shared" ca="1" si="85"/>
        <v/>
      </c>
      <c r="F118" s="233">
        <f ca="1">H118+NPV(SD,I118:INDEX(I118:DC118,PAL))</f>
        <v>0</v>
      </c>
      <c r="G118" s="230">
        <f ca="1">SUMIF($H$5:$DC$5,"&lt;="&amp;PAL,$H118:$DC118)</f>
        <v>0</v>
      </c>
      <c r="H118" s="380">
        <f ca="1">SUM(H119:H125)</f>
        <v>0</v>
      </c>
      <c r="I118" s="380">
        <f t="shared" ref="I118:BT118" ca="1" si="139">SUM(I119:I125)</f>
        <v>0</v>
      </c>
      <c r="J118" s="380">
        <f t="shared" ca="1" si="139"/>
        <v>0</v>
      </c>
      <c r="K118" s="380">
        <f t="shared" ca="1" si="139"/>
        <v>0</v>
      </c>
      <c r="L118" s="380">
        <f t="shared" ca="1" si="139"/>
        <v>0</v>
      </c>
      <c r="M118" s="380">
        <f t="shared" ca="1" si="139"/>
        <v>0</v>
      </c>
      <c r="N118" s="380">
        <f t="shared" ca="1" si="139"/>
        <v>0</v>
      </c>
      <c r="O118" s="380">
        <f t="shared" ca="1" si="139"/>
        <v>0</v>
      </c>
      <c r="P118" s="380">
        <f t="shared" ca="1" si="139"/>
        <v>0</v>
      </c>
      <c r="Q118" s="380">
        <f t="shared" ca="1" si="139"/>
        <v>0</v>
      </c>
      <c r="R118" s="380">
        <f t="shared" ca="1" si="139"/>
        <v>0</v>
      </c>
      <c r="S118" s="380">
        <f t="shared" ca="1" si="139"/>
        <v>0</v>
      </c>
      <c r="T118" s="380">
        <f t="shared" ca="1" si="139"/>
        <v>0</v>
      </c>
      <c r="U118" s="380">
        <f t="shared" ca="1" si="139"/>
        <v>0</v>
      </c>
      <c r="V118" s="380">
        <f t="shared" ca="1" si="139"/>
        <v>0</v>
      </c>
      <c r="W118" s="380">
        <f t="shared" ca="1" si="139"/>
        <v>0</v>
      </c>
      <c r="X118" s="380">
        <f t="shared" ca="1" si="139"/>
        <v>0</v>
      </c>
      <c r="Y118" s="380">
        <f t="shared" ca="1" si="139"/>
        <v>0</v>
      </c>
      <c r="Z118" s="380">
        <f t="shared" ca="1" si="139"/>
        <v>0</v>
      </c>
      <c r="AA118" s="380">
        <f t="shared" ca="1" si="139"/>
        <v>0</v>
      </c>
      <c r="AB118" s="380">
        <f t="shared" ca="1" si="139"/>
        <v>0</v>
      </c>
      <c r="AC118" s="380">
        <f t="shared" ca="1" si="139"/>
        <v>0</v>
      </c>
      <c r="AD118" s="380">
        <f t="shared" ca="1" si="139"/>
        <v>0</v>
      </c>
      <c r="AE118" s="380">
        <f t="shared" ca="1" si="139"/>
        <v>0</v>
      </c>
      <c r="AF118" s="380">
        <f t="shared" ca="1" si="139"/>
        <v>0</v>
      </c>
      <c r="AG118" s="380">
        <f t="shared" ca="1" si="139"/>
        <v>0</v>
      </c>
      <c r="AH118" s="380">
        <f t="shared" ca="1" si="139"/>
        <v>0</v>
      </c>
      <c r="AI118" s="380">
        <f t="shared" ca="1" si="139"/>
        <v>0</v>
      </c>
      <c r="AJ118" s="380">
        <f t="shared" ca="1" si="139"/>
        <v>0</v>
      </c>
      <c r="AK118" s="380">
        <f t="shared" ca="1" si="139"/>
        <v>0</v>
      </c>
      <c r="AL118" s="380">
        <f t="shared" ca="1" si="139"/>
        <v>0</v>
      </c>
      <c r="AM118" s="380">
        <f t="shared" ca="1" si="139"/>
        <v>0</v>
      </c>
      <c r="AN118" s="380">
        <f t="shared" ca="1" si="139"/>
        <v>0</v>
      </c>
      <c r="AO118" s="380">
        <f t="shared" ca="1" si="139"/>
        <v>0</v>
      </c>
      <c r="AP118" s="380">
        <f t="shared" ca="1" si="139"/>
        <v>0</v>
      </c>
      <c r="AQ118" s="380">
        <f t="shared" ca="1" si="139"/>
        <v>0</v>
      </c>
      <c r="AR118" s="380">
        <f t="shared" ca="1" si="139"/>
        <v>0</v>
      </c>
      <c r="AS118" s="380">
        <f t="shared" ca="1" si="139"/>
        <v>0</v>
      </c>
      <c r="AT118" s="380">
        <f t="shared" ca="1" si="139"/>
        <v>0</v>
      </c>
      <c r="AU118" s="380">
        <f t="shared" ca="1" si="139"/>
        <v>0</v>
      </c>
      <c r="AV118" s="380">
        <f t="shared" ca="1" si="139"/>
        <v>0</v>
      </c>
      <c r="AW118" s="380">
        <f t="shared" ca="1" si="139"/>
        <v>0</v>
      </c>
      <c r="AX118" s="380">
        <f t="shared" ca="1" si="139"/>
        <v>0</v>
      </c>
      <c r="AY118" s="380">
        <f t="shared" ca="1" si="139"/>
        <v>0</v>
      </c>
      <c r="AZ118" s="380">
        <f t="shared" ca="1" si="139"/>
        <v>0</v>
      </c>
      <c r="BA118" s="380">
        <f t="shared" ca="1" si="139"/>
        <v>0</v>
      </c>
      <c r="BB118" s="380">
        <f t="shared" ca="1" si="139"/>
        <v>0</v>
      </c>
      <c r="BC118" s="380">
        <f t="shared" ca="1" si="139"/>
        <v>0</v>
      </c>
      <c r="BD118" s="380">
        <f t="shared" ca="1" si="139"/>
        <v>0</v>
      </c>
      <c r="BE118" s="380">
        <f t="shared" ca="1" si="139"/>
        <v>0</v>
      </c>
      <c r="BF118" s="380">
        <f t="shared" ca="1" si="139"/>
        <v>0</v>
      </c>
      <c r="BG118" s="380">
        <f t="shared" ca="1" si="139"/>
        <v>0</v>
      </c>
      <c r="BH118" s="380">
        <f t="shared" ca="1" si="139"/>
        <v>0</v>
      </c>
      <c r="BI118" s="380">
        <f t="shared" ca="1" si="139"/>
        <v>0</v>
      </c>
      <c r="BJ118" s="380">
        <f t="shared" ca="1" si="139"/>
        <v>0</v>
      </c>
      <c r="BK118" s="380">
        <f t="shared" ca="1" si="139"/>
        <v>0</v>
      </c>
      <c r="BL118" s="380">
        <f t="shared" ca="1" si="139"/>
        <v>0</v>
      </c>
      <c r="BM118" s="380">
        <f t="shared" ca="1" si="139"/>
        <v>0</v>
      </c>
      <c r="BN118" s="380">
        <f t="shared" ca="1" si="139"/>
        <v>0</v>
      </c>
      <c r="BO118" s="380">
        <f t="shared" ca="1" si="139"/>
        <v>0</v>
      </c>
      <c r="BP118" s="380">
        <f t="shared" ca="1" si="139"/>
        <v>0</v>
      </c>
      <c r="BQ118" s="380">
        <f t="shared" ca="1" si="139"/>
        <v>0</v>
      </c>
      <c r="BR118" s="380">
        <f t="shared" ca="1" si="139"/>
        <v>0</v>
      </c>
      <c r="BS118" s="380">
        <f t="shared" ca="1" si="139"/>
        <v>0</v>
      </c>
      <c r="BT118" s="380">
        <f t="shared" ca="1" si="139"/>
        <v>0</v>
      </c>
      <c r="BU118" s="380">
        <f t="shared" ref="BU118:DC118" ca="1" si="140">SUM(BU119:BU125)</f>
        <v>0</v>
      </c>
      <c r="BV118" s="380">
        <f t="shared" ca="1" si="140"/>
        <v>0</v>
      </c>
      <c r="BW118" s="380">
        <f t="shared" ca="1" si="140"/>
        <v>0</v>
      </c>
      <c r="BX118" s="380">
        <f t="shared" ca="1" si="140"/>
        <v>0</v>
      </c>
      <c r="BY118" s="380">
        <f t="shared" ca="1" si="140"/>
        <v>0</v>
      </c>
      <c r="BZ118" s="380">
        <f t="shared" ca="1" si="140"/>
        <v>0</v>
      </c>
      <c r="CA118" s="380">
        <f t="shared" ca="1" si="140"/>
        <v>0</v>
      </c>
      <c r="CB118" s="380">
        <f t="shared" ca="1" si="140"/>
        <v>0</v>
      </c>
      <c r="CC118" s="380">
        <f t="shared" ca="1" si="140"/>
        <v>0</v>
      </c>
      <c r="CD118" s="380">
        <f t="shared" ca="1" si="140"/>
        <v>0</v>
      </c>
      <c r="CE118" s="380">
        <f t="shared" ca="1" si="140"/>
        <v>0</v>
      </c>
      <c r="CF118" s="380">
        <f t="shared" ca="1" si="140"/>
        <v>0</v>
      </c>
      <c r="CG118" s="380">
        <f t="shared" ca="1" si="140"/>
        <v>0</v>
      </c>
      <c r="CH118" s="380">
        <f t="shared" ca="1" si="140"/>
        <v>0</v>
      </c>
      <c r="CI118" s="380">
        <f t="shared" ca="1" si="140"/>
        <v>0</v>
      </c>
      <c r="CJ118" s="380">
        <f t="shared" ca="1" si="140"/>
        <v>0</v>
      </c>
      <c r="CK118" s="380">
        <f t="shared" ca="1" si="140"/>
        <v>0</v>
      </c>
      <c r="CL118" s="380">
        <f t="shared" ca="1" si="140"/>
        <v>0</v>
      </c>
      <c r="CM118" s="380">
        <f t="shared" ca="1" si="140"/>
        <v>0</v>
      </c>
      <c r="CN118" s="380">
        <f t="shared" ca="1" si="140"/>
        <v>0</v>
      </c>
      <c r="CO118" s="380">
        <f t="shared" ca="1" si="140"/>
        <v>0</v>
      </c>
      <c r="CP118" s="380">
        <f t="shared" ca="1" si="140"/>
        <v>0</v>
      </c>
      <c r="CQ118" s="380">
        <f t="shared" ca="1" si="140"/>
        <v>0</v>
      </c>
      <c r="CR118" s="380">
        <f t="shared" ca="1" si="140"/>
        <v>0</v>
      </c>
      <c r="CS118" s="380">
        <f t="shared" ca="1" si="140"/>
        <v>0</v>
      </c>
      <c r="CT118" s="380">
        <f t="shared" ca="1" si="140"/>
        <v>0</v>
      </c>
      <c r="CU118" s="380">
        <f t="shared" ca="1" si="140"/>
        <v>0</v>
      </c>
      <c r="CV118" s="380">
        <f t="shared" ca="1" si="140"/>
        <v>0</v>
      </c>
      <c r="CW118" s="380">
        <f t="shared" ca="1" si="140"/>
        <v>0</v>
      </c>
      <c r="CX118" s="380">
        <f t="shared" ca="1" si="140"/>
        <v>0</v>
      </c>
      <c r="CY118" s="380">
        <f t="shared" ca="1" si="140"/>
        <v>0</v>
      </c>
      <c r="CZ118" s="380">
        <f t="shared" ca="1" si="140"/>
        <v>0</v>
      </c>
      <c r="DA118" s="380">
        <f t="shared" ca="1" si="140"/>
        <v>0</v>
      </c>
      <c r="DB118" s="380">
        <f t="shared" ca="1" si="140"/>
        <v>0</v>
      </c>
      <c r="DC118" s="380">
        <f t="shared" ca="1" si="140"/>
        <v>0</v>
      </c>
      <c r="DE118" s="403"/>
      <c r="DF118" s="273"/>
      <c r="DG118" s="261"/>
      <c r="DH118" s="261"/>
    </row>
    <row r="119" spans="1:112" s="261" customFormat="1" hidden="1">
      <c r="A119" s="210">
        <v>107</v>
      </c>
      <c r="B119" s="347" t="str">
        <f t="shared" ca="1" si="83"/>
        <v>L.1.1.</v>
      </c>
      <c r="C119" s="216" t="str">
        <f t="shared" ca="1" si="84"/>
        <v/>
      </c>
      <c r="D119" s="225"/>
      <c r="E119" s="239" t="str">
        <f t="shared" ca="1" si="85"/>
        <v/>
      </c>
      <c r="F119" s="233">
        <f ca="1">H119+NPV(SD,I119:INDEX(I119:DC119,PAL))</f>
        <v>0</v>
      </c>
      <c r="G119" s="230">
        <f ca="1">SUMIF($H$5:$DC$5,"&lt;="&amp;PAL,$H119:$DC119)</f>
        <v>0</v>
      </c>
      <c r="H119" s="228">
        <f t="shared" ref="H119:W125" ca="1" si="141">OFFSET(INDIRECT("'"&amp;Opt_alt&amp;"'!H12"),$A119,H$5)*$DF119</f>
        <v>0</v>
      </c>
      <c r="I119" s="228">
        <f t="shared" ca="1" si="141"/>
        <v>0</v>
      </c>
      <c r="J119" s="228">
        <f t="shared" ca="1" si="141"/>
        <v>0</v>
      </c>
      <c r="K119" s="228">
        <f t="shared" ca="1" si="141"/>
        <v>0</v>
      </c>
      <c r="L119" s="228">
        <f t="shared" ca="1" si="141"/>
        <v>0</v>
      </c>
      <c r="M119" s="228">
        <f t="shared" ca="1" si="141"/>
        <v>0</v>
      </c>
      <c r="N119" s="228">
        <f t="shared" ca="1" si="141"/>
        <v>0</v>
      </c>
      <c r="O119" s="228">
        <f t="shared" ca="1" si="141"/>
        <v>0</v>
      </c>
      <c r="P119" s="228">
        <f t="shared" ca="1" si="141"/>
        <v>0</v>
      </c>
      <c r="Q119" s="228">
        <f t="shared" ca="1" si="141"/>
        <v>0</v>
      </c>
      <c r="R119" s="228">
        <f t="shared" ca="1" si="141"/>
        <v>0</v>
      </c>
      <c r="S119" s="228">
        <f t="shared" ca="1" si="141"/>
        <v>0</v>
      </c>
      <c r="T119" s="228">
        <f t="shared" ca="1" si="141"/>
        <v>0</v>
      </c>
      <c r="U119" s="228">
        <f t="shared" ca="1" si="141"/>
        <v>0</v>
      </c>
      <c r="V119" s="228">
        <f t="shared" ca="1" si="141"/>
        <v>0</v>
      </c>
      <c r="W119" s="228">
        <f t="shared" ca="1" si="141"/>
        <v>0</v>
      </c>
      <c r="X119" s="228">
        <f t="shared" ref="X119:AM125" ca="1" si="142">OFFSET(INDIRECT("'"&amp;Opt_alt&amp;"'!H12"),$A119,X$5)*$DF119</f>
        <v>0</v>
      </c>
      <c r="Y119" s="228">
        <f t="shared" ca="1" si="142"/>
        <v>0</v>
      </c>
      <c r="Z119" s="228">
        <f t="shared" ca="1" si="142"/>
        <v>0</v>
      </c>
      <c r="AA119" s="228">
        <f t="shared" ca="1" si="142"/>
        <v>0</v>
      </c>
      <c r="AB119" s="228">
        <f t="shared" ca="1" si="142"/>
        <v>0</v>
      </c>
      <c r="AC119" s="228">
        <f t="shared" ca="1" si="142"/>
        <v>0</v>
      </c>
      <c r="AD119" s="228">
        <f t="shared" ca="1" si="142"/>
        <v>0</v>
      </c>
      <c r="AE119" s="228">
        <f t="shared" ca="1" si="142"/>
        <v>0</v>
      </c>
      <c r="AF119" s="228">
        <f t="shared" ca="1" si="142"/>
        <v>0</v>
      </c>
      <c r="AG119" s="228">
        <f t="shared" ca="1" si="142"/>
        <v>0</v>
      </c>
      <c r="AH119" s="228">
        <f t="shared" ca="1" si="142"/>
        <v>0</v>
      </c>
      <c r="AI119" s="228">
        <f t="shared" ca="1" si="142"/>
        <v>0</v>
      </c>
      <c r="AJ119" s="228">
        <f t="shared" ca="1" si="142"/>
        <v>0</v>
      </c>
      <c r="AK119" s="228">
        <f t="shared" ca="1" si="142"/>
        <v>0</v>
      </c>
      <c r="AL119" s="228">
        <f t="shared" ca="1" si="142"/>
        <v>0</v>
      </c>
      <c r="AM119" s="228">
        <f t="shared" ca="1" si="142"/>
        <v>0</v>
      </c>
      <c r="AN119" s="228">
        <f t="shared" ref="AN119:BC125" ca="1" si="143">OFFSET(INDIRECT("'"&amp;Opt_alt&amp;"'!H12"),$A119,AN$5)*$DF119</f>
        <v>0</v>
      </c>
      <c r="AO119" s="228">
        <f t="shared" ca="1" si="143"/>
        <v>0</v>
      </c>
      <c r="AP119" s="228">
        <f t="shared" ca="1" si="143"/>
        <v>0</v>
      </c>
      <c r="AQ119" s="228">
        <f t="shared" ca="1" si="143"/>
        <v>0</v>
      </c>
      <c r="AR119" s="228">
        <f t="shared" ca="1" si="143"/>
        <v>0</v>
      </c>
      <c r="AS119" s="228">
        <f t="shared" ca="1" si="143"/>
        <v>0</v>
      </c>
      <c r="AT119" s="228">
        <f t="shared" ca="1" si="143"/>
        <v>0</v>
      </c>
      <c r="AU119" s="228">
        <f t="shared" ca="1" si="143"/>
        <v>0</v>
      </c>
      <c r="AV119" s="228">
        <f t="shared" ca="1" si="143"/>
        <v>0</v>
      </c>
      <c r="AW119" s="228">
        <f t="shared" ca="1" si="143"/>
        <v>0</v>
      </c>
      <c r="AX119" s="228">
        <f t="shared" ca="1" si="143"/>
        <v>0</v>
      </c>
      <c r="AY119" s="228">
        <f t="shared" ca="1" si="143"/>
        <v>0</v>
      </c>
      <c r="AZ119" s="228">
        <f t="shared" ca="1" si="143"/>
        <v>0</v>
      </c>
      <c r="BA119" s="228">
        <f t="shared" ca="1" si="143"/>
        <v>0</v>
      </c>
      <c r="BB119" s="228">
        <f t="shared" ca="1" si="143"/>
        <v>0</v>
      </c>
      <c r="BC119" s="228">
        <f t="shared" ca="1" si="143"/>
        <v>0</v>
      </c>
      <c r="BD119" s="228">
        <f t="shared" ref="BD119:BS125" ca="1" si="144">OFFSET(INDIRECT("'"&amp;Opt_alt&amp;"'!H12"),$A119,BD$5)*$DF119</f>
        <v>0</v>
      </c>
      <c r="BE119" s="228">
        <f t="shared" ca="1" si="144"/>
        <v>0</v>
      </c>
      <c r="BF119" s="228">
        <f t="shared" ca="1" si="144"/>
        <v>0</v>
      </c>
      <c r="BG119" s="228">
        <f t="shared" ca="1" si="144"/>
        <v>0</v>
      </c>
      <c r="BH119" s="228">
        <f t="shared" ca="1" si="144"/>
        <v>0</v>
      </c>
      <c r="BI119" s="228">
        <f t="shared" ca="1" si="144"/>
        <v>0</v>
      </c>
      <c r="BJ119" s="228">
        <f t="shared" ca="1" si="144"/>
        <v>0</v>
      </c>
      <c r="BK119" s="228">
        <f t="shared" ca="1" si="144"/>
        <v>0</v>
      </c>
      <c r="BL119" s="228">
        <f t="shared" ca="1" si="144"/>
        <v>0</v>
      </c>
      <c r="BM119" s="228">
        <f t="shared" ca="1" si="144"/>
        <v>0</v>
      </c>
      <c r="BN119" s="228">
        <f t="shared" ca="1" si="144"/>
        <v>0</v>
      </c>
      <c r="BO119" s="228">
        <f t="shared" ca="1" si="144"/>
        <v>0</v>
      </c>
      <c r="BP119" s="228">
        <f t="shared" ca="1" si="144"/>
        <v>0</v>
      </c>
      <c r="BQ119" s="228">
        <f t="shared" ca="1" si="144"/>
        <v>0</v>
      </c>
      <c r="BR119" s="228">
        <f t="shared" ca="1" si="144"/>
        <v>0</v>
      </c>
      <c r="BS119" s="228">
        <f t="shared" ca="1" si="144"/>
        <v>0</v>
      </c>
      <c r="BT119" s="228">
        <f t="shared" ref="BT119:CI125" ca="1" si="145">OFFSET(INDIRECT("'"&amp;Opt_alt&amp;"'!H12"),$A119,BT$5)*$DF119</f>
        <v>0</v>
      </c>
      <c r="BU119" s="228">
        <f t="shared" ca="1" si="145"/>
        <v>0</v>
      </c>
      <c r="BV119" s="228">
        <f t="shared" ca="1" si="145"/>
        <v>0</v>
      </c>
      <c r="BW119" s="228">
        <f t="shared" ca="1" si="145"/>
        <v>0</v>
      </c>
      <c r="BX119" s="228">
        <f t="shared" ca="1" si="145"/>
        <v>0</v>
      </c>
      <c r="BY119" s="228">
        <f t="shared" ca="1" si="145"/>
        <v>0</v>
      </c>
      <c r="BZ119" s="228">
        <f t="shared" ca="1" si="145"/>
        <v>0</v>
      </c>
      <c r="CA119" s="228">
        <f t="shared" ca="1" si="145"/>
        <v>0</v>
      </c>
      <c r="CB119" s="228">
        <f t="shared" ca="1" si="145"/>
        <v>0</v>
      </c>
      <c r="CC119" s="228">
        <f t="shared" ca="1" si="145"/>
        <v>0</v>
      </c>
      <c r="CD119" s="228">
        <f t="shared" ca="1" si="145"/>
        <v>0</v>
      </c>
      <c r="CE119" s="228">
        <f t="shared" ca="1" si="145"/>
        <v>0</v>
      </c>
      <c r="CF119" s="228">
        <f t="shared" ca="1" si="145"/>
        <v>0</v>
      </c>
      <c r="CG119" s="228">
        <f t="shared" ca="1" si="145"/>
        <v>0</v>
      </c>
      <c r="CH119" s="228">
        <f t="shared" ca="1" si="145"/>
        <v>0</v>
      </c>
      <c r="CI119" s="228">
        <f t="shared" ca="1" si="145"/>
        <v>0</v>
      </c>
      <c r="CJ119" s="228">
        <f t="shared" ref="CJ119:CY125" ca="1" si="146">OFFSET(INDIRECT("'"&amp;Opt_alt&amp;"'!H12"),$A119,CJ$5)*$DF119</f>
        <v>0</v>
      </c>
      <c r="CK119" s="228">
        <f t="shared" ca="1" si="146"/>
        <v>0</v>
      </c>
      <c r="CL119" s="228">
        <f t="shared" ca="1" si="146"/>
        <v>0</v>
      </c>
      <c r="CM119" s="228">
        <f t="shared" ca="1" si="146"/>
        <v>0</v>
      </c>
      <c r="CN119" s="228">
        <f t="shared" ca="1" si="146"/>
        <v>0</v>
      </c>
      <c r="CO119" s="228">
        <f t="shared" ca="1" si="146"/>
        <v>0</v>
      </c>
      <c r="CP119" s="228">
        <f t="shared" ca="1" si="146"/>
        <v>0</v>
      </c>
      <c r="CQ119" s="228">
        <f t="shared" ca="1" si="146"/>
        <v>0</v>
      </c>
      <c r="CR119" s="228">
        <f t="shared" ca="1" si="146"/>
        <v>0</v>
      </c>
      <c r="CS119" s="228">
        <f t="shared" ca="1" si="146"/>
        <v>0</v>
      </c>
      <c r="CT119" s="228">
        <f t="shared" ca="1" si="146"/>
        <v>0</v>
      </c>
      <c r="CU119" s="228">
        <f t="shared" ca="1" si="146"/>
        <v>0</v>
      </c>
      <c r="CV119" s="228">
        <f t="shared" ca="1" si="146"/>
        <v>0</v>
      </c>
      <c r="CW119" s="228">
        <f t="shared" ca="1" si="146"/>
        <v>0</v>
      </c>
      <c r="CX119" s="228">
        <f t="shared" ca="1" si="146"/>
        <v>0</v>
      </c>
      <c r="CY119" s="228">
        <f t="shared" ca="1" si="146"/>
        <v>0</v>
      </c>
      <c r="CZ119" s="228">
        <f t="shared" ref="CT119:DC125" ca="1" si="147">OFFSET(INDIRECT("'"&amp;Opt_alt&amp;"'!H12"),$A119,CZ$5)*$DF119</f>
        <v>0</v>
      </c>
      <c r="DA119" s="228">
        <f t="shared" ca="1" si="147"/>
        <v>0</v>
      </c>
      <c r="DB119" s="228">
        <f t="shared" ca="1" si="147"/>
        <v>0</v>
      </c>
      <c r="DC119" s="228">
        <f t="shared" ca="1" si="147"/>
        <v>0</v>
      </c>
      <c r="DE119" s="403" t="str">
        <f t="shared" ca="1" si="86"/>
        <v>L.1.1.</v>
      </c>
      <c r="DF119" s="273">
        <f t="shared" ref="DF119:DF125" ca="1" si="148">VLOOKUP(DE119,scenarijai,$DF$6,FALSE)</f>
        <v>1</v>
      </c>
    </row>
    <row r="120" spans="1:112" s="261" customFormat="1" hidden="1">
      <c r="A120" s="210">
        <v>108</v>
      </c>
      <c r="B120" s="347" t="str">
        <f t="shared" ca="1" si="83"/>
        <v>L.1.2.</v>
      </c>
      <c r="C120" s="216" t="str">
        <f t="shared" ca="1" si="84"/>
        <v/>
      </c>
      <c r="D120" s="225"/>
      <c r="E120" s="239" t="str">
        <f t="shared" ca="1" si="85"/>
        <v/>
      </c>
      <c r="F120" s="233">
        <f ca="1">H120+NPV(SD,I120:INDEX(I120:DC120,PAL))</f>
        <v>0</v>
      </c>
      <c r="G120" s="230">
        <f ca="1">SUMIF($H$5:$DC$5,"&lt;="&amp;PAL,$H120:$DC120)</f>
        <v>0</v>
      </c>
      <c r="H120" s="228">
        <f t="shared" ca="1" si="141"/>
        <v>0</v>
      </c>
      <c r="I120" s="228">
        <f t="shared" ca="1" si="141"/>
        <v>0</v>
      </c>
      <c r="J120" s="228">
        <f t="shared" ca="1" si="141"/>
        <v>0</v>
      </c>
      <c r="K120" s="228">
        <f t="shared" ca="1" si="141"/>
        <v>0</v>
      </c>
      <c r="L120" s="228">
        <f t="shared" ca="1" si="141"/>
        <v>0</v>
      </c>
      <c r="M120" s="228">
        <f t="shared" ca="1" si="141"/>
        <v>0</v>
      </c>
      <c r="N120" s="228">
        <f t="shared" ca="1" si="141"/>
        <v>0</v>
      </c>
      <c r="O120" s="228">
        <f t="shared" ca="1" si="141"/>
        <v>0</v>
      </c>
      <c r="P120" s="228">
        <f t="shared" ca="1" si="141"/>
        <v>0</v>
      </c>
      <c r="Q120" s="228">
        <f t="shared" ca="1" si="141"/>
        <v>0</v>
      </c>
      <c r="R120" s="228">
        <f t="shared" ca="1" si="141"/>
        <v>0</v>
      </c>
      <c r="S120" s="228">
        <f t="shared" ca="1" si="141"/>
        <v>0</v>
      </c>
      <c r="T120" s="228">
        <f t="shared" ca="1" si="141"/>
        <v>0</v>
      </c>
      <c r="U120" s="228">
        <f t="shared" ca="1" si="141"/>
        <v>0</v>
      </c>
      <c r="V120" s="228">
        <f t="shared" ca="1" si="141"/>
        <v>0</v>
      </c>
      <c r="W120" s="228">
        <f t="shared" ca="1" si="141"/>
        <v>0</v>
      </c>
      <c r="X120" s="228">
        <f t="shared" ca="1" si="142"/>
        <v>0</v>
      </c>
      <c r="Y120" s="228">
        <f t="shared" ca="1" si="142"/>
        <v>0</v>
      </c>
      <c r="Z120" s="228">
        <f t="shared" ca="1" si="142"/>
        <v>0</v>
      </c>
      <c r="AA120" s="228">
        <f t="shared" ca="1" si="142"/>
        <v>0</v>
      </c>
      <c r="AB120" s="228">
        <f t="shared" ca="1" si="142"/>
        <v>0</v>
      </c>
      <c r="AC120" s="228">
        <f t="shared" ca="1" si="142"/>
        <v>0</v>
      </c>
      <c r="AD120" s="228">
        <f t="shared" ca="1" si="142"/>
        <v>0</v>
      </c>
      <c r="AE120" s="228">
        <f t="shared" ca="1" si="142"/>
        <v>0</v>
      </c>
      <c r="AF120" s="228">
        <f t="shared" ca="1" si="142"/>
        <v>0</v>
      </c>
      <c r="AG120" s="228">
        <f t="shared" ca="1" si="142"/>
        <v>0</v>
      </c>
      <c r="AH120" s="228">
        <f t="shared" ca="1" si="142"/>
        <v>0</v>
      </c>
      <c r="AI120" s="228">
        <f t="shared" ca="1" si="142"/>
        <v>0</v>
      </c>
      <c r="AJ120" s="228">
        <f t="shared" ca="1" si="142"/>
        <v>0</v>
      </c>
      <c r="AK120" s="228">
        <f t="shared" ca="1" si="142"/>
        <v>0</v>
      </c>
      <c r="AL120" s="228">
        <f t="shared" ca="1" si="142"/>
        <v>0</v>
      </c>
      <c r="AM120" s="228">
        <f t="shared" ca="1" si="142"/>
        <v>0</v>
      </c>
      <c r="AN120" s="228">
        <f t="shared" ca="1" si="143"/>
        <v>0</v>
      </c>
      <c r="AO120" s="228">
        <f t="shared" ca="1" si="143"/>
        <v>0</v>
      </c>
      <c r="AP120" s="228">
        <f t="shared" ca="1" si="143"/>
        <v>0</v>
      </c>
      <c r="AQ120" s="228">
        <f t="shared" ca="1" si="143"/>
        <v>0</v>
      </c>
      <c r="AR120" s="228">
        <f t="shared" ca="1" si="143"/>
        <v>0</v>
      </c>
      <c r="AS120" s="228">
        <f t="shared" ca="1" si="143"/>
        <v>0</v>
      </c>
      <c r="AT120" s="228">
        <f t="shared" ca="1" si="143"/>
        <v>0</v>
      </c>
      <c r="AU120" s="228">
        <f t="shared" ca="1" si="143"/>
        <v>0</v>
      </c>
      <c r="AV120" s="228">
        <f t="shared" ca="1" si="143"/>
        <v>0</v>
      </c>
      <c r="AW120" s="228">
        <f t="shared" ca="1" si="143"/>
        <v>0</v>
      </c>
      <c r="AX120" s="228">
        <f t="shared" ca="1" si="143"/>
        <v>0</v>
      </c>
      <c r="AY120" s="228">
        <f t="shared" ca="1" si="143"/>
        <v>0</v>
      </c>
      <c r="AZ120" s="228">
        <f t="shared" ca="1" si="143"/>
        <v>0</v>
      </c>
      <c r="BA120" s="228">
        <f t="shared" ca="1" si="143"/>
        <v>0</v>
      </c>
      <c r="BB120" s="228">
        <f t="shared" ca="1" si="143"/>
        <v>0</v>
      </c>
      <c r="BC120" s="228">
        <f t="shared" ca="1" si="143"/>
        <v>0</v>
      </c>
      <c r="BD120" s="228">
        <f t="shared" ca="1" si="144"/>
        <v>0</v>
      </c>
      <c r="BE120" s="228">
        <f t="shared" ca="1" si="144"/>
        <v>0</v>
      </c>
      <c r="BF120" s="228">
        <f t="shared" ca="1" si="144"/>
        <v>0</v>
      </c>
      <c r="BG120" s="228">
        <f t="shared" ca="1" si="144"/>
        <v>0</v>
      </c>
      <c r="BH120" s="228">
        <f t="shared" ca="1" si="144"/>
        <v>0</v>
      </c>
      <c r="BI120" s="228">
        <f t="shared" ca="1" si="144"/>
        <v>0</v>
      </c>
      <c r="BJ120" s="228">
        <f t="shared" ca="1" si="144"/>
        <v>0</v>
      </c>
      <c r="BK120" s="228">
        <f t="shared" ca="1" si="144"/>
        <v>0</v>
      </c>
      <c r="BL120" s="228">
        <f t="shared" ca="1" si="144"/>
        <v>0</v>
      </c>
      <c r="BM120" s="228">
        <f t="shared" ca="1" si="144"/>
        <v>0</v>
      </c>
      <c r="BN120" s="228">
        <f t="shared" ca="1" si="144"/>
        <v>0</v>
      </c>
      <c r="BO120" s="228">
        <f t="shared" ca="1" si="144"/>
        <v>0</v>
      </c>
      <c r="BP120" s="228">
        <f t="shared" ca="1" si="144"/>
        <v>0</v>
      </c>
      <c r="BQ120" s="228">
        <f t="shared" ca="1" si="144"/>
        <v>0</v>
      </c>
      <c r="BR120" s="228">
        <f t="shared" ca="1" si="144"/>
        <v>0</v>
      </c>
      <c r="BS120" s="228">
        <f t="shared" ca="1" si="144"/>
        <v>0</v>
      </c>
      <c r="BT120" s="228">
        <f t="shared" ca="1" si="145"/>
        <v>0</v>
      </c>
      <c r="BU120" s="228">
        <f t="shared" ca="1" si="145"/>
        <v>0</v>
      </c>
      <c r="BV120" s="228">
        <f t="shared" ca="1" si="145"/>
        <v>0</v>
      </c>
      <c r="BW120" s="228">
        <f t="shared" ca="1" si="145"/>
        <v>0</v>
      </c>
      <c r="BX120" s="228">
        <f t="shared" ca="1" si="145"/>
        <v>0</v>
      </c>
      <c r="BY120" s="228">
        <f t="shared" ca="1" si="145"/>
        <v>0</v>
      </c>
      <c r="BZ120" s="228">
        <f t="shared" ca="1" si="145"/>
        <v>0</v>
      </c>
      <c r="CA120" s="228">
        <f t="shared" ca="1" si="145"/>
        <v>0</v>
      </c>
      <c r="CB120" s="228">
        <f t="shared" ca="1" si="145"/>
        <v>0</v>
      </c>
      <c r="CC120" s="228">
        <f t="shared" ca="1" si="145"/>
        <v>0</v>
      </c>
      <c r="CD120" s="228">
        <f t="shared" ca="1" si="145"/>
        <v>0</v>
      </c>
      <c r="CE120" s="228">
        <f t="shared" ca="1" si="145"/>
        <v>0</v>
      </c>
      <c r="CF120" s="228">
        <f t="shared" ca="1" si="145"/>
        <v>0</v>
      </c>
      <c r="CG120" s="228">
        <f t="shared" ca="1" si="145"/>
        <v>0</v>
      </c>
      <c r="CH120" s="228">
        <f t="shared" ca="1" si="145"/>
        <v>0</v>
      </c>
      <c r="CI120" s="228">
        <f t="shared" ca="1" si="145"/>
        <v>0</v>
      </c>
      <c r="CJ120" s="228">
        <f t="shared" ca="1" si="146"/>
        <v>0</v>
      </c>
      <c r="CK120" s="228">
        <f t="shared" ca="1" si="146"/>
        <v>0</v>
      </c>
      <c r="CL120" s="228">
        <f t="shared" ca="1" si="146"/>
        <v>0</v>
      </c>
      <c r="CM120" s="228">
        <f t="shared" ca="1" si="146"/>
        <v>0</v>
      </c>
      <c r="CN120" s="228">
        <f t="shared" ca="1" si="146"/>
        <v>0</v>
      </c>
      <c r="CO120" s="228">
        <f t="shared" ca="1" si="146"/>
        <v>0</v>
      </c>
      <c r="CP120" s="228">
        <f t="shared" ca="1" si="146"/>
        <v>0</v>
      </c>
      <c r="CQ120" s="228">
        <f t="shared" ca="1" si="146"/>
        <v>0</v>
      </c>
      <c r="CR120" s="228">
        <f t="shared" ca="1" si="146"/>
        <v>0</v>
      </c>
      <c r="CS120" s="228">
        <f t="shared" ca="1" si="146"/>
        <v>0</v>
      </c>
      <c r="CT120" s="228">
        <f t="shared" ca="1" si="147"/>
        <v>0</v>
      </c>
      <c r="CU120" s="228">
        <f t="shared" ca="1" si="147"/>
        <v>0</v>
      </c>
      <c r="CV120" s="228">
        <f t="shared" ca="1" si="147"/>
        <v>0</v>
      </c>
      <c r="CW120" s="228">
        <f t="shared" ca="1" si="147"/>
        <v>0</v>
      </c>
      <c r="CX120" s="228">
        <f t="shared" ca="1" si="147"/>
        <v>0</v>
      </c>
      <c r="CY120" s="228">
        <f t="shared" ca="1" si="147"/>
        <v>0</v>
      </c>
      <c r="CZ120" s="228">
        <f t="shared" ca="1" si="147"/>
        <v>0</v>
      </c>
      <c r="DA120" s="228">
        <f t="shared" ca="1" si="147"/>
        <v>0</v>
      </c>
      <c r="DB120" s="228">
        <f t="shared" ca="1" si="147"/>
        <v>0</v>
      </c>
      <c r="DC120" s="228">
        <f t="shared" ca="1" si="147"/>
        <v>0</v>
      </c>
      <c r="DE120" s="403" t="str">
        <f t="shared" ca="1" si="86"/>
        <v>L.1.2.</v>
      </c>
      <c r="DF120" s="273">
        <f t="shared" ca="1" si="148"/>
        <v>1</v>
      </c>
    </row>
    <row r="121" spans="1:112" s="261" customFormat="1" hidden="1">
      <c r="A121" s="210">
        <v>109</v>
      </c>
      <c r="B121" s="347" t="str">
        <f t="shared" ca="1" si="83"/>
        <v>L.1.3.</v>
      </c>
      <c r="C121" s="216" t="str">
        <f t="shared" ca="1" si="84"/>
        <v/>
      </c>
      <c r="D121" s="225"/>
      <c r="E121" s="239" t="str">
        <f t="shared" ca="1" si="85"/>
        <v/>
      </c>
      <c r="F121" s="233">
        <f ca="1">H121+NPV(SD,I121:INDEX(I121:DC121,PAL))</f>
        <v>0</v>
      </c>
      <c r="G121" s="230">
        <f ca="1">SUMIF($H$5:$DC$5,"&lt;="&amp;PAL,$H121:$DC121)</f>
        <v>0</v>
      </c>
      <c r="H121" s="228">
        <f t="shared" ca="1" si="141"/>
        <v>0</v>
      </c>
      <c r="I121" s="228">
        <f t="shared" ca="1" si="141"/>
        <v>0</v>
      </c>
      <c r="J121" s="228">
        <f t="shared" ca="1" si="141"/>
        <v>0</v>
      </c>
      <c r="K121" s="228">
        <f t="shared" ca="1" si="141"/>
        <v>0</v>
      </c>
      <c r="L121" s="228">
        <f t="shared" ca="1" si="141"/>
        <v>0</v>
      </c>
      <c r="M121" s="228">
        <f t="shared" ca="1" si="141"/>
        <v>0</v>
      </c>
      <c r="N121" s="228">
        <f t="shared" ca="1" si="141"/>
        <v>0</v>
      </c>
      <c r="O121" s="228">
        <f t="shared" ca="1" si="141"/>
        <v>0</v>
      </c>
      <c r="P121" s="228">
        <f t="shared" ca="1" si="141"/>
        <v>0</v>
      </c>
      <c r="Q121" s="228">
        <f t="shared" ca="1" si="141"/>
        <v>0</v>
      </c>
      <c r="R121" s="228">
        <f t="shared" ca="1" si="141"/>
        <v>0</v>
      </c>
      <c r="S121" s="228">
        <f t="shared" ca="1" si="141"/>
        <v>0</v>
      </c>
      <c r="T121" s="228">
        <f t="shared" ca="1" si="141"/>
        <v>0</v>
      </c>
      <c r="U121" s="228">
        <f t="shared" ca="1" si="141"/>
        <v>0</v>
      </c>
      <c r="V121" s="228">
        <f t="shared" ca="1" si="141"/>
        <v>0</v>
      </c>
      <c r="W121" s="228">
        <f t="shared" ca="1" si="141"/>
        <v>0</v>
      </c>
      <c r="X121" s="228">
        <f t="shared" ca="1" si="142"/>
        <v>0</v>
      </c>
      <c r="Y121" s="228">
        <f t="shared" ca="1" si="142"/>
        <v>0</v>
      </c>
      <c r="Z121" s="228">
        <f t="shared" ca="1" si="142"/>
        <v>0</v>
      </c>
      <c r="AA121" s="228">
        <f t="shared" ca="1" si="142"/>
        <v>0</v>
      </c>
      <c r="AB121" s="228">
        <f t="shared" ca="1" si="142"/>
        <v>0</v>
      </c>
      <c r="AC121" s="228">
        <f t="shared" ca="1" si="142"/>
        <v>0</v>
      </c>
      <c r="AD121" s="228">
        <f t="shared" ca="1" si="142"/>
        <v>0</v>
      </c>
      <c r="AE121" s="228">
        <f t="shared" ca="1" si="142"/>
        <v>0</v>
      </c>
      <c r="AF121" s="228">
        <f t="shared" ca="1" si="142"/>
        <v>0</v>
      </c>
      <c r="AG121" s="228">
        <f t="shared" ca="1" si="142"/>
        <v>0</v>
      </c>
      <c r="AH121" s="228">
        <f t="shared" ca="1" si="142"/>
        <v>0</v>
      </c>
      <c r="AI121" s="228">
        <f t="shared" ca="1" si="142"/>
        <v>0</v>
      </c>
      <c r="AJ121" s="228">
        <f t="shared" ca="1" si="142"/>
        <v>0</v>
      </c>
      <c r="AK121" s="228">
        <f t="shared" ca="1" si="142"/>
        <v>0</v>
      </c>
      <c r="AL121" s="228">
        <f t="shared" ca="1" si="142"/>
        <v>0</v>
      </c>
      <c r="AM121" s="228">
        <f t="shared" ca="1" si="142"/>
        <v>0</v>
      </c>
      <c r="AN121" s="228">
        <f t="shared" ca="1" si="143"/>
        <v>0</v>
      </c>
      <c r="AO121" s="228">
        <f t="shared" ca="1" si="143"/>
        <v>0</v>
      </c>
      <c r="AP121" s="228">
        <f t="shared" ca="1" si="143"/>
        <v>0</v>
      </c>
      <c r="AQ121" s="228">
        <f t="shared" ca="1" si="143"/>
        <v>0</v>
      </c>
      <c r="AR121" s="228">
        <f t="shared" ca="1" si="143"/>
        <v>0</v>
      </c>
      <c r="AS121" s="228">
        <f t="shared" ca="1" si="143"/>
        <v>0</v>
      </c>
      <c r="AT121" s="228">
        <f t="shared" ca="1" si="143"/>
        <v>0</v>
      </c>
      <c r="AU121" s="228">
        <f t="shared" ca="1" si="143"/>
        <v>0</v>
      </c>
      <c r="AV121" s="228">
        <f t="shared" ca="1" si="143"/>
        <v>0</v>
      </c>
      <c r="AW121" s="228">
        <f t="shared" ca="1" si="143"/>
        <v>0</v>
      </c>
      <c r="AX121" s="228">
        <f t="shared" ca="1" si="143"/>
        <v>0</v>
      </c>
      <c r="AY121" s="228">
        <f t="shared" ca="1" si="143"/>
        <v>0</v>
      </c>
      <c r="AZ121" s="228">
        <f t="shared" ca="1" si="143"/>
        <v>0</v>
      </c>
      <c r="BA121" s="228">
        <f t="shared" ca="1" si="143"/>
        <v>0</v>
      </c>
      <c r="BB121" s="228">
        <f t="shared" ca="1" si="143"/>
        <v>0</v>
      </c>
      <c r="BC121" s="228">
        <f t="shared" ca="1" si="143"/>
        <v>0</v>
      </c>
      <c r="BD121" s="228">
        <f t="shared" ca="1" si="144"/>
        <v>0</v>
      </c>
      <c r="BE121" s="228">
        <f t="shared" ca="1" si="144"/>
        <v>0</v>
      </c>
      <c r="BF121" s="228">
        <f t="shared" ca="1" si="144"/>
        <v>0</v>
      </c>
      <c r="BG121" s="228">
        <f t="shared" ca="1" si="144"/>
        <v>0</v>
      </c>
      <c r="BH121" s="228">
        <f t="shared" ca="1" si="144"/>
        <v>0</v>
      </c>
      <c r="BI121" s="228">
        <f t="shared" ca="1" si="144"/>
        <v>0</v>
      </c>
      <c r="BJ121" s="228">
        <f t="shared" ca="1" si="144"/>
        <v>0</v>
      </c>
      <c r="BK121" s="228">
        <f t="shared" ca="1" si="144"/>
        <v>0</v>
      </c>
      <c r="BL121" s="228">
        <f t="shared" ca="1" si="144"/>
        <v>0</v>
      </c>
      <c r="BM121" s="228">
        <f t="shared" ca="1" si="144"/>
        <v>0</v>
      </c>
      <c r="BN121" s="228">
        <f t="shared" ca="1" si="144"/>
        <v>0</v>
      </c>
      <c r="BO121" s="228">
        <f t="shared" ca="1" si="144"/>
        <v>0</v>
      </c>
      <c r="BP121" s="228">
        <f t="shared" ca="1" si="144"/>
        <v>0</v>
      </c>
      <c r="BQ121" s="228">
        <f t="shared" ca="1" si="144"/>
        <v>0</v>
      </c>
      <c r="BR121" s="228">
        <f t="shared" ca="1" si="144"/>
        <v>0</v>
      </c>
      <c r="BS121" s="228">
        <f t="shared" ca="1" si="144"/>
        <v>0</v>
      </c>
      <c r="BT121" s="228">
        <f t="shared" ca="1" si="145"/>
        <v>0</v>
      </c>
      <c r="BU121" s="228">
        <f t="shared" ca="1" si="145"/>
        <v>0</v>
      </c>
      <c r="BV121" s="228">
        <f t="shared" ca="1" si="145"/>
        <v>0</v>
      </c>
      <c r="BW121" s="228">
        <f t="shared" ca="1" si="145"/>
        <v>0</v>
      </c>
      <c r="BX121" s="228">
        <f t="shared" ca="1" si="145"/>
        <v>0</v>
      </c>
      <c r="BY121" s="228">
        <f t="shared" ca="1" si="145"/>
        <v>0</v>
      </c>
      <c r="BZ121" s="228">
        <f t="shared" ca="1" si="145"/>
        <v>0</v>
      </c>
      <c r="CA121" s="228">
        <f t="shared" ca="1" si="145"/>
        <v>0</v>
      </c>
      <c r="CB121" s="228">
        <f t="shared" ca="1" si="145"/>
        <v>0</v>
      </c>
      <c r="CC121" s="228">
        <f t="shared" ca="1" si="145"/>
        <v>0</v>
      </c>
      <c r="CD121" s="228">
        <f t="shared" ca="1" si="145"/>
        <v>0</v>
      </c>
      <c r="CE121" s="228">
        <f t="shared" ca="1" si="145"/>
        <v>0</v>
      </c>
      <c r="CF121" s="228">
        <f t="shared" ca="1" si="145"/>
        <v>0</v>
      </c>
      <c r="CG121" s="228">
        <f t="shared" ca="1" si="145"/>
        <v>0</v>
      </c>
      <c r="CH121" s="228">
        <f t="shared" ca="1" si="145"/>
        <v>0</v>
      </c>
      <c r="CI121" s="228">
        <f t="shared" ca="1" si="145"/>
        <v>0</v>
      </c>
      <c r="CJ121" s="228">
        <f t="shared" ca="1" si="146"/>
        <v>0</v>
      </c>
      <c r="CK121" s="228">
        <f t="shared" ca="1" si="146"/>
        <v>0</v>
      </c>
      <c r="CL121" s="228">
        <f t="shared" ca="1" si="146"/>
        <v>0</v>
      </c>
      <c r="CM121" s="228">
        <f t="shared" ca="1" si="146"/>
        <v>0</v>
      </c>
      <c r="CN121" s="228">
        <f t="shared" ca="1" si="146"/>
        <v>0</v>
      </c>
      <c r="CO121" s="228">
        <f t="shared" ca="1" si="146"/>
        <v>0</v>
      </c>
      <c r="CP121" s="228">
        <f t="shared" ca="1" si="146"/>
        <v>0</v>
      </c>
      <c r="CQ121" s="228">
        <f t="shared" ca="1" si="146"/>
        <v>0</v>
      </c>
      <c r="CR121" s="228">
        <f t="shared" ca="1" si="146"/>
        <v>0</v>
      </c>
      <c r="CS121" s="228">
        <f t="shared" ca="1" si="146"/>
        <v>0</v>
      </c>
      <c r="CT121" s="228">
        <f t="shared" ca="1" si="147"/>
        <v>0</v>
      </c>
      <c r="CU121" s="228">
        <f t="shared" ca="1" si="147"/>
        <v>0</v>
      </c>
      <c r="CV121" s="228">
        <f t="shared" ca="1" si="147"/>
        <v>0</v>
      </c>
      <c r="CW121" s="228">
        <f t="shared" ca="1" si="147"/>
        <v>0</v>
      </c>
      <c r="CX121" s="228">
        <f t="shared" ca="1" si="147"/>
        <v>0</v>
      </c>
      <c r="CY121" s="228">
        <f t="shared" ca="1" si="147"/>
        <v>0</v>
      </c>
      <c r="CZ121" s="228">
        <f t="shared" ca="1" si="147"/>
        <v>0</v>
      </c>
      <c r="DA121" s="228">
        <f t="shared" ca="1" si="147"/>
        <v>0</v>
      </c>
      <c r="DB121" s="228">
        <f t="shared" ca="1" si="147"/>
        <v>0</v>
      </c>
      <c r="DC121" s="228">
        <f t="shared" ca="1" si="147"/>
        <v>0</v>
      </c>
      <c r="DE121" s="403" t="str">
        <f t="shared" ca="1" si="86"/>
        <v>L.1.3.</v>
      </c>
      <c r="DF121" s="273">
        <f t="shared" ca="1" si="148"/>
        <v>1</v>
      </c>
    </row>
    <row r="122" spans="1:112" s="261" customFormat="1" hidden="1">
      <c r="A122" s="210">
        <v>110</v>
      </c>
      <c r="B122" s="347" t="str">
        <f t="shared" ca="1" si="83"/>
        <v>L.1.4.</v>
      </c>
      <c r="C122" s="216" t="str">
        <f t="shared" ca="1" si="84"/>
        <v/>
      </c>
      <c r="D122" s="225"/>
      <c r="E122" s="239" t="str">
        <f t="shared" ca="1" si="85"/>
        <v/>
      </c>
      <c r="F122" s="233">
        <f ca="1">H122+NPV(SD,I122:INDEX(I122:DC122,PAL))</f>
        <v>0</v>
      </c>
      <c r="G122" s="230">
        <f ca="1">SUMIF($H$5:$DC$5,"&lt;="&amp;PAL,$H122:$DC122)</f>
        <v>0</v>
      </c>
      <c r="H122" s="228">
        <f t="shared" ca="1" si="141"/>
        <v>0</v>
      </c>
      <c r="I122" s="228">
        <f t="shared" ca="1" si="141"/>
        <v>0</v>
      </c>
      <c r="J122" s="228">
        <f t="shared" ca="1" si="141"/>
        <v>0</v>
      </c>
      <c r="K122" s="228">
        <f t="shared" ca="1" si="141"/>
        <v>0</v>
      </c>
      <c r="L122" s="228">
        <f t="shared" ca="1" si="141"/>
        <v>0</v>
      </c>
      <c r="M122" s="228">
        <f t="shared" ca="1" si="141"/>
        <v>0</v>
      </c>
      <c r="N122" s="228">
        <f t="shared" ca="1" si="141"/>
        <v>0</v>
      </c>
      <c r="O122" s="228">
        <f t="shared" ca="1" si="141"/>
        <v>0</v>
      </c>
      <c r="P122" s="228">
        <f t="shared" ca="1" si="141"/>
        <v>0</v>
      </c>
      <c r="Q122" s="228">
        <f t="shared" ca="1" si="141"/>
        <v>0</v>
      </c>
      <c r="R122" s="228">
        <f t="shared" ca="1" si="141"/>
        <v>0</v>
      </c>
      <c r="S122" s="228">
        <f t="shared" ca="1" si="141"/>
        <v>0</v>
      </c>
      <c r="T122" s="228">
        <f t="shared" ca="1" si="141"/>
        <v>0</v>
      </c>
      <c r="U122" s="228">
        <f t="shared" ca="1" si="141"/>
        <v>0</v>
      </c>
      <c r="V122" s="228">
        <f t="shared" ca="1" si="141"/>
        <v>0</v>
      </c>
      <c r="W122" s="228">
        <f t="shared" ca="1" si="141"/>
        <v>0</v>
      </c>
      <c r="X122" s="228">
        <f t="shared" ca="1" si="142"/>
        <v>0</v>
      </c>
      <c r="Y122" s="228">
        <f t="shared" ca="1" si="142"/>
        <v>0</v>
      </c>
      <c r="Z122" s="228">
        <f t="shared" ca="1" si="142"/>
        <v>0</v>
      </c>
      <c r="AA122" s="228">
        <f t="shared" ca="1" si="142"/>
        <v>0</v>
      </c>
      <c r="AB122" s="228">
        <f t="shared" ca="1" si="142"/>
        <v>0</v>
      </c>
      <c r="AC122" s="228">
        <f t="shared" ca="1" si="142"/>
        <v>0</v>
      </c>
      <c r="AD122" s="228">
        <f t="shared" ca="1" si="142"/>
        <v>0</v>
      </c>
      <c r="AE122" s="228">
        <f t="shared" ca="1" si="142"/>
        <v>0</v>
      </c>
      <c r="AF122" s="228">
        <f t="shared" ca="1" si="142"/>
        <v>0</v>
      </c>
      <c r="AG122" s="228">
        <f t="shared" ca="1" si="142"/>
        <v>0</v>
      </c>
      <c r="AH122" s="228">
        <f t="shared" ca="1" si="142"/>
        <v>0</v>
      </c>
      <c r="AI122" s="228">
        <f t="shared" ca="1" si="142"/>
        <v>0</v>
      </c>
      <c r="AJ122" s="228">
        <f t="shared" ca="1" si="142"/>
        <v>0</v>
      </c>
      <c r="AK122" s="228">
        <f t="shared" ca="1" si="142"/>
        <v>0</v>
      </c>
      <c r="AL122" s="228">
        <f t="shared" ca="1" si="142"/>
        <v>0</v>
      </c>
      <c r="AM122" s="228">
        <f t="shared" ca="1" si="142"/>
        <v>0</v>
      </c>
      <c r="AN122" s="228">
        <f t="shared" ca="1" si="143"/>
        <v>0</v>
      </c>
      <c r="AO122" s="228">
        <f t="shared" ca="1" si="143"/>
        <v>0</v>
      </c>
      <c r="AP122" s="228">
        <f t="shared" ca="1" si="143"/>
        <v>0</v>
      </c>
      <c r="AQ122" s="228">
        <f t="shared" ca="1" si="143"/>
        <v>0</v>
      </c>
      <c r="AR122" s="228">
        <f t="shared" ca="1" si="143"/>
        <v>0</v>
      </c>
      <c r="AS122" s="228">
        <f t="shared" ca="1" si="143"/>
        <v>0</v>
      </c>
      <c r="AT122" s="228">
        <f t="shared" ca="1" si="143"/>
        <v>0</v>
      </c>
      <c r="AU122" s="228">
        <f t="shared" ca="1" si="143"/>
        <v>0</v>
      </c>
      <c r="AV122" s="228">
        <f t="shared" ca="1" si="143"/>
        <v>0</v>
      </c>
      <c r="AW122" s="228">
        <f t="shared" ca="1" si="143"/>
        <v>0</v>
      </c>
      <c r="AX122" s="228">
        <f t="shared" ca="1" si="143"/>
        <v>0</v>
      </c>
      <c r="AY122" s="228">
        <f t="shared" ca="1" si="143"/>
        <v>0</v>
      </c>
      <c r="AZ122" s="228">
        <f t="shared" ca="1" si="143"/>
        <v>0</v>
      </c>
      <c r="BA122" s="228">
        <f t="shared" ca="1" si="143"/>
        <v>0</v>
      </c>
      <c r="BB122" s="228">
        <f t="shared" ca="1" si="143"/>
        <v>0</v>
      </c>
      <c r="BC122" s="228">
        <f t="shared" ca="1" si="143"/>
        <v>0</v>
      </c>
      <c r="BD122" s="228">
        <f t="shared" ca="1" si="144"/>
        <v>0</v>
      </c>
      <c r="BE122" s="228">
        <f t="shared" ca="1" si="144"/>
        <v>0</v>
      </c>
      <c r="BF122" s="228">
        <f t="shared" ca="1" si="144"/>
        <v>0</v>
      </c>
      <c r="BG122" s="228">
        <f t="shared" ca="1" si="144"/>
        <v>0</v>
      </c>
      <c r="BH122" s="228">
        <f t="shared" ca="1" si="144"/>
        <v>0</v>
      </c>
      <c r="BI122" s="228">
        <f t="shared" ca="1" si="144"/>
        <v>0</v>
      </c>
      <c r="BJ122" s="228">
        <f t="shared" ca="1" si="144"/>
        <v>0</v>
      </c>
      <c r="BK122" s="228">
        <f t="shared" ca="1" si="144"/>
        <v>0</v>
      </c>
      <c r="BL122" s="228">
        <f t="shared" ca="1" si="144"/>
        <v>0</v>
      </c>
      <c r="BM122" s="228">
        <f t="shared" ca="1" si="144"/>
        <v>0</v>
      </c>
      <c r="BN122" s="228">
        <f t="shared" ca="1" si="144"/>
        <v>0</v>
      </c>
      <c r="BO122" s="228">
        <f t="shared" ca="1" si="144"/>
        <v>0</v>
      </c>
      <c r="BP122" s="228">
        <f t="shared" ca="1" si="144"/>
        <v>0</v>
      </c>
      <c r="BQ122" s="228">
        <f t="shared" ca="1" si="144"/>
        <v>0</v>
      </c>
      <c r="BR122" s="228">
        <f t="shared" ca="1" si="144"/>
        <v>0</v>
      </c>
      <c r="BS122" s="228">
        <f t="shared" ca="1" si="144"/>
        <v>0</v>
      </c>
      <c r="BT122" s="228">
        <f t="shared" ca="1" si="145"/>
        <v>0</v>
      </c>
      <c r="BU122" s="228">
        <f t="shared" ca="1" si="145"/>
        <v>0</v>
      </c>
      <c r="BV122" s="228">
        <f t="shared" ca="1" si="145"/>
        <v>0</v>
      </c>
      <c r="BW122" s="228">
        <f t="shared" ca="1" si="145"/>
        <v>0</v>
      </c>
      <c r="BX122" s="228">
        <f t="shared" ca="1" si="145"/>
        <v>0</v>
      </c>
      <c r="BY122" s="228">
        <f t="shared" ca="1" si="145"/>
        <v>0</v>
      </c>
      <c r="BZ122" s="228">
        <f t="shared" ca="1" si="145"/>
        <v>0</v>
      </c>
      <c r="CA122" s="228">
        <f t="shared" ca="1" si="145"/>
        <v>0</v>
      </c>
      <c r="CB122" s="228">
        <f t="shared" ca="1" si="145"/>
        <v>0</v>
      </c>
      <c r="CC122" s="228">
        <f t="shared" ca="1" si="145"/>
        <v>0</v>
      </c>
      <c r="CD122" s="228">
        <f t="shared" ca="1" si="145"/>
        <v>0</v>
      </c>
      <c r="CE122" s="228">
        <f t="shared" ca="1" si="145"/>
        <v>0</v>
      </c>
      <c r="CF122" s="228">
        <f t="shared" ca="1" si="145"/>
        <v>0</v>
      </c>
      <c r="CG122" s="228">
        <f t="shared" ca="1" si="145"/>
        <v>0</v>
      </c>
      <c r="CH122" s="228">
        <f t="shared" ca="1" si="145"/>
        <v>0</v>
      </c>
      <c r="CI122" s="228">
        <f t="shared" ca="1" si="145"/>
        <v>0</v>
      </c>
      <c r="CJ122" s="228">
        <f t="shared" ca="1" si="146"/>
        <v>0</v>
      </c>
      <c r="CK122" s="228">
        <f t="shared" ca="1" si="146"/>
        <v>0</v>
      </c>
      <c r="CL122" s="228">
        <f t="shared" ca="1" si="146"/>
        <v>0</v>
      </c>
      <c r="CM122" s="228">
        <f t="shared" ca="1" si="146"/>
        <v>0</v>
      </c>
      <c r="CN122" s="228">
        <f t="shared" ca="1" si="146"/>
        <v>0</v>
      </c>
      <c r="CO122" s="228">
        <f t="shared" ca="1" si="146"/>
        <v>0</v>
      </c>
      <c r="CP122" s="228">
        <f t="shared" ca="1" si="146"/>
        <v>0</v>
      </c>
      <c r="CQ122" s="228">
        <f t="shared" ca="1" si="146"/>
        <v>0</v>
      </c>
      <c r="CR122" s="228">
        <f t="shared" ca="1" si="146"/>
        <v>0</v>
      </c>
      <c r="CS122" s="228">
        <f t="shared" ca="1" si="146"/>
        <v>0</v>
      </c>
      <c r="CT122" s="228">
        <f t="shared" ca="1" si="147"/>
        <v>0</v>
      </c>
      <c r="CU122" s="228">
        <f t="shared" ca="1" si="147"/>
        <v>0</v>
      </c>
      <c r="CV122" s="228">
        <f t="shared" ca="1" si="147"/>
        <v>0</v>
      </c>
      <c r="CW122" s="228">
        <f t="shared" ca="1" si="147"/>
        <v>0</v>
      </c>
      <c r="CX122" s="228">
        <f t="shared" ca="1" si="147"/>
        <v>0</v>
      </c>
      <c r="CY122" s="228">
        <f t="shared" ca="1" si="147"/>
        <v>0</v>
      </c>
      <c r="CZ122" s="228">
        <f t="shared" ca="1" si="147"/>
        <v>0</v>
      </c>
      <c r="DA122" s="228">
        <f t="shared" ca="1" si="147"/>
        <v>0</v>
      </c>
      <c r="DB122" s="228">
        <f t="shared" ca="1" si="147"/>
        <v>0</v>
      </c>
      <c r="DC122" s="228">
        <f t="shared" ca="1" si="147"/>
        <v>0</v>
      </c>
      <c r="DE122" s="403" t="str">
        <f t="shared" ca="1" si="86"/>
        <v>L.1.4.</v>
      </c>
      <c r="DF122" s="273">
        <f t="shared" ca="1" si="148"/>
        <v>1</v>
      </c>
    </row>
    <row r="123" spans="1:112" s="261" customFormat="1" hidden="1">
      <c r="A123" s="210">
        <v>111</v>
      </c>
      <c r="B123" s="347" t="str">
        <f t="shared" ca="1" si="83"/>
        <v>L.1.5.</v>
      </c>
      <c r="C123" s="216" t="str">
        <f t="shared" ca="1" si="84"/>
        <v/>
      </c>
      <c r="D123" s="225"/>
      <c r="E123" s="239" t="str">
        <f t="shared" ca="1" si="85"/>
        <v/>
      </c>
      <c r="F123" s="233">
        <f ca="1">H123+NPV(SD,I123:INDEX(I123:DC123,PAL))</f>
        <v>0</v>
      </c>
      <c r="G123" s="230">
        <f ca="1">SUMIF($H$5:$DC$5,"&lt;="&amp;PAL,$H123:$DC123)</f>
        <v>0</v>
      </c>
      <c r="H123" s="228">
        <f t="shared" ca="1" si="141"/>
        <v>0</v>
      </c>
      <c r="I123" s="228">
        <f t="shared" ca="1" si="141"/>
        <v>0</v>
      </c>
      <c r="J123" s="228">
        <f t="shared" ca="1" si="141"/>
        <v>0</v>
      </c>
      <c r="K123" s="228">
        <f t="shared" ca="1" si="141"/>
        <v>0</v>
      </c>
      <c r="L123" s="228">
        <f t="shared" ca="1" si="141"/>
        <v>0</v>
      </c>
      <c r="M123" s="228">
        <f t="shared" ca="1" si="141"/>
        <v>0</v>
      </c>
      <c r="N123" s="228">
        <f t="shared" ca="1" si="141"/>
        <v>0</v>
      </c>
      <c r="O123" s="228">
        <f t="shared" ca="1" si="141"/>
        <v>0</v>
      </c>
      <c r="P123" s="228">
        <f t="shared" ca="1" si="141"/>
        <v>0</v>
      </c>
      <c r="Q123" s="228">
        <f t="shared" ca="1" si="141"/>
        <v>0</v>
      </c>
      <c r="R123" s="228">
        <f t="shared" ca="1" si="141"/>
        <v>0</v>
      </c>
      <c r="S123" s="228">
        <f t="shared" ca="1" si="141"/>
        <v>0</v>
      </c>
      <c r="T123" s="228">
        <f t="shared" ca="1" si="141"/>
        <v>0</v>
      </c>
      <c r="U123" s="228">
        <f t="shared" ca="1" si="141"/>
        <v>0</v>
      </c>
      <c r="V123" s="228">
        <f t="shared" ca="1" si="141"/>
        <v>0</v>
      </c>
      <c r="W123" s="228">
        <f t="shared" ca="1" si="141"/>
        <v>0</v>
      </c>
      <c r="X123" s="228">
        <f t="shared" ca="1" si="142"/>
        <v>0</v>
      </c>
      <c r="Y123" s="228">
        <f t="shared" ca="1" si="142"/>
        <v>0</v>
      </c>
      <c r="Z123" s="228">
        <f t="shared" ca="1" si="142"/>
        <v>0</v>
      </c>
      <c r="AA123" s="228">
        <f t="shared" ca="1" si="142"/>
        <v>0</v>
      </c>
      <c r="AB123" s="228">
        <f t="shared" ca="1" si="142"/>
        <v>0</v>
      </c>
      <c r="AC123" s="228">
        <f t="shared" ca="1" si="142"/>
        <v>0</v>
      </c>
      <c r="AD123" s="228">
        <f t="shared" ca="1" si="142"/>
        <v>0</v>
      </c>
      <c r="AE123" s="228">
        <f t="shared" ca="1" si="142"/>
        <v>0</v>
      </c>
      <c r="AF123" s="228">
        <f t="shared" ca="1" si="142"/>
        <v>0</v>
      </c>
      <c r="AG123" s="228">
        <f t="shared" ca="1" si="142"/>
        <v>0</v>
      </c>
      <c r="AH123" s="228">
        <f t="shared" ca="1" si="142"/>
        <v>0</v>
      </c>
      <c r="AI123" s="228">
        <f t="shared" ca="1" si="142"/>
        <v>0</v>
      </c>
      <c r="AJ123" s="228">
        <f t="shared" ca="1" si="142"/>
        <v>0</v>
      </c>
      <c r="AK123" s="228">
        <f t="shared" ca="1" si="142"/>
        <v>0</v>
      </c>
      <c r="AL123" s="228">
        <f t="shared" ca="1" si="142"/>
        <v>0</v>
      </c>
      <c r="AM123" s="228">
        <f t="shared" ca="1" si="142"/>
        <v>0</v>
      </c>
      <c r="AN123" s="228">
        <f t="shared" ca="1" si="143"/>
        <v>0</v>
      </c>
      <c r="AO123" s="228">
        <f t="shared" ca="1" si="143"/>
        <v>0</v>
      </c>
      <c r="AP123" s="228">
        <f t="shared" ca="1" si="143"/>
        <v>0</v>
      </c>
      <c r="AQ123" s="228">
        <f t="shared" ca="1" si="143"/>
        <v>0</v>
      </c>
      <c r="AR123" s="228">
        <f t="shared" ca="1" si="143"/>
        <v>0</v>
      </c>
      <c r="AS123" s="228">
        <f t="shared" ca="1" si="143"/>
        <v>0</v>
      </c>
      <c r="AT123" s="228">
        <f t="shared" ca="1" si="143"/>
        <v>0</v>
      </c>
      <c r="AU123" s="228">
        <f t="shared" ca="1" si="143"/>
        <v>0</v>
      </c>
      <c r="AV123" s="228">
        <f t="shared" ca="1" si="143"/>
        <v>0</v>
      </c>
      <c r="AW123" s="228">
        <f t="shared" ca="1" si="143"/>
        <v>0</v>
      </c>
      <c r="AX123" s="228">
        <f t="shared" ca="1" si="143"/>
        <v>0</v>
      </c>
      <c r="AY123" s="228">
        <f t="shared" ca="1" si="143"/>
        <v>0</v>
      </c>
      <c r="AZ123" s="228">
        <f t="shared" ca="1" si="143"/>
        <v>0</v>
      </c>
      <c r="BA123" s="228">
        <f t="shared" ca="1" si="143"/>
        <v>0</v>
      </c>
      <c r="BB123" s="228">
        <f t="shared" ca="1" si="143"/>
        <v>0</v>
      </c>
      <c r="BC123" s="228">
        <f t="shared" ca="1" si="143"/>
        <v>0</v>
      </c>
      <c r="BD123" s="228">
        <f t="shared" ca="1" si="144"/>
        <v>0</v>
      </c>
      <c r="BE123" s="228">
        <f t="shared" ca="1" si="144"/>
        <v>0</v>
      </c>
      <c r="BF123" s="228">
        <f t="shared" ca="1" si="144"/>
        <v>0</v>
      </c>
      <c r="BG123" s="228">
        <f t="shared" ca="1" si="144"/>
        <v>0</v>
      </c>
      <c r="BH123" s="228">
        <f t="shared" ca="1" si="144"/>
        <v>0</v>
      </c>
      <c r="BI123" s="228">
        <f t="shared" ca="1" si="144"/>
        <v>0</v>
      </c>
      <c r="BJ123" s="228">
        <f t="shared" ca="1" si="144"/>
        <v>0</v>
      </c>
      <c r="BK123" s="228">
        <f t="shared" ca="1" si="144"/>
        <v>0</v>
      </c>
      <c r="BL123" s="228">
        <f t="shared" ca="1" si="144"/>
        <v>0</v>
      </c>
      <c r="BM123" s="228">
        <f t="shared" ca="1" si="144"/>
        <v>0</v>
      </c>
      <c r="BN123" s="228">
        <f t="shared" ca="1" si="144"/>
        <v>0</v>
      </c>
      <c r="BO123" s="228">
        <f t="shared" ca="1" si="144"/>
        <v>0</v>
      </c>
      <c r="BP123" s="228">
        <f t="shared" ca="1" si="144"/>
        <v>0</v>
      </c>
      <c r="BQ123" s="228">
        <f t="shared" ca="1" si="144"/>
        <v>0</v>
      </c>
      <c r="BR123" s="228">
        <f t="shared" ca="1" si="144"/>
        <v>0</v>
      </c>
      <c r="BS123" s="228">
        <f t="shared" ca="1" si="144"/>
        <v>0</v>
      </c>
      <c r="BT123" s="228">
        <f t="shared" ca="1" si="145"/>
        <v>0</v>
      </c>
      <c r="BU123" s="228">
        <f t="shared" ca="1" si="145"/>
        <v>0</v>
      </c>
      <c r="BV123" s="228">
        <f t="shared" ca="1" si="145"/>
        <v>0</v>
      </c>
      <c r="BW123" s="228">
        <f t="shared" ca="1" si="145"/>
        <v>0</v>
      </c>
      <c r="BX123" s="228">
        <f t="shared" ca="1" si="145"/>
        <v>0</v>
      </c>
      <c r="BY123" s="228">
        <f t="shared" ca="1" si="145"/>
        <v>0</v>
      </c>
      <c r="BZ123" s="228">
        <f t="shared" ca="1" si="145"/>
        <v>0</v>
      </c>
      <c r="CA123" s="228">
        <f t="shared" ca="1" si="145"/>
        <v>0</v>
      </c>
      <c r="CB123" s="228">
        <f t="shared" ca="1" si="145"/>
        <v>0</v>
      </c>
      <c r="CC123" s="228">
        <f t="shared" ca="1" si="145"/>
        <v>0</v>
      </c>
      <c r="CD123" s="228">
        <f t="shared" ca="1" si="145"/>
        <v>0</v>
      </c>
      <c r="CE123" s="228">
        <f t="shared" ca="1" si="145"/>
        <v>0</v>
      </c>
      <c r="CF123" s="228">
        <f t="shared" ca="1" si="145"/>
        <v>0</v>
      </c>
      <c r="CG123" s="228">
        <f t="shared" ca="1" si="145"/>
        <v>0</v>
      </c>
      <c r="CH123" s="228">
        <f t="shared" ca="1" si="145"/>
        <v>0</v>
      </c>
      <c r="CI123" s="228">
        <f t="shared" ca="1" si="145"/>
        <v>0</v>
      </c>
      <c r="CJ123" s="228">
        <f t="shared" ca="1" si="146"/>
        <v>0</v>
      </c>
      <c r="CK123" s="228">
        <f t="shared" ca="1" si="146"/>
        <v>0</v>
      </c>
      <c r="CL123" s="228">
        <f t="shared" ca="1" si="146"/>
        <v>0</v>
      </c>
      <c r="CM123" s="228">
        <f t="shared" ca="1" si="146"/>
        <v>0</v>
      </c>
      <c r="CN123" s="228">
        <f t="shared" ca="1" si="146"/>
        <v>0</v>
      </c>
      <c r="CO123" s="228">
        <f t="shared" ca="1" si="146"/>
        <v>0</v>
      </c>
      <c r="CP123" s="228">
        <f t="shared" ca="1" si="146"/>
        <v>0</v>
      </c>
      <c r="CQ123" s="228">
        <f t="shared" ca="1" si="146"/>
        <v>0</v>
      </c>
      <c r="CR123" s="228">
        <f t="shared" ca="1" si="146"/>
        <v>0</v>
      </c>
      <c r="CS123" s="228">
        <f t="shared" ca="1" si="146"/>
        <v>0</v>
      </c>
      <c r="CT123" s="228">
        <f t="shared" ca="1" si="147"/>
        <v>0</v>
      </c>
      <c r="CU123" s="228">
        <f t="shared" ca="1" si="147"/>
        <v>0</v>
      </c>
      <c r="CV123" s="228">
        <f t="shared" ca="1" si="147"/>
        <v>0</v>
      </c>
      <c r="CW123" s="228">
        <f t="shared" ca="1" si="147"/>
        <v>0</v>
      </c>
      <c r="CX123" s="228">
        <f t="shared" ca="1" si="147"/>
        <v>0</v>
      </c>
      <c r="CY123" s="228">
        <f t="shared" ca="1" si="147"/>
        <v>0</v>
      </c>
      <c r="CZ123" s="228">
        <f t="shared" ca="1" si="147"/>
        <v>0</v>
      </c>
      <c r="DA123" s="228">
        <f t="shared" ca="1" si="147"/>
        <v>0</v>
      </c>
      <c r="DB123" s="228">
        <f t="shared" ca="1" si="147"/>
        <v>0</v>
      </c>
      <c r="DC123" s="228">
        <f t="shared" ca="1" si="147"/>
        <v>0</v>
      </c>
      <c r="DE123" s="403" t="str">
        <f t="shared" ca="1" si="86"/>
        <v>L.1.5.</v>
      </c>
      <c r="DF123" s="273">
        <f t="shared" ca="1" si="148"/>
        <v>1</v>
      </c>
    </row>
    <row r="124" spans="1:112" s="261" customFormat="1" hidden="1">
      <c r="A124" s="210">
        <v>112</v>
      </c>
      <c r="B124" s="347" t="str">
        <f t="shared" ca="1" si="83"/>
        <v>L.1.6.</v>
      </c>
      <c r="C124" s="216" t="str">
        <f t="shared" ca="1" si="84"/>
        <v/>
      </c>
      <c r="D124" s="225"/>
      <c r="E124" s="239" t="str">
        <f t="shared" ca="1" si="85"/>
        <v/>
      </c>
      <c r="F124" s="233">
        <f ca="1">H124+NPV(SD,I124:INDEX(I124:DC124,PAL))</f>
        <v>0</v>
      </c>
      <c r="G124" s="230">
        <f ca="1">SUMIF($H$5:$DC$5,"&lt;="&amp;PAL,$H124:$DC124)</f>
        <v>0</v>
      </c>
      <c r="H124" s="228">
        <f t="shared" ca="1" si="141"/>
        <v>0</v>
      </c>
      <c r="I124" s="228">
        <f t="shared" ca="1" si="141"/>
        <v>0</v>
      </c>
      <c r="J124" s="228">
        <f t="shared" ca="1" si="141"/>
        <v>0</v>
      </c>
      <c r="K124" s="228">
        <f t="shared" ca="1" si="141"/>
        <v>0</v>
      </c>
      <c r="L124" s="228">
        <f t="shared" ca="1" si="141"/>
        <v>0</v>
      </c>
      <c r="M124" s="228">
        <f t="shared" ca="1" si="141"/>
        <v>0</v>
      </c>
      <c r="N124" s="228">
        <f t="shared" ca="1" si="141"/>
        <v>0</v>
      </c>
      <c r="O124" s="228">
        <f t="shared" ca="1" si="141"/>
        <v>0</v>
      </c>
      <c r="P124" s="228">
        <f t="shared" ca="1" si="141"/>
        <v>0</v>
      </c>
      <c r="Q124" s="228">
        <f t="shared" ca="1" si="141"/>
        <v>0</v>
      </c>
      <c r="R124" s="228">
        <f t="shared" ca="1" si="141"/>
        <v>0</v>
      </c>
      <c r="S124" s="228">
        <f t="shared" ca="1" si="141"/>
        <v>0</v>
      </c>
      <c r="T124" s="228">
        <f t="shared" ca="1" si="141"/>
        <v>0</v>
      </c>
      <c r="U124" s="228">
        <f t="shared" ca="1" si="141"/>
        <v>0</v>
      </c>
      <c r="V124" s="228">
        <f t="shared" ca="1" si="141"/>
        <v>0</v>
      </c>
      <c r="W124" s="228">
        <f t="shared" ca="1" si="141"/>
        <v>0</v>
      </c>
      <c r="X124" s="228">
        <f t="shared" ca="1" si="142"/>
        <v>0</v>
      </c>
      <c r="Y124" s="228">
        <f t="shared" ca="1" si="142"/>
        <v>0</v>
      </c>
      <c r="Z124" s="228">
        <f t="shared" ca="1" si="142"/>
        <v>0</v>
      </c>
      <c r="AA124" s="228">
        <f t="shared" ca="1" si="142"/>
        <v>0</v>
      </c>
      <c r="AB124" s="228">
        <f t="shared" ca="1" si="142"/>
        <v>0</v>
      </c>
      <c r="AC124" s="228">
        <f t="shared" ca="1" si="142"/>
        <v>0</v>
      </c>
      <c r="AD124" s="228">
        <f t="shared" ca="1" si="142"/>
        <v>0</v>
      </c>
      <c r="AE124" s="228">
        <f t="shared" ca="1" si="142"/>
        <v>0</v>
      </c>
      <c r="AF124" s="228">
        <f t="shared" ca="1" si="142"/>
        <v>0</v>
      </c>
      <c r="AG124" s="228">
        <f t="shared" ca="1" si="142"/>
        <v>0</v>
      </c>
      <c r="AH124" s="228">
        <f t="shared" ca="1" si="142"/>
        <v>0</v>
      </c>
      <c r="AI124" s="228">
        <f t="shared" ca="1" si="142"/>
        <v>0</v>
      </c>
      <c r="AJ124" s="228">
        <f t="shared" ca="1" si="142"/>
        <v>0</v>
      </c>
      <c r="AK124" s="228">
        <f t="shared" ca="1" si="142"/>
        <v>0</v>
      </c>
      <c r="AL124" s="228">
        <f t="shared" ca="1" si="142"/>
        <v>0</v>
      </c>
      <c r="AM124" s="228">
        <f t="shared" ca="1" si="142"/>
        <v>0</v>
      </c>
      <c r="AN124" s="228">
        <f t="shared" ca="1" si="143"/>
        <v>0</v>
      </c>
      <c r="AO124" s="228">
        <f t="shared" ca="1" si="143"/>
        <v>0</v>
      </c>
      <c r="AP124" s="228">
        <f t="shared" ca="1" si="143"/>
        <v>0</v>
      </c>
      <c r="AQ124" s="228">
        <f t="shared" ca="1" si="143"/>
        <v>0</v>
      </c>
      <c r="AR124" s="228">
        <f t="shared" ca="1" si="143"/>
        <v>0</v>
      </c>
      <c r="AS124" s="228">
        <f t="shared" ca="1" si="143"/>
        <v>0</v>
      </c>
      <c r="AT124" s="228">
        <f t="shared" ca="1" si="143"/>
        <v>0</v>
      </c>
      <c r="AU124" s="228">
        <f t="shared" ca="1" si="143"/>
        <v>0</v>
      </c>
      <c r="AV124" s="228">
        <f t="shared" ca="1" si="143"/>
        <v>0</v>
      </c>
      <c r="AW124" s="228">
        <f t="shared" ca="1" si="143"/>
        <v>0</v>
      </c>
      <c r="AX124" s="228">
        <f t="shared" ca="1" si="143"/>
        <v>0</v>
      </c>
      <c r="AY124" s="228">
        <f t="shared" ca="1" si="143"/>
        <v>0</v>
      </c>
      <c r="AZ124" s="228">
        <f t="shared" ca="1" si="143"/>
        <v>0</v>
      </c>
      <c r="BA124" s="228">
        <f t="shared" ca="1" si="143"/>
        <v>0</v>
      </c>
      <c r="BB124" s="228">
        <f t="shared" ca="1" si="143"/>
        <v>0</v>
      </c>
      <c r="BC124" s="228">
        <f t="shared" ca="1" si="143"/>
        <v>0</v>
      </c>
      <c r="BD124" s="228">
        <f t="shared" ca="1" si="144"/>
        <v>0</v>
      </c>
      <c r="BE124" s="228">
        <f t="shared" ca="1" si="144"/>
        <v>0</v>
      </c>
      <c r="BF124" s="228">
        <f t="shared" ca="1" si="144"/>
        <v>0</v>
      </c>
      <c r="BG124" s="228">
        <f t="shared" ca="1" si="144"/>
        <v>0</v>
      </c>
      <c r="BH124" s="228">
        <f t="shared" ca="1" si="144"/>
        <v>0</v>
      </c>
      <c r="BI124" s="228">
        <f t="shared" ca="1" si="144"/>
        <v>0</v>
      </c>
      <c r="BJ124" s="228">
        <f t="shared" ca="1" si="144"/>
        <v>0</v>
      </c>
      <c r="BK124" s="228">
        <f t="shared" ca="1" si="144"/>
        <v>0</v>
      </c>
      <c r="BL124" s="228">
        <f t="shared" ca="1" si="144"/>
        <v>0</v>
      </c>
      <c r="BM124" s="228">
        <f t="shared" ca="1" si="144"/>
        <v>0</v>
      </c>
      <c r="BN124" s="228">
        <f t="shared" ca="1" si="144"/>
        <v>0</v>
      </c>
      <c r="BO124" s="228">
        <f t="shared" ca="1" si="144"/>
        <v>0</v>
      </c>
      <c r="BP124" s="228">
        <f t="shared" ca="1" si="144"/>
        <v>0</v>
      </c>
      <c r="BQ124" s="228">
        <f t="shared" ca="1" si="144"/>
        <v>0</v>
      </c>
      <c r="BR124" s="228">
        <f t="shared" ca="1" si="144"/>
        <v>0</v>
      </c>
      <c r="BS124" s="228">
        <f t="shared" ca="1" si="144"/>
        <v>0</v>
      </c>
      <c r="BT124" s="228">
        <f t="shared" ca="1" si="145"/>
        <v>0</v>
      </c>
      <c r="BU124" s="228">
        <f t="shared" ca="1" si="145"/>
        <v>0</v>
      </c>
      <c r="BV124" s="228">
        <f t="shared" ca="1" si="145"/>
        <v>0</v>
      </c>
      <c r="BW124" s="228">
        <f t="shared" ca="1" si="145"/>
        <v>0</v>
      </c>
      <c r="BX124" s="228">
        <f t="shared" ca="1" si="145"/>
        <v>0</v>
      </c>
      <c r="BY124" s="228">
        <f t="shared" ca="1" si="145"/>
        <v>0</v>
      </c>
      <c r="BZ124" s="228">
        <f t="shared" ca="1" si="145"/>
        <v>0</v>
      </c>
      <c r="CA124" s="228">
        <f t="shared" ca="1" si="145"/>
        <v>0</v>
      </c>
      <c r="CB124" s="228">
        <f t="shared" ca="1" si="145"/>
        <v>0</v>
      </c>
      <c r="CC124" s="228">
        <f t="shared" ca="1" si="145"/>
        <v>0</v>
      </c>
      <c r="CD124" s="228">
        <f t="shared" ca="1" si="145"/>
        <v>0</v>
      </c>
      <c r="CE124" s="228">
        <f t="shared" ca="1" si="145"/>
        <v>0</v>
      </c>
      <c r="CF124" s="228">
        <f t="shared" ca="1" si="145"/>
        <v>0</v>
      </c>
      <c r="CG124" s="228">
        <f t="shared" ca="1" si="145"/>
        <v>0</v>
      </c>
      <c r="CH124" s="228">
        <f t="shared" ca="1" si="145"/>
        <v>0</v>
      </c>
      <c r="CI124" s="228">
        <f t="shared" ca="1" si="145"/>
        <v>0</v>
      </c>
      <c r="CJ124" s="228">
        <f t="shared" ca="1" si="146"/>
        <v>0</v>
      </c>
      <c r="CK124" s="228">
        <f t="shared" ca="1" si="146"/>
        <v>0</v>
      </c>
      <c r="CL124" s="228">
        <f t="shared" ca="1" si="146"/>
        <v>0</v>
      </c>
      <c r="CM124" s="228">
        <f t="shared" ca="1" si="146"/>
        <v>0</v>
      </c>
      <c r="CN124" s="228">
        <f t="shared" ca="1" si="146"/>
        <v>0</v>
      </c>
      <c r="CO124" s="228">
        <f t="shared" ca="1" si="146"/>
        <v>0</v>
      </c>
      <c r="CP124" s="228">
        <f t="shared" ca="1" si="146"/>
        <v>0</v>
      </c>
      <c r="CQ124" s="228">
        <f t="shared" ca="1" si="146"/>
        <v>0</v>
      </c>
      <c r="CR124" s="228">
        <f t="shared" ca="1" si="146"/>
        <v>0</v>
      </c>
      <c r="CS124" s="228">
        <f t="shared" ca="1" si="146"/>
        <v>0</v>
      </c>
      <c r="CT124" s="228">
        <f t="shared" ca="1" si="147"/>
        <v>0</v>
      </c>
      <c r="CU124" s="228">
        <f t="shared" ca="1" si="147"/>
        <v>0</v>
      </c>
      <c r="CV124" s="228">
        <f t="shared" ca="1" si="147"/>
        <v>0</v>
      </c>
      <c r="CW124" s="228">
        <f t="shared" ca="1" si="147"/>
        <v>0</v>
      </c>
      <c r="CX124" s="228">
        <f t="shared" ca="1" si="147"/>
        <v>0</v>
      </c>
      <c r="CY124" s="228">
        <f t="shared" ca="1" si="147"/>
        <v>0</v>
      </c>
      <c r="CZ124" s="228">
        <f t="shared" ca="1" si="147"/>
        <v>0</v>
      </c>
      <c r="DA124" s="228">
        <f t="shared" ca="1" si="147"/>
        <v>0</v>
      </c>
      <c r="DB124" s="228">
        <f t="shared" ca="1" si="147"/>
        <v>0</v>
      </c>
      <c r="DC124" s="228">
        <f t="shared" ca="1" si="147"/>
        <v>0</v>
      </c>
      <c r="DE124" s="403" t="str">
        <f t="shared" ca="1" si="86"/>
        <v>L.1.6.</v>
      </c>
      <c r="DF124" s="273">
        <f t="shared" ca="1" si="148"/>
        <v>1</v>
      </c>
    </row>
    <row r="125" spans="1:112" s="261" customFormat="1" hidden="1">
      <c r="A125" s="210">
        <v>113</v>
      </c>
      <c r="B125" s="347" t="str">
        <f t="shared" ca="1" si="83"/>
        <v>L.1.7.</v>
      </c>
      <c r="C125" s="216" t="str">
        <f t="shared" ca="1" si="84"/>
        <v/>
      </c>
      <c r="D125" s="225"/>
      <c r="E125" s="239" t="str">
        <f t="shared" ca="1" si="85"/>
        <v/>
      </c>
      <c r="F125" s="233">
        <f ca="1">H125+NPV(SD,I125:INDEX(I125:DC125,PAL))</f>
        <v>0</v>
      </c>
      <c r="G125" s="230">
        <f ca="1">SUMIF($H$5:$DC$5,"&lt;="&amp;PAL,$H125:$DC125)</f>
        <v>0</v>
      </c>
      <c r="H125" s="228">
        <f t="shared" ca="1" si="141"/>
        <v>0</v>
      </c>
      <c r="I125" s="228">
        <f t="shared" ca="1" si="141"/>
        <v>0</v>
      </c>
      <c r="J125" s="228">
        <f t="shared" ca="1" si="141"/>
        <v>0</v>
      </c>
      <c r="K125" s="228">
        <f t="shared" ca="1" si="141"/>
        <v>0</v>
      </c>
      <c r="L125" s="228">
        <f t="shared" ca="1" si="141"/>
        <v>0</v>
      </c>
      <c r="M125" s="228">
        <f t="shared" ca="1" si="141"/>
        <v>0</v>
      </c>
      <c r="N125" s="228">
        <f t="shared" ca="1" si="141"/>
        <v>0</v>
      </c>
      <c r="O125" s="228">
        <f t="shared" ca="1" si="141"/>
        <v>0</v>
      </c>
      <c r="P125" s="228">
        <f t="shared" ca="1" si="141"/>
        <v>0</v>
      </c>
      <c r="Q125" s="228">
        <f t="shared" ca="1" si="141"/>
        <v>0</v>
      </c>
      <c r="R125" s="228">
        <f t="shared" ca="1" si="141"/>
        <v>0</v>
      </c>
      <c r="S125" s="228">
        <f t="shared" ca="1" si="141"/>
        <v>0</v>
      </c>
      <c r="T125" s="228">
        <f t="shared" ca="1" si="141"/>
        <v>0</v>
      </c>
      <c r="U125" s="228">
        <f t="shared" ca="1" si="141"/>
        <v>0</v>
      </c>
      <c r="V125" s="228">
        <f t="shared" ca="1" si="141"/>
        <v>0</v>
      </c>
      <c r="W125" s="228">
        <f t="shared" ca="1" si="141"/>
        <v>0</v>
      </c>
      <c r="X125" s="228">
        <f t="shared" ca="1" si="142"/>
        <v>0</v>
      </c>
      <c r="Y125" s="228">
        <f t="shared" ca="1" si="142"/>
        <v>0</v>
      </c>
      <c r="Z125" s="228">
        <f t="shared" ca="1" si="142"/>
        <v>0</v>
      </c>
      <c r="AA125" s="228">
        <f t="shared" ca="1" si="142"/>
        <v>0</v>
      </c>
      <c r="AB125" s="228">
        <f t="shared" ca="1" si="142"/>
        <v>0</v>
      </c>
      <c r="AC125" s="228">
        <f t="shared" ca="1" si="142"/>
        <v>0</v>
      </c>
      <c r="AD125" s="228">
        <f t="shared" ca="1" si="142"/>
        <v>0</v>
      </c>
      <c r="AE125" s="228">
        <f t="shared" ca="1" si="142"/>
        <v>0</v>
      </c>
      <c r="AF125" s="228">
        <f t="shared" ca="1" si="142"/>
        <v>0</v>
      </c>
      <c r="AG125" s="228">
        <f t="shared" ca="1" si="142"/>
        <v>0</v>
      </c>
      <c r="AH125" s="228">
        <f t="shared" ca="1" si="142"/>
        <v>0</v>
      </c>
      <c r="AI125" s="228">
        <f t="shared" ca="1" si="142"/>
        <v>0</v>
      </c>
      <c r="AJ125" s="228">
        <f t="shared" ca="1" si="142"/>
        <v>0</v>
      </c>
      <c r="AK125" s="228">
        <f t="shared" ca="1" si="142"/>
        <v>0</v>
      </c>
      <c r="AL125" s="228">
        <f t="shared" ca="1" si="142"/>
        <v>0</v>
      </c>
      <c r="AM125" s="228">
        <f t="shared" ca="1" si="142"/>
        <v>0</v>
      </c>
      <c r="AN125" s="228">
        <f t="shared" ca="1" si="143"/>
        <v>0</v>
      </c>
      <c r="AO125" s="228">
        <f t="shared" ca="1" si="143"/>
        <v>0</v>
      </c>
      <c r="AP125" s="228">
        <f t="shared" ca="1" si="143"/>
        <v>0</v>
      </c>
      <c r="AQ125" s="228">
        <f t="shared" ca="1" si="143"/>
        <v>0</v>
      </c>
      <c r="AR125" s="228">
        <f t="shared" ca="1" si="143"/>
        <v>0</v>
      </c>
      <c r="AS125" s="228">
        <f t="shared" ca="1" si="143"/>
        <v>0</v>
      </c>
      <c r="AT125" s="228">
        <f t="shared" ca="1" si="143"/>
        <v>0</v>
      </c>
      <c r="AU125" s="228">
        <f t="shared" ca="1" si="143"/>
        <v>0</v>
      </c>
      <c r="AV125" s="228">
        <f t="shared" ca="1" si="143"/>
        <v>0</v>
      </c>
      <c r="AW125" s="228">
        <f t="shared" ca="1" si="143"/>
        <v>0</v>
      </c>
      <c r="AX125" s="228">
        <f t="shared" ca="1" si="143"/>
        <v>0</v>
      </c>
      <c r="AY125" s="228">
        <f t="shared" ca="1" si="143"/>
        <v>0</v>
      </c>
      <c r="AZ125" s="228">
        <f t="shared" ca="1" si="143"/>
        <v>0</v>
      </c>
      <c r="BA125" s="228">
        <f t="shared" ca="1" si="143"/>
        <v>0</v>
      </c>
      <c r="BB125" s="228">
        <f t="shared" ca="1" si="143"/>
        <v>0</v>
      </c>
      <c r="BC125" s="228">
        <f t="shared" ca="1" si="143"/>
        <v>0</v>
      </c>
      <c r="BD125" s="228">
        <f t="shared" ca="1" si="144"/>
        <v>0</v>
      </c>
      <c r="BE125" s="228">
        <f t="shared" ca="1" si="144"/>
        <v>0</v>
      </c>
      <c r="BF125" s="228">
        <f t="shared" ca="1" si="144"/>
        <v>0</v>
      </c>
      <c r="BG125" s="228">
        <f t="shared" ca="1" si="144"/>
        <v>0</v>
      </c>
      <c r="BH125" s="228">
        <f t="shared" ca="1" si="144"/>
        <v>0</v>
      </c>
      <c r="BI125" s="228">
        <f t="shared" ca="1" si="144"/>
        <v>0</v>
      </c>
      <c r="BJ125" s="228">
        <f t="shared" ca="1" si="144"/>
        <v>0</v>
      </c>
      <c r="BK125" s="228">
        <f t="shared" ca="1" si="144"/>
        <v>0</v>
      </c>
      <c r="BL125" s="228">
        <f t="shared" ca="1" si="144"/>
        <v>0</v>
      </c>
      <c r="BM125" s="228">
        <f t="shared" ca="1" si="144"/>
        <v>0</v>
      </c>
      <c r="BN125" s="228">
        <f t="shared" ca="1" si="144"/>
        <v>0</v>
      </c>
      <c r="BO125" s="228">
        <f t="shared" ca="1" si="144"/>
        <v>0</v>
      </c>
      <c r="BP125" s="228">
        <f t="shared" ca="1" si="144"/>
        <v>0</v>
      </c>
      <c r="BQ125" s="228">
        <f t="shared" ca="1" si="144"/>
        <v>0</v>
      </c>
      <c r="BR125" s="228">
        <f t="shared" ca="1" si="144"/>
        <v>0</v>
      </c>
      <c r="BS125" s="228">
        <f t="shared" ca="1" si="144"/>
        <v>0</v>
      </c>
      <c r="BT125" s="228">
        <f t="shared" ca="1" si="145"/>
        <v>0</v>
      </c>
      <c r="BU125" s="228">
        <f t="shared" ca="1" si="145"/>
        <v>0</v>
      </c>
      <c r="BV125" s="228">
        <f t="shared" ca="1" si="145"/>
        <v>0</v>
      </c>
      <c r="BW125" s="228">
        <f t="shared" ca="1" si="145"/>
        <v>0</v>
      </c>
      <c r="BX125" s="228">
        <f t="shared" ca="1" si="145"/>
        <v>0</v>
      </c>
      <c r="BY125" s="228">
        <f t="shared" ca="1" si="145"/>
        <v>0</v>
      </c>
      <c r="BZ125" s="228">
        <f t="shared" ca="1" si="145"/>
        <v>0</v>
      </c>
      <c r="CA125" s="228">
        <f t="shared" ca="1" si="145"/>
        <v>0</v>
      </c>
      <c r="CB125" s="228">
        <f t="shared" ca="1" si="145"/>
        <v>0</v>
      </c>
      <c r="CC125" s="228">
        <f t="shared" ca="1" si="145"/>
        <v>0</v>
      </c>
      <c r="CD125" s="228">
        <f t="shared" ca="1" si="145"/>
        <v>0</v>
      </c>
      <c r="CE125" s="228">
        <f t="shared" ca="1" si="145"/>
        <v>0</v>
      </c>
      <c r="CF125" s="228">
        <f t="shared" ca="1" si="145"/>
        <v>0</v>
      </c>
      <c r="CG125" s="228">
        <f t="shared" ca="1" si="145"/>
        <v>0</v>
      </c>
      <c r="CH125" s="228">
        <f t="shared" ca="1" si="145"/>
        <v>0</v>
      </c>
      <c r="CI125" s="228">
        <f t="shared" ca="1" si="145"/>
        <v>0</v>
      </c>
      <c r="CJ125" s="228">
        <f t="shared" ca="1" si="146"/>
        <v>0</v>
      </c>
      <c r="CK125" s="228">
        <f t="shared" ca="1" si="146"/>
        <v>0</v>
      </c>
      <c r="CL125" s="228">
        <f t="shared" ca="1" si="146"/>
        <v>0</v>
      </c>
      <c r="CM125" s="228">
        <f t="shared" ca="1" si="146"/>
        <v>0</v>
      </c>
      <c r="CN125" s="228">
        <f t="shared" ca="1" si="146"/>
        <v>0</v>
      </c>
      <c r="CO125" s="228">
        <f t="shared" ca="1" si="146"/>
        <v>0</v>
      </c>
      <c r="CP125" s="228">
        <f t="shared" ca="1" si="146"/>
        <v>0</v>
      </c>
      <c r="CQ125" s="228">
        <f t="shared" ca="1" si="146"/>
        <v>0</v>
      </c>
      <c r="CR125" s="228">
        <f t="shared" ca="1" si="146"/>
        <v>0</v>
      </c>
      <c r="CS125" s="228">
        <f t="shared" ca="1" si="146"/>
        <v>0</v>
      </c>
      <c r="CT125" s="228">
        <f t="shared" ca="1" si="147"/>
        <v>0</v>
      </c>
      <c r="CU125" s="228">
        <f t="shared" ca="1" si="147"/>
        <v>0</v>
      </c>
      <c r="CV125" s="228">
        <f t="shared" ca="1" si="147"/>
        <v>0</v>
      </c>
      <c r="CW125" s="228">
        <f t="shared" ca="1" si="147"/>
        <v>0</v>
      </c>
      <c r="CX125" s="228">
        <f t="shared" ca="1" si="147"/>
        <v>0</v>
      </c>
      <c r="CY125" s="228">
        <f t="shared" ca="1" si="147"/>
        <v>0</v>
      </c>
      <c r="CZ125" s="228">
        <f t="shared" ca="1" si="147"/>
        <v>0</v>
      </c>
      <c r="DA125" s="228">
        <f t="shared" ca="1" si="147"/>
        <v>0</v>
      </c>
      <c r="DB125" s="228">
        <f t="shared" ca="1" si="147"/>
        <v>0</v>
      </c>
      <c r="DC125" s="228">
        <f t="shared" ca="1" si="147"/>
        <v>0</v>
      </c>
      <c r="DE125" s="403" t="str">
        <f t="shared" ca="1" si="86"/>
        <v>L.1.7.</v>
      </c>
      <c r="DF125" s="273">
        <f t="shared" ca="1" si="148"/>
        <v>1</v>
      </c>
    </row>
    <row r="126" spans="1:112" s="261" customFormat="1" hidden="1">
      <c r="A126" s="210">
        <v>114</v>
      </c>
      <c r="B126" s="347" t="str">
        <f t="shared" ca="1" si="83"/>
        <v>L.2.</v>
      </c>
      <c r="C126" s="339" t="str">
        <f t="shared" ca="1" si="84"/>
        <v>Socialinio - ekonominio poveikio žala</v>
      </c>
      <c r="D126" s="218"/>
      <c r="E126" s="379" t="str">
        <f t="shared" ca="1" si="85"/>
        <v/>
      </c>
      <c r="F126" s="233">
        <f ca="1">H126+NPV(SD,I126:INDEX(I126:DC126,PAL))</f>
        <v>0</v>
      </c>
      <c r="G126" s="230">
        <f ca="1">SUMIF($H$5:$DC$5,"&lt;="&amp;PAL,$H126:$DC126)</f>
        <v>0</v>
      </c>
      <c r="H126" s="380">
        <f ca="1">SUM(H127:H129)</f>
        <v>0</v>
      </c>
      <c r="I126" s="380">
        <f t="shared" ref="I126:BT126" ca="1" si="149">SUM(I127:I129)</f>
        <v>0</v>
      </c>
      <c r="J126" s="380">
        <f t="shared" ca="1" si="149"/>
        <v>0</v>
      </c>
      <c r="K126" s="380">
        <f t="shared" ca="1" si="149"/>
        <v>0</v>
      </c>
      <c r="L126" s="380">
        <f t="shared" ca="1" si="149"/>
        <v>0</v>
      </c>
      <c r="M126" s="380">
        <f t="shared" ca="1" si="149"/>
        <v>0</v>
      </c>
      <c r="N126" s="380">
        <f t="shared" ca="1" si="149"/>
        <v>0</v>
      </c>
      <c r="O126" s="380">
        <f t="shared" ca="1" si="149"/>
        <v>0</v>
      </c>
      <c r="P126" s="380">
        <f t="shared" ca="1" si="149"/>
        <v>0</v>
      </c>
      <c r="Q126" s="380">
        <f t="shared" ca="1" si="149"/>
        <v>0</v>
      </c>
      <c r="R126" s="380">
        <f t="shared" ca="1" si="149"/>
        <v>0</v>
      </c>
      <c r="S126" s="380">
        <f t="shared" ca="1" si="149"/>
        <v>0</v>
      </c>
      <c r="T126" s="380">
        <f t="shared" ca="1" si="149"/>
        <v>0</v>
      </c>
      <c r="U126" s="380">
        <f t="shared" ca="1" si="149"/>
        <v>0</v>
      </c>
      <c r="V126" s="380">
        <f t="shared" ca="1" si="149"/>
        <v>0</v>
      </c>
      <c r="W126" s="380">
        <f t="shared" ca="1" si="149"/>
        <v>0</v>
      </c>
      <c r="X126" s="380">
        <f t="shared" ca="1" si="149"/>
        <v>0</v>
      </c>
      <c r="Y126" s="380">
        <f t="shared" ca="1" si="149"/>
        <v>0</v>
      </c>
      <c r="Z126" s="380">
        <f t="shared" ca="1" si="149"/>
        <v>0</v>
      </c>
      <c r="AA126" s="380">
        <f t="shared" ca="1" si="149"/>
        <v>0</v>
      </c>
      <c r="AB126" s="380">
        <f t="shared" ca="1" si="149"/>
        <v>0</v>
      </c>
      <c r="AC126" s="380">
        <f t="shared" ca="1" si="149"/>
        <v>0</v>
      </c>
      <c r="AD126" s="380">
        <f t="shared" ca="1" si="149"/>
        <v>0</v>
      </c>
      <c r="AE126" s="380">
        <f t="shared" ca="1" si="149"/>
        <v>0</v>
      </c>
      <c r="AF126" s="380">
        <f t="shared" ca="1" si="149"/>
        <v>0</v>
      </c>
      <c r="AG126" s="380">
        <f t="shared" ca="1" si="149"/>
        <v>0</v>
      </c>
      <c r="AH126" s="380">
        <f t="shared" ca="1" si="149"/>
        <v>0</v>
      </c>
      <c r="AI126" s="380">
        <f t="shared" ca="1" si="149"/>
        <v>0</v>
      </c>
      <c r="AJ126" s="380">
        <f t="shared" ca="1" si="149"/>
        <v>0</v>
      </c>
      <c r="AK126" s="380">
        <f t="shared" ca="1" si="149"/>
        <v>0</v>
      </c>
      <c r="AL126" s="380">
        <f t="shared" ca="1" si="149"/>
        <v>0</v>
      </c>
      <c r="AM126" s="380">
        <f t="shared" ca="1" si="149"/>
        <v>0</v>
      </c>
      <c r="AN126" s="380">
        <f t="shared" ca="1" si="149"/>
        <v>0</v>
      </c>
      <c r="AO126" s="380">
        <f t="shared" ca="1" si="149"/>
        <v>0</v>
      </c>
      <c r="AP126" s="380">
        <f t="shared" ca="1" si="149"/>
        <v>0</v>
      </c>
      <c r="AQ126" s="380">
        <f t="shared" ca="1" si="149"/>
        <v>0</v>
      </c>
      <c r="AR126" s="380">
        <f t="shared" ca="1" si="149"/>
        <v>0</v>
      </c>
      <c r="AS126" s="380">
        <f t="shared" ca="1" si="149"/>
        <v>0</v>
      </c>
      <c r="AT126" s="380">
        <f t="shared" ca="1" si="149"/>
        <v>0</v>
      </c>
      <c r="AU126" s="380">
        <f t="shared" ca="1" si="149"/>
        <v>0</v>
      </c>
      <c r="AV126" s="380">
        <f t="shared" ca="1" si="149"/>
        <v>0</v>
      </c>
      <c r="AW126" s="380">
        <f t="shared" ca="1" si="149"/>
        <v>0</v>
      </c>
      <c r="AX126" s="380">
        <f t="shared" ca="1" si="149"/>
        <v>0</v>
      </c>
      <c r="AY126" s="380">
        <f t="shared" ca="1" si="149"/>
        <v>0</v>
      </c>
      <c r="AZ126" s="380">
        <f t="shared" ca="1" si="149"/>
        <v>0</v>
      </c>
      <c r="BA126" s="380">
        <f t="shared" ca="1" si="149"/>
        <v>0</v>
      </c>
      <c r="BB126" s="380">
        <f t="shared" ca="1" si="149"/>
        <v>0</v>
      </c>
      <c r="BC126" s="380">
        <f t="shared" ca="1" si="149"/>
        <v>0</v>
      </c>
      <c r="BD126" s="380">
        <f t="shared" ca="1" si="149"/>
        <v>0</v>
      </c>
      <c r="BE126" s="380">
        <f t="shared" ca="1" si="149"/>
        <v>0</v>
      </c>
      <c r="BF126" s="380">
        <f t="shared" ca="1" si="149"/>
        <v>0</v>
      </c>
      <c r="BG126" s="380">
        <f t="shared" ca="1" si="149"/>
        <v>0</v>
      </c>
      <c r="BH126" s="380">
        <f t="shared" ca="1" si="149"/>
        <v>0</v>
      </c>
      <c r="BI126" s="380">
        <f t="shared" ca="1" si="149"/>
        <v>0</v>
      </c>
      <c r="BJ126" s="380">
        <f t="shared" ca="1" si="149"/>
        <v>0</v>
      </c>
      <c r="BK126" s="380">
        <f t="shared" ca="1" si="149"/>
        <v>0</v>
      </c>
      <c r="BL126" s="380">
        <f t="shared" ca="1" si="149"/>
        <v>0</v>
      </c>
      <c r="BM126" s="380">
        <f t="shared" ca="1" si="149"/>
        <v>0</v>
      </c>
      <c r="BN126" s="380">
        <f t="shared" ca="1" si="149"/>
        <v>0</v>
      </c>
      <c r="BO126" s="380">
        <f t="shared" ca="1" si="149"/>
        <v>0</v>
      </c>
      <c r="BP126" s="380">
        <f t="shared" ca="1" si="149"/>
        <v>0</v>
      </c>
      <c r="BQ126" s="380">
        <f t="shared" ca="1" si="149"/>
        <v>0</v>
      </c>
      <c r="BR126" s="380">
        <f t="shared" ca="1" si="149"/>
        <v>0</v>
      </c>
      <c r="BS126" s="380">
        <f t="shared" ca="1" si="149"/>
        <v>0</v>
      </c>
      <c r="BT126" s="380">
        <f t="shared" ca="1" si="149"/>
        <v>0</v>
      </c>
      <c r="BU126" s="380">
        <f t="shared" ref="BU126:DC126" ca="1" si="150">SUM(BU127:BU129)</f>
        <v>0</v>
      </c>
      <c r="BV126" s="380">
        <f t="shared" ca="1" si="150"/>
        <v>0</v>
      </c>
      <c r="BW126" s="380">
        <f t="shared" ca="1" si="150"/>
        <v>0</v>
      </c>
      <c r="BX126" s="380">
        <f t="shared" ca="1" si="150"/>
        <v>0</v>
      </c>
      <c r="BY126" s="380">
        <f t="shared" ca="1" si="150"/>
        <v>0</v>
      </c>
      <c r="BZ126" s="380">
        <f t="shared" ca="1" si="150"/>
        <v>0</v>
      </c>
      <c r="CA126" s="380">
        <f t="shared" ca="1" si="150"/>
        <v>0</v>
      </c>
      <c r="CB126" s="380">
        <f t="shared" ca="1" si="150"/>
        <v>0</v>
      </c>
      <c r="CC126" s="380">
        <f t="shared" ca="1" si="150"/>
        <v>0</v>
      </c>
      <c r="CD126" s="380">
        <f t="shared" ca="1" si="150"/>
        <v>0</v>
      </c>
      <c r="CE126" s="380">
        <f t="shared" ca="1" si="150"/>
        <v>0</v>
      </c>
      <c r="CF126" s="380">
        <f t="shared" ca="1" si="150"/>
        <v>0</v>
      </c>
      <c r="CG126" s="380">
        <f t="shared" ca="1" si="150"/>
        <v>0</v>
      </c>
      <c r="CH126" s="380">
        <f t="shared" ca="1" si="150"/>
        <v>0</v>
      </c>
      <c r="CI126" s="380">
        <f t="shared" ca="1" si="150"/>
        <v>0</v>
      </c>
      <c r="CJ126" s="380">
        <f t="shared" ca="1" si="150"/>
        <v>0</v>
      </c>
      <c r="CK126" s="380">
        <f t="shared" ca="1" si="150"/>
        <v>0</v>
      </c>
      <c r="CL126" s="380">
        <f t="shared" ca="1" si="150"/>
        <v>0</v>
      </c>
      <c r="CM126" s="380">
        <f t="shared" ca="1" si="150"/>
        <v>0</v>
      </c>
      <c r="CN126" s="380">
        <f t="shared" ca="1" si="150"/>
        <v>0</v>
      </c>
      <c r="CO126" s="380">
        <f t="shared" ca="1" si="150"/>
        <v>0</v>
      </c>
      <c r="CP126" s="380">
        <f t="shared" ca="1" si="150"/>
        <v>0</v>
      </c>
      <c r="CQ126" s="380">
        <f t="shared" ca="1" si="150"/>
        <v>0</v>
      </c>
      <c r="CR126" s="380">
        <f t="shared" ca="1" si="150"/>
        <v>0</v>
      </c>
      <c r="CS126" s="380">
        <f t="shared" ca="1" si="150"/>
        <v>0</v>
      </c>
      <c r="CT126" s="380">
        <f t="shared" ca="1" si="150"/>
        <v>0</v>
      </c>
      <c r="CU126" s="380">
        <f t="shared" ca="1" si="150"/>
        <v>0</v>
      </c>
      <c r="CV126" s="380">
        <f t="shared" ca="1" si="150"/>
        <v>0</v>
      </c>
      <c r="CW126" s="380">
        <f t="shared" ca="1" si="150"/>
        <v>0</v>
      </c>
      <c r="CX126" s="380">
        <f t="shared" ca="1" si="150"/>
        <v>0</v>
      </c>
      <c r="CY126" s="380">
        <f t="shared" ca="1" si="150"/>
        <v>0</v>
      </c>
      <c r="CZ126" s="380">
        <f t="shared" ca="1" si="150"/>
        <v>0</v>
      </c>
      <c r="DA126" s="380">
        <f t="shared" ca="1" si="150"/>
        <v>0</v>
      </c>
      <c r="DB126" s="380">
        <f t="shared" ca="1" si="150"/>
        <v>0</v>
      </c>
      <c r="DC126" s="380">
        <f t="shared" ca="1" si="150"/>
        <v>0</v>
      </c>
      <c r="DE126" s="403"/>
      <c r="DF126" s="273"/>
    </row>
    <row r="127" spans="1:112" s="261" customFormat="1" hidden="1">
      <c r="A127" s="210">
        <v>115</v>
      </c>
      <c r="B127" s="347" t="str">
        <f t="shared" ca="1" si="83"/>
        <v>L.2.1.</v>
      </c>
      <c r="C127" s="216" t="str">
        <f t="shared" ca="1" si="84"/>
        <v/>
      </c>
      <c r="D127" s="225"/>
      <c r="E127" s="239" t="str">
        <f t="shared" ca="1" si="85"/>
        <v/>
      </c>
      <c r="F127" s="233">
        <f ca="1">H127+NPV(SD,I127:INDEX(I127:DC127,PAL))</f>
        <v>0</v>
      </c>
      <c r="G127" s="230">
        <f ca="1">SUMIF($H$5:$DC$5,"&lt;="&amp;PAL,$H127:$DC127)</f>
        <v>0</v>
      </c>
      <c r="H127" s="228">
        <f t="shared" ref="H127:W129" ca="1" si="151">OFFSET(INDIRECT("'"&amp;Opt_alt&amp;"'!H12"),$A127,H$5)*$DF127</f>
        <v>0</v>
      </c>
      <c r="I127" s="228">
        <f t="shared" ca="1" si="151"/>
        <v>0</v>
      </c>
      <c r="J127" s="228">
        <f t="shared" ca="1" si="151"/>
        <v>0</v>
      </c>
      <c r="K127" s="228">
        <f t="shared" ca="1" si="151"/>
        <v>0</v>
      </c>
      <c r="L127" s="228">
        <f t="shared" ca="1" si="151"/>
        <v>0</v>
      </c>
      <c r="M127" s="228">
        <f t="shared" ca="1" si="151"/>
        <v>0</v>
      </c>
      <c r="N127" s="228">
        <f t="shared" ca="1" si="151"/>
        <v>0</v>
      </c>
      <c r="O127" s="228">
        <f t="shared" ca="1" si="151"/>
        <v>0</v>
      </c>
      <c r="P127" s="228">
        <f t="shared" ca="1" si="151"/>
        <v>0</v>
      </c>
      <c r="Q127" s="228">
        <f t="shared" ca="1" si="151"/>
        <v>0</v>
      </c>
      <c r="R127" s="228">
        <f t="shared" ca="1" si="151"/>
        <v>0</v>
      </c>
      <c r="S127" s="228">
        <f t="shared" ca="1" si="151"/>
        <v>0</v>
      </c>
      <c r="T127" s="228">
        <f t="shared" ca="1" si="151"/>
        <v>0</v>
      </c>
      <c r="U127" s="228">
        <f t="shared" ca="1" si="151"/>
        <v>0</v>
      </c>
      <c r="V127" s="228">
        <f t="shared" ca="1" si="151"/>
        <v>0</v>
      </c>
      <c r="W127" s="228">
        <f t="shared" ca="1" si="151"/>
        <v>0</v>
      </c>
      <c r="X127" s="228">
        <f t="shared" ref="X127:AM129" ca="1" si="152">OFFSET(INDIRECT("'"&amp;Opt_alt&amp;"'!H12"),$A127,X$5)*$DF127</f>
        <v>0</v>
      </c>
      <c r="Y127" s="228">
        <f t="shared" ca="1" si="152"/>
        <v>0</v>
      </c>
      <c r="Z127" s="228">
        <f t="shared" ca="1" si="152"/>
        <v>0</v>
      </c>
      <c r="AA127" s="228">
        <f t="shared" ca="1" si="152"/>
        <v>0</v>
      </c>
      <c r="AB127" s="228">
        <f t="shared" ca="1" si="152"/>
        <v>0</v>
      </c>
      <c r="AC127" s="228">
        <f t="shared" ca="1" si="152"/>
        <v>0</v>
      </c>
      <c r="AD127" s="228">
        <f t="shared" ca="1" si="152"/>
        <v>0</v>
      </c>
      <c r="AE127" s="228">
        <f t="shared" ca="1" si="152"/>
        <v>0</v>
      </c>
      <c r="AF127" s="228">
        <f t="shared" ca="1" si="152"/>
        <v>0</v>
      </c>
      <c r="AG127" s="228">
        <f t="shared" ca="1" si="152"/>
        <v>0</v>
      </c>
      <c r="AH127" s="228">
        <f t="shared" ca="1" si="152"/>
        <v>0</v>
      </c>
      <c r="AI127" s="228">
        <f t="shared" ca="1" si="152"/>
        <v>0</v>
      </c>
      <c r="AJ127" s="228">
        <f t="shared" ca="1" si="152"/>
        <v>0</v>
      </c>
      <c r="AK127" s="228">
        <f t="shared" ca="1" si="152"/>
        <v>0</v>
      </c>
      <c r="AL127" s="228">
        <f t="shared" ca="1" si="152"/>
        <v>0</v>
      </c>
      <c r="AM127" s="228">
        <f t="shared" ca="1" si="152"/>
        <v>0</v>
      </c>
      <c r="AN127" s="228">
        <f t="shared" ref="AN127:BC129" ca="1" si="153">OFFSET(INDIRECT("'"&amp;Opt_alt&amp;"'!H12"),$A127,AN$5)*$DF127</f>
        <v>0</v>
      </c>
      <c r="AO127" s="228">
        <f t="shared" ca="1" si="153"/>
        <v>0</v>
      </c>
      <c r="AP127" s="228">
        <f t="shared" ca="1" si="153"/>
        <v>0</v>
      </c>
      <c r="AQ127" s="228">
        <f t="shared" ca="1" si="153"/>
        <v>0</v>
      </c>
      <c r="AR127" s="228">
        <f t="shared" ca="1" si="153"/>
        <v>0</v>
      </c>
      <c r="AS127" s="228">
        <f t="shared" ca="1" si="153"/>
        <v>0</v>
      </c>
      <c r="AT127" s="228">
        <f t="shared" ca="1" si="153"/>
        <v>0</v>
      </c>
      <c r="AU127" s="228">
        <f t="shared" ca="1" si="153"/>
        <v>0</v>
      </c>
      <c r="AV127" s="228">
        <f t="shared" ca="1" si="153"/>
        <v>0</v>
      </c>
      <c r="AW127" s="228">
        <f t="shared" ca="1" si="153"/>
        <v>0</v>
      </c>
      <c r="AX127" s="228">
        <f t="shared" ca="1" si="153"/>
        <v>0</v>
      </c>
      <c r="AY127" s="228">
        <f t="shared" ca="1" si="153"/>
        <v>0</v>
      </c>
      <c r="AZ127" s="228">
        <f t="shared" ca="1" si="153"/>
        <v>0</v>
      </c>
      <c r="BA127" s="228">
        <f t="shared" ca="1" si="153"/>
        <v>0</v>
      </c>
      <c r="BB127" s="228">
        <f t="shared" ca="1" si="153"/>
        <v>0</v>
      </c>
      <c r="BC127" s="228">
        <f t="shared" ca="1" si="153"/>
        <v>0</v>
      </c>
      <c r="BD127" s="228">
        <f t="shared" ref="BD127:BS129" ca="1" si="154">OFFSET(INDIRECT("'"&amp;Opt_alt&amp;"'!H12"),$A127,BD$5)*$DF127</f>
        <v>0</v>
      </c>
      <c r="BE127" s="228">
        <f t="shared" ca="1" si="154"/>
        <v>0</v>
      </c>
      <c r="BF127" s="228">
        <f t="shared" ca="1" si="154"/>
        <v>0</v>
      </c>
      <c r="BG127" s="228">
        <f t="shared" ca="1" si="154"/>
        <v>0</v>
      </c>
      <c r="BH127" s="228">
        <f t="shared" ca="1" si="154"/>
        <v>0</v>
      </c>
      <c r="BI127" s="228">
        <f t="shared" ca="1" si="154"/>
        <v>0</v>
      </c>
      <c r="BJ127" s="228">
        <f t="shared" ca="1" si="154"/>
        <v>0</v>
      </c>
      <c r="BK127" s="228">
        <f t="shared" ca="1" si="154"/>
        <v>0</v>
      </c>
      <c r="BL127" s="228">
        <f t="shared" ca="1" si="154"/>
        <v>0</v>
      </c>
      <c r="BM127" s="228">
        <f t="shared" ca="1" si="154"/>
        <v>0</v>
      </c>
      <c r="BN127" s="228">
        <f t="shared" ca="1" si="154"/>
        <v>0</v>
      </c>
      <c r="BO127" s="228">
        <f t="shared" ca="1" si="154"/>
        <v>0</v>
      </c>
      <c r="BP127" s="228">
        <f t="shared" ca="1" si="154"/>
        <v>0</v>
      </c>
      <c r="BQ127" s="228">
        <f t="shared" ca="1" si="154"/>
        <v>0</v>
      </c>
      <c r="BR127" s="228">
        <f t="shared" ca="1" si="154"/>
        <v>0</v>
      </c>
      <c r="BS127" s="228">
        <f t="shared" ca="1" si="154"/>
        <v>0</v>
      </c>
      <c r="BT127" s="228">
        <f t="shared" ref="BT127:CI129" ca="1" si="155">OFFSET(INDIRECT("'"&amp;Opt_alt&amp;"'!H12"),$A127,BT$5)*$DF127</f>
        <v>0</v>
      </c>
      <c r="BU127" s="228">
        <f t="shared" ca="1" si="155"/>
        <v>0</v>
      </c>
      <c r="BV127" s="228">
        <f t="shared" ca="1" si="155"/>
        <v>0</v>
      </c>
      <c r="BW127" s="228">
        <f t="shared" ca="1" si="155"/>
        <v>0</v>
      </c>
      <c r="BX127" s="228">
        <f t="shared" ca="1" si="155"/>
        <v>0</v>
      </c>
      <c r="BY127" s="228">
        <f t="shared" ca="1" si="155"/>
        <v>0</v>
      </c>
      <c r="BZ127" s="228">
        <f t="shared" ca="1" si="155"/>
        <v>0</v>
      </c>
      <c r="CA127" s="228">
        <f t="shared" ca="1" si="155"/>
        <v>0</v>
      </c>
      <c r="CB127" s="228">
        <f t="shared" ca="1" si="155"/>
        <v>0</v>
      </c>
      <c r="CC127" s="228">
        <f t="shared" ca="1" si="155"/>
        <v>0</v>
      </c>
      <c r="CD127" s="228">
        <f t="shared" ca="1" si="155"/>
        <v>0</v>
      </c>
      <c r="CE127" s="228">
        <f t="shared" ca="1" si="155"/>
        <v>0</v>
      </c>
      <c r="CF127" s="228">
        <f t="shared" ca="1" si="155"/>
        <v>0</v>
      </c>
      <c r="CG127" s="228">
        <f t="shared" ca="1" si="155"/>
        <v>0</v>
      </c>
      <c r="CH127" s="228">
        <f t="shared" ca="1" si="155"/>
        <v>0</v>
      </c>
      <c r="CI127" s="228">
        <f t="shared" ca="1" si="155"/>
        <v>0</v>
      </c>
      <c r="CJ127" s="228">
        <f t="shared" ref="CJ127:CY129" ca="1" si="156">OFFSET(INDIRECT("'"&amp;Opt_alt&amp;"'!H12"),$A127,CJ$5)*$DF127</f>
        <v>0</v>
      </c>
      <c r="CK127" s="228">
        <f t="shared" ca="1" si="156"/>
        <v>0</v>
      </c>
      <c r="CL127" s="228">
        <f t="shared" ca="1" si="156"/>
        <v>0</v>
      </c>
      <c r="CM127" s="228">
        <f t="shared" ca="1" si="156"/>
        <v>0</v>
      </c>
      <c r="CN127" s="228">
        <f t="shared" ca="1" si="156"/>
        <v>0</v>
      </c>
      <c r="CO127" s="228">
        <f t="shared" ca="1" si="156"/>
        <v>0</v>
      </c>
      <c r="CP127" s="228">
        <f t="shared" ca="1" si="156"/>
        <v>0</v>
      </c>
      <c r="CQ127" s="228">
        <f t="shared" ca="1" si="156"/>
        <v>0</v>
      </c>
      <c r="CR127" s="228">
        <f t="shared" ca="1" si="156"/>
        <v>0</v>
      </c>
      <c r="CS127" s="228">
        <f t="shared" ca="1" si="156"/>
        <v>0</v>
      </c>
      <c r="CT127" s="228">
        <f t="shared" ca="1" si="156"/>
        <v>0</v>
      </c>
      <c r="CU127" s="228">
        <f t="shared" ca="1" si="156"/>
        <v>0</v>
      </c>
      <c r="CV127" s="228">
        <f t="shared" ca="1" si="156"/>
        <v>0</v>
      </c>
      <c r="CW127" s="228">
        <f t="shared" ca="1" si="156"/>
        <v>0</v>
      </c>
      <c r="CX127" s="228">
        <f t="shared" ca="1" si="156"/>
        <v>0</v>
      </c>
      <c r="CY127" s="228">
        <f t="shared" ca="1" si="156"/>
        <v>0</v>
      </c>
      <c r="CZ127" s="228">
        <f t="shared" ref="CT127:DC129" ca="1" si="157">OFFSET(INDIRECT("'"&amp;Opt_alt&amp;"'!H12"),$A127,CZ$5)*$DF127</f>
        <v>0</v>
      </c>
      <c r="DA127" s="228">
        <f t="shared" ca="1" si="157"/>
        <v>0</v>
      </c>
      <c r="DB127" s="228">
        <f t="shared" ca="1" si="157"/>
        <v>0</v>
      </c>
      <c r="DC127" s="228">
        <f t="shared" ca="1" si="157"/>
        <v>0</v>
      </c>
      <c r="DE127" s="403" t="str">
        <f t="shared" ca="1" si="86"/>
        <v>L.2.1.</v>
      </c>
      <c r="DF127" s="273">
        <f ca="1">VLOOKUP(DE127,scenarijai,$DF$6,FALSE)</f>
        <v>1</v>
      </c>
    </row>
    <row r="128" spans="1:112" s="261" customFormat="1" hidden="1">
      <c r="A128" s="210">
        <v>116</v>
      </c>
      <c r="B128" s="347" t="str">
        <f t="shared" ca="1" si="83"/>
        <v>L.2.2.</v>
      </c>
      <c r="C128" s="216" t="str">
        <f t="shared" ca="1" si="84"/>
        <v/>
      </c>
      <c r="D128" s="225"/>
      <c r="E128" s="239" t="str">
        <f t="shared" ca="1" si="85"/>
        <v/>
      </c>
      <c r="F128" s="233">
        <f ca="1">H128+NPV(SD,I128:INDEX(I128:DC128,PAL))</f>
        <v>0</v>
      </c>
      <c r="G128" s="230">
        <f ca="1">SUMIF($H$5:$DC$5,"&lt;="&amp;PAL,$H128:$DC128)</f>
        <v>0</v>
      </c>
      <c r="H128" s="228">
        <f t="shared" ca="1" si="151"/>
        <v>0</v>
      </c>
      <c r="I128" s="228">
        <f t="shared" ca="1" si="151"/>
        <v>0</v>
      </c>
      <c r="J128" s="228">
        <f t="shared" ca="1" si="151"/>
        <v>0</v>
      </c>
      <c r="K128" s="228">
        <f t="shared" ca="1" si="151"/>
        <v>0</v>
      </c>
      <c r="L128" s="228">
        <f t="shared" ca="1" si="151"/>
        <v>0</v>
      </c>
      <c r="M128" s="228">
        <f t="shared" ca="1" si="151"/>
        <v>0</v>
      </c>
      <c r="N128" s="228">
        <f t="shared" ca="1" si="151"/>
        <v>0</v>
      </c>
      <c r="O128" s="228">
        <f t="shared" ca="1" si="151"/>
        <v>0</v>
      </c>
      <c r="P128" s="228">
        <f t="shared" ca="1" si="151"/>
        <v>0</v>
      </c>
      <c r="Q128" s="228">
        <f t="shared" ca="1" si="151"/>
        <v>0</v>
      </c>
      <c r="R128" s="228">
        <f t="shared" ca="1" si="151"/>
        <v>0</v>
      </c>
      <c r="S128" s="228">
        <f t="shared" ca="1" si="151"/>
        <v>0</v>
      </c>
      <c r="T128" s="228">
        <f t="shared" ca="1" si="151"/>
        <v>0</v>
      </c>
      <c r="U128" s="228">
        <f t="shared" ca="1" si="151"/>
        <v>0</v>
      </c>
      <c r="V128" s="228">
        <f t="shared" ca="1" si="151"/>
        <v>0</v>
      </c>
      <c r="W128" s="228">
        <f t="shared" ca="1" si="151"/>
        <v>0</v>
      </c>
      <c r="X128" s="228">
        <f t="shared" ca="1" si="152"/>
        <v>0</v>
      </c>
      <c r="Y128" s="228">
        <f t="shared" ca="1" si="152"/>
        <v>0</v>
      </c>
      <c r="Z128" s="228">
        <f t="shared" ca="1" si="152"/>
        <v>0</v>
      </c>
      <c r="AA128" s="228">
        <f t="shared" ca="1" si="152"/>
        <v>0</v>
      </c>
      <c r="AB128" s="228">
        <f t="shared" ca="1" si="152"/>
        <v>0</v>
      </c>
      <c r="AC128" s="228">
        <f t="shared" ca="1" si="152"/>
        <v>0</v>
      </c>
      <c r="AD128" s="228">
        <f t="shared" ca="1" si="152"/>
        <v>0</v>
      </c>
      <c r="AE128" s="228">
        <f t="shared" ca="1" si="152"/>
        <v>0</v>
      </c>
      <c r="AF128" s="228">
        <f t="shared" ca="1" si="152"/>
        <v>0</v>
      </c>
      <c r="AG128" s="228">
        <f t="shared" ca="1" si="152"/>
        <v>0</v>
      </c>
      <c r="AH128" s="228">
        <f t="shared" ca="1" si="152"/>
        <v>0</v>
      </c>
      <c r="AI128" s="228">
        <f t="shared" ca="1" si="152"/>
        <v>0</v>
      </c>
      <c r="AJ128" s="228">
        <f t="shared" ca="1" si="152"/>
        <v>0</v>
      </c>
      <c r="AK128" s="228">
        <f t="shared" ca="1" si="152"/>
        <v>0</v>
      </c>
      <c r="AL128" s="228">
        <f t="shared" ca="1" si="152"/>
        <v>0</v>
      </c>
      <c r="AM128" s="228">
        <f t="shared" ca="1" si="152"/>
        <v>0</v>
      </c>
      <c r="AN128" s="228">
        <f t="shared" ca="1" si="153"/>
        <v>0</v>
      </c>
      <c r="AO128" s="228">
        <f t="shared" ca="1" si="153"/>
        <v>0</v>
      </c>
      <c r="AP128" s="228">
        <f t="shared" ca="1" si="153"/>
        <v>0</v>
      </c>
      <c r="AQ128" s="228">
        <f t="shared" ca="1" si="153"/>
        <v>0</v>
      </c>
      <c r="AR128" s="228">
        <f t="shared" ca="1" si="153"/>
        <v>0</v>
      </c>
      <c r="AS128" s="228">
        <f t="shared" ca="1" si="153"/>
        <v>0</v>
      </c>
      <c r="AT128" s="228">
        <f t="shared" ca="1" si="153"/>
        <v>0</v>
      </c>
      <c r="AU128" s="228">
        <f t="shared" ca="1" si="153"/>
        <v>0</v>
      </c>
      <c r="AV128" s="228">
        <f t="shared" ca="1" si="153"/>
        <v>0</v>
      </c>
      <c r="AW128" s="228">
        <f t="shared" ca="1" si="153"/>
        <v>0</v>
      </c>
      <c r="AX128" s="228">
        <f t="shared" ca="1" si="153"/>
        <v>0</v>
      </c>
      <c r="AY128" s="228">
        <f t="shared" ca="1" si="153"/>
        <v>0</v>
      </c>
      <c r="AZ128" s="228">
        <f t="shared" ca="1" si="153"/>
        <v>0</v>
      </c>
      <c r="BA128" s="228">
        <f t="shared" ca="1" si="153"/>
        <v>0</v>
      </c>
      <c r="BB128" s="228">
        <f t="shared" ca="1" si="153"/>
        <v>0</v>
      </c>
      <c r="BC128" s="228">
        <f t="shared" ca="1" si="153"/>
        <v>0</v>
      </c>
      <c r="BD128" s="228">
        <f t="shared" ca="1" si="154"/>
        <v>0</v>
      </c>
      <c r="BE128" s="228">
        <f t="shared" ca="1" si="154"/>
        <v>0</v>
      </c>
      <c r="BF128" s="228">
        <f t="shared" ca="1" si="154"/>
        <v>0</v>
      </c>
      <c r="BG128" s="228">
        <f t="shared" ca="1" si="154"/>
        <v>0</v>
      </c>
      <c r="BH128" s="228">
        <f t="shared" ca="1" si="154"/>
        <v>0</v>
      </c>
      <c r="BI128" s="228">
        <f t="shared" ca="1" si="154"/>
        <v>0</v>
      </c>
      <c r="BJ128" s="228">
        <f t="shared" ca="1" si="154"/>
        <v>0</v>
      </c>
      <c r="BK128" s="228">
        <f t="shared" ca="1" si="154"/>
        <v>0</v>
      </c>
      <c r="BL128" s="228">
        <f t="shared" ca="1" si="154"/>
        <v>0</v>
      </c>
      <c r="BM128" s="228">
        <f t="shared" ca="1" si="154"/>
        <v>0</v>
      </c>
      <c r="BN128" s="228">
        <f t="shared" ca="1" si="154"/>
        <v>0</v>
      </c>
      <c r="BO128" s="228">
        <f t="shared" ca="1" si="154"/>
        <v>0</v>
      </c>
      <c r="BP128" s="228">
        <f t="shared" ca="1" si="154"/>
        <v>0</v>
      </c>
      <c r="BQ128" s="228">
        <f t="shared" ca="1" si="154"/>
        <v>0</v>
      </c>
      <c r="BR128" s="228">
        <f t="shared" ca="1" si="154"/>
        <v>0</v>
      </c>
      <c r="BS128" s="228">
        <f t="shared" ca="1" si="154"/>
        <v>0</v>
      </c>
      <c r="BT128" s="228">
        <f t="shared" ca="1" si="155"/>
        <v>0</v>
      </c>
      <c r="BU128" s="228">
        <f t="shared" ca="1" si="155"/>
        <v>0</v>
      </c>
      <c r="BV128" s="228">
        <f t="shared" ca="1" si="155"/>
        <v>0</v>
      </c>
      <c r="BW128" s="228">
        <f t="shared" ca="1" si="155"/>
        <v>0</v>
      </c>
      <c r="BX128" s="228">
        <f t="shared" ca="1" si="155"/>
        <v>0</v>
      </c>
      <c r="BY128" s="228">
        <f t="shared" ca="1" si="155"/>
        <v>0</v>
      </c>
      <c r="BZ128" s="228">
        <f t="shared" ca="1" si="155"/>
        <v>0</v>
      </c>
      <c r="CA128" s="228">
        <f t="shared" ca="1" si="155"/>
        <v>0</v>
      </c>
      <c r="CB128" s="228">
        <f t="shared" ca="1" si="155"/>
        <v>0</v>
      </c>
      <c r="CC128" s="228">
        <f t="shared" ca="1" si="155"/>
        <v>0</v>
      </c>
      <c r="CD128" s="228">
        <f t="shared" ca="1" si="155"/>
        <v>0</v>
      </c>
      <c r="CE128" s="228">
        <f t="shared" ca="1" si="155"/>
        <v>0</v>
      </c>
      <c r="CF128" s="228">
        <f t="shared" ca="1" si="155"/>
        <v>0</v>
      </c>
      <c r="CG128" s="228">
        <f t="shared" ca="1" si="155"/>
        <v>0</v>
      </c>
      <c r="CH128" s="228">
        <f t="shared" ca="1" si="155"/>
        <v>0</v>
      </c>
      <c r="CI128" s="228">
        <f t="shared" ca="1" si="155"/>
        <v>0</v>
      </c>
      <c r="CJ128" s="228">
        <f t="shared" ca="1" si="156"/>
        <v>0</v>
      </c>
      <c r="CK128" s="228">
        <f t="shared" ca="1" si="156"/>
        <v>0</v>
      </c>
      <c r="CL128" s="228">
        <f t="shared" ca="1" si="156"/>
        <v>0</v>
      </c>
      <c r="CM128" s="228">
        <f t="shared" ca="1" si="156"/>
        <v>0</v>
      </c>
      <c r="CN128" s="228">
        <f t="shared" ca="1" si="156"/>
        <v>0</v>
      </c>
      <c r="CO128" s="228">
        <f t="shared" ca="1" si="156"/>
        <v>0</v>
      </c>
      <c r="CP128" s="228">
        <f t="shared" ca="1" si="156"/>
        <v>0</v>
      </c>
      <c r="CQ128" s="228">
        <f t="shared" ca="1" si="156"/>
        <v>0</v>
      </c>
      <c r="CR128" s="228">
        <f t="shared" ca="1" si="156"/>
        <v>0</v>
      </c>
      <c r="CS128" s="228">
        <f t="shared" ca="1" si="156"/>
        <v>0</v>
      </c>
      <c r="CT128" s="228">
        <f t="shared" ca="1" si="157"/>
        <v>0</v>
      </c>
      <c r="CU128" s="228">
        <f t="shared" ca="1" si="157"/>
        <v>0</v>
      </c>
      <c r="CV128" s="228">
        <f t="shared" ca="1" si="157"/>
        <v>0</v>
      </c>
      <c r="CW128" s="228">
        <f t="shared" ca="1" si="157"/>
        <v>0</v>
      </c>
      <c r="CX128" s="228">
        <f t="shared" ca="1" si="157"/>
        <v>0</v>
      </c>
      <c r="CY128" s="228">
        <f t="shared" ca="1" si="157"/>
        <v>0</v>
      </c>
      <c r="CZ128" s="228">
        <f t="shared" ca="1" si="157"/>
        <v>0</v>
      </c>
      <c r="DA128" s="228">
        <f t="shared" ca="1" si="157"/>
        <v>0</v>
      </c>
      <c r="DB128" s="228">
        <f t="shared" ca="1" si="157"/>
        <v>0</v>
      </c>
      <c r="DC128" s="228">
        <f t="shared" ca="1" si="157"/>
        <v>0</v>
      </c>
      <c r="DE128" s="403" t="str">
        <f t="shared" ca="1" si="86"/>
        <v>L.2.2.</v>
      </c>
      <c r="DF128" s="273">
        <f ca="1">VLOOKUP(DE128,scenarijai,$DF$6,FALSE)</f>
        <v>1</v>
      </c>
    </row>
    <row r="129" spans="1:112" s="261" customFormat="1" ht="15" hidden="1" thickBot="1">
      <c r="A129" s="210">
        <v>117</v>
      </c>
      <c r="B129" s="348" t="str">
        <f t="shared" ca="1" si="83"/>
        <v>L.2.3.</v>
      </c>
      <c r="C129" s="349" t="str">
        <f t="shared" ca="1" si="84"/>
        <v/>
      </c>
      <c r="D129" s="350"/>
      <c r="E129" s="351" t="str">
        <f t="shared" ca="1" si="85"/>
        <v/>
      </c>
      <c r="F129" s="233">
        <f ca="1">H129+NPV(SD,I129:INDEX(I129:DC129,PAL))</f>
        <v>0</v>
      </c>
      <c r="G129" s="352">
        <f ca="1">SUMIF($H$5:$DC$5,"&lt;="&amp;PAL,$H129:$DC129)</f>
        <v>0</v>
      </c>
      <c r="H129" s="228">
        <f t="shared" ca="1" si="151"/>
        <v>0</v>
      </c>
      <c r="I129" s="228">
        <f t="shared" ca="1" si="151"/>
        <v>0</v>
      </c>
      <c r="J129" s="228">
        <f t="shared" ca="1" si="151"/>
        <v>0</v>
      </c>
      <c r="K129" s="228">
        <f t="shared" ca="1" si="151"/>
        <v>0</v>
      </c>
      <c r="L129" s="228">
        <f t="shared" ca="1" si="151"/>
        <v>0</v>
      </c>
      <c r="M129" s="228">
        <f t="shared" ca="1" si="151"/>
        <v>0</v>
      </c>
      <c r="N129" s="228">
        <f t="shared" ca="1" si="151"/>
        <v>0</v>
      </c>
      <c r="O129" s="228">
        <f t="shared" ca="1" si="151"/>
        <v>0</v>
      </c>
      <c r="P129" s="228">
        <f t="shared" ca="1" si="151"/>
        <v>0</v>
      </c>
      <c r="Q129" s="228">
        <f t="shared" ca="1" si="151"/>
        <v>0</v>
      </c>
      <c r="R129" s="228">
        <f t="shared" ca="1" si="151"/>
        <v>0</v>
      </c>
      <c r="S129" s="228">
        <f t="shared" ca="1" si="151"/>
        <v>0</v>
      </c>
      <c r="T129" s="228">
        <f t="shared" ca="1" si="151"/>
        <v>0</v>
      </c>
      <c r="U129" s="228">
        <f t="shared" ca="1" si="151"/>
        <v>0</v>
      </c>
      <c r="V129" s="228">
        <f t="shared" ca="1" si="151"/>
        <v>0</v>
      </c>
      <c r="W129" s="228">
        <f t="shared" ca="1" si="151"/>
        <v>0</v>
      </c>
      <c r="X129" s="228">
        <f t="shared" ca="1" si="152"/>
        <v>0</v>
      </c>
      <c r="Y129" s="228">
        <f t="shared" ca="1" si="152"/>
        <v>0</v>
      </c>
      <c r="Z129" s="228">
        <f t="shared" ca="1" si="152"/>
        <v>0</v>
      </c>
      <c r="AA129" s="228">
        <f t="shared" ca="1" si="152"/>
        <v>0</v>
      </c>
      <c r="AB129" s="228">
        <f t="shared" ca="1" si="152"/>
        <v>0</v>
      </c>
      <c r="AC129" s="228">
        <f t="shared" ca="1" si="152"/>
        <v>0</v>
      </c>
      <c r="AD129" s="228">
        <f t="shared" ca="1" si="152"/>
        <v>0</v>
      </c>
      <c r="AE129" s="228">
        <f t="shared" ca="1" si="152"/>
        <v>0</v>
      </c>
      <c r="AF129" s="228">
        <f t="shared" ca="1" si="152"/>
        <v>0</v>
      </c>
      <c r="AG129" s="228">
        <f t="shared" ca="1" si="152"/>
        <v>0</v>
      </c>
      <c r="AH129" s="228">
        <f t="shared" ca="1" si="152"/>
        <v>0</v>
      </c>
      <c r="AI129" s="228">
        <f t="shared" ca="1" si="152"/>
        <v>0</v>
      </c>
      <c r="AJ129" s="228">
        <f t="shared" ca="1" si="152"/>
        <v>0</v>
      </c>
      <c r="AK129" s="228">
        <f t="shared" ca="1" si="152"/>
        <v>0</v>
      </c>
      <c r="AL129" s="228">
        <f t="shared" ca="1" si="152"/>
        <v>0</v>
      </c>
      <c r="AM129" s="228">
        <f t="shared" ca="1" si="152"/>
        <v>0</v>
      </c>
      <c r="AN129" s="228">
        <f t="shared" ca="1" si="153"/>
        <v>0</v>
      </c>
      <c r="AO129" s="228">
        <f t="shared" ca="1" si="153"/>
        <v>0</v>
      </c>
      <c r="AP129" s="228">
        <f t="shared" ca="1" si="153"/>
        <v>0</v>
      </c>
      <c r="AQ129" s="228">
        <f t="shared" ca="1" si="153"/>
        <v>0</v>
      </c>
      <c r="AR129" s="228">
        <f t="shared" ca="1" si="153"/>
        <v>0</v>
      </c>
      <c r="AS129" s="228">
        <f t="shared" ca="1" si="153"/>
        <v>0</v>
      </c>
      <c r="AT129" s="228">
        <f t="shared" ca="1" si="153"/>
        <v>0</v>
      </c>
      <c r="AU129" s="228">
        <f t="shared" ca="1" si="153"/>
        <v>0</v>
      </c>
      <c r="AV129" s="228">
        <f t="shared" ca="1" si="153"/>
        <v>0</v>
      </c>
      <c r="AW129" s="228">
        <f t="shared" ca="1" si="153"/>
        <v>0</v>
      </c>
      <c r="AX129" s="228">
        <f t="shared" ca="1" si="153"/>
        <v>0</v>
      </c>
      <c r="AY129" s="228">
        <f t="shared" ca="1" si="153"/>
        <v>0</v>
      </c>
      <c r="AZ129" s="228">
        <f t="shared" ca="1" si="153"/>
        <v>0</v>
      </c>
      <c r="BA129" s="228">
        <f t="shared" ca="1" si="153"/>
        <v>0</v>
      </c>
      <c r="BB129" s="228">
        <f t="shared" ca="1" si="153"/>
        <v>0</v>
      </c>
      <c r="BC129" s="228">
        <f t="shared" ca="1" si="153"/>
        <v>0</v>
      </c>
      <c r="BD129" s="228">
        <f t="shared" ca="1" si="154"/>
        <v>0</v>
      </c>
      <c r="BE129" s="228">
        <f t="shared" ca="1" si="154"/>
        <v>0</v>
      </c>
      <c r="BF129" s="228">
        <f t="shared" ca="1" si="154"/>
        <v>0</v>
      </c>
      <c r="BG129" s="228">
        <f t="shared" ca="1" si="154"/>
        <v>0</v>
      </c>
      <c r="BH129" s="228">
        <f t="shared" ca="1" si="154"/>
        <v>0</v>
      </c>
      <c r="BI129" s="228">
        <f t="shared" ca="1" si="154"/>
        <v>0</v>
      </c>
      <c r="BJ129" s="228">
        <f t="shared" ca="1" si="154"/>
        <v>0</v>
      </c>
      <c r="BK129" s="228">
        <f t="shared" ca="1" si="154"/>
        <v>0</v>
      </c>
      <c r="BL129" s="228">
        <f t="shared" ca="1" si="154"/>
        <v>0</v>
      </c>
      <c r="BM129" s="228">
        <f t="shared" ca="1" si="154"/>
        <v>0</v>
      </c>
      <c r="BN129" s="228">
        <f t="shared" ca="1" si="154"/>
        <v>0</v>
      </c>
      <c r="BO129" s="228">
        <f t="shared" ca="1" si="154"/>
        <v>0</v>
      </c>
      <c r="BP129" s="228">
        <f t="shared" ca="1" si="154"/>
        <v>0</v>
      </c>
      <c r="BQ129" s="228">
        <f t="shared" ca="1" si="154"/>
        <v>0</v>
      </c>
      <c r="BR129" s="228">
        <f t="shared" ca="1" si="154"/>
        <v>0</v>
      </c>
      <c r="BS129" s="228">
        <f t="shared" ca="1" si="154"/>
        <v>0</v>
      </c>
      <c r="BT129" s="228">
        <f t="shared" ca="1" si="155"/>
        <v>0</v>
      </c>
      <c r="BU129" s="228">
        <f t="shared" ca="1" si="155"/>
        <v>0</v>
      </c>
      <c r="BV129" s="228">
        <f t="shared" ca="1" si="155"/>
        <v>0</v>
      </c>
      <c r="BW129" s="228">
        <f t="shared" ca="1" si="155"/>
        <v>0</v>
      </c>
      <c r="BX129" s="228">
        <f t="shared" ca="1" si="155"/>
        <v>0</v>
      </c>
      <c r="BY129" s="228">
        <f t="shared" ca="1" si="155"/>
        <v>0</v>
      </c>
      <c r="BZ129" s="228">
        <f t="shared" ca="1" si="155"/>
        <v>0</v>
      </c>
      <c r="CA129" s="228">
        <f t="shared" ca="1" si="155"/>
        <v>0</v>
      </c>
      <c r="CB129" s="228">
        <f t="shared" ca="1" si="155"/>
        <v>0</v>
      </c>
      <c r="CC129" s="228">
        <f t="shared" ca="1" si="155"/>
        <v>0</v>
      </c>
      <c r="CD129" s="228">
        <f t="shared" ca="1" si="155"/>
        <v>0</v>
      </c>
      <c r="CE129" s="228">
        <f t="shared" ca="1" si="155"/>
        <v>0</v>
      </c>
      <c r="CF129" s="228">
        <f t="shared" ca="1" si="155"/>
        <v>0</v>
      </c>
      <c r="CG129" s="228">
        <f t="shared" ca="1" si="155"/>
        <v>0</v>
      </c>
      <c r="CH129" s="228">
        <f t="shared" ca="1" si="155"/>
        <v>0</v>
      </c>
      <c r="CI129" s="228">
        <f t="shared" ca="1" si="155"/>
        <v>0</v>
      </c>
      <c r="CJ129" s="228">
        <f t="shared" ca="1" si="156"/>
        <v>0</v>
      </c>
      <c r="CK129" s="228">
        <f t="shared" ca="1" si="156"/>
        <v>0</v>
      </c>
      <c r="CL129" s="228">
        <f t="shared" ca="1" si="156"/>
        <v>0</v>
      </c>
      <c r="CM129" s="228">
        <f t="shared" ca="1" si="156"/>
        <v>0</v>
      </c>
      <c r="CN129" s="228">
        <f t="shared" ca="1" si="156"/>
        <v>0</v>
      </c>
      <c r="CO129" s="228">
        <f t="shared" ca="1" si="156"/>
        <v>0</v>
      </c>
      <c r="CP129" s="228">
        <f t="shared" ca="1" si="156"/>
        <v>0</v>
      </c>
      <c r="CQ129" s="228">
        <f t="shared" ca="1" si="156"/>
        <v>0</v>
      </c>
      <c r="CR129" s="228">
        <f t="shared" ca="1" si="156"/>
        <v>0</v>
      </c>
      <c r="CS129" s="228">
        <f t="shared" ca="1" si="156"/>
        <v>0</v>
      </c>
      <c r="CT129" s="228">
        <f t="shared" ca="1" si="157"/>
        <v>0</v>
      </c>
      <c r="CU129" s="228">
        <f t="shared" ca="1" si="157"/>
        <v>0</v>
      </c>
      <c r="CV129" s="228">
        <f t="shared" ca="1" si="157"/>
        <v>0</v>
      </c>
      <c r="CW129" s="228">
        <f t="shared" ca="1" si="157"/>
        <v>0</v>
      </c>
      <c r="CX129" s="228">
        <f t="shared" ca="1" si="157"/>
        <v>0</v>
      </c>
      <c r="CY129" s="228">
        <f t="shared" ca="1" si="157"/>
        <v>0</v>
      </c>
      <c r="CZ129" s="228">
        <f t="shared" ca="1" si="157"/>
        <v>0</v>
      </c>
      <c r="DA129" s="228">
        <f t="shared" ca="1" si="157"/>
        <v>0</v>
      </c>
      <c r="DB129" s="228">
        <f t="shared" ca="1" si="157"/>
        <v>0</v>
      </c>
      <c r="DC129" s="228">
        <f t="shared" ca="1" si="157"/>
        <v>0</v>
      </c>
      <c r="DE129" s="403" t="str">
        <f t="shared" ca="1" si="86"/>
        <v>L.2.3.</v>
      </c>
      <c r="DF129" s="273">
        <f ca="1">VLOOKUP(DE129,scenarijai,$DF$6,FALSE)</f>
        <v>1</v>
      </c>
    </row>
    <row r="130" spans="1:112" ht="15" hidden="1" customHeight="1">
      <c r="B130" s="341" t="s">
        <v>28</v>
      </c>
      <c r="C130" s="384" t="s">
        <v>257</v>
      </c>
      <c r="D130" s="358"/>
      <c r="E130" s="362"/>
      <c r="F130" s="366">
        <f ca="1">H130+NPV(SD,I130:INDEX(I130:DC130,PAL))</f>
        <v>97166039.429596245</v>
      </c>
      <c r="G130" s="288">
        <f ca="1">SUMIF($H$5:$DC$5,"&lt;="&amp;PAL,$H130:$DC130)</f>
        <v>116700000</v>
      </c>
      <c r="H130" s="365">
        <f ca="1">H$8+H$9-H$113</f>
        <v>11000000</v>
      </c>
      <c r="I130" s="353">
        <f t="shared" ref="I130:BT130" ca="1" si="158">I$8+I$9-I$113</f>
        <v>12000000</v>
      </c>
      <c r="J130" s="353">
        <f t="shared" ca="1" si="158"/>
        <v>13000000</v>
      </c>
      <c r="K130" s="353">
        <f t="shared" ca="1" si="158"/>
        <v>14000000</v>
      </c>
      <c r="L130" s="353">
        <f t="shared" ca="1" si="158"/>
        <v>15000000</v>
      </c>
      <c r="M130" s="353">
        <f t="shared" ca="1" si="158"/>
        <v>16000000</v>
      </c>
      <c r="N130" s="353">
        <f t="shared" ca="1" si="158"/>
        <v>17000000</v>
      </c>
      <c r="O130" s="353">
        <f t="shared" ca="1" si="158"/>
        <v>18700000</v>
      </c>
      <c r="P130" s="353">
        <f t="shared" ca="1" si="158"/>
        <v>0</v>
      </c>
      <c r="Q130" s="353">
        <f t="shared" ca="1" si="158"/>
        <v>0</v>
      </c>
      <c r="R130" s="353">
        <f t="shared" ca="1" si="158"/>
        <v>0</v>
      </c>
      <c r="S130" s="353">
        <f t="shared" ca="1" si="158"/>
        <v>0</v>
      </c>
      <c r="T130" s="353">
        <f t="shared" ca="1" si="158"/>
        <v>0</v>
      </c>
      <c r="U130" s="353">
        <f t="shared" ca="1" si="158"/>
        <v>0</v>
      </c>
      <c r="V130" s="353">
        <f t="shared" ca="1" si="158"/>
        <v>0</v>
      </c>
      <c r="W130" s="353">
        <f t="shared" ca="1" si="158"/>
        <v>0</v>
      </c>
      <c r="X130" s="353">
        <f t="shared" ca="1" si="158"/>
        <v>0</v>
      </c>
      <c r="Y130" s="353">
        <f t="shared" ca="1" si="158"/>
        <v>0</v>
      </c>
      <c r="Z130" s="353">
        <f t="shared" ca="1" si="158"/>
        <v>0</v>
      </c>
      <c r="AA130" s="353">
        <f t="shared" ca="1" si="158"/>
        <v>0</v>
      </c>
      <c r="AB130" s="353">
        <f t="shared" ca="1" si="158"/>
        <v>0</v>
      </c>
      <c r="AC130" s="353">
        <f t="shared" ca="1" si="158"/>
        <v>0</v>
      </c>
      <c r="AD130" s="353">
        <f t="shared" ca="1" si="158"/>
        <v>0</v>
      </c>
      <c r="AE130" s="353">
        <f t="shared" ca="1" si="158"/>
        <v>0</v>
      </c>
      <c r="AF130" s="353">
        <f t="shared" ca="1" si="158"/>
        <v>0</v>
      </c>
      <c r="AG130" s="353">
        <f t="shared" ca="1" si="158"/>
        <v>0</v>
      </c>
      <c r="AH130" s="353">
        <f t="shared" ca="1" si="158"/>
        <v>0</v>
      </c>
      <c r="AI130" s="353">
        <f t="shared" ca="1" si="158"/>
        <v>0</v>
      </c>
      <c r="AJ130" s="353">
        <f t="shared" ca="1" si="158"/>
        <v>0</v>
      </c>
      <c r="AK130" s="353">
        <f t="shared" ca="1" si="158"/>
        <v>0</v>
      </c>
      <c r="AL130" s="353">
        <f t="shared" ca="1" si="158"/>
        <v>0</v>
      </c>
      <c r="AM130" s="353">
        <f t="shared" ca="1" si="158"/>
        <v>0</v>
      </c>
      <c r="AN130" s="353">
        <f t="shared" ca="1" si="158"/>
        <v>0</v>
      </c>
      <c r="AO130" s="353">
        <f t="shared" ca="1" si="158"/>
        <v>0</v>
      </c>
      <c r="AP130" s="353">
        <f t="shared" ca="1" si="158"/>
        <v>0</v>
      </c>
      <c r="AQ130" s="353">
        <f t="shared" ca="1" si="158"/>
        <v>0</v>
      </c>
      <c r="AR130" s="353">
        <f t="shared" ca="1" si="158"/>
        <v>0</v>
      </c>
      <c r="AS130" s="353">
        <f t="shared" ca="1" si="158"/>
        <v>0</v>
      </c>
      <c r="AT130" s="353">
        <f t="shared" ca="1" si="158"/>
        <v>0</v>
      </c>
      <c r="AU130" s="353">
        <f t="shared" ca="1" si="158"/>
        <v>0</v>
      </c>
      <c r="AV130" s="353">
        <f t="shared" ca="1" si="158"/>
        <v>0</v>
      </c>
      <c r="AW130" s="353">
        <f t="shared" ca="1" si="158"/>
        <v>0</v>
      </c>
      <c r="AX130" s="353">
        <f t="shared" ca="1" si="158"/>
        <v>0</v>
      </c>
      <c r="AY130" s="353">
        <f t="shared" ca="1" si="158"/>
        <v>0</v>
      </c>
      <c r="AZ130" s="353">
        <f t="shared" ca="1" si="158"/>
        <v>0</v>
      </c>
      <c r="BA130" s="353">
        <f t="shared" ca="1" si="158"/>
        <v>0</v>
      </c>
      <c r="BB130" s="353">
        <f t="shared" ca="1" si="158"/>
        <v>0</v>
      </c>
      <c r="BC130" s="353">
        <f t="shared" ca="1" si="158"/>
        <v>0</v>
      </c>
      <c r="BD130" s="353">
        <f t="shared" ca="1" si="158"/>
        <v>0</v>
      </c>
      <c r="BE130" s="353">
        <f t="shared" ca="1" si="158"/>
        <v>0</v>
      </c>
      <c r="BF130" s="353">
        <f t="shared" ca="1" si="158"/>
        <v>0</v>
      </c>
      <c r="BG130" s="353">
        <f t="shared" ca="1" si="158"/>
        <v>0</v>
      </c>
      <c r="BH130" s="353">
        <f t="shared" ca="1" si="158"/>
        <v>0</v>
      </c>
      <c r="BI130" s="353">
        <f t="shared" ca="1" si="158"/>
        <v>0</v>
      </c>
      <c r="BJ130" s="353">
        <f t="shared" ca="1" si="158"/>
        <v>0</v>
      </c>
      <c r="BK130" s="353">
        <f t="shared" ca="1" si="158"/>
        <v>0</v>
      </c>
      <c r="BL130" s="353">
        <f t="shared" ca="1" si="158"/>
        <v>0</v>
      </c>
      <c r="BM130" s="353">
        <f t="shared" ca="1" si="158"/>
        <v>0</v>
      </c>
      <c r="BN130" s="353">
        <f t="shared" ca="1" si="158"/>
        <v>0</v>
      </c>
      <c r="BO130" s="353">
        <f t="shared" ca="1" si="158"/>
        <v>0</v>
      </c>
      <c r="BP130" s="353">
        <f t="shared" ca="1" si="158"/>
        <v>0</v>
      </c>
      <c r="BQ130" s="353">
        <f t="shared" ca="1" si="158"/>
        <v>0</v>
      </c>
      <c r="BR130" s="353">
        <f t="shared" ca="1" si="158"/>
        <v>0</v>
      </c>
      <c r="BS130" s="353">
        <f t="shared" ca="1" si="158"/>
        <v>0</v>
      </c>
      <c r="BT130" s="353">
        <f t="shared" ca="1" si="158"/>
        <v>0</v>
      </c>
      <c r="BU130" s="353">
        <f t="shared" ref="BU130:DC130" ca="1" si="159">BU$8+BU$9-BU$113</f>
        <v>0</v>
      </c>
      <c r="BV130" s="353">
        <f t="shared" ca="1" si="159"/>
        <v>0</v>
      </c>
      <c r="BW130" s="353">
        <f t="shared" ca="1" si="159"/>
        <v>0</v>
      </c>
      <c r="BX130" s="353">
        <f t="shared" ca="1" si="159"/>
        <v>0</v>
      </c>
      <c r="BY130" s="353">
        <f t="shared" ca="1" si="159"/>
        <v>0</v>
      </c>
      <c r="BZ130" s="353">
        <f t="shared" ca="1" si="159"/>
        <v>0</v>
      </c>
      <c r="CA130" s="353">
        <f t="shared" ca="1" si="159"/>
        <v>0</v>
      </c>
      <c r="CB130" s="353">
        <f t="shared" ca="1" si="159"/>
        <v>0</v>
      </c>
      <c r="CC130" s="353">
        <f t="shared" ca="1" si="159"/>
        <v>0</v>
      </c>
      <c r="CD130" s="353">
        <f t="shared" ca="1" si="159"/>
        <v>0</v>
      </c>
      <c r="CE130" s="353">
        <f t="shared" ca="1" si="159"/>
        <v>0</v>
      </c>
      <c r="CF130" s="353">
        <f t="shared" ca="1" si="159"/>
        <v>0</v>
      </c>
      <c r="CG130" s="353">
        <f t="shared" ca="1" si="159"/>
        <v>0</v>
      </c>
      <c r="CH130" s="353">
        <f t="shared" ca="1" si="159"/>
        <v>0</v>
      </c>
      <c r="CI130" s="353">
        <f t="shared" ca="1" si="159"/>
        <v>0</v>
      </c>
      <c r="CJ130" s="353">
        <f t="shared" ca="1" si="159"/>
        <v>0</v>
      </c>
      <c r="CK130" s="353">
        <f t="shared" ca="1" si="159"/>
        <v>0</v>
      </c>
      <c r="CL130" s="353">
        <f t="shared" ca="1" si="159"/>
        <v>0</v>
      </c>
      <c r="CM130" s="353">
        <f t="shared" ca="1" si="159"/>
        <v>0</v>
      </c>
      <c r="CN130" s="353">
        <f t="shared" ca="1" si="159"/>
        <v>0</v>
      </c>
      <c r="CO130" s="353">
        <f t="shared" ca="1" si="159"/>
        <v>0</v>
      </c>
      <c r="CP130" s="353">
        <f t="shared" ca="1" si="159"/>
        <v>0</v>
      </c>
      <c r="CQ130" s="353">
        <f t="shared" ca="1" si="159"/>
        <v>0</v>
      </c>
      <c r="CR130" s="353">
        <f t="shared" ca="1" si="159"/>
        <v>0</v>
      </c>
      <c r="CS130" s="353">
        <f t="shared" ca="1" si="159"/>
        <v>0</v>
      </c>
      <c r="CT130" s="353">
        <f t="shared" ca="1" si="159"/>
        <v>0</v>
      </c>
      <c r="CU130" s="353">
        <f t="shared" ca="1" si="159"/>
        <v>0</v>
      </c>
      <c r="CV130" s="353">
        <f t="shared" ca="1" si="159"/>
        <v>0</v>
      </c>
      <c r="CW130" s="353">
        <f t="shared" ca="1" si="159"/>
        <v>0</v>
      </c>
      <c r="CX130" s="353">
        <f t="shared" ca="1" si="159"/>
        <v>0</v>
      </c>
      <c r="CY130" s="353">
        <f t="shared" ca="1" si="159"/>
        <v>0</v>
      </c>
      <c r="CZ130" s="353">
        <f t="shared" ca="1" si="159"/>
        <v>0</v>
      </c>
      <c r="DA130" s="353">
        <f t="shared" ca="1" si="159"/>
        <v>0</v>
      </c>
      <c r="DB130" s="353">
        <f t="shared" ca="1" si="159"/>
        <v>0</v>
      </c>
      <c r="DC130" s="354">
        <f t="shared" ca="1" si="159"/>
        <v>0</v>
      </c>
      <c r="DF130" s="278"/>
      <c r="DG130" s="261"/>
      <c r="DH130" s="261"/>
    </row>
    <row r="131" spans="1:112" ht="15" hidden="1" customHeight="1">
      <c r="B131" s="242" t="s">
        <v>209</v>
      </c>
      <c r="C131" s="385" t="s">
        <v>263</v>
      </c>
      <c r="D131" s="359"/>
      <c r="E131" s="363"/>
      <c r="F131" s="367">
        <f ca="1">H131+NPV(SD,I131:INDEX(I131:DC131,PAL))</f>
        <v>284590564.06822133</v>
      </c>
      <c r="G131" s="368">
        <f ca="1">SUMIF($H$5:$DC$5,"&lt;="&amp;PAL,$H131:$DC131)</f>
        <v>364000000</v>
      </c>
      <c r="H131" s="360">
        <f t="shared" ref="H131:BS131" ca="1" si="160">H$89-H$114</f>
        <v>0</v>
      </c>
      <c r="I131" s="284">
        <f t="shared" ca="1" si="160"/>
        <v>11000000</v>
      </c>
      <c r="J131" s="284">
        <f t="shared" ca="1" si="160"/>
        <v>23000000</v>
      </c>
      <c r="K131" s="284">
        <f t="shared" ca="1" si="160"/>
        <v>36000000</v>
      </c>
      <c r="L131" s="284">
        <f t="shared" ca="1" si="160"/>
        <v>50000000</v>
      </c>
      <c r="M131" s="284">
        <f t="shared" ca="1" si="160"/>
        <v>65000000</v>
      </c>
      <c r="N131" s="284">
        <f t="shared" ca="1" si="160"/>
        <v>81000000</v>
      </c>
      <c r="O131" s="284">
        <f t="shared" ca="1" si="160"/>
        <v>98000000</v>
      </c>
      <c r="P131" s="284">
        <f t="shared" ca="1" si="160"/>
        <v>0</v>
      </c>
      <c r="Q131" s="284">
        <f t="shared" ca="1" si="160"/>
        <v>0</v>
      </c>
      <c r="R131" s="284">
        <f t="shared" ca="1" si="160"/>
        <v>0</v>
      </c>
      <c r="S131" s="284">
        <f t="shared" ca="1" si="160"/>
        <v>0</v>
      </c>
      <c r="T131" s="284">
        <f t="shared" ca="1" si="160"/>
        <v>0</v>
      </c>
      <c r="U131" s="284">
        <f t="shared" ca="1" si="160"/>
        <v>0</v>
      </c>
      <c r="V131" s="284">
        <f t="shared" ca="1" si="160"/>
        <v>0</v>
      </c>
      <c r="W131" s="284">
        <f t="shared" ca="1" si="160"/>
        <v>0</v>
      </c>
      <c r="X131" s="284">
        <f t="shared" ca="1" si="160"/>
        <v>0</v>
      </c>
      <c r="Y131" s="284">
        <f t="shared" ca="1" si="160"/>
        <v>0</v>
      </c>
      <c r="Z131" s="284">
        <f t="shared" ca="1" si="160"/>
        <v>0</v>
      </c>
      <c r="AA131" s="284">
        <f t="shared" ca="1" si="160"/>
        <v>0</v>
      </c>
      <c r="AB131" s="284">
        <f t="shared" ca="1" si="160"/>
        <v>0</v>
      </c>
      <c r="AC131" s="284">
        <f t="shared" ca="1" si="160"/>
        <v>0</v>
      </c>
      <c r="AD131" s="284">
        <f t="shared" ca="1" si="160"/>
        <v>0</v>
      </c>
      <c r="AE131" s="284">
        <f t="shared" ca="1" si="160"/>
        <v>0</v>
      </c>
      <c r="AF131" s="284">
        <f t="shared" ca="1" si="160"/>
        <v>0</v>
      </c>
      <c r="AG131" s="284">
        <f t="shared" ca="1" si="160"/>
        <v>0</v>
      </c>
      <c r="AH131" s="284">
        <f t="shared" ca="1" si="160"/>
        <v>0</v>
      </c>
      <c r="AI131" s="284">
        <f t="shared" ca="1" si="160"/>
        <v>0</v>
      </c>
      <c r="AJ131" s="284">
        <f t="shared" ca="1" si="160"/>
        <v>0</v>
      </c>
      <c r="AK131" s="284">
        <f t="shared" ca="1" si="160"/>
        <v>0</v>
      </c>
      <c r="AL131" s="284">
        <f t="shared" ca="1" si="160"/>
        <v>0</v>
      </c>
      <c r="AM131" s="284">
        <f t="shared" ca="1" si="160"/>
        <v>0</v>
      </c>
      <c r="AN131" s="284">
        <f t="shared" ca="1" si="160"/>
        <v>0</v>
      </c>
      <c r="AO131" s="284">
        <f t="shared" ca="1" si="160"/>
        <v>0</v>
      </c>
      <c r="AP131" s="284">
        <f t="shared" ca="1" si="160"/>
        <v>0</v>
      </c>
      <c r="AQ131" s="284">
        <f t="shared" ca="1" si="160"/>
        <v>0</v>
      </c>
      <c r="AR131" s="284">
        <f t="shared" ca="1" si="160"/>
        <v>0</v>
      </c>
      <c r="AS131" s="284">
        <f t="shared" ca="1" si="160"/>
        <v>0</v>
      </c>
      <c r="AT131" s="284">
        <f t="shared" ca="1" si="160"/>
        <v>0</v>
      </c>
      <c r="AU131" s="284">
        <f t="shared" ca="1" si="160"/>
        <v>0</v>
      </c>
      <c r="AV131" s="284">
        <f t="shared" ca="1" si="160"/>
        <v>0</v>
      </c>
      <c r="AW131" s="284">
        <f t="shared" ca="1" si="160"/>
        <v>0</v>
      </c>
      <c r="AX131" s="284">
        <f t="shared" ca="1" si="160"/>
        <v>0</v>
      </c>
      <c r="AY131" s="284">
        <f t="shared" ca="1" si="160"/>
        <v>0</v>
      </c>
      <c r="AZ131" s="284">
        <f t="shared" ca="1" si="160"/>
        <v>0</v>
      </c>
      <c r="BA131" s="284">
        <f t="shared" ca="1" si="160"/>
        <v>0</v>
      </c>
      <c r="BB131" s="284">
        <f t="shared" ca="1" si="160"/>
        <v>0</v>
      </c>
      <c r="BC131" s="284">
        <f t="shared" ca="1" si="160"/>
        <v>0</v>
      </c>
      <c r="BD131" s="284">
        <f t="shared" ca="1" si="160"/>
        <v>0</v>
      </c>
      <c r="BE131" s="284">
        <f t="shared" ca="1" si="160"/>
        <v>0</v>
      </c>
      <c r="BF131" s="284">
        <f t="shared" ca="1" si="160"/>
        <v>0</v>
      </c>
      <c r="BG131" s="284">
        <f t="shared" ca="1" si="160"/>
        <v>0</v>
      </c>
      <c r="BH131" s="284">
        <f t="shared" ca="1" si="160"/>
        <v>0</v>
      </c>
      <c r="BI131" s="284">
        <f t="shared" ca="1" si="160"/>
        <v>0</v>
      </c>
      <c r="BJ131" s="284">
        <f t="shared" ca="1" si="160"/>
        <v>0</v>
      </c>
      <c r="BK131" s="284">
        <f t="shared" ca="1" si="160"/>
        <v>0</v>
      </c>
      <c r="BL131" s="284">
        <f t="shared" ca="1" si="160"/>
        <v>0</v>
      </c>
      <c r="BM131" s="284">
        <f t="shared" ca="1" si="160"/>
        <v>0</v>
      </c>
      <c r="BN131" s="284">
        <f t="shared" ca="1" si="160"/>
        <v>0</v>
      </c>
      <c r="BO131" s="284">
        <f t="shared" ca="1" si="160"/>
        <v>0</v>
      </c>
      <c r="BP131" s="284">
        <f t="shared" ca="1" si="160"/>
        <v>0</v>
      </c>
      <c r="BQ131" s="284">
        <f t="shared" ca="1" si="160"/>
        <v>0</v>
      </c>
      <c r="BR131" s="284">
        <f t="shared" ca="1" si="160"/>
        <v>0</v>
      </c>
      <c r="BS131" s="284">
        <f t="shared" ca="1" si="160"/>
        <v>0</v>
      </c>
      <c r="BT131" s="284">
        <f t="shared" ref="BT131:DC131" ca="1" si="161">BT$89-BT$114</f>
        <v>0</v>
      </c>
      <c r="BU131" s="284">
        <f t="shared" ca="1" si="161"/>
        <v>0</v>
      </c>
      <c r="BV131" s="284">
        <f t="shared" ca="1" si="161"/>
        <v>0</v>
      </c>
      <c r="BW131" s="284">
        <f t="shared" ca="1" si="161"/>
        <v>0</v>
      </c>
      <c r="BX131" s="284">
        <f t="shared" ca="1" si="161"/>
        <v>0</v>
      </c>
      <c r="BY131" s="284">
        <f t="shared" ca="1" si="161"/>
        <v>0</v>
      </c>
      <c r="BZ131" s="284">
        <f t="shared" ca="1" si="161"/>
        <v>0</v>
      </c>
      <c r="CA131" s="284">
        <f t="shared" ca="1" si="161"/>
        <v>0</v>
      </c>
      <c r="CB131" s="284">
        <f t="shared" ca="1" si="161"/>
        <v>0</v>
      </c>
      <c r="CC131" s="284">
        <f t="shared" ca="1" si="161"/>
        <v>0</v>
      </c>
      <c r="CD131" s="284">
        <f t="shared" ca="1" si="161"/>
        <v>0</v>
      </c>
      <c r="CE131" s="284">
        <f t="shared" ca="1" si="161"/>
        <v>0</v>
      </c>
      <c r="CF131" s="284">
        <f t="shared" ca="1" si="161"/>
        <v>0</v>
      </c>
      <c r="CG131" s="284">
        <f t="shared" ca="1" si="161"/>
        <v>0</v>
      </c>
      <c r="CH131" s="284">
        <f t="shared" ca="1" si="161"/>
        <v>0</v>
      </c>
      <c r="CI131" s="284">
        <f t="shared" ca="1" si="161"/>
        <v>0</v>
      </c>
      <c r="CJ131" s="284">
        <f t="shared" ca="1" si="161"/>
        <v>0</v>
      </c>
      <c r="CK131" s="284">
        <f t="shared" ca="1" si="161"/>
        <v>0</v>
      </c>
      <c r="CL131" s="284">
        <f t="shared" ca="1" si="161"/>
        <v>0</v>
      </c>
      <c r="CM131" s="284">
        <f t="shared" ca="1" si="161"/>
        <v>0</v>
      </c>
      <c r="CN131" s="284">
        <f t="shared" ca="1" si="161"/>
        <v>0</v>
      </c>
      <c r="CO131" s="284">
        <f t="shared" ca="1" si="161"/>
        <v>0</v>
      </c>
      <c r="CP131" s="284">
        <f t="shared" ca="1" si="161"/>
        <v>0</v>
      </c>
      <c r="CQ131" s="284">
        <f t="shared" ca="1" si="161"/>
        <v>0</v>
      </c>
      <c r="CR131" s="284">
        <f t="shared" ca="1" si="161"/>
        <v>0</v>
      </c>
      <c r="CS131" s="284">
        <f t="shared" ca="1" si="161"/>
        <v>0</v>
      </c>
      <c r="CT131" s="284">
        <f t="shared" ca="1" si="161"/>
        <v>0</v>
      </c>
      <c r="CU131" s="284">
        <f t="shared" ca="1" si="161"/>
        <v>0</v>
      </c>
      <c r="CV131" s="284">
        <f t="shared" ca="1" si="161"/>
        <v>0</v>
      </c>
      <c r="CW131" s="284">
        <f t="shared" ca="1" si="161"/>
        <v>0</v>
      </c>
      <c r="CX131" s="284">
        <f t="shared" ca="1" si="161"/>
        <v>0</v>
      </c>
      <c r="CY131" s="284">
        <f t="shared" ca="1" si="161"/>
        <v>0</v>
      </c>
      <c r="CZ131" s="284">
        <f t="shared" ca="1" si="161"/>
        <v>0</v>
      </c>
      <c r="DA131" s="284">
        <f t="shared" ca="1" si="161"/>
        <v>0</v>
      </c>
      <c r="DB131" s="284">
        <f t="shared" ca="1" si="161"/>
        <v>0</v>
      </c>
      <c r="DC131" s="355">
        <f t="shared" ca="1" si="161"/>
        <v>0</v>
      </c>
      <c r="DF131" s="278"/>
      <c r="DG131" s="261"/>
      <c r="DH131" s="261"/>
    </row>
    <row r="132" spans="1:112" ht="15" hidden="1" customHeight="1">
      <c r="B132" s="242" t="s">
        <v>194</v>
      </c>
      <c r="C132" s="385" t="s">
        <v>16</v>
      </c>
      <c r="D132" s="359"/>
      <c r="E132" s="363"/>
      <c r="F132" s="369">
        <f ca="1">H132+NPV(FD,I132:INDEX(I132:DC132,PAL))</f>
        <v>0</v>
      </c>
      <c r="G132" s="368">
        <f ca="1">SUMIF($H$5:$DC$5,"&lt;="&amp;PAL,$H132:$DC132)</f>
        <v>0</v>
      </c>
      <c r="H132" s="360">
        <f t="shared" ref="H132:BS132" ca="1" si="162">SUM(H$21,H$32,H$43,H$55,H$66,H$77,H$88)</f>
        <v>0</v>
      </c>
      <c r="I132" s="284">
        <f t="shared" ca="1" si="162"/>
        <v>0</v>
      </c>
      <c r="J132" s="284">
        <f t="shared" ca="1" si="162"/>
        <v>0</v>
      </c>
      <c r="K132" s="284">
        <f t="shared" ca="1" si="162"/>
        <v>0</v>
      </c>
      <c r="L132" s="284">
        <f t="shared" ca="1" si="162"/>
        <v>0</v>
      </c>
      <c r="M132" s="284">
        <f t="shared" ca="1" si="162"/>
        <v>0</v>
      </c>
      <c r="N132" s="284">
        <f t="shared" ca="1" si="162"/>
        <v>0</v>
      </c>
      <c r="O132" s="284">
        <f t="shared" ca="1" si="162"/>
        <v>0</v>
      </c>
      <c r="P132" s="284">
        <f t="shared" ca="1" si="162"/>
        <v>0</v>
      </c>
      <c r="Q132" s="284">
        <f t="shared" ca="1" si="162"/>
        <v>0</v>
      </c>
      <c r="R132" s="284">
        <f t="shared" ca="1" si="162"/>
        <v>0</v>
      </c>
      <c r="S132" s="284">
        <f t="shared" ca="1" si="162"/>
        <v>0</v>
      </c>
      <c r="T132" s="284">
        <f t="shared" ca="1" si="162"/>
        <v>0</v>
      </c>
      <c r="U132" s="284">
        <f t="shared" ca="1" si="162"/>
        <v>0</v>
      </c>
      <c r="V132" s="284">
        <f t="shared" ca="1" si="162"/>
        <v>0</v>
      </c>
      <c r="W132" s="284">
        <f t="shared" ca="1" si="162"/>
        <v>0</v>
      </c>
      <c r="X132" s="284">
        <f t="shared" ca="1" si="162"/>
        <v>0</v>
      </c>
      <c r="Y132" s="284">
        <f t="shared" ca="1" si="162"/>
        <v>0</v>
      </c>
      <c r="Z132" s="284">
        <f t="shared" ca="1" si="162"/>
        <v>0</v>
      </c>
      <c r="AA132" s="284">
        <f t="shared" ca="1" si="162"/>
        <v>0</v>
      </c>
      <c r="AB132" s="284">
        <f t="shared" ca="1" si="162"/>
        <v>0</v>
      </c>
      <c r="AC132" s="284">
        <f t="shared" ca="1" si="162"/>
        <v>0</v>
      </c>
      <c r="AD132" s="284">
        <f t="shared" ca="1" si="162"/>
        <v>0</v>
      </c>
      <c r="AE132" s="284">
        <f t="shared" ca="1" si="162"/>
        <v>0</v>
      </c>
      <c r="AF132" s="284">
        <f t="shared" ca="1" si="162"/>
        <v>0</v>
      </c>
      <c r="AG132" s="284">
        <f t="shared" ca="1" si="162"/>
        <v>0</v>
      </c>
      <c r="AH132" s="284">
        <f t="shared" ca="1" si="162"/>
        <v>0</v>
      </c>
      <c r="AI132" s="284">
        <f t="shared" ca="1" si="162"/>
        <v>0</v>
      </c>
      <c r="AJ132" s="284">
        <f t="shared" ca="1" si="162"/>
        <v>0</v>
      </c>
      <c r="AK132" s="284">
        <f t="shared" ca="1" si="162"/>
        <v>0</v>
      </c>
      <c r="AL132" s="284">
        <f t="shared" ca="1" si="162"/>
        <v>0</v>
      </c>
      <c r="AM132" s="284">
        <f t="shared" ca="1" si="162"/>
        <v>0</v>
      </c>
      <c r="AN132" s="284">
        <f t="shared" ca="1" si="162"/>
        <v>0</v>
      </c>
      <c r="AO132" s="284">
        <f t="shared" ca="1" si="162"/>
        <v>0</v>
      </c>
      <c r="AP132" s="284">
        <f t="shared" ca="1" si="162"/>
        <v>0</v>
      </c>
      <c r="AQ132" s="284">
        <f t="shared" ca="1" si="162"/>
        <v>0</v>
      </c>
      <c r="AR132" s="284">
        <f t="shared" ca="1" si="162"/>
        <v>0</v>
      </c>
      <c r="AS132" s="284">
        <f t="shared" ca="1" si="162"/>
        <v>0</v>
      </c>
      <c r="AT132" s="284">
        <f t="shared" ca="1" si="162"/>
        <v>0</v>
      </c>
      <c r="AU132" s="284">
        <f t="shared" ca="1" si="162"/>
        <v>0</v>
      </c>
      <c r="AV132" s="284">
        <f t="shared" ca="1" si="162"/>
        <v>0</v>
      </c>
      <c r="AW132" s="284">
        <f t="shared" ca="1" si="162"/>
        <v>0</v>
      </c>
      <c r="AX132" s="284">
        <f t="shared" ca="1" si="162"/>
        <v>0</v>
      </c>
      <c r="AY132" s="284">
        <f t="shared" ca="1" si="162"/>
        <v>0</v>
      </c>
      <c r="AZ132" s="284">
        <f t="shared" ca="1" si="162"/>
        <v>0</v>
      </c>
      <c r="BA132" s="284">
        <f t="shared" ca="1" si="162"/>
        <v>0</v>
      </c>
      <c r="BB132" s="284">
        <f t="shared" ca="1" si="162"/>
        <v>0</v>
      </c>
      <c r="BC132" s="284">
        <f t="shared" ca="1" si="162"/>
        <v>0</v>
      </c>
      <c r="BD132" s="284">
        <f t="shared" ca="1" si="162"/>
        <v>0</v>
      </c>
      <c r="BE132" s="284">
        <f t="shared" ca="1" si="162"/>
        <v>0</v>
      </c>
      <c r="BF132" s="284">
        <f t="shared" ca="1" si="162"/>
        <v>0</v>
      </c>
      <c r="BG132" s="284">
        <f t="shared" ca="1" si="162"/>
        <v>0</v>
      </c>
      <c r="BH132" s="284">
        <f t="shared" ca="1" si="162"/>
        <v>0</v>
      </c>
      <c r="BI132" s="284">
        <f t="shared" ca="1" si="162"/>
        <v>0</v>
      </c>
      <c r="BJ132" s="284">
        <f t="shared" ca="1" si="162"/>
        <v>0</v>
      </c>
      <c r="BK132" s="284">
        <f t="shared" ca="1" si="162"/>
        <v>0</v>
      </c>
      <c r="BL132" s="284">
        <f t="shared" ca="1" si="162"/>
        <v>0</v>
      </c>
      <c r="BM132" s="284">
        <f t="shared" ca="1" si="162"/>
        <v>0</v>
      </c>
      <c r="BN132" s="284">
        <f t="shared" ca="1" si="162"/>
        <v>0</v>
      </c>
      <c r="BO132" s="284">
        <f t="shared" ca="1" si="162"/>
        <v>0</v>
      </c>
      <c r="BP132" s="284">
        <f t="shared" ca="1" si="162"/>
        <v>0</v>
      </c>
      <c r="BQ132" s="284">
        <f t="shared" ca="1" si="162"/>
        <v>0</v>
      </c>
      <c r="BR132" s="284">
        <f t="shared" ca="1" si="162"/>
        <v>0</v>
      </c>
      <c r="BS132" s="284">
        <f t="shared" ca="1" si="162"/>
        <v>0</v>
      </c>
      <c r="BT132" s="284">
        <f t="shared" ref="BT132:DC132" ca="1" si="163">SUM(BT$21,BT$32,BT$43,BT$55,BT$66,BT$77,BT$88)</f>
        <v>0</v>
      </c>
      <c r="BU132" s="284">
        <f t="shared" ca="1" si="163"/>
        <v>0</v>
      </c>
      <c r="BV132" s="284">
        <f t="shared" ca="1" si="163"/>
        <v>0</v>
      </c>
      <c r="BW132" s="284">
        <f t="shared" ca="1" si="163"/>
        <v>0</v>
      </c>
      <c r="BX132" s="284">
        <f t="shared" ca="1" si="163"/>
        <v>0</v>
      </c>
      <c r="BY132" s="284">
        <f t="shared" ca="1" si="163"/>
        <v>0</v>
      </c>
      <c r="BZ132" s="284">
        <f t="shared" ca="1" si="163"/>
        <v>0</v>
      </c>
      <c r="CA132" s="284">
        <f t="shared" ca="1" si="163"/>
        <v>0</v>
      </c>
      <c r="CB132" s="284">
        <f t="shared" ca="1" si="163"/>
        <v>0</v>
      </c>
      <c r="CC132" s="284">
        <f t="shared" ca="1" si="163"/>
        <v>0</v>
      </c>
      <c r="CD132" s="284">
        <f t="shared" ca="1" si="163"/>
        <v>0</v>
      </c>
      <c r="CE132" s="284">
        <f t="shared" ca="1" si="163"/>
        <v>0</v>
      </c>
      <c r="CF132" s="284">
        <f t="shared" ca="1" si="163"/>
        <v>0</v>
      </c>
      <c r="CG132" s="284">
        <f t="shared" ca="1" si="163"/>
        <v>0</v>
      </c>
      <c r="CH132" s="284">
        <f t="shared" ca="1" si="163"/>
        <v>0</v>
      </c>
      <c r="CI132" s="284">
        <f t="shared" ca="1" si="163"/>
        <v>0</v>
      </c>
      <c r="CJ132" s="284">
        <f t="shared" ca="1" si="163"/>
        <v>0</v>
      </c>
      <c r="CK132" s="284">
        <f t="shared" ca="1" si="163"/>
        <v>0</v>
      </c>
      <c r="CL132" s="284">
        <f t="shared" ca="1" si="163"/>
        <v>0</v>
      </c>
      <c r="CM132" s="284">
        <f t="shared" ca="1" si="163"/>
        <v>0</v>
      </c>
      <c r="CN132" s="284">
        <f t="shared" ca="1" si="163"/>
        <v>0</v>
      </c>
      <c r="CO132" s="284">
        <f t="shared" ca="1" si="163"/>
        <v>0</v>
      </c>
      <c r="CP132" s="284">
        <f t="shared" ca="1" si="163"/>
        <v>0</v>
      </c>
      <c r="CQ132" s="284">
        <f t="shared" ca="1" si="163"/>
        <v>0</v>
      </c>
      <c r="CR132" s="284">
        <f t="shared" ca="1" si="163"/>
        <v>0</v>
      </c>
      <c r="CS132" s="284">
        <f t="shared" ca="1" si="163"/>
        <v>0</v>
      </c>
      <c r="CT132" s="284">
        <f t="shared" ca="1" si="163"/>
        <v>0</v>
      </c>
      <c r="CU132" s="284">
        <f t="shared" ca="1" si="163"/>
        <v>0</v>
      </c>
      <c r="CV132" s="284">
        <f t="shared" ca="1" si="163"/>
        <v>0</v>
      </c>
      <c r="CW132" s="284">
        <f t="shared" ca="1" si="163"/>
        <v>0</v>
      </c>
      <c r="CX132" s="284">
        <f t="shared" ca="1" si="163"/>
        <v>0</v>
      </c>
      <c r="CY132" s="284">
        <f t="shared" ca="1" si="163"/>
        <v>0</v>
      </c>
      <c r="CZ132" s="284">
        <f t="shared" ca="1" si="163"/>
        <v>0</v>
      </c>
      <c r="DA132" s="284">
        <f t="shared" ca="1" si="163"/>
        <v>0</v>
      </c>
      <c r="DB132" s="284">
        <f t="shared" ca="1" si="163"/>
        <v>0</v>
      </c>
      <c r="DC132" s="355">
        <f t="shared" ca="1" si="163"/>
        <v>0</v>
      </c>
      <c r="DF132" s="278"/>
    </row>
    <row r="133" spans="1:112" ht="15" hidden="1" customHeight="1">
      <c r="B133" s="242" t="s">
        <v>195</v>
      </c>
      <c r="C133" s="385" t="s">
        <v>264</v>
      </c>
      <c r="D133" s="359"/>
      <c r="E133" s="363"/>
      <c r="F133" s="369">
        <f ca="1">H133+NPV(SD,I133:INDEX(I133:DC133,PAL))</f>
        <v>0</v>
      </c>
      <c r="G133" s="368">
        <f ca="1">SUMIF($H$5:$DC$5,"&lt;="&amp;PAL,$H133:$DC133)</f>
        <v>0</v>
      </c>
      <c r="H133" s="360">
        <f ca="1">H132-SUMPRODUCT(H$21:H$88,$DH$21:$DH$88)</f>
        <v>0</v>
      </c>
      <c r="I133" s="284">
        <f t="shared" ref="I133:BT133" ca="1" si="164">I132-SUMPRODUCT(I$21:I$88,$DI$21:$DI$88)</f>
        <v>0</v>
      </c>
      <c r="J133" s="284">
        <f t="shared" ca="1" si="164"/>
        <v>0</v>
      </c>
      <c r="K133" s="284">
        <f t="shared" ca="1" si="164"/>
        <v>0</v>
      </c>
      <c r="L133" s="284">
        <f t="shared" ca="1" si="164"/>
        <v>0</v>
      </c>
      <c r="M133" s="284">
        <f t="shared" ca="1" si="164"/>
        <v>0</v>
      </c>
      <c r="N133" s="284">
        <f t="shared" ca="1" si="164"/>
        <v>0</v>
      </c>
      <c r="O133" s="284">
        <f t="shared" ca="1" si="164"/>
        <v>0</v>
      </c>
      <c r="P133" s="284">
        <f t="shared" ca="1" si="164"/>
        <v>0</v>
      </c>
      <c r="Q133" s="284">
        <f t="shared" ca="1" si="164"/>
        <v>0</v>
      </c>
      <c r="R133" s="284">
        <f t="shared" ca="1" si="164"/>
        <v>0</v>
      </c>
      <c r="S133" s="284">
        <f t="shared" ca="1" si="164"/>
        <v>0</v>
      </c>
      <c r="T133" s="284">
        <f t="shared" ca="1" si="164"/>
        <v>0</v>
      </c>
      <c r="U133" s="284">
        <f t="shared" ca="1" si="164"/>
        <v>0</v>
      </c>
      <c r="V133" s="284">
        <f t="shared" ca="1" si="164"/>
        <v>0</v>
      </c>
      <c r="W133" s="284">
        <f ca="1">W132-SUMPRODUCT(W$21:W$88,$DH$21:$DH$88)</f>
        <v>0</v>
      </c>
      <c r="X133" s="284">
        <f t="shared" ca="1" si="164"/>
        <v>0</v>
      </c>
      <c r="Y133" s="284">
        <f t="shared" ca="1" si="164"/>
        <v>0</v>
      </c>
      <c r="Z133" s="284">
        <f t="shared" ca="1" si="164"/>
        <v>0</v>
      </c>
      <c r="AA133" s="284">
        <f t="shared" ca="1" si="164"/>
        <v>0</v>
      </c>
      <c r="AB133" s="284">
        <f t="shared" ca="1" si="164"/>
        <v>0</v>
      </c>
      <c r="AC133" s="284">
        <f t="shared" ca="1" si="164"/>
        <v>0</v>
      </c>
      <c r="AD133" s="284">
        <f t="shared" ca="1" si="164"/>
        <v>0</v>
      </c>
      <c r="AE133" s="284">
        <f t="shared" ca="1" si="164"/>
        <v>0</v>
      </c>
      <c r="AF133" s="284">
        <f t="shared" ca="1" si="164"/>
        <v>0</v>
      </c>
      <c r="AG133" s="284">
        <f t="shared" ca="1" si="164"/>
        <v>0</v>
      </c>
      <c r="AH133" s="284">
        <f t="shared" ca="1" si="164"/>
        <v>0</v>
      </c>
      <c r="AI133" s="284">
        <f t="shared" ca="1" si="164"/>
        <v>0</v>
      </c>
      <c r="AJ133" s="284">
        <f t="shared" ca="1" si="164"/>
        <v>0</v>
      </c>
      <c r="AK133" s="284">
        <f t="shared" ca="1" si="164"/>
        <v>0</v>
      </c>
      <c r="AL133" s="284">
        <f t="shared" ca="1" si="164"/>
        <v>0</v>
      </c>
      <c r="AM133" s="284">
        <f t="shared" ca="1" si="164"/>
        <v>0</v>
      </c>
      <c r="AN133" s="284">
        <f t="shared" ca="1" si="164"/>
        <v>0</v>
      </c>
      <c r="AO133" s="284">
        <f t="shared" ca="1" si="164"/>
        <v>0</v>
      </c>
      <c r="AP133" s="284">
        <f t="shared" ca="1" si="164"/>
        <v>0</v>
      </c>
      <c r="AQ133" s="284">
        <f t="shared" ca="1" si="164"/>
        <v>0</v>
      </c>
      <c r="AR133" s="284">
        <f t="shared" ca="1" si="164"/>
        <v>0</v>
      </c>
      <c r="AS133" s="284">
        <f t="shared" ca="1" si="164"/>
        <v>0</v>
      </c>
      <c r="AT133" s="284">
        <f t="shared" ca="1" si="164"/>
        <v>0</v>
      </c>
      <c r="AU133" s="284">
        <f t="shared" ca="1" si="164"/>
        <v>0</v>
      </c>
      <c r="AV133" s="284">
        <f t="shared" ca="1" si="164"/>
        <v>0</v>
      </c>
      <c r="AW133" s="284">
        <f t="shared" ca="1" si="164"/>
        <v>0</v>
      </c>
      <c r="AX133" s="284">
        <f t="shared" ca="1" si="164"/>
        <v>0</v>
      </c>
      <c r="AY133" s="284">
        <f t="shared" ca="1" si="164"/>
        <v>0</v>
      </c>
      <c r="AZ133" s="284">
        <f t="shared" ca="1" si="164"/>
        <v>0</v>
      </c>
      <c r="BA133" s="284">
        <f t="shared" ca="1" si="164"/>
        <v>0</v>
      </c>
      <c r="BB133" s="284">
        <f t="shared" ca="1" si="164"/>
        <v>0</v>
      </c>
      <c r="BC133" s="284">
        <f t="shared" ca="1" si="164"/>
        <v>0</v>
      </c>
      <c r="BD133" s="284">
        <f t="shared" ca="1" si="164"/>
        <v>0</v>
      </c>
      <c r="BE133" s="284">
        <f t="shared" ca="1" si="164"/>
        <v>0</v>
      </c>
      <c r="BF133" s="284">
        <f t="shared" ca="1" si="164"/>
        <v>0</v>
      </c>
      <c r="BG133" s="284">
        <f t="shared" ca="1" si="164"/>
        <v>0</v>
      </c>
      <c r="BH133" s="284">
        <f t="shared" ca="1" si="164"/>
        <v>0</v>
      </c>
      <c r="BI133" s="284">
        <f t="shared" ca="1" si="164"/>
        <v>0</v>
      </c>
      <c r="BJ133" s="284">
        <f t="shared" ca="1" si="164"/>
        <v>0</v>
      </c>
      <c r="BK133" s="284">
        <f t="shared" ca="1" si="164"/>
        <v>0</v>
      </c>
      <c r="BL133" s="284">
        <f t="shared" ca="1" si="164"/>
        <v>0</v>
      </c>
      <c r="BM133" s="284">
        <f t="shared" ca="1" si="164"/>
        <v>0</v>
      </c>
      <c r="BN133" s="284">
        <f t="shared" ca="1" si="164"/>
        <v>0</v>
      </c>
      <c r="BO133" s="284">
        <f t="shared" ca="1" si="164"/>
        <v>0</v>
      </c>
      <c r="BP133" s="284">
        <f t="shared" ca="1" si="164"/>
        <v>0</v>
      </c>
      <c r="BQ133" s="284">
        <f t="shared" ca="1" si="164"/>
        <v>0</v>
      </c>
      <c r="BR133" s="284">
        <f t="shared" ca="1" si="164"/>
        <v>0</v>
      </c>
      <c r="BS133" s="284">
        <f t="shared" ca="1" si="164"/>
        <v>0</v>
      </c>
      <c r="BT133" s="284">
        <f t="shared" ca="1" si="164"/>
        <v>0</v>
      </c>
      <c r="BU133" s="284">
        <f t="shared" ref="BU133:DC133" ca="1" si="165">BU132-SUMPRODUCT(BU$21:BU$88,$DI$21:$DI$88)</f>
        <v>0</v>
      </c>
      <c r="BV133" s="284">
        <f t="shared" ca="1" si="165"/>
        <v>0</v>
      </c>
      <c r="BW133" s="284">
        <f t="shared" ca="1" si="165"/>
        <v>0</v>
      </c>
      <c r="BX133" s="284">
        <f t="shared" ca="1" si="165"/>
        <v>0</v>
      </c>
      <c r="BY133" s="284">
        <f t="shared" ca="1" si="165"/>
        <v>0</v>
      </c>
      <c r="BZ133" s="284">
        <f t="shared" ca="1" si="165"/>
        <v>0</v>
      </c>
      <c r="CA133" s="284">
        <f t="shared" ca="1" si="165"/>
        <v>0</v>
      </c>
      <c r="CB133" s="284">
        <f t="shared" ca="1" si="165"/>
        <v>0</v>
      </c>
      <c r="CC133" s="284">
        <f t="shared" ca="1" si="165"/>
        <v>0</v>
      </c>
      <c r="CD133" s="284">
        <f t="shared" ca="1" si="165"/>
        <v>0</v>
      </c>
      <c r="CE133" s="284">
        <f t="shared" ca="1" si="165"/>
        <v>0</v>
      </c>
      <c r="CF133" s="284">
        <f t="shared" ca="1" si="165"/>
        <v>0</v>
      </c>
      <c r="CG133" s="284">
        <f t="shared" ca="1" si="165"/>
        <v>0</v>
      </c>
      <c r="CH133" s="284">
        <f t="shared" ca="1" si="165"/>
        <v>0</v>
      </c>
      <c r="CI133" s="284">
        <f t="shared" ca="1" si="165"/>
        <v>0</v>
      </c>
      <c r="CJ133" s="284">
        <f t="shared" ca="1" si="165"/>
        <v>0</v>
      </c>
      <c r="CK133" s="284">
        <f t="shared" ca="1" si="165"/>
        <v>0</v>
      </c>
      <c r="CL133" s="284">
        <f t="shared" ca="1" si="165"/>
        <v>0</v>
      </c>
      <c r="CM133" s="284">
        <f t="shared" ca="1" si="165"/>
        <v>0</v>
      </c>
      <c r="CN133" s="284">
        <f t="shared" ca="1" si="165"/>
        <v>0</v>
      </c>
      <c r="CO133" s="284">
        <f t="shared" ca="1" si="165"/>
        <v>0</v>
      </c>
      <c r="CP133" s="284">
        <f t="shared" ca="1" si="165"/>
        <v>0</v>
      </c>
      <c r="CQ133" s="284">
        <f t="shared" ca="1" si="165"/>
        <v>0</v>
      </c>
      <c r="CR133" s="284">
        <f t="shared" ca="1" si="165"/>
        <v>0</v>
      </c>
      <c r="CS133" s="284">
        <f t="shared" ca="1" si="165"/>
        <v>0</v>
      </c>
      <c r="CT133" s="284">
        <f t="shared" ca="1" si="165"/>
        <v>0</v>
      </c>
      <c r="CU133" s="284">
        <f t="shared" ca="1" si="165"/>
        <v>0</v>
      </c>
      <c r="CV133" s="284">
        <f t="shared" ca="1" si="165"/>
        <v>0</v>
      </c>
      <c r="CW133" s="284">
        <f t="shared" ca="1" si="165"/>
        <v>0</v>
      </c>
      <c r="CX133" s="284">
        <f t="shared" ca="1" si="165"/>
        <v>0</v>
      </c>
      <c r="CY133" s="284">
        <f t="shared" ca="1" si="165"/>
        <v>0</v>
      </c>
      <c r="CZ133" s="284">
        <f t="shared" ca="1" si="165"/>
        <v>0</v>
      </c>
      <c r="DA133" s="284">
        <f t="shared" ca="1" si="165"/>
        <v>0</v>
      </c>
      <c r="DB133" s="284">
        <f t="shared" ca="1" si="165"/>
        <v>0</v>
      </c>
      <c r="DC133" s="355">
        <f t="shared" ca="1" si="165"/>
        <v>0</v>
      </c>
      <c r="DF133" s="278"/>
    </row>
    <row r="134" spans="1:112" s="261" customFormat="1" ht="15" hidden="1" customHeight="1" thickBot="1">
      <c r="B134" s="388" t="s">
        <v>241</v>
      </c>
      <c r="C134" s="389" t="s">
        <v>162</v>
      </c>
      <c r="D134" s="390"/>
      <c r="E134" s="387"/>
      <c r="F134" s="369">
        <f ca="1">H134+NPV(SD,I134:INDEX(I134:DC134,PAL))</f>
        <v>-381756603.49781764</v>
      </c>
      <c r="G134" s="368">
        <f ca="1">SUMIF($H$5:$DC$5,"&lt;="&amp;PAL,$H134:$DC134)</f>
        <v>-480700000</v>
      </c>
      <c r="H134" s="361">
        <f ca="1">H117-H130-H131+H133</f>
        <v>-11000000</v>
      </c>
      <c r="I134" s="356">
        <f t="shared" ref="I134:BT134" ca="1" si="166">I117-I130-I131+I133</f>
        <v>-23000000</v>
      </c>
      <c r="J134" s="356">
        <f t="shared" ca="1" si="166"/>
        <v>-36000000</v>
      </c>
      <c r="K134" s="356">
        <f t="shared" ca="1" si="166"/>
        <v>-50000000</v>
      </c>
      <c r="L134" s="356">
        <f t="shared" ca="1" si="166"/>
        <v>-65000000</v>
      </c>
      <c r="M134" s="356">
        <f t="shared" ca="1" si="166"/>
        <v>-81000000</v>
      </c>
      <c r="N134" s="356">
        <f t="shared" ca="1" si="166"/>
        <v>-98000000</v>
      </c>
      <c r="O134" s="356">
        <f t="shared" ca="1" si="166"/>
        <v>-116700000</v>
      </c>
      <c r="P134" s="356">
        <f t="shared" ca="1" si="166"/>
        <v>0</v>
      </c>
      <c r="Q134" s="356">
        <f t="shared" ca="1" si="166"/>
        <v>0</v>
      </c>
      <c r="R134" s="356">
        <f t="shared" ca="1" si="166"/>
        <v>0</v>
      </c>
      <c r="S134" s="356">
        <f t="shared" ca="1" si="166"/>
        <v>0</v>
      </c>
      <c r="T134" s="356">
        <f t="shared" ca="1" si="166"/>
        <v>0</v>
      </c>
      <c r="U134" s="356">
        <f t="shared" ca="1" si="166"/>
        <v>0</v>
      </c>
      <c r="V134" s="356">
        <f t="shared" ca="1" si="166"/>
        <v>0</v>
      </c>
      <c r="W134" s="356">
        <f t="shared" ca="1" si="166"/>
        <v>0</v>
      </c>
      <c r="X134" s="356">
        <f t="shared" ca="1" si="166"/>
        <v>0</v>
      </c>
      <c r="Y134" s="356">
        <f t="shared" ca="1" si="166"/>
        <v>0</v>
      </c>
      <c r="Z134" s="356">
        <f t="shared" ca="1" si="166"/>
        <v>0</v>
      </c>
      <c r="AA134" s="356">
        <f t="shared" ca="1" si="166"/>
        <v>0</v>
      </c>
      <c r="AB134" s="356">
        <f t="shared" ca="1" si="166"/>
        <v>0</v>
      </c>
      <c r="AC134" s="356">
        <f t="shared" ca="1" si="166"/>
        <v>0</v>
      </c>
      <c r="AD134" s="356">
        <f t="shared" ca="1" si="166"/>
        <v>0</v>
      </c>
      <c r="AE134" s="356">
        <f t="shared" ca="1" si="166"/>
        <v>0</v>
      </c>
      <c r="AF134" s="356">
        <f t="shared" ca="1" si="166"/>
        <v>0</v>
      </c>
      <c r="AG134" s="356">
        <f t="shared" ca="1" si="166"/>
        <v>0</v>
      </c>
      <c r="AH134" s="356">
        <f t="shared" ca="1" si="166"/>
        <v>0</v>
      </c>
      <c r="AI134" s="356">
        <f t="shared" ca="1" si="166"/>
        <v>0</v>
      </c>
      <c r="AJ134" s="356">
        <f t="shared" ca="1" si="166"/>
        <v>0</v>
      </c>
      <c r="AK134" s="356">
        <f t="shared" ca="1" si="166"/>
        <v>0</v>
      </c>
      <c r="AL134" s="356">
        <f t="shared" ca="1" si="166"/>
        <v>0</v>
      </c>
      <c r="AM134" s="356">
        <f t="shared" ca="1" si="166"/>
        <v>0</v>
      </c>
      <c r="AN134" s="356">
        <f t="shared" ca="1" si="166"/>
        <v>0</v>
      </c>
      <c r="AO134" s="356">
        <f t="shared" ca="1" si="166"/>
        <v>0</v>
      </c>
      <c r="AP134" s="356">
        <f t="shared" ca="1" si="166"/>
        <v>0</v>
      </c>
      <c r="AQ134" s="356">
        <f t="shared" ca="1" si="166"/>
        <v>0</v>
      </c>
      <c r="AR134" s="356">
        <f t="shared" ca="1" si="166"/>
        <v>0</v>
      </c>
      <c r="AS134" s="356">
        <f t="shared" ca="1" si="166"/>
        <v>0</v>
      </c>
      <c r="AT134" s="356">
        <f t="shared" ca="1" si="166"/>
        <v>0</v>
      </c>
      <c r="AU134" s="356">
        <f t="shared" ca="1" si="166"/>
        <v>0</v>
      </c>
      <c r="AV134" s="356">
        <f t="shared" ca="1" si="166"/>
        <v>0</v>
      </c>
      <c r="AW134" s="356">
        <f t="shared" ca="1" si="166"/>
        <v>0</v>
      </c>
      <c r="AX134" s="356">
        <f t="shared" ca="1" si="166"/>
        <v>0</v>
      </c>
      <c r="AY134" s="356">
        <f t="shared" ca="1" si="166"/>
        <v>0</v>
      </c>
      <c r="AZ134" s="356">
        <f t="shared" ca="1" si="166"/>
        <v>0</v>
      </c>
      <c r="BA134" s="356">
        <f t="shared" ca="1" si="166"/>
        <v>0</v>
      </c>
      <c r="BB134" s="356">
        <f t="shared" ca="1" si="166"/>
        <v>0</v>
      </c>
      <c r="BC134" s="356">
        <f t="shared" ca="1" si="166"/>
        <v>0</v>
      </c>
      <c r="BD134" s="356">
        <f t="shared" ca="1" si="166"/>
        <v>0</v>
      </c>
      <c r="BE134" s="356">
        <f t="shared" ca="1" si="166"/>
        <v>0</v>
      </c>
      <c r="BF134" s="356">
        <f t="shared" ca="1" si="166"/>
        <v>0</v>
      </c>
      <c r="BG134" s="356">
        <f t="shared" ca="1" si="166"/>
        <v>0</v>
      </c>
      <c r="BH134" s="356">
        <f t="shared" ca="1" si="166"/>
        <v>0</v>
      </c>
      <c r="BI134" s="356">
        <f t="shared" ca="1" si="166"/>
        <v>0</v>
      </c>
      <c r="BJ134" s="356">
        <f t="shared" ca="1" si="166"/>
        <v>0</v>
      </c>
      <c r="BK134" s="356">
        <f t="shared" ca="1" si="166"/>
        <v>0</v>
      </c>
      <c r="BL134" s="356">
        <f t="shared" ca="1" si="166"/>
        <v>0</v>
      </c>
      <c r="BM134" s="356">
        <f t="shared" ca="1" si="166"/>
        <v>0</v>
      </c>
      <c r="BN134" s="356">
        <f t="shared" ca="1" si="166"/>
        <v>0</v>
      </c>
      <c r="BO134" s="356">
        <f t="shared" ca="1" si="166"/>
        <v>0</v>
      </c>
      <c r="BP134" s="356">
        <f t="shared" ca="1" si="166"/>
        <v>0</v>
      </c>
      <c r="BQ134" s="356">
        <f t="shared" ca="1" si="166"/>
        <v>0</v>
      </c>
      <c r="BR134" s="356">
        <f t="shared" ca="1" si="166"/>
        <v>0</v>
      </c>
      <c r="BS134" s="356">
        <f t="shared" ca="1" si="166"/>
        <v>0</v>
      </c>
      <c r="BT134" s="356">
        <f t="shared" ca="1" si="166"/>
        <v>0</v>
      </c>
      <c r="BU134" s="356">
        <f t="shared" ref="BU134:DC134" ca="1" si="167">BU117-BU130-BU131+BU133</f>
        <v>0</v>
      </c>
      <c r="BV134" s="356">
        <f t="shared" ca="1" si="167"/>
        <v>0</v>
      </c>
      <c r="BW134" s="356">
        <f t="shared" ca="1" si="167"/>
        <v>0</v>
      </c>
      <c r="BX134" s="356">
        <f t="shared" ca="1" si="167"/>
        <v>0</v>
      </c>
      <c r="BY134" s="356">
        <f t="shared" ca="1" si="167"/>
        <v>0</v>
      </c>
      <c r="BZ134" s="356">
        <f t="shared" ca="1" si="167"/>
        <v>0</v>
      </c>
      <c r="CA134" s="356">
        <f t="shared" ca="1" si="167"/>
        <v>0</v>
      </c>
      <c r="CB134" s="356">
        <f t="shared" ca="1" si="167"/>
        <v>0</v>
      </c>
      <c r="CC134" s="356">
        <f t="shared" ca="1" si="167"/>
        <v>0</v>
      </c>
      <c r="CD134" s="356">
        <f t="shared" ca="1" si="167"/>
        <v>0</v>
      </c>
      <c r="CE134" s="356">
        <f t="shared" ca="1" si="167"/>
        <v>0</v>
      </c>
      <c r="CF134" s="356">
        <f t="shared" ca="1" si="167"/>
        <v>0</v>
      </c>
      <c r="CG134" s="356">
        <f t="shared" ca="1" si="167"/>
        <v>0</v>
      </c>
      <c r="CH134" s="356">
        <f t="shared" ca="1" si="167"/>
        <v>0</v>
      </c>
      <c r="CI134" s="356">
        <f t="shared" ca="1" si="167"/>
        <v>0</v>
      </c>
      <c r="CJ134" s="356">
        <f t="shared" ca="1" si="167"/>
        <v>0</v>
      </c>
      <c r="CK134" s="356">
        <f t="shared" ca="1" si="167"/>
        <v>0</v>
      </c>
      <c r="CL134" s="356">
        <f t="shared" ca="1" si="167"/>
        <v>0</v>
      </c>
      <c r="CM134" s="356">
        <f t="shared" ca="1" si="167"/>
        <v>0</v>
      </c>
      <c r="CN134" s="356">
        <f t="shared" ca="1" si="167"/>
        <v>0</v>
      </c>
      <c r="CO134" s="356">
        <f t="shared" ca="1" si="167"/>
        <v>0</v>
      </c>
      <c r="CP134" s="356">
        <f t="shared" ca="1" si="167"/>
        <v>0</v>
      </c>
      <c r="CQ134" s="356">
        <f t="shared" ca="1" si="167"/>
        <v>0</v>
      </c>
      <c r="CR134" s="356">
        <f t="shared" ca="1" si="167"/>
        <v>0</v>
      </c>
      <c r="CS134" s="356">
        <f t="shared" ca="1" si="167"/>
        <v>0</v>
      </c>
      <c r="CT134" s="356">
        <f t="shared" ca="1" si="167"/>
        <v>0</v>
      </c>
      <c r="CU134" s="356">
        <f t="shared" ca="1" si="167"/>
        <v>0</v>
      </c>
      <c r="CV134" s="356">
        <f t="shared" ca="1" si="167"/>
        <v>0</v>
      </c>
      <c r="CW134" s="356">
        <f t="shared" ca="1" si="167"/>
        <v>0</v>
      </c>
      <c r="CX134" s="356">
        <f t="shared" ca="1" si="167"/>
        <v>0</v>
      </c>
      <c r="CY134" s="356">
        <f t="shared" ca="1" si="167"/>
        <v>0</v>
      </c>
      <c r="CZ134" s="356">
        <f t="shared" ca="1" si="167"/>
        <v>0</v>
      </c>
      <c r="DA134" s="356">
        <f t="shared" ca="1" si="167"/>
        <v>0</v>
      </c>
      <c r="DB134" s="356">
        <f t="shared" ca="1" si="167"/>
        <v>0</v>
      </c>
      <c r="DC134" s="357">
        <f t="shared" ca="1" si="167"/>
        <v>0</v>
      </c>
      <c r="DE134" s="273"/>
      <c r="DG134" s="278"/>
      <c r="DH134" s="278"/>
    </row>
    <row r="135" spans="1:112" s="261" customFormat="1" ht="15" hidden="1" customHeight="1">
      <c r="B135" s="386" t="s">
        <v>242</v>
      </c>
      <c r="C135" s="374" t="s">
        <v>265</v>
      </c>
      <c r="D135" s="374"/>
      <c r="E135" s="374"/>
      <c r="F135" s="366">
        <f ca="1">H135+NPV(FD,I135:INDEX(I135:DC135,PAL))</f>
        <v>399120826.60424411</v>
      </c>
      <c r="G135" s="288">
        <f ca="1">SUMIF($H$5:$DC$5,"&lt;="&amp;PAL,$H135:$DC135)</f>
        <v>480700000</v>
      </c>
      <c r="H135" s="398">
        <f ca="1">H$7-H$112</f>
        <v>11000000</v>
      </c>
      <c r="I135" s="391">
        <f t="shared" ref="I135:BT135" ca="1" si="168">I$7-I$112</f>
        <v>23000000</v>
      </c>
      <c r="J135" s="391">
        <f t="shared" ca="1" si="168"/>
        <v>36000000</v>
      </c>
      <c r="K135" s="391">
        <f t="shared" ca="1" si="168"/>
        <v>50000000</v>
      </c>
      <c r="L135" s="391">
        <f t="shared" ca="1" si="168"/>
        <v>65000000</v>
      </c>
      <c r="M135" s="391">
        <f t="shared" ca="1" si="168"/>
        <v>81000000</v>
      </c>
      <c r="N135" s="391">
        <f t="shared" ca="1" si="168"/>
        <v>98000000</v>
      </c>
      <c r="O135" s="391">
        <f t="shared" ca="1" si="168"/>
        <v>116700000</v>
      </c>
      <c r="P135" s="391">
        <f t="shared" ca="1" si="168"/>
        <v>0</v>
      </c>
      <c r="Q135" s="391">
        <f t="shared" ca="1" si="168"/>
        <v>0</v>
      </c>
      <c r="R135" s="391">
        <f t="shared" ca="1" si="168"/>
        <v>0</v>
      </c>
      <c r="S135" s="391">
        <f t="shared" ca="1" si="168"/>
        <v>0</v>
      </c>
      <c r="T135" s="391">
        <f t="shared" ca="1" si="168"/>
        <v>0</v>
      </c>
      <c r="U135" s="391">
        <f t="shared" ca="1" si="168"/>
        <v>0</v>
      </c>
      <c r="V135" s="391">
        <f t="shared" ca="1" si="168"/>
        <v>0</v>
      </c>
      <c r="W135" s="391">
        <f t="shared" ca="1" si="168"/>
        <v>0</v>
      </c>
      <c r="X135" s="391">
        <f t="shared" ca="1" si="168"/>
        <v>0</v>
      </c>
      <c r="Y135" s="391">
        <f t="shared" ca="1" si="168"/>
        <v>0</v>
      </c>
      <c r="Z135" s="391">
        <f t="shared" ca="1" si="168"/>
        <v>0</v>
      </c>
      <c r="AA135" s="391">
        <f t="shared" ca="1" si="168"/>
        <v>0</v>
      </c>
      <c r="AB135" s="391">
        <f t="shared" ca="1" si="168"/>
        <v>0</v>
      </c>
      <c r="AC135" s="391">
        <f t="shared" ca="1" si="168"/>
        <v>0</v>
      </c>
      <c r="AD135" s="391">
        <f t="shared" ca="1" si="168"/>
        <v>0</v>
      </c>
      <c r="AE135" s="391">
        <f t="shared" ca="1" si="168"/>
        <v>0</v>
      </c>
      <c r="AF135" s="391">
        <f t="shared" ca="1" si="168"/>
        <v>0</v>
      </c>
      <c r="AG135" s="391">
        <f t="shared" ca="1" si="168"/>
        <v>0</v>
      </c>
      <c r="AH135" s="391">
        <f t="shared" ca="1" si="168"/>
        <v>0</v>
      </c>
      <c r="AI135" s="391">
        <f t="shared" ca="1" si="168"/>
        <v>0</v>
      </c>
      <c r="AJ135" s="391">
        <f t="shared" ca="1" si="168"/>
        <v>0</v>
      </c>
      <c r="AK135" s="391">
        <f t="shared" ca="1" si="168"/>
        <v>0</v>
      </c>
      <c r="AL135" s="391">
        <f t="shared" ca="1" si="168"/>
        <v>0</v>
      </c>
      <c r="AM135" s="391">
        <f t="shared" ca="1" si="168"/>
        <v>0</v>
      </c>
      <c r="AN135" s="391">
        <f t="shared" ca="1" si="168"/>
        <v>0</v>
      </c>
      <c r="AO135" s="391">
        <f t="shared" ca="1" si="168"/>
        <v>0</v>
      </c>
      <c r="AP135" s="391">
        <f t="shared" ca="1" si="168"/>
        <v>0</v>
      </c>
      <c r="AQ135" s="391">
        <f t="shared" ca="1" si="168"/>
        <v>0</v>
      </c>
      <c r="AR135" s="391">
        <f t="shared" ca="1" si="168"/>
        <v>0</v>
      </c>
      <c r="AS135" s="391">
        <f t="shared" ca="1" si="168"/>
        <v>0</v>
      </c>
      <c r="AT135" s="391">
        <f t="shared" ca="1" si="168"/>
        <v>0</v>
      </c>
      <c r="AU135" s="391">
        <f t="shared" ca="1" si="168"/>
        <v>0</v>
      </c>
      <c r="AV135" s="391">
        <f t="shared" ca="1" si="168"/>
        <v>0</v>
      </c>
      <c r="AW135" s="391">
        <f t="shared" ca="1" si="168"/>
        <v>0</v>
      </c>
      <c r="AX135" s="391">
        <f t="shared" ca="1" si="168"/>
        <v>0</v>
      </c>
      <c r="AY135" s="391">
        <f t="shared" ca="1" si="168"/>
        <v>0</v>
      </c>
      <c r="AZ135" s="391">
        <f t="shared" ca="1" si="168"/>
        <v>0</v>
      </c>
      <c r="BA135" s="391">
        <f t="shared" ca="1" si="168"/>
        <v>0</v>
      </c>
      <c r="BB135" s="391">
        <f t="shared" ca="1" si="168"/>
        <v>0</v>
      </c>
      <c r="BC135" s="391">
        <f t="shared" ca="1" si="168"/>
        <v>0</v>
      </c>
      <c r="BD135" s="391">
        <f t="shared" ca="1" si="168"/>
        <v>0</v>
      </c>
      <c r="BE135" s="391">
        <f t="shared" ca="1" si="168"/>
        <v>0</v>
      </c>
      <c r="BF135" s="391">
        <f t="shared" ca="1" si="168"/>
        <v>0</v>
      </c>
      <c r="BG135" s="391">
        <f t="shared" ca="1" si="168"/>
        <v>0</v>
      </c>
      <c r="BH135" s="391">
        <f t="shared" ca="1" si="168"/>
        <v>0</v>
      </c>
      <c r="BI135" s="391">
        <f t="shared" ca="1" si="168"/>
        <v>0</v>
      </c>
      <c r="BJ135" s="391">
        <f t="shared" ca="1" si="168"/>
        <v>0</v>
      </c>
      <c r="BK135" s="391">
        <f t="shared" ca="1" si="168"/>
        <v>0</v>
      </c>
      <c r="BL135" s="391">
        <f t="shared" ca="1" si="168"/>
        <v>0</v>
      </c>
      <c r="BM135" s="391">
        <f t="shared" ca="1" si="168"/>
        <v>0</v>
      </c>
      <c r="BN135" s="391">
        <f t="shared" ca="1" si="168"/>
        <v>0</v>
      </c>
      <c r="BO135" s="391">
        <f t="shared" ca="1" si="168"/>
        <v>0</v>
      </c>
      <c r="BP135" s="391">
        <f t="shared" ca="1" si="168"/>
        <v>0</v>
      </c>
      <c r="BQ135" s="391">
        <f t="shared" ca="1" si="168"/>
        <v>0</v>
      </c>
      <c r="BR135" s="391">
        <f t="shared" ca="1" si="168"/>
        <v>0</v>
      </c>
      <c r="BS135" s="391">
        <f t="shared" ca="1" si="168"/>
        <v>0</v>
      </c>
      <c r="BT135" s="391">
        <f t="shared" ca="1" si="168"/>
        <v>0</v>
      </c>
      <c r="BU135" s="391">
        <f t="shared" ref="BU135:DC135" ca="1" si="169">BU$7-BU$112</f>
        <v>0</v>
      </c>
      <c r="BV135" s="391">
        <f t="shared" ca="1" si="169"/>
        <v>0</v>
      </c>
      <c r="BW135" s="391">
        <f t="shared" ca="1" si="169"/>
        <v>0</v>
      </c>
      <c r="BX135" s="391">
        <f t="shared" ca="1" si="169"/>
        <v>0</v>
      </c>
      <c r="BY135" s="391">
        <f t="shared" ca="1" si="169"/>
        <v>0</v>
      </c>
      <c r="BZ135" s="391">
        <f t="shared" ca="1" si="169"/>
        <v>0</v>
      </c>
      <c r="CA135" s="391">
        <f t="shared" ca="1" si="169"/>
        <v>0</v>
      </c>
      <c r="CB135" s="391">
        <f t="shared" ca="1" si="169"/>
        <v>0</v>
      </c>
      <c r="CC135" s="391">
        <f t="shared" ca="1" si="169"/>
        <v>0</v>
      </c>
      <c r="CD135" s="391">
        <f t="shared" ca="1" si="169"/>
        <v>0</v>
      </c>
      <c r="CE135" s="391">
        <f t="shared" ca="1" si="169"/>
        <v>0</v>
      </c>
      <c r="CF135" s="391">
        <f t="shared" ca="1" si="169"/>
        <v>0</v>
      </c>
      <c r="CG135" s="391">
        <f t="shared" ca="1" si="169"/>
        <v>0</v>
      </c>
      <c r="CH135" s="391">
        <f t="shared" ca="1" si="169"/>
        <v>0</v>
      </c>
      <c r="CI135" s="391">
        <f t="shared" ca="1" si="169"/>
        <v>0</v>
      </c>
      <c r="CJ135" s="391">
        <f t="shared" ca="1" si="169"/>
        <v>0</v>
      </c>
      <c r="CK135" s="391">
        <f t="shared" ca="1" si="169"/>
        <v>0</v>
      </c>
      <c r="CL135" s="391">
        <f t="shared" ca="1" si="169"/>
        <v>0</v>
      </c>
      <c r="CM135" s="391">
        <f t="shared" ca="1" si="169"/>
        <v>0</v>
      </c>
      <c r="CN135" s="391">
        <f t="shared" ca="1" si="169"/>
        <v>0</v>
      </c>
      <c r="CO135" s="391">
        <f t="shared" ca="1" si="169"/>
        <v>0</v>
      </c>
      <c r="CP135" s="391">
        <f t="shared" ca="1" si="169"/>
        <v>0</v>
      </c>
      <c r="CQ135" s="391">
        <f t="shared" ca="1" si="169"/>
        <v>0</v>
      </c>
      <c r="CR135" s="391">
        <f t="shared" ca="1" si="169"/>
        <v>0</v>
      </c>
      <c r="CS135" s="391">
        <f t="shared" ca="1" si="169"/>
        <v>0</v>
      </c>
      <c r="CT135" s="391">
        <f t="shared" ca="1" si="169"/>
        <v>0</v>
      </c>
      <c r="CU135" s="391">
        <f t="shared" ca="1" si="169"/>
        <v>0</v>
      </c>
      <c r="CV135" s="391">
        <f t="shared" ca="1" si="169"/>
        <v>0</v>
      </c>
      <c r="CW135" s="391">
        <f t="shared" ca="1" si="169"/>
        <v>0</v>
      </c>
      <c r="CX135" s="391">
        <f t="shared" ca="1" si="169"/>
        <v>0</v>
      </c>
      <c r="CY135" s="391">
        <f t="shared" ca="1" si="169"/>
        <v>0</v>
      </c>
      <c r="CZ135" s="391">
        <f t="shared" ca="1" si="169"/>
        <v>0</v>
      </c>
      <c r="DA135" s="391">
        <f t="shared" ca="1" si="169"/>
        <v>0</v>
      </c>
      <c r="DB135" s="391">
        <f t="shared" ca="1" si="169"/>
        <v>0</v>
      </c>
      <c r="DC135" s="392">
        <f t="shared" ca="1" si="169"/>
        <v>0</v>
      </c>
      <c r="DE135" s="273"/>
      <c r="DG135" s="278"/>
      <c r="DH135" s="278"/>
    </row>
    <row r="136" spans="1:112" s="261" customFormat="1" ht="15" hidden="1" customHeight="1">
      <c r="B136" s="245" t="s">
        <v>243</v>
      </c>
      <c r="C136" s="383" t="s">
        <v>266</v>
      </c>
      <c r="D136" s="383"/>
      <c r="E136" s="383"/>
      <c r="F136" s="369">
        <f ca="1">H136+NPV(FD,I136:INDEX(I136:DC136,PAL))</f>
        <v>0</v>
      </c>
      <c r="G136" s="368">
        <f ca="1">SUMIF($H$5:$DC$5,"&lt;="&amp;PAL,$H136:$DC136)</f>
        <v>0</v>
      </c>
      <c r="H136" s="375">
        <f ca="1">SUMPRODUCT(H$95:H$99,100/($DG$95:$DG$99+100))-SUMPRODUCT(H$106:H$110,100/($DG$106:$DG$110+100))</f>
        <v>0</v>
      </c>
      <c r="I136" s="264">
        <f t="shared" ref="I136:BT136" ca="1" si="170">SUMPRODUCT(I$95:I$99,100/($DG$95:$DG$99+100))-SUMPRODUCT(I$106:I$110,100/($DG$106:$DG$110+100))</f>
        <v>0</v>
      </c>
      <c r="J136" s="264">
        <f t="shared" ca="1" si="170"/>
        <v>0</v>
      </c>
      <c r="K136" s="264">
        <f t="shared" ca="1" si="170"/>
        <v>0</v>
      </c>
      <c r="L136" s="264">
        <f t="shared" ca="1" si="170"/>
        <v>0</v>
      </c>
      <c r="M136" s="264">
        <f t="shared" ca="1" si="170"/>
        <v>0</v>
      </c>
      <c r="N136" s="264">
        <f t="shared" ca="1" si="170"/>
        <v>0</v>
      </c>
      <c r="O136" s="264">
        <f t="shared" ca="1" si="170"/>
        <v>0</v>
      </c>
      <c r="P136" s="264">
        <f t="shared" ca="1" si="170"/>
        <v>0</v>
      </c>
      <c r="Q136" s="264">
        <f t="shared" ca="1" si="170"/>
        <v>0</v>
      </c>
      <c r="R136" s="264">
        <f t="shared" ca="1" si="170"/>
        <v>0</v>
      </c>
      <c r="S136" s="264">
        <f t="shared" ca="1" si="170"/>
        <v>0</v>
      </c>
      <c r="T136" s="264">
        <f t="shared" ca="1" si="170"/>
        <v>0</v>
      </c>
      <c r="U136" s="264">
        <f t="shared" ca="1" si="170"/>
        <v>0</v>
      </c>
      <c r="V136" s="264">
        <f t="shared" ca="1" si="170"/>
        <v>0</v>
      </c>
      <c r="W136" s="264">
        <f t="shared" ca="1" si="170"/>
        <v>0</v>
      </c>
      <c r="X136" s="264">
        <f t="shared" ca="1" si="170"/>
        <v>0</v>
      </c>
      <c r="Y136" s="264">
        <f t="shared" ca="1" si="170"/>
        <v>0</v>
      </c>
      <c r="Z136" s="264">
        <f t="shared" ca="1" si="170"/>
        <v>0</v>
      </c>
      <c r="AA136" s="264">
        <f t="shared" ca="1" si="170"/>
        <v>0</v>
      </c>
      <c r="AB136" s="264">
        <f t="shared" ca="1" si="170"/>
        <v>0</v>
      </c>
      <c r="AC136" s="264">
        <f t="shared" ca="1" si="170"/>
        <v>0</v>
      </c>
      <c r="AD136" s="264">
        <f t="shared" ca="1" si="170"/>
        <v>0</v>
      </c>
      <c r="AE136" s="264">
        <f t="shared" ca="1" si="170"/>
        <v>0</v>
      </c>
      <c r="AF136" s="264">
        <f t="shared" ca="1" si="170"/>
        <v>0</v>
      </c>
      <c r="AG136" s="264">
        <f t="shared" ca="1" si="170"/>
        <v>0</v>
      </c>
      <c r="AH136" s="264">
        <f t="shared" ca="1" si="170"/>
        <v>0</v>
      </c>
      <c r="AI136" s="264">
        <f t="shared" ca="1" si="170"/>
        <v>0</v>
      </c>
      <c r="AJ136" s="264">
        <f t="shared" ca="1" si="170"/>
        <v>0</v>
      </c>
      <c r="AK136" s="264">
        <f t="shared" ca="1" si="170"/>
        <v>0</v>
      </c>
      <c r="AL136" s="264">
        <f t="shared" ca="1" si="170"/>
        <v>0</v>
      </c>
      <c r="AM136" s="264">
        <f t="shared" ca="1" si="170"/>
        <v>0</v>
      </c>
      <c r="AN136" s="264">
        <f t="shared" ca="1" si="170"/>
        <v>0</v>
      </c>
      <c r="AO136" s="264">
        <f t="shared" ca="1" si="170"/>
        <v>0</v>
      </c>
      <c r="AP136" s="264">
        <f t="shared" ca="1" si="170"/>
        <v>0</v>
      </c>
      <c r="AQ136" s="264">
        <f t="shared" ca="1" si="170"/>
        <v>0</v>
      </c>
      <c r="AR136" s="264">
        <f t="shared" ca="1" si="170"/>
        <v>0</v>
      </c>
      <c r="AS136" s="264">
        <f t="shared" ca="1" si="170"/>
        <v>0</v>
      </c>
      <c r="AT136" s="264">
        <f t="shared" ca="1" si="170"/>
        <v>0</v>
      </c>
      <c r="AU136" s="264">
        <f t="shared" ca="1" si="170"/>
        <v>0</v>
      </c>
      <c r="AV136" s="264">
        <f t="shared" ca="1" si="170"/>
        <v>0</v>
      </c>
      <c r="AW136" s="264">
        <f t="shared" ca="1" si="170"/>
        <v>0</v>
      </c>
      <c r="AX136" s="264">
        <f t="shared" ca="1" si="170"/>
        <v>0</v>
      </c>
      <c r="AY136" s="264">
        <f t="shared" ca="1" si="170"/>
        <v>0</v>
      </c>
      <c r="AZ136" s="264">
        <f t="shared" ca="1" si="170"/>
        <v>0</v>
      </c>
      <c r="BA136" s="264">
        <f t="shared" ca="1" si="170"/>
        <v>0</v>
      </c>
      <c r="BB136" s="264">
        <f t="shared" ca="1" si="170"/>
        <v>0</v>
      </c>
      <c r="BC136" s="264">
        <f t="shared" ca="1" si="170"/>
        <v>0</v>
      </c>
      <c r="BD136" s="264">
        <f t="shared" ca="1" si="170"/>
        <v>0</v>
      </c>
      <c r="BE136" s="264">
        <f t="shared" ca="1" si="170"/>
        <v>0</v>
      </c>
      <c r="BF136" s="264">
        <f t="shared" ca="1" si="170"/>
        <v>0</v>
      </c>
      <c r="BG136" s="264">
        <f t="shared" ca="1" si="170"/>
        <v>0</v>
      </c>
      <c r="BH136" s="264">
        <f t="shared" ca="1" si="170"/>
        <v>0</v>
      </c>
      <c r="BI136" s="264">
        <f t="shared" ca="1" si="170"/>
        <v>0</v>
      </c>
      <c r="BJ136" s="264">
        <f t="shared" ca="1" si="170"/>
        <v>0</v>
      </c>
      <c r="BK136" s="264">
        <f t="shared" ca="1" si="170"/>
        <v>0</v>
      </c>
      <c r="BL136" s="264">
        <f t="shared" ca="1" si="170"/>
        <v>0</v>
      </c>
      <c r="BM136" s="264">
        <f t="shared" ca="1" si="170"/>
        <v>0</v>
      </c>
      <c r="BN136" s="264">
        <f t="shared" ca="1" si="170"/>
        <v>0</v>
      </c>
      <c r="BO136" s="264">
        <f t="shared" ca="1" si="170"/>
        <v>0</v>
      </c>
      <c r="BP136" s="264">
        <f t="shared" ca="1" si="170"/>
        <v>0</v>
      </c>
      <c r="BQ136" s="264">
        <f t="shared" ca="1" si="170"/>
        <v>0</v>
      </c>
      <c r="BR136" s="264">
        <f t="shared" ca="1" si="170"/>
        <v>0</v>
      </c>
      <c r="BS136" s="264">
        <f t="shared" ca="1" si="170"/>
        <v>0</v>
      </c>
      <c r="BT136" s="264">
        <f t="shared" ca="1" si="170"/>
        <v>0</v>
      </c>
      <c r="BU136" s="264">
        <f t="shared" ref="BU136:DC136" ca="1" si="171">SUMPRODUCT(BU$95:BU$99,100/($DG$95:$DG$99+100))-SUMPRODUCT(BU$106:BU$110,100/($DG$106:$DG$110+100))</f>
        <v>0</v>
      </c>
      <c r="BV136" s="264">
        <f t="shared" ca="1" si="171"/>
        <v>0</v>
      </c>
      <c r="BW136" s="264">
        <f t="shared" ca="1" si="171"/>
        <v>0</v>
      </c>
      <c r="BX136" s="264">
        <f t="shared" ca="1" si="171"/>
        <v>0</v>
      </c>
      <c r="BY136" s="264">
        <f t="shared" ca="1" si="171"/>
        <v>0</v>
      </c>
      <c r="BZ136" s="264">
        <f t="shared" ca="1" si="171"/>
        <v>0</v>
      </c>
      <c r="CA136" s="264">
        <f t="shared" ca="1" si="171"/>
        <v>0</v>
      </c>
      <c r="CB136" s="264">
        <f t="shared" ca="1" si="171"/>
        <v>0</v>
      </c>
      <c r="CC136" s="264">
        <f t="shared" ca="1" si="171"/>
        <v>0</v>
      </c>
      <c r="CD136" s="264">
        <f t="shared" ca="1" si="171"/>
        <v>0</v>
      </c>
      <c r="CE136" s="264">
        <f t="shared" ca="1" si="171"/>
        <v>0</v>
      </c>
      <c r="CF136" s="264">
        <f t="shared" ca="1" si="171"/>
        <v>0</v>
      </c>
      <c r="CG136" s="264">
        <f t="shared" ca="1" si="171"/>
        <v>0</v>
      </c>
      <c r="CH136" s="264">
        <f t="shared" ca="1" si="171"/>
        <v>0</v>
      </c>
      <c r="CI136" s="264">
        <f t="shared" ca="1" si="171"/>
        <v>0</v>
      </c>
      <c r="CJ136" s="264">
        <f t="shared" ca="1" si="171"/>
        <v>0</v>
      </c>
      <c r="CK136" s="264">
        <f t="shared" ca="1" si="171"/>
        <v>0</v>
      </c>
      <c r="CL136" s="264">
        <f t="shared" ca="1" si="171"/>
        <v>0</v>
      </c>
      <c r="CM136" s="264">
        <f t="shared" ca="1" si="171"/>
        <v>0</v>
      </c>
      <c r="CN136" s="264">
        <f t="shared" ca="1" si="171"/>
        <v>0</v>
      </c>
      <c r="CO136" s="264">
        <f t="shared" ca="1" si="171"/>
        <v>0</v>
      </c>
      <c r="CP136" s="264">
        <f t="shared" ca="1" si="171"/>
        <v>0</v>
      </c>
      <c r="CQ136" s="264">
        <f t="shared" ca="1" si="171"/>
        <v>0</v>
      </c>
      <c r="CR136" s="264">
        <f t="shared" ca="1" si="171"/>
        <v>0</v>
      </c>
      <c r="CS136" s="264">
        <f t="shared" ca="1" si="171"/>
        <v>0</v>
      </c>
      <c r="CT136" s="264">
        <f t="shared" ca="1" si="171"/>
        <v>0</v>
      </c>
      <c r="CU136" s="264">
        <f t="shared" ca="1" si="171"/>
        <v>0</v>
      </c>
      <c r="CV136" s="264">
        <f t="shared" ca="1" si="171"/>
        <v>0</v>
      </c>
      <c r="CW136" s="264">
        <f t="shared" ca="1" si="171"/>
        <v>0</v>
      </c>
      <c r="CX136" s="264">
        <f t="shared" ca="1" si="171"/>
        <v>0</v>
      </c>
      <c r="CY136" s="264">
        <f t="shared" ca="1" si="171"/>
        <v>0</v>
      </c>
      <c r="CZ136" s="264">
        <f t="shared" ca="1" si="171"/>
        <v>0</v>
      </c>
      <c r="DA136" s="264">
        <f t="shared" ca="1" si="171"/>
        <v>0</v>
      </c>
      <c r="DB136" s="264">
        <f t="shared" ca="1" si="171"/>
        <v>0</v>
      </c>
      <c r="DC136" s="376">
        <f t="shared" ca="1" si="171"/>
        <v>0</v>
      </c>
      <c r="DE136" s="273"/>
      <c r="DG136" s="278"/>
      <c r="DH136" s="278"/>
    </row>
    <row r="137" spans="1:112" s="261" customFormat="1" ht="15" hidden="1" customHeight="1">
      <c r="B137" s="245" t="s">
        <v>281</v>
      </c>
      <c r="C137" s="383" t="s">
        <v>282</v>
      </c>
      <c r="D137" s="383"/>
      <c r="E137" s="383"/>
      <c r="F137" s="369">
        <f ca="1">H137+NPV(FD,I137:INDEX(I137:DC137,PAL))</f>
        <v>0</v>
      </c>
      <c r="G137" s="368">
        <f ca="1">SUMIF($H$5:$DC$5,"&lt;="&amp;PAL,$H137:$DC137)</f>
        <v>0</v>
      </c>
      <c r="H137" s="375">
        <f ca="1">SUMPRODUCT(H$106:H$110,100*$D$106:$D$110,1/($DG$106:$DG$110+100),$DH$106:$DH$110)</f>
        <v>0</v>
      </c>
      <c r="I137" s="62">
        <f t="shared" ref="I137:BT137" ca="1" si="172">SUMPRODUCT(I$106:I$110,100*$D$106:$D$110,1/($DG$106:$DG$110+100),$DH$106:$DH$110)</f>
        <v>0</v>
      </c>
      <c r="J137" s="62">
        <f t="shared" ca="1" si="172"/>
        <v>0</v>
      </c>
      <c r="K137" s="62">
        <f t="shared" ca="1" si="172"/>
        <v>0</v>
      </c>
      <c r="L137" s="62">
        <f t="shared" ca="1" si="172"/>
        <v>0</v>
      </c>
      <c r="M137" s="62">
        <f t="shared" ca="1" si="172"/>
        <v>0</v>
      </c>
      <c r="N137" s="62">
        <f t="shared" ca="1" si="172"/>
        <v>0</v>
      </c>
      <c r="O137" s="62">
        <f t="shared" ca="1" si="172"/>
        <v>0</v>
      </c>
      <c r="P137" s="62">
        <f t="shared" ca="1" si="172"/>
        <v>0</v>
      </c>
      <c r="Q137" s="62">
        <f t="shared" ca="1" si="172"/>
        <v>0</v>
      </c>
      <c r="R137" s="62">
        <f t="shared" ca="1" si="172"/>
        <v>0</v>
      </c>
      <c r="S137" s="62">
        <f t="shared" ca="1" si="172"/>
        <v>0</v>
      </c>
      <c r="T137" s="62">
        <f t="shared" ca="1" si="172"/>
        <v>0</v>
      </c>
      <c r="U137" s="62">
        <f t="shared" ca="1" si="172"/>
        <v>0</v>
      </c>
      <c r="V137" s="62">
        <f t="shared" ca="1" si="172"/>
        <v>0</v>
      </c>
      <c r="W137" s="62">
        <f t="shared" ca="1" si="172"/>
        <v>0</v>
      </c>
      <c r="X137" s="62">
        <f t="shared" ca="1" si="172"/>
        <v>0</v>
      </c>
      <c r="Y137" s="62">
        <f t="shared" ca="1" si="172"/>
        <v>0</v>
      </c>
      <c r="Z137" s="62">
        <f t="shared" ca="1" si="172"/>
        <v>0</v>
      </c>
      <c r="AA137" s="62">
        <f t="shared" ca="1" si="172"/>
        <v>0</v>
      </c>
      <c r="AB137" s="62">
        <f t="shared" ca="1" si="172"/>
        <v>0</v>
      </c>
      <c r="AC137" s="62">
        <f t="shared" ca="1" si="172"/>
        <v>0</v>
      </c>
      <c r="AD137" s="62">
        <f t="shared" ca="1" si="172"/>
        <v>0</v>
      </c>
      <c r="AE137" s="62">
        <f t="shared" ca="1" si="172"/>
        <v>0</v>
      </c>
      <c r="AF137" s="62">
        <f t="shared" ca="1" si="172"/>
        <v>0</v>
      </c>
      <c r="AG137" s="62">
        <f t="shared" ca="1" si="172"/>
        <v>0</v>
      </c>
      <c r="AH137" s="62">
        <f t="shared" ca="1" si="172"/>
        <v>0</v>
      </c>
      <c r="AI137" s="62">
        <f t="shared" ca="1" si="172"/>
        <v>0</v>
      </c>
      <c r="AJ137" s="62">
        <f t="shared" ca="1" si="172"/>
        <v>0</v>
      </c>
      <c r="AK137" s="62">
        <f t="shared" ca="1" si="172"/>
        <v>0</v>
      </c>
      <c r="AL137" s="62">
        <f t="shared" ca="1" si="172"/>
        <v>0</v>
      </c>
      <c r="AM137" s="62">
        <f t="shared" ca="1" si="172"/>
        <v>0</v>
      </c>
      <c r="AN137" s="62">
        <f t="shared" ca="1" si="172"/>
        <v>0</v>
      </c>
      <c r="AO137" s="62">
        <f t="shared" ca="1" si="172"/>
        <v>0</v>
      </c>
      <c r="AP137" s="62">
        <f t="shared" ca="1" si="172"/>
        <v>0</v>
      </c>
      <c r="AQ137" s="62">
        <f t="shared" ca="1" si="172"/>
        <v>0</v>
      </c>
      <c r="AR137" s="62">
        <f t="shared" ca="1" si="172"/>
        <v>0</v>
      </c>
      <c r="AS137" s="62">
        <f t="shared" ca="1" si="172"/>
        <v>0</v>
      </c>
      <c r="AT137" s="62">
        <f t="shared" ca="1" si="172"/>
        <v>0</v>
      </c>
      <c r="AU137" s="62">
        <f t="shared" ca="1" si="172"/>
        <v>0</v>
      </c>
      <c r="AV137" s="62">
        <f t="shared" ca="1" si="172"/>
        <v>0</v>
      </c>
      <c r="AW137" s="62">
        <f t="shared" ca="1" si="172"/>
        <v>0</v>
      </c>
      <c r="AX137" s="62">
        <f t="shared" ca="1" si="172"/>
        <v>0</v>
      </c>
      <c r="AY137" s="62">
        <f t="shared" ca="1" si="172"/>
        <v>0</v>
      </c>
      <c r="AZ137" s="62">
        <f t="shared" ca="1" si="172"/>
        <v>0</v>
      </c>
      <c r="BA137" s="62">
        <f t="shared" ca="1" si="172"/>
        <v>0</v>
      </c>
      <c r="BB137" s="62">
        <f t="shared" ca="1" si="172"/>
        <v>0</v>
      </c>
      <c r="BC137" s="62">
        <f t="shared" ca="1" si="172"/>
        <v>0</v>
      </c>
      <c r="BD137" s="62">
        <f t="shared" ca="1" si="172"/>
        <v>0</v>
      </c>
      <c r="BE137" s="62">
        <f t="shared" ca="1" si="172"/>
        <v>0</v>
      </c>
      <c r="BF137" s="62">
        <f t="shared" ca="1" si="172"/>
        <v>0</v>
      </c>
      <c r="BG137" s="62">
        <f t="shared" ca="1" si="172"/>
        <v>0</v>
      </c>
      <c r="BH137" s="62">
        <f t="shared" ca="1" si="172"/>
        <v>0</v>
      </c>
      <c r="BI137" s="62">
        <f t="shared" ca="1" si="172"/>
        <v>0</v>
      </c>
      <c r="BJ137" s="62">
        <f t="shared" ca="1" si="172"/>
        <v>0</v>
      </c>
      <c r="BK137" s="62">
        <f t="shared" ca="1" si="172"/>
        <v>0</v>
      </c>
      <c r="BL137" s="62">
        <f t="shared" ca="1" si="172"/>
        <v>0</v>
      </c>
      <c r="BM137" s="62">
        <f t="shared" ca="1" si="172"/>
        <v>0</v>
      </c>
      <c r="BN137" s="62">
        <f t="shared" ca="1" si="172"/>
        <v>0</v>
      </c>
      <c r="BO137" s="62">
        <f t="shared" ca="1" si="172"/>
        <v>0</v>
      </c>
      <c r="BP137" s="62">
        <f t="shared" ca="1" si="172"/>
        <v>0</v>
      </c>
      <c r="BQ137" s="62">
        <f t="shared" ca="1" si="172"/>
        <v>0</v>
      </c>
      <c r="BR137" s="62">
        <f t="shared" ca="1" si="172"/>
        <v>0</v>
      </c>
      <c r="BS137" s="62">
        <f t="shared" ca="1" si="172"/>
        <v>0</v>
      </c>
      <c r="BT137" s="62">
        <f t="shared" ca="1" si="172"/>
        <v>0</v>
      </c>
      <c r="BU137" s="62">
        <f t="shared" ref="BU137:DC137" ca="1" si="173">SUMPRODUCT(BU$106:BU$110,100*$D$106:$D$110,1/($DG$106:$DG$110+100),$DH$106:$DH$110)</f>
        <v>0</v>
      </c>
      <c r="BV137" s="62">
        <f t="shared" ca="1" si="173"/>
        <v>0</v>
      </c>
      <c r="BW137" s="62">
        <f t="shared" ca="1" si="173"/>
        <v>0</v>
      </c>
      <c r="BX137" s="62">
        <f t="shared" ca="1" si="173"/>
        <v>0</v>
      </c>
      <c r="BY137" s="62">
        <f t="shared" ca="1" si="173"/>
        <v>0</v>
      </c>
      <c r="BZ137" s="62">
        <f t="shared" ca="1" si="173"/>
        <v>0</v>
      </c>
      <c r="CA137" s="62">
        <f t="shared" ca="1" si="173"/>
        <v>0</v>
      </c>
      <c r="CB137" s="62">
        <f t="shared" ca="1" si="173"/>
        <v>0</v>
      </c>
      <c r="CC137" s="62">
        <f t="shared" ca="1" si="173"/>
        <v>0</v>
      </c>
      <c r="CD137" s="62">
        <f t="shared" ca="1" si="173"/>
        <v>0</v>
      </c>
      <c r="CE137" s="62">
        <f t="shared" ca="1" si="173"/>
        <v>0</v>
      </c>
      <c r="CF137" s="62">
        <f t="shared" ca="1" si="173"/>
        <v>0</v>
      </c>
      <c r="CG137" s="62">
        <f t="shared" ca="1" si="173"/>
        <v>0</v>
      </c>
      <c r="CH137" s="62">
        <f t="shared" ca="1" si="173"/>
        <v>0</v>
      </c>
      <c r="CI137" s="62">
        <f t="shared" ca="1" si="173"/>
        <v>0</v>
      </c>
      <c r="CJ137" s="62">
        <f t="shared" ca="1" si="173"/>
        <v>0</v>
      </c>
      <c r="CK137" s="62">
        <f t="shared" ca="1" si="173"/>
        <v>0</v>
      </c>
      <c r="CL137" s="62">
        <f t="shared" ca="1" si="173"/>
        <v>0</v>
      </c>
      <c r="CM137" s="62">
        <f t="shared" ca="1" si="173"/>
        <v>0</v>
      </c>
      <c r="CN137" s="62">
        <f t="shared" ca="1" si="173"/>
        <v>0</v>
      </c>
      <c r="CO137" s="62">
        <f t="shared" ca="1" si="173"/>
        <v>0</v>
      </c>
      <c r="CP137" s="62">
        <f t="shared" ca="1" si="173"/>
        <v>0</v>
      </c>
      <c r="CQ137" s="62">
        <f t="shared" ca="1" si="173"/>
        <v>0</v>
      </c>
      <c r="CR137" s="62">
        <f t="shared" ca="1" si="173"/>
        <v>0</v>
      </c>
      <c r="CS137" s="62">
        <f t="shared" ca="1" si="173"/>
        <v>0</v>
      </c>
      <c r="CT137" s="62">
        <f t="shared" ca="1" si="173"/>
        <v>0</v>
      </c>
      <c r="CU137" s="62">
        <f t="shared" ca="1" si="173"/>
        <v>0</v>
      </c>
      <c r="CV137" s="62">
        <f t="shared" ca="1" si="173"/>
        <v>0</v>
      </c>
      <c r="CW137" s="62">
        <f t="shared" ca="1" si="173"/>
        <v>0</v>
      </c>
      <c r="CX137" s="62">
        <f t="shared" ca="1" si="173"/>
        <v>0</v>
      </c>
      <c r="CY137" s="62">
        <f t="shared" ca="1" si="173"/>
        <v>0</v>
      </c>
      <c r="CZ137" s="62">
        <f t="shared" ca="1" si="173"/>
        <v>0</v>
      </c>
      <c r="DA137" s="62">
        <f t="shared" ca="1" si="173"/>
        <v>0</v>
      </c>
      <c r="DB137" s="62">
        <f t="shared" ca="1" si="173"/>
        <v>0</v>
      </c>
      <c r="DC137" s="399">
        <f t="shared" ca="1" si="173"/>
        <v>0</v>
      </c>
      <c r="DE137" s="273"/>
      <c r="DG137" s="278"/>
      <c r="DH137" s="278"/>
    </row>
    <row r="138" spans="1:112" s="261" customFormat="1" ht="15" hidden="1" customHeight="1" thickBot="1">
      <c r="B138" s="393" t="s">
        <v>396</v>
      </c>
      <c r="C138" s="395" t="s">
        <v>397</v>
      </c>
      <c r="D138" s="394"/>
      <c r="E138" s="394"/>
      <c r="F138" s="396">
        <f ca="1">H138+NPV(FD,I138:INDEX(I138:DC138,PAL))</f>
        <v>-399120826.60424411</v>
      </c>
      <c r="G138" s="397">
        <f ca="1">SUMIF($H$5:$DC$5,"&lt;="&amp;PAL,$H138:$DC138)</f>
        <v>-480700000</v>
      </c>
      <c r="H138" s="370">
        <f ca="1">-H135+H136+H137</f>
        <v>-11000000</v>
      </c>
      <c r="I138" s="361">
        <f t="shared" ref="I138:BT138" ca="1" si="174">-I135+I136+I137</f>
        <v>-23000000</v>
      </c>
      <c r="J138" s="361">
        <f t="shared" ca="1" si="174"/>
        <v>-36000000</v>
      </c>
      <c r="K138" s="361">
        <f t="shared" ca="1" si="174"/>
        <v>-50000000</v>
      </c>
      <c r="L138" s="361">
        <f t="shared" ca="1" si="174"/>
        <v>-65000000</v>
      </c>
      <c r="M138" s="361">
        <f t="shared" ca="1" si="174"/>
        <v>-81000000</v>
      </c>
      <c r="N138" s="361">
        <f t="shared" ca="1" si="174"/>
        <v>-98000000</v>
      </c>
      <c r="O138" s="361">
        <f t="shared" ca="1" si="174"/>
        <v>-116700000</v>
      </c>
      <c r="P138" s="361">
        <f t="shared" ca="1" si="174"/>
        <v>0</v>
      </c>
      <c r="Q138" s="361">
        <f t="shared" ca="1" si="174"/>
        <v>0</v>
      </c>
      <c r="R138" s="361">
        <f t="shared" ca="1" si="174"/>
        <v>0</v>
      </c>
      <c r="S138" s="361">
        <f t="shared" ca="1" si="174"/>
        <v>0</v>
      </c>
      <c r="T138" s="361">
        <f t="shared" ca="1" si="174"/>
        <v>0</v>
      </c>
      <c r="U138" s="361">
        <f t="shared" ca="1" si="174"/>
        <v>0</v>
      </c>
      <c r="V138" s="361">
        <f t="shared" ca="1" si="174"/>
        <v>0</v>
      </c>
      <c r="W138" s="361">
        <f t="shared" ca="1" si="174"/>
        <v>0</v>
      </c>
      <c r="X138" s="361">
        <f t="shared" ca="1" si="174"/>
        <v>0</v>
      </c>
      <c r="Y138" s="361">
        <f t="shared" ca="1" si="174"/>
        <v>0</v>
      </c>
      <c r="Z138" s="361">
        <f t="shared" ca="1" si="174"/>
        <v>0</v>
      </c>
      <c r="AA138" s="361">
        <f t="shared" ca="1" si="174"/>
        <v>0</v>
      </c>
      <c r="AB138" s="361">
        <f t="shared" ca="1" si="174"/>
        <v>0</v>
      </c>
      <c r="AC138" s="361">
        <f t="shared" ca="1" si="174"/>
        <v>0</v>
      </c>
      <c r="AD138" s="361">
        <f t="shared" ca="1" si="174"/>
        <v>0</v>
      </c>
      <c r="AE138" s="361">
        <f t="shared" ca="1" si="174"/>
        <v>0</v>
      </c>
      <c r="AF138" s="361">
        <f t="shared" ca="1" si="174"/>
        <v>0</v>
      </c>
      <c r="AG138" s="361">
        <f t="shared" ca="1" si="174"/>
        <v>0</v>
      </c>
      <c r="AH138" s="361">
        <f t="shared" ca="1" si="174"/>
        <v>0</v>
      </c>
      <c r="AI138" s="361">
        <f t="shared" ca="1" si="174"/>
        <v>0</v>
      </c>
      <c r="AJ138" s="361">
        <f t="shared" ca="1" si="174"/>
        <v>0</v>
      </c>
      <c r="AK138" s="361">
        <f t="shared" ca="1" si="174"/>
        <v>0</v>
      </c>
      <c r="AL138" s="361">
        <f t="shared" ca="1" si="174"/>
        <v>0</v>
      </c>
      <c r="AM138" s="361">
        <f t="shared" ca="1" si="174"/>
        <v>0</v>
      </c>
      <c r="AN138" s="361">
        <f t="shared" ca="1" si="174"/>
        <v>0</v>
      </c>
      <c r="AO138" s="361">
        <f t="shared" ca="1" si="174"/>
        <v>0</v>
      </c>
      <c r="AP138" s="361">
        <f t="shared" ca="1" si="174"/>
        <v>0</v>
      </c>
      <c r="AQ138" s="361">
        <f t="shared" ca="1" si="174"/>
        <v>0</v>
      </c>
      <c r="AR138" s="361">
        <f t="shared" ca="1" si="174"/>
        <v>0</v>
      </c>
      <c r="AS138" s="361">
        <f t="shared" ca="1" si="174"/>
        <v>0</v>
      </c>
      <c r="AT138" s="361">
        <f t="shared" ca="1" si="174"/>
        <v>0</v>
      </c>
      <c r="AU138" s="361">
        <f t="shared" ca="1" si="174"/>
        <v>0</v>
      </c>
      <c r="AV138" s="361">
        <f t="shared" ca="1" si="174"/>
        <v>0</v>
      </c>
      <c r="AW138" s="361">
        <f t="shared" ca="1" si="174"/>
        <v>0</v>
      </c>
      <c r="AX138" s="361">
        <f t="shared" ca="1" si="174"/>
        <v>0</v>
      </c>
      <c r="AY138" s="361">
        <f t="shared" ca="1" si="174"/>
        <v>0</v>
      </c>
      <c r="AZ138" s="361">
        <f t="shared" ca="1" si="174"/>
        <v>0</v>
      </c>
      <c r="BA138" s="361">
        <f t="shared" ca="1" si="174"/>
        <v>0</v>
      </c>
      <c r="BB138" s="361">
        <f t="shared" ca="1" si="174"/>
        <v>0</v>
      </c>
      <c r="BC138" s="361">
        <f t="shared" ca="1" si="174"/>
        <v>0</v>
      </c>
      <c r="BD138" s="361">
        <f t="shared" ca="1" si="174"/>
        <v>0</v>
      </c>
      <c r="BE138" s="361">
        <f t="shared" ca="1" si="174"/>
        <v>0</v>
      </c>
      <c r="BF138" s="361">
        <f t="shared" ca="1" si="174"/>
        <v>0</v>
      </c>
      <c r="BG138" s="361">
        <f t="shared" ca="1" si="174"/>
        <v>0</v>
      </c>
      <c r="BH138" s="361">
        <f t="shared" ca="1" si="174"/>
        <v>0</v>
      </c>
      <c r="BI138" s="361">
        <f t="shared" ca="1" si="174"/>
        <v>0</v>
      </c>
      <c r="BJ138" s="361">
        <f t="shared" ca="1" si="174"/>
        <v>0</v>
      </c>
      <c r="BK138" s="361">
        <f t="shared" ca="1" si="174"/>
        <v>0</v>
      </c>
      <c r="BL138" s="361">
        <f t="shared" ca="1" si="174"/>
        <v>0</v>
      </c>
      <c r="BM138" s="361">
        <f t="shared" ca="1" si="174"/>
        <v>0</v>
      </c>
      <c r="BN138" s="361">
        <f t="shared" ca="1" si="174"/>
        <v>0</v>
      </c>
      <c r="BO138" s="361">
        <f t="shared" ca="1" si="174"/>
        <v>0</v>
      </c>
      <c r="BP138" s="361">
        <f t="shared" ca="1" si="174"/>
        <v>0</v>
      </c>
      <c r="BQ138" s="361">
        <f t="shared" ca="1" si="174"/>
        <v>0</v>
      </c>
      <c r="BR138" s="361">
        <f t="shared" ca="1" si="174"/>
        <v>0</v>
      </c>
      <c r="BS138" s="361">
        <f t="shared" ca="1" si="174"/>
        <v>0</v>
      </c>
      <c r="BT138" s="361">
        <f t="shared" ca="1" si="174"/>
        <v>0</v>
      </c>
      <c r="BU138" s="361">
        <f t="shared" ref="BU138:DC138" ca="1" si="175">-BU135+BU136+BU137</f>
        <v>0</v>
      </c>
      <c r="BV138" s="361">
        <f t="shared" ca="1" si="175"/>
        <v>0</v>
      </c>
      <c r="BW138" s="361">
        <f t="shared" ca="1" si="175"/>
        <v>0</v>
      </c>
      <c r="BX138" s="361">
        <f t="shared" ca="1" si="175"/>
        <v>0</v>
      </c>
      <c r="BY138" s="361">
        <f t="shared" ca="1" si="175"/>
        <v>0</v>
      </c>
      <c r="BZ138" s="361">
        <f t="shared" ca="1" si="175"/>
        <v>0</v>
      </c>
      <c r="CA138" s="361">
        <f t="shared" ca="1" si="175"/>
        <v>0</v>
      </c>
      <c r="CB138" s="361">
        <f t="shared" ca="1" si="175"/>
        <v>0</v>
      </c>
      <c r="CC138" s="361">
        <f t="shared" ca="1" si="175"/>
        <v>0</v>
      </c>
      <c r="CD138" s="361">
        <f t="shared" ca="1" si="175"/>
        <v>0</v>
      </c>
      <c r="CE138" s="361">
        <f t="shared" ca="1" si="175"/>
        <v>0</v>
      </c>
      <c r="CF138" s="361">
        <f t="shared" ca="1" si="175"/>
        <v>0</v>
      </c>
      <c r="CG138" s="361">
        <f t="shared" ca="1" si="175"/>
        <v>0</v>
      </c>
      <c r="CH138" s="361">
        <f t="shared" ca="1" si="175"/>
        <v>0</v>
      </c>
      <c r="CI138" s="361">
        <f t="shared" ca="1" si="175"/>
        <v>0</v>
      </c>
      <c r="CJ138" s="361">
        <f t="shared" ca="1" si="175"/>
        <v>0</v>
      </c>
      <c r="CK138" s="361">
        <f t="shared" ca="1" si="175"/>
        <v>0</v>
      </c>
      <c r="CL138" s="361">
        <f t="shared" ca="1" si="175"/>
        <v>0</v>
      </c>
      <c r="CM138" s="361">
        <f t="shared" ca="1" si="175"/>
        <v>0</v>
      </c>
      <c r="CN138" s="361">
        <f t="shared" ca="1" si="175"/>
        <v>0</v>
      </c>
      <c r="CO138" s="361">
        <f t="shared" ca="1" si="175"/>
        <v>0</v>
      </c>
      <c r="CP138" s="361">
        <f t="shared" ca="1" si="175"/>
        <v>0</v>
      </c>
      <c r="CQ138" s="361">
        <f t="shared" ca="1" si="175"/>
        <v>0</v>
      </c>
      <c r="CR138" s="361">
        <f t="shared" ca="1" si="175"/>
        <v>0</v>
      </c>
      <c r="CS138" s="361">
        <f t="shared" ca="1" si="175"/>
        <v>0</v>
      </c>
      <c r="CT138" s="361">
        <f t="shared" ca="1" si="175"/>
        <v>0</v>
      </c>
      <c r="CU138" s="361">
        <f t="shared" ca="1" si="175"/>
        <v>0</v>
      </c>
      <c r="CV138" s="361">
        <f t="shared" ca="1" si="175"/>
        <v>0</v>
      </c>
      <c r="CW138" s="361">
        <f t="shared" ca="1" si="175"/>
        <v>0</v>
      </c>
      <c r="CX138" s="361">
        <f t="shared" ca="1" si="175"/>
        <v>0</v>
      </c>
      <c r="CY138" s="361">
        <f t="shared" ca="1" si="175"/>
        <v>0</v>
      </c>
      <c r="CZ138" s="361">
        <f t="shared" ca="1" si="175"/>
        <v>0</v>
      </c>
      <c r="DA138" s="361">
        <f t="shared" ca="1" si="175"/>
        <v>0</v>
      </c>
      <c r="DB138" s="361">
        <f t="shared" ca="1" si="175"/>
        <v>0</v>
      </c>
      <c r="DC138" s="400">
        <f t="shared" ca="1" si="175"/>
        <v>0</v>
      </c>
      <c r="DE138" s="273"/>
      <c r="DG138" s="278"/>
      <c r="DH138" s="278"/>
    </row>
    <row r="139" spans="1:112" s="261" customFormat="1" ht="15" hidden="1" customHeight="1" thickBot="1">
      <c r="B139" s="273"/>
      <c r="C139" s="732" t="s">
        <v>400</v>
      </c>
      <c r="D139" s="733"/>
      <c r="E139" s="733"/>
      <c r="F139" s="734"/>
      <c r="G139" s="84"/>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272"/>
      <c r="BL139" s="272"/>
      <c r="BM139" s="272"/>
      <c r="BN139" s="272"/>
      <c r="BO139" s="272"/>
      <c r="BP139" s="272"/>
      <c r="BQ139" s="272"/>
      <c r="BR139" s="272"/>
      <c r="BS139" s="272"/>
      <c r="BT139" s="272"/>
      <c r="BU139" s="272"/>
      <c r="BV139" s="272"/>
      <c r="BW139" s="272"/>
      <c r="BX139" s="272"/>
      <c r="BY139" s="272"/>
      <c r="BZ139" s="272"/>
      <c r="CA139" s="272"/>
      <c r="CB139" s="272"/>
      <c r="CC139" s="272"/>
      <c r="CD139" s="272"/>
      <c r="CE139" s="272"/>
      <c r="CF139" s="272"/>
      <c r="CG139" s="272"/>
      <c r="CH139" s="272"/>
      <c r="CI139" s="272"/>
      <c r="CJ139" s="272"/>
      <c r="CK139" s="272"/>
      <c r="CL139" s="272"/>
      <c r="CM139" s="272"/>
      <c r="CN139" s="272"/>
      <c r="CO139" s="272"/>
      <c r="CP139" s="272"/>
      <c r="CQ139" s="272"/>
      <c r="CR139" s="272"/>
      <c r="CS139" s="272"/>
      <c r="CT139" s="272"/>
      <c r="CU139" s="272"/>
      <c r="CV139" s="272"/>
      <c r="CW139" s="272"/>
      <c r="CX139" s="272"/>
      <c r="CY139" s="272"/>
      <c r="CZ139" s="272"/>
      <c r="DA139" s="272"/>
      <c r="DB139" s="272"/>
      <c r="DC139" s="272"/>
      <c r="DE139" s="273"/>
      <c r="DG139" s="278"/>
      <c r="DH139" s="278"/>
    </row>
    <row r="140" spans="1:112" ht="15" hidden="1" customHeight="1">
      <c r="B140" s="285"/>
      <c r="C140" s="737" t="s">
        <v>30</v>
      </c>
      <c r="D140" s="738"/>
      <c r="E140" s="739"/>
      <c r="F140" s="440" t="str">
        <f>IF(Rezultatai!B$4=Data1!$G$2,'Scenarijų analizė'!G140,"")</f>
        <v/>
      </c>
      <c r="G140" s="443">
        <f ca="1">IFERROR(IF(F131&lt;0,(F117-F131)/(F130-F133),(F117)/(F130+F131-F133)),"")</f>
        <v>0</v>
      </c>
      <c r="H140" s="69"/>
      <c r="I140" s="69"/>
      <c r="J140" s="69"/>
      <c r="K140" s="69"/>
      <c r="L140" s="69"/>
      <c r="M140" s="69"/>
      <c r="N140" s="69"/>
      <c r="O140" s="69"/>
      <c r="P140" s="69"/>
      <c r="Q140" s="69"/>
      <c r="R140" s="69"/>
      <c r="S140" s="69"/>
      <c r="T140" s="69"/>
      <c r="U140" s="69"/>
      <c r="V140" s="69"/>
      <c r="W140" s="69"/>
      <c r="X140" s="69"/>
      <c r="Y140" s="69"/>
      <c r="Z140" s="69"/>
      <c r="AA140" s="69"/>
      <c r="AC140" s="278"/>
      <c r="AD140" s="278"/>
      <c r="AE140" s="278"/>
      <c r="DF140" s="278"/>
    </row>
    <row r="141" spans="1:112" ht="15" hidden="1" customHeight="1">
      <c r="B141" s="285"/>
      <c r="C141" s="719" t="s">
        <v>29</v>
      </c>
      <c r="D141" s="666"/>
      <c r="E141" s="720"/>
      <c r="F141" s="441" t="str">
        <f>IF(Rezultatai!B$4=Data1!$G$2,'Scenarijų analizė'!G141,"")</f>
        <v/>
      </c>
      <c r="G141" s="443">
        <f ca="1">IFERROR(F134,"")</f>
        <v>-381756603.49781764</v>
      </c>
      <c r="H141" s="69"/>
      <c r="I141" s="69"/>
      <c r="J141" s="69"/>
      <c r="K141" s="69"/>
      <c r="L141" s="69"/>
      <c r="M141" s="69"/>
      <c r="N141" s="69"/>
      <c r="O141" s="69"/>
      <c r="P141" s="69"/>
      <c r="Q141" s="69"/>
      <c r="R141" s="69"/>
      <c r="S141" s="69"/>
      <c r="T141" s="69"/>
      <c r="U141" s="69"/>
      <c r="V141" s="69"/>
      <c r="W141" s="69"/>
      <c r="X141" s="69"/>
      <c r="Y141" s="69"/>
      <c r="Z141" s="69"/>
      <c r="AA141" s="69"/>
      <c r="AC141" s="278"/>
      <c r="AD141" s="278"/>
      <c r="AE141" s="278"/>
      <c r="DF141" s="278"/>
    </row>
    <row r="142" spans="1:112" ht="15" hidden="1" customHeight="1">
      <c r="B142" s="285"/>
      <c r="C142" s="719" t="s">
        <v>196</v>
      </c>
      <c r="D142" s="666"/>
      <c r="E142" s="720"/>
      <c r="F142" s="441" t="str">
        <f>IF(Rezultatai!B$4=Data1!$G$2,'Scenarijų analizė'!G142,"")</f>
        <v/>
      </c>
      <c r="G142" s="443" t="str">
        <f ca="1">IFERROR(IRR(H134:INDEX(H134:DC134,PAL+1)),"")</f>
        <v/>
      </c>
      <c r="H142" s="69"/>
      <c r="I142" s="69"/>
      <c r="J142" s="69"/>
      <c r="K142" s="69"/>
      <c r="L142" s="69"/>
      <c r="M142" s="69"/>
      <c r="N142" s="69"/>
      <c r="O142" s="69"/>
      <c r="P142" s="69"/>
      <c r="Q142" s="69"/>
      <c r="R142" s="69"/>
      <c r="S142" s="69"/>
      <c r="T142" s="69"/>
      <c r="U142" s="69"/>
      <c r="V142" s="69"/>
      <c r="W142" s="69"/>
      <c r="X142" s="69"/>
      <c r="Y142" s="69"/>
      <c r="Z142" s="69"/>
      <c r="AA142" s="69"/>
      <c r="AC142" s="278"/>
      <c r="AD142" s="278"/>
      <c r="AE142" s="278"/>
      <c r="DF142" s="278"/>
    </row>
    <row r="143" spans="1:112" ht="15" hidden="1" customHeight="1">
      <c r="B143" s="285"/>
      <c r="C143" s="719" t="s">
        <v>261</v>
      </c>
      <c r="D143" s="666"/>
      <c r="E143" s="720"/>
      <c r="F143" s="441" t="str">
        <f>IF(Rezultatai!B$4=Data1!$G$3,'Scenarijų analizė'!G143,"")</f>
        <v/>
      </c>
      <c r="G143" s="443" t="str">
        <f ca="1">IFERROR((F7+F115-F132)/F116,"")</f>
        <v/>
      </c>
      <c r="H143" s="69"/>
      <c r="I143" s="69"/>
      <c r="J143" s="69"/>
      <c r="K143" s="69"/>
      <c r="L143" s="69"/>
      <c r="M143" s="69"/>
      <c r="N143" s="69"/>
      <c r="O143" s="69"/>
      <c r="P143" s="69"/>
      <c r="Q143" s="69"/>
      <c r="R143" s="69"/>
      <c r="S143" s="69"/>
      <c r="T143" s="69"/>
      <c r="U143" s="69"/>
      <c r="V143" s="69"/>
      <c r="W143" s="69"/>
      <c r="X143" s="69"/>
      <c r="Y143" s="69"/>
      <c r="Z143" s="69"/>
      <c r="AA143" s="69"/>
      <c r="AC143" s="278"/>
      <c r="AD143" s="278"/>
      <c r="AE143" s="278"/>
      <c r="DF143" s="278"/>
    </row>
    <row r="144" spans="1:112" ht="15" hidden="1" customHeight="1">
      <c r="B144" s="285"/>
      <c r="C144" s="719" t="s">
        <v>398</v>
      </c>
      <c r="D144" s="666"/>
      <c r="E144" s="720"/>
      <c r="F144" s="441" t="str">
        <f>IF(Rezultatai!B$5&lt;&gt;"",'Scenarijų analizė'!G144,"")</f>
        <v/>
      </c>
      <c r="G144" s="443" t="str">
        <f>IFERROR(SUM(F152:F160),"")</f>
        <v/>
      </c>
      <c r="H144" s="69"/>
      <c r="I144" s="69"/>
      <c r="J144" s="69"/>
      <c r="K144" s="69"/>
      <c r="L144" s="69"/>
      <c r="M144" s="69"/>
      <c r="N144" s="69"/>
      <c r="O144" s="69"/>
      <c r="P144" s="69"/>
      <c r="Q144" s="69"/>
      <c r="R144" s="69"/>
      <c r="S144" s="69"/>
      <c r="T144" s="69"/>
      <c r="U144" s="69"/>
      <c r="V144" s="69"/>
      <c r="W144" s="69"/>
      <c r="X144" s="69"/>
      <c r="Y144" s="69"/>
      <c r="Z144" s="69"/>
      <c r="AA144" s="69"/>
      <c r="AC144" s="278"/>
      <c r="AD144" s="278"/>
      <c r="AE144" s="278"/>
      <c r="DF144" s="278"/>
    </row>
    <row r="145" spans="2:109" s="278" customFormat="1" ht="15" hidden="1" customHeight="1" thickBot="1">
      <c r="B145" s="285"/>
      <c r="C145" s="725" t="s">
        <v>185</v>
      </c>
      <c r="D145" s="726"/>
      <c r="E145" s="727"/>
      <c r="F145" s="442">
        <f ca="1">IFERROR(F138,"")</f>
        <v>-399120826.60424411</v>
      </c>
      <c r="G145" s="443"/>
      <c r="H145" s="69"/>
      <c r="I145" s="69"/>
      <c r="J145" s="69"/>
      <c r="K145" s="69"/>
      <c r="L145" s="69"/>
      <c r="M145" s="69"/>
      <c r="N145" s="69"/>
      <c r="O145" s="69"/>
      <c r="P145" s="69"/>
      <c r="Q145" s="69"/>
      <c r="R145" s="69"/>
      <c r="S145" s="69"/>
      <c r="T145" s="69"/>
      <c r="U145" s="69"/>
      <c r="V145" s="69"/>
      <c r="W145" s="69"/>
      <c r="X145" s="69"/>
      <c r="Y145" s="69"/>
      <c r="Z145" s="69"/>
      <c r="AA145" s="69"/>
      <c r="DE145" s="285"/>
    </row>
    <row r="146" spans="2:109" s="278" customFormat="1" ht="15" hidden="1" customHeight="1" thickBot="1">
      <c r="B146" s="285"/>
      <c r="C146" s="722" t="s">
        <v>197</v>
      </c>
      <c r="D146" s="723"/>
      <c r="E146" s="723"/>
      <c r="F146" s="724"/>
      <c r="G146" s="434" t="s">
        <v>33</v>
      </c>
      <c r="H146" s="434" t="str">
        <f ca="1">H6</f>
        <v>2023</v>
      </c>
      <c r="I146" s="434">
        <f t="shared" ref="I146:BT146" ca="1" si="176">I6</f>
        <v>2024</v>
      </c>
      <c r="J146" s="434">
        <f t="shared" ca="1" si="176"/>
        <v>2025</v>
      </c>
      <c r="K146" s="434">
        <f t="shared" ca="1" si="176"/>
        <v>2026</v>
      </c>
      <c r="L146" s="434">
        <f t="shared" ca="1" si="176"/>
        <v>2027</v>
      </c>
      <c r="M146" s="434">
        <f t="shared" ca="1" si="176"/>
        <v>2028</v>
      </c>
      <c r="N146" s="434">
        <f t="shared" ca="1" si="176"/>
        <v>2029</v>
      </c>
      <c r="O146" s="434">
        <f t="shared" ca="1" si="176"/>
        <v>2030</v>
      </c>
      <c r="P146" s="434">
        <f t="shared" ca="1" si="176"/>
        <v>2031</v>
      </c>
      <c r="Q146" s="434">
        <f t="shared" ca="1" si="176"/>
        <v>2032</v>
      </c>
      <c r="R146" s="434">
        <f t="shared" ca="1" si="176"/>
        <v>2033</v>
      </c>
      <c r="S146" s="434">
        <f t="shared" ca="1" si="176"/>
        <v>2034</v>
      </c>
      <c r="T146" s="434">
        <f t="shared" ca="1" si="176"/>
        <v>2035</v>
      </c>
      <c r="U146" s="434">
        <f t="shared" ca="1" si="176"/>
        <v>2036</v>
      </c>
      <c r="V146" s="434">
        <f t="shared" ca="1" si="176"/>
        <v>2037</v>
      </c>
      <c r="W146" s="434">
        <f t="shared" ca="1" si="176"/>
        <v>2038</v>
      </c>
      <c r="X146" s="434">
        <f t="shared" ca="1" si="176"/>
        <v>2039</v>
      </c>
      <c r="Y146" s="434">
        <f t="shared" ca="1" si="176"/>
        <v>2040</v>
      </c>
      <c r="Z146" s="434">
        <f t="shared" ca="1" si="176"/>
        <v>2041</v>
      </c>
      <c r="AA146" s="434">
        <f t="shared" ca="1" si="176"/>
        <v>2042</v>
      </c>
      <c r="AB146" s="434">
        <f t="shared" ca="1" si="176"/>
        <v>2043</v>
      </c>
      <c r="AC146" s="434">
        <f t="shared" ca="1" si="176"/>
        <v>2044</v>
      </c>
      <c r="AD146" s="434">
        <f t="shared" ca="1" si="176"/>
        <v>2045</v>
      </c>
      <c r="AE146" s="434">
        <f t="shared" ca="1" si="176"/>
        <v>2046</v>
      </c>
      <c r="AF146" s="434">
        <f t="shared" ca="1" si="176"/>
        <v>2047</v>
      </c>
      <c r="AG146" s="434">
        <f t="shared" ca="1" si="176"/>
        <v>2048</v>
      </c>
      <c r="AH146" s="434">
        <f t="shared" ca="1" si="176"/>
        <v>2049</v>
      </c>
      <c r="AI146" s="434">
        <f t="shared" ca="1" si="176"/>
        <v>2050</v>
      </c>
      <c r="AJ146" s="434">
        <f t="shared" ca="1" si="176"/>
        <v>2051</v>
      </c>
      <c r="AK146" s="434">
        <f t="shared" ca="1" si="176"/>
        <v>2052</v>
      </c>
      <c r="AL146" s="434">
        <f t="shared" ca="1" si="176"/>
        <v>2053</v>
      </c>
      <c r="AM146" s="434">
        <f t="shared" ca="1" si="176"/>
        <v>2054</v>
      </c>
      <c r="AN146" s="434">
        <f t="shared" ca="1" si="176"/>
        <v>2055</v>
      </c>
      <c r="AO146" s="434">
        <f t="shared" ca="1" si="176"/>
        <v>2056</v>
      </c>
      <c r="AP146" s="434">
        <f t="shared" ca="1" si="176"/>
        <v>2057</v>
      </c>
      <c r="AQ146" s="434">
        <f t="shared" ca="1" si="176"/>
        <v>2058</v>
      </c>
      <c r="AR146" s="434">
        <f t="shared" ca="1" si="176"/>
        <v>2059</v>
      </c>
      <c r="AS146" s="434">
        <f t="shared" ca="1" si="176"/>
        <v>2060</v>
      </c>
      <c r="AT146" s="434">
        <f t="shared" ca="1" si="176"/>
        <v>2061</v>
      </c>
      <c r="AU146" s="434">
        <f t="shared" ca="1" si="176"/>
        <v>2062</v>
      </c>
      <c r="AV146" s="434">
        <f t="shared" ca="1" si="176"/>
        <v>2063</v>
      </c>
      <c r="AW146" s="434">
        <f t="shared" ca="1" si="176"/>
        <v>2064</v>
      </c>
      <c r="AX146" s="434">
        <f t="shared" ca="1" si="176"/>
        <v>2065</v>
      </c>
      <c r="AY146" s="434">
        <f t="shared" ca="1" si="176"/>
        <v>2066</v>
      </c>
      <c r="AZ146" s="434">
        <f t="shared" ca="1" si="176"/>
        <v>2067</v>
      </c>
      <c r="BA146" s="434">
        <f t="shared" ca="1" si="176"/>
        <v>2068</v>
      </c>
      <c r="BB146" s="434">
        <f t="shared" ca="1" si="176"/>
        <v>2069</v>
      </c>
      <c r="BC146" s="434">
        <f t="shared" ca="1" si="176"/>
        <v>2070</v>
      </c>
      <c r="BD146" s="434">
        <f t="shared" ca="1" si="176"/>
        <v>2071</v>
      </c>
      <c r="BE146" s="434">
        <f t="shared" ca="1" si="176"/>
        <v>2072</v>
      </c>
      <c r="BF146" s="434">
        <f t="shared" ca="1" si="176"/>
        <v>2073</v>
      </c>
      <c r="BG146" s="434">
        <f t="shared" ca="1" si="176"/>
        <v>2074</v>
      </c>
      <c r="BH146" s="434">
        <f t="shared" ca="1" si="176"/>
        <v>2075</v>
      </c>
      <c r="BI146" s="434">
        <f t="shared" ca="1" si="176"/>
        <v>2076</v>
      </c>
      <c r="BJ146" s="434">
        <f t="shared" ca="1" si="176"/>
        <v>2077</v>
      </c>
      <c r="BK146" s="434">
        <f t="shared" ca="1" si="176"/>
        <v>2078</v>
      </c>
      <c r="BL146" s="434">
        <f t="shared" ca="1" si="176"/>
        <v>2079</v>
      </c>
      <c r="BM146" s="434">
        <f t="shared" ca="1" si="176"/>
        <v>2080</v>
      </c>
      <c r="BN146" s="434">
        <f t="shared" ca="1" si="176"/>
        <v>2081</v>
      </c>
      <c r="BO146" s="434">
        <f t="shared" ca="1" si="176"/>
        <v>2082</v>
      </c>
      <c r="BP146" s="434">
        <f t="shared" ca="1" si="176"/>
        <v>2083</v>
      </c>
      <c r="BQ146" s="434">
        <f t="shared" ca="1" si="176"/>
        <v>2084</v>
      </c>
      <c r="BR146" s="434">
        <f t="shared" ca="1" si="176"/>
        <v>2085</v>
      </c>
      <c r="BS146" s="434">
        <f t="shared" ca="1" si="176"/>
        <v>2086</v>
      </c>
      <c r="BT146" s="434">
        <f t="shared" ca="1" si="176"/>
        <v>2087</v>
      </c>
      <c r="BU146" s="434">
        <f t="shared" ref="BU146:DC146" ca="1" si="177">BU6</f>
        <v>2088</v>
      </c>
      <c r="BV146" s="434">
        <f t="shared" ca="1" si="177"/>
        <v>2089</v>
      </c>
      <c r="BW146" s="434">
        <f t="shared" ca="1" si="177"/>
        <v>2090</v>
      </c>
      <c r="BX146" s="434">
        <f t="shared" ca="1" si="177"/>
        <v>2091</v>
      </c>
      <c r="BY146" s="434">
        <f t="shared" ca="1" si="177"/>
        <v>2092</v>
      </c>
      <c r="BZ146" s="434">
        <f t="shared" ca="1" si="177"/>
        <v>2093</v>
      </c>
      <c r="CA146" s="434">
        <f t="shared" ca="1" si="177"/>
        <v>2094</v>
      </c>
      <c r="CB146" s="434">
        <f t="shared" ca="1" si="177"/>
        <v>2095</v>
      </c>
      <c r="CC146" s="434">
        <f t="shared" ca="1" si="177"/>
        <v>2096</v>
      </c>
      <c r="CD146" s="434">
        <f t="shared" ca="1" si="177"/>
        <v>2097</v>
      </c>
      <c r="CE146" s="434">
        <f t="shared" ca="1" si="177"/>
        <v>2098</v>
      </c>
      <c r="CF146" s="434">
        <f t="shared" ca="1" si="177"/>
        <v>2099</v>
      </c>
      <c r="CG146" s="434">
        <f t="shared" ca="1" si="177"/>
        <v>2100</v>
      </c>
      <c r="CH146" s="434">
        <f t="shared" ca="1" si="177"/>
        <v>2101</v>
      </c>
      <c r="CI146" s="434">
        <f t="shared" ca="1" si="177"/>
        <v>2102</v>
      </c>
      <c r="CJ146" s="434">
        <f t="shared" ca="1" si="177"/>
        <v>2103</v>
      </c>
      <c r="CK146" s="434">
        <f t="shared" ca="1" si="177"/>
        <v>2104</v>
      </c>
      <c r="CL146" s="434">
        <f t="shared" ca="1" si="177"/>
        <v>2105</v>
      </c>
      <c r="CM146" s="434">
        <f t="shared" ca="1" si="177"/>
        <v>2106</v>
      </c>
      <c r="CN146" s="434">
        <f t="shared" ca="1" si="177"/>
        <v>2107</v>
      </c>
      <c r="CO146" s="434">
        <f t="shared" ca="1" si="177"/>
        <v>2108</v>
      </c>
      <c r="CP146" s="434">
        <f t="shared" ca="1" si="177"/>
        <v>2109</v>
      </c>
      <c r="CQ146" s="434">
        <f t="shared" ca="1" si="177"/>
        <v>2110</v>
      </c>
      <c r="CR146" s="434">
        <f t="shared" ca="1" si="177"/>
        <v>2111</v>
      </c>
      <c r="CS146" s="434">
        <f t="shared" ca="1" si="177"/>
        <v>2112</v>
      </c>
      <c r="CT146" s="434">
        <f t="shared" ca="1" si="177"/>
        <v>2113</v>
      </c>
      <c r="CU146" s="434">
        <f t="shared" ca="1" si="177"/>
        <v>2114</v>
      </c>
      <c r="CV146" s="434">
        <f t="shared" ca="1" si="177"/>
        <v>2115</v>
      </c>
      <c r="CW146" s="434">
        <f t="shared" ca="1" si="177"/>
        <v>2116</v>
      </c>
      <c r="CX146" s="434">
        <f t="shared" ca="1" si="177"/>
        <v>2117</v>
      </c>
      <c r="CY146" s="434">
        <f t="shared" ca="1" si="177"/>
        <v>2118</v>
      </c>
      <c r="CZ146" s="434">
        <f t="shared" ca="1" si="177"/>
        <v>2119</v>
      </c>
      <c r="DA146" s="434">
        <f t="shared" ca="1" si="177"/>
        <v>2120</v>
      </c>
      <c r="DB146" s="434">
        <f t="shared" ca="1" si="177"/>
        <v>2121</v>
      </c>
      <c r="DC146" s="434">
        <f t="shared" ca="1" si="177"/>
        <v>2122</v>
      </c>
      <c r="DE146" s="285"/>
    </row>
    <row r="147" spans="2:109" s="278" customFormat="1" ht="15" hidden="1" customHeight="1">
      <c r="B147" s="285"/>
      <c r="C147" s="639" t="s">
        <v>201</v>
      </c>
      <c r="D147" s="640"/>
      <c r="E147" s="641"/>
      <c r="F147" s="90"/>
      <c r="G147" s="291">
        <f>SUMIF($H$4:$DC$4,"&lt;="&amp;PAL,$H147:$DC147)</f>
        <v>0</v>
      </c>
      <c r="H147" s="290">
        <f ca="1">H132-H$7+H$115</f>
        <v>-11000000</v>
      </c>
      <c r="I147" s="290">
        <f ca="1">I132-I$7+I$115</f>
        <v>-23000000</v>
      </c>
      <c r="J147" s="290">
        <f t="shared" ref="J147:BU147" ca="1" si="178">J132-J$7+J$115</f>
        <v>-36000000</v>
      </c>
      <c r="K147" s="290">
        <f t="shared" ca="1" si="178"/>
        <v>-50000000</v>
      </c>
      <c r="L147" s="290">
        <f t="shared" ca="1" si="178"/>
        <v>-65000000</v>
      </c>
      <c r="M147" s="290">
        <f t="shared" ca="1" si="178"/>
        <v>-81000000</v>
      </c>
      <c r="N147" s="290">
        <f t="shared" ca="1" si="178"/>
        <v>-98000000</v>
      </c>
      <c r="O147" s="290">
        <f t="shared" ca="1" si="178"/>
        <v>-116700000</v>
      </c>
      <c r="P147" s="290">
        <f t="shared" ca="1" si="178"/>
        <v>0</v>
      </c>
      <c r="Q147" s="290">
        <f t="shared" ca="1" si="178"/>
        <v>0</v>
      </c>
      <c r="R147" s="290">
        <f t="shared" ca="1" si="178"/>
        <v>0</v>
      </c>
      <c r="S147" s="290">
        <f t="shared" ca="1" si="178"/>
        <v>0</v>
      </c>
      <c r="T147" s="290">
        <f t="shared" ca="1" si="178"/>
        <v>0</v>
      </c>
      <c r="U147" s="290">
        <f t="shared" ca="1" si="178"/>
        <v>0</v>
      </c>
      <c r="V147" s="290">
        <f t="shared" ca="1" si="178"/>
        <v>0</v>
      </c>
      <c r="W147" s="290">
        <f t="shared" ca="1" si="178"/>
        <v>0</v>
      </c>
      <c r="X147" s="290">
        <f t="shared" ca="1" si="178"/>
        <v>0</v>
      </c>
      <c r="Y147" s="290">
        <f t="shared" ca="1" si="178"/>
        <v>0</v>
      </c>
      <c r="Z147" s="290">
        <f t="shared" ca="1" si="178"/>
        <v>0</v>
      </c>
      <c r="AA147" s="290">
        <f t="shared" ca="1" si="178"/>
        <v>0</v>
      </c>
      <c r="AB147" s="290">
        <f t="shared" ca="1" si="178"/>
        <v>0</v>
      </c>
      <c r="AC147" s="290">
        <f t="shared" ca="1" si="178"/>
        <v>0</v>
      </c>
      <c r="AD147" s="290">
        <f t="shared" ca="1" si="178"/>
        <v>0</v>
      </c>
      <c r="AE147" s="290">
        <f t="shared" ca="1" si="178"/>
        <v>0</v>
      </c>
      <c r="AF147" s="290">
        <f t="shared" ca="1" si="178"/>
        <v>0</v>
      </c>
      <c r="AG147" s="290">
        <f t="shared" ca="1" si="178"/>
        <v>0</v>
      </c>
      <c r="AH147" s="290">
        <f t="shared" ca="1" si="178"/>
        <v>0</v>
      </c>
      <c r="AI147" s="290">
        <f t="shared" ca="1" si="178"/>
        <v>0</v>
      </c>
      <c r="AJ147" s="290">
        <f t="shared" ca="1" si="178"/>
        <v>0</v>
      </c>
      <c r="AK147" s="290">
        <f t="shared" ca="1" si="178"/>
        <v>0</v>
      </c>
      <c r="AL147" s="290">
        <f t="shared" ca="1" si="178"/>
        <v>0</v>
      </c>
      <c r="AM147" s="290">
        <f t="shared" ca="1" si="178"/>
        <v>0</v>
      </c>
      <c r="AN147" s="290">
        <f t="shared" ca="1" si="178"/>
        <v>0</v>
      </c>
      <c r="AO147" s="290">
        <f t="shared" ca="1" si="178"/>
        <v>0</v>
      </c>
      <c r="AP147" s="290">
        <f t="shared" ca="1" si="178"/>
        <v>0</v>
      </c>
      <c r="AQ147" s="290">
        <f t="shared" ca="1" si="178"/>
        <v>0</v>
      </c>
      <c r="AR147" s="290">
        <f t="shared" ca="1" si="178"/>
        <v>0</v>
      </c>
      <c r="AS147" s="290">
        <f t="shared" ca="1" si="178"/>
        <v>0</v>
      </c>
      <c r="AT147" s="290">
        <f t="shared" ca="1" si="178"/>
        <v>0</v>
      </c>
      <c r="AU147" s="290">
        <f t="shared" ca="1" si="178"/>
        <v>0</v>
      </c>
      <c r="AV147" s="290">
        <f t="shared" ca="1" si="178"/>
        <v>0</v>
      </c>
      <c r="AW147" s="290">
        <f t="shared" ca="1" si="178"/>
        <v>0</v>
      </c>
      <c r="AX147" s="290">
        <f t="shared" ca="1" si="178"/>
        <v>0</v>
      </c>
      <c r="AY147" s="290">
        <f t="shared" ca="1" si="178"/>
        <v>0</v>
      </c>
      <c r="AZ147" s="290">
        <f t="shared" ca="1" si="178"/>
        <v>0</v>
      </c>
      <c r="BA147" s="290">
        <f t="shared" ca="1" si="178"/>
        <v>0</v>
      </c>
      <c r="BB147" s="290">
        <f t="shared" ca="1" si="178"/>
        <v>0</v>
      </c>
      <c r="BC147" s="290">
        <f t="shared" ca="1" si="178"/>
        <v>0</v>
      </c>
      <c r="BD147" s="290">
        <f t="shared" ca="1" si="178"/>
        <v>0</v>
      </c>
      <c r="BE147" s="290">
        <f t="shared" ca="1" si="178"/>
        <v>0</v>
      </c>
      <c r="BF147" s="290">
        <f t="shared" ca="1" si="178"/>
        <v>0</v>
      </c>
      <c r="BG147" s="290">
        <f t="shared" ca="1" si="178"/>
        <v>0</v>
      </c>
      <c r="BH147" s="290">
        <f t="shared" ca="1" si="178"/>
        <v>0</v>
      </c>
      <c r="BI147" s="290">
        <f t="shared" ca="1" si="178"/>
        <v>0</v>
      </c>
      <c r="BJ147" s="290">
        <f t="shared" ca="1" si="178"/>
        <v>0</v>
      </c>
      <c r="BK147" s="290">
        <f t="shared" ca="1" si="178"/>
        <v>0</v>
      </c>
      <c r="BL147" s="290">
        <f t="shared" ca="1" si="178"/>
        <v>0</v>
      </c>
      <c r="BM147" s="290">
        <f t="shared" ca="1" si="178"/>
        <v>0</v>
      </c>
      <c r="BN147" s="290">
        <f t="shared" ca="1" si="178"/>
        <v>0</v>
      </c>
      <c r="BO147" s="290">
        <f t="shared" ca="1" si="178"/>
        <v>0</v>
      </c>
      <c r="BP147" s="290">
        <f t="shared" ca="1" si="178"/>
        <v>0</v>
      </c>
      <c r="BQ147" s="290">
        <f t="shared" ca="1" si="178"/>
        <v>0</v>
      </c>
      <c r="BR147" s="290">
        <f t="shared" ca="1" si="178"/>
        <v>0</v>
      </c>
      <c r="BS147" s="290">
        <f t="shared" ca="1" si="178"/>
        <v>0</v>
      </c>
      <c r="BT147" s="290">
        <f t="shared" ca="1" si="178"/>
        <v>0</v>
      </c>
      <c r="BU147" s="290">
        <f t="shared" ca="1" si="178"/>
        <v>0</v>
      </c>
      <c r="BV147" s="290">
        <f t="shared" ref="BV147:DC147" ca="1" si="179">BV132-BV$7+BV$115</f>
        <v>0</v>
      </c>
      <c r="BW147" s="290">
        <f t="shared" ca="1" si="179"/>
        <v>0</v>
      </c>
      <c r="BX147" s="290">
        <f t="shared" ca="1" si="179"/>
        <v>0</v>
      </c>
      <c r="BY147" s="290">
        <f t="shared" ca="1" si="179"/>
        <v>0</v>
      </c>
      <c r="BZ147" s="290">
        <f t="shared" ca="1" si="179"/>
        <v>0</v>
      </c>
      <c r="CA147" s="290">
        <f t="shared" ca="1" si="179"/>
        <v>0</v>
      </c>
      <c r="CB147" s="290">
        <f t="shared" ca="1" si="179"/>
        <v>0</v>
      </c>
      <c r="CC147" s="290">
        <f t="shared" ca="1" si="179"/>
        <v>0</v>
      </c>
      <c r="CD147" s="290">
        <f t="shared" ca="1" si="179"/>
        <v>0</v>
      </c>
      <c r="CE147" s="290">
        <f t="shared" ca="1" si="179"/>
        <v>0</v>
      </c>
      <c r="CF147" s="290">
        <f t="shared" ca="1" si="179"/>
        <v>0</v>
      </c>
      <c r="CG147" s="290">
        <f t="shared" ca="1" si="179"/>
        <v>0</v>
      </c>
      <c r="CH147" s="290">
        <f t="shared" ca="1" si="179"/>
        <v>0</v>
      </c>
      <c r="CI147" s="290">
        <f t="shared" ca="1" si="179"/>
        <v>0</v>
      </c>
      <c r="CJ147" s="290">
        <f t="shared" ca="1" si="179"/>
        <v>0</v>
      </c>
      <c r="CK147" s="290">
        <f t="shared" ca="1" si="179"/>
        <v>0</v>
      </c>
      <c r="CL147" s="290">
        <f t="shared" ca="1" si="179"/>
        <v>0</v>
      </c>
      <c r="CM147" s="290">
        <f t="shared" ca="1" si="179"/>
        <v>0</v>
      </c>
      <c r="CN147" s="290">
        <f t="shared" ca="1" si="179"/>
        <v>0</v>
      </c>
      <c r="CO147" s="290">
        <f t="shared" ca="1" si="179"/>
        <v>0</v>
      </c>
      <c r="CP147" s="290">
        <f t="shared" ca="1" si="179"/>
        <v>0</v>
      </c>
      <c r="CQ147" s="290">
        <f t="shared" ca="1" si="179"/>
        <v>0</v>
      </c>
      <c r="CR147" s="290">
        <f t="shared" ca="1" si="179"/>
        <v>0</v>
      </c>
      <c r="CS147" s="290">
        <f t="shared" ca="1" si="179"/>
        <v>0</v>
      </c>
      <c r="CT147" s="290">
        <f t="shared" ca="1" si="179"/>
        <v>0</v>
      </c>
      <c r="CU147" s="290">
        <f t="shared" ca="1" si="179"/>
        <v>0</v>
      </c>
      <c r="CV147" s="290">
        <f t="shared" ca="1" si="179"/>
        <v>0</v>
      </c>
      <c r="CW147" s="290">
        <f t="shared" ca="1" si="179"/>
        <v>0</v>
      </c>
      <c r="CX147" s="290">
        <f t="shared" ca="1" si="179"/>
        <v>0</v>
      </c>
      <c r="CY147" s="290">
        <f t="shared" ca="1" si="179"/>
        <v>0</v>
      </c>
      <c r="CZ147" s="290">
        <f t="shared" ca="1" si="179"/>
        <v>0</v>
      </c>
      <c r="DA147" s="290">
        <f t="shared" ca="1" si="179"/>
        <v>0</v>
      </c>
      <c r="DB147" s="290">
        <f t="shared" ca="1" si="179"/>
        <v>0</v>
      </c>
      <c r="DC147" s="290">
        <f t="shared" ca="1" si="179"/>
        <v>0</v>
      </c>
      <c r="DE147" s="285"/>
    </row>
    <row r="148" spans="2:109" s="278" customFormat="1" ht="15" hidden="1" customHeight="1">
      <c r="B148" s="285"/>
      <c r="C148" s="642" t="s">
        <v>272</v>
      </c>
      <c r="D148" s="643"/>
      <c r="E148" s="644"/>
      <c r="F148" s="289">
        <f ca="1">IFERROR(H147+NPV(FD,I147:INDEX(I147:DC147,PAL)),"")</f>
        <v>-399120826.60424411</v>
      </c>
      <c r="G148" s="80"/>
      <c r="H148" s="69"/>
      <c r="I148" s="69"/>
      <c r="J148" s="69"/>
      <c r="K148" s="69"/>
      <c r="L148" s="69"/>
      <c r="M148" s="69"/>
      <c r="N148" s="69"/>
      <c r="O148" s="69"/>
      <c r="P148" s="69"/>
      <c r="Q148" s="69"/>
      <c r="R148" s="69"/>
      <c r="S148" s="69"/>
      <c r="T148" s="69"/>
      <c r="U148" s="69"/>
      <c r="V148" s="69"/>
      <c r="W148" s="69"/>
      <c r="X148" s="69"/>
      <c r="Y148" s="69"/>
      <c r="Z148" s="69"/>
      <c r="AA148" s="69"/>
      <c r="DE148" s="285"/>
    </row>
    <row r="149" spans="2:109" s="278" customFormat="1" ht="15" hidden="1" customHeight="1">
      <c r="B149" s="285"/>
      <c r="C149" s="642" t="s">
        <v>273</v>
      </c>
      <c r="D149" s="643"/>
      <c r="E149" s="644"/>
      <c r="F149" s="299" t="str">
        <f ca="1">IFERROR(IRR(H147:INDEX(H147:DC147,PAL+1)),"")</f>
        <v/>
      </c>
      <c r="G149" s="70"/>
      <c r="H149" s="69"/>
      <c r="I149" s="69"/>
      <c r="J149" s="69"/>
      <c r="K149" s="69"/>
      <c r="L149" s="69"/>
      <c r="M149" s="69"/>
      <c r="N149" s="69"/>
      <c r="O149" s="69"/>
      <c r="P149" s="69"/>
      <c r="Q149" s="69"/>
      <c r="R149" s="69"/>
      <c r="S149" s="69"/>
      <c r="T149" s="69"/>
      <c r="U149" s="69"/>
      <c r="V149" s="69"/>
      <c r="W149" s="69"/>
      <c r="X149" s="69"/>
      <c r="Y149" s="69"/>
      <c r="Z149" s="69"/>
      <c r="AA149" s="69"/>
      <c r="DE149" s="285"/>
    </row>
    <row r="150" spans="2:109" s="278" customFormat="1" ht="15" hidden="1" customHeight="1" thickBot="1">
      <c r="B150" s="285"/>
      <c r="C150" s="648" t="s">
        <v>200</v>
      </c>
      <c r="D150" s="649"/>
      <c r="E150" s="650"/>
      <c r="F150" s="79">
        <f ca="1">IFERROR(IF(F$89&lt;0,SUM(F$100,-F$115,-F$89)/SUM(F$9,F$8,-SNA!F136),SUM(F$100,-F$115)/SUM(F$9,F$8,-SNA!F136,F$89)),"")</f>
        <v>0</v>
      </c>
      <c r="G150" s="70"/>
      <c r="H150" s="69"/>
      <c r="I150" s="69"/>
      <c r="J150" s="69"/>
      <c r="K150" s="69"/>
      <c r="L150" s="69"/>
      <c r="M150" s="69"/>
      <c r="N150" s="69"/>
      <c r="O150" s="69"/>
      <c r="P150" s="69"/>
      <c r="Q150" s="69"/>
      <c r="R150" s="69"/>
      <c r="S150" s="69"/>
      <c r="T150" s="69"/>
      <c r="U150" s="69"/>
      <c r="V150" s="69"/>
      <c r="W150" s="69"/>
      <c r="X150" s="69"/>
      <c r="Y150" s="69"/>
      <c r="Z150" s="69"/>
      <c r="AA150" s="69"/>
      <c r="DE150" s="285"/>
    </row>
    <row r="151" spans="2:109" s="278" customFormat="1" ht="15" hidden="1" customHeight="1" thickBot="1">
      <c r="B151" s="285"/>
      <c r="C151" s="722" t="s">
        <v>399</v>
      </c>
      <c r="D151" s="723"/>
      <c r="E151" s="723"/>
      <c r="F151" s="724"/>
      <c r="G151" s="70"/>
      <c r="H151" s="69"/>
      <c r="I151" s="69"/>
      <c r="J151" s="69"/>
      <c r="K151" s="69"/>
      <c r="L151" s="69"/>
      <c r="M151" s="69"/>
      <c r="N151" s="69"/>
      <c r="O151" s="69"/>
      <c r="P151" s="69"/>
      <c r="Q151" s="69"/>
      <c r="R151" s="69"/>
      <c r="S151" s="69"/>
      <c r="T151" s="69"/>
      <c r="U151" s="69"/>
      <c r="V151" s="69"/>
      <c r="W151" s="69"/>
      <c r="X151" s="69"/>
      <c r="Y151" s="69"/>
      <c r="Z151" s="69"/>
      <c r="AA151" s="69"/>
      <c r="DE151" s="285"/>
    </row>
    <row r="152" spans="2:109" s="278" customFormat="1" ht="15" hidden="1" customHeight="1" thickBot="1">
      <c r="B152" s="285"/>
      <c r="C152" s="401" t="str">
        <f>DA!C8</f>
        <v>SVA rodiklis</v>
      </c>
      <c r="D152" s="364"/>
      <c r="E152" s="402" t="str">
        <f ca="1">INDIRECT(CONCATENATE("DA!","D",ROW(INDIRECT(VLOOKUP(Opt_alt,Data1!$P$2:$Q$6,2,FALSE)))-9))</f>
        <v>-</v>
      </c>
      <c r="F152" s="402" t="e">
        <f>IF(DA!$B$4=Data1!$G$2,IFERROR(10*F140/MAX(Rodikliai),"-"),IFERROR(10*MIN(Rodikliai)/F143,"-"))*DA!D8</f>
        <v>#VALUE!</v>
      </c>
      <c r="G152" s="70"/>
      <c r="H152" s="69"/>
      <c r="I152" s="69"/>
      <c r="J152" s="69"/>
      <c r="K152" s="69"/>
      <c r="L152" s="69"/>
      <c r="M152" s="69"/>
      <c r="N152" s="69"/>
      <c r="O152" s="69"/>
      <c r="P152" s="69"/>
      <c r="Q152" s="69"/>
      <c r="R152" s="69"/>
      <c r="S152" s="69"/>
      <c r="T152" s="69"/>
      <c r="U152" s="69"/>
      <c r="V152" s="69"/>
      <c r="W152" s="69"/>
      <c r="X152" s="69"/>
      <c r="Y152" s="69"/>
      <c r="Z152" s="69"/>
      <c r="AA152" s="69"/>
      <c r="DE152" s="285"/>
    </row>
    <row r="153" spans="2:109" s="278" customFormat="1" ht="15" hidden="1" customHeight="1" thickBot="1">
      <c r="B153" s="285"/>
      <c r="C153" s="401" t="str">
        <f>DA!C9</f>
        <v>Nurodykite</v>
      </c>
      <c r="D153" s="340"/>
      <c r="E153" s="402" t="str">
        <f ca="1">INDIRECT(CONCATENATE("DA!","D",ROW(INDIRECT(VLOOKUP(Opt_alt,Data1!$P$2:$Q$6,2,FALSE)))-8))</f>
        <v>Nurodykite įvertinimą</v>
      </c>
      <c r="F153" s="402" t="str">
        <f ca="1">INDIRECT(CONCATENATE("DA!","E",ROW(INDIRECT(VLOOKUP(Opt_alt,Data1!$P$2:$Q$6,2,FALSE)))-8))</f>
        <v/>
      </c>
      <c r="G153" s="70"/>
      <c r="H153" s="69"/>
      <c r="I153" s="69"/>
      <c r="J153" s="69"/>
      <c r="K153" s="69"/>
      <c r="L153" s="69"/>
      <c r="M153" s="69"/>
      <c r="N153" s="69"/>
      <c r="O153" s="69"/>
      <c r="P153" s="69"/>
      <c r="Q153" s="69"/>
      <c r="R153" s="69"/>
      <c r="S153" s="69"/>
      <c r="T153" s="69"/>
      <c r="U153" s="69"/>
      <c r="V153" s="69"/>
      <c r="W153" s="69"/>
      <c r="X153" s="69"/>
      <c r="Y153" s="69"/>
      <c r="Z153" s="69"/>
      <c r="AA153" s="69"/>
      <c r="DE153" s="285"/>
    </row>
    <row r="154" spans="2:109" s="285" customFormat="1" ht="15" hidden="1" customHeight="1" thickBot="1">
      <c r="C154" s="401" t="str">
        <f>DA!C10</f>
        <v>Nurodykite</v>
      </c>
      <c r="D154" s="340"/>
      <c r="E154" s="402" t="str">
        <f ca="1">INDIRECT(CONCATENATE("DA!","D",ROW(INDIRECT(VLOOKUP(Opt_alt,Data1!$P$2:$Q$6,2,FALSE)))-7))</f>
        <v>Nurodykite įvertinimą</v>
      </c>
      <c r="F154" s="402" t="str">
        <f ca="1">INDIRECT(CONCATENATE("DA!","E",ROW(INDIRECT(VLOOKUP(Opt_alt,Data1!$P$2:$Q$6,2,FALSE)))-7))</f>
        <v/>
      </c>
      <c r="G154" s="70"/>
      <c r="H154" s="69"/>
      <c r="I154" s="69"/>
      <c r="J154" s="69"/>
      <c r="K154" s="69"/>
      <c r="L154" s="69"/>
      <c r="M154" s="69"/>
      <c r="N154" s="69"/>
      <c r="O154" s="69"/>
      <c r="P154" s="69"/>
      <c r="Q154" s="69"/>
      <c r="R154" s="69"/>
      <c r="S154" s="69"/>
      <c r="T154" s="69"/>
      <c r="U154" s="69"/>
      <c r="V154" s="69"/>
      <c r="W154" s="69"/>
      <c r="X154" s="69"/>
      <c r="Y154" s="69"/>
      <c r="Z154" s="69"/>
      <c r="AA154" s="69"/>
    </row>
    <row r="155" spans="2:109" s="285" customFormat="1" ht="15" hidden="1" customHeight="1" thickBot="1">
      <c r="C155" s="401" t="str">
        <f>DA!C11</f>
        <v>Nurodykite</v>
      </c>
      <c r="D155" s="87"/>
      <c r="E155" s="402" t="str">
        <f ca="1">INDIRECT(CONCATENATE("DA!","D",ROW(INDIRECT(VLOOKUP(Opt_alt,Data1!$P$2:$Q$6,2,FALSE)))-6))</f>
        <v>Nurodykite įvertinimą</v>
      </c>
      <c r="F155" s="402" t="str">
        <f ca="1">INDIRECT(CONCATENATE("DA!","E",ROW(INDIRECT(VLOOKUP(Opt_alt,Data1!$P$2:$Q$6,2,FALSE)))-6))</f>
        <v/>
      </c>
      <c r="G155" s="70"/>
      <c r="H155" s="69"/>
      <c r="I155" s="69"/>
      <c r="J155" s="69"/>
      <c r="K155" s="69"/>
      <c r="L155" s="69"/>
      <c r="M155" s="69"/>
      <c r="N155" s="69"/>
      <c r="O155" s="69"/>
      <c r="P155" s="69"/>
      <c r="Q155" s="69"/>
      <c r="R155" s="69"/>
      <c r="S155" s="69"/>
      <c r="T155" s="69"/>
      <c r="U155" s="69"/>
      <c r="V155" s="69"/>
      <c r="W155" s="69"/>
      <c r="X155" s="69"/>
      <c r="Y155" s="69"/>
      <c r="Z155" s="69"/>
      <c r="AA155" s="69"/>
    </row>
    <row r="156" spans="2:109" s="285" customFormat="1" ht="15" hidden="1" customHeight="1" thickBot="1">
      <c r="C156" s="401" t="str">
        <f>DA!C12</f>
        <v>Nurodykite</v>
      </c>
      <c r="D156" s="87"/>
      <c r="E156" s="402" t="str">
        <f ca="1">INDIRECT(CONCATENATE("DA!","D",ROW(INDIRECT(VLOOKUP(Opt_alt,Data1!$P$2:$Q$6,2,FALSE)))-5))</f>
        <v>Nurodykite įvertinimą</v>
      </c>
      <c r="F156" s="402" t="str">
        <f ca="1">INDIRECT(CONCATENATE("DA!","E",ROW(INDIRECT(VLOOKUP(Opt_alt,Data1!$P$2:$Q$6,2,FALSE)))-5))</f>
        <v/>
      </c>
      <c r="G156" s="70"/>
      <c r="H156" s="69"/>
      <c r="I156" s="69"/>
      <c r="J156" s="69"/>
      <c r="K156" s="69"/>
      <c r="L156" s="69"/>
      <c r="M156" s="69"/>
      <c r="N156" s="69"/>
      <c r="O156" s="69"/>
      <c r="P156" s="69"/>
      <c r="Q156" s="69"/>
      <c r="R156" s="69"/>
      <c r="S156" s="69"/>
      <c r="T156" s="69"/>
      <c r="U156" s="69"/>
      <c r="V156" s="69"/>
      <c r="W156" s="69"/>
      <c r="X156" s="69"/>
      <c r="Y156" s="69"/>
      <c r="Z156" s="69"/>
      <c r="AA156" s="69"/>
    </row>
    <row r="157" spans="2:109" s="285" customFormat="1" ht="15" hidden="1" customHeight="1" thickBot="1">
      <c r="C157" s="401" t="str">
        <f>DA!C13</f>
        <v>Nurodykite</v>
      </c>
      <c r="D157" s="87"/>
      <c r="E157" s="402" t="str">
        <f ca="1">INDIRECT(CONCATENATE("DA!","D",ROW(INDIRECT(VLOOKUP(Opt_alt,Data1!$P$2:$Q$6,2,FALSE)))-4))</f>
        <v>Nurodykite įvertinimą</v>
      </c>
      <c r="F157" s="402" t="str">
        <f ca="1">INDIRECT(CONCATENATE("DA!","E",ROW(INDIRECT(VLOOKUP(Opt_alt,Data1!$P$2:$Q$6,2,FALSE)))-4))</f>
        <v/>
      </c>
      <c r="G157" s="70"/>
      <c r="H157" s="69"/>
      <c r="I157" s="69"/>
      <c r="J157" s="69"/>
      <c r="K157" s="69"/>
      <c r="L157" s="69"/>
      <c r="M157" s="69"/>
      <c r="N157" s="69"/>
      <c r="O157" s="69"/>
      <c r="P157" s="69"/>
      <c r="Q157" s="69"/>
      <c r="R157" s="69"/>
      <c r="S157" s="69"/>
      <c r="T157" s="69"/>
      <c r="U157" s="69"/>
      <c r="V157" s="69"/>
      <c r="W157" s="69"/>
      <c r="X157" s="69"/>
      <c r="Y157" s="69"/>
      <c r="Z157" s="69"/>
      <c r="AA157" s="69"/>
    </row>
    <row r="158" spans="2:109" s="285" customFormat="1" ht="15" hidden="1" customHeight="1" thickBot="1">
      <c r="C158" s="401" t="str">
        <f>DA!C14</f>
        <v>Nurodykite</v>
      </c>
      <c r="D158" s="87"/>
      <c r="E158" s="402" t="str">
        <f ca="1">INDIRECT(CONCATENATE("DA!","D",ROW(INDIRECT(VLOOKUP(Opt_alt,Data1!$P$2:$Q$6,2,FALSE)))-3))</f>
        <v>Nurodykite įvertinimą</v>
      </c>
      <c r="F158" s="402" t="str">
        <f ca="1">INDIRECT(CONCATENATE("DA!","E",ROW(INDIRECT(VLOOKUP(Opt_alt,Data1!$P$2:$Q$6,2,FALSE)))-3))</f>
        <v/>
      </c>
      <c r="G158" s="70"/>
      <c r="H158" s="69"/>
      <c r="I158" s="69"/>
      <c r="J158" s="69"/>
      <c r="K158" s="69"/>
      <c r="L158" s="69"/>
      <c r="M158" s="69"/>
      <c r="N158" s="69"/>
      <c r="O158" s="69"/>
      <c r="P158" s="69"/>
      <c r="Q158" s="69"/>
      <c r="R158" s="69"/>
      <c r="S158" s="69"/>
      <c r="T158" s="69"/>
      <c r="U158" s="69"/>
      <c r="V158" s="69"/>
      <c r="W158" s="69"/>
      <c r="X158" s="69"/>
      <c r="Y158" s="69"/>
      <c r="Z158" s="69"/>
      <c r="AA158" s="69"/>
    </row>
    <row r="159" spans="2:109" s="285" customFormat="1" ht="15" hidden="1" customHeight="1" thickBot="1">
      <c r="C159" s="401" t="str">
        <f>DA!C15</f>
        <v>Nurodykite</v>
      </c>
      <c r="D159" s="87"/>
      <c r="E159" s="402" t="str">
        <f ca="1">INDIRECT(CONCATENATE("DA!","D",ROW(INDIRECT(VLOOKUP(Opt_alt,Data1!$P$2:$Q$6,2,FALSE)))-2))</f>
        <v>Nurodykite įvertinimą</v>
      </c>
      <c r="F159" s="402" t="str">
        <f ca="1">INDIRECT(CONCATENATE("DA!","E",ROW(INDIRECT(VLOOKUP(Opt_alt,Data1!$P$2:$Q$6,2,FALSE)))-2))</f>
        <v/>
      </c>
      <c r="G159" s="70"/>
      <c r="H159" s="69"/>
      <c r="I159" s="69"/>
      <c r="J159" s="69"/>
      <c r="K159" s="69"/>
      <c r="L159" s="69"/>
      <c r="M159" s="69"/>
      <c r="N159" s="69"/>
      <c r="O159" s="69"/>
      <c r="P159" s="69"/>
      <c r="Q159" s="69"/>
      <c r="R159" s="69"/>
      <c r="S159" s="69"/>
      <c r="T159" s="69"/>
      <c r="U159" s="69"/>
      <c r="V159" s="69"/>
      <c r="W159" s="69"/>
      <c r="X159" s="69"/>
      <c r="Y159" s="69"/>
      <c r="Z159" s="69"/>
      <c r="AA159" s="69"/>
    </row>
    <row r="160" spans="2:109" s="285" customFormat="1" ht="21.75" hidden="1" customHeight="1">
      <c r="C160" s="401" t="str">
        <f>DA!C16</f>
        <v>Nurodykite</v>
      </c>
      <c r="D160" s="87"/>
      <c r="E160" s="402" t="str">
        <f ca="1">INDIRECT(CONCATENATE("DA!","D",ROW(INDIRECT(VLOOKUP(Opt_alt,Data1!$P$2:$Q$6,2,FALSE)))-1))</f>
        <v>Nurodykite įvertinimą</v>
      </c>
      <c r="F160" s="402" t="str">
        <f ca="1">INDIRECT(CONCATENATE("DA!","E",ROW(INDIRECT(VLOOKUP(Opt_alt,Data1!$P$2:$Q$6,2,FALSE)))-1))</f>
        <v/>
      </c>
      <c r="G160" s="70"/>
      <c r="H160" s="404"/>
      <c r="I160" s="69"/>
      <c r="J160" s="69"/>
      <c r="K160" s="69"/>
      <c r="L160" s="69"/>
      <c r="M160" s="69"/>
      <c r="N160" s="69"/>
      <c r="O160" s="69"/>
      <c r="P160" s="69"/>
      <c r="Q160" s="69"/>
      <c r="R160" s="69"/>
      <c r="S160" s="69"/>
      <c r="T160" s="69"/>
      <c r="U160" s="69"/>
      <c r="V160" s="69"/>
      <c r="W160" s="69"/>
      <c r="X160" s="69"/>
      <c r="Y160" s="69"/>
      <c r="Z160" s="69"/>
      <c r="AA160" s="69"/>
    </row>
    <row r="161" spans="1:110" ht="0.75" hidden="1" customHeight="1">
      <c r="B161" s="285"/>
      <c r="C161" s="87"/>
      <c r="D161" s="87"/>
      <c r="E161" s="87"/>
      <c r="F161" s="89"/>
      <c r="G161" s="70"/>
      <c r="H161" s="69"/>
      <c r="I161" s="69"/>
      <c r="J161" s="69"/>
      <c r="K161" s="69"/>
      <c r="L161" s="69"/>
      <c r="M161" s="69"/>
      <c r="N161" s="69"/>
      <c r="O161" s="69"/>
      <c r="P161" s="69"/>
      <c r="Q161" s="69"/>
      <c r="R161" s="69"/>
      <c r="S161" s="69"/>
      <c r="T161" s="69"/>
      <c r="U161" s="69"/>
      <c r="V161" s="69"/>
      <c r="W161" s="69"/>
      <c r="X161" s="69"/>
      <c r="Y161" s="69"/>
      <c r="Z161" s="69"/>
      <c r="AA161" s="69"/>
      <c r="AC161" s="278"/>
      <c r="AD161" s="278"/>
      <c r="AE161" s="278"/>
      <c r="DF161" s="278"/>
    </row>
    <row r="162" spans="1:110" s="273" customFormat="1" hidden="1">
      <c r="A162" s="278"/>
      <c r="B162" s="278"/>
      <c r="C162" s="278"/>
      <c r="D162" s="278"/>
      <c r="E162" s="261"/>
      <c r="F162" s="261"/>
      <c r="G162" s="261"/>
      <c r="H162" s="261"/>
      <c r="I162" s="278"/>
      <c r="J162" s="278"/>
      <c r="K162" s="278"/>
      <c r="L162" s="261"/>
      <c r="M162" s="278"/>
      <c r="N162" s="278"/>
      <c r="O162" s="278"/>
      <c r="P162" s="278"/>
      <c r="Q162" s="278"/>
      <c r="R162" s="278"/>
      <c r="S162" s="278"/>
      <c r="T162" s="278"/>
      <c r="U162" s="278"/>
      <c r="V162" s="278"/>
      <c r="W162" s="278"/>
      <c r="X162" s="278"/>
      <c r="Y162" s="278"/>
      <c r="Z162" s="278"/>
      <c r="AA162" s="278"/>
      <c r="AB162" s="278"/>
      <c r="AC162" s="261"/>
      <c r="AD162" s="278"/>
      <c r="AE162" s="278"/>
    </row>
    <row r="163" spans="1:110" s="273" customFormat="1" hidden="1">
      <c r="A163" s="278"/>
      <c r="B163" s="278"/>
      <c r="C163" s="278"/>
      <c r="D163" s="278"/>
      <c r="E163" s="261"/>
      <c r="F163" s="261"/>
      <c r="G163" s="261"/>
      <c r="H163" s="261"/>
      <c r="I163" s="278"/>
      <c r="J163" s="278"/>
      <c r="K163" s="278"/>
      <c r="L163" s="278"/>
      <c r="M163" s="278"/>
      <c r="N163" s="278"/>
      <c r="O163" s="278"/>
      <c r="P163" s="278"/>
      <c r="Q163" s="278"/>
      <c r="R163" s="278"/>
      <c r="S163" s="278"/>
      <c r="T163" s="278"/>
      <c r="U163" s="278"/>
      <c r="V163" s="278"/>
      <c r="W163" s="278"/>
      <c r="X163" s="278"/>
      <c r="Y163" s="278"/>
      <c r="Z163" s="278"/>
      <c r="AA163" s="278"/>
      <c r="AB163" s="278"/>
      <c r="AC163" s="261"/>
      <c r="AD163" s="278"/>
      <c r="AE163" s="278"/>
    </row>
    <row r="164" spans="1:110" s="273" customFormat="1" hidden="1">
      <c r="A164" s="278"/>
      <c r="B164" s="278"/>
      <c r="C164" s="278"/>
      <c r="D164" s="278"/>
      <c r="E164" s="261"/>
      <c r="F164" s="261"/>
      <c r="G164" s="261"/>
      <c r="H164" s="261"/>
      <c r="I164" s="278"/>
      <c r="J164" s="278"/>
      <c r="K164" s="278"/>
      <c r="L164" s="278" t="s">
        <v>427</v>
      </c>
      <c r="M164" s="278"/>
      <c r="N164" s="278"/>
      <c r="O164" s="278"/>
      <c r="P164" s="278"/>
      <c r="Q164" s="278"/>
      <c r="R164" s="278"/>
      <c r="S164" s="278"/>
      <c r="T164" s="278"/>
      <c r="U164" s="278"/>
      <c r="V164" s="278"/>
      <c r="W164" s="278"/>
      <c r="X164" s="278"/>
      <c r="Y164" s="278"/>
      <c r="Z164" s="278"/>
      <c r="AA164" s="278"/>
      <c r="AB164" s="278"/>
      <c r="AC164" s="261"/>
      <c r="AD164" s="278"/>
      <c r="AE164" s="278"/>
    </row>
    <row r="165" spans="1:110" s="273" customFormat="1" ht="30.75" customHeight="1">
      <c r="A165" s="278"/>
      <c r="B165" s="278"/>
      <c r="C165" s="59" t="s">
        <v>428</v>
      </c>
      <c r="D165" s="278"/>
      <c r="E165" s="436" t="s">
        <v>422</v>
      </c>
      <c r="F165" s="436" t="s">
        <v>423</v>
      </c>
      <c r="G165" s="436" t="s">
        <v>424</v>
      </c>
      <c r="H165" s="436" t="s">
        <v>425</v>
      </c>
      <c r="I165" s="436" t="s">
        <v>426</v>
      </c>
      <c r="J165" s="437" t="s">
        <v>394</v>
      </c>
      <c r="K165" s="431"/>
      <c r="L165" s="436" t="s">
        <v>422</v>
      </c>
      <c r="M165" s="436" t="s">
        <v>423</v>
      </c>
      <c r="N165" s="436" t="s">
        <v>424</v>
      </c>
      <c r="O165" s="436" t="s">
        <v>425</v>
      </c>
      <c r="P165" s="436" t="s">
        <v>426</v>
      </c>
      <c r="Q165" s="431"/>
      <c r="R165" s="431"/>
      <c r="S165" s="431"/>
      <c r="T165" s="431"/>
      <c r="U165" s="431"/>
      <c r="V165" s="431"/>
      <c r="W165" s="431"/>
      <c r="X165" s="431"/>
      <c r="Y165" s="431"/>
      <c r="Z165" s="431"/>
      <c r="AA165" s="431"/>
      <c r="AB165" s="431"/>
      <c r="AC165" s="431"/>
      <c r="AD165" s="431"/>
      <c r="AE165" s="431"/>
      <c r="AF165" s="431"/>
      <c r="AG165" s="431"/>
      <c r="AH165" s="431"/>
      <c r="AI165" s="431"/>
      <c r="AJ165" s="431"/>
      <c r="AK165" s="431"/>
      <c r="AL165" s="431"/>
      <c r="AM165" s="431"/>
      <c r="AN165" s="431"/>
      <c r="AO165" s="431"/>
      <c r="AP165" s="431"/>
      <c r="AQ165" s="431"/>
      <c r="AR165" s="431"/>
      <c r="AS165" s="431"/>
      <c r="AT165" s="431"/>
      <c r="AU165" s="431"/>
      <c r="AV165" s="431"/>
      <c r="AW165" s="431"/>
      <c r="AX165" s="431"/>
      <c r="AY165" s="431"/>
      <c r="AZ165" s="431"/>
      <c r="BA165" s="431"/>
      <c r="BB165" s="431"/>
      <c r="BC165" s="431"/>
      <c r="BD165" s="431"/>
      <c r="BE165" s="431"/>
      <c r="BF165" s="431"/>
    </row>
    <row r="166" spans="1:110" s="273" customFormat="1" hidden="1">
      <c r="A166" s="278"/>
      <c r="B166" s="263" t="s">
        <v>287</v>
      </c>
      <c r="C166" s="263" t="str">
        <f ca="1">IFERROR(VLOOKUP(B166,$B$12:$C$129,2,FALSE),"")</f>
        <v>Veikla (nurodykite pavadinimą; suplanuotas investicijas pagrįskite prielaidų lape)</v>
      </c>
      <c r="D166" s="278" t="str">
        <f ca="1">IF(VLOOKUP(B166,$B$7:$G$138,COLUMNS($B$7:$G$138),FALSE)&lt;&gt;0,"True","False")</f>
        <v>False</v>
      </c>
      <c r="E166" s="445">
        <v>1.25</v>
      </c>
      <c r="F166" s="445">
        <v>1.1000000000000001</v>
      </c>
      <c r="G166" s="445">
        <v>1</v>
      </c>
      <c r="H166" s="445">
        <v>0.9</v>
      </c>
      <c r="I166" s="445">
        <v>0.75</v>
      </c>
      <c r="J166" s="405">
        <v>0.5</v>
      </c>
      <c r="K166" s="404"/>
      <c r="L166" s="404">
        <v>1.25</v>
      </c>
      <c r="M166" s="404">
        <v>1.1000000000000001</v>
      </c>
      <c r="N166" s="404">
        <v>1</v>
      </c>
      <c r="O166" s="404">
        <v>0.9</v>
      </c>
      <c r="P166" s="404">
        <v>0.75</v>
      </c>
      <c r="Q166" s="404"/>
      <c r="R166" s="404"/>
      <c r="S166" s="404"/>
      <c r="T166" s="404"/>
      <c r="U166" s="404"/>
      <c r="V166" s="404"/>
      <c r="W166" s="432"/>
      <c r="X166" s="432"/>
      <c r="Y166" s="432"/>
      <c r="Z166" s="432"/>
      <c r="AA166" s="432"/>
      <c r="AB166" s="432"/>
      <c r="AC166" s="432"/>
      <c r="AD166" s="432"/>
      <c r="AE166" s="432"/>
      <c r="AF166" s="444"/>
      <c r="AG166" s="444"/>
      <c r="AH166" s="444"/>
      <c r="AI166" s="444"/>
      <c r="AJ166" s="444"/>
      <c r="AK166" s="444"/>
      <c r="AL166" s="444"/>
      <c r="AM166" s="444"/>
      <c r="AN166" s="444"/>
      <c r="AO166" s="444"/>
      <c r="AP166" s="444"/>
      <c r="AQ166" s="444"/>
      <c r="AR166" s="444"/>
      <c r="AS166" s="444"/>
      <c r="AT166" s="444"/>
      <c r="AU166" s="444"/>
      <c r="AV166" s="444"/>
      <c r="AW166" s="444"/>
      <c r="AX166" s="444"/>
      <c r="AY166" s="444"/>
      <c r="AZ166" s="444"/>
      <c r="BA166" s="444"/>
      <c r="BB166" s="444"/>
      <c r="BC166" s="444"/>
      <c r="BD166" s="444"/>
      <c r="BE166" s="444"/>
      <c r="BF166" s="444"/>
    </row>
    <row r="167" spans="1:110" s="273" customFormat="1" hidden="1">
      <c r="A167" s="278"/>
      <c r="B167" s="263" t="s">
        <v>288</v>
      </c>
      <c r="C167" s="263" t="str">
        <f t="shared" ref="C167:C230" ca="1" si="180">IFERROR(VLOOKUP(B167,$B$12:$C$129,2,FALSE),"")</f>
        <v>Veikla</v>
      </c>
      <c r="D167" s="278" t="str">
        <f t="shared" ref="D167:D230" ca="1" si="181">IF(VLOOKUP(B167,$B$7:$G$138,COLUMNS($B$7:$G$138),FALSE)&lt;&gt;0,"True","False")</f>
        <v>False</v>
      </c>
      <c r="E167" s="445">
        <v>1.25</v>
      </c>
      <c r="F167" s="445">
        <v>1.1000000000000001</v>
      </c>
      <c r="G167" s="445">
        <v>1</v>
      </c>
      <c r="H167" s="445">
        <v>0.9</v>
      </c>
      <c r="I167" s="445">
        <v>0.75</v>
      </c>
      <c r="J167" s="405">
        <v>0.55000000000000004</v>
      </c>
      <c r="K167" s="404"/>
      <c r="L167" s="404">
        <v>1.25</v>
      </c>
      <c r="M167" s="404">
        <v>1.1000000000000001</v>
      </c>
      <c r="N167" s="404">
        <v>1</v>
      </c>
      <c r="O167" s="404">
        <v>0.9</v>
      </c>
      <c r="P167" s="404">
        <v>0.75</v>
      </c>
      <c r="Q167" s="404"/>
      <c r="R167" s="404"/>
      <c r="S167" s="404"/>
      <c r="T167" s="404"/>
      <c r="U167" s="404"/>
      <c r="V167" s="404"/>
      <c r="W167" s="432"/>
      <c r="X167" s="432"/>
      <c r="Y167" s="432"/>
      <c r="Z167" s="432"/>
      <c r="AA167" s="432"/>
      <c r="AB167" s="432"/>
      <c r="AC167" s="432"/>
      <c r="AD167" s="432"/>
      <c r="AE167" s="432"/>
      <c r="AF167" s="444"/>
      <c r="AG167" s="444"/>
      <c r="AH167" s="444"/>
      <c r="AI167" s="444"/>
      <c r="AJ167" s="444"/>
      <c r="AK167" s="444"/>
      <c r="AL167" s="444"/>
      <c r="AM167" s="444"/>
      <c r="AN167" s="444"/>
      <c r="AO167" s="444"/>
      <c r="AP167" s="444"/>
      <c r="AQ167" s="444"/>
      <c r="AR167" s="444"/>
      <c r="AS167" s="444"/>
      <c r="AT167" s="444"/>
      <c r="AU167" s="444"/>
      <c r="AV167" s="444"/>
      <c r="AW167" s="444"/>
      <c r="AX167" s="444"/>
      <c r="AY167" s="444"/>
      <c r="AZ167" s="444"/>
      <c r="BA167" s="444"/>
      <c r="BB167" s="444"/>
      <c r="BC167" s="444"/>
      <c r="BD167" s="444"/>
      <c r="BE167" s="444"/>
      <c r="BF167" s="444"/>
    </row>
    <row r="168" spans="1:110" s="273" customFormat="1" hidden="1">
      <c r="A168" s="278"/>
      <c r="B168" s="263" t="s">
        <v>289</v>
      </c>
      <c r="C168" s="263" t="str">
        <f t="shared" ca="1" si="180"/>
        <v>Veikla</v>
      </c>
      <c r="D168" s="278" t="str">
        <f t="shared" ca="1" si="181"/>
        <v>False</v>
      </c>
      <c r="E168" s="445">
        <v>1.25</v>
      </c>
      <c r="F168" s="445">
        <v>1.1000000000000001</v>
      </c>
      <c r="G168" s="445">
        <v>1</v>
      </c>
      <c r="H168" s="445">
        <v>0.9</v>
      </c>
      <c r="I168" s="445">
        <v>0.75</v>
      </c>
      <c r="J168" s="405">
        <v>0.6</v>
      </c>
      <c r="K168" s="404"/>
      <c r="L168" s="404">
        <v>1.25</v>
      </c>
      <c r="M168" s="404">
        <v>1.1000000000000001</v>
      </c>
      <c r="N168" s="404">
        <v>1</v>
      </c>
      <c r="O168" s="404">
        <v>0.9</v>
      </c>
      <c r="P168" s="404">
        <v>0.75</v>
      </c>
      <c r="Q168" s="404"/>
      <c r="R168" s="404"/>
      <c r="S168" s="404"/>
      <c r="T168" s="404"/>
      <c r="U168" s="404"/>
      <c r="V168" s="404"/>
      <c r="W168" s="432"/>
      <c r="X168" s="432"/>
      <c r="Y168" s="432"/>
      <c r="Z168" s="432"/>
      <c r="AA168" s="432"/>
      <c r="AB168" s="432"/>
      <c r="AC168" s="432"/>
      <c r="AD168" s="432"/>
      <c r="AE168" s="432"/>
      <c r="AF168" s="444"/>
      <c r="AG168" s="444"/>
      <c r="AH168" s="444"/>
      <c r="AI168" s="444"/>
      <c r="AJ168" s="444"/>
      <c r="AK168" s="444"/>
      <c r="AL168" s="444"/>
      <c r="AM168" s="444"/>
      <c r="AN168" s="444"/>
      <c r="AO168" s="444"/>
      <c r="AP168" s="444"/>
      <c r="AQ168" s="444"/>
      <c r="AR168" s="444"/>
      <c r="AS168" s="444"/>
      <c r="AT168" s="444"/>
      <c r="AU168" s="444"/>
      <c r="AV168" s="444"/>
      <c r="AW168" s="444"/>
      <c r="AX168" s="444"/>
      <c r="AY168" s="444"/>
      <c r="AZ168" s="444"/>
      <c r="BA168" s="444"/>
      <c r="BB168" s="444"/>
      <c r="BC168" s="444"/>
      <c r="BD168" s="444"/>
      <c r="BE168" s="444"/>
      <c r="BF168" s="444"/>
    </row>
    <row r="169" spans="1:110" s="273" customFormat="1" hidden="1">
      <c r="A169" s="278"/>
      <c r="B169" s="263" t="s">
        <v>290</v>
      </c>
      <c r="C169" s="263" t="str">
        <f t="shared" ca="1" si="180"/>
        <v>Veikla</v>
      </c>
      <c r="D169" s="278" t="str">
        <f t="shared" ca="1" si="181"/>
        <v>False</v>
      </c>
      <c r="E169" s="445">
        <v>1.25</v>
      </c>
      <c r="F169" s="445">
        <v>1.1000000000000001</v>
      </c>
      <c r="G169" s="445">
        <v>1</v>
      </c>
      <c r="H169" s="445">
        <v>0.9</v>
      </c>
      <c r="I169" s="445">
        <v>0.75</v>
      </c>
      <c r="J169" s="405">
        <v>0.65</v>
      </c>
      <c r="K169" s="404"/>
      <c r="L169" s="404">
        <v>1.25</v>
      </c>
      <c r="M169" s="404">
        <v>1.1000000000000001</v>
      </c>
      <c r="N169" s="404">
        <v>1</v>
      </c>
      <c r="O169" s="404">
        <v>0.9</v>
      </c>
      <c r="P169" s="404">
        <v>0.75</v>
      </c>
      <c r="Q169" s="404"/>
      <c r="R169" s="404"/>
      <c r="S169" s="404"/>
      <c r="T169" s="404"/>
      <c r="U169" s="404"/>
      <c r="V169" s="404"/>
      <c r="W169" s="432"/>
      <c r="X169" s="432"/>
      <c r="Y169" s="432"/>
      <c r="Z169" s="432"/>
      <c r="AA169" s="432"/>
      <c r="AB169" s="432"/>
      <c r="AC169" s="432"/>
      <c r="AD169" s="432"/>
      <c r="AE169" s="432"/>
      <c r="AF169" s="444"/>
      <c r="AG169" s="444"/>
      <c r="AH169" s="444"/>
      <c r="AI169" s="444"/>
      <c r="AJ169" s="444"/>
      <c r="AK169" s="444"/>
      <c r="AL169" s="444"/>
      <c r="AM169" s="444"/>
      <c r="AN169" s="444"/>
      <c r="AO169" s="444"/>
      <c r="AP169" s="444"/>
      <c r="AQ169" s="444"/>
      <c r="AR169" s="444"/>
      <c r="AS169" s="444"/>
      <c r="AT169" s="444"/>
      <c r="AU169" s="444"/>
      <c r="AV169" s="444"/>
      <c r="AW169" s="444"/>
      <c r="AX169" s="444"/>
      <c r="AY169" s="444"/>
      <c r="AZ169" s="444"/>
      <c r="BA169" s="444"/>
      <c r="BB169" s="444"/>
      <c r="BC169" s="444"/>
      <c r="BD169" s="444"/>
      <c r="BE169" s="444"/>
      <c r="BF169" s="444"/>
    </row>
    <row r="170" spans="1:110" s="273" customFormat="1" hidden="1">
      <c r="A170" s="278"/>
      <c r="B170" s="263" t="s">
        <v>291</v>
      </c>
      <c r="C170" s="263" t="str">
        <f t="shared" ca="1" si="180"/>
        <v>Veikla</v>
      </c>
      <c r="D170" s="278" t="str">
        <f t="shared" ca="1" si="181"/>
        <v>False</v>
      </c>
      <c r="E170" s="445">
        <v>1.25</v>
      </c>
      <c r="F170" s="445">
        <v>1.1000000000000001</v>
      </c>
      <c r="G170" s="445">
        <v>1</v>
      </c>
      <c r="H170" s="445">
        <v>0.9</v>
      </c>
      <c r="I170" s="445">
        <v>0.75</v>
      </c>
      <c r="J170" s="405">
        <v>0.7</v>
      </c>
      <c r="K170" s="404"/>
      <c r="L170" s="404">
        <v>1.25</v>
      </c>
      <c r="M170" s="404">
        <v>1.1000000000000001</v>
      </c>
      <c r="N170" s="404">
        <v>1</v>
      </c>
      <c r="O170" s="404">
        <v>0.9</v>
      </c>
      <c r="P170" s="404">
        <v>0.75</v>
      </c>
      <c r="Q170" s="404"/>
      <c r="R170" s="404"/>
      <c r="S170" s="404"/>
      <c r="T170" s="404"/>
      <c r="U170" s="404"/>
      <c r="V170" s="404"/>
      <c r="W170" s="432"/>
      <c r="X170" s="432"/>
      <c r="Y170" s="432"/>
      <c r="Z170" s="432"/>
      <c r="AA170" s="432"/>
      <c r="AB170" s="432"/>
      <c r="AC170" s="432"/>
      <c r="AD170" s="432"/>
      <c r="AE170" s="432"/>
      <c r="AF170" s="444"/>
      <c r="AG170" s="444"/>
      <c r="AH170" s="444"/>
      <c r="AI170" s="444"/>
      <c r="AJ170" s="444"/>
      <c r="AK170" s="444"/>
      <c r="AL170" s="444"/>
      <c r="AM170" s="444"/>
      <c r="AN170" s="444"/>
      <c r="AO170" s="444"/>
      <c r="AP170" s="444"/>
      <c r="AQ170" s="444"/>
      <c r="AR170" s="444"/>
      <c r="AS170" s="444"/>
      <c r="AT170" s="444"/>
      <c r="AU170" s="444"/>
      <c r="AV170" s="444"/>
      <c r="AW170" s="444"/>
      <c r="AX170" s="444"/>
      <c r="AY170" s="444"/>
      <c r="AZ170" s="444"/>
      <c r="BA170" s="444"/>
      <c r="BB170" s="444"/>
      <c r="BC170" s="444"/>
      <c r="BD170" s="444"/>
      <c r="BE170" s="444"/>
      <c r="BF170" s="444"/>
    </row>
    <row r="171" spans="1:110" s="273" customFormat="1" hidden="1">
      <c r="A171" s="278"/>
      <c r="B171" s="263" t="s">
        <v>292</v>
      </c>
      <c r="C171" s="263" t="str">
        <f t="shared" ca="1" si="180"/>
        <v>Veikla</v>
      </c>
      <c r="D171" s="278" t="str">
        <f t="shared" ca="1" si="181"/>
        <v>False</v>
      </c>
      <c r="E171" s="445">
        <v>1.25</v>
      </c>
      <c r="F171" s="445">
        <v>1.1000000000000001</v>
      </c>
      <c r="G171" s="445">
        <v>1</v>
      </c>
      <c r="H171" s="445">
        <v>0.9</v>
      </c>
      <c r="I171" s="445">
        <v>0.75</v>
      </c>
      <c r="J171" s="405">
        <v>0.75</v>
      </c>
      <c r="K171" s="404"/>
      <c r="L171" s="404">
        <v>1.25</v>
      </c>
      <c r="M171" s="404">
        <v>1.1000000000000001</v>
      </c>
      <c r="N171" s="404">
        <v>1</v>
      </c>
      <c r="O171" s="404">
        <v>0.9</v>
      </c>
      <c r="P171" s="404">
        <v>0.75</v>
      </c>
      <c r="Q171" s="404"/>
      <c r="R171" s="404"/>
      <c r="S171" s="404"/>
      <c r="T171" s="404"/>
      <c r="U171" s="404"/>
      <c r="V171" s="404"/>
      <c r="W171" s="432"/>
      <c r="X171" s="432"/>
      <c r="Y171" s="432"/>
      <c r="Z171" s="432"/>
      <c r="AA171" s="432"/>
      <c r="AB171" s="432"/>
      <c r="AC171" s="432"/>
      <c r="AD171" s="432"/>
      <c r="AE171" s="432"/>
      <c r="AF171" s="444"/>
      <c r="AG171" s="444"/>
      <c r="AH171" s="444"/>
      <c r="AI171" s="444"/>
      <c r="AJ171" s="444"/>
      <c r="AK171" s="444"/>
      <c r="AL171" s="444"/>
      <c r="AM171" s="444"/>
      <c r="AN171" s="444"/>
      <c r="AO171" s="444"/>
      <c r="AP171" s="444"/>
      <c r="AQ171" s="444"/>
      <c r="AR171" s="444"/>
      <c r="AS171" s="444"/>
      <c r="AT171" s="444"/>
      <c r="AU171" s="444"/>
      <c r="AV171" s="444"/>
      <c r="AW171" s="444"/>
      <c r="AX171" s="444"/>
      <c r="AY171" s="444"/>
      <c r="AZ171" s="444"/>
      <c r="BA171" s="444"/>
      <c r="BB171" s="444"/>
      <c r="BC171" s="444"/>
      <c r="BD171" s="444"/>
      <c r="BE171" s="444"/>
      <c r="BF171" s="444"/>
    </row>
    <row r="172" spans="1:110" s="273" customFormat="1" hidden="1">
      <c r="A172" s="278"/>
      <c r="B172" s="263" t="s">
        <v>293</v>
      </c>
      <c r="C172" s="263" t="str">
        <f t="shared" ca="1" si="180"/>
        <v>Veikla</v>
      </c>
      <c r="D172" s="278" t="str">
        <f t="shared" ca="1" si="181"/>
        <v>False</v>
      </c>
      <c r="E172" s="445">
        <v>1.25</v>
      </c>
      <c r="F172" s="445">
        <v>1.1000000000000001</v>
      </c>
      <c r="G172" s="445">
        <v>1</v>
      </c>
      <c r="H172" s="445">
        <v>0.9</v>
      </c>
      <c r="I172" s="445">
        <v>0.75</v>
      </c>
      <c r="J172" s="405">
        <v>0.8</v>
      </c>
      <c r="K172" s="404"/>
      <c r="L172" s="404">
        <v>1.25</v>
      </c>
      <c r="M172" s="404">
        <v>1.1000000000000001</v>
      </c>
      <c r="N172" s="404">
        <v>1</v>
      </c>
      <c r="O172" s="404">
        <v>0.9</v>
      </c>
      <c r="P172" s="404">
        <v>0.75</v>
      </c>
      <c r="Q172" s="404"/>
      <c r="R172" s="404"/>
      <c r="S172" s="404"/>
      <c r="T172" s="404"/>
      <c r="U172" s="404"/>
      <c r="V172" s="404"/>
      <c r="W172" s="432"/>
      <c r="X172" s="432"/>
      <c r="Y172" s="432"/>
      <c r="Z172" s="432"/>
      <c r="AA172" s="432"/>
      <c r="AB172" s="432"/>
      <c r="AC172" s="432"/>
      <c r="AD172" s="432"/>
      <c r="AE172" s="432"/>
      <c r="AF172" s="444"/>
      <c r="AG172" s="444"/>
      <c r="AH172" s="444"/>
      <c r="AI172" s="444"/>
      <c r="AJ172" s="444"/>
      <c r="AK172" s="444"/>
      <c r="AL172" s="444"/>
      <c r="AM172" s="444"/>
      <c r="AN172" s="444"/>
      <c r="AO172" s="444"/>
      <c r="AP172" s="444"/>
      <c r="AQ172" s="444"/>
      <c r="AR172" s="444"/>
      <c r="AS172" s="444"/>
      <c r="AT172" s="444"/>
      <c r="AU172" s="444"/>
      <c r="AV172" s="444"/>
      <c r="AW172" s="444"/>
      <c r="AX172" s="444"/>
      <c r="AY172" s="444"/>
      <c r="AZ172" s="444"/>
      <c r="BA172" s="444"/>
      <c r="BB172" s="444"/>
      <c r="BC172" s="444"/>
      <c r="BD172" s="444"/>
      <c r="BE172" s="444"/>
      <c r="BF172" s="444"/>
    </row>
    <row r="173" spans="1:110" s="273" customFormat="1" hidden="1">
      <c r="A173" s="278"/>
      <c r="B173" s="263" t="s">
        <v>294</v>
      </c>
      <c r="C173" s="263" t="str">
        <f t="shared" ca="1" si="180"/>
        <v>Veikla</v>
      </c>
      <c r="D173" s="278" t="str">
        <f t="shared" ca="1" si="181"/>
        <v>False</v>
      </c>
      <c r="E173" s="445">
        <v>1.25</v>
      </c>
      <c r="F173" s="445">
        <v>1.1000000000000001</v>
      </c>
      <c r="G173" s="445">
        <v>1</v>
      </c>
      <c r="H173" s="445">
        <v>0.9</v>
      </c>
      <c r="I173" s="445">
        <v>0.75</v>
      </c>
      <c r="J173" s="405">
        <v>0.85</v>
      </c>
      <c r="K173" s="404"/>
      <c r="L173" s="404">
        <v>1.25</v>
      </c>
      <c r="M173" s="404">
        <v>1.1000000000000001</v>
      </c>
      <c r="N173" s="404">
        <v>1</v>
      </c>
      <c r="O173" s="404">
        <v>0.9</v>
      </c>
      <c r="P173" s="404">
        <v>0.75</v>
      </c>
      <c r="Q173" s="404"/>
      <c r="R173" s="404"/>
      <c r="S173" s="404"/>
      <c r="T173" s="404"/>
      <c r="U173" s="404"/>
      <c r="V173" s="404"/>
      <c r="W173" s="432"/>
      <c r="X173" s="432"/>
      <c r="Y173" s="432"/>
      <c r="Z173" s="432"/>
      <c r="AA173" s="432"/>
      <c r="AB173" s="432"/>
      <c r="AC173" s="432"/>
      <c r="AD173" s="432"/>
      <c r="AE173" s="432"/>
      <c r="AF173" s="444"/>
      <c r="AG173" s="444"/>
      <c r="AH173" s="444"/>
      <c r="AI173" s="444"/>
      <c r="AJ173" s="444"/>
      <c r="AK173" s="444"/>
      <c r="AL173" s="444"/>
      <c r="AM173" s="444"/>
      <c r="AN173" s="444"/>
      <c r="AO173" s="444"/>
      <c r="AP173" s="444"/>
      <c r="AQ173" s="444"/>
      <c r="AR173" s="444"/>
      <c r="AS173" s="444"/>
      <c r="AT173" s="444"/>
      <c r="AU173" s="444"/>
      <c r="AV173" s="444"/>
      <c r="AW173" s="444"/>
      <c r="AX173" s="444"/>
      <c r="AY173" s="444"/>
      <c r="AZ173" s="444"/>
      <c r="BA173" s="444"/>
      <c r="BB173" s="444"/>
      <c r="BC173" s="444"/>
      <c r="BD173" s="444"/>
      <c r="BE173" s="444"/>
      <c r="BF173" s="444"/>
    </row>
    <row r="174" spans="1:110" s="273" customFormat="1" hidden="1">
      <c r="A174" s="278"/>
      <c r="B174" s="263" t="s">
        <v>295</v>
      </c>
      <c r="C174" s="263" t="str">
        <f t="shared" ca="1" si="180"/>
        <v>Reinvesticijos (po priemonės įgyvendinimo)</v>
      </c>
      <c r="D174" s="278" t="str">
        <f t="shared" ca="1" si="181"/>
        <v>False</v>
      </c>
      <c r="E174" s="445">
        <v>1.25</v>
      </c>
      <c r="F174" s="445">
        <v>1.1000000000000001</v>
      </c>
      <c r="G174" s="445">
        <v>1</v>
      </c>
      <c r="H174" s="445">
        <v>0.9</v>
      </c>
      <c r="I174" s="445">
        <v>0.75</v>
      </c>
      <c r="J174" s="405">
        <v>0.9</v>
      </c>
      <c r="K174" s="404"/>
      <c r="L174" s="404">
        <v>1.25</v>
      </c>
      <c r="M174" s="404">
        <v>1.1000000000000001</v>
      </c>
      <c r="N174" s="404">
        <v>1</v>
      </c>
      <c r="O174" s="404">
        <v>0.9</v>
      </c>
      <c r="P174" s="404">
        <v>0.75</v>
      </c>
      <c r="Q174" s="404"/>
      <c r="R174" s="404"/>
      <c r="S174" s="404"/>
      <c r="T174" s="404"/>
      <c r="U174" s="404"/>
      <c r="V174" s="404"/>
      <c r="W174" s="432"/>
      <c r="X174" s="432"/>
      <c r="Y174" s="432"/>
      <c r="Z174" s="432"/>
      <c r="AA174" s="432"/>
      <c r="AB174" s="432"/>
      <c r="AC174" s="432"/>
      <c r="AD174" s="432"/>
      <c r="AE174" s="432"/>
      <c r="AF174" s="444"/>
      <c r="AG174" s="444"/>
      <c r="AH174" s="444"/>
      <c r="AI174" s="444"/>
      <c r="AJ174" s="444"/>
      <c r="AK174" s="444"/>
      <c r="AL174" s="444"/>
      <c r="AM174" s="444"/>
      <c r="AN174" s="444"/>
      <c r="AO174" s="444"/>
      <c r="AP174" s="444"/>
      <c r="AQ174" s="444"/>
      <c r="AR174" s="444"/>
      <c r="AS174" s="444"/>
      <c r="AT174" s="444"/>
      <c r="AU174" s="444"/>
      <c r="AV174" s="444"/>
      <c r="AW174" s="444"/>
      <c r="AX174" s="444"/>
      <c r="AY174" s="444"/>
      <c r="AZ174" s="444"/>
      <c r="BA174" s="444"/>
      <c r="BB174" s="444"/>
      <c r="BC174" s="444"/>
      <c r="BD174" s="444"/>
      <c r="BE174" s="444"/>
      <c r="BF174" s="444"/>
    </row>
    <row r="175" spans="1:110" s="273" customFormat="1" hidden="1">
      <c r="A175" s="278"/>
      <c r="B175" s="263" t="s">
        <v>296</v>
      </c>
      <c r="C175" s="263" t="str">
        <f t="shared" ca="1" si="180"/>
        <v>Likutinė vertė</v>
      </c>
      <c r="D175" s="278" t="str">
        <f t="shared" ca="1" si="181"/>
        <v>False</v>
      </c>
      <c r="E175" s="445">
        <v>0.75</v>
      </c>
      <c r="F175" s="445">
        <v>0.9</v>
      </c>
      <c r="G175" s="445">
        <v>1</v>
      </c>
      <c r="H175" s="445">
        <v>1.1000000000000001</v>
      </c>
      <c r="I175" s="445">
        <v>1.25</v>
      </c>
      <c r="J175" s="405">
        <v>0.95</v>
      </c>
      <c r="K175" s="404"/>
      <c r="L175" s="404">
        <v>0.75</v>
      </c>
      <c r="M175" s="404">
        <v>0.9</v>
      </c>
      <c r="N175" s="404">
        <v>1</v>
      </c>
      <c r="O175" s="404">
        <v>1.1000000000000001</v>
      </c>
      <c r="P175" s="404">
        <v>1.25</v>
      </c>
      <c r="Q175" s="404"/>
      <c r="R175" s="404"/>
      <c r="S175" s="404"/>
      <c r="T175" s="404"/>
      <c r="U175" s="404"/>
      <c r="V175" s="404"/>
      <c r="W175" s="432"/>
      <c r="X175" s="432"/>
      <c r="Y175" s="432"/>
      <c r="Z175" s="432"/>
      <c r="AA175" s="432"/>
      <c r="AB175" s="432"/>
      <c r="AC175" s="432"/>
      <c r="AD175" s="432"/>
      <c r="AE175" s="432"/>
      <c r="AF175" s="444"/>
      <c r="AG175" s="444"/>
      <c r="AH175" s="444"/>
      <c r="AI175" s="444"/>
      <c r="AJ175" s="444"/>
      <c r="AK175" s="444"/>
      <c r="AL175" s="444"/>
      <c r="AM175" s="444"/>
      <c r="AN175" s="444"/>
      <c r="AO175" s="444"/>
      <c r="AP175" s="444"/>
      <c r="AQ175" s="444"/>
      <c r="AR175" s="444"/>
      <c r="AS175" s="444"/>
      <c r="AT175" s="444"/>
      <c r="AU175" s="444"/>
      <c r="AV175" s="444"/>
      <c r="AW175" s="444"/>
      <c r="AX175" s="444"/>
      <c r="AY175" s="444"/>
      <c r="AZ175" s="444"/>
      <c r="BA175" s="444"/>
      <c r="BB175" s="444"/>
      <c r="BC175" s="444"/>
      <c r="BD175" s="444"/>
      <c r="BE175" s="444"/>
      <c r="BF175" s="444"/>
    </row>
    <row r="176" spans="1:110" s="273" customFormat="1" hidden="1">
      <c r="A176" s="278"/>
      <c r="B176" s="263" t="s">
        <v>297</v>
      </c>
      <c r="C176" s="263" t="str">
        <f t="shared" ca="1" si="180"/>
        <v>Veikla</v>
      </c>
      <c r="D176" s="278" t="str">
        <f t="shared" ca="1" si="181"/>
        <v>False</v>
      </c>
      <c r="E176" s="445">
        <v>1.25</v>
      </c>
      <c r="F176" s="445">
        <v>1.1000000000000001</v>
      </c>
      <c r="G176" s="445">
        <v>1</v>
      </c>
      <c r="H176" s="445">
        <v>0.9</v>
      </c>
      <c r="I176" s="445">
        <v>0.75</v>
      </c>
      <c r="J176" s="405">
        <v>1</v>
      </c>
      <c r="K176" s="404"/>
      <c r="L176" s="404">
        <v>1.25</v>
      </c>
      <c r="M176" s="404">
        <v>1.1000000000000001</v>
      </c>
      <c r="N176" s="404">
        <v>1</v>
      </c>
      <c r="O176" s="404">
        <v>0.9</v>
      </c>
      <c r="P176" s="404">
        <v>0.75</v>
      </c>
      <c r="Q176" s="404"/>
      <c r="R176" s="404"/>
      <c r="S176" s="404"/>
      <c r="T176" s="404"/>
      <c r="U176" s="404"/>
      <c r="V176" s="404"/>
      <c r="W176" s="432"/>
      <c r="X176" s="432"/>
      <c r="Y176" s="432"/>
      <c r="Z176" s="432"/>
      <c r="AA176" s="432"/>
      <c r="AB176" s="432"/>
      <c r="AC176" s="432"/>
      <c r="AD176" s="432"/>
      <c r="AE176" s="432"/>
      <c r="AF176" s="444"/>
      <c r="AG176" s="444"/>
      <c r="AH176" s="444"/>
      <c r="AI176" s="444"/>
      <c r="AJ176" s="444"/>
      <c r="AK176" s="444"/>
      <c r="AL176" s="444"/>
      <c r="AM176" s="444"/>
      <c r="AN176" s="444"/>
      <c r="AO176" s="444"/>
      <c r="AP176" s="444"/>
      <c r="AQ176" s="444"/>
      <c r="AR176" s="444"/>
      <c r="AS176" s="444"/>
      <c r="AT176" s="444"/>
      <c r="AU176" s="444"/>
      <c r="AV176" s="444"/>
      <c r="AW176" s="444"/>
      <c r="AX176" s="444"/>
      <c r="AY176" s="444"/>
      <c r="AZ176" s="444"/>
      <c r="BA176" s="444"/>
      <c r="BB176" s="444"/>
      <c r="BC176" s="444"/>
      <c r="BD176" s="444"/>
      <c r="BE176" s="444"/>
      <c r="BF176" s="444"/>
    </row>
    <row r="177" spans="1:58" s="273" customFormat="1" hidden="1">
      <c r="A177" s="278"/>
      <c r="B177" s="263" t="s">
        <v>298</v>
      </c>
      <c r="C177" s="263" t="str">
        <f t="shared" ca="1" si="180"/>
        <v>Veikla</v>
      </c>
      <c r="D177" s="278" t="str">
        <f t="shared" ca="1" si="181"/>
        <v>False</v>
      </c>
      <c r="E177" s="445">
        <v>1.25</v>
      </c>
      <c r="F177" s="445">
        <v>1.1000000000000001</v>
      </c>
      <c r="G177" s="445">
        <v>1</v>
      </c>
      <c r="H177" s="445">
        <v>0.9</v>
      </c>
      <c r="I177" s="445">
        <v>0.75</v>
      </c>
      <c r="J177" s="405">
        <v>1.05</v>
      </c>
      <c r="K177" s="404"/>
      <c r="L177" s="404">
        <v>1.25</v>
      </c>
      <c r="M177" s="404">
        <v>1.1000000000000001</v>
      </c>
      <c r="N177" s="404">
        <v>1</v>
      </c>
      <c r="O177" s="404">
        <v>0.9</v>
      </c>
      <c r="P177" s="404">
        <v>0.75</v>
      </c>
      <c r="Q177" s="404"/>
      <c r="R177" s="404"/>
      <c r="S177" s="404"/>
      <c r="T177" s="404"/>
      <c r="U177" s="404"/>
      <c r="V177" s="404"/>
      <c r="W177" s="432"/>
      <c r="X177" s="432"/>
      <c r="Y177" s="432"/>
      <c r="Z177" s="432"/>
      <c r="AA177" s="432"/>
      <c r="AB177" s="432"/>
      <c r="AC177" s="432"/>
      <c r="AD177" s="432"/>
      <c r="AE177" s="432"/>
      <c r="AF177" s="444"/>
      <c r="AG177" s="444"/>
      <c r="AH177" s="444"/>
      <c r="AI177" s="444"/>
      <c r="AJ177" s="444"/>
      <c r="AK177" s="444"/>
      <c r="AL177" s="444"/>
      <c r="AM177" s="444"/>
      <c r="AN177" s="444"/>
      <c r="AO177" s="444"/>
      <c r="AP177" s="444"/>
      <c r="AQ177" s="444"/>
      <c r="AR177" s="444"/>
      <c r="AS177" s="444"/>
      <c r="AT177" s="444"/>
      <c r="AU177" s="444"/>
      <c r="AV177" s="444"/>
      <c r="AW177" s="444"/>
      <c r="AX177" s="444"/>
      <c r="AY177" s="444"/>
      <c r="AZ177" s="444"/>
      <c r="BA177" s="444"/>
      <c r="BB177" s="444"/>
      <c r="BC177" s="444"/>
      <c r="BD177" s="444"/>
      <c r="BE177" s="444"/>
      <c r="BF177" s="444"/>
    </row>
    <row r="178" spans="1:58" s="273" customFormat="1" hidden="1">
      <c r="A178" s="278"/>
      <c r="B178" s="263" t="s">
        <v>299</v>
      </c>
      <c r="C178" s="263" t="str">
        <f t="shared" ca="1" si="180"/>
        <v>Veikla</v>
      </c>
      <c r="D178" s="278" t="str">
        <f t="shared" ca="1" si="181"/>
        <v>False</v>
      </c>
      <c r="E178" s="445">
        <v>1.25</v>
      </c>
      <c r="F178" s="445">
        <v>1.1000000000000001</v>
      </c>
      <c r="G178" s="445">
        <v>1</v>
      </c>
      <c r="H178" s="445">
        <v>0.9</v>
      </c>
      <c r="I178" s="445">
        <v>0.75</v>
      </c>
      <c r="J178" s="405">
        <v>1.1000000000000001</v>
      </c>
      <c r="K178" s="404"/>
      <c r="L178" s="404">
        <v>1.25</v>
      </c>
      <c r="M178" s="404">
        <v>1.1000000000000001</v>
      </c>
      <c r="N178" s="404">
        <v>1</v>
      </c>
      <c r="O178" s="404">
        <v>0.9</v>
      </c>
      <c r="P178" s="404">
        <v>0.75</v>
      </c>
      <c r="Q178" s="404"/>
      <c r="R178" s="404"/>
      <c r="S178" s="404"/>
      <c r="T178" s="404"/>
      <c r="U178" s="404"/>
      <c r="V178" s="404"/>
      <c r="W178" s="432"/>
      <c r="X178" s="432"/>
      <c r="Y178" s="432"/>
      <c r="Z178" s="432"/>
      <c r="AA178" s="432"/>
      <c r="AB178" s="432"/>
      <c r="AC178" s="432"/>
      <c r="AD178" s="432"/>
      <c r="AE178" s="432"/>
      <c r="AF178" s="444"/>
      <c r="AG178" s="444"/>
      <c r="AH178" s="444"/>
      <c r="AI178" s="444"/>
      <c r="AJ178" s="444"/>
      <c r="AK178" s="444"/>
      <c r="AL178" s="444"/>
      <c r="AM178" s="444"/>
      <c r="AN178" s="444"/>
      <c r="AO178" s="444"/>
      <c r="AP178" s="444"/>
      <c r="AQ178" s="444"/>
      <c r="AR178" s="444"/>
      <c r="AS178" s="444"/>
      <c r="AT178" s="444"/>
      <c r="AU178" s="444"/>
      <c r="AV178" s="444"/>
      <c r="AW178" s="444"/>
      <c r="AX178" s="444"/>
      <c r="AY178" s="444"/>
      <c r="AZ178" s="444"/>
      <c r="BA178" s="444"/>
      <c r="BB178" s="444"/>
      <c r="BC178" s="444"/>
      <c r="BD178" s="444"/>
      <c r="BE178" s="444"/>
      <c r="BF178" s="444"/>
    </row>
    <row r="179" spans="1:58" s="273" customFormat="1" hidden="1">
      <c r="A179" s="278"/>
      <c r="B179" s="263" t="s">
        <v>300</v>
      </c>
      <c r="C179" s="263" t="str">
        <f t="shared" ca="1" si="180"/>
        <v>Veikla</v>
      </c>
      <c r="D179" s="278" t="str">
        <f t="shared" ca="1" si="181"/>
        <v>False</v>
      </c>
      <c r="E179" s="445">
        <v>1.25</v>
      </c>
      <c r="F179" s="445">
        <v>1.1000000000000001</v>
      </c>
      <c r="G179" s="445">
        <v>1</v>
      </c>
      <c r="H179" s="445">
        <v>0.9</v>
      </c>
      <c r="I179" s="445">
        <v>0.75</v>
      </c>
      <c r="J179" s="405">
        <v>1.1499999999999999</v>
      </c>
      <c r="K179" s="404"/>
      <c r="L179" s="404">
        <v>1.25</v>
      </c>
      <c r="M179" s="404">
        <v>1.1000000000000001</v>
      </c>
      <c r="N179" s="404">
        <v>1</v>
      </c>
      <c r="O179" s="404">
        <v>0.9</v>
      </c>
      <c r="P179" s="404">
        <v>0.75</v>
      </c>
      <c r="Q179" s="404"/>
      <c r="R179" s="404"/>
      <c r="S179" s="404"/>
      <c r="T179" s="404"/>
      <c r="U179" s="404"/>
      <c r="V179" s="404"/>
      <c r="W179" s="432"/>
      <c r="X179" s="432"/>
      <c r="Y179" s="432"/>
      <c r="Z179" s="432"/>
      <c r="AA179" s="432"/>
      <c r="AB179" s="432"/>
      <c r="AC179" s="432"/>
      <c r="AD179" s="432"/>
      <c r="AE179" s="432"/>
      <c r="AF179" s="444"/>
      <c r="AG179" s="444"/>
      <c r="AH179" s="444"/>
      <c r="AI179" s="444"/>
      <c r="AJ179" s="444"/>
      <c r="AK179" s="444"/>
      <c r="AL179" s="444"/>
      <c r="AM179" s="444"/>
      <c r="AN179" s="444"/>
      <c r="AO179" s="444"/>
      <c r="AP179" s="444"/>
      <c r="AQ179" s="444"/>
      <c r="AR179" s="444"/>
      <c r="AS179" s="444"/>
      <c r="AT179" s="444"/>
      <c r="AU179" s="444"/>
      <c r="AV179" s="444"/>
      <c r="AW179" s="444"/>
      <c r="AX179" s="444"/>
      <c r="AY179" s="444"/>
      <c r="AZ179" s="444"/>
      <c r="BA179" s="444"/>
      <c r="BB179" s="444"/>
      <c r="BC179" s="444"/>
      <c r="BD179" s="444"/>
      <c r="BE179" s="444"/>
      <c r="BF179" s="444"/>
    </row>
    <row r="180" spans="1:58" s="273" customFormat="1" hidden="1">
      <c r="A180" s="278"/>
      <c r="B180" s="263" t="s">
        <v>301</v>
      </c>
      <c r="C180" s="263" t="str">
        <f t="shared" ca="1" si="180"/>
        <v>Veikla</v>
      </c>
      <c r="D180" s="278" t="str">
        <f t="shared" ca="1" si="181"/>
        <v>False</v>
      </c>
      <c r="E180" s="445">
        <v>1.25</v>
      </c>
      <c r="F180" s="445">
        <v>1.1000000000000001</v>
      </c>
      <c r="G180" s="445">
        <v>1</v>
      </c>
      <c r="H180" s="445">
        <v>0.9</v>
      </c>
      <c r="I180" s="445">
        <v>0.75</v>
      </c>
      <c r="J180" s="405">
        <v>1.2</v>
      </c>
      <c r="K180" s="404"/>
      <c r="L180" s="404">
        <v>1.25</v>
      </c>
      <c r="M180" s="404">
        <v>1.1000000000000001</v>
      </c>
      <c r="N180" s="404">
        <v>1</v>
      </c>
      <c r="O180" s="404">
        <v>0.9</v>
      </c>
      <c r="P180" s="404">
        <v>0.75</v>
      </c>
      <c r="Q180" s="404"/>
      <c r="R180" s="404"/>
      <c r="S180" s="404"/>
      <c r="T180" s="404"/>
      <c r="U180" s="404"/>
      <c r="V180" s="404"/>
      <c r="W180" s="432"/>
      <c r="X180" s="432"/>
      <c r="Y180" s="432"/>
      <c r="Z180" s="432"/>
      <c r="AA180" s="432"/>
      <c r="AB180" s="432"/>
      <c r="AC180" s="432"/>
      <c r="AD180" s="432"/>
      <c r="AE180" s="432"/>
      <c r="AF180" s="444"/>
      <c r="AG180" s="444"/>
      <c r="AH180" s="444"/>
      <c r="AI180" s="444"/>
      <c r="AJ180" s="444"/>
      <c r="AK180" s="444"/>
      <c r="AL180" s="444"/>
      <c r="AM180" s="444"/>
      <c r="AN180" s="444"/>
      <c r="AO180" s="444"/>
      <c r="AP180" s="444"/>
      <c r="AQ180" s="444"/>
      <c r="AR180" s="444"/>
      <c r="AS180" s="444"/>
      <c r="AT180" s="444"/>
      <c r="AU180" s="444"/>
      <c r="AV180" s="444"/>
      <c r="AW180" s="444"/>
      <c r="AX180" s="444"/>
      <c r="AY180" s="444"/>
      <c r="AZ180" s="444"/>
      <c r="BA180" s="444"/>
      <c r="BB180" s="444"/>
      <c r="BC180" s="444"/>
      <c r="BD180" s="444"/>
      <c r="BE180" s="444"/>
      <c r="BF180" s="444"/>
    </row>
    <row r="181" spans="1:58" s="273" customFormat="1" hidden="1">
      <c r="A181" s="278"/>
      <c r="B181" s="263" t="s">
        <v>302</v>
      </c>
      <c r="C181" s="263" t="str">
        <f t="shared" ca="1" si="180"/>
        <v>Veikla</v>
      </c>
      <c r="D181" s="278" t="str">
        <f t="shared" ca="1" si="181"/>
        <v>False</v>
      </c>
      <c r="E181" s="445">
        <v>1.25</v>
      </c>
      <c r="F181" s="445">
        <v>1.1000000000000001</v>
      </c>
      <c r="G181" s="445">
        <v>1</v>
      </c>
      <c r="H181" s="445">
        <v>0.9</v>
      </c>
      <c r="I181" s="445">
        <v>0.75</v>
      </c>
      <c r="J181" s="405">
        <v>1.25</v>
      </c>
      <c r="K181" s="404"/>
      <c r="L181" s="404">
        <v>1.25</v>
      </c>
      <c r="M181" s="404">
        <v>1.1000000000000001</v>
      </c>
      <c r="N181" s="404">
        <v>1</v>
      </c>
      <c r="O181" s="404">
        <v>0.9</v>
      </c>
      <c r="P181" s="404">
        <v>0.75</v>
      </c>
      <c r="Q181" s="404"/>
      <c r="R181" s="404"/>
      <c r="S181" s="404"/>
      <c r="T181" s="404"/>
      <c r="U181" s="404"/>
      <c r="V181" s="404"/>
      <c r="W181" s="432"/>
      <c r="X181" s="432"/>
      <c r="Y181" s="432"/>
      <c r="Z181" s="432"/>
      <c r="AA181" s="432"/>
      <c r="AB181" s="432"/>
      <c r="AC181" s="432"/>
      <c r="AD181" s="432"/>
      <c r="AE181" s="432"/>
      <c r="AF181" s="444"/>
      <c r="AG181" s="444"/>
      <c r="AH181" s="444"/>
      <c r="AI181" s="444"/>
      <c r="AJ181" s="444"/>
      <c r="AK181" s="444"/>
      <c r="AL181" s="444"/>
      <c r="AM181" s="444"/>
      <c r="AN181" s="444"/>
      <c r="AO181" s="444"/>
      <c r="AP181" s="444"/>
      <c r="AQ181" s="444"/>
      <c r="AR181" s="444"/>
      <c r="AS181" s="444"/>
      <c r="AT181" s="444"/>
      <c r="AU181" s="444"/>
      <c r="AV181" s="444"/>
      <c r="AW181" s="444"/>
      <c r="AX181" s="444"/>
      <c r="AY181" s="444"/>
      <c r="AZ181" s="444"/>
      <c r="BA181" s="444"/>
      <c r="BB181" s="444"/>
      <c r="BC181" s="444"/>
      <c r="BD181" s="444"/>
      <c r="BE181" s="444"/>
      <c r="BF181" s="444"/>
    </row>
    <row r="182" spans="1:58" s="273" customFormat="1" hidden="1">
      <c r="A182" s="278"/>
      <c r="B182" s="263" t="s">
        <v>303</v>
      </c>
      <c r="C182" s="263" t="str">
        <f t="shared" ca="1" si="180"/>
        <v>Veikla</v>
      </c>
      <c r="D182" s="278" t="str">
        <f t="shared" ca="1" si="181"/>
        <v>False</v>
      </c>
      <c r="E182" s="445">
        <v>1.25</v>
      </c>
      <c r="F182" s="445">
        <v>1.1000000000000001</v>
      </c>
      <c r="G182" s="445">
        <v>1</v>
      </c>
      <c r="H182" s="445">
        <v>0.9</v>
      </c>
      <c r="I182" s="445">
        <v>0.75</v>
      </c>
      <c r="J182" s="405">
        <v>1.3</v>
      </c>
      <c r="K182" s="404"/>
      <c r="L182" s="404">
        <v>1.25</v>
      </c>
      <c r="M182" s="404">
        <v>1.1000000000000001</v>
      </c>
      <c r="N182" s="404">
        <v>1</v>
      </c>
      <c r="O182" s="404">
        <v>0.9</v>
      </c>
      <c r="P182" s="404">
        <v>0.75</v>
      </c>
      <c r="Q182" s="404"/>
      <c r="R182" s="404"/>
      <c r="S182" s="404"/>
      <c r="T182" s="404"/>
      <c r="U182" s="404"/>
      <c r="V182" s="404"/>
      <c r="W182" s="432"/>
      <c r="X182" s="432"/>
      <c r="Y182" s="432"/>
      <c r="Z182" s="432"/>
      <c r="AA182" s="432"/>
      <c r="AB182" s="432"/>
      <c r="AC182" s="432"/>
      <c r="AD182" s="432"/>
      <c r="AE182" s="432"/>
      <c r="AF182" s="444"/>
      <c r="AG182" s="444"/>
      <c r="AH182" s="444"/>
      <c r="AI182" s="444"/>
      <c r="AJ182" s="444"/>
      <c r="AK182" s="444"/>
      <c r="AL182" s="444"/>
      <c r="AM182" s="444"/>
      <c r="AN182" s="444"/>
      <c r="AO182" s="444"/>
      <c r="AP182" s="444"/>
      <c r="AQ182" s="444"/>
      <c r="AR182" s="444"/>
      <c r="AS182" s="444"/>
      <c r="AT182" s="444"/>
      <c r="AU182" s="444"/>
      <c r="AV182" s="444"/>
      <c r="AW182" s="444"/>
      <c r="AX182" s="444"/>
      <c r="AY182" s="444"/>
      <c r="AZ182" s="444"/>
      <c r="BA182" s="444"/>
      <c r="BB182" s="444"/>
      <c r="BC182" s="444"/>
      <c r="BD182" s="444"/>
      <c r="BE182" s="444"/>
      <c r="BF182" s="444"/>
    </row>
    <row r="183" spans="1:58" s="273" customFormat="1" hidden="1">
      <c r="A183" s="278"/>
      <c r="B183" s="263" t="s">
        <v>304</v>
      </c>
      <c r="C183" s="263" t="str">
        <f t="shared" ca="1" si="180"/>
        <v>Veikla</v>
      </c>
      <c r="D183" s="278" t="str">
        <f t="shared" ca="1" si="181"/>
        <v>False</v>
      </c>
      <c r="E183" s="445">
        <v>1.25</v>
      </c>
      <c r="F183" s="445">
        <v>1.1000000000000001</v>
      </c>
      <c r="G183" s="445">
        <v>1</v>
      </c>
      <c r="H183" s="445">
        <v>0.9</v>
      </c>
      <c r="I183" s="445">
        <v>0.75</v>
      </c>
      <c r="J183" s="405">
        <v>1.35</v>
      </c>
      <c r="K183" s="404"/>
      <c r="L183" s="404">
        <v>1.25</v>
      </c>
      <c r="M183" s="404">
        <v>1.1000000000000001</v>
      </c>
      <c r="N183" s="404">
        <v>1</v>
      </c>
      <c r="O183" s="404">
        <v>0.9</v>
      </c>
      <c r="P183" s="404">
        <v>0.75</v>
      </c>
      <c r="Q183" s="404"/>
      <c r="R183" s="404"/>
      <c r="S183" s="404"/>
      <c r="T183" s="404"/>
      <c r="U183" s="404"/>
      <c r="V183" s="404"/>
      <c r="W183" s="432"/>
      <c r="X183" s="432"/>
      <c r="Y183" s="432"/>
      <c r="Z183" s="432"/>
      <c r="AA183" s="432"/>
      <c r="AB183" s="432"/>
      <c r="AC183" s="432"/>
      <c r="AD183" s="432"/>
      <c r="AE183" s="432"/>
      <c r="AF183" s="444"/>
      <c r="AG183" s="444"/>
      <c r="AH183" s="444"/>
      <c r="AI183" s="444"/>
      <c r="AJ183" s="444"/>
      <c r="AK183" s="444"/>
      <c r="AL183" s="444"/>
      <c r="AM183" s="444"/>
      <c r="AN183" s="444"/>
      <c r="AO183" s="444"/>
      <c r="AP183" s="444"/>
      <c r="AQ183" s="444"/>
      <c r="AR183" s="444"/>
      <c r="AS183" s="444"/>
      <c r="AT183" s="444"/>
      <c r="AU183" s="444"/>
      <c r="AV183" s="444"/>
      <c r="AW183" s="444"/>
      <c r="AX183" s="444"/>
      <c r="AY183" s="444"/>
      <c r="AZ183" s="444"/>
      <c r="BA183" s="444"/>
      <c r="BB183" s="444"/>
      <c r="BC183" s="444"/>
      <c r="BD183" s="444"/>
      <c r="BE183" s="444"/>
      <c r="BF183" s="444"/>
    </row>
    <row r="184" spans="1:58" s="273" customFormat="1" hidden="1">
      <c r="A184" s="278"/>
      <c r="B184" s="263" t="s">
        <v>305</v>
      </c>
      <c r="C184" s="263" t="str">
        <f t="shared" ca="1" si="180"/>
        <v>Reinvesticijos (po priemonės įgyvendinimo)</v>
      </c>
      <c r="D184" s="278" t="str">
        <f t="shared" ca="1" si="181"/>
        <v>False</v>
      </c>
      <c r="E184" s="445">
        <v>1.25</v>
      </c>
      <c r="F184" s="445">
        <v>1.1000000000000001</v>
      </c>
      <c r="G184" s="445">
        <v>1</v>
      </c>
      <c r="H184" s="445">
        <v>0.9</v>
      </c>
      <c r="I184" s="445">
        <v>0.75</v>
      </c>
      <c r="J184" s="405">
        <v>1.4</v>
      </c>
      <c r="K184" s="404"/>
      <c r="L184" s="404">
        <v>1.25</v>
      </c>
      <c r="M184" s="404">
        <v>1.1000000000000001</v>
      </c>
      <c r="N184" s="404">
        <v>1</v>
      </c>
      <c r="O184" s="404">
        <v>0.9</v>
      </c>
      <c r="P184" s="404">
        <v>0.75</v>
      </c>
      <c r="Q184" s="404"/>
      <c r="R184" s="404"/>
      <c r="S184" s="404"/>
      <c r="T184" s="404"/>
      <c r="U184" s="404"/>
      <c r="V184" s="404"/>
      <c r="W184" s="432"/>
      <c r="X184" s="432"/>
      <c r="Y184" s="432"/>
      <c r="Z184" s="432"/>
      <c r="AA184" s="432"/>
      <c r="AB184" s="432"/>
      <c r="AC184" s="432"/>
      <c r="AD184" s="432"/>
      <c r="AE184" s="432"/>
      <c r="AF184" s="444"/>
      <c r="AG184" s="444"/>
      <c r="AH184" s="444"/>
      <c r="AI184" s="444"/>
      <c r="AJ184" s="444"/>
      <c r="AK184" s="444"/>
      <c r="AL184" s="444"/>
      <c r="AM184" s="444"/>
      <c r="AN184" s="444"/>
      <c r="AO184" s="444"/>
      <c r="AP184" s="444"/>
      <c r="AQ184" s="444"/>
      <c r="AR184" s="444"/>
      <c r="AS184" s="444"/>
      <c r="AT184" s="444"/>
      <c r="AU184" s="444"/>
      <c r="AV184" s="444"/>
      <c r="AW184" s="444"/>
      <c r="AX184" s="444"/>
      <c r="AY184" s="444"/>
      <c r="AZ184" s="444"/>
      <c r="BA184" s="444"/>
      <c r="BB184" s="444"/>
      <c r="BC184" s="444"/>
      <c r="BD184" s="444"/>
      <c r="BE184" s="444"/>
      <c r="BF184" s="444"/>
    </row>
    <row r="185" spans="1:58" s="273" customFormat="1" hidden="1">
      <c r="A185" s="278"/>
      <c r="B185" s="263" t="s">
        <v>306</v>
      </c>
      <c r="C185" s="263" t="str">
        <f t="shared" ca="1" si="180"/>
        <v>Likutinė vertė</v>
      </c>
      <c r="D185" s="278" t="str">
        <f t="shared" ca="1" si="181"/>
        <v>False</v>
      </c>
      <c r="E185" s="445">
        <v>0.75</v>
      </c>
      <c r="F185" s="445">
        <v>0.9</v>
      </c>
      <c r="G185" s="445">
        <v>1</v>
      </c>
      <c r="H185" s="445">
        <v>1.1000000000000001</v>
      </c>
      <c r="I185" s="445">
        <v>1.25</v>
      </c>
      <c r="J185" s="405">
        <v>1.45</v>
      </c>
      <c r="K185" s="404"/>
      <c r="L185" s="404">
        <v>0.75</v>
      </c>
      <c r="M185" s="404">
        <v>0.9</v>
      </c>
      <c r="N185" s="404">
        <v>1</v>
      </c>
      <c r="O185" s="404">
        <v>1.1000000000000001</v>
      </c>
      <c r="P185" s="404">
        <v>1.25</v>
      </c>
      <c r="Q185" s="404"/>
      <c r="R185" s="404"/>
      <c r="S185" s="404"/>
      <c r="T185" s="404"/>
      <c r="U185" s="404"/>
      <c r="V185" s="404"/>
      <c r="W185" s="432"/>
      <c r="X185" s="432"/>
      <c r="Y185" s="432"/>
      <c r="Z185" s="432"/>
      <c r="AA185" s="432"/>
      <c r="AB185" s="432"/>
      <c r="AC185" s="432"/>
      <c r="AD185" s="432"/>
      <c r="AE185" s="432"/>
      <c r="AF185" s="444"/>
      <c r="AG185" s="444"/>
      <c r="AH185" s="444"/>
      <c r="AI185" s="444"/>
      <c r="AJ185" s="444"/>
      <c r="AK185" s="444"/>
      <c r="AL185" s="444"/>
      <c r="AM185" s="444"/>
      <c r="AN185" s="444"/>
      <c r="AO185" s="444"/>
      <c r="AP185" s="444"/>
      <c r="AQ185" s="444"/>
      <c r="AR185" s="444"/>
      <c r="AS185" s="444"/>
      <c r="AT185" s="444"/>
      <c r="AU185" s="444"/>
      <c r="AV185" s="444"/>
      <c r="AW185" s="444"/>
      <c r="AX185" s="444"/>
      <c r="AY185" s="444"/>
      <c r="AZ185" s="444"/>
      <c r="BA185" s="444"/>
      <c r="BB185" s="444"/>
      <c r="BC185" s="444"/>
      <c r="BD185" s="444"/>
      <c r="BE185" s="444"/>
      <c r="BF185" s="444"/>
    </row>
    <row r="186" spans="1:58" s="273" customFormat="1" hidden="1">
      <c r="A186" s="278"/>
      <c r="B186" s="263" t="s">
        <v>307</v>
      </c>
      <c r="C186" s="263" t="str">
        <f t="shared" ca="1" si="180"/>
        <v>Veikla</v>
      </c>
      <c r="D186" s="278" t="str">
        <f t="shared" ca="1" si="181"/>
        <v>False</v>
      </c>
      <c r="E186" s="445">
        <v>1.25</v>
      </c>
      <c r="F186" s="445">
        <v>1.1000000000000001</v>
      </c>
      <c r="G186" s="445">
        <v>1</v>
      </c>
      <c r="H186" s="445">
        <v>0.9</v>
      </c>
      <c r="I186" s="445">
        <v>0.75</v>
      </c>
      <c r="J186" s="405">
        <v>1.5</v>
      </c>
      <c r="K186" s="404"/>
      <c r="L186" s="404">
        <v>1.25</v>
      </c>
      <c r="M186" s="404">
        <v>1.1000000000000001</v>
      </c>
      <c r="N186" s="404">
        <v>1</v>
      </c>
      <c r="O186" s="404">
        <v>0.9</v>
      </c>
      <c r="P186" s="404">
        <v>0.75</v>
      </c>
      <c r="Q186" s="404"/>
      <c r="R186" s="404"/>
      <c r="S186" s="404"/>
      <c r="T186" s="404"/>
      <c r="U186" s="404"/>
      <c r="V186" s="404"/>
      <c r="W186" s="432"/>
      <c r="X186" s="432"/>
      <c r="Y186" s="432"/>
      <c r="Z186" s="432"/>
      <c r="AA186" s="432"/>
      <c r="AB186" s="432"/>
      <c r="AC186" s="432"/>
      <c r="AD186" s="432"/>
      <c r="AE186" s="432"/>
      <c r="AF186" s="444"/>
      <c r="AG186" s="444"/>
      <c r="AH186" s="444"/>
      <c r="AI186" s="444"/>
      <c r="AJ186" s="444"/>
      <c r="AK186" s="444"/>
      <c r="AL186" s="444"/>
      <c r="AM186" s="444"/>
      <c r="AN186" s="444"/>
      <c r="AO186" s="444"/>
      <c r="AP186" s="444"/>
      <c r="AQ186" s="444"/>
      <c r="AR186" s="444"/>
      <c r="AS186" s="444"/>
      <c r="AT186" s="444"/>
      <c r="AU186" s="444"/>
      <c r="AV186" s="444"/>
      <c r="AW186" s="444"/>
      <c r="AX186" s="444"/>
      <c r="AY186" s="444"/>
      <c r="AZ186" s="444"/>
      <c r="BA186" s="444"/>
      <c r="BB186" s="444"/>
      <c r="BC186" s="444"/>
      <c r="BD186" s="444"/>
      <c r="BE186" s="444"/>
      <c r="BF186" s="444"/>
    </row>
    <row r="187" spans="1:58" s="273" customFormat="1" hidden="1">
      <c r="A187" s="278"/>
      <c r="B187" s="263" t="s">
        <v>308</v>
      </c>
      <c r="C187" s="263" t="str">
        <f t="shared" ca="1" si="180"/>
        <v>Veikla</v>
      </c>
      <c r="D187" s="278" t="str">
        <f t="shared" ca="1" si="181"/>
        <v>False</v>
      </c>
      <c r="E187" s="445">
        <v>1.25</v>
      </c>
      <c r="F187" s="445">
        <v>1.1000000000000001</v>
      </c>
      <c r="G187" s="445">
        <v>1</v>
      </c>
      <c r="H187" s="445">
        <v>0.9</v>
      </c>
      <c r="I187" s="445">
        <v>0.75</v>
      </c>
      <c r="J187" s="405">
        <v>1.55</v>
      </c>
      <c r="K187" s="404"/>
      <c r="L187" s="404">
        <v>1.25</v>
      </c>
      <c r="M187" s="404">
        <v>1.1000000000000001</v>
      </c>
      <c r="N187" s="404">
        <v>1</v>
      </c>
      <c r="O187" s="404">
        <v>0.9</v>
      </c>
      <c r="P187" s="404">
        <v>0.75</v>
      </c>
      <c r="Q187" s="404"/>
      <c r="R187" s="404"/>
      <c r="S187" s="404"/>
      <c r="T187" s="404"/>
      <c r="U187" s="404"/>
      <c r="V187" s="404"/>
      <c r="W187" s="432"/>
      <c r="X187" s="432"/>
      <c r="Y187" s="432"/>
      <c r="Z187" s="432"/>
      <c r="AA187" s="432"/>
      <c r="AB187" s="432"/>
      <c r="AC187" s="432"/>
      <c r="AD187" s="432"/>
      <c r="AE187" s="432"/>
      <c r="AF187" s="444"/>
      <c r="AG187" s="444"/>
      <c r="AH187" s="444"/>
      <c r="AI187" s="444"/>
      <c r="AJ187" s="444"/>
      <c r="AK187" s="444"/>
      <c r="AL187" s="444"/>
      <c r="AM187" s="444"/>
      <c r="AN187" s="444"/>
      <c r="AO187" s="444"/>
      <c r="AP187" s="444"/>
      <c r="AQ187" s="444"/>
      <c r="AR187" s="444"/>
      <c r="AS187" s="444"/>
      <c r="AT187" s="444"/>
      <c r="AU187" s="444"/>
      <c r="AV187" s="444"/>
      <c r="AW187" s="444"/>
      <c r="AX187" s="444"/>
      <c r="AY187" s="444"/>
      <c r="AZ187" s="444"/>
      <c r="BA187" s="444"/>
      <c r="BB187" s="444"/>
      <c r="BC187" s="444"/>
      <c r="BD187" s="444"/>
      <c r="BE187" s="444"/>
      <c r="BF187" s="444"/>
    </row>
    <row r="188" spans="1:58" s="273" customFormat="1" hidden="1">
      <c r="A188" s="278"/>
      <c r="B188" s="263" t="s">
        <v>309</v>
      </c>
      <c r="C188" s="263" t="str">
        <f t="shared" ca="1" si="180"/>
        <v>Veikla</v>
      </c>
      <c r="D188" s="278" t="str">
        <f t="shared" ca="1" si="181"/>
        <v>False</v>
      </c>
      <c r="E188" s="445">
        <v>1.25</v>
      </c>
      <c r="F188" s="445">
        <v>1.1000000000000001</v>
      </c>
      <c r="G188" s="445">
        <v>1</v>
      </c>
      <c r="H188" s="445">
        <v>0.9</v>
      </c>
      <c r="I188" s="445">
        <v>0.75</v>
      </c>
      <c r="J188" s="405">
        <v>1.6</v>
      </c>
      <c r="K188" s="404"/>
      <c r="L188" s="404">
        <v>1.25</v>
      </c>
      <c r="M188" s="404">
        <v>1.1000000000000001</v>
      </c>
      <c r="N188" s="404">
        <v>1</v>
      </c>
      <c r="O188" s="404">
        <v>0.9</v>
      </c>
      <c r="P188" s="404">
        <v>0.75</v>
      </c>
      <c r="Q188" s="404"/>
      <c r="R188" s="404"/>
      <c r="S188" s="404"/>
      <c r="T188" s="404"/>
      <c r="U188" s="404"/>
      <c r="V188" s="404"/>
      <c r="W188" s="432"/>
      <c r="X188" s="432"/>
      <c r="Y188" s="432"/>
      <c r="Z188" s="432"/>
      <c r="AA188" s="432"/>
      <c r="AB188" s="432"/>
      <c r="AC188" s="432"/>
      <c r="AD188" s="432"/>
      <c r="AE188" s="432"/>
      <c r="AF188" s="444"/>
      <c r="AG188" s="444"/>
      <c r="AH188" s="444"/>
      <c r="AI188" s="444"/>
      <c r="AJ188" s="444"/>
      <c r="AK188" s="444"/>
      <c r="AL188" s="444"/>
      <c r="AM188" s="444"/>
      <c r="AN188" s="444"/>
      <c r="AO188" s="444"/>
      <c r="AP188" s="444"/>
      <c r="AQ188" s="444"/>
      <c r="AR188" s="444"/>
      <c r="AS188" s="444"/>
      <c r="AT188" s="444"/>
      <c r="AU188" s="444"/>
      <c r="AV188" s="444"/>
      <c r="AW188" s="444"/>
      <c r="AX188" s="444"/>
      <c r="AY188" s="444"/>
      <c r="AZ188" s="444"/>
      <c r="BA188" s="444"/>
      <c r="BB188" s="444"/>
      <c r="BC188" s="444"/>
      <c r="BD188" s="444"/>
      <c r="BE188" s="444"/>
      <c r="BF188" s="444"/>
    </row>
    <row r="189" spans="1:58" s="273" customFormat="1" hidden="1">
      <c r="A189" s="278"/>
      <c r="B189" s="263" t="s">
        <v>310</v>
      </c>
      <c r="C189" s="263" t="str">
        <f t="shared" ca="1" si="180"/>
        <v>Veikla</v>
      </c>
      <c r="D189" s="278" t="str">
        <f t="shared" ca="1" si="181"/>
        <v>False</v>
      </c>
      <c r="E189" s="445">
        <v>1.25</v>
      </c>
      <c r="F189" s="445">
        <v>1.1000000000000001</v>
      </c>
      <c r="G189" s="445">
        <v>1</v>
      </c>
      <c r="H189" s="445">
        <v>0.9</v>
      </c>
      <c r="I189" s="445">
        <v>0.75</v>
      </c>
      <c r="J189" s="405">
        <v>1.65</v>
      </c>
      <c r="K189" s="404"/>
      <c r="L189" s="404">
        <v>1.25</v>
      </c>
      <c r="M189" s="404">
        <v>1.1000000000000001</v>
      </c>
      <c r="N189" s="404">
        <v>1</v>
      </c>
      <c r="O189" s="404">
        <v>0.9</v>
      </c>
      <c r="P189" s="404">
        <v>0.75</v>
      </c>
      <c r="Q189" s="404"/>
      <c r="R189" s="404"/>
      <c r="S189" s="404"/>
      <c r="T189" s="404"/>
      <c r="U189" s="404"/>
      <c r="V189" s="404"/>
      <c r="W189" s="432"/>
      <c r="X189" s="432"/>
      <c r="Y189" s="432"/>
      <c r="Z189" s="432"/>
      <c r="AA189" s="432"/>
      <c r="AB189" s="432"/>
      <c r="AC189" s="432"/>
      <c r="AD189" s="432"/>
      <c r="AE189" s="432"/>
      <c r="AF189" s="444"/>
      <c r="AG189" s="444"/>
      <c r="AH189" s="444"/>
      <c r="AI189" s="444"/>
      <c r="AJ189" s="444"/>
      <c r="AK189" s="444"/>
      <c r="AL189" s="444"/>
      <c r="AM189" s="444"/>
      <c r="AN189" s="444"/>
      <c r="AO189" s="444"/>
      <c r="AP189" s="444"/>
      <c r="AQ189" s="444"/>
      <c r="AR189" s="444"/>
      <c r="AS189" s="444"/>
      <c r="AT189" s="444"/>
      <c r="AU189" s="444"/>
      <c r="AV189" s="444"/>
      <c r="AW189" s="444"/>
      <c r="AX189" s="444"/>
      <c r="AY189" s="444"/>
      <c r="AZ189" s="444"/>
      <c r="BA189" s="444"/>
      <c r="BB189" s="444"/>
      <c r="BC189" s="444"/>
      <c r="BD189" s="444"/>
      <c r="BE189" s="444"/>
      <c r="BF189" s="444"/>
    </row>
    <row r="190" spans="1:58" s="273" customFormat="1" hidden="1">
      <c r="A190" s="278"/>
      <c r="B190" s="263" t="s">
        <v>311</v>
      </c>
      <c r="C190" s="263" t="str">
        <f t="shared" ca="1" si="180"/>
        <v>Veikla</v>
      </c>
      <c r="D190" s="278" t="str">
        <f t="shared" ca="1" si="181"/>
        <v>False</v>
      </c>
      <c r="E190" s="445">
        <v>1.25</v>
      </c>
      <c r="F190" s="445">
        <v>1.1000000000000001</v>
      </c>
      <c r="G190" s="445">
        <v>1</v>
      </c>
      <c r="H190" s="445">
        <v>0.9</v>
      </c>
      <c r="I190" s="445">
        <v>0.75</v>
      </c>
      <c r="J190" s="405">
        <v>1.7</v>
      </c>
      <c r="K190" s="404"/>
      <c r="L190" s="404">
        <v>1.25</v>
      </c>
      <c r="M190" s="404">
        <v>1.1000000000000001</v>
      </c>
      <c r="N190" s="404">
        <v>1</v>
      </c>
      <c r="O190" s="404">
        <v>0.9</v>
      </c>
      <c r="P190" s="404">
        <v>0.75</v>
      </c>
      <c r="Q190" s="404"/>
      <c r="R190" s="404"/>
      <c r="S190" s="404"/>
      <c r="T190" s="404"/>
      <c r="U190" s="404"/>
      <c r="V190" s="404"/>
      <c r="W190" s="432"/>
      <c r="X190" s="432"/>
      <c r="Y190" s="432"/>
      <c r="Z190" s="432"/>
      <c r="AA190" s="432"/>
      <c r="AB190" s="432"/>
      <c r="AC190" s="432"/>
      <c r="AD190" s="432"/>
      <c r="AE190" s="432"/>
      <c r="AF190" s="444"/>
      <c r="AG190" s="444"/>
      <c r="AH190" s="444"/>
      <c r="AI190" s="444"/>
      <c r="AJ190" s="444"/>
      <c r="AK190" s="444"/>
      <c r="AL190" s="444"/>
      <c r="AM190" s="444"/>
      <c r="AN190" s="444"/>
      <c r="AO190" s="444"/>
      <c r="AP190" s="444"/>
      <c r="AQ190" s="444"/>
      <c r="AR190" s="444"/>
      <c r="AS190" s="444"/>
      <c r="AT190" s="444"/>
      <c r="AU190" s="444"/>
      <c r="AV190" s="444"/>
      <c r="AW190" s="444"/>
      <c r="AX190" s="444"/>
      <c r="AY190" s="444"/>
      <c r="AZ190" s="444"/>
      <c r="BA190" s="444"/>
      <c r="BB190" s="444"/>
      <c r="BC190" s="444"/>
      <c r="BD190" s="444"/>
      <c r="BE190" s="444"/>
      <c r="BF190" s="444"/>
    </row>
    <row r="191" spans="1:58" s="273" customFormat="1" hidden="1">
      <c r="A191" s="278"/>
      <c r="B191" s="263" t="s">
        <v>312</v>
      </c>
      <c r="C191" s="263" t="str">
        <f t="shared" ca="1" si="180"/>
        <v>Veikla</v>
      </c>
      <c r="D191" s="278" t="str">
        <f t="shared" ca="1" si="181"/>
        <v>False</v>
      </c>
      <c r="E191" s="445">
        <v>1.25</v>
      </c>
      <c r="F191" s="445">
        <v>1.1000000000000001</v>
      </c>
      <c r="G191" s="445">
        <v>1</v>
      </c>
      <c r="H191" s="445">
        <v>0.9</v>
      </c>
      <c r="I191" s="445">
        <v>0.75</v>
      </c>
      <c r="J191" s="405">
        <v>1.75</v>
      </c>
      <c r="K191" s="404"/>
      <c r="L191" s="404">
        <v>1.25</v>
      </c>
      <c r="M191" s="404">
        <v>1.1000000000000001</v>
      </c>
      <c r="N191" s="404">
        <v>1</v>
      </c>
      <c r="O191" s="404">
        <v>0.9</v>
      </c>
      <c r="P191" s="404">
        <v>0.75</v>
      </c>
      <c r="Q191" s="404"/>
      <c r="R191" s="404"/>
      <c r="S191" s="404"/>
      <c r="T191" s="404"/>
      <c r="U191" s="404"/>
      <c r="V191" s="404"/>
      <c r="W191" s="432"/>
      <c r="X191" s="432"/>
      <c r="Y191" s="432"/>
      <c r="Z191" s="432"/>
      <c r="AA191" s="432"/>
      <c r="AB191" s="432"/>
      <c r="AC191" s="432"/>
      <c r="AD191" s="432"/>
      <c r="AE191" s="432"/>
      <c r="AF191" s="444"/>
      <c r="AG191" s="444"/>
      <c r="AH191" s="444"/>
      <c r="AI191" s="444"/>
      <c r="AJ191" s="444"/>
      <c r="AK191" s="444"/>
      <c r="AL191" s="444"/>
      <c r="AM191" s="444"/>
      <c r="AN191" s="444"/>
      <c r="AO191" s="444"/>
      <c r="AP191" s="444"/>
      <c r="AQ191" s="444"/>
      <c r="AR191" s="444"/>
      <c r="AS191" s="444"/>
      <c r="AT191" s="444"/>
      <c r="AU191" s="444"/>
      <c r="AV191" s="444"/>
      <c r="AW191" s="444"/>
      <c r="AX191" s="444"/>
      <c r="AY191" s="444"/>
      <c r="AZ191" s="444"/>
      <c r="BA191" s="444"/>
      <c r="BB191" s="444"/>
      <c r="BC191" s="444"/>
      <c r="BD191" s="444"/>
      <c r="BE191" s="444"/>
      <c r="BF191" s="444"/>
    </row>
    <row r="192" spans="1:58" s="273" customFormat="1" hidden="1">
      <c r="A192" s="278"/>
      <c r="B192" s="263" t="s">
        <v>313</v>
      </c>
      <c r="C192" s="263" t="str">
        <f t="shared" ca="1" si="180"/>
        <v>Veikla</v>
      </c>
      <c r="D192" s="278" t="str">
        <f t="shared" ca="1" si="181"/>
        <v>False</v>
      </c>
      <c r="E192" s="445">
        <v>1.25</v>
      </c>
      <c r="F192" s="445">
        <v>1.1000000000000001</v>
      </c>
      <c r="G192" s="445">
        <v>1</v>
      </c>
      <c r="H192" s="445">
        <v>0.9</v>
      </c>
      <c r="I192" s="445">
        <v>0.75</v>
      </c>
      <c r="J192" s="405">
        <v>1.8</v>
      </c>
      <c r="K192" s="404"/>
      <c r="L192" s="404">
        <v>1.25</v>
      </c>
      <c r="M192" s="404">
        <v>1.1000000000000001</v>
      </c>
      <c r="N192" s="404">
        <v>1</v>
      </c>
      <c r="O192" s="404">
        <v>0.9</v>
      </c>
      <c r="P192" s="404">
        <v>0.75</v>
      </c>
      <c r="Q192" s="404"/>
      <c r="R192" s="404"/>
      <c r="S192" s="404"/>
      <c r="T192" s="404"/>
      <c r="U192" s="404"/>
      <c r="V192" s="404"/>
      <c r="W192" s="432"/>
      <c r="X192" s="432"/>
      <c r="Y192" s="432"/>
      <c r="Z192" s="432"/>
      <c r="AA192" s="432"/>
      <c r="AB192" s="432"/>
      <c r="AC192" s="432"/>
      <c r="AD192" s="432"/>
      <c r="AE192" s="432"/>
      <c r="AF192" s="444"/>
      <c r="AG192" s="444"/>
      <c r="AH192" s="444"/>
      <c r="AI192" s="444"/>
      <c r="AJ192" s="444"/>
      <c r="AK192" s="444"/>
      <c r="AL192" s="444"/>
      <c r="AM192" s="444"/>
      <c r="AN192" s="444"/>
      <c r="AO192" s="444"/>
      <c r="AP192" s="444"/>
      <c r="AQ192" s="444"/>
      <c r="AR192" s="444"/>
      <c r="AS192" s="444"/>
      <c r="AT192" s="444"/>
      <c r="AU192" s="444"/>
      <c r="AV192" s="444"/>
      <c r="AW192" s="444"/>
      <c r="AX192" s="444"/>
      <c r="AY192" s="444"/>
      <c r="AZ192" s="444"/>
      <c r="BA192" s="444"/>
      <c r="BB192" s="444"/>
      <c r="BC192" s="444"/>
      <c r="BD192" s="444"/>
      <c r="BE192" s="444"/>
      <c r="BF192" s="444"/>
    </row>
    <row r="193" spans="1:58" s="273" customFormat="1" hidden="1">
      <c r="A193" s="278"/>
      <c r="B193" s="263" t="s">
        <v>314</v>
      </c>
      <c r="C193" s="263" t="str">
        <f t="shared" ca="1" si="180"/>
        <v>Veikla</v>
      </c>
      <c r="D193" s="278" t="str">
        <f t="shared" ca="1" si="181"/>
        <v>False</v>
      </c>
      <c r="E193" s="445">
        <v>1.25</v>
      </c>
      <c r="F193" s="445">
        <v>1.1000000000000001</v>
      </c>
      <c r="G193" s="445">
        <v>1</v>
      </c>
      <c r="H193" s="445">
        <v>0.9</v>
      </c>
      <c r="I193" s="445">
        <v>0.75</v>
      </c>
      <c r="J193" s="405">
        <v>1.85</v>
      </c>
      <c r="K193" s="404"/>
      <c r="L193" s="404">
        <v>1.25</v>
      </c>
      <c r="M193" s="404">
        <v>1.1000000000000001</v>
      </c>
      <c r="N193" s="404">
        <v>1</v>
      </c>
      <c r="O193" s="404">
        <v>0.9</v>
      </c>
      <c r="P193" s="404">
        <v>0.75</v>
      </c>
      <c r="Q193" s="404"/>
      <c r="R193" s="404"/>
      <c r="S193" s="404"/>
      <c r="T193" s="404"/>
      <c r="U193" s="404"/>
      <c r="V193" s="404"/>
      <c r="W193" s="432"/>
      <c r="X193" s="432"/>
      <c r="Y193" s="432"/>
      <c r="Z193" s="432"/>
      <c r="AA193" s="432"/>
      <c r="AB193" s="432"/>
      <c r="AC193" s="432"/>
      <c r="AD193" s="432"/>
      <c r="AE193" s="432"/>
      <c r="AF193" s="444"/>
      <c r="AG193" s="444"/>
      <c r="AH193" s="444"/>
      <c r="AI193" s="444"/>
      <c r="AJ193" s="444"/>
      <c r="AK193" s="444"/>
      <c r="AL193" s="444"/>
      <c r="AM193" s="444"/>
      <c r="AN193" s="444"/>
      <c r="AO193" s="444"/>
      <c r="AP193" s="444"/>
      <c r="AQ193" s="444"/>
      <c r="AR193" s="444"/>
      <c r="AS193" s="444"/>
      <c r="AT193" s="444"/>
      <c r="AU193" s="444"/>
      <c r="AV193" s="444"/>
      <c r="AW193" s="444"/>
      <c r="AX193" s="444"/>
      <c r="AY193" s="444"/>
      <c r="AZ193" s="444"/>
      <c r="BA193" s="444"/>
      <c r="BB193" s="444"/>
      <c r="BC193" s="444"/>
      <c r="BD193" s="444"/>
      <c r="BE193" s="444"/>
      <c r="BF193" s="444"/>
    </row>
    <row r="194" spans="1:58" s="273" customFormat="1" hidden="1">
      <c r="A194" s="278"/>
      <c r="B194" s="263" t="s">
        <v>315</v>
      </c>
      <c r="C194" s="263" t="str">
        <f t="shared" ca="1" si="180"/>
        <v>Reinvesticijos (po priemonės įgyvendinimo)</v>
      </c>
      <c r="D194" s="278" t="str">
        <f t="shared" ca="1" si="181"/>
        <v>False</v>
      </c>
      <c r="E194" s="445">
        <v>1.25</v>
      </c>
      <c r="F194" s="445">
        <v>1.1000000000000001</v>
      </c>
      <c r="G194" s="445">
        <v>1</v>
      </c>
      <c r="H194" s="445">
        <v>0.9</v>
      </c>
      <c r="I194" s="445">
        <v>0.75</v>
      </c>
      <c r="J194" s="405">
        <v>1.9</v>
      </c>
      <c r="K194" s="404"/>
      <c r="L194" s="404">
        <v>1.25</v>
      </c>
      <c r="M194" s="404">
        <v>1.1000000000000001</v>
      </c>
      <c r="N194" s="404">
        <v>1</v>
      </c>
      <c r="O194" s="404">
        <v>0.9</v>
      </c>
      <c r="P194" s="404">
        <v>0.75</v>
      </c>
      <c r="Q194" s="404"/>
      <c r="R194" s="404"/>
      <c r="S194" s="404"/>
      <c r="T194" s="404"/>
      <c r="U194" s="404"/>
      <c r="V194" s="404"/>
      <c r="W194" s="432"/>
      <c r="X194" s="432"/>
      <c r="Y194" s="432"/>
      <c r="Z194" s="432"/>
      <c r="AA194" s="432"/>
      <c r="AB194" s="432"/>
      <c r="AC194" s="432"/>
      <c r="AD194" s="432"/>
      <c r="AE194" s="432"/>
      <c r="AF194" s="444"/>
      <c r="AG194" s="444"/>
      <c r="AH194" s="444"/>
      <c r="AI194" s="444"/>
      <c r="AJ194" s="444"/>
      <c r="AK194" s="444"/>
      <c r="AL194" s="444"/>
      <c r="AM194" s="444"/>
      <c r="AN194" s="444"/>
      <c r="AO194" s="444"/>
      <c r="AP194" s="444"/>
      <c r="AQ194" s="444"/>
      <c r="AR194" s="444"/>
      <c r="AS194" s="444"/>
      <c r="AT194" s="444"/>
      <c r="AU194" s="444"/>
      <c r="AV194" s="444"/>
      <c r="AW194" s="444"/>
      <c r="AX194" s="444"/>
      <c r="AY194" s="444"/>
      <c r="AZ194" s="444"/>
      <c r="BA194" s="444"/>
      <c r="BB194" s="444"/>
      <c r="BC194" s="444"/>
      <c r="BD194" s="444"/>
      <c r="BE194" s="444"/>
      <c r="BF194" s="444"/>
    </row>
    <row r="195" spans="1:58" s="273" customFormat="1" hidden="1">
      <c r="A195" s="278"/>
      <c r="B195" s="263" t="s">
        <v>316</v>
      </c>
      <c r="C195" s="263" t="str">
        <f t="shared" ca="1" si="180"/>
        <v>Likutinė vertė</v>
      </c>
      <c r="D195" s="278" t="str">
        <f t="shared" ca="1" si="181"/>
        <v>False</v>
      </c>
      <c r="E195" s="445">
        <v>0.75</v>
      </c>
      <c r="F195" s="445">
        <v>0.9</v>
      </c>
      <c r="G195" s="445">
        <v>1</v>
      </c>
      <c r="H195" s="445">
        <v>1.1000000000000001</v>
      </c>
      <c r="I195" s="445">
        <v>1.25</v>
      </c>
      <c r="J195" s="405">
        <v>1.95</v>
      </c>
      <c r="K195" s="404"/>
      <c r="L195" s="404">
        <v>0.75</v>
      </c>
      <c r="M195" s="404">
        <v>0.9</v>
      </c>
      <c r="N195" s="404">
        <v>1</v>
      </c>
      <c r="O195" s="404">
        <v>1.1000000000000001</v>
      </c>
      <c r="P195" s="404">
        <v>1.25</v>
      </c>
      <c r="Q195" s="404"/>
      <c r="R195" s="404"/>
      <c r="S195" s="404"/>
      <c r="T195" s="404"/>
      <c r="U195" s="404"/>
      <c r="V195" s="404"/>
      <c r="W195" s="432"/>
      <c r="X195" s="432"/>
      <c r="Y195" s="432"/>
      <c r="Z195" s="432"/>
      <c r="AA195" s="432"/>
      <c r="AB195" s="432"/>
      <c r="AC195" s="432"/>
      <c r="AD195" s="432"/>
      <c r="AE195" s="432"/>
      <c r="AF195" s="444"/>
      <c r="AG195" s="444"/>
      <c r="AH195" s="444"/>
      <c r="AI195" s="444"/>
      <c r="AJ195" s="444"/>
      <c r="AK195" s="444"/>
      <c r="AL195" s="444"/>
      <c r="AM195" s="444"/>
      <c r="AN195" s="444"/>
      <c r="AO195" s="444"/>
      <c r="AP195" s="444"/>
      <c r="AQ195" s="444"/>
      <c r="AR195" s="444"/>
      <c r="AS195" s="444"/>
      <c r="AT195" s="444"/>
      <c r="AU195" s="444"/>
      <c r="AV195" s="444"/>
      <c r="AW195" s="444"/>
      <c r="AX195" s="444"/>
      <c r="AY195" s="444"/>
      <c r="AZ195" s="444"/>
      <c r="BA195" s="444"/>
      <c r="BB195" s="444"/>
      <c r="BC195" s="444"/>
      <c r="BD195" s="444"/>
      <c r="BE195" s="444"/>
      <c r="BF195" s="444"/>
    </row>
    <row r="196" spans="1:58" s="273" customFormat="1" hidden="1">
      <c r="A196" s="278"/>
      <c r="B196" s="263" t="s">
        <v>317</v>
      </c>
      <c r="C196" s="263" t="str">
        <f t="shared" ca="1" si="180"/>
        <v>Veikla</v>
      </c>
      <c r="D196" s="278" t="str">
        <f t="shared" ca="1" si="181"/>
        <v>False</v>
      </c>
      <c r="E196" s="445">
        <v>1.25</v>
      </c>
      <c r="F196" s="445">
        <v>1.1000000000000001</v>
      </c>
      <c r="G196" s="445">
        <v>1</v>
      </c>
      <c r="H196" s="445">
        <v>0.9</v>
      </c>
      <c r="I196" s="445">
        <v>0.75</v>
      </c>
      <c r="J196" s="405">
        <v>2</v>
      </c>
      <c r="K196" s="404"/>
      <c r="L196" s="404">
        <v>1.25</v>
      </c>
      <c r="M196" s="404">
        <v>1.1000000000000001</v>
      </c>
      <c r="N196" s="404">
        <v>1</v>
      </c>
      <c r="O196" s="404">
        <v>0.9</v>
      </c>
      <c r="P196" s="404">
        <v>0.75</v>
      </c>
      <c r="Q196" s="404"/>
      <c r="R196" s="404"/>
      <c r="S196" s="404"/>
      <c r="T196" s="404"/>
      <c r="U196" s="404"/>
      <c r="V196" s="404"/>
      <c r="W196" s="432"/>
      <c r="X196" s="432"/>
      <c r="Y196" s="432"/>
      <c r="Z196" s="432"/>
      <c r="AA196" s="432"/>
      <c r="AB196" s="432"/>
      <c r="AC196" s="432"/>
      <c r="AD196" s="432"/>
      <c r="AE196" s="432"/>
      <c r="AF196" s="444"/>
      <c r="AG196" s="444"/>
      <c r="AH196" s="444"/>
      <c r="AI196" s="444"/>
      <c r="AJ196" s="444"/>
      <c r="AK196" s="444"/>
      <c r="AL196" s="444"/>
      <c r="AM196" s="444"/>
      <c r="AN196" s="444"/>
      <c r="AO196" s="444"/>
      <c r="AP196" s="444"/>
      <c r="AQ196" s="444"/>
      <c r="AR196" s="444"/>
      <c r="AS196" s="444"/>
      <c r="AT196" s="444"/>
      <c r="AU196" s="444"/>
      <c r="AV196" s="444"/>
      <c r="AW196" s="444"/>
      <c r="AX196" s="444"/>
      <c r="AY196" s="444"/>
      <c r="AZ196" s="444"/>
      <c r="BA196" s="444"/>
      <c r="BB196" s="444"/>
      <c r="BC196" s="444"/>
      <c r="BD196" s="444"/>
      <c r="BE196" s="444"/>
      <c r="BF196" s="444"/>
    </row>
    <row r="197" spans="1:58" s="273" customFormat="1" hidden="1">
      <c r="A197" s="278"/>
      <c r="B197" s="263" t="s">
        <v>318</v>
      </c>
      <c r="C197" s="263" t="str">
        <f t="shared" ca="1" si="180"/>
        <v>Veikla</v>
      </c>
      <c r="D197" s="278" t="str">
        <f t="shared" ca="1" si="181"/>
        <v>False</v>
      </c>
      <c r="E197" s="445">
        <v>1.25</v>
      </c>
      <c r="F197" s="445">
        <v>1.1000000000000001</v>
      </c>
      <c r="G197" s="445">
        <v>1</v>
      </c>
      <c r="H197" s="445">
        <v>0.9</v>
      </c>
      <c r="I197" s="445">
        <v>0.75</v>
      </c>
      <c r="J197" s="404"/>
      <c r="K197" s="404"/>
      <c r="L197" s="404">
        <v>1.25</v>
      </c>
      <c r="M197" s="404">
        <v>1.1000000000000001</v>
      </c>
      <c r="N197" s="404">
        <v>1</v>
      </c>
      <c r="O197" s="404">
        <v>0.9</v>
      </c>
      <c r="P197" s="404">
        <v>0.75</v>
      </c>
      <c r="Q197" s="404"/>
      <c r="R197" s="404"/>
      <c r="S197" s="404"/>
      <c r="T197" s="404"/>
      <c r="U197" s="404"/>
      <c r="V197" s="404"/>
      <c r="W197" s="432"/>
      <c r="X197" s="432"/>
      <c r="Y197" s="432"/>
      <c r="Z197" s="432"/>
      <c r="AA197" s="432"/>
      <c r="AB197" s="432"/>
      <c r="AC197" s="432"/>
      <c r="AD197" s="432"/>
      <c r="AE197" s="432"/>
      <c r="AF197" s="444"/>
      <c r="AG197" s="444"/>
      <c r="AH197" s="444"/>
      <c r="AI197" s="444"/>
      <c r="AJ197" s="444"/>
      <c r="AK197" s="444"/>
      <c r="AL197" s="444"/>
      <c r="AM197" s="444"/>
      <c r="AN197" s="444"/>
      <c r="AO197" s="444"/>
      <c r="AP197" s="444"/>
      <c r="AQ197" s="444"/>
      <c r="AR197" s="444"/>
      <c r="AS197" s="444"/>
      <c r="AT197" s="444"/>
      <c r="AU197" s="444"/>
      <c r="AV197" s="444"/>
      <c r="AW197" s="444"/>
      <c r="AX197" s="444"/>
      <c r="AY197" s="444"/>
      <c r="AZ197" s="444"/>
      <c r="BA197" s="444"/>
      <c r="BB197" s="444"/>
      <c r="BC197" s="444"/>
      <c r="BD197" s="444"/>
      <c r="BE197" s="444"/>
      <c r="BF197" s="444"/>
    </row>
    <row r="198" spans="1:58" s="273" customFormat="1" hidden="1">
      <c r="A198" s="278"/>
      <c r="B198" s="263" t="s">
        <v>319</v>
      </c>
      <c r="C198" s="263" t="str">
        <f t="shared" ca="1" si="180"/>
        <v>Veikla</v>
      </c>
      <c r="D198" s="278" t="str">
        <f t="shared" ca="1" si="181"/>
        <v>False</v>
      </c>
      <c r="E198" s="445">
        <v>1.25</v>
      </c>
      <c r="F198" s="445">
        <v>1.1000000000000001</v>
      </c>
      <c r="G198" s="445">
        <v>1</v>
      </c>
      <c r="H198" s="445">
        <v>0.9</v>
      </c>
      <c r="I198" s="445">
        <v>0.75</v>
      </c>
      <c r="J198" s="404"/>
      <c r="K198" s="404"/>
      <c r="L198" s="404">
        <v>1.25</v>
      </c>
      <c r="M198" s="404">
        <v>1.1000000000000001</v>
      </c>
      <c r="N198" s="404">
        <v>1</v>
      </c>
      <c r="O198" s="404">
        <v>0.9</v>
      </c>
      <c r="P198" s="404">
        <v>0.75</v>
      </c>
      <c r="Q198" s="404"/>
      <c r="R198" s="404"/>
      <c r="S198" s="404"/>
      <c r="T198" s="404"/>
      <c r="U198" s="404"/>
      <c r="V198" s="404"/>
      <c r="W198" s="432"/>
      <c r="X198" s="432"/>
      <c r="Y198" s="432"/>
      <c r="Z198" s="432"/>
      <c r="AA198" s="432"/>
      <c r="AB198" s="432"/>
      <c r="AC198" s="432"/>
      <c r="AD198" s="432"/>
      <c r="AE198" s="432"/>
      <c r="AF198" s="444"/>
      <c r="AG198" s="444"/>
      <c r="AH198" s="444"/>
      <c r="AI198" s="444"/>
      <c r="AJ198" s="444"/>
      <c r="AK198" s="444"/>
      <c r="AL198" s="444"/>
      <c r="AM198" s="444"/>
      <c r="AN198" s="444"/>
      <c r="AO198" s="444"/>
      <c r="AP198" s="444"/>
      <c r="AQ198" s="444"/>
      <c r="AR198" s="444"/>
      <c r="AS198" s="444"/>
      <c r="AT198" s="444"/>
      <c r="AU198" s="444"/>
      <c r="AV198" s="444"/>
      <c r="AW198" s="444"/>
      <c r="AX198" s="444"/>
      <c r="AY198" s="444"/>
      <c r="AZ198" s="444"/>
      <c r="BA198" s="444"/>
      <c r="BB198" s="444"/>
      <c r="BC198" s="444"/>
      <c r="BD198" s="444"/>
      <c r="BE198" s="444"/>
      <c r="BF198" s="444"/>
    </row>
    <row r="199" spans="1:58" s="273" customFormat="1" hidden="1">
      <c r="A199" s="278"/>
      <c r="B199" s="263" t="s">
        <v>320</v>
      </c>
      <c r="C199" s="263" t="str">
        <f t="shared" ca="1" si="180"/>
        <v>Veikla</v>
      </c>
      <c r="D199" s="278" t="str">
        <f t="shared" ca="1" si="181"/>
        <v>False</v>
      </c>
      <c r="E199" s="445">
        <v>1.25</v>
      </c>
      <c r="F199" s="445">
        <v>1.1000000000000001</v>
      </c>
      <c r="G199" s="445">
        <v>1</v>
      </c>
      <c r="H199" s="445">
        <v>0.9</v>
      </c>
      <c r="I199" s="445">
        <v>0.75</v>
      </c>
      <c r="J199" s="404"/>
      <c r="K199" s="404"/>
      <c r="L199" s="404">
        <v>1.25</v>
      </c>
      <c r="M199" s="404">
        <v>1.1000000000000001</v>
      </c>
      <c r="N199" s="404">
        <v>1</v>
      </c>
      <c r="O199" s="404">
        <v>0.9</v>
      </c>
      <c r="P199" s="404">
        <v>0.75</v>
      </c>
      <c r="Q199" s="404"/>
      <c r="R199" s="404"/>
      <c r="S199" s="404"/>
      <c r="T199" s="404"/>
      <c r="U199" s="404"/>
      <c r="V199" s="404"/>
      <c r="W199" s="432"/>
      <c r="X199" s="432"/>
      <c r="Y199" s="432"/>
      <c r="Z199" s="432"/>
      <c r="AA199" s="432"/>
      <c r="AB199" s="432"/>
      <c r="AC199" s="432"/>
      <c r="AD199" s="432"/>
      <c r="AE199" s="432"/>
      <c r="AF199" s="444"/>
      <c r="AG199" s="444"/>
      <c r="AH199" s="444"/>
      <c r="AI199" s="444"/>
      <c r="AJ199" s="444"/>
      <c r="AK199" s="444"/>
      <c r="AL199" s="444"/>
      <c r="AM199" s="444"/>
      <c r="AN199" s="444"/>
      <c r="AO199" s="444"/>
      <c r="AP199" s="444"/>
      <c r="AQ199" s="444"/>
      <c r="AR199" s="444"/>
      <c r="AS199" s="444"/>
      <c r="AT199" s="444"/>
      <c r="AU199" s="444"/>
      <c r="AV199" s="444"/>
      <c r="AW199" s="444"/>
      <c r="AX199" s="444"/>
      <c r="AY199" s="444"/>
      <c r="AZ199" s="444"/>
      <c r="BA199" s="444"/>
      <c r="BB199" s="444"/>
      <c r="BC199" s="444"/>
      <c r="BD199" s="444"/>
      <c r="BE199" s="444"/>
      <c r="BF199" s="444"/>
    </row>
    <row r="200" spans="1:58" s="273" customFormat="1" hidden="1">
      <c r="A200" s="278"/>
      <c r="B200" s="263" t="s">
        <v>321</v>
      </c>
      <c r="C200" s="263" t="str">
        <f t="shared" ca="1" si="180"/>
        <v>Veikla</v>
      </c>
      <c r="D200" s="278" t="str">
        <f t="shared" ca="1" si="181"/>
        <v>False</v>
      </c>
      <c r="E200" s="445">
        <v>1.25</v>
      </c>
      <c r="F200" s="445">
        <v>1.1000000000000001</v>
      </c>
      <c r="G200" s="445">
        <v>1</v>
      </c>
      <c r="H200" s="445">
        <v>0.9</v>
      </c>
      <c r="I200" s="445">
        <v>0.75</v>
      </c>
      <c r="J200" s="404"/>
      <c r="K200" s="404"/>
      <c r="L200" s="404">
        <v>1.25</v>
      </c>
      <c r="M200" s="404">
        <v>1.1000000000000001</v>
      </c>
      <c r="N200" s="404">
        <v>1</v>
      </c>
      <c r="O200" s="404">
        <v>0.9</v>
      </c>
      <c r="P200" s="404">
        <v>0.75</v>
      </c>
      <c r="Q200" s="404"/>
      <c r="R200" s="404"/>
      <c r="S200" s="404"/>
      <c r="T200" s="404"/>
      <c r="U200" s="404"/>
      <c r="V200" s="404"/>
      <c r="W200" s="432"/>
      <c r="X200" s="432"/>
      <c r="Y200" s="432"/>
      <c r="Z200" s="432"/>
      <c r="AA200" s="432"/>
      <c r="AB200" s="432"/>
      <c r="AC200" s="432"/>
      <c r="AD200" s="432"/>
      <c r="AE200" s="432"/>
      <c r="AF200" s="444"/>
      <c r="AG200" s="444"/>
      <c r="AH200" s="444"/>
      <c r="AI200" s="444"/>
      <c r="AJ200" s="444"/>
      <c r="AK200" s="444"/>
      <c r="AL200" s="444"/>
      <c r="AM200" s="444"/>
      <c r="AN200" s="444"/>
      <c r="AO200" s="444"/>
      <c r="AP200" s="444"/>
      <c r="AQ200" s="444"/>
      <c r="AR200" s="444"/>
      <c r="AS200" s="444"/>
      <c r="AT200" s="444"/>
      <c r="AU200" s="444"/>
      <c r="AV200" s="444"/>
      <c r="AW200" s="444"/>
      <c r="AX200" s="444"/>
      <c r="AY200" s="444"/>
      <c r="AZ200" s="444"/>
      <c r="BA200" s="444"/>
      <c r="BB200" s="444"/>
      <c r="BC200" s="444"/>
      <c r="BD200" s="444"/>
      <c r="BE200" s="444"/>
      <c r="BF200" s="444"/>
    </row>
    <row r="201" spans="1:58" s="273" customFormat="1" hidden="1">
      <c r="A201" s="278"/>
      <c r="B201" s="263" t="s">
        <v>322</v>
      </c>
      <c r="C201" s="263" t="str">
        <f t="shared" ca="1" si="180"/>
        <v>Veikla</v>
      </c>
      <c r="D201" s="278" t="str">
        <f t="shared" ca="1" si="181"/>
        <v>False</v>
      </c>
      <c r="E201" s="445">
        <v>1.25</v>
      </c>
      <c r="F201" s="445">
        <v>1.1000000000000001</v>
      </c>
      <c r="G201" s="445">
        <v>1</v>
      </c>
      <c r="H201" s="445">
        <v>0.9</v>
      </c>
      <c r="I201" s="445">
        <v>0.75</v>
      </c>
      <c r="J201" s="404"/>
      <c r="K201" s="404"/>
      <c r="L201" s="404">
        <v>1.25</v>
      </c>
      <c r="M201" s="404">
        <v>1.1000000000000001</v>
      </c>
      <c r="N201" s="404">
        <v>1</v>
      </c>
      <c r="O201" s="404">
        <v>0.9</v>
      </c>
      <c r="P201" s="404">
        <v>0.75</v>
      </c>
      <c r="Q201" s="404"/>
      <c r="R201" s="404"/>
      <c r="S201" s="404"/>
      <c r="T201" s="404"/>
      <c r="U201" s="404"/>
      <c r="V201" s="404"/>
      <c r="W201" s="432"/>
      <c r="X201" s="432"/>
      <c r="Y201" s="432"/>
      <c r="Z201" s="432"/>
      <c r="AA201" s="432"/>
      <c r="AB201" s="432"/>
      <c r="AC201" s="432"/>
      <c r="AD201" s="432"/>
      <c r="AE201" s="432"/>
      <c r="AF201" s="444"/>
      <c r="AG201" s="444"/>
      <c r="AH201" s="444"/>
      <c r="AI201" s="444"/>
      <c r="AJ201" s="444"/>
      <c r="AK201" s="444"/>
      <c r="AL201" s="444"/>
      <c r="AM201" s="444"/>
      <c r="AN201" s="444"/>
      <c r="AO201" s="444"/>
      <c r="AP201" s="444"/>
      <c r="AQ201" s="444"/>
      <c r="AR201" s="444"/>
      <c r="AS201" s="444"/>
      <c r="AT201" s="444"/>
      <c r="AU201" s="444"/>
      <c r="AV201" s="444"/>
      <c r="AW201" s="444"/>
      <c r="AX201" s="444"/>
      <c r="AY201" s="444"/>
      <c r="AZ201" s="444"/>
      <c r="BA201" s="444"/>
      <c r="BB201" s="444"/>
      <c r="BC201" s="444"/>
      <c r="BD201" s="444"/>
      <c r="BE201" s="444"/>
      <c r="BF201" s="444"/>
    </row>
    <row r="202" spans="1:58" s="273" customFormat="1" hidden="1">
      <c r="A202" s="278"/>
      <c r="B202" s="263" t="s">
        <v>323</v>
      </c>
      <c r="C202" s="263" t="str">
        <f t="shared" ca="1" si="180"/>
        <v>Veikla</v>
      </c>
      <c r="D202" s="278" t="str">
        <f t="shared" ca="1" si="181"/>
        <v>False</v>
      </c>
      <c r="E202" s="445">
        <v>1.25</v>
      </c>
      <c r="F202" s="445">
        <v>1.1000000000000001</v>
      </c>
      <c r="G202" s="445">
        <v>1</v>
      </c>
      <c r="H202" s="445">
        <v>0.9</v>
      </c>
      <c r="I202" s="445">
        <v>0.75</v>
      </c>
      <c r="J202" s="404"/>
      <c r="K202" s="404"/>
      <c r="L202" s="404">
        <v>1.25</v>
      </c>
      <c r="M202" s="404">
        <v>1.1000000000000001</v>
      </c>
      <c r="N202" s="404">
        <v>1</v>
      </c>
      <c r="O202" s="404">
        <v>0.9</v>
      </c>
      <c r="P202" s="404">
        <v>0.75</v>
      </c>
      <c r="Q202" s="404"/>
      <c r="R202" s="404"/>
      <c r="S202" s="404"/>
      <c r="T202" s="404"/>
      <c r="U202" s="404"/>
      <c r="V202" s="404"/>
      <c r="W202" s="432"/>
      <c r="X202" s="432"/>
      <c r="Y202" s="432"/>
      <c r="Z202" s="432"/>
      <c r="AA202" s="432"/>
      <c r="AB202" s="432"/>
      <c r="AC202" s="432"/>
      <c r="AD202" s="432"/>
      <c r="AE202" s="432"/>
      <c r="AF202" s="444"/>
      <c r="AG202" s="444"/>
      <c r="AH202" s="444"/>
      <c r="AI202" s="444"/>
      <c r="AJ202" s="444"/>
      <c r="AK202" s="444"/>
      <c r="AL202" s="444"/>
      <c r="AM202" s="444"/>
      <c r="AN202" s="444"/>
      <c r="AO202" s="444"/>
      <c r="AP202" s="444"/>
      <c r="AQ202" s="444"/>
      <c r="AR202" s="444"/>
      <c r="AS202" s="444"/>
      <c r="AT202" s="444"/>
      <c r="AU202" s="444"/>
      <c r="AV202" s="444"/>
      <c r="AW202" s="444"/>
      <c r="AX202" s="444"/>
      <c r="AY202" s="444"/>
      <c r="AZ202" s="444"/>
      <c r="BA202" s="444"/>
      <c r="BB202" s="444"/>
      <c r="BC202" s="444"/>
      <c r="BD202" s="444"/>
      <c r="BE202" s="444"/>
      <c r="BF202" s="444"/>
    </row>
    <row r="203" spans="1:58" s="273" customFormat="1" hidden="1">
      <c r="A203" s="278"/>
      <c r="B203" s="263" t="s">
        <v>324</v>
      </c>
      <c r="C203" s="263" t="str">
        <f t="shared" ca="1" si="180"/>
        <v>Veikla</v>
      </c>
      <c r="D203" s="278" t="str">
        <f t="shared" ca="1" si="181"/>
        <v>False</v>
      </c>
      <c r="E203" s="445">
        <v>1.25</v>
      </c>
      <c r="F203" s="445">
        <v>1.1000000000000001</v>
      </c>
      <c r="G203" s="445">
        <v>1</v>
      </c>
      <c r="H203" s="445">
        <v>0.9</v>
      </c>
      <c r="I203" s="445">
        <v>0.75</v>
      </c>
      <c r="J203" s="404"/>
      <c r="K203" s="404"/>
      <c r="L203" s="404">
        <v>1.25</v>
      </c>
      <c r="M203" s="404">
        <v>1.1000000000000001</v>
      </c>
      <c r="N203" s="404">
        <v>1</v>
      </c>
      <c r="O203" s="404">
        <v>0.9</v>
      </c>
      <c r="P203" s="404">
        <v>0.75</v>
      </c>
      <c r="Q203" s="404"/>
      <c r="R203" s="404"/>
      <c r="S203" s="404"/>
      <c r="T203" s="404"/>
      <c r="U203" s="404"/>
      <c r="V203" s="404"/>
      <c r="W203" s="432"/>
      <c r="X203" s="432"/>
      <c r="Y203" s="432"/>
      <c r="Z203" s="432"/>
      <c r="AA203" s="432"/>
      <c r="AB203" s="432"/>
      <c r="AC203" s="432"/>
      <c r="AD203" s="432"/>
      <c r="AE203" s="432"/>
      <c r="AF203" s="444"/>
      <c r="AG203" s="444"/>
      <c r="AH203" s="444"/>
      <c r="AI203" s="444"/>
      <c r="AJ203" s="444"/>
      <c r="AK203" s="444"/>
      <c r="AL203" s="444"/>
      <c r="AM203" s="444"/>
      <c r="AN203" s="444"/>
      <c r="AO203" s="444"/>
      <c r="AP203" s="444"/>
      <c r="AQ203" s="444"/>
      <c r="AR203" s="444"/>
      <c r="AS203" s="444"/>
      <c r="AT203" s="444"/>
      <c r="AU203" s="444"/>
      <c r="AV203" s="444"/>
      <c r="AW203" s="444"/>
      <c r="AX203" s="444"/>
      <c r="AY203" s="444"/>
      <c r="AZ203" s="444"/>
      <c r="BA203" s="444"/>
      <c r="BB203" s="444"/>
      <c r="BC203" s="444"/>
      <c r="BD203" s="444"/>
      <c r="BE203" s="444"/>
      <c r="BF203" s="444"/>
    </row>
    <row r="204" spans="1:58" s="273" customFormat="1" hidden="1">
      <c r="A204" s="278"/>
      <c r="B204" s="263" t="s">
        <v>325</v>
      </c>
      <c r="C204" s="263" t="str">
        <f t="shared" ca="1" si="180"/>
        <v>Reinvesticijos (po priemonės įgyvendinimo)</v>
      </c>
      <c r="D204" s="278" t="str">
        <f t="shared" ca="1" si="181"/>
        <v>False</v>
      </c>
      <c r="E204" s="445">
        <v>1.25</v>
      </c>
      <c r="F204" s="445">
        <v>1.1000000000000001</v>
      </c>
      <c r="G204" s="445">
        <v>1</v>
      </c>
      <c r="H204" s="445">
        <v>0.9</v>
      </c>
      <c r="I204" s="445">
        <v>0.75</v>
      </c>
      <c r="J204" s="404"/>
      <c r="K204" s="404"/>
      <c r="L204" s="404">
        <v>1.25</v>
      </c>
      <c r="M204" s="404">
        <v>1.1000000000000001</v>
      </c>
      <c r="N204" s="404">
        <v>1</v>
      </c>
      <c r="O204" s="404">
        <v>0.9</v>
      </c>
      <c r="P204" s="404">
        <v>0.75</v>
      </c>
      <c r="Q204" s="404"/>
      <c r="R204" s="404"/>
      <c r="S204" s="404"/>
      <c r="T204" s="404"/>
      <c r="U204" s="404"/>
      <c r="V204" s="404"/>
      <c r="W204" s="432"/>
      <c r="X204" s="432"/>
      <c r="Y204" s="432"/>
      <c r="Z204" s="432"/>
      <c r="AA204" s="432"/>
      <c r="AB204" s="432"/>
      <c r="AC204" s="432"/>
      <c r="AD204" s="432"/>
      <c r="AE204" s="432"/>
      <c r="AF204" s="444"/>
      <c r="AG204" s="444"/>
      <c r="AH204" s="444"/>
      <c r="AI204" s="444"/>
      <c r="AJ204" s="444"/>
      <c r="AK204" s="444"/>
      <c r="AL204" s="444"/>
      <c r="AM204" s="444"/>
      <c r="AN204" s="444"/>
      <c r="AO204" s="444"/>
      <c r="AP204" s="444"/>
      <c r="AQ204" s="444"/>
      <c r="AR204" s="444"/>
      <c r="AS204" s="444"/>
      <c r="AT204" s="444"/>
      <c r="AU204" s="444"/>
      <c r="AV204" s="444"/>
      <c r="AW204" s="444"/>
      <c r="AX204" s="444"/>
      <c r="AY204" s="444"/>
      <c r="AZ204" s="444"/>
      <c r="BA204" s="444"/>
      <c r="BB204" s="444"/>
      <c r="BC204" s="444"/>
      <c r="BD204" s="444"/>
      <c r="BE204" s="444"/>
      <c r="BF204" s="444"/>
    </row>
    <row r="205" spans="1:58" s="273" customFormat="1" hidden="1">
      <c r="A205" s="278"/>
      <c r="B205" s="263" t="s">
        <v>326</v>
      </c>
      <c r="C205" s="263" t="str">
        <f t="shared" ca="1" si="180"/>
        <v>Likutinė vertė</v>
      </c>
      <c r="D205" s="278" t="str">
        <f t="shared" ca="1" si="181"/>
        <v>False</v>
      </c>
      <c r="E205" s="445">
        <v>0.75</v>
      </c>
      <c r="F205" s="445">
        <v>0.9</v>
      </c>
      <c r="G205" s="445">
        <v>1</v>
      </c>
      <c r="H205" s="445">
        <v>1.1000000000000001</v>
      </c>
      <c r="I205" s="445">
        <v>1.25</v>
      </c>
      <c r="J205" s="404"/>
      <c r="K205" s="404"/>
      <c r="L205" s="404">
        <v>0.75</v>
      </c>
      <c r="M205" s="404">
        <v>0.9</v>
      </c>
      <c r="N205" s="404">
        <v>1</v>
      </c>
      <c r="O205" s="404">
        <v>1.1000000000000001</v>
      </c>
      <c r="P205" s="404">
        <v>1.25</v>
      </c>
      <c r="Q205" s="404"/>
      <c r="R205" s="404"/>
      <c r="S205" s="404"/>
      <c r="T205" s="404"/>
      <c r="U205" s="404"/>
      <c r="V205" s="404"/>
      <c r="W205" s="432"/>
      <c r="X205" s="432"/>
      <c r="Y205" s="432"/>
      <c r="Z205" s="432"/>
      <c r="AA205" s="432"/>
      <c r="AB205" s="432"/>
      <c r="AC205" s="432"/>
      <c r="AD205" s="432"/>
      <c r="AE205" s="432"/>
      <c r="AF205" s="444"/>
      <c r="AG205" s="444"/>
      <c r="AH205" s="444"/>
      <c r="AI205" s="444"/>
      <c r="AJ205" s="444"/>
      <c r="AK205" s="444"/>
      <c r="AL205" s="444"/>
      <c r="AM205" s="444"/>
      <c r="AN205" s="444"/>
      <c r="AO205" s="444"/>
      <c r="AP205" s="444"/>
      <c r="AQ205" s="444"/>
      <c r="AR205" s="444"/>
      <c r="AS205" s="444"/>
      <c r="AT205" s="444"/>
      <c r="AU205" s="444"/>
      <c r="AV205" s="444"/>
      <c r="AW205" s="444"/>
      <c r="AX205" s="444"/>
      <c r="AY205" s="444"/>
      <c r="AZ205" s="444"/>
      <c r="BA205" s="444"/>
      <c r="BB205" s="444"/>
      <c r="BC205" s="444"/>
      <c r="BD205" s="444"/>
      <c r="BE205" s="444"/>
      <c r="BF205" s="444"/>
    </row>
    <row r="206" spans="1:58" s="273" customFormat="1" hidden="1">
      <c r="A206" s="278"/>
      <c r="B206" s="263" t="s">
        <v>327</v>
      </c>
      <c r="C206" s="263" t="str">
        <f t="shared" ca="1" si="180"/>
        <v>Vystomojo bendradarbiavimo projektų finansavimas</v>
      </c>
      <c r="D206" s="278" t="str">
        <f t="shared" ca="1" si="181"/>
        <v>True</v>
      </c>
      <c r="E206" s="445">
        <v>1.25</v>
      </c>
      <c r="F206" s="445">
        <v>1.1000000000000001</v>
      </c>
      <c r="G206" s="445">
        <v>1</v>
      </c>
      <c r="H206" s="445">
        <v>0.9</v>
      </c>
      <c r="I206" s="445">
        <v>0.75</v>
      </c>
      <c r="J206" s="404"/>
      <c r="K206" s="404"/>
      <c r="L206" s="404">
        <v>1.25</v>
      </c>
      <c r="M206" s="404">
        <v>1.1000000000000001</v>
      </c>
      <c r="N206" s="404">
        <v>1</v>
      </c>
      <c r="O206" s="404">
        <v>0.9</v>
      </c>
      <c r="P206" s="404">
        <v>0.75</v>
      </c>
      <c r="Q206" s="404"/>
      <c r="R206" s="404"/>
      <c r="S206" s="404"/>
      <c r="T206" s="404"/>
      <c r="U206" s="404"/>
      <c r="V206" s="404"/>
      <c r="W206" s="432"/>
      <c r="X206" s="432"/>
      <c r="Y206" s="432"/>
      <c r="Z206" s="432"/>
      <c r="AA206" s="432"/>
      <c r="AB206" s="432"/>
      <c r="AC206" s="432"/>
      <c r="AD206" s="432"/>
      <c r="AE206" s="432"/>
      <c r="AF206" s="444"/>
      <c r="AG206" s="444"/>
      <c r="AH206" s="444"/>
      <c r="AI206" s="444"/>
      <c r="AJ206" s="444"/>
      <c r="AK206" s="444"/>
      <c r="AL206" s="444"/>
      <c r="AM206" s="444"/>
      <c r="AN206" s="444"/>
      <c r="AO206" s="444"/>
      <c r="AP206" s="444"/>
      <c r="AQ206" s="444"/>
      <c r="AR206" s="444"/>
      <c r="AS206" s="444"/>
      <c r="AT206" s="444"/>
      <c r="AU206" s="444"/>
      <c r="AV206" s="444"/>
      <c r="AW206" s="444"/>
      <c r="AX206" s="444"/>
      <c r="AY206" s="444"/>
      <c r="AZ206" s="444"/>
      <c r="BA206" s="444"/>
      <c r="BB206" s="444"/>
      <c r="BC206" s="444"/>
      <c r="BD206" s="444"/>
      <c r="BE206" s="444"/>
      <c r="BF206" s="444"/>
    </row>
    <row r="207" spans="1:58" s="273" customFormat="1" hidden="1">
      <c r="A207" s="278"/>
      <c r="B207" s="263" t="s">
        <v>328</v>
      </c>
      <c r="C207" s="263" t="str">
        <f t="shared" ca="1" si="180"/>
        <v>Veikla</v>
      </c>
      <c r="D207" s="278" t="str">
        <f t="shared" ca="1" si="181"/>
        <v>False</v>
      </c>
      <c r="E207" s="445">
        <v>1.25</v>
      </c>
      <c r="F207" s="445">
        <v>1.1000000000000001</v>
      </c>
      <c r="G207" s="445">
        <v>1</v>
      </c>
      <c r="H207" s="445">
        <v>0.9</v>
      </c>
      <c r="I207" s="445">
        <v>0.75</v>
      </c>
      <c r="J207" s="404"/>
      <c r="K207" s="404"/>
      <c r="L207" s="404">
        <v>1.25</v>
      </c>
      <c r="M207" s="404">
        <v>1.1000000000000001</v>
      </c>
      <c r="N207" s="404">
        <v>1</v>
      </c>
      <c r="O207" s="404">
        <v>0.9</v>
      </c>
      <c r="P207" s="404">
        <v>0.75</v>
      </c>
      <c r="Q207" s="404"/>
      <c r="R207" s="404"/>
      <c r="S207" s="404"/>
      <c r="T207" s="404"/>
      <c r="U207" s="404"/>
      <c r="V207" s="404"/>
      <c r="W207" s="432"/>
      <c r="X207" s="432"/>
      <c r="Y207" s="432"/>
      <c r="Z207" s="432"/>
      <c r="AA207" s="432"/>
      <c r="AB207" s="432"/>
      <c r="AC207" s="432"/>
      <c r="AD207" s="432"/>
      <c r="AE207" s="432"/>
      <c r="AF207" s="444"/>
      <c r="AG207" s="444"/>
      <c r="AH207" s="444"/>
      <c r="AI207" s="444"/>
      <c r="AJ207" s="444"/>
      <c r="AK207" s="444"/>
      <c r="AL207" s="444"/>
      <c r="AM207" s="444"/>
      <c r="AN207" s="444"/>
      <c r="AO207" s="444"/>
      <c r="AP207" s="444"/>
      <c r="AQ207" s="444"/>
      <c r="AR207" s="444"/>
      <c r="AS207" s="444"/>
      <c r="AT207" s="444"/>
      <c r="AU207" s="444"/>
      <c r="AV207" s="444"/>
      <c r="AW207" s="444"/>
      <c r="AX207" s="444"/>
      <c r="AY207" s="444"/>
      <c r="AZ207" s="444"/>
      <c r="BA207" s="444"/>
      <c r="BB207" s="444"/>
      <c r="BC207" s="444"/>
      <c r="BD207" s="444"/>
      <c r="BE207" s="444"/>
      <c r="BF207" s="444"/>
    </row>
    <row r="208" spans="1:58" s="273" customFormat="1" hidden="1">
      <c r="A208" s="278"/>
      <c r="B208" s="263" t="s">
        <v>329</v>
      </c>
      <c r="C208" s="263" t="str">
        <f t="shared" ca="1" si="180"/>
        <v>Veikla</v>
      </c>
      <c r="D208" s="278" t="str">
        <f t="shared" ca="1" si="181"/>
        <v>False</v>
      </c>
      <c r="E208" s="445">
        <v>1.25</v>
      </c>
      <c r="F208" s="445">
        <v>1.1000000000000001</v>
      </c>
      <c r="G208" s="445">
        <v>1</v>
      </c>
      <c r="H208" s="445">
        <v>0.9</v>
      </c>
      <c r="I208" s="445">
        <v>0.75</v>
      </c>
      <c r="J208" s="404"/>
      <c r="K208" s="404"/>
      <c r="L208" s="404">
        <v>1.25</v>
      </c>
      <c r="M208" s="404">
        <v>1.1000000000000001</v>
      </c>
      <c r="N208" s="404">
        <v>1</v>
      </c>
      <c r="O208" s="404">
        <v>0.9</v>
      </c>
      <c r="P208" s="404">
        <v>0.75</v>
      </c>
      <c r="Q208" s="404"/>
      <c r="R208" s="404"/>
      <c r="S208" s="404"/>
      <c r="T208" s="404"/>
      <c r="U208" s="404"/>
      <c r="V208" s="404"/>
      <c r="W208" s="432"/>
      <c r="X208" s="432"/>
      <c r="Y208" s="432"/>
      <c r="Z208" s="432"/>
      <c r="AA208" s="432"/>
      <c r="AB208" s="432"/>
      <c r="AC208" s="432"/>
      <c r="AD208" s="432"/>
      <c r="AE208" s="432"/>
      <c r="AF208" s="444"/>
      <c r="AG208" s="444"/>
      <c r="AH208" s="444"/>
      <c r="AI208" s="444"/>
      <c r="AJ208" s="444"/>
      <c r="AK208" s="444"/>
      <c r="AL208" s="444"/>
      <c r="AM208" s="444"/>
      <c r="AN208" s="444"/>
      <c r="AO208" s="444"/>
      <c r="AP208" s="444"/>
      <c r="AQ208" s="444"/>
      <c r="AR208" s="444"/>
      <c r="AS208" s="444"/>
      <c r="AT208" s="444"/>
      <c r="AU208" s="444"/>
      <c r="AV208" s="444"/>
      <c r="AW208" s="444"/>
      <c r="AX208" s="444"/>
      <c r="AY208" s="444"/>
      <c r="AZ208" s="444"/>
      <c r="BA208" s="444"/>
      <c r="BB208" s="444"/>
      <c r="BC208" s="444"/>
      <c r="BD208" s="444"/>
      <c r="BE208" s="444"/>
      <c r="BF208" s="444"/>
    </row>
    <row r="209" spans="1:58" s="273" customFormat="1" hidden="1">
      <c r="A209" s="278"/>
      <c r="B209" s="263" t="s">
        <v>330</v>
      </c>
      <c r="C209" s="263" t="str">
        <f t="shared" ca="1" si="180"/>
        <v>Veikla</v>
      </c>
      <c r="D209" s="278" t="str">
        <f t="shared" ca="1" si="181"/>
        <v>False</v>
      </c>
      <c r="E209" s="445">
        <v>1.25</v>
      </c>
      <c r="F209" s="445">
        <v>1.1000000000000001</v>
      </c>
      <c r="G209" s="445">
        <v>1</v>
      </c>
      <c r="H209" s="445">
        <v>0.9</v>
      </c>
      <c r="I209" s="445">
        <v>0.75</v>
      </c>
      <c r="J209" s="404"/>
      <c r="K209" s="404"/>
      <c r="L209" s="404">
        <v>1.25</v>
      </c>
      <c r="M209" s="404">
        <v>1.1000000000000001</v>
      </c>
      <c r="N209" s="404">
        <v>1</v>
      </c>
      <c r="O209" s="404">
        <v>0.9</v>
      </c>
      <c r="P209" s="404">
        <v>0.75</v>
      </c>
      <c r="Q209" s="404"/>
      <c r="R209" s="404"/>
      <c r="S209" s="404"/>
      <c r="T209" s="404"/>
      <c r="U209" s="404"/>
      <c r="V209" s="404"/>
      <c r="W209" s="432"/>
      <c r="X209" s="432"/>
      <c r="Y209" s="432"/>
      <c r="Z209" s="432"/>
      <c r="AA209" s="432"/>
      <c r="AB209" s="432"/>
      <c r="AC209" s="432"/>
      <c r="AD209" s="432"/>
      <c r="AE209" s="432"/>
      <c r="AF209" s="444"/>
      <c r="AG209" s="444"/>
      <c r="AH209" s="444"/>
      <c r="AI209" s="444"/>
      <c r="AJ209" s="444"/>
      <c r="AK209" s="444"/>
      <c r="AL209" s="444"/>
      <c r="AM209" s="444"/>
      <c r="AN209" s="444"/>
      <c r="AO209" s="444"/>
      <c r="AP209" s="444"/>
      <c r="AQ209" s="444"/>
      <c r="AR209" s="444"/>
      <c r="AS209" s="444"/>
      <c r="AT209" s="444"/>
      <c r="AU209" s="444"/>
      <c r="AV209" s="444"/>
      <c r="AW209" s="444"/>
      <c r="AX209" s="444"/>
      <c r="AY209" s="444"/>
      <c r="AZ209" s="444"/>
      <c r="BA209" s="444"/>
      <c r="BB209" s="444"/>
      <c r="BC209" s="444"/>
      <c r="BD209" s="444"/>
      <c r="BE209" s="444"/>
      <c r="BF209" s="444"/>
    </row>
    <row r="210" spans="1:58" s="273" customFormat="1" hidden="1">
      <c r="A210" s="278"/>
      <c r="B210" s="263" t="s">
        <v>331</v>
      </c>
      <c r="C210" s="263" t="str">
        <f t="shared" ca="1" si="180"/>
        <v>Veikla</v>
      </c>
      <c r="D210" s="278" t="str">
        <f t="shared" ca="1" si="181"/>
        <v>False</v>
      </c>
      <c r="E210" s="445">
        <v>1.25</v>
      </c>
      <c r="F210" s="445">
        <v>1.1000000000000001</v>
      </c>
      <c r="G210" s="445">
        <v>1</v>
      </c>
      <c r="H210" s="445">
        <v>0.9</v>
      </c>
      <c r="I210" s="445">
        <v>0.75</v>
      </c>
      <c r="J210" s="404"/>
      <c r="K210" s="404"/>
      <c r="L210" s="404">
        <v>1.25</v>
      </c>
      <c r="M210" s="404">
        <v>1.1000000000000001</v>
      </c>
      <c r="N210" s="404">
        <v>1</v>
      </c>
      <c r="O210" s="404">
        <v>0.9</v>
      </c>
      <c r="P210" s="404">
        <v>0.75</v>
      </c>
      <c r="Q210" s="404"/>
      <c r="R210" s="404"/>
      <c r="S210" s="404"/>
      <c r="T210" s="404"/>
      <c r="U210" s="404"/>
      <c r="V210" s="404"/>
      <c r="W210" s="432"/>
      <c r="X210" s="432"/>
      <c r="Y210" s="432"/>
      <c r="Z210" s="432"/>
      <c r="AA210" s="432"/>
      <c r="AB210" s="432"/>
      <c r="AC210" s="432"/>
      <c r="AD210" s="432"/>
      <c r="AE210" s="432"/>
      <c r="AF210" s="444"/>
      <c r="AG210" s="444"/>
      <c r="AH210" s="444"/>
      <c r="AI210" s="444"/>
      <c r="AJ210" s="444"/>
      <c r="AK210" s="444"/>
      <c r="AL210" s="444"/>
      <c r="AM210" s="444"/>
      <c r="AN210" s="444"/>
      <c r="AO210" s="444"/>
      <c r="AP210" s="444"/>
      <c r="AQ210" s="444"/>
      <c r="AR210" s="444"/>
      <c r="AS210" s="444"/>
      <c r="AT210" s="444"/>
      <c r="AU210" s="444"/>
      <c r="AV210" s="444"/>
      <c r="AW210" s="444"/>
      <c r="AX210" s="444"/>
      <c r="AY210" s="444"/>
      <c r="AZ210" s="444"/>
      <c r="BA210" s="444"/>
      <c r="BB210" s="444"/>
      <c r="BC210" s="444"/>
      <c r="BD210" s="444"/>
      <c r="BE210" s="444"/>
      <c r="BF210" s="444"/>
    </row>
    <row r="211" spans="1:58" s="273" customFormat="1" hidden="1">
      <c r="A211" s="278"/>
      <c r="B211" s="263" t="s">
        <v>332</v>
      </c>
      <c r="C211" s="263" t="str">
        <f t="shared" ca="1" si="180"/>
        <v>Veikla</v>
      </c>
      <c r="D211" s="278" t="str">
        <f t="shared" ca="1" si="181"/>
        <v>False</v>
      </c>
      <c r="E211" s="445">
        <v>1.25</v>
      </c>
      <c r="F211" s="445">
        <v>1.1000000000000001</v>
      </c>
      <c r="G211" s="445">
        <v>1</v>
      </c>
      <c r="H211" s="445">
        <v>0.9</v>
      </c>
      <c r="I211" s="445">
        <v>0.75</v>
      </c>
      <c r="J211" s="404"/>
      <c r="K211" s="404"/>
      <c r="L211" s="404">
        <v>1.25</v>
      </c>
      <c r="M211" s="404">
        <v>1.1000000000000001</v>
      </c>
      <c r="N211" s="404">
        <v>1</v>
      </c>
      <c r="O211" s="404">
        <v>0.9</v>
      </c>
      <c r="P211" s="404">
        <v>0.75</v>
      </c>
      <c r="Q211" s="404"/>
      <c r="R211" s="404"/>
      <c r="S211" s="404"/>
      <c r="T211" s="404"/>
      <c r="U211" s="404"/>
      <c r="V211" s="404"/>
      <c r="W211" s="432"/>
      <c r="X211" s="432"/>
      <c r="Y211" s="432"/>
      <c r="Z211" s="432"/>
      <c r="AA211" s="432"/>
      <c r="AB211" s="432"/>
      <c r="AC211" s="432"/>
      <c r="AD211" s="432"/>
      <c r="AE211" s="432"/>
      <c r="AF211" s="444"/>
      <c r="AG211" s="444"/>
      <c r="AH211" s="444"/>
      <c r="AI211" s="444"/>
      <c r="AJ211" s="444"/>
      <c r="AK211" s="444"/>
      <c r="AL211" s="444"/>
      <c r="AM211" s="444"/>
      <c r="AN211" s="444"/>
      <c r="AO211" s="444"/>
      <c r="AP211" s="444"/>
      <c r="AQ211" s="444"/>
      <c r="AR211" s="444"/>
      <c r="AS211" s="444"/>
      <c r="AT211" s="444"/>
      <c r="AU211" s="444"/>
      <c r="AV211" s="444"/>
      <c r="AW211" s="444"/>
      <c r="AX211" s="444"/>
      <c r="AY211" s="444"/>
      <c r="AZ211" s="444"/>
      <c r="BA211" s="444"/>
      <c r="BB211" s="444"/>
      <c r="BC211" s="444"/>
      <c r="BD211" s="444"/>
      <c r="BE211" s="444"/>
      <c r="BF211" s="444"/>
    </row>
    <row r="212" spans="1:58" s="273" customFormat="1" hidden="1">
      <c r="A212" s="278"/>
      <c r="B212" s="263" t="s">
        <v>333</v>
      </c>
      <c r="C212" s="263" t="str">
        <f t="shared" ca="1" si="180"/>
        <v>Veikla</v>
      </c>
      <c r="D212" s="278" t="str">
        <f t="shared" ca="1" si="181"/>
        <v>False</v>
      </c>
      <c r="E212" s="445">
        <v>1.25</v>
      </c>
      <c r="F212" s="445">
        <v>1.1000000000000001</v>
      </c>
      <c r="G212" s="445">
        <v>1</v>
      </c>
      <c r="H212" s="445">
        <v>0.9</v>
      </c>
      <c r="I212" s="445">
        <v>0.75</v>
      </c>
      <c r="J212" s="404"/>
      <c r="K212" s="404"/>
      <c r="L212" s="404">
        <v>1.25</v>
      </c>
      <c r="M212" s="404">
        <v>1.1000000000000001</v>
      </c>
      <c r="N212" s="404">
        <v>1</v>
      </c>
      <c r="O212" s="404">
        <v>0.9</v>
      </c>
      <c r="P212" s="404">
        <v>0.75</v>
      </c>
      <c r="Q212" s="404"/>
      <c r="R212" s="404"/>
      <c r="S212" s="404"/>
      <c r="T212" s="404"/>
      <c r="U212" s="404"/>
      <c r="V212" s="404"/>
      <c r="W212" s="432"/>
      <c r="X212" s="432"/>
      <c r="Y212" s="432"/>
      <c r="Z212" s="432"/>
      <c r="AA212" s="432"/>
      <c r="AB212" s="432"/>
      <c r="AC212" s="432"/>
      <c r="AD212" s="432"/>
      <c r="AE212" s="432"/>
      <c r="AF212" s="444"/>
      <c r="AG212" s="444"/>
      <c r="AH212" s="444"/>
      <c r="AI212" s="444"/>
      <c r="AJ212" s="444"/>
      <c r="AK212" s="444"/>
      <c r="AL212" s="444"/>
      <c r="AM212" s="444"/>
      <c r="AN212" s="444"/>
      <c r="AO212" s="444"/>
      <c r="AP212" s="444"/>
      <c r="AQ212" s="444"/>
      <c r="AR212" s="444"/>
      <c r="AS212" s="444"/>
      <c r="AT212" s="444"/>
      <c r="AU212" s="444"/>
      <c r="AV212" s="444"/>
      <c r="AW212" s="444"/>
      <c r="AX212" s="444"/>
      <c r="AY212" s="444"/>
      <c r="AZ212" s="444"/>
      <c r="BA212" s="444"/>
      <c r="BB212" s="444"/>
      <c r="BC212" s="444"/>
      <c r="BD212" s="444"/>
      <c r="BE212" s="444"/>
      <c r="BF212" s="444"/>
    </row>
    <row r="213" spans="1:58" s="273" customFormat="1" hidden="1">
      <c r="A213" s="278"/>
      <c r="B213" s="263" t="s">
        <v>334</v>
      </c>
      <c r="C213" s="263" t="str">
        <f t="shared" ca="1" si="180"/>
        <v>Veikla</v>
      </c>
      <c r="D213" s="278" t="str">
        <f t="shared" ca="1" si="181"/>
        <v>False</v>
      </c>
      <c r="E213" s="445">
        <v>1.25</v>
      </c>
      <c r="F213" s="445">
        <v>1.1000000000000001</v>
      </c>
      <c r="G213" s="445">
        <v>1</v>
      </c>
      <c r="H213" s="445">
        <v>0.9</v>
      </c>
      <c r="I213" s="445">
        <v>0.75</v>
      </c>
      <c r="J213" s="404"/>
      <c r="K213" s="404"/>
      <c r="L213" s="404">
        <v>1.25</v>
      </c>
      <c r="M213" s="404">
        <v>1.1000000000000001</v>
      </c>
      <c r="N213" s="404">
        <v>1</v>
      </c>
      <c r="O213" s="404">
        <v>0.9</v>
      </c>
      <c r="P213" s="404">
        <v>0.75</v>
      </c>
      <c r="Q213" s="404"/>
      <c r="R213" s="404"/>
      <c r="S213" s="404"/>
      <c r="T213" s="404"/>
      <c r="U213" s="404"/>
      <c r="V213" s="404"/>
      <c r="W213" s="432"/>
      <c r="X213" s="432"/>
      <c r="Y213" s="432"/>
      <c r="Z213" s="432"/>
      <c r="AA213" s="432"/>
      <c r="AB213" s="432"/>
      <c r="AC213" s="432"/>
      <c r="AD213" s="432"/>
      <c r="AE213" s="432"/>
      <c r="AF213" s="444"/>
      <c r="AG213" s="444"/>
      <c r="AH213" s="444"/>
      <c r="AI213" s="444"/>
      <c r="AJ213" s="444"/>
      <c r="AK213" s="444"/>
      <c r="AL213" s="444"/>
      <c r="AM213" s="444"/>
      <c r="AN213" s="444"/>
      <c r="AO213" s="444"/>
      <c r="AP213" s="444"/>
      <c r="AQ213" s="444"/>
      <c r="AR213" s="444"/>
      <c r="AS213" s="444"/>
      <c r="AT213" s="444"/>
      <c r="AU213" s="444"/>
      <c r="AV213" s="444"/>
      <c r="AW213" s="444"/>
      <c r="AX213" s="444"/>
      <c r="AY213" s="444"/>
      <c r="AZ213" s="444"/>
      <c r="BA213" s="444"/>
      <c r="BB213" s="444"/>
      <c r="BC213" s="444"/>
      <c r="BD213" s="444"/>
      <c r="BE213" s="444"/>
      <c r="BF213" s="444"/>
    </row>
    <row r="214" spans="1:58" s="273" customFormat="1" hidden="1">
      <c r="A214" s="278"/>
      <c r="B214" s="263" t="s">
        <v>335</v>
      </c>
      <c r="C214" s="263" t="str">
        <f t="shared" ca="1" si="180"/>
        <v>Reinvesticijos (po priemonės įgyvendinimo)</v>
      </c>
      <c r="D214" s="278" t="str">
        <f t="shared" ca="1" si="181"/>
        <v>False</v>
      </c>
      <c r="E214" s="445">
        <v>1.25</v>
      </c>
      <c r="F214" s="445">
        <v>1.1000000000000001</v>
      </c>
      <c r="G214" s="445">
        <v>1</v>
      </c>
      <c r="H214" s="445">
        <v>0.9</v>
      </c>
      <c r="I214" s="445">
        <v>0.75</v>
      </c>
      <c r="J214" s="404"/>
      <c r="K214" s="404"/>
      <c r="L214" s="404">
        <v>1.25</v>
      </c>
      <c r="M214" s="404">
        <v>1.1000000000000001</v>
      </c>
      <c r="N214" s="404">
        <v>1</v>
      </c>
      <c r="O214" s="404">
        <v>0.9</v>
      </c>
      <c r="P214" s="404">
        <v>0.75</v>
      </c>
      <c r="Q214" s="404"/>
      <c r="R214" s="404"/>
      <c r="S214" s="404"/>
      <c r="T214" s="404"/>
      <c r="U214" s="404"/>
      <c r="V214" s="404"/>
      <c r="W214" s="432"/>
      <c r="X214" s="432"/>
      <c r="Y214" s="432"/>
      <c r="Z214" s="432"/>
      <c r="AA214" s="432"/>
      <c r="AB214" s="432"/>
      <c r="AC214" s="432"/>
      <c r="AD214" s="432"/>
      <c r="AE214" s="432"/>
      <c r="AF214" s="444"/>
      <c r="AG214" s="444"/>
      <c r="AH214" s="444"/>
      <c r="AI214" s="444"/>
      <c r="AJ214" s="444"/>
      <c r="AK214" s="444"/>
      <c r="AL214" s="444"/>
      <c r="AM214" s="444"/>
      <c r="AN214" s="444"/>
      <c r="AO214" s="444"/>
      <c r="AP214" s="444"/>
      <c r="AQ214" s="444"/>
      <c r="AR214" s="444"/>
      <c r="AS214" s="444"/>
      <c r="AT214" s="444"/>
      <c r="AU214" s="444"/>
      <c r="AV214" s="444"/>
      <c r="AW214" s="444"/>
      <c r="AX214" s="444"/>
      <c r="AY214" s="444"/>
      <c r="AZ214" s="444"/>
      <c r="BA214" s="444"/>
      <c r="BB214" s="444"/>
      <c r="BC214" s="444"/>
      <c r="BD214" s="444"/>
      <c r="BE214" s="444"/>
      <c r="BF214" s="444"/>
    </row>
    <row r="215" spans="1:58" s="273" customFormat="1" hidden="1">
      <c r="A215" s="278"/>
      <c r="B215" s="263" t="s">
        <v>336</v>
      </c>
      <c r="C215" s="263" t="str">
        <f t="shared" ca="1" si="180"/>
        <v>Likutinė vertė</v>
      </c>
      <c r="D215" s="278" t="str">
        <f t="shared" ca="1" si="181"/>
        <v>False</v>
      </c>
      <c r="E215" s="445">
        <v>0.75</v>
      </c>
      <c r="F215" s="445">
        <v>0.9</v>
      </c>
      <c r="G215" s="445">
        <v>1</v>
      </c>
      <c r="H215" s="445">
        <v>1.1000000000000001</v>
      </c>
      <c r="I215" s="445">
        <v>1.25</v>
      </c>
      <c r="J215" s="404"/>
      <c r="K215" s="404"/>
      <c r="L215" s="404">
        <v>0.75</v>
      </c>
      <c r="M215" s="404">
        <v>0.9</v>
      </c>
      <c r="N215" s="404">
        <v>1</v>
      </c>
      <c r="O215" s="404">
        <v>1.1000000000000001</v>
      </c>
      <c r="P215" s="404">
        <v>1.25</v>
      </c>
      <c r="Q215" s="404"/>
      <c r="R215" s="404"/>
      <c r="S215" s="404"/>
      <c r="T215" s="404"/>
      <c r="U215" s="404"/>
      <c r="V215" s="404"/>
      <c r="W215" s="432"/>
      <c r="X215" s="432"/>
      <c r="Y215" s="432"/>
      <c r="Z215" s="432"/>
      <c r="AA215" s="432"/>
      <c r="AB215" s="432"/>
      <c r="AC215" s="432"/>
      <c r="AD215" s="432"/>
      <c r="AE215" s="432"/>
      <c r="AF215" s="444"/>
      <c r="AG215" s="444"/>
      <c r="AH215" s="444"/>
      <c r="AI215" s="444"/>
      <c r="AJ215" s="444"/>
      <c r="AK215" s="444"/>
      <c r="AL215" s="444"/>
      <c r="AM215" s="444"/>
      <c r="AN215" s="444"/>
      <c r="AO215" s="444"/>
      <c r="AP215" s="444"/>
      <c r="AQ215" s="444"/>
      <c r="AR215" s="444"/>
      <c r="AS215" s="444"/>
      <c r="AT215" s="444"/>
      <c r="AU215" s="444"/>
      <c r="AV215" s="444"/>
      <c r="AW215" s="444"/>
      <c r="AX215" s="444"/>
      <c r="AY215" s="444"/>
      <c r="AZ215" s="444"/>
      <c r="BA215" s="444"/>
      <c r="BB215" s="444"/>
      <c r="BC215" s="444"/>
      <c r="BD215" s="444"/>
      <c r="BE215" s="444"/>
      <c r="BF215" s="444"/>
    </row>
    <row r="216" spans="1:58" s="273" customFormat="1" hidden="1">
      <c r="A216" s="278"/>
      <c r="B216" s="263" t="s">
        <v>337</v>
      </c>
      <c r="C216" s="263" t="str">
        <f t="shared" ca="1" si="180"/>
        <v>Veikla</v>
      </c>
      <c r="D216" s="278" t="str">
        <f t="shared" ca="1" si="181"/>
        <v>False</v>
      </c>
      <c r="E216" s="445">
        <v>1.25</v>
      </c>
      <c r="F216" s="445">
        <v>1.1000000000000001</v>
      </c>
      <c r="G216" s="445">
        <v>1</v>
      </c>
      <c r="H216" s="445">
        <v>0.9</v>
      </c>
      <c r="I216" s="445">
        <v>0.75</v>
      </c>
      <c r="J216" s="404"/>
      <c r="K216" s="404"/>
      <c r="L216" s="404">
        <v>1.25</v>
      </c>
      <c r="M216" s="404">
        <v>1.1000000000000001</v>
      </c>
      <c r="N216" s="404">
        <v>1</v>
      </c>
      <c r="O216" s="404">
        <v>0.9</v>
      </c>
      <c r="P216" s="404">
        <v>0.75</v>
      </c>
      <c r="Q216" s="404"/>
      <c r="R216" s="404"/>
      <c r="S216" s="404"/>
      <c r="T216" s="404"/>
      <c r="U216" s="404"/>
      <c r="V216" s="404"/>
      <c r="W216" s="432"/>
      <c r="X216" s="432"/>
      <c r="Y216" s="432"/>
      <c r="Z216" s="432"/>
      <c r="AA216" s="432"/>
      <c r="AB216" s="432"/>
      <c r="AC216" s="432"/>
      <c r="AD216" s="432"/>
      <c r="AE216" s="432"/>
      <c r="AF216" s="444"/>
      <c r="AG216" s="444"/>
      <c r="AH216" s="444"/>
      <c r="AI216" s="444"/>
      <c r="AJ216" s="444"/>
      <c r="AK216" s="444"/>
      <c r="AL216" s="444"/>
      <c r="AM216" s="444"/>
      <c r="AN216" s="444"/>
      <c r="AO216" s="444"/>
      <c r="AP216" s="444"/>
      <c r="AQ216" s="444"/>
      <c r="AR216" s="444"/>
      <c r="AS216" s="444"/>
      <c r="AT216" s="444"/>
      <c r="AU216" s="444"/>
      <c r="AV216" s="444"/>
      <c r="AW216" s="444"/>
      <c r="AX216" s="444"/>
      <c r="AY216" s="444"/>
      <c r="AZ216" s="444"/>
      <c r="BA216" s="444"/>
      <c r="BB216" s="444"/>
      <c r="BC216" s="444"/>
      <c r="BD216" s="444"/>
      <c r="BE216" s="444"/>
      <c r="BF216" s="444"/>
    </row>
    <row r="217" spans="1:58" s="273" customFormat="1" hidden="1">
      <c r="A217" s="278"/>
      <c r="B217" s="263" t="s">
        <v>338</v>
      </c>
      <c r="C217" s="263" t="str">
        <f t="shared" ca="1" si="180"/>
        <v>Veikla</v>
      </c>
      <c r="D217" s="278" t="str">
        <f t="shared" ca="1" si="181"/>
        <v>False</v>
      </c>
      <c r="E217" s="445">
        <v>1.25</v>
      </c>
      <c r="F217" s="445">
        <v>1.1000000000000001</v>
      </c>
      <c r="G217" s="445">
        <v>1</v>
      </c>
      <c r="H217" s="445">
        <v>0.9</v>
      </c>
      <c r="I217" s="445">
        <v>0.75</v>
      </c>
      <c r="J217" s="404"/>
      <c r="K217" s="404"/>
      <c r="L217" s="404">
        <v>1.25</v>
      </c>
      <c r="M217" s="404">
        <v>1.1000000000000001</v>
      </c>
      <c r="N217" s="404">
        <v>1</v>
      </c>
      <c r="O217" s="404">
        <v>0.9</v>
      </c>
      <c r="P217" s="404">
        <v>0.75</v>
      </c>
      <c r="Q217" s="404"/>
      <c r="R217" s="404"/>
      <c r="S217" s="404"/>
      <c r="T217" s="404"/>
      <c r="U217" s="404"/>
      <c r="V217" s="404"/>
      <c r="W217" s="432"/>
      <c r="X217" s="432"/>
      <c r="Y217" s="432"/>
      <c r="Z217" s="432"/>
      <c r="AA217" s="432"/>
      <c r="AB217" s="432"/>
      <c r="AC217" s="432"/>
      <c r="AD217" s="432"/>
      <c r="AE217" s="432"/>
      <c r="AF217" s="444"/>
      <c r="AG217" s="444"/>
      <c r="AH217" s="444"/>
      <c r="AI217" s="444"/>
      <c r="AJ217" s="444"/>
      <c r="AK217" s="444"/>
      <c r="AL217" s="444"/>
      <c r="AM217" s="444"/>
      <c r="AN217" s="444"/>
      <c r="AO217" s="444"/>
      <c r="AP217" s="444"/>
      <c r="AQ217" s="444"/>
      <c r="AR217" s="444"/>
      <c r="AS217" s="444"/>
      <c r="AT217" s="444"/>
      <c r="AU217" s="444"/>
      <c r="AV217" s="444"/>
      <c r="AW217" s="444"/>
      <c r="AX217" s="444"/>
      <c r="AY217" s="444"/>
      <c r="AZ217" s="444"/>
      <c r="BA217" s="444"/>
      <c r="BB217" s="444"/>
      <c r="BC217" s="444"/>
      <c r="BD217" s="444"/>
      <c r="BE217" s="444"/>
      <c r="BF217" s="444"/>
    </row>
    <row r="218" spans="1:58" s="273" customFormat="1" hidden="1">
      <c r="A218" s="278"/>
      <c r="B218" s="263" t="s">
        <v>339</v>
      </c>
      <c r="C218" s="263" t="str">
        <f t="shared" ca="1" si="180"/>
        <v>Veikla</v>
      </c>
      <c r="D218" s="278" t="str">
        <f t="shared" ca="1" si="181"/>
        <v>False</v>
      </c>
      <c r="E218" s="445">
        <v>1.25</v>
      </c>
      <c r="F218" s="445">
        <v>1.1000000000000001</v>
      </c>
      <c r="G218" s="445">
        <v>1</v>
      </c>
      <c r="H218" s="445">
        <v>0.9</v>
      </c>
      <c r="I218" s="445">
        <v>0.75</v>
      </c>
      <c r="J218" s="404"/>
      <c r="K218" s="404"/>
      <c r="L218" s="404">
        <v>1.25</v>
      </c>
      <c r="M218" s="404">
        <v>1.1000000000000001</v>
      </c>
      <c r="N218" s="404">
        <v>1</v>
      </c>
      <c r="O218" s="404">
        <v>0.9</v>
      </c>
      <c r="P218" s="404">
        <v>0.75</v>
      </c>
      <c r="Q218" s="404"/>
      <c r="R218" s="404"/>
      <c r="S218" s="404"/>
      <c r="T218" s="404"/>
      <c r="U218" s="404"/>
      <c r="V218" s="404"/>
      <c r="W218" s="432"/>
      <c r="X218" s="432"/>
      <c r="Y218" s="432"/>
      <c r="Z218" s="432"/>
      <c r="AA218" s="432"/>
      <c r="AB218" s="432"/>
      <c r="AC218" s="432"/>
      <c r="AD218" s="432"/>
      <c r="AE218" s="432"/>
      <c r="AF218" s="444"/>
      <c r="AG218" s="444"/>
      <c r="AH218" s="444"/>
      <c r="AI218" s="444"/>
      <c r="AJ218" s="444"/>
      <c r="AK218" s="444"/>
      <c r="AL218" s="444"/>
      <c r="AM218" s="444"/>
      <c r="AN218" s="444"/>
      <c r="AO218" s="444"/>
      <c r="AP218" s="444"/>
      <c r="AQ218" s="444"/>
      <c r="AR218" s="444"/>
      <c r="AS218" s="444"/>
      <c r="AT218" s="444"/>
      <c r="AU218" s="444"/>
      <c r="AV218" s="444"/>
      <c r="AW218" s="444"/>
      <c r="AX218" s="444"/>
      <c r="AY218" s="444"/>
      <c r="AZ218" s="444"/>
      <c r="BA218" s="444"/>
      <c r="BB218" s="444"/>
      <c r="BC218" s="444"/>
      <c r="BD218" s="444"/>
      <c r="BE218" s="444"/>
      <c r="BF218" s="444"/>
    </row>
    <row r="219" spans="1:58" s="273" customFormat="1" hidden="1">
      <c r="A219" s="278"/>
      <c r="B219" s="263" t="s">
        <v>340</v>
      </c>
      <c r="C219" s="263" t="str">
        <f t="shared" ca="1" si="180"/>
        <v>Veikla</v>
      </c>
      <c r="D219" s="278" t="str">
        <f t="shared" ca="1" si="181"/>
        <v>False</v>
      </c>
      <c r="E219" s="445">
        <v>1.25</v>
      </c>
      <c r="F219" s="445">
        <v>1.1000000000000001</v>
      </c>
      <c r="G219" s="445">
        <v>1</v>
      </c>
      <c r="H219" s="445">
        <v>0.9</v>
      </c>
      <c r="I219" s="445">
        <v>0.75</v>
      </c>
      <c r="J219" s="404"/>
      <c r="K219" s="404"/>
      <c r="L219" s="404">
        <v>1.25</v>
      </c>
      <c r="M219" s="404">
        <v>1.1000000000000001</v>
      </c>
      <c r="N219" s="404">
        <v>1</v>
      </c>
      <c r="O219" s="404">
        <v>0.9</v>
      </c>
      <c r="P219" s="404">
        <v>0.75</v>
      </c>
      <c r="Q219" s="404"/>
      <c r="R219" s="404"/>
      <c r="S219" s="404"/>
      <c r="T219" s="404"/>
      <c r="U219" s="404"/>
      <c r="V219" s="404"/>
      <c r="W219" s="432"/>
      <c r="X219" s="432"/>
      <c r="Y219" s="432"/>
      <c r="Z219" s="432"/>
      <c r="AA219" s="432"/>
      <c r="AB219" s="432"/>
      <c r="AC219" s="432"/>
      <c r="AD219" s="432"/>
      <c r="AE219" s="432"/>
      <c r="AF219" s="444"/>
      <c r="AG219" s="444"/>
      <c r="AH219" s="444"/>
      <c r="AI219" s="444"/>
      <c r="AJ219" s="444"/>
      <c r="AK219" s="444"/>
      <c r="AL219" s="444"/>
      <c r="AM219" s="444"/>
      <c r="AN219" s="444"/>
      <c r="AO219" s="444"/>
      <c r="AP219" s="444"/>
      <c r="AQ219" s="444"/>
      <c r="AR219" s="444"/>
      <c r="AS219" s="444"/>
      <c r="AT219" s="444"/>
      <c r="AU219" s="444"/>
      <c r="AV219" s="444"/>
      <c r="AW219" s="444"/>
      <c r="AX219" s="444"/>
      <c r="AY219" s="444"/>
      <c r="AZ219" s="444"/>
      <c r="BA219" s="444"/>
      <c r="BB219" s="444"/>
      <c r="BC219" s="444"/>
      <c r="BD219" s="444"/>
      <c r="BE219" s="444"/>
      <c r="BF219" s="444"/>
    </row>
    <row r="220" spans="1:58" s="273" customFormat="1" hidden="1">
      <c r="A220" s="278"/>
      <c r="B220" s="263" t="s">
        <v>341</v>
      </c>
      <c r="C220" s="263" t="str">
        <f t="shared" ca="1" si="180"/>
        <v>Veikla</v>
      </c>
      <c r="D220" s="278" t="str">
        <f t="shared" ca="1" si="181"/>
        <v>False</v>
      </c>
      <c r="E220" s="445">
        <v>1.25</v>
      </c>
      <c r="F220" s="445">
        <v>1.1000000000000001</v>
      </c>
      <c r="G220" s="445">
        <v>1</v>
      </c>
      <c r="H220" s="445">
        <v>0.9</v>
      </c>
      <c r="I220" s="445">
        <v>0.75</v>
      </c>
      <c r="J220" s="404"/>
      <c r="K220" s="404"/>
      <c r="L220" s="404">
        <v>1.25</v>
      </c>
      <c r="M220" s="404">
        <v>1.1000000000000001</v>
      </c>
      <c r="N220" s="404">
        <v>1</v>
      </c>
      <c r="O220" s="404">
        <v>0.9</v>
      </c>
      <c r="P220" s="404">
        <v>0.75</v>
      </c>
      <c r="Q220" s="404"/>
      <c r="R220" s="404"/>
      <c r="S220" s="404"/>
      <c r="T220" s="404"/>
      <c r="U220" s="404"/>
      <c r="V220" s="404"/>
      <c r="W220" s="432"/>
      <c r="X220" s="432"/>
      <c r="Y220" s="432"/>
      <c r="Z220" s="432"/>
      <c r="AA220" s="432"/>
      <c r="AB220" s="432"/>
      <c r="AC220" s="432"/>
      <c r="AD220" s="432"/>
      <c r="AE220" s="432"/>
      <c r="AF220" s="444"/>
      <c r="AG220" s="444"/>
      <c r="AH220" s="444"/>
      <c r="AI220" s="444"/>
      <c r="AJ220" s="444"/>
      <c r="AK220" s="444"/>
      <c r="AL220" s="444"/>
      <c r="AM220" s="444"/>
      <c r="AN220" s="444"/>
      <c r="AO220" s="444"/>
      <c r="AP220" s="444"/>
      <c r="AQ220" s="444"/>
      <c r="AR220" s="444"/>
      <c r="AS220" s="444"/>
      <c r="AT220" s="444"/>
      <c r="AU220" s="444"/>
      <c r="AV220" s="444"/>
      <c r="AW220" s="444"/>
      <c r="AX220" s="444"/>
      <c r="AY220" s="444"/>
      <c r="AZ220" s="444"/>
      <c r="BA220" s="444"/>
      <c r="BB220" s="444"/>
      <c r="BC220" s="444"/>
      <c r="BD220" s="444"/>
      <c r="BE220" s="444"/>
      <c r="BF220" s="444"/>
    </row>
    <row r="221" spans="1:58" s="273" customFormat="1" hidden="1">
      <c r="A221" s="278"/>
      <c r="B221" s="263" t="s">
        <v>342</v>
      </c>
      <c r="C221" s="263" t="str">
        <f t="shared" ca="1" si="180"/>
        <v>Veikla</v>
      </c>
      <c r="D221" s="278" t="str">
        <f t="shared" ca="1" si="181"/>
        <v>False</v>
      </c>
      <c r="E221" s="445">
        <v>1.25</v>
      </c>
      <c r="F221" s="445">
        <v>1.1000000000000001</v>
      </c>
      <c r="G221" s="445">
        <v>1</v>
      </c>
      <c r="H221" s="445">
        <v>0.9</v>
      </c>
      <c r="I221" s="445">
        <v>0.75</v>
      </c>
      <c r="J221" s="404"/>
      <c r="K221" s="404"/>
      <c r="L221" s="404">
        <v>1.25</v>
      </c>
      <c r="M221" s="404">
        <v>1.1000000000000001</v>
      </c>
      <c r="N221" s="404">
        <v>1</v>
      </c>
      <c r="O221" s="404">
        <v>0.9</v>
      </c>
      <c r="P221" s="404">
        <v>0.75</v>
      </c>
      <c r="Q221" s="404"/>
      <c r="R221" s="404"/>
      <c r="S221" s="404"/>
      <c r="T221" s="404"/>
      <c r="U221" s="404"/>
      <c r="V221" s="404"/>
      <c r="W221" s="432"/>
      <c r="X221" s="432"/>
      <c r="Y221" s="432"/>
      <c r="Z221" s="432"/>
      <c r="AA221" s="432"/>
      <c r="AB221" s="432"/>
      <c r="AC221" s="432"/>
      <c r="AD221" s="432"/>
      <c r="AE221" s="432"/>
      <c r="AF221" s="444"/>
      <c r="AG221" s="444"/>
      <c r="AH221" s="444"/>
      <c r="AI221" s="444"/>
      <c r="AJ221" s="444"/>
      <c r="AK221" s="444"/>
      <c r="AL221" s="444"/>
      <c r="AM221" s="444"/>
      <c r="AN221" s="444"/>
      <c r="AO221" s="444"/>
      <c r="AP221" s="444"/>
      <c r="AQ221" s="444"/>
      <c r="AR221" s="444"/>
      <c r="AS221" s="444"/>
      <c r="AT221" s="444"/>
      <c r="AU221" s="444"/>
      <c r="AV221" s="444"/>
      <c r="AW221" s="444"/>
      <c r="AX221" s="444"/>
      <c r="AY221" s="444"/>
      <c r="AZ221" s="444"/>
      <c r="BA221" s="444"/>
      <c r="BB221" s="444"/>
      <c r="BC221" s="444"/>
      <c r="BD221" s="444"/>
      <c r="BE221" s="444"/>
      <c r="BF221" s="444"/>
    </row>
    <row r="222" spans="1:58" s="273" customFormat="1" hidden="1">
      <c r="A222" s="278"/>
      <c r="B222" s="263" t="s">
        <v>343</v>
      </c>
      <c r="C222" s="263" t="str">
        <f t="shared" ca="1" si="180"/>
        <v>Veikla</v>
      </c>
      <c r="D222" s="278" t="str">
        <f t="shared" ca="1" si="181"/>
        <v>False</v>
      </c>
      <c r="E222" s="445">
        <v>1.25</v>
      </c>
      <c r="F222" s="445">
        <v>1.1000000000000001</v>
      </c>
      <c r="G222" s="445">
        <v>1</v>
      </c>
      <c r="H222" s="445">
        <v>0.9</v>
      </c>
      <c r="I222" s="445">
        <v>0.75</v>
      </c>
      <c r="J222" s="404"/>
      <c r="K222" s="404"/>
      <c r="L222" s="404">
        <v>1.25</v>
      </c>
      <c r="M222" s="404">
        <v>1.1000000000000001</v>
      </c>
      <c r="N222" s="404">
        <v>1</v>
      </c>
      <c r="O222" s="404">
        <v>0.9</v>
      </c>
      <c r="P222" s="404">
        <v>0.75</v>
      </c>
      <c r="Q222" s="404"/>
      <c r="R222" s="404"/>
      <c r="S222" s="404"/>
      <c r="T222" s="404"/>
      <c r="U222" s="404"/>
      <c r="V222" s="404"/>
      <c r="W222" s="432"/>
      <c r="X222" s="432"/>
      <c r="Y222" s="432"/>
      <c r="Z222" s="432"/>
      <c r="AA222" s="432"/>
      <c r="AB222" s="432"/>
      <c r="AC222" s="432"/>
      <c r="AD222" s="432"/>
      <c r="AE222" s="432"/>
      <c r="AF222" s="444"/>
      <c r="AG222" s="444"/>
      <c r="AH222" s="444"/>
      <c r="AI222" s="444"/>
      <c r="AJ222" s="444"/>
      <c r="AK222" s="444"/>
      <c r="AL222" s="444"/>
      <c r="AM222" s="444"/>
      <c r="AN222" s="444"/>
      <c r="AO222" s="444"/>
      <c r="AP222" s="444"/>
      <c r="AQ222" s="444"/>
      <c r="AR222" s="444"/>
      <c r="AS222" s="444"/>
      <c r="AT222" s="444"/>
      <c r="AU222" s="444"/>
      <c r="AV222" s="444"/>
      <c r="AW222" s="444"/>
      <c r="AX222" s="444"/>
      <c r="AY222" s="444"/>
      <c r="AZ222" s="444"/>
      <c r="BA222" s="444"/>
      <c r="BB222" s="444"/>
      <c r="BC222" s="444"/>
      <c r="BD222" s="444"/>
      <c r="BE222" s="444"/>
      <c r="BF222" s="444"/>
    </row>
    <row r="223" spans="1:58" s="273" customFormat="1" hidden="1">
      <c r="A223" s="278"/>
      <c r="B223" s="263" t="s">
        <v>344</v>
      </c>
      <c r="C223" s="263" t="str">
        <f t="shared" ca="1" si="180"/>
        <v>Veikla</v>
      </c>
      <c r="D223" s="278" t="str">
        <f t="shared" ca="1" si="181"/>
        <v>False</v>
      </c>
      <c r="E223" s="445">
        <v>1.25</v>
      </c>
      <c r="F223" s="445">
        <v>1.1000000000000001</v>
      </c>
      <c r="G223" s="445">
        <v>1</v>
      </c>
      <c r="H223" s="445">
        <v>0.9</v>
      </c>
      <c r="I223" s="445">
        <v>0.75</v>
      </c>
      <c r="J223" s="404"/>
      <c r="K223" s="404"/>
      <c r="L223" s="404">
        <v>1.25</v>
      </c>
      <c r="M223" s="404">
        <v>1.1000000000000001</v>
      </c>
      <c r="N223" s="404">
        <v>1</v>
      </c>
      <c r="O223" s="404">
        <v>0.9</v>
      </c>
      <c r="P223" s="404">
        <v>0.75</v>
      </c>
      <c r="Q223" s="404"/>
      <c r="R223" s="404"/>
      <c r="S223" s="404"/>
      <c r="T223" s="404"/>
      <c r="U223" s="404"/>
      <c r="V223" s="404"/>
      <c r="W223" s="432"/>
      <c r="X223" s="432"/>
      <c r="Y223" s="432"/>
      <c r="Z223" s="432"/>
      <c r="AA223" s="432"/>
      <c r="AB223" s="432"/>
      <c r="AC223" s="432"/>
      <c r="AD223" s="432"/>
      <c r="AE223" s="432"/>
      <c r="AF223" s="444"/>
      <c r="AG223" s="444"/>
      <c r="AH223" s="444"/>
      <c r="AI223" s="444"/>
      <c r="AJ223" s="444"/>
      <c r="AK223" s="444"/>
      <c r="AL223" s="444"/>
      <c r="AM223" s="444"/>
      <c r="AN223" s="444"/>
      <c r="AO223" s="444"/>
      <c r="AP223" s="444"/>
      <c r="AQ223" s="444"/>
      <c r="AR223" s="444"/>
      <c r="AS223" s="444"/>
      <c r="AT223" s="444"/>
      <c r="AU223" s="444"/>
      <c r="AV223" s="444"/>
      <c r="AW223" s="444"/>
      <c r="AX223" s="444"/>
      <c r="AY223" s="444"/>
      <c r="AZ223" s="444"/>
      <c r="BA223" s="444"/>
      <c r="BB223" s="444"/>
      <c r="BC223" s="444"/>
      <c r="BD223" s="444"/>
      <c r="BE223" s="444"/>
      <c r="BF223" s="444"/>
    </row>
    <row r="224" spans="1:58" s="273" customFormat="1" hidden="1">
      <c r="A224" s="278"/>
      <c r="B224" s="263" t="s">
        <v>345</v>
      </c>
      <c r="C224" s="263" t="str">
        <f t="shared" ca="1" si="180"/>
        <v>Reinvesticijos (po priemonės įgyvendinimo)</v>
      </c>
      <c r="D224" s="278" t="str">
        <f t="shared" ca="1" si="181"/>
        <v>False</v>
      </c>
      <c r="E224" s="445">
        <v>1.25</v>
      </c>
      <c r="F224" s="445">
        <v>1.1000000000000001</v>
      </c>
      <c r="G224" s="445">
        <v>1</v>
      </c>
      <c r="H224" s="445">
        <v>0.9</v>
      </c>
      <c r="I224" s="445">
        <v>0.75</v>
      </c>
      <c r="J224" s="404"/>
      <c r="K224" s="404"/>
      <c r="L224" s="404">
        <v>1.25</v>
      </c>
      <c r="M224" s="404">
        <v>1.1000000000000001</v>
      </c>
      <c r="N224" s="404">
        <v>1</v>
      </c>
      <c r="O224" s="404">
        <v>0.9</v>
      </c>
      <c r="P224" s="404">
        <v>0.75</v>
      </c>
      <c r="Q224" s="404"/>
      <c r="R224" s="404"/>
      <c r="S224" s="404"/>
      <c r="T224" s="404"/>
      <c r="U224" s="404"/>
      <c r="V224" s="404"/>
      <c r="W224" s="432"/>
      <c r="X224" s="432"/>
      <c r="Y224" s="432"/>
      <c r="Z224" s="432"/>
      <c r="AA224" s="432"/>
      <c r="AB224" s="432"/>
      <c r="AC224" s="432"/>
      <c r="AD224" s="432"/>
      <c r="AE224" s="432"/>
      <c r="AF224" s="444"/>
      <c r="AG224" s="444"/>
      <c r="AH224" s="444"/>
      <c r="AI224" s="444"/>
      <c r="AJ224" s="444"/>
      <c r="AK224" s="444"/>
      <c r="AL224" s="444"/>
      <c r="AM224" s="444"/>
      <c r="AN224" s="444"/>
      <c r="AO224" s="444"/>
      <c r="AP224" s="444"/>
      <c r="AQ224" s="444"/>
      <c r="AR224" s="444"/>
      <c r="AS224" s="444"/>
      <c r="AT224" s="444"/>
      <c r="AU224" s="444"/>
      <c r="AV224" s="444"/>
      <c r="AW224" s="444"/>
      <c r="AX224" s="444"/>
      <c r="AY224" s="444"/>
      <c r="AZ224" s="444"/>
      <c r="BA224" s="444"/>
      <c r="BB224" s="444"/>
      <c r="BC224" s="444"/>
      <c r="BD224" s="444"/>
      <c r="BE224" s="444"/>
      <c r="BF224" s="444"/>
    </row>
    <row r="225" spans="1:58" s="273" customFormat="1" hidden="1">
      <c r="A225" s="278"/>
      <c r="B225" s="263" t="s">
        <v>346</v>
      </c>
      <c r="C225" s="263" t="str">
        <f t="shared" ca="1" si="180"/>
        <v>Likutinė vertė</v>
      </c>
      <c r="D225" s="278" t="str">
        <f t="shared" ca="1" si="181"/>
        <v>False</v>
      </c>
      <c r="E225" s="445">
        <v>0.75</v>
      </c>
      <c r="F225" s="445">
        <v>0.9</v>
      </c>
      <c r="G225" s="445">
        <v>1</v>
      </c>
      <c r="H225" s="445">
        <v>1.1000000000000001</v>
      </c>
      <c r="I225" s="445">
        <v>1.25</v>
      </c>
      <c r="J225" s="404"/>
      <c r="K225" s="404"/>
      <c r="L225" s="404">
        <v>0.75</v>
      </c>
      <c r="M225" s="404">
        <v>0.9</v>
      </c>
      <c r="N225" s="404">
        <v>1</v>
      </c>
      <c r="O225" s="404">
        <v>1.1000000000000001</v>
      </c>
      <c r="P225" s="404">
        <v>1.25</v>
      </c>
      <c r="Q225" s="404"/>
      <c r="R225" s="404"/>
      <c r="S225" s="404"/>
      <c r="T225" s="404"/>
      <c r="U225" s="404"/>
      <c r="V225" s="404"/>
      <c r="W225" s="432"/>
      <c r="X225" s="432"/>
      <c r="Y225" s="432"/>
      <c r="Z225" s="432"/>
      <c r="AA225" s="432"/>
      <c r="AB225" s="432"/>
      <c r="AC225" s="432"/>
      <c r="AD225" s="432"/>
      <c r="AE225" s="432"/>
      <c r="AF225" s="444"/>
      <c r="AG225" s="444"/>
      <c r="AH225" s="444"/>
      <c r="AI225" s="444"/>
      <c r="AJ225" s="444"/>
      <c r="AK225" s="444"/>
      <c r="AL225" s="444"/>
      <c r="AM225" s="444"/>
      <c r="AN225" s="444"/>
      <c r="AO225" s="444"/>
      <c r="AP225" s="444"/>
      <c r="AQ225" s="444"/>
      <c r="AR225" s="444"/>
      <c r="AS225" s="444"/>
      <c r="AT225" s="444"/>
      <c r="AU225" s="444"/>
      <c r="AV225" s="444"/>
      <c r="AW225" s="444"/>
      <c r="AX225" s="444"/>
      <c r="AY225" s="444"/>
      <c r="AZ225" s="444"/>
      <c r="BA225" s="444"/>
      <c r="BB225" s="444"/>
      <c r="BC225" s="444"/>
      <c r="BD225" s="444"/>
      <c r="BE225" s="444"/>
      <c r="BF225" s="444"/>
    </row>
    <row r="226" spans="1:58" s="273" customFormat="1" hidden="1">
      <c r="A226" s="278"/>
      <c r="B226" s="263" t="s">
        <v>347</v>
      </c>
      <c r="C226" s="263" t="str">
        <f t="shared" ca="1" si="180"/>
        <v>Veikla</v>
      </c>
      <c r="D226" s="278" t="str">
        <f t="shared" ca="1" si="181"/>
        <v>False</v>
      </c>
      <c r="E226" s="445">
        <v>1.25</v>
      </c>
      <c r="F226" s="445">
        <v>1.1000000000000001</v>
      </c>
      <c r="G226" s="445">
        <v>1</v>
      </c>
      <c r="H226" s="445">
        <v>0.9</v>
      </c>
      <c r="I226" s="445">
        <v>0.75</v>
      </c>
      <c r="J226" s="404"/>
      <c r="K226" s="404"/>
      <c r="L226" s="404">
        <v>1.25</v>
      </c>
      <c r="M226" s="404">
        <v>1.1000000000000001</v>
      </c>
      <c r="N226" s="404">
        <v>1</v>
      </c>
      <c r="O226" s="404">
        <v>0.9</v>
      </c>
      <c r="P226" s="404">
        <v>0.75</v>
      </c>
      <c r="Q226" s="404"/>
      <c r="R226" s="404"/>
      <c r="S226" s="404"/>
      <c r="T226" s="404"/>
      <c r="U226" s="404"/>
      <c r="V226" s="404"/>
      <c r="W226" s="432"/>
      <c r="X226" s="432"/>
      <c r="Y226" s="432"/>
      <c r="Z226" s="432"/>
      <c r="AA226" s="432"/>
      <c r="AB226" s="432"/>
      <c r="AC226" s="432"/>
      <c r="AD226" s="432"/>
      <c r="AE226" s="432"/>
      <c r="AF226" s="444"/>
      <c r="AG226" s="444"/>
      <c r="AH226" s="444"/>
      <c r="AI226" s="444"/>
      <c r="AJ226" s="444"/>
      <c r="AK226" s="444"/>
      <c r="AL226" s="444"/>
      <c r="AM226" s="444"/>
      <c r="AN226" s="444"/>
      <c r="AO226" s="444"/>
      <c r="AP226" s="444"/>
      <c r="AQ226" s="444"/>
      <c r="AR226" s="444"/>
      <c r="AS226" s="444"/>
      <c r="AT226" s="444"/>
      <c r="AU226" s="444"/>
      <c r="AV226" s="444"/>
      <c r="AW226" s="444"/>
      <c r="AX226" s="444"/>
      <c r="AY226" s="444"/>
      <c r="AZ226" s="444"/>
      <c r="BA226" s="444"/>
      <c r="BB226" s="444"/>
      <c r="BC226" s="444"/>
      <c r="BD226" s="444"/>
      <c r="BE226" s="444"/>
      <c r="BF226" s="444"/>
    </row>
    <row r="227" spans="1:58" s="273" customFormat="1" hidden="1">
      <c r="A227" s="278"/>
      <c r="B227" s="263" t="s">
        <v>348</v>
      </c>
      <c r="C227" s="263" t="str">
        <f t="shared" ca="1" si="180"/>
        <v>Veikla</v>
      </c>
      <c r="D227" s="278" t="str">
        <f t="shared" ca="1" si="181"/>
        <v>False</v>
      </c>
      <c r="E227" s="445">
        <v>1.25</v>
      </c>
      <c r="F227" s="445">
        <v>1.1000000000000001</v>
      </c>
      <c r="G227" s="445">
        <v>1</v>
      </c>
      <c r="H227" s="445">
        <v>0.9</v>
      </c>
      <c r="I227" s="445">
        <v>0.75</v>
      </c>
      <c r="J227" s="404"/>
      <c r="K227" s="404"/>
      <c r="L227" s="404">
        <v>1.25</v>
      </c>
      <c r="M227" s="404">
        <v>1.1000000000000001</v>
      </c>
      <c r="N227" s="404">
        <v>1</v>
      </c>
      <c r="O227" s="404">
        <v>0.9</v>
      </c>
      <c r="P227" s="404">
        <v>0.75</v>
      </c>
      <c r="Q227" s="404"/>
      <c r="R227" s="404"/>
      <c r="S227" s="404"/>
      <c r="T227" s="404"/>
      <c r="U227" s="404"/>
      <c r="V227" s="404"/>
      <c r="W227" s="432"/>
      <c r="X227" s="432"/>
      <c r="Y227" s="432"/>
      <c r="Z227" s="432"/>
      <c r="AA227" s="432"/>
      <c r="AB227" s="432"/>
      <c r="AC227" s="432"/>
      <c r="AD227" s="432"/>
      <c r="AE227" s="432"/>
      <c r="AF227" s="444"/>
      <c r="AG227" s="444"/>
      <c r="AH227" s="444"/>
      <c r="AI227" s="444"/>
      <c r="AJ227" s="444"/>
      <c r="AK227" s="444"/>
      <c r="AL227" s="444"/>
      <c r="AM227" s="444"/>
      <c r="AN227" s="444"/>
      <c r="AO227" s="444"/>
      <c r="AP227" s="444"/>
      <c r="AQ227" s="444"/>
      <c r="AR227" s="444"/>
      <c r="AS227" s="444"/>
      <c r="AT227" s="444"/>
      <c r="AU227" s="444"/>
      <c r="AV227" s="444"/>
      <c r="AW227" s="444"/>
      <c r="AX227" s="444"/>
      <c r="AY227" s="444"/>
      <c r="AZ227" s="444"/>
      <c r="BA227" s="444"/>
      <c r="BB227" s="444"/>
      <c r="BC227" s="444"/>
      <c r="BD227" s="444"/>
      <c r="BE227" s="444"/>
      <c r="BF227" s="444"/>
    </row>
    <row r="228" spans="1:58" s="273" customFormat="1" hidden="1">
      <c r="A228" s="278"/>
      <c r="B228" s="263" t="s">
        <v>349</v>
      </c>
      <c r="C228" s="263" t="str">
        <f t="shared" ca="1" si="180"/>
        <v>Veikla</v>
      </c>
      <c r="D228" s="278" t="str">
        <f t="shared" ca="1" si="181"/>
        <v>False</v>
      </c>
      <c r="E228" s="445">
        <v>1.25</v>
      </c>
      <c r="F228" s="445">
        <v>1.1000000000000001</v>
      </c>
      <c r="G228" s="445">
        <v>1</v>
      </c>
      <c r="H228" s="445">
        <v>0.9</v>
      </c>
      <c r="I228" s="445">
        <v>0.75</v>
      </c>
      <c r="J228" s="404"/>
      <c r="K228" s="404"/>
      <c r="L228" s="404">
        <v>1.25</v>
      </c>
      <c r="M228" s="404">
        <v>1.1000000000000001</v>
      </c>
      <c r="N228" s="404">
        <v>1</v>
      </c>
      <c r="O228" s="404">
        <v>0.9</v>
      </c>
      <c r="P228" s="404">
        <v>0.75</v>
      </c>
      <c r="Q228" s="404"/>
      <c r="R228" s="404"/>
      <c r="S228" s="404"/>
      <c r="T228" s="404"/>
      <c r="U228" s="404"/>
      <c r="V228" s="404"/>
      <c r="W228" s="432"/>
      <c r="X228" s="432"/>
      <c r="Y228" s="432"/>
      <c r="Z228" s="432"/>
      <c r="AA228" s="432"/>
      <c r="AB228" s="432"/>
      <c r="AC228" s="432"/>
      <c r="AD228" s="432"/>
      <c r="AE228" s="432"/>
      <c r="AF228" s="444"/>
      <c r="AG228" s="444"/>
      <c r="AH228" s="444"/>
      <c r="AI228" s="444"/>
      <c r="AJ228" s="444"/>
      <c r="AK228" s="444"/>
      <c r="AL228" s="444"/>
      <c r="AM228" s="444"/>
      <c r="AN228" s="444"/>
      <c r="AO228" s="444"/>
      <c r="AP228" s="444"/>
      <c r="AQ228" s="444"/>
      <c r="AR228" s="444"/>
      <c r="AS228" s="444"/>
      <c r="AT228" s="444"/>
      <c r="AU228" s="444"/>
      <c r="AV228" s="444"/>
      <c r="AW228" s="444"/>
      <c r="AX228" s="444"/>
      <c r="AY228" s="444"/>
      <c r="AZ228" s="444"/>
      <c r="BA228" s="444"/>
      <c r="BB228" s="444"/>
      <c r="BC228" s="444"/>
      <c r="BD228" s="444"/>
      <c r="BE228" s="444"/>
      <c r="BF228" s="444"/>
    </row>
    <row r="229" spans="1:58" s="273" customFormat="1" hidden="1">
      <c r="A229" s="278"/>
      <c r="B229" s="263" t="s">
        <v>350</v>
      </c>
      <c r="C229" s="263" t="str">
        <f t="shared" ca="1" si="180"/>
        <v>Veikla</v>
      </c>
      <c r="D229" s="278" t="str">
        <f t="shared" ca="1" si="181"/>
        <v>False</v>
      </c>
      <c r="E229" s="445">
        <v>1.25</v>
      </c>
      <c r="F229" s="445">
        <v>1.1000000000000001</v>
      </c>
      <c r="G229" s="445">
        <v>1</v>
      </c>
      <c r="H229" s="445">
        <v>0.9</v>
      </c>
      <c r="I229" s="445">
        <v>0.75</v>
      </c>
      <c r="J229" s="404"/>
      <c r="K229" s="404"/>
      <c r="L229" s="404">
        <v>1.25</v>
      </c>
      <c r="M229" s="404">
        <v>1.1000000000000001</v>
      </c>
      <c r="N229" s="404">
        <v>1</v>
      </c>
      <c r="O229" s="404">
        <v>0.9</v>
      </c>
      <c r="P229" s="404">
        <v>0.75</v>
      </c>
      <c r="Q229" s="404"/>
      <c r="R229" s="404"/>
      <c r="S229" s="404"/>
      <c r="T229" s="404"/>
      <c r="U229" s="404"/>
      <c r="V229" s="404"/>
      <c r="W229" s="432"/>
      <c r="X229" s="432"/>
      <c r="Y229" s="432"/>
      <c r="Z229" s="432"/>
      <c r="AA229" s="432"/>
      <c r="AB229" s="432"/>
      <c r="AC229" s="432"/>
      <c r="AD229" s="432"/>
      <c r="AE229" s="432"/>
      <c r="AF229" s="444"/>
      <c r="AG229" s="444"/>
      <c r="AH229" s="444"/>
      <c r="AI229" s="444"/>
      <c r="AJ229" s="444"/>
      <c r="AK229" s="444"/>
      <c r="AL229" s="444"/>
      <c r="AM229" s="444"/>
      <c r="AN229" s="444"/>
      <c r="AO229" s="444"/>
      <c r="AP229" s="444"/>
      <c r="AQ229" s="444"/>
      <c r="AR229" s="444"/>
      <c r="AS229" s="444"/>
      <c r="AT229" s="444"/>
      <c r="AU229" s="444"/>
      <c r="AV229" s="444"/>
      <c r="AW229" s="444"/>
      <c r="AX229" s="444"/>
      <c r="AY229" s="444"/>
      <c r="AZ229" s="444"/>
      <c r="BA229" s="444"/>
      <c r="BB229" s="444"/>
      <c r="BC229" s="444"/>
      <c r="BD229" s="444"/>
      <c r="BE229" s="444"/>
      <c r="BF229" s="444"/>
    </row>
    <row r="230" spans="1:58" s="273" customFormat="1" hidden="1">
      <c r="A230" s="278"/>
      <c r="B230" s="263" t="s">
        <v>351</v>
      </c>
      <c r="C230" s="263" t="str">
        <f t="shared" ca="1" si="180"/>
        <v>Veikla</v>
      </c>
      <c r="D230" s="278" t="str">
        <f t="shared" ca="1" si="181"/>
        <v>False</v>
      </c>
      <c r="E230" s="445">
        <v>1.25</v>
      </c>
      <c r="F230" s="445">
        <v>1.1000000000000001</v>
      </c>
      <c r="G230" s="445">
        <v>1</v>
      </c>
      <c r="H230" s="445">
        <v>0.9</v>
      </c>
      <c r="I230" s="445">
        <v>0.75</v>
      </c>
      <c r="J230" s="404"/>
      <c r="K230" s="404"/>
      <c r="L230" s="404">
        <v>1.25</v>
      </c>
      <c r="M230" s="404">
        <v>1.1000000000000001</v>
      </c>
      <c r="N230" s="404">
        <v>1</v>
      </c>
      <c r="O230" s="404">
        <v>0.9</v>
      </c>
      <c r="P230" s="404">
        <v>0.75</v>
      </c>
      <c r="Q230" s="404"/>
      <c r="R230" s="404"/>
      <c r="S230" s="404"/>
      <c r="T230" s="404"/>
      <c r="U230" s="404"/>
      <c r="V230" s="404"/>
      <c r="W230" s="432"/>
      <c r="X230" s="432"/>
      <c r="Y230" s="432"/>
      <c r="Z230" s="432"/>
      <c r="AA230" s="432"/>
      <c r="AB230" s="432"/>
      <c r="AC230" s="432"/>
      <c r="AD230" s="432"/>
      <c r="AE230" s="432"/>
      <c r="AF230" s="444"/>
      <c r="AG230" s="444"/>
      <c r="AH230" s="444"/>
      <c r="AI230" s="444"/>
      <c r="AJ230" s="444"/>
      <c r="AK230" s="444"/>
      <c r="AL230" s="444"/>
      <c r="AM230" s="444"/>
      <c r="AN230" s="444"/>
      <c r="AO230" s="444"/>
      <c r="AP230" s="444"/>
      <c r="AQ230" s="444"/>
      <c r="AR230" s="444"/>
      <c r="AS230" s="444"/>
      <c r="AT230" s="444"/>
      <c r="AU230" s="444"/>
      <c r="AV230" s="444"/>
      <c r="AW230" s="444"/>
      <c r="AX230" s="444"/>
      <c r="AY230" s="444"/>
      <c r="AZ230" s="444"/>
      <c r="BA230" s="444"/>
      <c r="BB230" s="444"/>
      <c r="BC230" s="444"/>
      <c r="BD230" s="444"/>
      <c r="BE230" s="444"/>
      <c r="BF230" s="444"/>
    </row>
    <row r="231" spans="1:58" s="273" customFormat="1" hidden="1">
      <c r="A231" s="278"/>
      <c r="B231" s="263" t="s">
        <v>352</v>
      </c>
      <c r="C231" s="263" t="str">
        <f t="shared" ref="C231:C267" ca="1" si="182">IFERROR(VLOOKUP(B231,$B$12:$C$129,2,FALSE),"")</f>
        <v>Veikla</v>
      </c>
      <c r="D231" s="278" t="str">
        <f t="shared" ref="D231:D267" ca="1" si="183">IF(VLOOKUP(B231,$B$7:$G$138,COLUMNS($B$7:$G$138),FALSE)&lt;&gt;0,"True","False")</f>
        <v>False</v>
      </c>
      <c r="E231" s="445">
        <v>1.25</v>
      </c>
      <c r="F231" s="445">
        <v>1.1000000000000001</v>
      </c>
      <c r="G231" s="445">
        <v>1</v>
      </c>
      <c r="H231" s="445">
        <v>0.9</v>
      </c>
      <c r="I231" s="445">
        <v>0.75</v>
      </c>
      <c r="J231" s="404"/>
      <c r="K231" s="404"/>
      <c r="L231" s="404">
        <v>1.25</v>
      </c>
      <c r="M231" s="404">
        <v>1.1000000000000001</v>
      </c>
      <c r="N231" s="404">
        <v>1</v>
      </c>
      <c r="O231" s="404">
        <v>0.9</v>
      </c>
      <c r="P231" s="404">
        <v>0.75</v>
      </c>
      <c r="Q231" s="404"/>
      <c r="R231" s="404"/>
      <c r="S231" s="404"/>
      <c r="T231" s="404"/>
      <c r="U231" s="404"/>
      <c r="V231" s="404"/>
      <c r="W231" s="432"/>
      <c r="X231" s="432"/>
      <c r="Y231" s="432"/>
      <c r="Z231" s="432"/>
      <c r="AA231" s="432"/>
      <c r="AB231" s="432"/>
      <c r="AC231" s="432"/>
      <c r="AD231" s="432"/>
      <c r="AE231" s="432"/>
      <c r="AF231" s="444"/>
      <c r="AG231" s="444"/>
      <c r="AH231" s="444"/>
      <c r="AI231" s="444"/>
      <c r="AJ231" s="444"/>
      <c r="AK231" s="444"/>
      <c r="AL231" s="444"/>
      <c r="AM231" s="444"/>
      <c r="AN231" s="444"/>
      <c r="AO231" s="444"/>
      <c r="AP231" s="444"/>
      <c r="AQ231" s="444"/>
      <c r="AR231" s="444"/>
      <c r="AS231" s="444"/>
      <c r="AT231" s="444"/>
      <c r="AU231" s="444"/>
      <c r="AV231" s="444"/>
      <c r="AW231" s="444"/>
      <c r="AX231" s="444"/>
      <c r="AY231" s="444"/>
      <c r="AZ231" s="444"/>
      <c r="BA231" s="444"/>
      <c r="BB231" s="444"/>
      <c r="BC231" s="444"/>
      <c r="BD231" s="444"/>
      <c r="BE231" s="444"/>
      <c r="BF231" s="444"/>
    </row>
    <row r="232" spans="1:58" s="273" customFormat="1" hidden="1">
      <c r="A232" s="278"/>
      <c r="B232" s="263" t="s">
        <v>353</v>
      </c>
      <c r="C232" s="263" t="str">
        <f t="shared" ca="1" si="182"/>
        <v>Veikla</v>
      </c>
      <c r="D232" s="278" t="str">
        <f t="shared" ca="1" si="183"/>
        <v>False</v>
      </c>
      <c r="E232" s="445">
        <v>1.25</v>
      </c>
      <c r="F232" s="445">
        <v>1.1000000000000001</v>
      </c>
      <c r="G232" s="445">
        <v>1</v>
      </c>
      <c r="H232" s="445">
        <v>0.9</v>
      </c>
      <c r="I232" s="445">
        <v>0.75</v>
      </c>
      <c r="J232" s="404"/>
      <c r="K232" s="404"/>
      <c r="L232" s="404">
        <v>1.25</v>
      </c>
      <c r="M232" s="404">
        <v>1.1000000000000001</v>
      </c>
      <c r="N232" s="404">
        <v>1</v>
      </c>
      <c r="O232" s="404">
        <v>0.9</v>
      </c>
      <c r="P232" s="404">
        <v>0.75</v>
      </c>
      <c r="Q232" s="404"/>
      <c r="R232" s="404"/>
      <c r="S232" s="404"/>
      <c r="T232" s="404"/>
      <c r="U232" s="404"/>
      <c r="V232" s="404"/>
      <c r="W232" s="432"/>
      <c r="X232" s="432"/>
      <c r="Y232" s="432"/>
      <c r="Z232" s="432"/>
      <c r="AA232" s="432"/>
      <c r="AB232" s="432"/>
      <c r="AC232" s="432"/>
      <c r="AD232" s="432"/>
      <c r="AE232" s="432"/>
      <c r="AF232" s="444"/>
      <c r="AG232" s="444"/>
      <c r="AH232" s="444"/>
      <c r="AI232" s="444"/>
      <c r="AJ232" s="444"/>
      <c r="AK232" s="444"/>
      <c r="AL232" s="444"/>
      <c r="AM232" s="444"/>
      <c r="AN232" s="444"/>
      <c r="AO232" s="444"/>
      <c r="AP232" s="444"/>
      <c r="AQ232" s="444"/>
      <c r="AR232" s="444"/>
      <c r="AS232" s="444"/>
      <c r="AT232" s="444"/>
      <c r="AU232" s="444"/>
      <c r="AV232" s="444"/>
      <c r="AW232" s="444"/>
      <c r="AX232" s="444"/>
      <c r="AY232" s="444"/>
      <c r="AZ232" s="444"/>
      <c r="BA232" s="444"/>
      <c r="BB232" s="444"/>
      <c r="BC232" s="444"/>
      <c r="BD232" s="444"/>
      <c r="BE232" s="444"/>
      <c r="BF232" s="444"/>
    </row>
    <row r="233" spans="1:58" s="273" customFormat="1" hidden="1">
      <c r="A233" s="278"/>
      <c r="B233" s="263" t="s">
        <v>354</v>
      </c>
      <c r="C233" s="263" t="str">
        <f t="shared" ca="1" si="182"/>
        <v>Veikla</v>
      </c>
      <c r="D233" s="278" t="str">
        <f t="shared" ca="1" si="183"/>
        <v>False</v>
      </c>
      <c r="E233" s="445">
        <v>1.25</v>
      </c>
      <c r="F233" s="445">
        <v>1.1000000000000001</v>
      </c>
      <c r="G233" s="445">
        <v>1</v>
      </c>
      <c r="H233" s="445">
        <v>0.9</v>
      </c>
      <c r="I233" s="445">
        <v>0.75</v>
      </c>
      <c r="J233" s="404"/>
      <c r="K233" s="404"/>
      <c r="L233" s="404">
        <v>1.25</v>
      </c>
      <c r="M233" s="404">
        <v>1.1000000000000001</v>
      </c>
      <c r="N233" s="404">
        <v>1</v>
      </c>
      <c r="O233" s="404">
        <v>0.9</v>
      </c>
      <c r="P233" s="404">
        <v>0.75</v>
      </c>
      <c r="Q233" s="404"/>
      <c r="R233" s="404"/>
      <c r="S233" s="404"/>
      <c r="T233" s="404"/>
      <c r="U233" s="404"/>
      <c r="V233" s="404"/>
      <c r="W233" s="432"/>
      <c r="X233" s="432"/>
      <c r="Y233" s="432"/>
      <c r="Z233" s="432"/>
      <c r="AA233" s="432"/>
      <c r="AB233" s="432"/>
      <c r="AC233" s="432"/>
      <c r="AD233" s="432"/>
      <c r="AE233" s="432"/>
      <c r="AF233" s="444"/>
      <c r="AG233" s="444"/>
      <c r="AH233" s="444"/>
      <c r="AI233" s="444"/>
      <c r="AJ233" s="444"/>
      <c r="AK233" s="444"/>
      <c r="AL233" s="444"/>
      <c r="AM233" s="444"/>
      <c r="AN233" s="444"/>
      <c r="AO233" s="444"/>
      <c r="AP233" s="444"/>
      <c r="AQ233" s="444"/>
      <c r="AR233" s="444"/>
      <c r="AS233" s="444"/>
      <c r="AT233" s="444"/>
      <c r="AU233" s="444"/>
      <c r="AV233" s="444"/>
      <c r="AW233" s="444"/>
      <c r="AX233" s="444"/>
      <c r="AY233" s="444"/>
      <c r="AZ233" s="444"/>
      <c r="BA233" s="444"/>
      <c r="BB233" s="444"/>
      <c r="BC233" s="444"/>
      <c r="BD233" s="444"/>
      <c r="BE233" s="444"/>
      <c r="BF233" s="444"/>
    </row>
    <row r="234" spans="1:58" s="273" customFormat="1" hidden="1">
      <c r="A234" s="278"/>
      <c r="B234" s="263" t="s">
        <v>355</v>
      </c>
      <c r="C234" s="263" t="str">
        <f t="shared" ca="1" si="182"/>
        <v>Reinvesticijos (po priemonės įgyvendinimo)</v>
      </c>
      <c r="D234" s="278" t="str">
        <f t="shared" ca="1" si="183"/>
        <v>False</v>
      </c>
      <c r="E234" s="445">
        <v>1.25</v>
      </c>
      <c r="F234" s="445">
        <v>1.1000000000000001</v>
      </c>
      <c r="G234" s="445">
        <v>1</v>
      </c>
      <c r="H234" s="445">
        <v>0.9</v>
      </c>
      <c r="I234" s="445">
        <v>0.75</v>
      </c>
      <c r="J234" s="404"/>
      <c r="K234" s="404"/>
      <c r="L234" s="404">
        <v>1.25</v>
      </c>
      <c r="M234" s="404">
        <v>1.1000000000000001</v>
      </c>
      <c r="N234" s="404">
        <v>1</v>
      </c>
      <c r="O234" s="404">
        <v>0.9</v>
      </c>
      <c r="P234" s="404">
        <v>0.75</v>
      </c>
      <c r="Q234" s="404"/>
      <c r="R234" s="404"/>
      <c r="S234" s="404"/>
      <c r="T234" s="404"/>
      <c r="U234" s="404"/>
      <c r="V234" s="404"/>
      <c r="W234" s="432"/>
      <c r="X234" s="432"/>
      <c r="Y234" s="432"/>
      <c r="Z234" s="432"/>
      <c r="AA234" s="432"/>
      <c r="AB234" s="432"/>
      <c r="AC234" s="432"/>
      <c r="AD234" s="432"/>
      <c r="AE234" s="432"/>
      <c r="AF234" s="444"/>
      <c r="AG234" s="444"/>
      <c r="AH234" s="444"/>
      <c r="AI234" s="444"/>
      <c r="AJ234" s="444"/>
      <c r="AK234" s="444"/>
      <c r="AL234" s="444"/>
      <c r="AM234" s="444"/>
      <c r="AN234" s="444"/>
      <c r="AO234" s="444"/>
      <c r="AP234" s="444"/>
      <c r="AQ234" s="444"/>
      <c r="AR234" s="444"/>
      <c r="AS234" s="444"/>
      <c r="AT234" s="444"/>
      <c r="AU234" s="444"/>
      <c r="AV234" s="444"/>
      <c r="AW234" s="444"/>
      <c r="AX234" s="444"/>
      <c r="AY234" s="444"/>
      <c r="AZ234" s="444"/>
      <c r="BA234" s="444"/>
      <c r="BB234" s="444"/>
      <c r="BC234" s="444"/>
      <c r="BD234" s="444"/>
      <c r="BE234" s="444"/>
      <c r="BF234" s="444"/>
    </row>
    <row r="235" spans="1:58" s="273" customFormat="1" hidden="1">
      <c r="A235" s="278"/>
      <c r="B235" s="263" t="s">
        <v>356</v>
      </c>
      <c r="C235" s="263" t="str">
        <f t="shared" ca="1" si="182"/>
        <v>Likutinė vertė</v>
      </c>
      <c r="D235" s="278" t="str">
        <f t="shared" ca="1" si="183"/>
        <v>False</v>
      </c>
      <c r="E235" s="445">
        <v>0.75</v>
      </c>
      <c r="F235" s="445">
        <v>0.9</v>
      </c>
      <c r="G235" s="445">
        <v>1</v>
      </c>
      <c r="H235" s="445">
        <v>1.1000000000000001</v>
      </c>
      <c r="I235" s="445">
        <v>1.25</v>
      </c>
      <c r="J235" s="404"/>
      <c r="K235" s="404"/>
      <c r="L235" s="404">
        <v>0.75</v>
      </c>
      <c r="M235" s="404">
        <v>0.9</v>
      </c>
      <c r="N235" s="404">
        <v>1</v>
      </c>
      <c r="O235" s="404">
        <v>1.1000000000000001</v>
      </c>
      <c r="P235" s="404">
        <v>1.25</v>
      </c>
      <c r="Q235" s="404"/>
      <c r="R235" s="404"/>
      <c r="S235" s="404"/>
      <c r="T235" s="404"/>
      <c r="U235" s="404"/>
      <c r="V235" s="404"/>
      <c r="W235" s="432"/>
      <c r="X235" s="432"/>
      <c r="Y235" s="432"/>
      <c r="Z235" s="432"/>
      <c r="AA235" s="432"/>
      <c r="AB235" s="432"/>
      <c r="AC235" s="432"/>
      <c r="AD235" s="432"/>
      <c r="AE235" s="432"/>
      <c r="AF235" s="444"/>
      <c r="AG235" s="444"/>
      <c r="AH235" s="444"/>
      <c r="AI235" s="444"/>
      <c r="AJ235" s="444"/>
      <c r="AK235" s="444"/>
      <c r="AL235" s="444"/>
      <c r="AM235" s="444"/>
      <c r="AN235" s="444"/>
      <c r="AO235" s="444"/>
      <c r="AP235" s="444"/>
      <c r="AQ235" s="444"/>
      <c r="AR235" s="444"/>
      <c r="AS235" s="444"/>
      <c r="AT235" s="444"/>
      <c r="AU235" s="444"/>
      <c r="AV235" s="444"/>
      <c r="AW235" s="444"/>
      <c r="AX235" s="444"/>
      <c r="AY235" s="444"/>
      <c r="AZ235" s="444"/>
      <c r="BA235" s="444"/>
      <c r="BB235" s="444"/>
      <c r="BC235" s="444"/>
      <c r="BD235" s="444"/>
      <c r="BE235" s="444"/>
      <c r="BF235" s="444"/>
    </row>
    <row r="236" spans="1:58" s="273" customFormat="1" hidden="1">
      <c r="A236" s="278"/>
      <c r="B236" s="263" t="s">
        <v>357</v>
      </c>
      <c r="C236" s="263" t="str">
        <f t="shared" ca="1" si="182"/>
        <v>Veiklos ir palaikymo (atnaujinimo) sąnaudos 1 (viešojo sektoriaus)</v>
      </c>
      <c r="D236" s="278" t="str">
        <f t="shared" ca="1" si="183"/>
        <v>True</v>
      </c>
      <c r="E236" s="445">
        <v>1.25</v>
      </c>
      <c r="F236" s="445">
        <v>1.1000000000000001</v>
      </c>
      <c r="G236" s="445">
        <v>1</v>
      </c>
      <c r="H236" s="445">
        <v>0.9</v>
      </c>
      <c r="I236" s="445">
        <v>0.75</v>
      </c>
      <c r="J236" s="404"/>
      <c r="K236" s="404"/>
      <c r="L236" s="404">
        <v>1.25</v>
      </c>
      <c r="M236" s="404">
        <v>1.1000000000000001</v>
      </c>
      <c r="N236" s="404">
        <v>1</v>
      </c>
      <c r="O236" s="404">
        <v>0.9</v>
      </c>
      <c r="P236" s="404">
        <v>0.75</v>
      </c>
      <c r="Q236" s="404"/>
      <c r="R236" s="404"/>
      <c r="S236" s="404"/>
      <c r="T236" s="404"/>
      <c r="U236" s="404"/>
      <c r="V236" s="404"/>
      <c r="W236" s="432"/>
      <c r="X236" s="432"/>
      <c r="Y236" s="432"/>
      <c r="Z236" s="432"/>
      <c r="AA236" s="432"/>
      <c r="AB236" s="432"/>
      <c r="AC236" s="432"/>
      <c r="AD236" s="432"/>
      <c r="AE236" s="432"/>
      <c r="AF236" s="444"/>
      <c r="AG236" s="444"/>
      <c r="AH236" s="444"/>
      <c r="AI236" s="444"/>
      <c r="AJ236" s="444"/>
      <c r="AK236" s="444"/>
      <c r="AL236" s="444"/>
      <c r="AM236" s="444"/>
      <c r="AN236" s="444"/>
      <c r="AO236" s="444"/>
      <c r="AP236" s="444"/>
      <c r="AQ236" s="444"/>
      <c r="AR236" s="444"/>
      <c r="AS236" s="444"/>
      <c r="AT236" s="444"/>
      <c r="AU236" s="444"/>
      <c r="AV236" s="444"/>
      <c r="AW236" s="444"/>
      <c r="AX236" s="444"/>
      <c r="AY236" s="444"/>
      <c r="AZ236" s="444"/>
      <c r="BA236" s="444"/>
      <c r="BB236" s="444"/>
      <c r="BC236" s="444"/>
      <c r="BD236" s="444"/>
      <c r="BE236" s="444"/>
      <c r="BF236" s="444"/>
    </row>
    <row r="237" spans="1:58" s="273" customFormat="1" hidden="1">
      <c r="A237" s="278"/>
      <c r="B237" s="263" t="s">
        <v>358</v>
      </c>
      <c r="C237" s="263" t="str">
        <f t="shared" ca="1" si="182"/>
        <v>Veiklos ir palaikymo (atnaujinimo) sąnaudos 2 (viešojo sektoriaus)</v>
      </c>
      <c r="D237" s="278" t="str">
        <f t="shared" ca="1" si="183"/>
        <v>False</v>
      </c>
      <c r="E237" s="445">
        <v>1.25</v>
      </c>
      <c r="F237" s="445">
        <v>1.1000000000000001</v>
      </c>
      <c r="G237" s="445">
        <v>1</v>
      </c>
      <c r="H237" s="445">
        <v>0.9</v>
      </c>
      <c r="I237" s="445">
        <v>0.75</v>
      </c>
      <c r="J237" s="404"/>
      <c r="K237" s="404"/>
      <c r="L237" s="404">
        <v>1.25</v>
      </c>
      <c r="M237" s="404">
        <v>1.1000000000000001</v>
      </c>
      <c r="N237" s="404">
        <v>1</v>
      </c>
      <c r="O237" s="404">
        <v>0.9</v>
      </c>
      <c r="P237" s="404">
        <v>0.75</v>
      </c>
      <c r="Q237" s="404"/>
      <c r="R237" s="404"/>
      <c r="S237" s="404"/>
      <c r="T237" s="404"/>
      <c r="U237" s="404"/>
      <c r="V237" s="404"/>
      <c r="W237" s="432"/>
      <c r="X237" s="432"/>
      <c r="Y237" s="432"/>
      <c r="Z237" s="432"/>
      <c r="AA237" s="432"/>
      <c r="AB237" s="432"/>
      <c r="AC237" s="432"/>
      <c r="AD237" s="432"/>
      <c r="AE237" s="432"/>
      <c r="AF237" s="444"/>
      <c r="AG237" s="444"/>
      <c r="AH237" s="444"/>
      <c r="AI237" s="444"/>
      <c r="AJ237" s="444"/>
      <c r="AK237" s="444"/>
      <c r="AL237" s="444"/>
      <c r="AM237" s="444"/>
      <c r="AN237" s="444"/>
      <c r="AO237" s="444"/>
      <c r="AP237" s="444"/>
      <c r="AQ237" s="444"/>
      <c r="AR237" s="444"/>
      <c r="AS237" s="444"/>
      <c r="AT237" s="444"/>
      <c r="AU237" s="444"/>
      <c r="AV237" s="444"/>
      <c r="AW237" s="444"/>
      <c r="AX237" s="444"/>
      <c r="AY237" s="444"/>
      <c r="AZ237" s="444"/>
      <c r="BA237" s="444"/>
      <c r="BB237" s="444"/>
      <c r="BC237" s="444"/>
      <c r="BD237" s="444"/>
      <c r="BE237" s="444"/>
      <c r="BF237" s="444"/>
    </row>
    <row r="238" spans="1:58" s="273" customFormat="1" hidden="1">
      <c r="A238" s="278"/>
      <c r="B238" s="263" t="s">
        <v>359</v>
      </c>
      <c r="C238" s="263" t="str">
        <f t="shared" ca="1" si="182"/>
        <v>Veiklos ir palaikymo (atnaujinimo) sąnaudos 3 (viešojo sektoriaus)</v>
      </c>
      <c r="D238" s="278" t="str">
        <f t="shared" ca="1" si="183"/>
        <v>False</v>
      </c>
      <c r="E238" s="445">
        <v>1.25</v>
      </c>
      <c r="F238" s="445">
        <v>1.1000000000000001</v>
      </c>
      <c r="G238" s="445">
        <v>1</v>
      </c>
      <c r="H238" s="445">
        <v>0.9</v>
      </c>
      <c r="I238" s="445">
        <v>0.75</v>
      </c>
      <c r="J238" s="404"/>
      <c r="K238" s="404"/>
      <c r="L238" s="404">
        <v>1.25</v>
      </c>
      <c r="M238" s="404">
        <v>1.1000000000000001</v>
      </c>
      <c r="N238" s="404">
        <v>1</v>
      </c>
      <c r="O238" s="404">
        <v>0.9</v>
      </c>
      <c r="P238" s="404">
        <v>0.75</v>
      </c>
      <c r="Q238" s="404"/>
      <c r="R238" s="404"/>
      <c r="S238" s="404"/>
      <c r="T238" s="404"/>
      <c r="U238" s="404"/>
      <c r="V238" s="404"/>
      <c r="W238" s="432"/>
      <c r="X238" s="432"/>
      <c r="Y238" s="432"/>
      <c r="Z238" s="432"/>
      <c r="AA238" s="432"/>
      <c r="AB238" s="432"/>
      <c r="AC238" s="432"/>
      <c r="AD238" s="432"/>
      <c r="AE238" s="432"/>
      <c r="AF238" s="444"/>
      <c r="AG238" s="444"/>
      <c r="AH238" s="444"/>
      <c r="AI238" s="444"/>
      <c r="AJ238" s="444"/>
      <c r="AK238" s="444"/>
      <c r="AL238" s="444"/>
      <c r="AM238" s="444"/>
      <c r="AN238" s="444"/>
      <c r="AO238" s="444"/>
      <c r="AP238" s="444"/>
      <c r="AQ238" s="444"/>
      <c r="AR238" s="444"/>
      <c r="AS238" s="444"/>
      <c r="AT238" s="444"/>
      <c r="AU238" s="444"/>
      <c r="AV238" s="444"/>
      <c r="AW238" s="444"/>
      <c r="AX238" s="444"/>
      <c r="AY238" s="444"/>
      <c r="AZ238" s="444"/>
      <c r="BA238" s="444"/>
      <c r="BB238" s="444"/>
      <c r="BC238" s="444"/>
      <c r="BD238" s="444"/>
      <c r="BE238" s="444"/>
      <c r="BF238" s="444"/>
    </row>
    <row r="239" spans="1:58" s="273" customFormat="1" hidden="1">
      <c r="A239" s="278"/>
      <c r="B239" s="263" t="s">
        <v>360</v>
      </c>
      <c r="C239" s="263" t="str">
        <f t="shared" ca="1" si="182"/>
        <v>Veiklos ir palaikymo (atnaujinimo) sąnaudos 4 (viešojo sektoriaus)</v>
      </c>
      <c r="D239" s="278" t="str">
        <f t="shared" ca="1" si="183"/>
        <v>False</v>
      </c>
      <c r="E239" s="445">
        <v>1.25</v>
      </c>
      <c r="F239" s="445">
        <v>1.1000000000000001</v>
      </c>
      <c r="G239" s="445">
        <v>1</v>
      </c>
      <c r="H239" s="445">
        <v>0.9</v>
      </c>
      <c r="I239" s="445">
        <v>0.75</v>
      </c>
      <c r="J239" s="404"/>
      <c r="K239" s="404"/>
      <c r="L239" s="404">
        <v>1.25</v>
      </c>
      <c r="M239" s="404">
        <v>1.1000000000000001</v>
      </c>
      <c r="N239" s="404">
        <v>1</v>
      </c>
      <c r="O239" s="404">
        <v>0.9</v>
      </c>
      <c r="P239" s="404">
        <v>0.75</v>
      </c>
      <c r="Q239" s="404"/>
      <c r="R239" s="404"/>
      <c r="S239" s="404"/>
      <c r="T239" s="404"/>
      <c r="U239" s="404"/>
      <c r="V239" s="404"/>
      <c r="W239" s="432"/>
      <c r="X239" s="432"/>
      <c r="Y239" s="432"/>
      <c r="Z239" s="432"/>
      <c r="AA239" s="432"/>
      <c r="AB239" s="432"/>
      <c r="AC239" s="432"/>
      <c r="AD239" s="432"/>
      <c r="AE239" s="432"/>
      <c r="AF239" s="444"/>
      <c r="AG239" s="444"/>
      <c r="AH239" s="444"/>
      <c r="AI239" s="444"/>
      <c r="AJ239" s="444"/>
      <c r="AK239" s="444"/>
      <c r="AL239" s="444"/>
      <c r="AM239" s="444"/>
      <c r="AN239" s="444"/>
      <c r="AO239" s="444"/>
      <c r="AP239" s="444"/>
      <c r="AQ239" s="444"/>
      <c r="AR239" s="444"/>
      <c r="AS239" s="444"/>
      <c r="AT239" s="444"/>
      <c r="AU239" s="444"/>
      <c r="AV239" s="444"/>
      <c r="AW239" s="444"/>
      <c r="AX239" s="444"/>
      <c r="AY239" s="444"/>
      <c r="AZ239" s="444"/>
      <c r="BA239" s="444"/>
      <c r="BB239" s="444"/>
      <c r="BC239" s="444"/>
      <c r="BD239" s="444"/>
      <c r="BE239" s="444"/>
      <c r="BF239" s="444"/>
    </row>
    <row r="240" spans="1:58" s="273" customFormat="1" hidden="1">
      <c r="A240" s="278"/>
      <c r="B240" s="263" t="s">
        <v>361</v>
      </c>
      <c r="C240" s="263" t="str">
        <f t="shared" ca="1" si="182"/>
        <v>Veiklos ir palaikymo (atnaujinimo) sąnaudos 5 (viešojo sektoriaus)</v>
      </c>
      <c r="D240" s="278" t="str">
        <f t="shared" ca="1" si="183"/>
        <v>False</v>
      </c>
      <c r="E240" s="445">
        <v>1.25</v>
      </c>
      <c r="F240" s="445">
        <v>1.1000000000000001</v>
      </c>
      <c r="G240" s="445">
        <v>1</v>
      </c>
      <c r="H240" s="445">
        <v>0.9</v>
      </c>
      <c r="I240" s="445">
        <v>0.75</v>
      </c>
      <c r="J240" s="404"/>
      <c r="K240" s="404"/>
      <c r="L240" s="404">
        <v>1.25</v>
      </c>
      <c r="M240" s="404">
        <v>1.1000000000000001</v>
      </c>
      <c r="N240" s="404">
        <v>1</v>
      </c>
      <c r="O240" s="404">
        <v>0.9</v>
      </c>
      <c r="P240" s="404">
        <v>0.75</v>
      </c>
      <c r="Q240" s="404"/>
      <c r="R240" s="404"/>
      <c r="S240" s="404"/>
      <c r="T240" s="404"/>
      <c r="U240" s="404"/>
      <c r="V240" s="404"/>
      <c r="W240" s="432"/>
      <c r="X240" s="432"/>
      <c r="Y240" s="432"/>
      <c r="Z240" s="432"/>
      <c r="AA240" s="432"/>
      <c r="AB240" s="432"/>
      <c r="AC240" s="432"/>
      <c r="AD240" s="432"/>
      <c r="AE240" s="432"/>
      <c r="AF240" s="444"/>
      <c r="AG240" s="444"/>
      <c r="AH240" s="444"/>
      <c r="AI240" s="444"/>
      <c r="AJ240" s="444"/>
      <c r="AK240" s="444"/>
      <c r="AL240" s="444"/>
      <c r="AM240" s="444"/>
      <c r="AN240" s="444"/>
      <c r="AO240" s="444"/>
      <c r="AP240" s="444"/>
      <c r="AQ240" s="444"/>
      <c r="AR240" s="444"/>
      <c r="AS240" s="444"/>
      <c r="AT240" s="444"/>
      <c r="AU240" s="444"/>
      <c r="AV240" s="444"/>
      <c r="AW240" s="444"/>
      <c r="AX240" s="444"/>
      <c r="AY240" s="444"/>
      <c r="AZ240" s="444"/>
      <c r="BA240" s="444"/>
      <c r="BB240" s="444"/>
      <c r="BC240" s="444"/>
      <c r="BD240" s="444"/>
      <c r="BE240" s="444"/>
      <c r="BF240" s="444"/>
    </row>
    <row r="241" spans="1:58" s="273" customFormat="1" hidden="1">
      <c r="A241" s="278"/>
      <c r="B241" s="263" t="s">
        <v>362</v>
      </c>
      <c r="C241" s="263" t="str">
        <f t="shared" ca="1" si="182"/>
        <v>Veiklos ir palaikymo (atnaujinimo) sąnaudos 1 (privataus ir NVO sektoriaus)</v>
      </c>
      <c r="D241" s="278" t="str">
        <f t="shared" ca="1" si="183"/>
        <v>False</v>
      </c>
      <c r="E241" s="445">
        <v>1.25</v>
      </c>
      <c r="F241" s="445">
        <v>1.1000000000000001</v>
      </c>
      <c r="G241" s="445">
        <v>1</v>
      </c>
      <c r="H241" s="445">
        <v>0.9</v>
      </c>
      <c r="I241" s="445">
        <v>0.75</v>
      </c>
      <c r="J241" s="404"/>
      <c r="K241" s="404"/>
      <c r="L241" s="404">
        <v>1.25</v>
      </c>
      <c r="M241" s="404">
        <v>1.1000000000000001</v>
      </c>
      <c r="N241" s="404">
        <v>1</v>
      </c>
      <c r="O241" s="404">
        <v>0.9</v>
      </c>
      <c r="P241" s="404">
        <v>0.75</v>
      </c>
      <c r="Q241" s="404"/>
      <c r="R241" s="404"/>
      <c r="S241" s="404"/>
      <c r="T241" s="404"/>
      <c r="U241" s="404"/>
      <c r="V241" s="404"/>
      <c r="W241" s="432"/>
      <c r="X241" s="432"/>
      <c r="Y241" s="432"/>
      <c r="Z241" s="432"/>
      <c r="AA241" s="432"/>
      <c r="AB241" s="432"/>
      <c r="AC241" s="432"/>
      <c r="AD241" s="432"/>
      <c r="AE241" s="432"/>
      <c r="AF241" s="444"/>
      <c r="AG241" s="444"/>
      <c r="AH241" s="444"/>
      <c r="AI241" s="444"/>
      <c r="AJ241" s="444"/>
      <c r="AK241" s="444"/>
      <c r="AL241" s="444"/>
      <c r="AM241" s="444"/>
      <c r="AN241" s="444"/>
      <c r="AO241" s="444"/>
      <c r="AP241" s="444"/>
      <c r="AQ241" s="444"/>
      <c r="AR241" s="444"/>
      <c r="AS241" s="444"/>
      <c r="AT241" s="444"/>
      <c r="AU241" s="444"/>
      <c r="AV241" s="444"/>
      <c r="AW241" s="444"/>
      <c r="AX241" s="444"/>
      <c r="AY241" s="444"/>
      <c r="AZ241" s="444"/>
      <c r="BA241" s="444"/>
      <c r="BB241" s="444"/>
      <c r="BC241" s="444"/>
      <c r="BD241" s="444"/>
      <c r="BE241" s="444"/>
      <c r="BF241" s="444"/>
    </row>
    <row r="242" spans="1:58" s="273" customFormat="1" hidden="1">
      <c r="A242" s="278"/>
      <c r="B242" s="263" t="s">
        <v>363</v>
      </c>
      <c r="C242" s="263" t="str">
        <f t="shared" ca="1" si="182"/>
        <v>Veiklos ir palaikymo (atnaujinimo) sąnaudos 2 (privataus ir NVO sektoriaus)</v>
      </c>
      <c r="D242" s="278" t="str">
        <f t="shared" ca="1" si="183"/>
        <v>False</v>
      </c>
      <c r="E242" s="445">
        <v>1.25</v>
      </c>
      <c r="F242" s="445">
        <v>1.1000000000000001</v>
      </c>
      <c r="G242" s="445">
        <v>1</v>
      </c>
      <c r="H242" s="445">
        <v>0.9</v>
      </c>
      <c r="I242" s="445">
        <v>0.75</v>
      </c>
      <c r="J242" s="404"/>
      <c r="K242" s="404"/>
      <c r="L242" s="404">
        <v>1.25</v>
      </c>
      <c r="M242" s="404">
        <v>1.1000000000000001</v>
      </c>
      <c r="N242" s="404">
        <v>1</v>
      </c>
      <c r="O242" s="404">
        <v>0.9</v>
      </c>
      <c r="P242" s="404">
        <v>0.75</v>
      </c>
      <c r="Q242" s="404"/>
      <c r="R242" s="404"/>
      <c r="S242" s="404"/>
      <c r="T242" s="404"/>
      <c r="U242" s="404"/>
      <c r="V242" s="404"/>
      <c r="W242" s="432"/>
      <c r="X242" s="432"/>
      <c r="Y242" s="432"/>
      <c r="Z242" s="432"/>
      <c r="AA242" s="432"/>
      <c r="AB242" s="432"/>
      <c r="AC242" s="432"/>
      <c r="AD242" s="432"/>
      <c r="AE242" s="432"/>
      <c r="AF242" s="444"/>
      <c r="AG242" s="444"/>
      <c r="AH242" s="444"/>
      <c r="AI242" s="444"/>
      <c r="AJ242" s="444"/>
      <c r="AK242" s="444"/>
      <c r="AL242" s="444"/>
      <c r="AM242" s="444"/>
      <c r="AN242" s="444"/>
      <c r="AO242" s="444"/>
      <c r="AP242" s="444"/>
      <c r="AQ242" s="444"/>
      <c r="AR242" s="444"/>
      <c r="AS242" s="444"/>
      <c r="AT242" s="444"/>
      <c r="AU242" s="444"/>
      <c r="AV242" s="444"/>
      <c r="AW242" s="444"/>
      <c r="AX242" s="444"/>
      <c r="AY242" s="444"/>
      <c r="AZ242" s="444"/>
      <c r="BA242" s="444"/>
      <c r="BB242" s="444"/>
      <c r="BC242" s="444"/>
      <c r="BD242" s="444"/>
      <c r="BE242" s="444"/>
      <c r="BF242" s="444"/>
    </row>
    <row r="243" spans="1:58" s="273" customFormat="1" hidden="1">
      <c r="A243" s="278"/>
      <c r="B243" s="263" t="s">
        <v>364</v>
      </c>
      <c r="C243" s="263" t="str">
        <f t="shared" ca="1" si="182"/>
        <v>Veiklos ir palaikymo (atnaujinimo) sąnaudos 3 (privataus ir NVO sektoriaus)</v>
      </c>
      <c r="D243" s="278" t="str">
        <f t="shared" ca="1" si="183"/>
        <v>False</v>
      </c>
      <c r="E243" s="445">
        <v>1.25</v>
      </c>
      <c r="F243" s="445">
        <v>1.1000000000000001</v>
      </c>
      <c r="G243" s="445">
        <v>1</v>
      </c>
      <c r="H243" s="445">
        <v>0.9</v>
      </c>
      <c r="I243" s="445">
        <v>0.75</v>
      </c>
      <c r="J243" s="404"/>
      <c r="K243" s="404"/>
      <c r="L243" s="404">
        <v>1.25</v>
      </c>
      <c r="M243" s="404">
        <v>1.1000000000000001</v>
      </c>
      <c r="N243" s="404">
        <v>1</v>
      </c>
      <c r="O243" s="404">
        <v>0.9</v>
      </c>
      <c r="P243" s="404">
        <v>0.75</v>
      </c>
      <c r="Q243" s="404"/>
      <c r="R243" s="404"/>
      <c r="S243" s="404"/>
      <c r="T243" s="404"/>
      <c r="U243" s="404"/>
      <c r="V243" s="404"/>
      <c r="W243" s="432"/>
      <c r="X243" s="432"/>
      <c r="Y243" s="432"/>
      <c r="Z243" s="432"/>
      <c r="AA243" s="432"/>
      <c r="AB243" s="432"/>
      <c r="AC243" s="432"/>
      <c r="AD243" s="432"/>
      <c r="AE243" s="432"/>
      <c r="AF243" s="444"/>
      <c r="AG243" s="444"/>
      <c r="AH243" s="444"/>
      <c r="AI243" s="444"/>
      <c r="AJ243" s="444"/>
      <c r="AK243" s="444"/>
      <c r="AL243" s="444"/>
      <c r="AM243" s="444"/>
      <c r="AN243" s="444"/>
      <c r="AO243" s="444"/>
      <c r="AP243" s="444"/>
      <c r="AQ243" s="444"/>
      <c r="AR243" s="444"/>
      <c r="AS243" s="444"/>
      <c r="AT243" s="444"/>
      <c r="AU243" s="444"/>
      <c r="AV243" s="444"/>
      <c r="AW243" s="444"/>
      <c r="AX243" s="444"/>
      <c r="AY243" s="444"/>
      <c r="AZ243" s="444"/>
      <c r="BA243" s="444"/>
      <c r="BB243" s="444"/>
      <c r="BC243" s="444"/>
      <c r="BD243" s="444"/>
      <c r="BE243" s="444"/>
      <c r="BF243" s="444"/>
    </row>
    <row r="244" spans="1:58" s="273" customFormat="1" hidden="1">
      <c r="A244" s="278"/>
      <c r="B244" s="263" t="s">
        <v>365</v>
      </c>
      <c r="C244" s="263" t="str">
        <f t="shared" ca="1" si="182"/>
        <v>Veiklos ir palaikymo (atnaujinimo) sąnaudos 4 (privataus ir NVO sektoriaus)</v>
      </c>
      <c r="D244" s="278" t="str">
        <f t="shared" ca="1" si="183"/>
        <v>False</v>
      </c>
      <c r="E244" s="445">
        <v>1.25</v>
      </c>
      <c r="F244" s="445">
        <v>1.1000000000000001</v>
      </c>
      <c r="G244" s="445">
        <v>1</v>
      </c>
      <c r="H244" s="445">
        <v>0.9</v>
      </c>
      <c r="I244" s="445">
        <v>0.75</v>
      </c>
      <c r="J244" s="404"/>
      <c r="K244" s="404"/>
      <c r="L244" s="404">
        <v>1.25</v>
      </c>
      <c r="M244" s="404">
        <v>1.1000000000000001</v>
      </c>
      <c r="N244" s="404">
        <v>1</v>
      </c>
      <c r="O244" s="404">
        <v>0.9</v>
      </c>
      <c r="P244" s="404">
        <v>0.75</v>
      </c>
      <c r="Q244" s="404"/>
      <c r="R244" s="404"/>
      <c r="S244" s="404"/>
      <c r="T244" s="404"/>
      <c r="U244" s="404"/>
      <c r="V244" s="404"/>
      <c r="W244" s="432"/>
      <c r="X244" s="432"/>
      <c r="Y244" s="432"/>
      <c r="Z244" s="432"/>
      <c r="AA244" s="432"/>
      <c r="AB244" s="432"/>
      <c r="AC244" s="432"/>
      <c r="AD244" s="432"/>
      <c r="AE244" s="432"/>
      <c r="AF244" s="444"/>
      <c r="AG244" s="444"/>
      <c r="AH244" s="444"/>
      <c r="AI244" s="444"/>
      <c r="AJ244" s="444"/>
      <c r="AK244" s="444"/>
      <c r="AL244" s="444"/>
      <c r="AM244" s="444"/>
      <c r="AN244" s="444"/>
      <c r="AO244" s="444"/>
      <c r="AP244" s="444"/>
      <c r="AQ244" s="444"/>
      <c r="AR244" s="444"/>
      <c r="AS244" s="444"/>
      <c r="AT244" s="444"/>
      <c r="AU244" s="444"/>
      <c r="AV244" s="444"/>
      <c r="AW244" s="444"/>
      <c r="AX244" s="444"/>
      <c r="AY244" s="444"/>
      <c r="AZ244" s="444"/>
      <c r="BA244" s="444"/>
      <c r="BB244" s="444"/>
      <c r="BC244" s="444"/>
      <c r="BD244" s="444"/>
      <c r="BE244" s="444"/>
      <c r="BF244" s="444"/>
    </row>
    <row r="245" spans="1:58" s="273" customFormat="1" hidden="1">
      <c r="A245" s="278"/>
      <c r="B245" s="263" t="s">
        <v>366</v>
      </c>
      <c r="C245" s="263" t="str">
        <f t="shared" ca="1" si="182"/>
        <v>Veiklos ir palaikymo (atnaujinimo) sąnaudos 5 (privataus ir NVO sektoriaus)</v>
      </c>
      <c r="D245" s="278" t="str">
        <f t="shared" ca="1" si="183"/>
        <v>False</v>
      </c>
      <c r="E245" s="445">
        <v>1.25</v>
      </c>
      <c r="F245" s="445">
        <v>1.1000000000000001</v>
      </c>
      <c r="G245" s="445">
        <v>1</v>
      </c>
      <c r="H245" s="445">
        <v>0.9</v>
      </c>
      <c r="I245" s="445">
        <v>0.75</v>
      </c>
      <c r="J245" s="404"/>
      <c r="K245" s="404"/>
      <c r="L245" s="404">
        <v>1.25</v>
      </c>
      <c r="M245" s="404">
        <v>1.1000000000000001</v>
      </c>
      <c r="N245" s="404">
        <v>1</v>
      </c>
      <c r="O245" s="404">
        <v>0.9</v>
      </c>
      <c r="P245" s="404">
        <v>0.75</v>
      </c>
      <c r="Q245" s="404"/>
      <c r="R245" s="404"/>
      <c r="S245" s="404"/>
      <c r="T245" s="404"/>
      <c r="U245" s="404"/>
      <c r="V245" s="404"/>
      <c r="W245" s="432"/>
      <c r="X245" s="432"/>
      <c r="Y245" s="432"/>
      <c r="Z245" s="432"/>
      <c r="AA245" s="432"/>
      <c r="AB245" s="432"/>
      <c r="AC245" s="432"/>
      <c r="AD245" s="432"/>
      <c r="AE245" s="432"/>
      <c r="AF245" s="444"/>
      <c r="AG245" s="444"/>
      <c r="AH245" s="444"/>
      <c r="AI245" s="444"/>
      <c r="AJ245" s="444"/>
      <c r="AK245" s="444"/>
      <c r="AL245" s="444"/>
      <c r="AM245" s="444"/>
      <c r="AN245" s="444"/>
      <c r="AO245" s="444"/>
      <c r="AP245" s="444"/>
      <c r="AQ245" s="444"/>
      <c r="AR245" s="444"/>
      <c r="AS245" s="444"/>
      <c r="AT245" s="444"/>
      <c r="AU245" s="444"/>
      <c r="AV245" s="444"/>
      <c r="AW245" s="444"/>
      <c r="AX245" s="444"/>
      <c r="AY245" s="444"/>
      <c r="AZ245" s="444"/>
      <c r="BA245" s="444"/>
      <c r="BB245" s="444"/>
      <c r="BC245" s="444"/>
      <c r="BD245" s="444"/>
      <c r="BE245" s="444"/>
      <c r="BF245" s="444"/>
    </row>
    <row r="246" spans="1:58" s="273" customFormat="1" hidden="1">
      <c r="A246" s="278"/>
      <c r="B246" s="263" t="s">
        <v>367</v>
      </c>
      <c r="C246" s="263" t="str">
        <f t="shared" ca="1" si="182"/>
        <v>Veiklos pajamos 1 (viešojo sektoriaus)</v>
      </c>
      <c r="D246" s="278" t="str">
        <f t="shared" ca="1" si="183"/>
        <v>False</v>
      </c>
      <c r="E246" s="445">
        <v>0.75</v>
      </c>
      <c r="F246" s="445">
        <v>0.9</v>
      </c>
      <c r="G246" s="445">
        <v>1</v>
      </c>
      <c r="H246" s="445">
        <v>1.1000000000000001</v>
      </c>
      <c r="I246" s="445">
        <v>1.25</v>
      </c>
      <c r="J246" s="404"/>
      <c r="K246" s="404"/>
      <c r="L246" s="404">
        <v>0.75</v>
      </c>
      <c r="M246" s="404">
        <v>0.9</v>
      </c>
      <c r="N246" s="404">
        <v>1</v>
      </c>
      <c r="O246" s="404">
        <v>1.1000000000000001</v>
      </c>
      <c r="P246" s="404">
        <v>1.25</v>
      </c>
      <c r="Q246" s="404"/>
      <c r="R246" s="404"/>
      <c r="S246" s="404"/>
      <c r="T246" s="404"/>
      <c r="U246" s="404"/>
      <c r="V246" s="404"/>
      <c r="W246" s="432"/>
      <c r="X246" s="432"/>
      <c r="Y246" s="432"/>
      <c r="Z246" s="432"/>
      <c r="AA246" s="432"/>
      <c r="AB246" s="432"/>
      <c r="AC246" s="432"/>
      <c r="AD246" s="432"/>
      <c r="AE246" s="432"/>
      <c r="AF246" s="444"/>
      <c r="AG246" s="444"/>
      <c r="AH246" s="444"/>
      <c r="AI246" s="444"/>
      <c r="AJ246" s="444"/>
      <c r="AK246" s="444"/>
      <c r="AL246" s="444"/>
      <c r="AM246" s="444"/>
      <c r="AN246" s="444"/>
      <c r="AO246" s="444"/>
      <c r="AP246" s="444"/>
      <c r="AQ246" s="444"/>
      <c r="AR246" s="444"/>
      <c r="AS246" s="444"/>
      <c r="AT246" s="444"/>
      <c r="AU246" s="444"/>
      <c r="AV246" s="444"/>
      <c r="AW246" s="444"/>
      <c r="AX246" s="444"/>
      <c r="AY246" s="444"/>
      <c r="AZ246" s="444"/>
      <c r="BA246" s="444"/>
      <c r="BB246" s="444"/>
      <c r="BC246" s="444"/>
      <c r="BD246" s="444"/>
      <c r="BE246" s="444"/>
      <c r="BF246" s="444"/>
    </row>
    <row r="247" spans="1:58" s="273" customFormat="1" hidden="1">
      <c r="A247" s="278"/>
      <c r="B247" s="263" t="s">
        <v>368</v>
      </c>
      <c r="C247" s="263" t="str">
        <f t="shared" ca="1" si="182"/>
        <v>Veiklos pajamos 2 (viešojo sektoriaus)</v>
      </c>
      <c r="D247" s="278" t="str">
        <f t="shared" ca="1" si="183"/>
        <v>False</v>
      </c>
      <c r="E247" s="445">
        <v>0.75</v>
      </c>
      <c r="F247" s="445">
        <v>0.9</v>
      </c>
      <c r="G247" s="445">
        <v>1</v>
      </c>
      <c r="H247" s="445">
        <v>1.1000000000000001</v>
      </c>
      <c r="I247" s="445">
        <v>1.25</v>
      </c>
      <c r="J247" s="404"/>
      <c r="K247" s="404"/>
      <c r="L247" s="404">
        <v>0.75</v>
      </c>
      <c r="M247" s="404">
        <v>0.9</v>
      </c>
      <c r="N247" s="404">
        <v>1</v>
      </c>
      <c r="O247" s="404">
        <v>1.1000000000000001</v>
      </c>
      <c r="P247" s="404">
        <v>1.25</v>
      </c>
      <c r="Q247" s="404"/>
      <c r="R247" s="404"/>
      <c r="S247" s="404"/>
      <c r="T247" s="404"/>
      <c r="U247" s="404"/>
      <c r="V247" s="404"/>
      <c r="W247" s="432"/>
      <c r="X247" s="432"/>
      <c r="Y247" s="432"/>
      <c r="Z247" s="432"/>
      <c r="AA247" s="432"/>
      <c r="AB247" s="432"/>
      <c r="AC247" s="432"/>
      <c r="AD247" s="432"/>
      <c r="AE247" s="432"/>
      <c r="AF247" s="444"/>
      <c r="AG247" s="444"/>
      <c r="AH247" s="444"/>
      <c r="AI247" s="444"/>
      <c r="AJ247" s="444"/>
      <c r="AK247" s="444"/>
      <c r="AL247" s="444"/>
      <c r="AM247" s="444"/>
      <c r="AN247" s="444"/>
      <c r="AO247" s="444"/>
      <c r="AP247" s="444"/>
      <c r="AQ247" s="444"/>
      <c r="AR247" s="444"/>
      <c r="AS247" s="444"/>
      <c r="AT247" s="444"/>
      <c r="AU247" s="444"/>
      <c r="AV247" s="444"/>
      <c r="AW247" s="444"/>
      <c r="AX247" s="444"/>
      <c r="AY247" s="444"/>
      <c r="AZ247" s="444"/>
      <c r="BA247" s="444"/>
      <c r="BB247" s="444"/>
      <c r="BC247" s="444"/>
      <c r="BD247" s="444"/>
      <c r="BE247" s="444"/>
      <c r="BF247" s="444"/>
    </row>
    <row r="248" spans="1:58" s="273" customFormat="1" hidden="1">
      <c r="A248" s="278"/>
      <c r="B248" s="263" t="s">
        <v>369</v>
      </c>
      <c r="C248" s="263" t="str">
        <f t="shared" ca="1" si="182"/>
        <v>Veiklos pajamos 3 (viešojo sektoriaus)</v>
      </c>
      <c r="D248" s="278" t="str">
        <f t="shared" ca="1" si="183"/>
        <v>False</v>
      </c>
      <c r="E248" s="445">
        <v>0.75</v>
      </c>
      <c r="F248" s="445">
        <v>0.9</v>
      </c>
      <c r="G248" s="445">
        <v>1</v>
      </c>
      <c r="H248" s="445">
        <v>1.1000000000000001</v>
      </c>
      <c r="I248" s="445">
        <v>1.25</v>
      </c>
      <c r="J248" s="404"/>
      <c r="K248" s="404"/>
      <c r="L248" s="404">
        <v>0.75</v>
      </c>
      <c r="M248" s="404">
        <v>0.9</v>
      </c>
      <c r="N248" s="404">
        <v>1</v>
      </c>
      <c r="O248" s="404">
        <v>1.1000000000000001</v>
      </c>
      <c r="P248" s="404">
        <v>1.25</v>
      </c>
      <c r="Q248" s="404"/>
      <c r="R248" s="404"/>
      <c r="S248" s="404"/>
      <c r="T248" s="404"/>
      <c r="U248" s="404"/>
      <c r="V248" s="404"/>
      <c r="W248" s="432"/>
      <c r="X248" s="432"/>
      <c r="Y248" s="432"/>
      <c r="Z248" s="432"/>
      <c r="AA248" s="432"/>
      <c r="AB248" s="432"/>
      <c r="AC248" s="432"/>
      <c r="AD248" s="432"/>
      <c r="AE248" s="432"/>
      <c r="AF248" s="444"/>
      <c r="AG248" s="444"/>
      <c r="AH248" s="444"/>
      <c r="AI248" s="444"/>
      <c r="AJ248" s="444"/>
      <c r="AK248" s="444"/>
      <c r="AL248" s="444"/>
      <c r="AM248" s="444"/>
      <c r="AN248" s="444"/>
      <c r="AO248" s="444"/>
      <c r="AP248" s="444"/>
      <c r="AQ248" s="444"/>
      <c r="AR248" s="444"/>
      <c r="AS248" s="444"/>
      <c r="AT248" s="444"/>
      <c r="AU248" s="444"/>
      <c r="AV248" s="444"/>
      <c r="AW248" s="444"/>
      <c r="AX248" s="444"/>
      <c r="AY248" s="444"/>
      <c r="AZ248" s="444"/>
      <c r="BA248" s="444"/>
      <c r="BB248" s="444"/>
      <c r="BC248" s="444"/>
      <c r="BD248" s="444"/>
      <c r="BE248" s="444"/>
      <c r="BF248" s="444"/>
    </row>
    <row r="249" spans="1:58" s="273" customFormat="1" hidden="1">
      <c r="A249" s="278"/>
      <c r="B249" s="263" t="s">
        <v>370</v>
      </c>
      <c r="C249" s="263" t="str">
        <f t="shared" ca="1" si="182"/>
        <v>Veiklos pajamos 4 (viešojo sektoriaus)</v>
      </c>
      <c r="D249" s="278" t="str">
        <f t="shared" ca="1" si="183"/>
        <v>False</v>
      </c>
      <c r="E249" s="445">
        <v>0.75</v>
      </c>
      <c r="F249" s="445">
        <v>0.9</v>
      </c>
      <c r="G249" s="445">
        <v>1</v>
      </c>
      <c r="H249" s="445">
        <v>1.1000000000000001</v>
      </c>
      <c r="I249" s="445">
        <v>1.25</v>
      </c>
      <c r="J249" s="404"/>
      <c r="K249" s="404"/>
      <c r="L249" s="404">
        <v>0.75</v>
      </c>
      <c r="M249" s="404">
        <v>0.9</v>
      </c>
      <c r="N249" s="404">
        <v>1</v>
      </c>
      <c r="O249" s="404">
        <v>1.1000000000000001</v>
      </c>
      <c r="P249" s="404">
        <v>1.25</v>
      </c>
      <c r="Q249" s="404"/>
      <c r="R249" s="404"/>
      <c r="S249" s="404"/>
      <c r="T249" s="404"/>
      <c r="U249" s="404"/>
      <c r="V249" s="404"/>
      <c r="W249" s="432"/>
      <c r="X249" s="432"/>
      <c r="Y249" s="432"/>
      <c r="Z249" s="432"/>
      <c r="AA249" s="432"/>
      <c r="AB249" s="432"/>
      <c r="AC249" s="432"/>
      <c r="AD249" s="432"/>
      <c r="AE249" s="432"/>
      <c r="AF249" s="444"/>
      <c r="AG249" s="444"/>
      <c r="AH249" s="444"/>
      <c r="AI249" s="444"/>
      <c r="AJ249" s="444"/>
      <c r="AK249" s="444"/>
      <c r="AL249" s="444"/>
      <c r="AM249" s="444"/>
      <c r="AN249" s="444"/>
      <c r="AO249" s="444"/>
      <c r="AP249" s="444"/>
      <c r="AQ249" s="444"/>
      <c r="AR249" s="444"/>
      <c r="AS249" s="444"/>
      <c r="AT249" s="444"/>
      <c r="AU249" s="444"/>
      <c r="AV249" s="444"/>
      <c r="AW249" s="444"/>
      <c r="AX249" s="444"/>
      <c r="AY249" s="444"/>
      <c r="AZ249" s="444"/>
      <c r="BA249" s="444"/>
      <c r="BB249" s="444"/>
      <c r="BC249" s="444"/>
      <c r="BD249" s="444"/>
      <c r="BE249" s="444"/>
      <c r="BF249" s="444"/>
    </row>
    <row r="250" spans="1:58" s="273" customFormat="1" hidden="1">
      <c r="A250" s="278"/>
      <c r="B250" s="263" t="s">
        <v>371</v>
      </c>
      <c r="C250" s="263" t="str">
        <f t="shared" ca="1" si="182"/>
        <v>Veiklos pajamos 5 (viešojo sektoriaus)</v>
      </c>
      <c r="D250" s="278" t="str">
        <f t="shared" ca="1" si="183"/>
        <v>False</v>
      </c>
      <c r="E250" s="445">
        <v>0.75</v>
      </c>
      <c r="F250" s="445">
        <v>0.9</v>
      </c>
      <c r="G250" s="445">
        <v>1</v>
      </c>
      <c r="H250" s="445">
        <v>1.1000000000000001</v>
      </c>
      <c r="I250" s="445">
        <v>1.25</v>
      </c>
      <c r="J250" s="404"/>
      <c r="K250" s="404"/>
      <c r="L250" s="404">
        <v>0.75</v>
      </c>
      <c r="M250" s="404">
        <v>0.9</v>
      </c>
      <c r="N250" s="404">
        <v>1</v>
      </c>
      <c r="O250" s="404">
        <v>1.1000000000000001</v>
      </c>
      <c r="P250" s="404">
        <v>1.25</v>
      </c>
      <c r="Q250" s="404"/>
      <c r="R250" s="404"/>
      <c r="S250" s="404"/>
      <c r="T250" s="404"/>
      <c r="U250" s="404"/>
      <c r="V250" s="404"/>
      <c r="W250" s="432"/>
      <c r="X250" s="432"/>
      <c r="Y250" s="432"/>
      <c r="Z250" s="432"/>
      <c r="AA250" s="432"/>
      <c r="AB250" s="432"/>
      <c r="AC250" s="432"/>
      <c r="AD250" s="432"/>
      <c r="AE250" s="432"/>
      <c r="AF250" s="444"/>
      <c r="AG250" s="444"/>
      <c r="AH250" s="444"/>
      <c r="AI250" s="444"/>
      <c r="AJ250" s="444"/>
      <c r="AK250" s="444"/>
      <c r="AL250" s="444"/>
      <c r="AM250" s="444"/>
      <c r="AN250" s="444"/>
      <c r="AO250" s="444"/>
      <c r="AP250" s="444"/>
      <c r="AQ250" s="444"/>
      <c r="AR250" s="444"/>
      <c r="AS250" s="444"/>
      <c r="AT250" s="444"/>
      <c r="AU250" s="444"/>
      <c r="AV250" s="444"/>
      <c r="AW250" s="444"/>
      <c r="AX250" s="444"/>
      <c r="AY250" s="444"/>
      <c r="AZ250" s="444"/>
      <c r="BA250" s="444"/>
      <c r="BB250" s="444"/>
      <c r="BC250" s="444"/>
      <c r="BD250" s="444"/>
      <c r="BE250" s="444"/>
      <c r="BF250" s="444"/>
    </row>
    <row r="251" spans="1:58" s="273" customFormat="1" hidden="1">
      <c r="A251" s="278"/>
      <c r="B251" s="263" t="s">
        <v>372</v>
      </c>
      <c r="C251" s="263" t="str">
        <f t="shared" ca="1" si="182"/>
        <v>Veiklos pajamos 1 (privataus ir NVO sektoriaus)</v>
      </c>
      <c r="D251" s="278" t="str">
        <f t="shared" ca="1" si="183"/>
        <v>False</v>
      </c>
      <c r="E251" s="445">
        <v>0.75</v>
      </c>
      <c r="F251" s="445">
        <v>0.9</v>
      </c>
      <c r="G251" s="445">
        <v>1</v>
      </c>
      <c r="H251" s="445">
        <v>1.1000000000000001</v>
      </c>
      <c r="I251" s="445">
        <v>1.25</v>
      </c>
      <c r="J251" s="404"/>
      <c r="K251" s="404"/>
      <c r="L251" s="404">
        <v>0.75</v>
      </c>
      <c r="M251" s="404">
        <v>0.9</v>
      </c>
      <c r="N251" s="404">
        <v>1</v>
      </c>
      <c r="O251" s="404">
        <v>1.1000000000000001</v>
      </c>
      <c r="P251" s="404">
        <v>1.25</v>
      </c>
      <c r="Q251" s="404"/>
      <c r="R251" s="404"/>
      <c r="S251" s="404"/>
      <c r="T251" s="404"/>
      <c r="U251" s="404"/>
      <c r="V251" s="404"/>
      <c r="W251" s="432"/>
      <c r="X251" s="432"/>
      <c r="Y251" s="432"/>
      <c r="Z251" s="432"/>
      <c r="AA251" s="432"/>
      <c r="AB251" s="432"/>
      <c r="AC251" s="432"/>
      <c r="AD251" s="432"/>
      <c r="AE251" s="432"/>
      <c r="AF251" s="444"/>
      <c r="AG251" s="444"/>
      <c r="AH251" s="444"/>
      <c r="AI251" s="444"/>
      <c r="AJ251" s="444"/>
      <c r="AK251" s="444"/>
      <c r="AL251" s="444"/>
      <c r="AM251" s="444"/>
      <c r="AN251" s="444"/>
      <c r="AO251" s="444"/>
      <c r="AP251" s="444"/>
      <c r="AQ251" s="444"/>
      <c r="AR251" s="444"/>
      <c r="AS251" s="444"/>
      <c r="AT251" s="444"/>
      <c r="AU251" s="444"/>
      <c r="AV251" s="444"/>
      <c r="AW251" s="444"/>
      <c r="AX251" s="444"/>
      <c r="AY251" s="444"/>
      <c r="AZ251" s="444"/>
      <c r="BA251" s="444"/>
      <c r="BB251" s="444"/>
      <c r="BC251" s="444"/>
      <c r="BD251" s="444"/>
      <c r="BE251" s="444"/>
      <c r="BF251" s="444"/>
    </row>
    <row r="252" spans="1:58" s="273" customFormat="1" hidden="1">
      <c r="A252" s="278"/>
      <c r="B252" s="263" t="s">
        <v>373</v>
      </c>
      <c r="C252" s="263" t="str">
        <f t="shared" ca="1" si="182"/>
        <v>Veiklos pajamos 2 (privataus ir NVO sektoriaus)</v>
      </c>
      <c r="D252" s="278" t="str">
        <f t="shared" ca="1" si="183"/>
        <v>False</v>
      </c>
      <c r="E252" s="445">
        <v>0.75</v>
      </c>
      <c r="F252" s="445">
        <v>0.9</v>
      </c>
      <c r="G252" s="445">
        <v>1</v>
      </c>
      <c r="H252" s="445">
        <v>1.1000000000000001</v>
      </c>
      <c r="I252" s="445">
        <v>1.25</v>
      </c>
      <c r="J252" s="404"/>
      <c r="K252" s="404"/>
      <c r="L252" s="404">
        <v>0.75</v>
      </c>
      <c r="M252" s="404">
        <v>0.9</v>
      </c>
      <c r="N252" s="404">
        <v>1</v>
      </c>
      <c r="O252" s="404">
        <v>1.1000000000000001</v>
      </c>
      <c r="P252" s="404">
        <v>1.25</v>
      </c>
      <c r="Q252" s="404"/>
      <c r="R252" s="404"/>
      <c r="S252" s="404"/>
      <c r="T252" s="404"/>
      <c r="U252" s="404"/>
      <c r="V252" s="404"/>
      <c r="W252" s="432"/>
      <c r="X252" s="432"/>
      <c r="Y252" s="432"/>
      <c r="Z252" s="432"/>
      <c r="AA252" s="432"/>
      <c r="AB252" s="432"/>
      <c r="AC252" s="432"/>
      <c r="AD252" s="432"/>
      <c r="AE252" s="432"/>
      <c r="AF252" s="444"/>
      <c r="AG252" s="444"/>
      <c r="AH252" s="444"/>
      <c r="AI252" s="444"/>
      <c r="AJ252" s="444"/>
      <c r="AK252" s="444"/>
      <c r="AL252" s="444"/>
      <c r="AM252" s="444"/>
      <c r="AN252" s="444"/>
      <c r="AO252" s="444"/>
      <c r="AP252" s="444"/>
      <c r="AQ252" s="444"/>
      <c r="AR252" s="444"/>
      <c r="AS252" s="444"/>
      <c r="AT252" s="444"/>
      <c r="AU252" s="444"/>
      <c r="AV252" s="444"/>
      <c r="AW252" s="444"/>
      <c r="AX252" s="444"/>
      <c r="AY252" s="444"/>
      <c r="AZ252" s="444"/>
      <c r="BA252" s="444"/>
      <c r="BB252" s="444"/>
      <c r="BC252" s="444"/>
      <c r="BD252" s="444"/>
      <c r="BE252" s="444"/>
      <c r="BF252" s="444"/>
    </row>
    <row r="253" spans="1:58" s="273" customFormat="1" hidden="1">
      <c r="A253" s="278"/>
      <c r="B253" s="263" t="s">
        <v>374</v>
      </c>
      <c r="C253" s="263" t="str">
        <f t="shared" ca="1" si="182"/>
        <v>Veiklos pajamos 3 (privataus ir NVO sektoriaus)</v>
      </c>
      <c r="D253" s="278" t="str">
        <f t="shared" ca="1" si="183"/>
        <v>False</v>
      </c>
      <c r="E253" s="445">
        <v>0.75</v>
      </c>
      <c r="F253" s="445">
        <v>0.9</v>
      </c>
      <c r="G253" s="445">
        <v>1</v>
      </c>
      <c r="H253" s="445">
        <v>1.1000000000000001</v>
      </c>
      <c r="I253" s="445">
        <v>1.25</v>
      </c>
      <c r="J253" s="404"/>
      <c r="K253" s="404"/>
      <c r="L253" s="404">
        <v>0.75</v>
      </c>
      <c r="M253" s="404">
        <v>0.9</v>
      </c>
      <c r="N253" s="404">
        <v>1</v>
      </c>
      <c r="O253" s="404">
        <v>1.1000000000000001</v>
      </c>
      <c r="P253" s="404">
        <v>1.25</v>
      </c>
      <c r="Q253" s="404"/>
      <c r="R253" s="404"/>
      <c r="S253" s="404"/>
      <c r="T253" s="404"/>
      <c r="U253" s="404"/>
      <c r="V253" s="404"/>
      <c r="W253" s="432"/>
      <c r="X253" s="432"/>
      <c r="Y253" s="432"/>
      <c r="Z253" s="432"/>
      <c r="AA253" s="432"/>
      <c r="AB253" s="432"/>
      <c r="AC253" s="432"/>
      <c r="AD253" s="432"/>
      <c r="AE253" s="432"/>
      <c r="AF253" s="444"/>
      <c r="AG253" s="444"/>
      <c r="AH253" s="444"/>
      <c r="AI253" s="444"/>
      <c r="AJ253" s="444"/>
      <c r="AK253" s="444"/>
      <c r="AL253" s="444"/>
      <c r="AM253" s="444"/>
      <c r="AN253" s="444"/>
      <c r="AO253" s="444"/>
      <c r="AP253" s="444"/>
      <c r="AQ253" s="444"/>
      <c r="AR253" s="444"/>
      <c r="AS253" s="444"/>
      <c r="AT253" s="444"/>
      <c r="AU253" s="444"/>
      <c r="AV253" s="444"/>
      <c r="AW253" s="444"/>
      <c r="AX253" s="444"/>
      <c r="AY253" s="444"/>
      <c r="AZ253" s="444"/>
      <c r="BA253" s="444"/>
      <c r="BB253" s="444"/>
      <c r="BC253" s="444"/>
      <c r="BD253" s="444"/>
      <c r="BE253" s="444"/>
      <c r="BF253" s="444"/>
    </row>
    <row r="254" spans="1:58" s="273" customFormat="1" hidden="1">
      <c r="A254" s="278"/>
      <c r="B254" s="263" t="s">
        <v>375</v>
      </c>
      <c r="C254" s="263" t="str">
        <f t="shared" ca="1" si="182"/>
        <v>Veiklos pajamos 4 (privataus ir NVO sektoriaus)</v>
      </c>
      <c r="D254" s="278" t="str">
        <f t="shared" ca="1" si="183"/>
        <v>False</v>
      </c>
      <c r="E254" s="445">
        <v>0.75</v>
      </c>
      <c r="F254" s="445">
        <v>0.9</v>
      </c>
      <c r="G254" s="445">
        <v>1</v>
      </c>
      <c r="H254" s="445">
        <v>1.1000000000000001</v>
      </c>
      <c r="I254" s="445">
        <v>1.25</v>
      </c>
      <c r="J254" s="404"/>
      <c r="K254" s="404"/>
      <c r="L254" s="404">
        <v>0.75</v>
      </c>
      <c r="M254" s="404">
        <v>0.9</v>
      </c>
      <c r="N254" s="404">
        <v>1</v>
      </c>
      <c r="O254" s="404">
        <v>1.1000000000000001</v>
      </c>
      <c r="P254" s="404">
        <v>1.25</v>
      </c>
      <c r="Q254" s="404"/>
      <c r="R254" s="404"/>
      <c r="S254" s="404"/>
      <c r="T254" s="404"/>
      <c r="U254" s="404"/>
      <c r="V254" s="404"/>
      <c r="W254" s="432"/>
      <c r="X254" s="432"/>
      <c r="Y254" s="432"/>
      <c r="Z254" s="432"/>
      <c r="AA254" s="432"/>
      <c r="AB254" s="432"/>
      <c r="AC254" s="432"/>
      <c r="AD254" s="432"/>
      <c r="AE254" s="432"/>
      <c r="AF254" s="444"/>
      <c r="AG254" s="444"/>
      <c r="AH254" s="444"/>
      <c r="AI254" s="444"/>
      <c r="AJ254" s="444"/>
      <c r="AK254" s="444"/>
      <c r="AL254" s="444"/>
      <c r="AM254" s="444"/>
      <c r="AN254" s="444"/>
      <c r="AO254" s="444"/>
      <c r="AP254" s="444"/>
      <c r="AQ254" s="444"/>
      <c r="AR254" s="444"/>
      <c r="AS254" s="444"/>
      <c r="AT254" s="444"/>
      <c r="AU254" s="444"/>
      <c r="AV254" s="444"/>
      <c r="AW254" s="444"/>
      <c r="AX254" s="444"/>
      <c r="AY254" s="444"/>
      <c r="AZ254" s="444"/>
      <c r="BA254" s="444"/>
      <c r="BB254" s="444"/>
      <c r="BC254" s="444"/>
      <c r="BD254" s="444"/>
      <c r="BE254" s="444"/>
      <c r="BF254" s="444"/>
    </row>
    <row r="255" spans="1:58" s="273" customFormat="1" hidden="1">
      <c r="A255" s="278"/>
      <c r="B255" s="263" t="s">
        <v>376</v>
      </c>
      <c r="C255" s="263" t="str">
        <f t="shared" ca="1" si="182"/>
        <v>Veiklos pajamos 5 (privataus ir NVO sektoriaus)</v>
      </c>
      <c r="D255" s="278" t="str">
        <f t="shared" ca="1" si="183"/>
        <v>False</v>
      </c>
      <c r="E255" s="445">
        <v>0.75</v>
      </c>
      <c r="F255" s="445">
        <v>0.9</v>
      </c>
      <c r="G255" s="445">
        <v>1</v>
      </c>
      <c r="H255" s="445">
        <v>1.1000000000000001</v>
      </c>
      <c r="I255" s="445">
        <v>1.25</v>
      </c>
      <c r="J255" s="404"/>
      <c r="K255" s="404"/>
      <c r="L255" s="404">
        <v>0.75</v>
      </c>
      <c r="M255" s="404">
        <v>0.9</v>
      </c>
      <c r="N255" s="404">
        <v>1</v>
      </c>
      <c r="O255" s="404">
        <v>1.1000000000000001</v>
      </c>
      <c r="P255" s="404">
        <v>1.25</v>
      </c>
      <c r="Q255" s="404"/>
      <c r="R255" s="404"/>
      <c r="S255" s="404"/>
      <c r="T255" s="404"/>
      <c r="U255" s="404"/>
      <c r="V255" s="404"/>
      <c r="W255" s="432"/>
      <c r="X255" s="432"/>
      <c r="Y255" s="432"/>
      <c r="Z255" s="432"/>
      <c r="AA255" s="432"/>
      <c r="AB255" s="432"/>
      <c r="AC255" s="432"/>
      <c r="AD255" s="432"/>
      <c r="AE255" s="432"/>
      <c r="AF255" s="444"/>
      <c r="AG255" s="444"/>
      <c r="AH255" s="444"/>
      <c r="AI255" s="444"/>
      <c r="AJ255" s="444"/>
      <c r="AK255" s="444"/>
      <c r="AL255" s="444"/>
      <c r="AM255" s="444"/>
      <c r="AN255" s="444"/>
      <c r="AO255" s="444"/>
      <c r="AP255" s="444"/>
      <c r="AQ255" s="444"/>
      <c r="AR255" s="444"/>
      <c r="AS255" s="444"/>
      <c r="AT255" s="444"/>
      <c r="AU255" s="444"/>
      <c r="AV255" s="444"/>
      <c r="AW255" s="444"/>
      <c r="AX255" s="444"/>
      <c r="AY255" s="444"/>
      <c r="AZ255" s="444"/>
      <c r="BA255" s="444"/>
      <c r="BB255" s="444"/>
      <c r="BC255" s="444"/>
      <c r="BD255" s="444"/>
      <c r="BE255" s="444"/>
      <c r="BF255" s="444"/>
    </row>
    <row r="256" spans="1:58" s="273" customFormat="1" hidden="1">
      <c r="A256" s="278"/>
      <c r="B256" s="263" t="s">
        <v>149</v>
      </c>
      <c r="C256" s="263" t="str">
        <f t="shared" ca="1" si="182"/>
        <v>MOKESTINĖS PAJAMOS</v>
      </c>
      <c r="D256" s="278" t="str">
        <f t="shared" ca="1" si="183"/>
        <v>False</v>
      </c>
      <c r="E256" s="445">
        <v>0.75</v>
      </c>
      <c r="F256" s="445">
        <v>0.9</v>
      </c>
      <c r="G256" s="445">
        <v>1</v>
      </c>
      <c r="H256" s="445">
        <v>1.1000000000000001</v>
      </c>
      <c r="I256" s="445">
        <v>1.25</v>
      </c>
      <c r="J256" s="404"/>
      <c r="K256" s="404"/>
      <c r="L256" s="404">
        <v>0.75</v>
      </c>
      <c r="M256" s="404">
        <v>0.9</v>
      </c>
      <c r="N256" s="404">
        <v>1</v>
      </c>
      <c r="O256" s="404">
        <v>1.1000000000000001</v>
      </c>
      <c r="P256" s="404">
        <v>1.25</v>
      </c>
      <c r="Q256" s="404"/>
      <c r="R256" s="404"/>
      <c r="S256" s="404"/>
      <c r="T256" s="404"/>
      <c r="U256" s="404"/>
      <c r="V256" s="404"/>
      <c r="W256" s="432"/>
      <c r="X256" s="432"/>
      <c r="Y256" s="432"/>
      <c r="Z256" s="432"/>
      <c r="AA256" s="432"/>
      <c r="AB256" s="432"/>
      <c r="AC256" s="432"/>
      <c r="AD256" s="432"/>
      <c r="AE256" s="432"/>
      <c r="AF256" s="444"/>
      <c r="AG256" s="444"/>
      <c r="AH256" s="444"/>
      <c r="AI256" s="444"/>
      <c r="AJ256" s="444"/>
      <c r="AK256" s="444"/>
      <c r="AL256" s="444"/>
      <c r="AM256" s="444"/>
      <c r="AN256" s="444"/>
      <c r="AO256" s="444"/>
      <c r="AP256" s="444"/>
      <c r="AQ256" s="444"/>
      <c r="AR256" s="444"/>
      <c r="AS256" s="444"/>
      <c r="AT256" s="444"/>
      <c r="AU256" s="444"/>
      <c r="AV256" s="444"/>
      <c r="AW256" s="444"/>
      <c r="AX256" s="444"/>
      <c r="AY256" s="444"/>
      <c r="AZ256" s="444"/>
      <c r="BA256" s="444"/>
      <c r="BB256" s="444"/>
      <c r="BC256" s="444"/>
      <c r="BD256" s="444"/>
      <c r="BE256" s="444"/>
      <c r="BF256" s="444"/>
    </row>
    <row r="257" spans="1:58" s="273" customFormat="1" hidden="1">
      <c r="A257" s="278"/>
      <c r="B257" s="263" t="s">
        <v>27</v>
      </c>
      <c r="C257" s="263" t="str">
        <f t="shared" ca="1" si="182"/>
        <v>SIEKIAMAS REZULTATAS: Oficialiosios paramos vystymuisi kriterijus atitinkančių vystomojo bendradarbiavimo veiklų finansavimo apimtis, dalis nuo bendrųjų nacionalinių pajamų , matavimo vienetas: Procentai</v>
      </c>
      <c r="D257" s="278" t="str">
        <f t="shared" ca="1" si="183"/>
        <v>False</v>
      </c>
      <c r="E257" s="445">
        <v>0.75</v>
      </c>
      <c r="F257" s="445">
        <v>0.9</v>
      </c>
      <c r="G257" s="445">
        <v>1</v>
      </c>
      <c r="H257" s="445">
        <v>1.1000000000000001</v>
      </c>
      <c r="I257" s="445">
        <v>1.25</v>
      </c>
      <c r="J257" s="404"/>
      <c r="K257" s="404"/>
      <c r="L257" s="404">
        <v>0.75</v>
      </c>
      <c r="M257" s="404">
        <v>0.9</v>
      </c>
      <c r="N257" s="404">
        <v>1</v>
      </c>
      <c r="O257" s="404">
        <v>1.1000000000000001</v>
      </c>
      <c r="P257" s="404">
        <v>1.25</v>
      </c>
      <c r="Q257" s="404"/>
      <c r="R257" s="404"/>
      <c r="S257" s="404"/>
      <c r="T257" s="404"/>
      <c r="U257" s="404"/>
      <c r="V257" s="404"/>
      <c r="W257" s="432"/>
      <c r="X257" s="432"/>
      <c r="Y257" s="432"/>
      <c r="Z257" s="432"/>
      <c r="AA257" s="432"/>
      <c r="AB257" s="432"/>
      <c r="AC257" s="432"/>
      <c r="AD257" s="432"/>
      <c r="AE257" s="432"/>
      <c r="AF257" s="444"/>
      <c r="AG257" s="444"/>
      <c r="AH257" s="444"/>
      <c r="AI257" s="444"/>
      <c r="AJ257" s="444"/>
      <c r="AK257" s="444"/>
      <c r="AL257" s="444"/>
      <c r="AM257" s="444"/>
      <c r="AN257" s="444"/>
      <c r="AO257" s="444"/>
      <c r="AP257" s="444"/>
      <c r="AQ257" s="444"/>
      <c r="AR257" s="444"/>
      <c r="AS257" s="444"/>
      <c r="AT257" s="444"/>
      <c r="AU257" s="444"/>
      <c r="AV257" s="444"/>
      <c r="AW257" s="444"/>
      <c r="AX257" s="444"/>
      <c r="AY257" s="444"/>
      <c r="AZ257" s="444"/>
      <c r="BA257" s="444"/>
      <c r="BB257" s="444"/>
      <c r="BC257" s="444"/>
      <c r="BD257" s="444"/>
      <c r="BE257" s="444"/>
      <c r="BF257" s="444"/>
    </row>
    <row r="258" spans="1:58" s="273" customFormat="1" hidden="1">
      <c r="A258" s="278"/>
      <c r="B258" s="263" t="s">
        <v>377</v>
      </c>
      <c r="C258" s="263" t="str">
        <f t="shared" ca="1" si="182"/>
        <v/>
      </c>
      <c r="D258" s="278" t="str">
        <f t="shared" ca="1" si="183"/>
        <v>False</v>
      </c>
      <c r="E258" s="445">
        <v>0.75</v>
      </c>
      <c r="F258" s="445">
        <v>0.9</v>
      </c>
      <c r="G258" s="445">
        <v>1</v>
      </c>
      <c r="H258" s="445">
        <v>1.1000000000000001</v>
      </c>
      <c r="I258" s="445">
        <v>1.25</v>
      </c>
      <c r="J258" s="404"/>
      <c r="K258" s="404"/>
      <c r="L258" s="404">
        <v>0.75</v>
      </c>
      <c r="M258" s="404">
        <v>0.9</v>
      </c>
      <c r="N258" s="404">
        <v>1</v>
      </c>
      <c r="O258" s="404">
        <v>1.1000000000000001</v>
      </c>
      <c r="P258" s="404">
        <v>1.25</v>
      </c>
      <c r="Q258" s="404"/>
      <c r="R258" s="404"/>
      <c r="S258" s="404"/>
      <c r="T258" s="404"/>
      <c r="U258" s="404"/>
      <c r="V258" s="404"/>
      <c r="W258" s="432"/>
      <c r="X258" s="432"/>
      <c r="Y258" s="432"/>
      <c r="Z258" s="432"/>
      <c r="AA258" s="432"/>
      <c r="AB258" s="432"/>
      <c r="AC258" s="432"/>
      <c r="AD258" s="432"/>
      <c r="AE258" s="432"/>
      <c r="AF258" s="444"/>
      <c r="AG258" s="444"/>
      <c r="AH258" s="444"/>
      <c r="AI258" s="444"/>
      <c r="AJ258" s="444"/>
      <c r="AK258" s="444"/>
      <c r="AL258" s="444"/>
      <c r="AM258" s="444"/>
      <c r="AN258" s="444"/>
      <c r="AO258" s="444"/>
      <c r="AP258" s="444"/>
      <c r="AQ258" s="444"/>
      <c r="AR258" s="444"/>
      <c r="AS258" s="444"/>
      <c r="AT258" s="444"/>
      <c r="AU258" s="444"/>
      <c r="AV258" s="444"/>
      <c r="AW258" s="444"/>
      <c r="AX258" s="444"/>
      <c r="AY258" s="444"/>
      <c r="AZ258" s="444"/>
      <c r="BA258" s="444"/>
      <c r="BB258" s="444"/>
      <c r="BC258" s="444"/>
      <c r="BD258" s="444"/>
      <c r="BE258" s="444"/>
      <c r="BF258" s="444"/>
    </row>
    <row r="259" spans="1:58" s="273" customFormat="1" hidden="1">
      <c r="A259" s="278"/>
      <c r="B259" s="263" t="s">
        <v>378</v>
      </c>
      <c r="C259" s="263" t="str">
        <f t="shared" ca="1" si="182"/>
        <v/>
      </c>
      <c r="D259" s="278" t="str">
        <f t="shared" ca="1" si="183"/>
        <v>False</v>
      </c>
      <c r="E259" s="445">
        <v>0.75</v>
      </c>
      <c r="F259" s="445">
        <v>0.9</v>
      </c>
      <c r="G259" s="445">
        <v>1</v>
      </c>
      <c r="H259" s="445">
        <v>1.1000000000000001</v>
      </c>
      <c r="I259" s="445">
        <v>1.25</v>
      </c>
      <c r="J259" s="404"/>
      <c r="K259" s="404"/>
      <c r="L259" s="404">
        <v>0.75</v>
      </c>
      <c r="M259" s="404">
        <v>0.9</v>
      </c>
      <c r="N259" s="404">
        <v>1</v>
      </c>
      <c r="O259" s="404">
        <v>1.1000000000000001</v>
      </c>
      <c r="P259" s="404">
        <v>1.25</v>
      </c>
      <c r="Q259" s="404"/>
      <c r="R259" s="404"/>
      <c r="S259" s="404"/>
      <c r="T259" s="404"/>
      <c r="U259" s="404"/>
      <c r="V259" s="404"/>
      <c r="W259" s="432"/>
      <c r="X259" s="432"/>
      <c r="Y259" s="432"/>
      <c r="Z259" s="432"/>
      <c r="AA259" s="432"/>
      <c r="AB259" s="432"/>
      <c r="AC259" s="432"/>
      <c r="AD259" s="432"/>
      <c r="AE259" s="432"/>
      <c r="AF259" s="444"/>
      <c r="AG259" s="444"/>
      <c r="AH259" s="444"/>
      <c r="AI259" s="444"/>
      <c r="AJ259" s="444"/>
      <c r="AK259" s="444"/>
      <c r="AL259" s="444"/>
      <c r="AM259" s="444"/>
      <c r="AN259" s="444"/>
      <c r="AO259" s="444"/>
      <c r="AP259" s="444"/>
      <c r="AQ259" s="444"/>
      <c r="AR259" s="444"/>
      <c r="AS259" s="444"/>
      <c r="AT259" s="444"/>
      <c r="AU259" s="444"/>
      <c r="AV259" s="444"/>
      <c r="AW259" s="444"/>
      <c r="AX259" s="444"/>
      <c r="AY259" s="444"/>
      <c r="AZ259" s="444"/>
      <c r="BA259" s="444"/>
      <c r="BB259" s="444"/>
      <c r="BC259" s="444"/>
      <c r="BD259" s="444"/>
      <c r="BE259" s="444"/>
      <c r="BF259" s="444"/>
    </row>
    <row r="260" spans="1:58" s="273" customFormat="1" hidden="1">
      <c r="A260" s="278"/>
      <c r="B260" s="263" t="s">
        <v>379</v>
      </c>
      <c r="C260" s="263" t="str">
        <f t="shared" ca="1" si="182"/>
        <v/>
      </c>
      <c r="D260" s="278" t="str">
        <f t="shared" ca="1" si="183"/>
        <v>False</v>
      </c>
      <c r="E260" s="445">
        <v>0.75</v>
      </c>
      <c r="F260" s="445">
        <v>0.9</v>
      </c>
      <c r="G260" s="445">
        <v>1</v>
      </c>
      <c r="H260" s="445">
        <v>1.1000000000000001</v>
      </c>
      <c r="I260" s="445">
        <v>1.25</v>
      </c>
      <c r="J260" s="404"/>
      <c r="K260" s="404"/>
      <c r="L260" s="404">
        <v>0.75</v>
      </c>
      <c r="M260" s="404">
        <v>0.9</v>
      </c>
      <c r="N260" s="404">
        <v>1</v>
      </c>
      <c r="O260" s="404">
        <v>1.1000000000000001</v>
      </c>
      <c r="P260" s="404">
        <v>1.25</v>
      </c>
      <c r="Q260" s="404"/>
      <c r="R260" s="404"/>
      <c r="S260" s="404"/>
      <c r="T260" s="404"/>
      <c r="U260" s="404"/>
      <c r="V260" s="404"/>
      <c r="W260" s="432"/>
      <c r="X260" s="432"/>
      <c r="Y260" s="432"/>
      <c r="Z260" s="432"/>
      <c r="AA260" s="432"/>
      <c r="AB260" s="432"/>
      <c r="AC260" s="432"/>
      <c r="AD260" s="432"/>
      <c r="AE260" s="432"/>
      <c r="AF260" s="444"/>
      <c r="AG260" s="444"/>
      <c r="AH260" s="444"/>
      <c r="AI260" s="444"/>
      <c r="AJ260" s="444"/>
      <c r="AK260" s="444"/>
      <c r="AL260" s="444"/>
      <c r="AM260" s="444"/>
      <c r="AN260" s="444"/>
      <c r="AO260" s="444"/>
      <c r="AP260" s="444"/>
      <c r="AQ260" s="444"/>
      <c r="AR260" s="444"/>
      <c r="AS260" s="444"/>
      <c r="AT260" s="444"/>
      <c r="AU260" s="444"/>
      <c r="AV260" s="444"/>
      <c r="AW260" s="444"/>
      <c r="AX260" s="444"/>
      <c r="AY260" s="444"/>
      <c r="AZ260" s="444"/>
      <c r="BA260" s="444"/>
      <c r="BB260" s="444"/>
      <c r="BC260" s="444"/>
      <c r="BD260" s="444"/>
      <c r="BE260" s="444"/>
      <c r="BF260" s="444"/>
    </row>
    <row r="261" spans="1:58" s="273" customFormat="1" hidden="1">
      <c r="A261" s="278"/>
      <c r="B261" s="263" t="s">
        <v>380</v>
      </c>
      <c r="C261" s="263" t="str">
        <f t="shared" ca="1" si="182"/>
        <v/>
      </c>
      <c r="D261" s="278" t="str">
        <f t="shared" ca="1" si="183"/>
        <v>False</v>
      </c>
      <c r="E261" s="445">
        <v>0.75</v>
      </c>
      <c r="F261" s="445">
        <v>0.9</v>
      </c>
      <c r="G261" s="445">
        <v>1</v>
      </c>
      <c r="H261" s="445">
        <v>1.1000000000000001</v>
      </c>
      <c r="I261" s="445">
        <v>1.25</v>
      </c>
      <c r="J261" s="404"/>
      <c r="K261" s="404"/>
      <c r="L261" s="404">
        <v>0.75</v>
      </c>
      <c r="M261" s="404">
        <v>0.9</v>
      </c>
      <c r="N261" s="404">
        <v>1</v>
      </c>
      <c r="O261" s="404">
        <v>1.1000000000000001</v>
      </c>
      <c r="P261" s="404">
        <v>1.25</v>
      </c>
      <c r="Q261" s="404"/>
      <c r="R261" s="404"/>
      <c r="S261" s="404"/>
      <c r="T261" s="404"/>
      <c r="U261" s="404"/>
      <c r="V261" s="404"/>
      <c r="W261" s="432"/>
      <c r="X261" s="432"/>
      <c r="Y261" s="432"/>
      <c r="Z261" s="432"/>
      <c r="AA261" s="432"/>
      <c r="AB261" s="432"/>
      <c r="AC261" s="432"/>
      <c r="AD261" s="432"/>
      <c r="AE261" s="432"/>
      <c r="AF261" s="444"/>
      <c r="AG261" s="444"/>
      <c r="AH261" s="444"/>
      <c r="AI261" s="444"/>
      <c r="AJ261" s="444"/>
      <c r="AK261" s="444"/>
      <c r="AL261" s="444"/>
      <c r="AM261" s="444"/>
      <c r="AN261" s="444"/>
      <c r="AO261" s="444"/>
      <c r="AP261" s="444"/>
      <c r="AQ261" s="444"/>
      <c r="AR261" s="444"/>
      <c r="AS261" s="444"/>
      <c r="AT261" s="444"/>
      <c r="AU261" s="444"/>
      <c r="AV261" s="444"/>
      <c r="AW261" s="444"/>
      <c r="AX261" s="444"/>
      <c r="AY261" s="444"/>
      <c r="AZ261" s="444"/>
      <c r="BA261" s="444"/>
      <c r="BB261" s="444"/>
      <c r="BC261" s="444"/>
      <c r="BD261" s="444"/>
      <c r="BE261" s="444"/>
      <c r="BF261" s="444"/>
    </row>
    <row r="262" spans="1:58" s="273" customFormat="1" hidden="1">
      <c r="A262" s="278"/>
      <c r="B262" s="263" t="s">
        <v>381</v>
      </c>
      <c r="C262" s="263" t="str">
        <f t="shared" ca="1" si="182"/>
        <v/>
      </c>
      <c r="D262" s="278" t="str">
        <f t="shared" ca="1" si="183"/>
        <v>False</v>
      </c>
      <c r="E262" s="445">
        <v>0.75</v>
      </c>
      <c r="F262" s="445">
        <v>0.9</v>
      </c>
      <c r="G262" s="445">
        <v>1</v>
      </c>
      <c r="H262" s="445">
        <v>1.1000000000000001</v>
      </c>
      <c r="I262" s="445">
        <v>1.25</v>
      </c>
      <c r="J262" s="404"/>
      <c r="K262" s="404"/>
      <c r="L262" s="404">
        <v>0.75</v>
      </c>
      <c r="M262" s="404">
        <v>0.9</v>
      </c>
      <c r="N262" s="404">
        <v>1</v>
      </c>
      <c r="O262" s="404">
        <v>1.1000000000000001</v>
      </c>
      <c r="P262" s="404">
        <v>1.25</v>
      </c>
      <c r="Q262" s="404"/>
      <c r="R262" s="404"/>
      <c r="S262" s="404"/>
      <c r="T262" s="404"/>
      <c r="U262" s="404"/>
      <c r="V262" s="404"/>
      <c r="W262" s="432"/>
      <c r="X262" s="432"/>
      <c r="Y262" s="432"/>
      <c r="Z262" s="432"/>
      <c r="AA262" s="432"/>
      <c r="AB262" s="432"/>
      <c r="AC262" s="432"/>
      <c r="AD262" s="432"/>
      <c r="AE262" s="432"/>
      <c r="AF262" s="444"/>
      <c r="AG262" s="444"/>
      <c r="AH262" s="444"/>
      <c r="AI262" s="444"/>
      <c r="AJ262" s="444"/>
      <c r="AK262" s="444"/>
      <c r="AL262" s="444"/>
      <c r="AM262" s="444"/>
      <c r="AN262" s="444"/>
      <c r="AO262" s="444"/>
      <c r="AP262" s="444"/>
      <c r="AQ262" s="444"/>
      <c r="AR262" s="444"/>
      <c r="AS262" s="444"/>
      <c r="AT262" s="444"/>
      <c r="AU262" s="444"/>
      <c r="AV262" s="444"/>
      <c r="AW262" s="444"/>
      <c r="AX262" s="444"/>
      <c r="AY262" s="444"/>
      <c r="AZ262" s="444"/>
      <c r="BA262" s="444"/>
      <c r="BB262" s="444"/>
      <c r="BC262" s="444"/>
      <c r="BD262" s="444"/>
      <c r="BE262" s="444"/>
      <c r="BF262" s="444"/>
    </row>
    <row r="263" spans="1:58" s="273" customFormat="1" hidden="1">
      <c r="A263" s="278"/>
      <c r="B263" s="263" t="s">
        <v>382</v>
      </c>
      <c r="C263" s="263" t="str">
        <f t="shared" ca="1" si="182"/>
        <v/>
      </c>
      <c r="D263" s="278" t="str">
        <f t="shared" ca="1" si="183"/>
        <v>False</v>
      </c>
      <c r="E263" s="445">
        <v>0.75</v>
      </c>
      <c r="F263" s="445">
        <v>0.9</v>
      </c>
      <c r="G263" s="445">
        <v>1</v>
      </c>
      <c r="H263" s="445">
        <v>1.1000000000000001</v>
      </c>
      <c r="I263" s="445">
        <v>1.25</v>
      </c>
      <c r="J263" s="404"/>
      <c r="K263" s="404"/>
      <c r="L263" s="404">
        <v>0.75</v>
      </c>
      <c r="M263" s="404">
        <v>0.9</v>
      </c>
      <c r="N263" s="404">
        <v>1</v>
      </c>
      <c r="O263" s="404">
        <v>1.1000000000000001</v>
      </c>
      <c r="P263" s="404">
        <v>1.25</v>
      </c>
      <c r="Q263" s="404"/>
      <c r="R263" s="404"/>
      <c r="S263" s="404"/>
      <c r="T263" s="404"/>
      <c r="U263" s="404"/>
      <c r="V263" s="404"/>
      <c r="W263" s="432"/>
      <c r="X263" s="432"/>
      <c r="Y263" s="432"/>
      <c r="Z263" s="432"/>
      <c r="AA263" s="432"/>
      <c r="AB263" s="432"/>
      <c r="AC263" s="432"/>
      <c r="AD263" s="432"/>
      <c r="AE263" s="432"/>
      <c r="AF263" s="444"/>
      <c r="AG263" s="444"/>
      <c r="AH263" s="444"/>
      <c r="AI263" s="444"/>
      <c r="AJ263" s="444"/>
      <c r="AK263" s="444"/>
      <c r="AL263" s="444"/>
      <c r="AM263" s="444"/>
      <c r="AN263" s="444"/>
      <c r="AO263" s="444"/>
      <c r="AP263" s="444"/>
      <c r="AQ263" s="444"/>
      <c r="AR263" s="444"/>
      <c r="AS263" s="444"/>
      <c r="AT263" s="444"/>
      <c r="AU263" s="444"/>
      <c r="AV263" s="444"/>
      <c r="AW263" s="444"/>
      <c r="AX263" s="444"/>
      <c r="AY263" s="444"/>
      <c r="AZ263" s="444"/>
      <c r="BA263" s="444"/>
      <c r="BB263" s="444"/>
      <c r="BC263" s="444"/>
      <c r="BD263" s="444"/>
      <c r="BE263" s="444"/>
      <c r="BF263" s="444"/>
    </row>
    <row r="264" spans="1:58" s="273" customFormat="1" hidden="1">
      <c r="A264" s="278"/>
      <c r="B264" s="263" t="s">
        <v>383</v>
      </c>
      <c r="C264" s="263" t="str">
        <f t="shared" ca="1" si="182"/>
        <v/>
      </c>
      <c r="D264" s="278" t="str">
        <f t="shared" ca="1" si="183"/>
        <v>False</v>
      </c>
      <c r="E264" s="445">
        <v>0.75</v>
      </c>
      <c r="F264" s="445">
        <v>0.9</v>
      </c>
      <c r="G264" s="445">
        <v>1</v>
      </c>
      <c r="H264" s="445">
        <v>1.1000000000000001</v>
      </c>
      <c r="I264" s="445">
        <v>1.25</v>
      </c>
      <c r="J264" s="404"/>
      <c r="K264" s="404"/>
      <c r="L264" s="404">
        <v>0.75</v>
      </c>
      <c r="M264" s="404">
        <v>0.9</v>
      </c>
      <c r="N264" s="404">
        <v>1</v>
      </c>
      <c r="O264" s="404">
        <v>1.1000000000000001</v>
      </c>
      <c r="P264" s="404">
        <v>1.25</v>
      </c>
      <c r="Q264" s="404"/>
      <c r="R264" s="404"/>
      <c r="S264" s="404"/>
      <c r="T264" s="404"/>
      <c r="U264" s="404"/>
      <c r="V264" s="404"/>
      <c r="W264" s="432"/>
      <c r="X264" s="432"/>
      <c r="Y264" s="432"/>
      <c r="Z264" s="432"/>
      <c r="AA264" s="432"/>
      <c r="AB264" s="432"/>
      <c r="AC264" s="432"/>
      <c r="AD264" s="432"/>
      <c r="AE264" s="432"/>
      <c r="AF264" s="444"/>
      <c r="AG264" s="444"/>
      <c r="AH264" s="444"/>
      <c r="AI264" s="444"/>
      <c r="AJ264" s="444"/>
      <c r="AK264" s="444"/>
      <c r="AL264" s="444"/>
      <c r="AM264" s="444"/>
      <c r="AN264" s="444"/>
      <c r="AO264" s="444"/>
      <c r="AP264" s="444"/>
      <c r="AQ264" s="444"/>
      <c r="AR264" s="444"/>
      <c r="AS264" s="444"/>
      <c r="AT264" s="444"/>
      <c r="AU264" s="444"/>
      <c r="AV264" s="444"/>
      <c r="AW264" s="444"/>
      <c r="AX264" s="444"/>
      <c r="AY264" s="444"/>
      <c r="AZ264" s="444"/>
      <c r="BA264" s="444"/>
      <c r="BB264" s="444"/>
      <c r="BC264" s="444"/>
      <c r="BD264" s="444"/>
      <c r="BE264" s="444"/>
      <c r="BF264" s="444"/>
    </row>
    <row r="265" spans="1:58" s="273" customFormat="1" hidden="1">
      <c r="A265" s="278"/>
      <c r="B265" s="263" t="s">
        <v>384</v>
      </c>
      <c r="C265" s="263" t="str">
        <f t="shared" ca="1" si="182"/>
        <v/>
      </c>
      <c r="D265" s="278" t="str">
        <f t="shared" ca="1" si="183"/>
        <v>False</v>
      </c>
      <c r="E265" s="445">
        <v>1.25</v>
      </c>
      <c r="F265" s="445">
        <v>1.1000000000000001</v>
      </c>
      <c r="G265" s="445">
        <v>1</v>
      </c>
      <c r="H265" s="445">
        <v>0.9</v>
      </c>
      <c r="I265" s="445">
        <v>0.75</v>
      </c>
      <c r="J265" s="404"/>
      <c r="K265" s="404"/>
      <c r="L265" s="404">
        <v>1.25</v>
      </c>
      <c r="M265" s="404">
        <v>1.1000000000000001</v>
      </c>
      <c r="N265" s="404">
        <v>1</v>
      </c>
      <c r="O265" s="404">
        <v>0.9</v>
      </c>
      <c r="P265" s="404">
        <v>0.75</v>
      </c>
      <c r="Q265" s="404"/>
      <c r="R265" s="404"/>
      <c r="S265" s="404"/>
      <c r="T265" s="404"/>
      <c r="U265" s="404"/>
      <c r="V265" s="404"/>
      <c r="W265" s="432"/>
      <c r="X265" s="432"/>
      <c r="Y265" s="432"/>
      <c r="Z265" s="432"/>
      <c r="AA265" s="432"/>
      <c r="AB265" s="432"/>
      <c r="AC265" s="432"/>
      <c r="AD265" s="432"/>
      <c r="AE265" s="432"/>
      <c r="AF265" s="444"/>
      <c r="AG265" s="444"/>
      <c r="AH265" s="444"/>
      <c r="AI265" s="444"/>
      <c r="AJ265" s="444"/>
      <c r="AK265" s="444"/>
      <c r="AL265" s="444"/>
      <c r="AM265" s="444"/>
      <c r="AN265" s="444"/>
      <c r="AO265" s="444"/>
      <c r="AP265" s="444"/>
      <c r="AQ265" s="444"/>
      <c r="AR265" s="444"/>
      <c r="AS265" s="444"/>
      <c r="AT265" s="444"/>
      <c r="AU265" s="444"/>
      <c r="AV265" s="444"/>
      <c r="AW265" s="444"/>
      <c r="AX265" s="444"/>
      <c r="AY265" s="444"/>
      <c r="AZ265" s="444"/>
      <c r="BA265" s="444"/>
      <c r="BB265" s="444"/>
      <c r="BC265" s="444"/>
      <c r="BD265" s="444"/>
      <c r="BE265" s="444"/>
      <c r="BF265" s="444"/>
    </row>
    <row r="266" spans="1:58" s="273" customFormat="1" hidden="1">
      <c r="A266" s="278"/>
      <c r="B266" s="263" t="s">
        <v>385</v>
      </c>
      <c r="C266" s="263" t="str">
        <f t="shared" ca="1" si="182"/>
        <v/>
      </c>
      <c r="D266" s="278" t="str">
        <f t="shared" ca="1" si="183"/>
        <v>False</v>
      </c>
      <c r="E266" s="445">
        <v>1.25</v>
      </c>
      <c r="F266" s="445">
        <v>1.1000000000000001</v>
      </c>
      <c r="G266" s="445">
        <v>1</v>
      </c>
      <c r="H266" s="445">
        <v>0.9</v>
      </c>
      <c r="I266" s="445">
        <v>0.75</v>
      </c>
      <c r="J266" s="404"/>
      <c r="K266" s="404"/>
      <c r="L266" s="404">
        <v>1.25</v>
      </c>
      <c r="M266" s="404">
        <v>1.1000000000000001</v>
      </c>
      <c r="N266" s="404">
        <v>1</v>
      </c>
      <c r="O266" s="404">
        <v>0.9</v>
      </c>
      <c r="P266" s="404">
        <v>0.75</v>
      </c>
      <c r="Q266" s="404"/>
      <c r="R266" s="404"/>
      <c r="S266" s="404"/>
      <c r="T266" s="404"/>
      <c r="U266" s="404"/>
      <c r="V266" s="404"/>
      <c r="W266" s="432"/>
      <c r="X266" s="432"/>
      <c r="Y266" s="432"/>
      <c r="Z266" s="432"/>
      <c r="AA266" s="432"/>
      <c r="AB266" s="432"/>
      <c r="AC266" s="432"/>
      <c r="AD266" s="432"/>
      <c r="AE266" s="432"/>
      <c r="AF266" s="444"/>
      <c r="AG266" s="444"/>
      <c r="AH266" s="444"/>
      <c r="AI266" s="444"/>
      <c r="AJ266" s="444"/>
      <c r="AK266" s="444"/>
      <c r="AL266" s="444"/>
      <c r="AM266" s="444"/>
      <c r="AN266" s="444"/>
      <c r="AO266" s="444"/>
      <c r="AP266" s="444"/>
      <c r="AQ266" s="444"/>
      <c r="AR266" s="444"/>
      <c r="AS266" s="444"/>
      <c r="AT266" s="444"/>
      <c r="AU266" s="444"/>
      <c r="AV266" s="444"/>
      <c r="AW266" s="444"/>
      <c r="AX266" s="444"/>
      <c r="AY266" s="444"/>
      <c r="AZ266" s="444"/>
      <c r="BA266" s="444"/>
      <c r="BB266" s="444"/>
      <c r="BC266" s="444"/>
      <c r="BD266" s="444"/>
      <c r="BE266" s="444"/>
      <c r="BF266" s="444"/>
    </row>
    <row r="267" spans="1:58" s="273" customFormat="1" hidden="1">
      <c r="A267" s="278"/>
      <c r="B267" s="263" t="s">
        <v>386</v>
      </c>
      <c r="C267" s="263" t="str">
        <f t="shared" ca="1" si="182"/>
        <v/>
      </c>
      <c r="D267" s="278" t="str">
        <f t="shared" ca="1" si="183"/>
        <v>False</v>
      </c>
      <c r="E267" s="445">
        <v>1.25</v>
      </c>
      <c r="F267" s="445">
        <v>1.1000000000000001</v>
      </c>
      <c r="G267" s="445">
        <v>1</v>
      </c>
      <c r="H267" s="445">
        <v>0.9</v>
      </c>
      <c r="I267" s="445">
        <v>0.75</v>
      </c>
      <c r="J267" s="404"/>
      <c r="K267" s="404"/>
      <c r="L267" s="404">
        <v>1.25</v>
      </c>
      <c r="M267" s="404">
        <v>1.1000000000000001</v>
      </c>
      <c r="N267" s="404">
        <v>1</v>
      </c>
      <c r="O267" s="404">
        <v>0.9</v>
      </c>
      <c r="P267" s="404">
        <v>0.75</v>
      </c>
      <c r="Q267" s="404"/>
      <c r="R267" s="404"/>
      <c r="S267" s="404"/>
      <c r="T267" s="404"/>
      <c r="U267" s="404"/>
      <c r="V267" s="404"/>
      <c r="W267" s="432"/>
      <c r="X267" s="432"/>
      <c r="Y267" s="432"/>
      <c r="Z267" s="432"/>
      <c r="AA267" s="432"/>
      <c r="AB267" s="432"/>
      <c r="AC267" s="432"/>
      <c r="AD267" s="432"/>
      <c r="AE267" s="432"/>
      <c r="AF267" s="444"/>
      <c r="AG267" s="444"/>
      <c r="AH267" s="444"/>
      <c r="AI267" s="444"/>
      <c r="AJ267" s="444"/>
      <c r="AK267" s="444"/>
      <c r="AL267" s="444"/>
      <c r="AM267" s="444"/>
      <c r="AN267" s="444"/>
      <c r="AO267" s="444"/>
      <c r="AP267" s="444"/>
      <c r="AQ267" s="444"/>
      <c r="AR267" s="444"/>
      <c r="AS267" s="444"/>
      <c r="AT267" s="444"/>
      <c r="AU267" s="444"/>
      <c r="AV267" s="444"/>
      <c r="AW267" s="444"/>
      <c r="AX267" s="444"/>
      <c r="AY267" s="444"/>
      <c r="AZ267" s="444"/>
      <c r="BA267" s="444"/>
      <c r="BB267" s="444"/>
      <c r="BC267" s="444"/>
      <c r="BD267" s="444"/>
      <c r="BE267" s="444"/>
      <c r="BF267" s="444"/>
    </row>
    <row r="268" spans="1:58" s="273" customFormat="1">
      <c r="A268" s="278"/>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61"/>
      <c r="AD268" s="261"/>
      <c r="AE268" s="261"/>
    </row>
    <row r="269" spans="1:58" s="273" customFormat="1">
      <c r="A269" s="278"/>
      <c r="B269" s="371"/>
      <c r="C269" s="59" t="s">
        <v>436</v>
      </c>
      <c r="D269" s="278"/>
      <c r="E269" s="371"/>
      <c r="F269" s="438"/>
      <c r="G269" s="438"/>
      <c r="H269" s="438"/>
      <c r="I269" s="438"/>
      <c r="J269" s="438"/>
      <c r="K269" s="438"/>
      <c r="L269" s="410"/>
      <c r="M269" s="285"/>
      <c r="N269" s="285"/>
      <c r="O269" s="278"/>
      <c r="P269" s="278"/>
      <c r="Q269" s="278"/>
      <c r="R269" s="278"/>
      <c r="S269" s="278"/>
      <c r="T269" s="278"/>
      <c r="U269" s="278"/>
      <c r="V269" s="278"/>
      <c r="W269" s="278"/>
      <c r="X269" s="278"/>
      <c r="Y269" s="278"/>
      <c r="Z269" s="278"/>
      <c r="AA269" s="278"/>
      <c r="AB269" s="278"/>
      <c r="AC269" s="261"/>
      <c r="AD269" s="261"/>
      <c r="AE269" s="261"/>
    </row>
    <row r="270" spans="1:58" s="273" customFormat="1">
      <c r="A270" s="278"/>
      <c r="B270" s="372"/>
      <c r="C270" s="427" t="s">
        <v>430</v>
      </c>
      <c r="D270" s="278"/>
      <c r="E270" s="436" t="s">
        <v>422</v>
      </c>
      <c r="F270" s="436" t="s">
        <v>423</v>
      </c>
      <c r="G270" s="436" t="s">
        <v>424</v>
      </c>
      <c r="H270" s="436" t="s">
        <v>425</v>
      </c>
      <c r="I270" s="436" t="s">
        <v>426</v>
      </c>
      <c r="J270" s="439"/>
      <c r="K270" s="439"/>
      <c r="L270" s="439"/>
      <c r="M270" s="439"/>
      <c r="N270" s="439"/>
      <c r="O270" s="278"/>
      <c r="P270" s="278"/>
      <c r="Q270" s="278"/>
      <c r="R270" s="278"/>
      <c r="S270" s="278"/>
      <c r="T270" s="278"/>
      <c r="U270" s="278"/>
      <c r="V270" s="278"/>
      <c r="W270" s="278"/>
      <c r="X270" s="278"/>
      <c r="Y270" s="278"/>
      <c r="Z270" s="278"/>
      <c r="AA270" s="278"/>
      <c r="AB270" s="278"/>
      <c r="AC270" s="261"/>
      <c r="AD270" s="261"/>
      <c r="AE270" s="261"/>
    </row>
    <row r="271" spans="1:58" s="273" customFormat="1">
      <c r="A271" s="278"/>
      <c r="B271" s="278"/>
      <c r="C271" s="425" t="s">
        <v>240</v>
      </c>
      <c r="D271" s="263"/>
      <c r="E271" s="446" t="s">
        <v>415</v>
      </c>
      <c r="F271" s="446" t="s">
        <v>415</v>
      </c>
      <c r="G271" s="446" t="s">
        <v>415</v>
      </c>
      <c r="H271" s="446" t="s">
        <v>415</v>
      </c>
      <c r="I271" s="446" t="s">
        <v>415</v>
      </c>
      <c r="J271" s="285"/>
      <c r="K271" s="285"/>
      <c r="L271" s="285"/>
      <c r="M271" s="285"/>
      <c r="N271" s="285"/>
      <c r="O271" s="278"/>
      <c r="P271" s="278"/>
      <c r="Q271" s="278"/>
      <c r="R271" s="278"/>
      <c r="S271" s="278"/>
      <c r="T271" s="278"/>
      <c r="U271" s="278"/>
      <c r="V271" s="278"/>
      <c r="W271" s="278"/>
      <c r="X271" s="278"/>
      <c r="Y271" s="278"/>
      <c r="Z271" s="278"/>
      <c r="AA271" s="278"/>
      <c r="AB271" s="278"/>
      <c r="AC271" s="261"/>
      <c r="AD271" s="261"/>
      <c r="AE271" s="261"/>
    </row>
    <row r="272" spans="1:58" s="273" customFormat="1">
      <c r="A272" s="278"/>
      <c r="B272" s="278"/>
      <c r="C272" s="425" t="s">
        <v>285</v>
      </c>
      <c r="D272" s="263"/>
      <c r="E272" s="446" t="s">
        <v>415</v>
      </c>
      <c r="F272" s="446" t="s">
        <v>415</v>
      </c>
      <c r="G272" s="446" t="s">
        <v>415</v>
      </c>
      <c r="H272" s="446" t="s">
        <v>415</v>
      </c>
      <c r="I272" s="446" t="s">
        <v>415</v>
      </c>
      <c r="J272" s="285"/>
      <c r="K272" s="285"/>
      <c r="L272" s="285"/>
      <c r="M272" s="285"/>
      <c r="N272" s="285"/>
      <c r="O272" s="278"/>
      <c r="P272" s="278"/>
      <c r="Q272" s="278"/>
      <c r="R272" s="278"/>
      <c r="S272" s="278"/>
      <c r="T272" s="278"/>
      <c r="U272" s="278"/>
      <c r="V272" s="278"/>
      <c r="W272" s="278"/>
      <c r="X272" s="278"/>
      <c r="Y272" s="278"/>
      <c r="Z272" s="278"/>
      <c r="AA272" s="278"/>
      <c r="AB272" s="278"/>
      <c r="AC272" s="261"/>
      <c r="AD272" s="261"/>
      <c r="AE272" s="261"/>
    </row>
    <row r="273" spans="1:31" s="273" customFormat="1">
      <c r="A273" s="278"/>
      <c r="B273" s="278"/>
      <c r="C273" s="425" t="s">
        <v>286</v>
      </c>
      <c r="D273" s="263"/>
      <c r="E273" s="446" t="s">
        <v>415</v>
      </c>
      <c r="F273" s="446" t="s">
        <v>415</v>
      </c>
      <c r="G273" s="446" t="s">
        <v>415</v>
      </c>
      <c r="H273" s="446" t="s">
        <v>415</v>
      </c>
      <c r="I273" s="446" t="s">
        <v>415</v>
      </c>
      <c r="J273" s="285"/>
      <c r="K273" s="285" t="s">
        <v>414</v>
      </c>
      <c r="L273" s="285"/>
      <c r="M273" s="285"/>
      <c r="N273" s="285"/>
      <c r="O273" s="278"/>
      <c r="P273" s="278"/>
      <c r="Q273" s="278"/>
      <c r="R273" s="278"/>
      <c r="S273" s="278"/>
      <c r="T273" s="278"/>
      <c r="U273" s="278"/>
      <c r="V273" s="278"/>
      <c r="W273" s="278"/>
      <c r="X273" s="278"/>
      <c r="Y273" s="278"/>
      <c r="Z273" s="278"/>
      <c r="AA273" s="278"/>
      <c r="AB273" s="278"/>
      <c r="AC273" s="261"/>
      <c r="AD273" s="261"/>
      <c r="AE273" s="261"/>
    </row>
    <row r="274" spans="1:31" s="273" customFormat="1">
      <c r="A274" s="278"/>
      <c r="B274" s="285"/>
      <c r="C274" s="425" t="s">
        <v>261</v>
      </c>
      <c r="D274" s="263"/>
      <c r="E274" s="446" t="s">
        <v>415</v>
      </c>
      <c r="F274" s="446" t="s">
        <v>415</v>
      </c>
      <c r="G274" s="446" t="s">
        <v>415</v>
      </c>
      <c r="H274" s="446" t="s">
        <v>415</v>
      </c>
      <c r="I274" s="446" t="s">
        <v>415</v>
      </c>
      <c r="J274" s="285"/>
      <c r="K274" s="285"/>
      <c r="L274" s="285"/>
      <c r="M274" s="285"/>
      <c r="N274" s="285" t="s">
        <v>414</v>
      </c>
      <c r="O274" s="278"/>
      <c r="P274" s="278"/>
      <c r="Q274" s="278"/>
      <c r="R274" s="278"/>
      <c r="S274" s="278"/>
      <c r="T274" s="278"/>
      <c r="U274" s="278"/>
      <c r="V274" s="278"/>
      <c r="W274" s="278"/>
      <c r="X274" s="278"/>
      <c r="Y274" s="278"/>
      <c r="Z274" s="278"/>
      <c r="AA274" s="278"/>
      <c r="AB274" s="278"/>
      <c r="AC274" s="261"/>
      <c r="AD274" s="261"/>
      <c r="AE274" s="261"/>
    </row>
    <row r="275" spans="1:31" s="273" customFormat="1">
      <c r="A275" s="278"/>
      <c r="B275" s="285"/>
      <c r="C275" s="425" t="s">
        <v>398</v>
      </c>
      <c r="D275" s="263"/>
      <c r="E275" s="446" t="s">
        <v>415</v>
      </c>
      <c r="F275" s="446" t="s">
        <v>415</v>
      </c>
      <c r="G275" s="446" t="s">
        <v>415</v>
      </c>
      <c r="H275" s="446" t="s">
        <v>415</v>
      </c>
      <c r="I275" s="446" t="s">
        <v>415</v>
      </c>
      <c r="J275" s="285"/>
      <c r="K275" s="285"/>
      <c r="L275" s="285"/>
      <c r="M275" s="285"/>
      <c r="N275" s="285"/>
      <c r="O275" s="278"/>
      <c r="P275" s="278"/>
      <c r="Q275" s="278" t="s">
        <v>414</v>
      </c>
      <c r="R275" s="278"/>
      <c r="S275" s="278"/>
      <c r="T275" s="278"/>
      <c r="U275" s="278"/>
      <c r="V275" s="278"/>
      <c r="W275" s="278"/>
      <c r="X275" s="278"/>
      <c r="Y275" s="278"/>
      <c r="Z275" s="278"/>
      <c r="AA275" s="278"/>
      <c r="AB275" s="278"/>
      <c r="AC275" s="261"/>
      <c r="AD275" s="261"/>
      <c r="AE275" s="261"/>
    </row>
    <row r="276" spans="1:31" s="273" customFormat="1">
      <c r="A276" s="278"/>
      <c r="B276" s="285"/>
      <c r="C276" s="425" t="s">
        <v>185</v>
      </c>
      <c r="D276" s="263"/>
      <c r="E276" s="446" t="s">
        <v>415</v>
      </c>
      <c r="F276" s="446" t="s">
        <v>415</v>
      </c>
      <c r="G276" s="446" t="s">
        <v>415</v>
      </c>
      <c r="H276" s="446" t="s">
        <v>415</v>
      </c>
      <c r="I276" s="446" t="s">
        <v>415</v>
      </c>
      <c r="J276" s="285"/>
      <c r="K276" s="285"/>
      <c r="L276" s="285"/>
      <c r="M276" s="285"/>
      <c r="N276" s="285"/>
      <c r="O276" s="278"/>
      <c r="P276" s="278"/>
      <c r="Q276" s="278"/>
      <c r="R276" s="278"/>
      <c r="S276" s="278"/>
      <c r="T276" s="278"/>
      <c r="U276" s="278"/>
      <c r="V276" s="278"/>
      <c r="W276" s="278"/>
      <c r="X276" s="278"/>
      <c r="Y276" s="278"/>
      <c r="Z276" s="278"/>
      <c r="AA276" s="278"/>
      <c r="AB276" s="278"/>
      <c r="AC276" s="261"/>
      <c r="AD276" s="261"/>
      <c r="AE276" s="261"/>
    </row>
    <row r="277" spans="1:31" s="273" customFormat="1">
      <c r="A277" s="278"/>
      <c r="B277" s="285"/>
      <c r="C277" s="425" t="s">
        <v>391</v>
      </c>
      <c r="D277" s="263"/>
      <c r="E277" s="446" t="s">
        <v>415</v>
      </c>
      <c r="F277" s="446" t="s">
        <v>415</v>
      </c>
      <c r="G277" s="446" t="s">
        <v>415</v>
      </c>
      <c r="H277" s="446" t="s">
        <v>415</v>
      </c>
      <c r="I277" s="446" t="s">
        <v>415</v>
      </c>
      <c r="J277" s="285"/>
      <c r="K277" s="285"/>
      <c r="L277" s="285"/>
      <c r="M277" s="285"/>
      <c r="N277" s="285"/>
      <c r="O277" s="278"/>
      <c r="P277" s="278"/>
      <c r="Q277" s="278"/>
      <c r="R277" s="278"/>
      <c r="S277" s="278"/>
      <c r="T277" s="278"/>
      <c r="U277" s="278"/>
      <c r="V277" s="278"/>
      <c r="W277" s="278"/>
      <c r="X277" s="278"/>
      <c r="Y277" s="278"/>
      <c r="Z277" s="278"/>
      <c r="AA277" s="278"/>
      <c r="AB277" s="278"/>
      <c r="AC277" s="261"/>
      <c r="AD277" s="261"/>
      <c r="AE277" s="261"/>
    </row>
    <row r="278" spans="1:31" s="273" customFormat="1">
      <c r="A278" s="278"/>
      <c r="B278" s="285"/>
      <c r="C278" s="425" t="s">
        <v>392</v>
      </c>
      <c r="D278" s="263"/>
      <c r="E278" s="446" t="s">
        <v>415</v>
      </c>
      <c r="F278" s="446" t="s">
        <v>415</v>
      </c>
      <c r="G278" s="446" t="s">
        <v>415</v>
      </c>
      <c r="H278" s="446" t="s">
        <v>415</v>
      </c>
      <c r="I278" s="446" t="s">
        <v>415</v>
      </c>
      <c r="J278" s="285"/>
      <c r="K278" s="285"/>
      <c r="L278" s="285"/>
      <c r="M278" s="285"/>
      <c r="N278" s="285"/>
      <c r="O278" s="278"/>
      <c r="P278" s="278"/>
      <c r="Q278" s="278"/>
      <c r="R278" s="278"/>
      <c r="S278" s="278"/>
      <c r="T278" s="278"/>
      <c r="U278" s="278"/>
      <c r="V278" s="278"/>
      <c r="W278" s="278"/>
      <c r="X278" s="278"/>
      <c r="Y278" s="278"/>
      <c r="Z278" s="278"/>
      <c r="AA278" s="278"/>
      <c r="AB278" s="278"/>
      <c r="AC278" s="261"/>
      <c r="AD278" s="261"/>
      <c r="AE278" s="261"/>
    </row>
    <row r="279" spans="1:31" s="273" customFormat="1">
      <c r="A279" s="278"/>
      <c r="B279" s="285"/>
      <c r="C279" s="425" t="s">
        <v>393</v>
      </c>
      <c r="D279" s="263"/>
      <c r="E279" s="446" t="s">
        <v>415</v>
      </c>
      <c r="F279" s="446" t="s">
        <v>415</v>
      </c>
      <c r="G279" s="446" t="s">
        <v>415</v>
      </c>
      <c r="H279" s="446" t="s">
        <v>415</v>
      </c>
      <c r="I279" s="446" t="s">
        <v>415</v>
      </c>
      <c r="J279" s="285"/>
      <c r="K279" s="285"/>
      <c r="L279" s="285"/>
      <c r="M279" s="285"/>
      <c r="N279" s="285"/>
      <c r="O279" s="278"/>
      <c r="P279" s="278"/>
      <c r="Q279" s="278"/>
      <c r="R279" s="278"/>
      <c r="S279" s="278"/>
      <c r="T279" s="278"/>
      <c r="U279" s="278"/>
      <c r="V279" s="278"/>
      <c r="W279" s="278"/>
      <c r="X279" s="278"/>
      <c r="Y279" s="278"/>
      <c r="Z279" s="278"/>
      <c r="AA279" s="278"/>
      <c r="AB279" s="278"/>
      <c r="AC279" s="261"/>
      <c r="AD279" s="261"/>
      <c r="AE279" s="261"/>
    </row>
    <row r="280" spans="1:31" s="273" customFormat="1">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row>
    <row r="281" spans="1:31" s="273" customFormat="1">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row>
    <row r="282" spans="1:31" s="273" customFormat="1" hidden="1">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row>
    <row r="283" spans="1:31" s="273" customFormat="1" hidden="1">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row>
    <row r="284" spans="1:31" s="273" customFormat="1" hidden="1">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row>
    <row r="285" spans="1:31" s="273" customFormat="1" hidden="1">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row>
    <row r="286" spans="1:31" s="273" customFormat="1" hidden="1">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row>
    <row r="287" spans="1:31" s="273" customFormat="1" hidden="1">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row>
    <row r="288" spans="1:31" s="273" customFormat="1" hidden="1">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row>
    <row r="289" spans="1:28" s="273" customFormat="1" hidden="1">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row>
    <row r="290" spans="1:28" s="273" customFormat="1" hidden="1">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row>
    <row r="291" spans="1:28" s="273" customFormat="1" hidden="1">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row>
    <row r="292" spans="1:28" s="273" customFormat="1" hidden="1">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row>
    <row r="293" spans="1:28" s="273" customFormat="1" hidden="1">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row>
    <row r="294" spans="1:28" s="273" customFormat="1" hidden="1">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row>
    <row r="295" spans="1:28" s="273" customFormat="1" hidden="1">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row>
    <row r="296" spans="1:28" s="273" customFormat="1" hidden="1">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row>
    <row r="297" spans="1:28" s="273" customFormat="1" hidden="1">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row>
    <row r="298" spans="1:28" s="273" customFormat="1" hidden="1">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row>
    <row r="299" spans="1:28" s="273" customFormat="1" hidden="1">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row>
    <row r="300" spans="1:28" s="273" customFormat="1" hidden="1">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row>
    <row r="301" spans="1:28" s="273" customFormat="1" hidden="1">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row>
    <row r="302" spans="1:28" s="273" customFormat="1" hidden="1">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row>
    <row r="303" spans="1:28" s="273" customFormat="1" hidden="1">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row>
    <row r="304" spans="1:28" s="273" customFormat="1" hidden="1">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row>
    <row r="305" spans="1:28" s="273" customFormat="1" hidden="1">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row>
    <row r="306" spans="1:28" s="273" customFormat="1" hidden="1">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row>
    <row r="307" spans="1:28" s="273" customFormat="1" hidden="1">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row>
    <row r="308" spans="1:28" s="273" customFormat="1" hidden="1">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row>
    <row r="309" spans="1:28" s="273" customFormat="1" hidden="1">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row>
    <row r="310" spans="1:28" s="273" customFormat="1" hidden="1">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row>
    <row r="311" spans="1:28" s="273" customFormat="1" hidden="1">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row>
    <row r="312" spans="1:28" s="273" customFormat="1" hidden="1">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row>
    <row r="313" spans="1:28" s="273" customFormat="1" hidden="1">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row>
    <row r="314" spans="1:28" s="273" customFormat="1" hidden="1">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row>
    <row r="315" spans="1:28" s="273" customFormat="1" hidden="1">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row>
    <row r="316" spans="1:28" s="273" customFormat="1" hidden="1">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row>
    <row r="317" spans="1:28" s="273" customFormat="1" hidden="1">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row>
    <row r="318" spans="1:28" s="273" customFormat="1" hidden="1">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row>
    <row r="319" spans="1:28" s="273" customFormat="1" hidden="1">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row>
    <row r="320" spans="1:28" s="273" customFormat="1" hidden="1">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row>
    <row r="321" spans="1:28" s="273" customFormat="1" hidden="1">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row>
    <row r="322" spans="1:28" s="273" customFormat="1" hidden="1">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row>
    <row r="323" spans="1:28" s="273" customFormat="1" hidden="1">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row>
    <row r="324" spans="1:28" s="273" customFormat="1" hidden="1">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row>
    <row r="325" spans="1:28" s="273" customFormat="1" hidden="1">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row>
    <row r="326" spans="1:28" s="273" customFormat="1" hidden="1">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row>
    <row r="327" spans="1:28" s="273" customFormat="1" hidden="1">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row>
    <row r="328" spans="1:28" s="273" customFormat="1" hidden="1">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row>
    <row r="329" spans="1:28" s="273" customFormat="1" hidden="1">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row>
    <row r="330" spans="1:28" s="273" customFormat="1" hidden="1">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row>
    <row r="331" spans="1:28" s="273" customFormat="1" hidden="1">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row>
    <row r="332" spans="1:28" s="273" customFormat="1" hidden="1">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row>
    <row r="333" spans="1:28" s="273" customFormat="1" hidden="1">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row>
    <row r="334" spans="1:28" s="273" customFormat="1" hidden="1">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row>
    <row r="335" spans="1:28" s="273" customFormat="1" hidden="1">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row>
    <row r="336" spans="1:28" s="273" customFormat="1" hidden="1">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row>
    <row r="337" spans="1:28" s="273" customFormat="1" hidden="1">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row>
    <row r="338" spans="1:28" s="273" customFormat="1" hidden="1">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row>
    <row r="339" spans="1:28" s="273" customFormat="1" hidden="1">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row>
    <row r="340" spans="1:28" s="273" customFormat="1" hidden="1">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row>
    <row r="341" spans="1:28" s="273" customFormat="1" hidden="1">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row>
    <row r="342" spans="1:28" s="273" customFormat="1" hidden="1">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row>
    <row r="343" spans="1:28" s="273" customFormat="1" hidden="1">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row>
    <row r="344" spans="1:28" s="273" customFormat="1" hidden="1">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row>
    <row r="345" spans="1:28" s="273" customFormat="1" hidden="1">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row>
    <row r="346" spans="1:28" s="273" customFormat="1" hidden="1">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row>
    <row r="347" spans="1:28" s="273" customFormat="1" hidden="1">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row>
    <row r="348" spans="1:28" s="273" customFormat="1" hidden="1">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row>
    <row r="349" spans="1:28" s="273" customFormat="1" hidden="1">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row>
    <row r="350" spans="1:28" s="273" customFormat="1" hidden="1">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row>
    <row r="351" spans="1:28" s="273" customFormat="1" hidden="1">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row>
    <row r="352" spans="1:28" s="273" customFormat="1" hidden="1">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row>
    <row r="353" spans="1:110" s="273" customFormat="1" hidden="1">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row>
    <row r="354" spans="1:110" s="273" customFormat="1" hidden="1">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row>
    <row r="355" spans="1:110" s="273" customFormat="1" hidden="1">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row>
    <row r="356" spans="1:110" s="273" customFormat="1" hidden="1">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row>
    <row r="357" spans="1:110" s="273" customFormat="1" hidden="1">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row>
    <row r="358" spans="1:110" s="273" customFormat="1" hidden="1">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row>
    <row r="359" spans="1:110" s="273" customFormat="1" hidden="1">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row>
    <row r="360" spans="1:110" s="273" customFormat="1" hidden="1">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row>
    <row r="361" spans="1:110" s="273" customFormat="1" hidden="1">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row>
    <row r="362" spans="1:110" s="273" customFormat="1" hidden="1">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row>
    <row r="363" spans="1:110" s="273" customFormat="1" hidden="1">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row>
    <row r="364" spans="1:110" s="285" customFormat="1" hidden="1">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DF364" s="273"/>
    </row>
    <row r="365" spans="1:110" s="285" customFormat="1" hidden="1">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DF365" s="273"/>
    </row>
    <row r="366" spans="1:110" s="285" customFormat="1" hidden="1">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DF366" s="273"/>
    </row>
    <row r="367" spans="1:110" s="285" customFormat="1" hidden="1">
      <c r="AC367" s="273"/>
      <c r="AD367" s="273"/>
      <c r="AE367" s="273"/>
      <c r="AF367" s="273"/>
      <c r="AG367" s="273"/>
      <c r="AH367" s="273"/>
      <c r="AI367" s="273"/>
      <c r="AJ367" s="273"/>
      <c r="AK367" s="273"/>
      <c r="AL367" s="273"/>
      <c r="AM367" s="273"/>
      <c r="AN367" s="273"/>
      <c r="AO367" s="273"/>
      <c r="AP367" s="273"/>
      <c r="AQ367" s="273"/>
      <c r="AR367" s="273"/>
      <c r="AS367" s="273"/>
      <c r="AT367" s="273"/>
      <c r="AU367" s="273"/>
      <c r="AV367" s="273"/>
      <c r="AW367" s="273"/>
      <c r="AX367" s="273"/>
      <c r="AY367" s="273"/>
      <c r="AZ367" s="273"/>
      <c r="DF367" s="273"/>
    </row>
    <row r="368" spans="1:110" s="285" customFormat="1" hidden="1">
      <c r="AC368" s="273"/>
      <c r="AD368" s="273"/>
      <c r="AE368" s="273"/>
      <c r="AF368" s="273"/>
      <c r="AG368" s="273"/>
      <c r="AH368" s="273"/>
      <c r="AI368" s="273"/>
      <c r="AJ368" s="273"/>
      <c r="AK368" s="273"/>
      <c r="AL368" s="273"/>
      <c r="AM368" s="273"/>
      <c r="AN368" s="273"/>
      <c r="AO368" s="273"/>
      <c r="AP368" s="273"/>
      <c r="AQ368" s="273"/>
      <c r="AR368" s="273"/>
      <c r="AS368" s="273"/>
      <c r="AT368" s="273"/>
      <c r="AU368" s="273"/>
      <c r="AV368" s="273"/>
      <c r="AW368" s="273"/>
      <c r="AX368" s="273"/>
      <c r="AY368" s="273"/>
      <c r="AZ368" s="273"/>
      <c r="DF368" s="273"/>
    </row>
    <row r="369" spans="29:110" s="285" customFormat="1" hidden="1">
      <c r="AC369" s="273"/>
      <c r="AD369" s="273"/>
      <c r="AE369" s="273"/>
      <c r="AF369" s="273"/>
      <c r="AG369" s="273"/>
      <c r="AH369" s="273"/>
      <c r="AI369" s="273"/>
      <c r="AJ369" s="273"/>
      <c r="AK369" s="273"/>
      <c r="AL369" s="273"/>
      <c r="AM369" s="273"/>
      <c r="AN369" s="273"/>
      <c r="AO369" s="273"/>
      <c r="AP369" s="273"/>
      <c r="AQ369" s="273"/>
      <c r="AR369" s="273"/>
      <c r="AS369" s="273"/>
      <c r="AT369" s="273"/>
      <c r="AU369" s="273"/>
      <c r="AV369" s="273"/>
      <c r="AW369" s="273"/>
      <c r="AX369" s="273"/>
      <c r="AY369" s="273"/>
      <c r="AZ369" s="273"/>
      <c r="DF369" s="273"/>
    </row>
    <row r="370" spans="29:110" s="285" customFormat="1" hidden="1">
      <c r="AC370" s="273"/>
      <c r="AD370" s="273"/>
      <c r="AE370" s="273"/>
      <c r="AF370" s="273"/>
      <c r="AG370" s="273"/>
      <c r="AH370" s="273"/>
      <c r="AI370" s="273"/>
      <c r="AJ370" s="273"/>
      <c r="AK370" s="273"/>
      <c r="AL370" s="273"/>
      <c r="AM370" s="273"/>
      <c r="AN370" s="273"/>
      <c r="AO370" s="273"/>
      <c r="AP370" s="273"/>
      <c r="AQ370" s="273"/>
      <c r="AR370" s="273"/>
      <c r="AS370" s="273"/>
      <c r="AT370" s="273"/>
      <c r="AU370" s="273"/>
      <c r="AV370" s="273"/>
      <c r="AW370" s="273"/>
      <c r="AX370" s="273"/>
      <c r="AY370" s="273"/>
      <c r="AZ370" s="273"/>
      <c r="DF370" s="273"/>
    </row>
    <row r="371" spans="29:110" s="285" customFormat="1" hidden="1">
      <c r="AC371" s="273"/>
      <c r="AD371" s="273"/>
      <c r="AE371" s="273"/>
      <c r="AF371" s="273"/>
      <c r="AG371" s="273"/>
      <c r="AH371" s="273"/>
      <c r="AI371" s="273"/>
      <c r="AJ371" s="273"/>
      <c r="AK371" s="273"/>
      <c r="AL371" s="273"/>
      <c r="AM371" s="273"/>
      <c r="AN371" s="273"/>
      <c r="AO371" s="273"/>
      <c r="AP371" s="273"/>
      <c r="AQ371" s="273"/>
      <c r="AR371" s="273"/>
      <c r="AS371" s="273"/>
      <c r="AT371" s="273"/>
      <c r="AU371" s="273"/>
      <c r="AV371" s="273"/>
      <c r="AW371" s="273"/>
      <c r="AX371" s="273"/>
      <c r="AY371" s="273"/>
      <c r="AZ371" s="273"/>
      <c r="DF371" s="273"/>
    </row>
    <row r="372" spans="29:110" s="285" customFormat="1" hidden="1">
      <c r="AC372" s="273"/>
      <c r="AD372" s="273"/>
      <c r="AE372" s="273"/>
      <c r="AF372" s="273"/>
      <c r="AG372" s="273"/>
      <c r="AH372" s="273"/>
      <c r="AI372" s="273"/>
      <c r="AJ372" s="273"/>
      <c r="AK372" s="273"/>
      <c r="AL372" s="273"/>
      <c r="AM372" s="273"/>
      <c r="AN372" s="273"/>
      <c r="AO372" s="273"/>
      <c r="AP372" s="273"/>
      <c r="AQ372" s="273"/>
      <c r="AR372" s="273"/>
      <c r="AS372" s="273"/>
      <c r="AT372" s="273"/>
      <c r="AU372" s="273"/>
      <c r="AV372" s="273"/>
      <c r="AW372" s="273"/>
      <c r="AX372" s="273"/>
      <c r="AY372" s="273"/>
      <c r="AZ372" s="273"/>
      <c r="DF372" s="273"/>
    </row>
    <row r="373" spans="29:110" s="285" customFormat="1" hidden="1">
      <c r="AC373" s="273"/>
      <c r="AD373" s="273"/>
      <c r="AE373" s="273"/>
      <c r="AF373" s="273"/>
      <c r="AG373" s="273"/>
      <c r="AH373" s="273"/>
      <c r="AI373" s="273"/>
      <c r="AJ373" s="273"/>
      <c r="AK373" s="273"/>
      <c r="AL373" s="273"/>
      <c r="AM373" s="273"/>
      <c r="AN373" s="273"/>
      <c r="AO373" s="273"/>
      <c r="AP373" s="273"/>
      <c r="AQ373" s="273"/>
      <c r="AR373" s="273"/>
      <c r="AS373" s="273"/>
      <c r="AT373" s="273"/>
      <c r="AU373" s="273"/>
      <c r="AV373" s="273"/>
      <c r="AW373" s="273"/>
      <c r="AX373" s="273"/>
      <c r="AY373" s="273"/>
      <c r="AZ373" s="273"/>
      <c r="DF373" s="273"/>
    </row>
    <row r="374" spans="29:110" s="285" customFormat="1" hidden="1">
      <c r="AC374" s="273"/>
      <c r="AD374" s="273"/>
      <c r="AE374" s="273"/>
      <c r="AF374" s="273"/>
      <c r="AG374" s="273"/>
      <c r="AH374" s="273"/>
      <c r="AI374" s="273"/>
      <c r="AJ374" s="273"/>
      <c r="AK374" s="273"/>
      <c r="AL374" s="273"/>
      <c r="AM374" s="273"/>
      <c r="AN374" s="273"/>
      <c r="AO374" s="273"/>
      <c r="AP374" s="273"/>
      <c r="AQ374" s="273"/>
      <c r="AR374" s="273"/>
      <c r="AS374" s="273"/>
      <c r="AT374" s="273"/>
      <c r="AU374" s="273"/>
      <c r="AV374" s="273"/>
      <c r="AW374" s="273"/>
      <c r="AX374" s="273"/>
      <c r="AY374" s="273"/>
      <c r="AZ374" s="273"/>
      <c r="DF374" s="273"/>
    </row>
    <row r="375" spans="29:110" s="285" customFormat="1" hidden="1">
      <c r="AC375" s="273"/>
      <c r="AD375" s="273"/>
      <c r="AE375" s="273"/>
      <c r="DF375" s="273"/>
    </row>
  </sheetData>
  <sheetProtection algorithmName="SHA-512" hashValue="b5Iizp8NcOmNr7fuXSAg0uvNMgH+sG2jxmEHVit+U4JiXSLiLH+DRVZxGOii5RxlagNF+PxRDBmWg0GnRGGTiA==" saltValue="64Psuf84v0nncU19ukRSew=="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I113:DC115 H116:DC129 H7:DC112">
    <cfRule type="containsBlanks" dxfId="5" priority="4">
      <formula>LEN(TRIM(H7))=0</formula>
    </cfRule>
  </conditionalFormatting>
  <conditionalFormatting sqref="H113:DC115">
    <cfRule type="containsBlanks" dxfId="4" priority="3">
      <formula>LEN(TRIM(H113))=0</formula>
    </cfRule>
  </conditionalFormatting>
  <conditionalFormatting sqref="E152:F160">
    <cfRule type="containsText" dxfId="3" priority="2" operator="containsText" text="Įveskite">
      <formula>NOT(ISERROR(SEARCH("Įveskite",E152)))</formula>
    </cfRule>
  </conditionalFormatting>
  <conditionalFormatting sqref="E271:E376">
    <cfRule type="expression" dxfId="2" priority="1">
      <formula>$E271="Taip"</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dataValidation allowBlank="1" sqref="B12:C129 DE12:DE129"/>
    <dataValidation allowBlank="1" promptTitle="Finansiniai srautai" prompt="Nurodomi finansiniai srautai realia verte, t.y. laikant, kad nėra infliacijos. Nominalus alternatyvos biudžetas, t.y. su infliacija, automatiškai apskaičiuojamas sekančioje lentelėje." sqref="E7"/>
    <dataValidation type="list" allowBlank="1" showInputMessage="1" showErrorMessage="1" sqref="E166:I267">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259080</xdr:colOff>
                    <xdr:row>3</xdr:row>
                    <xdr:rowOff>144780</xdr:rowOff>
                  </from>
                  <to>
                    <xdr:col>2</xdr:col>
                    <xdr:colOff>1447800</xdr:colOff>
                    <xdr:row>3</xdr:row>
                    <xdr:rowOff>464820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1630680</xdr:colOff>
                    <xdr:row>3</xdr:row>
                    <xdr:rowOff>137160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121920</xdr:rowOff>
                  </from>
                  <to>
                    <xdr:col>2</xdr:col>
                    <xdr:colOff>4198620</xdr:colOff>
                    <xdr:row>3</xdr:row>
                    <xdr:rowOff>449580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4404360</xdr:colOff>
                    <xdr:row>3</xdr:row>
                    <xdr:rowOff>137160</xdr:rowOff>
                  </from>
                  <to>
                    <xdr:col>2</xdr:col>
                    <xdr:colOff>4678680</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LM112"/>
  <sheetViews>
    <sheetView zoomScale="90" zoomScaleNormal="90" workbookViewId="0">
      <pane xSplit="5" ySplit="8" topLeftCell="F10" activePane="bottomRight" state="frozenSplit"/>
      <selection activeCell="C20" sqref="C20"/>
      <selection pane="topRight" activeCell="C20" sqref="C20"/>
      <selection pane="bottomLeft" activeCell="C20" sqref="C20"/>
      <selection pane="bottomRight" activeCell="J63" sqref="J63:AO63"/>
    </sheetView>
  </sheetViews>
  <sheetFormatPr defaultRowHeight="14.4"/>
  <cols>
    <col min="1" max="1" width="3.6640625" customWidth="1"/>
    <col min="2" max="2" width="10.109375" customWidth="1"/>
    <col min="3" max="3" width="90.6640625" customWidth="1"/>
    <col min="4" max="4" width="14.6640625" customWidth="1"/>
    <col min="5" max="5" width="8.33203125" bestFit="1" customWidth="1"/>
    <col min="6" max="100" width="3.88671875" customWidth="1"/>
    <col min="101" max="325" width="3.88671875" hidden="1" customWidth="1"/>
    <col min="326" max="420" width="0" hidden="1" customWidth="1"/>
  </cols>
  <sheetData>
    <row r="1" spans="1:325" ht="9" customHeight="1">
      <c r="A1" s="474"/>
      <c r="B1" s="260"/>
      <c r="C1" s="260"/>
      <c r="D1" s="260"/>
      <c r="E1" s="260"/>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c r="DV1" s="260"/>
      <c r="DW1" s="260"/>
      <c r="DX1" s="260"/>
      <c r="DY1" s="260"/>
      <c r="DZ1" s="260"/>
      <c r="EA1" s="260"/>
      <c r="EB1" s="260"/>
      <c r="EC1" s="260"/>
      <c r="ED1" s="260"/>
      <c r="EE1" s="260"/>
      <c r="EF1" s="260"/>
      <c r="EG1" s="260"/>
      <c r="EH1" s="260"/>
      <c r="EI1" s="260"/>
      <c r="EJ1" s="260"/>
      <c r="EK1" s="260"/>
      <c r="EL1" s="260"/>
      <c r="EM1" s="260"/>
      <c r="EN1" s="260"/>
      <c r="EO1" s="260"/>
      <c r="EP1" s="260"/>
      <c r="EQ1" s="260"/>
      <c r="ER1" s="260"/>
      <c r="ES1" s="260"/>
      <c r="ET1" s="260"/>
      <c r="EU1" s="260"/>
      <c r="EV1" s="260"/>
      <c r="EW1" s="260"/>
      <c r="EX1" s="260"/>
      <c r="EY1" s="260"/>
      <c r="EZ1" s="260"/>
      <c r="FA1" s="260"/>
      <c r="FB1" s="260"/>
      <c r="FC1" s="260"/>
      <c r="FD1" s="260"/>
      <c r="FE1" s="260"/>
      <c r="FF1" s="260"/>
      <c r="FG1" s="260"/>
      <c r="FH1" s="260"/>
      <c r="FI1" s="260"/>
      <c r="FJ1" s="260"/>
      <c r="FK1" s="260"/>
      <c r="FL1" s="260"/>
      <c r="FM1" s="260"/>
      <c r="FN1" s="260"/>
      <c r="FO1" s="260"/>
      <c r="FP1" s="260"/>
      <c r="FQ1" s="260"/>
      <c r="FR1" s="260"/>
      <c r="FS1" s="260"/>
      <c r="FT1" s="260"/>
      <c r="FU1" s="260"/>
      <c r="FV1" s="260"/>
      <c r="FW1" s="260"/>
      <c r="FX1" s="260"/>
      <c r="FY1" s="260"/>
      <c r="FZ1" s="260"/>
      <c r="GA1" s="260"/>
      <c r="GB1" s="260"/>
      <c r="GC1" s="260"/>
      <c r="GD1" s="260"/>
      <c r="GE1" s="260"/>
      <c r="GF1" s="260"/>
      <c r="GG1" s="260"/>
      <c r="GH1" s="260"/>
      <c r="GI1" s="260"/>
      <c r="GJ1" s="260"/>
      <c r="GK1" s="260"/>
      <c r="GL1" s="260"/>
      <c r="GM1" s="260"/>
      <c r="GN1" s="260"/>
      <c r="GO1" s="260"/>
      <c r="GP1" s="260"/>
      <c r="GQ1" s="260"/>
      <c r="GR1" s="260"/>
      <c r="GS1" s="260"/>
      <c r="GT1" s="260"/>
      <c r="GU1" s="260"/>
      <c r="GV1" s="260"/>
      <c r="GW1" s="260"/>
      <c r="GX1" s="260"/>
      <c r="GY1" s="260"/>
      <c r="GZ1" s="260"/>
      <c r="HA1" s="260"/>
      <c r="HB1" s="260"/>
      <c r="HC1" s="260"/>
      <c r="HD1" s="260"/>
      <c r="HE1" s="260"/>
      <c r="HF1" s="260"/>
      <c r="HG1" s="260"/>
      <c r="HH1" s="260"/>
      <c r="HI1" s="260"/>
      <c r="HJ1" s="260"/>
      <c r="HK1" s="260"/>
      <c r="HL1" s="260"/>
      <c r="HM1" s="260"/>
      <c r="HN1" s="260"/>
      <c r="HO1" s="260"/>
      <c r="HP1" s="260"/>
      <c r="HQ1" s="260"/>
      <c r="HR1" s="260"/>
      <c r="HS1" s="260"/>
      <c r="HT1" s="260"/>
      <c r="HU1" s="260"/>
      <c r="HV1" s="260"/>
      <c r="HW1" s="260"/>
      <c r="HX1" s="260"/>
      <c r="HY1" s="260"/>
      <c r="HZ1" s="260"/>
      <c r="IA1" s="260"/>
      <c r="IB1" s="260"/>
      <c r="IC1" s="260"/>
      <c r="ID1" s="260"/>
      <c r="IE1" s="260"/>
      <c r="IF1" s="260"/>
      <c r="IG1" s="260"/>
      <c r="IH1" s="260"/>
      <c r="II1" s="260"/>
      <c r="IJ1" s="260"/>
      <c r="IK1" s="260"/>
      <c r="IL1" s="260"/>
      <c r="IM1" s="260"/>
      <c r="IN1" s="260"/>
      <c r="IO1" s="260"/>
      <c r="IP1" s="260"/>
      <c r="IQ1" s="260"/>
      <c r="IR1" s="260"/>
      <c r="IS1" s="260"/>
      <c r="IT1" s="260"/>
      <c r="IU1" s="260"/>
      <c r="IV1" s="260"/>
      <c r="IW1" s="260"/>
      <c r="IX1" s="260"/>
      <c r="IY1" s="260"/>
      <c r="IZ1" s="260"/>
      <c r="JA1" s="260"/>
      <c r="JB1" s="260"/>
      <c r="JC1" s="260"/>
      <c r="JD1" s="260"/>
      <c r="JE1" s="260"/>
      <c r="JF1" s="260"/>
      <c r="JG1" s="260"/>
      <c r="JH1" s="260"/>
      <c r="JI1" s="260"/>
      <c r="JJ1" s="260"/>
      <c r="JK1" s="260"/>
      <c r="JL1" s="260"/>
      <c r="JM1" s="260"/>
      <c r="JN1" s="260"/>
      <c r="JO1" s="260"/>
      <c r="JP1" s="260"/>
      <c r="JQ1" s="260"/>
      <c r="JR1" s="260"/>
      <c r="JS1" s="260"/>
      <c r="JT1" s="260"/>
      <c r="JU1" s="260"/>
      <c r="JV1" s="260"/>
      <c r="JW1" s="260"/>
      <c r="JX1" s="260"/>
      <c r="JY1" s="260"/>
      <c r="JZ1" s="260"/>
      <c r="KA1" s="260"/>
      <c r="KB1" s="260"/>
      <c r="KC1" s="260"/>
      <c r="KD1" s="260"/>
      <c r="KE1" s="260"/>
      <c r="KF1" s="260"/>
      <c r="KG1" s="260"/>
      <c r="KH1" s="260"/>
      <c r="KI1" s="260"/>
      <c r="KJ1" s="260"/>
      <c r="KK1" s="260"/>
      <c r="KL1" s="260"/>
      <c r="KM1" s="260"/>
      <c r="KN1" s="260"/>
      <c r="KO1" s="260"/>
      <c r="KP1" s="260"/>
      <c r="KQ1" s="260"/>
      <c r="KR1" s="260"/>
      <c r="KS1" s="260"/>
      <c r="KT1" s="260"/>
      <c r="KU1" s="260"/>
      <c r="KV1" s="260"/>
      <c r="KW1" s="260"/>
      <c r="KX1" s="260"/>
      <c r="KY1" s="260"/>
      <c r="KZ1" s="260"/>
      <c r="LA1" s="260"/>
      <c r="LB1" s="260"/>
      <c r="LC1" s="260"/>
      <c r="LD1" s="260"/>
      <c r="LE1" s="260"/>
      <c r="LF1" s="260"/>
      <c r="LG1" s="260"/>
      <c r="LH1" s="260"/>
      <c r="LI1" s="260"/>
      <c r="LJ1" s="260"/>
      <c r="LK1" s="260"/>
      <c r="LL1" s="260"/>
      <c r="LM1" s="260"/>
    </row>
    <row r="2" spans="1:325">
      <c r="A2" s="474"/>
      <c r="B2" s="451" t="s">
        <v>476</v>
      </c>
      <c r="C2" s="771" t="str">
        <f>IF(Pradžia!E6="","",Pradžia!E6)</f>
        <v>Stiprinti vystomojo bendradarbiavimo sistemos, didinančios Lietuvos minkštąją galią, veiksmingumą</v>
      </c>
      <c r="D2" s="771"/>
      <c r="E2" s="771"/>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c r="FL2" s="260"/>
      <c r="FM2" s="260"/>
      <c r="FN2" s="260"/>
      <c r="FO2" s="260"/>
      <c r="FP2" s="260"/>
      <c r="FQ2" s="260"/>
      <c r="FR2" s="260"/>
      <c r="FS2" s="260"/>
      <c r="FT2" s="260"/>
      <c r="FU2" s="260"/>
      <c r="FV2" s="260"/>
      <c r="FW2" s="260"/>
      <c r="FX2" s="260"/>
      <c r="FY2" s="260"/>
      <c r="FZ2" s="260"/>
      <c r="GA2" s="260"/>
      <c r="GB2" s="260"/>
      <c r="GC2" s="260"/>
      <c r="GD2" s="260"/>
      <c r="GE2" s="260"/>
      <c r="GF2" s="260"/>
      <c r="GG2" s="260"/>
      <c r="GH2" s="260"/>
      <c r="GI2" s="260"/>
      <c r="GJ2" s="260"/>
      <c r="GK2" s="260"/>
      <c r="GL2" s="260"/>
      <c r="GM2" s="260"/>
      <c r="GN2" s="260"/>
      <c r="GO2" s="260"/>
      <c r="GP2" s="260"/>
      <c r="GQ2" s="260"/>
      <c r="GR2" s="260"/>
      <c r="GS2" s="260"/>
      <c r="GT2" s="260"/>
      <c r="GU2" s="260"/>
      <c r="GV2" s="260"/>
      <c r="GW2" s="260"/>
      <c r="GX2" s="260"/>
      <c r="GY2" s="260"/>
      <c r="GZ2" s="260"/>
      <c r="HA2" s="260"/>
      <c r="HB2" s="260"/>
      <c r="HC2" s="260"/>
      <c r="HD2" s="260"/>
      <c r="HE2" s="260"/>
      <c r="HF2" s="260"/>
      <c r="HG2" s="260"/>
      <c r="HH2" s="260"/>
      <c r="HI2" s="260"/>
      <c r="HJ2" s="260"/>
      <c r="HK2" s="260"/>
      <c r="HL2" s="260"/>
      <c r="HM2" s="260"/>
      <c r="HN2" s="260"/>
      <c r="HO2" s="260"/>
      <c r="HP2" s="260"/>
      <c r="HQ2" s="260"/>
      <c r="HR2" s="260"/>
      <c r="HS2" s="260"/>
      <c r="HT2" s="260"/>
      <c r="HU2" s="260"/>
      <c r="HV2" s="260"/>
      <c r="HW2" s="260"/>
      <c r="HX2" s="260"/>
      <c r="HY2" s="260"/>
      <c r="HZ2" s="260"/>
      <c r="IA2" s="260"/>
      <c r="IB2" s="260"/>
      <c r="IC2" s="260"/>
      <c r="ID2" s="260"/>
      <c r="IE2" s="260"/>
      <c r="IF2" s="260"/>
      <c r="IG2" s="260"/>
      <c r="IH2" s="260"/>
      <c r="II2" s="260"/>
      <c r="IJ2" s="260"/>
      <c r="IK2" s="260"/>
      <c r="IL2" s="260"/>
      <c r="IM2" s="260"/>
      <c r="IN2" s="260"/>
      <c r="IO2" s="260"/>
      <c r="IP2" s="260"/>
      <c r="IQ2" s="260"/>
      <c r="IR2" s="260"/>
      <c r="IS2" s="260"/>
      <c r="IT2" s="260"/>
      <c r="IU2" s="260"/>
      <c r="IV2" s="260"/>
      <c r="IW2" s="260"/>
      <c r="IX2" s="260"/>
      <c r="IY2" s="260"/>
      <c r="IZ2" s="260"/>
      <c r="JA2" s="260"/>
      <c r="JB2" s="260"/>
      <c r="JC2" s="260"/>
      <c r="JD2" s="260"/>
      <c r="JE2" s="260"/>
      <c r="JF2" s="260"/>
      <c r="JG2" s="260"/>
      <c r="JH2" s="260"/>
      <c r="JI2" s="260"/>
      <c r="JJ2" s="260"/>
      <c r="JK2" s="260"/>
      <c r="JL2" s="260"/>
      <c r="JM2" s="260"/>
      <c r="JN2" s="260"/>
      <c r="JO2" s="260"/>
      <c r="JP2" s="260"/>
      <c r="JQ2" s="260"/>
      <c r="JR2" s="260"/>
      <c r="JS2" s="260"/>
      <c r="JT2" s="260"/>
      <c r="JU2" s="260"/>
      <c r="JV2" s="260"/>
      <c r="JW2" s="260"/>
      <c r="JX2" s="260"/>
      <c r="JY2" s="260"/>
      <c r="JZ2" s="260"/>
      <c r="KA2" s="260"/>
      <c r="KB2" s="260"/>
      <c r="KC2" s="260"/>
      <c r="KD2" s="260"/>
      <c r="KE2" s="260"/>
      <c r="KF2" s="260"/>
      <c r="KG2" s="260"/>
      <c r="KH2" s="260"/>
      <c r="KI2" s="260"/>
      <c r="KJ2" s="260"/>
      <c r="KK2" s="260"/>
      <c r="KL2" s="260"/>
      <c r="KM2" s="260"/>
      <c r="KN2" s="260"/>
      <c r="KO2" s="260"/>
      <c r="KP2" s="260"/>
      <c r="KQ2" s="260"/>
      <c r="KR2" s="260"/>
      <c r="KS2" s="260"/>
      <c r="KT2" s="260"/>
      <c r="KU2" s="260"/>
      <c r="KV2" s="260"/>
      <c r="KW2" s="260"/>
      <c r="KX2" s="260"/>
      <c r="KY2" s="260"/>
      <c r="KZ2" s="260"/>
      <c r="LA2" s="260"/>
      <c r="LB2" s="260"/>
      <c r="LC2" s="260"/>
      <c r="LD2" s="260"/>
      <c r="LE2" s="260"/>
      <c r="LF2" s="260"/>
      <c r="LG2" s="260"/>
      <c r="LH2" s="260"/>
      <c r="LI2" s="260"/>
      <c r="LJ2" s="260"/>
      <c r="LK2" s="260"/>
      <c r="LL2" s="260"/>
      <c r="LM2" s="260"/>
    </row>
    <row r="3" spans="1:325">
      <c r="A3" s="474"/>
      <c r="B3" s="260"/>
      <c r="C3" s="260"/>
      <c r="D3" s="260"/>
      <c r="E3" s="260"/>
      <c r="F3" s="45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c r="FL3" s="260"/>
      <c r="FM3" s="260"/>
      <c r="FN3" s="260"/>
      <c r="FO3" s="260"/>
      <c r="FP3" s="260"/>
      <c r="FQ3" s="260"/>
      <c r="FR3" s="260"/>
      <c r="FS3" s="260"/>
      <c r="FT3" s="260"/>
      <c r="FU3" s="260"/>
      <c r="FV3" s="260"/>
      <c r="FW3" s="260"/>
      <c r="FX3" s="260"/>
      <c r="FY3" s="260"/>
      <c r="FZ3" s="260"/>
      <c r="GA3" s="260"/>
      <c r="GB3" s="260"/>
      <c r="GC3" s="260"/>
      <c r="GD3" s="260"/>
      <c r="GE3" s="260"/>
      <c r="GF3" s="260"/>
      <c r="GG3" s="260"/>
      <c r="GH3" s="260"/>
      <c r="GI3" s="260"/>
      <c r="GJ3" s="260"/>
      <c r="GK3" s="260"/>
      <c r="GL3" s="260"/>
      <c r="GM3" s="260"/>
      <c r="GN3" s="260"/>
      <c r="GO3" s="260"/>
      <c r="GP3" s="260"/>
      <c r="GQ3" s="260"/>
      <c r="GR3" s="260"/>
      <c r="GS3" s="260"/>
      <c r="GT3" s="260"/>
      <c r="GU3" s="260"/>
      <c r="GV3" s="260"/>
      <c r="GW3" s="260"/>
      <c r="GX3" s="260"/>
      <c r="GY3" s="260"/>
      <c r="GZ3" s="260"/>
      <c r="HA3" s="260"/>
      <c r="HB3" s="260"/>
      <c r="HC3" s="260"/>
      <c r="HD3" s="260"/>
      <c r="HE3" s="260"/>
      <c r="HF3" s="260"/>
      <c r="HG3" s="260"/>
      <c r="HH3" s="260"/>
      <c r="HI3" s="260"/>
      <c r="HJ3" s="260"/>
      <c r="HK3" s="260"/>
      <c r="HL3" s="260"/>
      <c r="HM3" s="260"/>
      <c r="HN3" s="260"/>
      <c r="HO3" s="260"/>
      <c r="HP3" s="260"/>
      <c r="HQ3" s="260"/>
      <c r="HR3" s="260"/>
      <c r="HS3" s="260"/>
      <c r="HT3" s="260"/>
      <c r="HU3" s="260"/>
      <c r="HV3" s="260"/>
      <c r="HW3" s="260"/>
      <c r="HX3" s="260"/>
      <c r="HY3" s="260"/>
      <c r="HZ3" s="260"/>
      <c r="IA3" s="260"/>
      <c r="IB3" s="260"/>
      <c r="IC3" s="260"/>
      <c r="ID3" s="260"/>
      <c r="IE3" s="260"/>
      <c r="IF3" s="260"/>
      <c r="IG3" s="260"/>
      <c r="IH3" s="260"/>
      <c r="II3" s="260"/>
      <c r="IJ3" s="260"/>
      <c r="IK3" s="260"/>
      <c r="IL3" s="260"/>
      <c r="IM3" s="260"/>
      <c r="IN3" s="260"/>
      <c r="IO3" s="260"/>
      <c r="IP3" s="260"/>
      <c r="IQ3" s="260"/>
      <c r="IR3" s="260"/>
      <c r="IS3" s="260"/>
      <c r="IT3" s="260"/>
      <c r="IU3" s="260"/>
      <c r="IV3" s="260"/>
      <c r="IW3" s="260"/>
      <c r="IX3" s="260"/>
      <c r="IY3" s="260"/>
      <c r="IZ3" s="260"/>
      <c r="JA3" s="260"/>
      <c r="JB3" s="260"/>
      <c r="JC3" s="260"/>
      <c r="JD3" s="260"/>
      <c r="JE3" s="260"/>
      <c r="JF3" s="260"/>
      <c r="JG3" s="260"/>
      <c r="JH3" s="260"/>
      <c r="JI3" s="260"/>
      <c r="JJ3" s="260"/>
      <c r="JK3" s="260"/>
      <c r="JL3" s="260"/>
      <c r="JM3" s="260"/>
      <c r="JN3" s="260"/>
      <c r="JO3" s="260"/>
      <c r="JP3" s="260"/>
      <c r="JQ3" s="260"/>
      <c r="JR3" s="260"/>
      <c r="JS3" s="260"/>
      <c r="JT3" s="260"/>
      <c r="JU3" s="260"/>
      <c r="JV3" s="260"/>
      <c r="JW3" s="260"/>
      <c r="JX3" s="260"/>
      <c r="JY3" s="260"/>
      <c r="JZ3" s="260"/>
      <c r="KA3" s="260"/>
      <c r="KB3" s="260"/>
      <c r="KC3" s="260"/>
      <c r="KD3" s="260"/>
      <c r="KE3" s="260"/>
      <c r="KF3" s="260"/>
      <c r="KG3" s="260"/>
      <c r="KH3" s="260"/>
      <c r="KI3" s="260"/>
      <c r="KJ3" s="260"/>
      <c r="KK3" s="260"/>
      <c r="KL3" s="260"/>
      <c r="KM3" s="260"/>
      <c r="KN3" s="260"/>
      <c r="KO3" s="260"/>
      <c r="KP3" s="260"/>
      <c r="KQ3" s="260"/>
      <c r="KR3" s="260"/>
      <c r="KS3" s="260"/>
      <c r="KT3" s="260"/>
      <c r="KU3" s="260"/>
      <c r="KV3" s="260"/>
      <c r="KW3" s="260"/>
      <c r="KX3" s="260"/>
      <c r="KY3" s="260"/>
      <c r="KZ3" s="260"/>
      <c r="LA3" s="260"/>
      <c r="LB3" s="260"/>
      <c r="LC3" s="260"/>
      <c r="LD3" s="260"/>
      <c r="LE3" s="260"/>
      <c r="LF3" s="260"/>
      <c r="LG3" s="260"/>
      <c r="LH3" s="260"/>
      <c r="LI3" s="260"/>
      <c r="LJ3" s="260"/>
      <c r="LK3" s="260"/>
      <c r="LL3" s="260"/>
      <c r="LM3" s="260"/>
    </row>
    <row r="4" spans="1:325" ht="15.6">
      <c r="A4" s="474"/>
      <c r="B4" s="476" t="s">
        <v>475</v>
      </c>
      <c r="C4" s="260"/>
      <c r="D4" s="452"/>
      <c r="E4" s="452"/>
      <c r="F4" s="452"/>
      <c r="G4" s="452"/>
      <c r="H4" s="452"/>
      <c r="I4" s="452"/>
      <c r="J4" s="452"/>
      <c r="K4" s="452"/>
      <c r="L4" s="452"/>
      <c r="M4" s="452"/>
      <c r="N4" s="452"/>
      <c r="O4" s="452"/>
      <c r="P4" s="452"/>
      <c r="Q4" s="452"/>
      <c r="R4" s="452"/>
      <c r="S4" s="452"/>
      <c r="T4" s="452"/>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c r="EP4" s="260"/>
      <c r="EQ4" s="260"/>
      <c r="ER4" s="260"/>
      <c r="ES4" s="260"/>
      <c r="ET4" s="260"/>
      <c r="EU4" s="260"/>
      <c r="EV4" s="260"/>
      <c r="EW4" s="260"/>
      <c r="EX4" s="260"/>
      <c r="EY4" s="260"/>
      <c r="EZ4" s="260"/>
      <c r="FA4" s="260"/>
      <c r="FB4" s="260"/>
      <c r="FC4" s="260"/>
      <c r="FD4" s="260"/>
      <c r="FE4" s="260"/>
      <c r="FF4" s="260"/>
      <c r="FG4" s="260"/>
      <c r="FH4" s="260"/>
      <c r="FI4" s="260"/>
      <c r="FJ4" s="260"/>
      <c r="FK4" s="260"/>
      <c r="FL4" s="260"/>
      <c r="FM4" s="260"/>
      <c r="FN4" s="260"/>
      <c r="FO4" s="260"/>
      <c r="FP4" s="260"/>
      <c r="FQ4" s="260"/>
      <c r="FR4" s="260"/>
      <c r="FS4" s="260"/>
      <c r="FT4" s="260"/>
      <c r="FU4" s="260"/>
      <c r="FV4" s="260"/>
      <c r="FW4" s="260"/>
      <c r="FX4" s="260"/>
      <c r="FY4" s="260"/>
      <c r="FZ4" s="260"/>
      <c r="GA4" s="260"/>
      <c r="GB4" s="260"/>
      <c r="GC4" s="260"/>
      <c r="GD4" s="260"/>
      <c r="GE4" s="260"/>
      <c r="GF4" s="260"/>
      <c r="GG4" s="260"/>
      <c r="GH4" s="260"/>
      <c r="GI4" s="260"/>
      <c r="GJ4" s="260"/>
      <c r="GK4" s="260"/>
      <c r="GL4" s="260"/>
      <c r="GM4" s="260"/>
      <c r="GN4" s="260"/>
      <c r="GO4" s="260"/>
      <c r="GP4" s="260"/>
      <c r="GQ4" s="260"/>
      <c r="GR4" s="260"/>
      <c r="GS4" s="260"/>
      <c r="GT4" s="260"/>
      <c r="GU4" s="260"/>
      <c r="GV4" s="260"/>
      <c r="GW4" s="260"/>
      <c r="GX4" s="260"/>
      <c r="GY4" s="260"/>
      <c r="GZ4" s="260"/>
      <c r="HA4" s="260"/>
      <c r="HB4" s="260"/>
      <c r="HC4" s="260"/>
      <c r="HD4" s="260"/>
      <c r="HE4" s="260"/>
      <c r="HF4" s="260"/>
      <c r="HG4" s="260"/>
      <c r="HH4" s="260"/>
      <c r="HI4" s="260"/>
      <c r="HJ4" s="260"/>
      <c r="HK4" s="260"/>
      <c r="HL4" s="260"/>
      <c r="HM4" s="260"/>
      <c r="HN4" s="260"/>
      <c r="HO4" s="260"/>
      <c r="HP4" s="260"/>
      <c r="HQ4" s="260"/>
      <c r="HR4" s="260"/>
      <c r="HS4" s="260"/>
      <c r="HT4" s="260"/>
      <c r="HU4" s="260"/>
      <c r="HV4" s="260"/>
      <c r="HW4" s="260"/>
      <c r="HX4" s="260"/>
      <c r="HY4" s="260"/>
      <c r="HZ4" s="260"/>
      <c r="IA4" s="260"/>
      <c r="IB4" s="260"/>
      <c r="IC4" s="260"/>
      <c r="ID4" s="260"/>
      <c r="IE4" s="260"/>
      <c r="IF4" s="260"/>
      <c r="IG4" s="260"/>
      <c r="IH4" s="260"/>
      <c r="II4" s="260"/>
      <c r="IJ4" s="260"/>
      <c r="IK4" s="260"/>
      <c r="IL4" s="260"/>
      <c r="IM4" s="260"/>
      <c r="IN4" s="260"/>
      <c r="IO4" s="260"/>
      <c r="IP4" s="260"/>
      <c r="IQ4" s="260"/>
      <c r="IR4" s="260"/>
      <c r="IS4" s="260"/>
      <c r="IT4" s="260"/>
      <c r="IU4" s="260"/>
      <c r="IV4" s="260"/>
      <c r="IW4" s="260"/>
      <c r="IX4" s="260"/>
      <c r="IY4" s="260"/>
      <c r="IZ4" s="260"/>
      <c r="JA4" s="260"/>
      <c r="JB4" s="260"/>
      <c r="JC4" s="260"/>
      <c r="JD4" s="260"/>
      <c r="JE4" s="260"/>
      <c r="JF4" s="260"/>
      <c r="JG4" s="260"/>
      <c r="JH4" s="260"/>
      <c r="JI4" s="260"/>
      <c r="JJ4" s="260"/>
      <c r="JK4" s="260"/>
      <c r="JL4" s="260"/>
      <c r="JM4" s="260"/>
      <c r="JN4" s="260"/>
      <c r="JO4" s="260"/>
      <c r="JP4" s="260"/>
      <c r="JQ4" s="260"/>
      <c r="JR4" s="260"/>
      <c r="JS4" s="260"/>
      <c r="JT4" s="260"/>
      <c r="JU4" s="260"/>
      <c r="JV4" s="260"/>
      <c r="JW4" s="260"/>
      <c r="JX4" s="260"/>
      <c r="JY4" s="260"/>
      <c r="JZ4" s="260"/>
      <c r="KA4" s="260"/>
      <c r="KB4" s="260"/>
      <c r="KC4" s="260"/>
      <c r="KD4" s="260"/>
      <c r="KE4" s="260"/>
      <c r="KF4" s="260"/>
      <c r="KG4" s="260"/>
      <c r="KH4" s="260"/>
      <c r="KI4" s="260"/>
      <c r="KJ4" s="260"/>
      <c r="KK4" s="260"/>
      <c r="KL4" s="260"/>
      <c r="KM4" s="260"/>
      <c r="KN4" s="260"/>
      <c r="KO4" s="260"/>
      <c r="KP4" s="260"/>
      <c r="KQ4" s="260"/>
      <c r="KR4" s="260"/>
      <c r="KS4" s="260"/>
      <c r="KT4" s="260"/>
      <c r="KU4" s="260"/>
      <c r="KV4" s="260"/>
      <c r="KW4" s="260"/>
      <c r="KX4" s="260"/>
      <c r="KY4" s="260"/>
      <c r="KZ4" s="260"/>
      <c r="LA4" s="260"/>
      <c r="LB4" s="260"/>
      <c r="LC4" s="260"/>
      <c r="LD4" s="260"/>
      <c r="LE4" s="260"/>
      <c r="LF4" s="260"/>
      <c r="LG4" s="260"/>
      <c r="LH4" s="260"/>
      <c r="LI4" s="260"/>
      <c r="LJ4" s="260"/>
      <c r="LK4" s="260"/>
      <c r="LL4" s="260"/>
      <c r="LM4" s="260"/>
    </row>
    <row r="5" spans="1:325" ht="15.6">
      <c r="A5" s="474"/>
      <c r="B5" s="476"/>
      <c r="C5" s="260"/>
      <c r="D5" s="452"/>
      <c r="E5" s="452"/>
      <c r="F5" s="452"/>
      <c r="G5" s="452"/>
      <c r="H5" s="452"/>
      <c r="I5" s="452"/>
      <c r="J5" s="452"/>
      <c r="K5" s="452"/>
      <c r="L5" s="452"/>
      <c r="M5" s="452"/>
      <c r="N5" s="452"/>
      <c r="O5" s="452"/>
      <c r="P5" s="452"/>
      <c r="Q5" s="452"/>
      <c r="R5" s="452"/>
      <c r="S5" s="452"/>
      <c r="T5" s="452"/>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c r="CE5" s="260"/>
      <c r="CF5" s="260"/>
      <c r="CG5" s="260"/>
      <c r="CH5" s="260"/>
      <c r="CI5" s="260"/>
      <c r="CJ5" s="260"/>
      <c r="CK5" s="260"/>
      <c r="CL5" s="260"/>
      <c r="CM5" s="260"/>
      <c r="CN5" s="260"/>
      <c r="CO5" s="260"/>
      <c r="CP5" s="260"/>
      <c r="CQ5" s="260"/>
      <c r="CR5" s="260"/>
      <c r="CS5" s="260"/>
      <c r="CT5" s="260"/>
      <c r="CU5" s="260"/>
      <c r="CV5" s="260"/>
      <c r="CW5" s="260"/>
      <c r="CX5" s="260"/>
      <c r="CY5" s="260"/>
      <c r="CZ5" s="260"/>
      <c r="DA5" s="260"/>
      <c r="DB5" s="260"/>
      <c r="DC5" s="260"/>
      <c r="DD5" s="260"/>
      <c r="DE5" s="260"/>
      <c r="DF5" s="260"/>
      <c r="DG5" s="260"/>
      <c r="DH5" s="260"/>
      <c r="DI5" s="260"/>
      <c r="DJ5" s="260"/>
      <c r="DK5" s="260"/>
      <c r="DL5" s="260"/>
      <c r="DM5" s="260"/>
      <c r="DN5" s="260"/>
      <c r="DO5" s="260"/>
      <c r="DP5" s="260"/>
      <c r="DQ5" s="260"/>
      <c r="DR5" s="260"/>
      <c r="DS5" s="260"/>
      <c r="DT5" s="260"/>
      <c r="DU5" s="260"/>
      <c r="DV5" s="260"/>
      <c r="DW5" s="260"/>
      <c r="DX5" s="260"/>
      <c r="DY5" s="260"/>
      <c r="DZ5" s="260"/>
      <c r="EA5" s="260"/>
      <c r="EB5" s="260"/>
      <c r="EC5" s="260"/>
      <c r="ED5" s="260"/>
      <c r="EE5" s="260"/>
      <c r="EF5" s="260"/>
      <c r="EG5" s="260"/>
      <c r="EH5" s="260"/>
      <c r="EI5" s="260"/>
      <c r="EJ5" s="260"/>
      <c r="EK5" s="260"/>
      <c r="EL5" s="260"/>
      <c r="EM5" s="260"/>
      <c r="EN5" s="260"/>
      <c r="EO5" s="260"/>
      <c r="EP5" s="260"/>
      <c r="EQ5" s="260"/>
      <c r="ER5" s="260"/>
      <c r="ES5" s="260"/>
      <c r="ET5" s="260"/>
      <c r="EU5" s="260"/>
      <c r="EV5" s="260"/>
      <c r="EW5" s="260"/>
      <c r="EX5" s="260"/>
      <c r="EY5" s="260"/>
      <c r="EZ5" s="260"/>
      <c r="FA5" s="260"/>
      <c r="FB5" s="260"/>
      <c r="FC5" s="260"/>
      <c r="FD5" s="260"/>
      <c r="FE5" s="260"/>
      <c r="FF5" s="260"/>
      <c r="FG5" s="260"/>
      <c r="FH5" s="260"/>
      <c r="FI5" s="260"/>
      <c r="FJ5" s="260"/>
      <c r="FK5" s="260"/>
      <c r="FL5" s="260"/>
      <c r="FM5" s="260"/>
      <c r="FN5" s="260"/>
      <c r="FO5" s="260"/>
      <c r="FP5" s="260"/>
      <c r="FQ5" s="260"/>
      <c r="FR5" s="260"/>
      <c r="FS5" s="260"/>
      <c r="FT5" s="260"/>
      <c r="FU5" s="260"/>
      <c r="FV5" s="260"/>
      <c r="FW5" s="260"/>
      <c r="FX5" s="260"/>
      <c r="FY5" s="260"/>
      <c r="FZ5" s="260"/>
      <c r="GA5" s="260"/>
      <c r="GB5" s="260"/>
      <c r="GC5" s="260"/>
      <c r="GD5" s="260"/>
      <c r="GE5" s="260"/>
      <c r="GF5" s="260"/>
      <c r="GG5" s="260"/>
      <c r="GH5" s="260"/>
      <c r="GI5" s="260"/>
      <c r="GJ5" s="260"/>
      <c r="GK5" s="260"/>
      <c r="GL5" s="260"/>
      <c r="GM5" s="260"/>
      <c r="GN5" s="260"/>
      <c r="GO5" s="260"/>
      <c r="GP5" s="260"/>
      <c r="GQ5" s="260"/>
      <c r="GR5" s="260"/>
      <c r="GS5" s="260"/>
      <c r="GT5" s="260"/>
      <c r="GU5" s="260"/>
      <c r="GV5" s="260"/>
      <c r="GW5" s="260"/>
      <c r="GX5" s="260"/>
      <c r="GY5" s="260"/>
      <c r="GZ5" s="260"/>
      <c r="HA5" s="260"/>
      <c r="HB5" s="260"/>
      <c r="HC5" s="260"/>
      <c r="HD5" s="260"/>
      <c r="HE5" s="260"/>
      <c r="HF5" s="260"/>
      <c r="HG5" s="260"/>
      <c r="HH5" s="260"/>
      <c r="HI5" s="260"/>
      <c r="HJ5" s="260"/>
      <c r="HK5" s="260"/>
      <c r="HL5" s="260"/>
      <c r="HM5" s="260"/>
      <c r="HN5" s="260"/>
      <c r="HO5" s="260"/>
      <c r="HP5" s="260"/>
      <c r="HQ5" s="260"/>
      <c r="HR5" s="260"/>
      <c r="HS5" s="260"/>
      <c r="HT5" s="260"/>
      <c r="HU5" s="260"/>
      <c r="HV5" s="260"/>
      <c r="HW5" s="260"/>
      <c r="HX5" s="260"/>
      <c r="HY5" s="260"/>
      <c r="HZ5" s="260"/>
      <c r="IA5" s="260"/>
      <c r="IB5" s="260"/>
      <c r="IC5" s="260"/>
      <c r="ID5" s="260"/>
      <c r="IE5" s="260"/>
      <c r="IF5" s="260"/>
      <c r="IG5" s="260"/>
      <c r="IH5" s="260"/>
      <c r="II5" s="260"/>
      <c r="IJ5" s="260"/>
      <c r="IK5" s="260"/>
      <c r="IL5" s="260"/>
      <c r="IM5" s="260"/>
      <c r="IN5" s="260"/>
      <c r="IO5" s="260"/>
      <c r="IP5" s="260"/>
      <c r="IQ5" s="260"/>
      <c r="IR5" s="260"/>
      <c r="IS5" s="260"/>
      <c r="IT5" s="260"/>
      <c r="IU5" s="260"/>
      <c r="IV5" s="260"/>
      <c r="IW5" s="260"/>
      <c r="IX5" s="260"/>
      <c r="IY5" s="260"/>
      <c r="IZ5" s="260"/>
      <c r="JA5" s="260"/>
      <c r="JB5" s="260"/>
      <c r="JC5" s="260"/>
      <c r="JD5" s="260"/>
      <c r="JE5" s="260"/>
      <c r="JF5" s="260"/>
      <c r="JG5" s="260"/>
      <c r="JH5" s="260"/>
      <c r="JI5" s="260"/>
      <c r="JJ5" s="260"/>
      <c r="JK5" s="260"/>
      <c r="JL5" s="260"/>
      <c r="JM5" s="260"/>
      <c r="JN5" s="260"/>
      <c r="JO5" s="260"/>
      <c r="JP5" s="260"/>
      <c r="JQ5" s="260"/>
      <c r="JR5" s="260"/>
      <c r="JS5" s="260"/>
      <c r="JT5" s="260"/>
      <c r="JU5" s="260"/>
      <c r="JV5" s="260"/>
      <c r="JW5" s="260"/>
      <c r="JX5" s="260"/>
      <c r="JY5" s="260"/>
      <c r="JZ5" s="260"/>
      <c r="KA5" s="260"/>
      <c r="KB5" s="260"/>
      <c r="KC5" s="260"/>
      <c r="KD5" s="260"/>
      <c r="KE5" s="260"/>
      <c r="KF5" s="260"/>
      <c r="KG5" s="260"/>
      <c r="KH5" s="260"/>
      <c r="KI5" s="260"/>
      <c r="KJ5" s="260"/>
      <c r="KK5" s="260"/>
      <c r="KL5" s="260"/>
      <c r="KM5" s="260"/>
      <c r="KN5" s="260"/>
      <c r="KO5" s="260"/>
      <c r="KP5" s="260"/>
      <c r="KQ5" s="260"/>
      <c r="KR5" s="260"/>
      <c r="KS5" s="260"/>
      <c r="KT5" s="260"/>
      <c r="KU5" s="260"/>
      <c r="KV5" s="260"/>
      <c r="KW5" s="260"/>
      <c r="KX5" s="260"/>
      <c r="KY5" s="260"/>
      <c r="KZ5" s="260"/>
      <c r="LA5" s="260"/>
      <c r="LB5" s="260"/>
      <c r="LC5" s="260"/>
      <c r="LD5" s="260"/>
      <c r="LE5" s="260"/>
      <c r="LF5" s="260"/>
      <c r="LG5" s="260"/>
      <c r="LH5" s="260"/>
      <c r="LI5" s="260"/>
      <c r="LJ5" s="260"/>
      <c r="LK5" s="260"/>
      <c r="LL5" s="260"/>
      <c r="LM5" s="260"/>
    </row>
    <row r="6" spans="1:325" ht="18.600000000000001" thickBot="1">
      <c r="A6" s="474"/>
      <c r="B6" s="213" t="s">
        <v>206</v>
      </c>
      <c r="C6" s="213"/>
      <c r="D6" s="450"/>
      <c r="E6" s="450"/>
      <c r="F6" s="740" t="str">
        <f ca="1">IF(F7=Rezultatai!$H$40,0,IF(F7-Rezultatai!$H$40&lt;0,"",F7-Rezultatai!$H$40))</f>
        <v/>
      </c>
      <c r="G6" s="740"/>
      <c r="H6" s="740"/>
      <c r="I6" s="740"/>
      <c r="J6" s="740">
        <f ca="1">IF(J7=Rezultatai!$H$40,0,IF(J7-Rezultatai!$H$40&lt;0,"",J7-Rezultatai!$H$40))</f>
        <v>0</v>
      </c>
      <c r="K6" s="740"/>
      <c r="L6" s="740"/>
      <c r="M6" s="740"/>
      <c r="N6" s="740">
        <f ca="1">IF(N7=Rezultatai!$H$40,0,IF(N7-Rezultatai!$H$40&lt;0,"",N7-Rezultatai!$H$40))</f>
        <v>1</v>
      </c>
      <c r="O6" s="740"/>
      <c r="P6" s="740"/>
      <c r="Q6" s="740"/>
      <c r="R6" s="740">
        <f ca="1">IF(R7=Rezultatai!$H$40,0,IF(R7-Rezultatai!$H$40&lt;0,"",R7-Rezultatai!$H$40))</f>
        <v>2</v>
      </c>
      <c r="S6" s="740"/>
      <c r="T6" s="740"/>
      <c r="U6" s="740"/>
      <c r="V6" s="740">
        <f ca="1">IF(V7=Rezultatai!$H$40,0,IF(V7-Rezultatai!$H$40&lt;0,"",V7-Rezultatai!$H$40))</f>
        <v>3</v>
      </c>
      <c r="W6" s="740"/>
      <c r="X6" s="740"/>
      <c r="Y6" s="740"/>
      <c r="Z6" s="740">
        <f ca="1">IF(Z7=Rezultatai!$H$40,0,IF(Z7-Rezultatai!$H$40&lt;0,"",Z7-Rezultatai!$H$40))</f>
        <v>4</v>
      </c>
      <c r="AA6" s="740"/>
      <c r="AB6" s="740"/>
      <c r="AC6" s="740"/>
      <c r="AD6" s="740">
        <f ca="1">IF(AD7=Rezultatai!$H$40,0,IF(AD7-Rezultatai!$H$40&lt;0,"",AD7-Rezultatai!$H$40))</f>
        <v>5</v>
      </c>
      <c r="AE6" s="740"/>
      <c r="AF6" s="740"/>
      <c r="AG6" s="740"/>
      <c r="AH6" s="740">
        <f ca="1">IF(AH7=Rezultatai!$H$40,0,IF(AH7-Rezultatai!$H$40&lt;0,"",AH7-Rezultatai!$H$40))</f>
        <v>6</v>
      </c>
      <c r="AI6" s="740"/>
      <c r="AJ6" s="740"/>
      <c r="AK6" s="740"/>
      <c r="AL6" s="740">
        <f ca="1">IF(AL7=Rezultatai!$H$40,0,IF(AL7-Rezultatai!$H$40&lt;0,"",AL7-Rezultatai!$H$40))</f>
        <v>7</v>
      </c>
      <c r="AM6" s="740"/>
      <c r="AN6" s="740"/>
      <c r="AO6" s="740"/>
      <c r="AP6" s="740">
        <f ca="1">IF(AP7=Rezultatai!$H$40,0,IF(AP7-Rezultatai!$H$40&lt;0,"",AP7-Rezultatai!$H$40))</f>
        <v>8</v>
      </c>
      <c r="AQ6" s="740"/>
      <c r="AR6" s="740"/>
      <c r="AS6" s="740"/>
      <c r="AT6" s="740">
        <f ca="1">IF(AT7=Rezultatai!$H$40,0,IF(AT7-Rezultatai!$H$40&lt;0,"",AT7-Rezultatai!$H$40))</f>
        <v>9</v>
      </c>
      <c r="AU6" s="740"/>
      <c r="AV6" s="740"/>
      <c r="AW6" s="740"/>
      <c r="AX6" s="740">
        <f ca="1">IF(AX7=Rezultatai!$H$40,0,IF(AX7-Rezultatai!$H$40&lt;0,"",AX7-Rezultatai!$H$40))</f>
        <v>10</v>
      </c>
      <c r="AY6" s="740"/>
      <c r="AZ6" s="740"/>
      <c r="BA6" s="740"/>
      <c r="BB6" s="740">
        <f ca="1">IF(BB7=Rezultatai!$H$40,0,IF(BB7-Rezultatai!$H$40&lt;0,"",BB7-Rezultatai!$H$40))</f>
        <v>11</v>
      </c>
      <c r="BC6" s="740"/>
      <c r="BD6" s="740"/>
      <c r="BE6" s="740"/>
      <c r="BF6" s="740">
        <f ca="1">IF(BF7=Rezultatai!$H$40,0,IF(BF7-Rezultatai!$H$40&lt;0,"",BF7-Rezultatai!$H$40))</f>
        <v>12</v>
      </c>
      <c r="BG6" s="740"/>
      <c r="BH6" s="740"/>
      <c r="BI6" s="740"/>
      <c r="BJ6" s="740">
        <f ca="1">IF(BJ7=Rezultatai!$H$40,0,IF(BJ7-Rezultatai!$H$40&lt;0,"",BJ7-Rezultatai!$H$40))</f>
        <v>13</v>
      </c>
      <c r="BK6" s="740"/>
      <c r="BL6" s="740"/>
      <c r="BM6" s="740"/>
      <c r="BN6" s="740">
        <f ca="1">IF(BN7=Rezultatai!$H$40,0,IF(BN7-Rezultatai!$H$40&lt;0,"",BN7-Rezultatai!$H$40))</f>
        <v>14</v>
      </c>
      <c r="BO6" s="740"/>
      <c r="BP6" s="740"/>
      <c r="BQ6" s="740"/>
      <c r="BR6" s="740">
        <f ca="1">IF(BR7=Rezultatai!$H$40,0,IF(BR7-Rezultatai!$H$40&lt;0,"",BR7-Rezultatai!$H$40))</f>
        <v>15</v>
      </c>
      <c r="BS6" s="740"/>
      <c r="BT6" s="740"/>
      <c r="BU6" s="740"/>
      <c r="BV6" s="740">
        <f ca="1">IF(BV7=Rezultatai!$H$40,0,IF(BV7-Rezultatai!$H$40&lt;0,"",BV7-Rezultatai!$H$40))</f>
        <v>16</v>
      </c>
      <c r="BW6" s="740"/>
      <c r="BX6" s="740"/>
      <c r="BY6" s="740"/>
      <c r="BZ6" s="740">
        <f ca="1">IF(BZ7=Rezultatai!$H$40,0,IF(BZ7-Rezultatai!$H$40&lt;0,"",BZ7-Rezultatai!$H$40))</f>
        <v>17</v>
      </c>
      <c r="CA6" s="740"/>
      <c r="CB6" s="740"/>
      <c r="CC6" s="740"/>
      <c r="CD6" s="740">
        <f ca="1">IF(CD7=Rezultatai!$H$40,0,IF(CD7-Rezultatai!$H$40&lt;0,"",CD7-Rezultatai!$H$40))</f>
        <v>18</v>
      </c>
      <c r="CE6" s="740"/>
      <c r="CF6" s="740"/>
      <c r="CG6" s="740"/>
      <c r="CH6" s="740">
        <f ca="1">IF(CH7=Rezultatai!$H$40,0,IF(CH7-Rezultatai!$H$40&lt;0,"",CH7-Rezultatai!$H$40))</f>
        <v>19</v>
      </c>
      <c r="CI6" s="740"/>
      <c r="CJ6" s="740"/>
      <c r="CK6" s="740"/>
      <c r="CL6" s="740">
        <f ca="1">IF(CL7=Rezultatai!$H$40,0,IF(CL7-Rezultatai!$H$40&lt;0,"",CL7-Rezultatai!$H$40))</f>
        <v>20</v>
      </c>
      <c r="CM6" s="740"/>
      <c r="CN6" s="740"/>
      <c r="CO6" s="740"/>
      <c r="CP6" s="740">
        <f ca="1">IF(CP7=Rezultatai!$H$40,0,IF(CP7-Rezultatai!$H$40&lt;0,"",CP7-Rezultatai!$H$40))</f>
        <v>21</v>
      </c>
      <c r="CQ6" s="740"/>
      <c r="CR6" s="740"/>
      <c r="CS6" s="740"/>
      <c r="CT6" s="740">
        <f ca="1">IF(CT7=Rezultatai!$H$40,0,IF(CT7-Rezultatai!$H$40&lt;0,"",CT7-Rezultatai!$H$40))</f>
        <v>22</v>
      </c>
      <c r="CU6" s="740"/>
      <c r="CV6" s="740"/>
      <c r="CW6" s="740"/>
      <c r="CX6" s="740">
        <f ca="1">IF(CX7=Rezultatai!$H$40,0,IF(CX7-Rezultatai!$H$40&lt;0,"",CX7-Rezultatai!$H$40))</f>
        <v>23</v>
      </c>
      <c r="CY6" s="740"/>
      <c r="CZ6" s="740"/>
      <c r="DA6" s="740"/>
      <c r="DB6" s="740">
        <f ca="1">IF(DB7=Rezultatai!$H$40,0,IF(DB7-Rezultatai!$H$40&lt;0,"",DB7-Rezultatai!$H$40))</f>
        <v>24</v>
      </c>
      <c r="DC6" s="740"/>
      <c r="DD6" s="740"/>
      <c r="DE6" s="740"/>
      <c r="DF6" s="740">
        <f ca="1">IF(DF7=Rezultatai!$H$40,0,IF(DF7-Rezultatai!$H$40&lt;0,"",DF7-Rezultatai!$H$40))</f>
        <v>25</v>
      </c>
      <c r="DG6" s="740"/>
      <c r="DH6" s="740"/>
      <c r="DI6" s="740"/>
      <c r="DJ6" s="740">
        <f ca="1">IF(DJ7=Rezultatai!$H$40,0,IF(DJ7-Rezultatai!$H$40&lt;0,"",DJ7-Rezultatai!$H$40))</f>
        <v>26</v>
      </c>
      <c r="DK6" s="740"/>
      <c r="DL6" s="740"/>
      <c r="DM6" s="740"/>
      <c r="DN6" s="740">
        <f ca="1">IF(DN7=Rezultatai!$H$40,0,IF(DN7-Rezultatai!$H$40&lt;0,"",DN7-Rezultatai!$H$40))</f>
        <v>27</v>
      </c>
      <c r="DO6" s="740"/>
      <c r="DP6" s="740"/>
      <c r="DQ6" s="740"/>
      <c r="DR6" s="740">
        <f ca="1">IF(DR7=Rezultatai!$H$40,0,IF(DR7-Rezultatai!$H$40&lt;0,"",DR7-Rezultatai!$H$40))</f>
        <v>28</v>
      </c>
      <c r="DS6" s="740"/>
      <c r="DT6" s="740"/>
      <c r="DU6" s="740"/>
      <c r="DV6" s="740">
        <f ca="1">IF(DV7=Rezultatai!$H$40,0,IF(DV7-Rezultatai!$H$40&lt;0,"",DV7-Rezultatai!$H$40))</f>
        <v>29</v>
      </c>
      <c r="DW6" s="740"/>
      <c r="DX6" s="740"/>
      <c r="DY6" s="740"/>
      <c r="DZ6" s="740">
        <f ca="1">IF(DZ7=Rezultatai!$H$40,0,IF(DZ7-Rezultatai!$H$40&lt;0,"",DZ7-Rezultatai!$H$40))</f>
        <v>30</v>
      </c>
      <c r="EA6" s="740"/>
      <c r="EB6" s="740"/>
      <c r="EC6" s="740"/>
      <c r="ED6" s="740">
        <f ca="1">IF(ED7=Rezultatai!$H$40,0,IF(ED7-Rezultatai!$H$40&lt;0,"",ED7-Rezultatai!$H$40))</f>
        <v>31</v>
      </c>
      <c r="EE6" s="740"/>
      <c r="EF6" s="740"/>
      <c r="EG6" s="740"/>
      <c r="EH6" s="740">
        <f ca="1">IF(EH7=Rezultatai!$H$40,0,IF(EH7-Rezultatai!$H$40&lt;0,"",EH7-Rezultatai!$H$40))</f>
        <v>32</v>
      </c>
      <c r="EI6" s="740"/>
      <c r="EJ6" s="740"/>
      <c r="EK6" s="740"/>
      <c r="EL6" s="740">
        <f ca="1">IF(EL7=Rezultatai!$H$40,0,IF(EL7-Rezultatai!$H$40&lt;0,"",EL7-Rezultatai!$H$40))</f>
        <v>33</v>
      </c>
      <c r="EM6" s="740"/>
      <c r="EN6" s="740"/>
      <c r="EO6" s="740"/>
      <c r="EP6" s="740">
        <f ca="1">IF(EP7=Rezultatai!$H$40,0,IF(EP7-Rezultatai!$H$40&lt;0,"",EP7-Rezultatai!$H$40))</f>
        <v>34</v>
      </c>
      <c r="EQ6" s="740"/>
      <c r="ER6" s="740"/>
      <c r="ES6" s="740"/>
      <c r="ET6" s="740">
        <f ca="1">IF(ET7=Rezultatai!$H$40,0,IF(ET7-Rezultatai!$H$40&lt;0,"",ET7-Rezultatai!$H$40))</f>
        <v>35</v>
      </c>
      <c r="EU6" s="740"/>
      <c r="EV6" s="740"/>
      <c r="EW6" s="740"/>
      <c r="EX6" s="740">
        <f ca="1">IF(EX7=Rezultatai!$H$40,0,IF(EX7-Rezultatai!$H$40&lt;0,"",EX7-Rezultatai!$H$40))</f>
        <v>36</v>
      </c>
      <c r="EY6" s="740"/>
      <c r="EZ6" s="740"/>
      <c r="FA6" s="740"/>
      <c r="FB6" s="740">
        <f ca="1">IF(FB7=Rezultatai!$H$40,0,IF(FB7-Rezultatai!$H$40&lt;0,"",FB7-Rezultatai!$H$40))</f>
        <v>37</v>
      </c>
      <c r="FC6" s="740"/>
      <c r="FD6" s="740"/>
      <c r="FE6" s="740"/>
      <c r="FF6" s="740">
        <f ca="1">IF(FF7=Rezultatai!$H$40,0,IF(FF7-Rezultatai!$H$40&lt;0,"",FF7-Rezultatai!$H$40))</f>
        <v>38</v>
      </c>
      <c r="FG6" s="740"/>
      <c r="FH6" s="740"/>
      <c r="FI6" s="740"/>
      <c r="FJ6" s="740">
        <f ca="1">IF(FJ7=Rezultatai!$H$40,0,IF(FJ7-Rezultatai!$H$40&lt;0,"",FJ7-Rezultatai!$H$40))</f>
        <v>39</v>
      </c>
      <c r="FK6" s="740"/>
      <c r="FL6" s="740"/>
      <c r="FM6" s="740"/>
      <c r="FN6" s="740">
        <f ca="1">IF(FN7=Rezultatai!$H$40,0,IF(FN7-Rezultatai!$H$40&lt;0,"",FN7-Rezultatai!$H$40))</f>
        <v>40</v>
      </c>
      <c r="FO6" s="740"/>
      <c r="FP6" s="740"/>
      <c r="FQ6" s="740"/>
      <c r="FR6" s="740">
        <f ca="1">IF(FR7=Rezultatai!$H$40,0,IF(FR7-Rezultatai!$H$40&lt;0,"",FR7-Rezultatai!$H$40))</f>
        <v>41</v>
      </c>
      <c r="FS6" s="740"/>
      <c r="FT6" s="740"/>
      <c r="FU6" s="740"/>
      <c r="FV6" s="740">
        <f ca="1">IF(FV7=Rezultatai!$H$40,0,IF(FV7-Rezultatai!$H$40&lt;0,"",FV7-Rezultatai!$H$40))</f>
        <v>42</v>
      </c>
      <c r="FW6" s="740"/>
      <c r="FX6" s="740"/>
      <c r="FY6" s="740"/>
      <c r="FZ6" s="740">
        <f ca="1">IF(FZ7=Rezultatai!$H$40,0,IF(FZ7-Rezultatai!$H$40&lt;0,"",FZ7-Rezultatai!$H$40))</f>
        <v>43</v>
      </c>
      <c r="GA6" s="740"/>
      <c r="GB6" s="740"/>
      <c r="GC6" s="740"/>
      <c r="GD6" s="740">
        <f ca="1">IF(GD7=Rezultatai!$H$40,0,IF(GD7-Rezultatai!$H$40&lt;0,"",GD7-Rezultatai!$H$40))</f>
        <v>44</v>
      </c>
      <c r="GE6" s="740"/>
      <c r="GF6" s="740"/>
      <c r="GG6" s="740"/>
      <c r="GH6" s="740">
        <f ca="1">IF(GH7=Rezultatai!$H$40,0,IF(GH7-Rezultatai!$H$40&lt;0,"",GH7-Rezultatai!$H$40))</f>
        <v>45</v>
      </c>
      <c r="GI6" s="740"/>
      <c r="GJ6" s="740"/>
      <c r="GK6" s="740"/>
      <c r="GL6" s="740">
        <f ca="1">IF(GL7=Rezultatai!$H$40,0,IF(GL7-Rezultatai!$H$40&lt;0,"",GL7-Rezultatai!$H$40))</f>
        <v>46</v>
      </c>
      <c r="GM6" s="740"/>
      <c r="GN6" s="740"/>
      <c r="GO6" s="740"/>
      <c r="GP6" s="740">
        <f ca="1">IF(GP7=Rezultatai!$H$40,0,IF(GP7-Rezultatai!$H$40&lt;0,"",GP7-Rezultatai!$H$40))</f>
        <v>47</v>
      </c>
      <c r="GQ6" s="740"/>
      <c r="GR6" s="740"/>
      <c r="GS6" s="740"/>
      <c r="GT6" s="740">
        <f ca="1">IF(GT7=Rezultatai!$H$40,0,IF(GT7-Rezultatai!$H$40&lt;0,"",GT7-Rezultatai!$H$40))</f>
        <v>48</v>
      </c>
      <c r="GU6" s="740"/>
      <c r="GV6" s="740"/>
      <c r="GW6" s="740"/>
      <c r="GX6" s="740">
        <f ca="1">IF(GX7=Rezultatai!$H$40,0,IF(GX7-Rezultatai!$H$40&lt;0,"",GX7-Rezultatai!$H$40))</f>
        <v>49</v>
      </c>
      <c r="GY6" s="740"/>
      <c r="GZ6" s="740"/>
      <c r="HA6" s="740"/>
      <c r="HB6" s="740">
        <f ca="1">IF(HB7=Rezultatai!$H$40,0,IF(HB7-Rezultatai!$H$40&lt;0,"",HB7-Rezultatai!$H$40))</f>
        <v>50</v>
      </c>
      <c r="HC6" s="740"/>
      <c r="HD6" s="740"/>
      <c r="HE6" s="740"/>
      <c r="HF6" s="740">
        <f ca="1">IF(HF7=Rezultatai!$H$40,0,IF(HF7-Rezultatai!$H$40&lt;0,"",HF7-Rezultatai!$H$40))</f>
        <v>51</v>
      </c>
      <c r="HG6" s="740"/>
      <c r="HH6" s="740"/>
      <c r="HI6" s="740"/>
      <c r="HJ6" s="740">
        <f ca="1">IF(HJ7=Rezultatai!$H$40,0,IF(HJ7-Rezultatai!$H$40&lt;0,"",HJ7-Rezultatai!$H$40))</f>
        <v>52</v>
      </c>
      <c r="HK6" s="740"/>
      <c r="HL6" s="740"/>
      <c r="HM6" s="740"/>
      <c r="HN6" s="740">
        <f ca="1">IF(HN7=Rezultatai!$H$40,0,IF(HN7-Rezultatai!$H$40&lt;0,"",HN7-Rezultatai!$H$40))</f>
        <v>53</v>
      </c>
      <c r="HO6" s="740"/>
      <c r="HP6" s="740"/>
      <c r="HQ6" s="740"/>
      <c r="HR6" s="740">
        <f ca="1">IF(HR7=Rezultatai!$H$40,0,IF(HR7-Rezultatai!$H$40&lt;0,"",HR7-Rezultatai!$H$40))</f>
        <v>54</v>
      </c>
      <c r="HS6" s="740"/>
      <c r="HT6" s="740"/>
      <c r="HU6" s="740"/>
      <c r="HV6" s="740">
        <f ca="1">IF(HV7=Rezultatai!$H$40,0,IF(HV7-Rezultatai!$H$40&lt;0,"",HV7-Rezultatai!$H$40))</f>
        <v>55</v>
      </c>
      <c r="HW6" s="740"/>
      <c r="HX6" s="740"/>
      <c r="HY6" s="740"/>
      <c r="HZ6" s="740">
        <f ca="1">IF(HZ7=Rezultatai!$H$40,0,IF(HZ7-Rezultatai!$H$40&lt;0,"",HZ7-Rezultatai!$H$40))</f>
        <v>56</v>
      </c>
      <c r="IA6" s="740"/>
      <c r="IB6" s="740"/>
      <c r="IC6" s="740"/>
      <c r="ID6" s="740">
        <f ca="1">IF(ID7=Rezultatai!$H$40,0,IF(ID7-Rezultatai!$H$40&lt;0,"",ID7-Rezultatai!$H$40))</f>
        <v>57</v>
      </c>
      <c r="IE6" s="740"/>
      <c r="IF6" s="740"/>
      <c r="IG6" s="740"/>
      <c r="IH6" s="740">
        <f ca="1">IF(IH7=Rezultatai!$H$40,0,IF(IH7-Rezultatai!$H$40&lt;0,"",IH7-Rezultatai!$H$40))</f>
        <v>58</v>
      </c>
      <c r="II6" s="740"/>
      <c r="IJ6" s="740"/>
      <c r="IK6" s="740"/>
      <c r="IL6" s="740">
        <f ca="1">IF(IL7=Rezultatai!$H$40,0,IF(IL7-Rezultatai!$H$40&lt;0,"",IL7-Rezultatai!$H$40))</f>
        <v>59</v>
      </c>
      <c r="IM6" s="740"/>
      <c r="IN6" s="740"/>
      <c r="IO6" s="740"/>
      <c r="IP6" s="740">
        <f ca="1">IF(IP7=Rezultatai!$H$40,0,IF(IP7-Rezultatai!$H$40&lt;0,"",IP7-Rezultatai!$H$40))</f>
        <v>60</v>
      </c>
      <c r="IQ6" s="740"/>
      <c r="IR6" s="740"/>
      <c r="IS6" s="740"/>
      <c r="IT6" s="740">
        <f ca="1">IF(IT7=Rezultatai!$H$40,0,IF(IT7-Rezultatai!$H$40&lt;0,"",IT7-Rezultatai!$H$40))</f>
        <v>61</v>
      </c>
      <c r="IU6" s="740"/>
      <c r="IV6" s="740"/>
      <c r="IW6" s="740"/>
      <c r="IX6" s="740">
        <f ca="1">IF(IX7=Rezultatai!$H$40,0,IF(IX7-Rezultatai!$H$40&lt;0,"",IX7-Rezultatai!$H$40))</f>
        <v>62</v>
      </c>
      <c r="IY6" s="740"/>
      <c r="IZ6" s="740"/>
      <c r="JA6" s="740"/>
      <c r="JB6" s="740">
        <f ca="1">IF(JB7=Rezultatai!$H$40,0,IF(JB7-Rezultatai!$H$40&lt;0,"",JB7-Rezultatai!$H$40))</f>
        <v>63</v>
      </c>
      <c r="JC6" s="740"/>
      <c r="JD6" s="740"/>
      <c r="JE6" s="740"/>
      <c r="JF6" s="740">
        <f ca="1">IF(JF7=Rezultatai!$H$40,0,IF(JF7-Rezultatai!$H$40&lt;0,"",JF7-Rezultatai!$H$40))</f>
        <v>64</v>
      </c>
      <c r="JG6" s="740"/>
      <c r="JH6" s="740"/>
      <c r="JI6" s="740"/>
      <c r="JJ6" s="740">
        <f ca="1">IF(JJ7=Rezultatai!$H$40,0,IF(JJ7-Rezultatai!$H$40&lt;0,"",JJ7-Rezultatai!$H$40))</f>
        <v>65</v>
      </c>
      <c r="JK6" s="740"/>
      <c r="JL6" s="740"/>
      <c r="JM6" s="740"/>
      <c r="JN6" s="740">
        <f ca="1">IF(JN7=Rezultatai!$H$40,0,IF(JN7-Rezultatai!$H$40&lt;0,"",JN7-Rezultatai!$H$40))</f>
        <v>66</v>
      </c>
      <c r="JO6" s="740"/>
      <c r="JP6" s="740"/>
      <c r="JQ6" s="740"/>
      <c r="JR6" s="740">
        <f ca="1">IF(JR7=Rezultatai!$H$40,0,IF(JR7-Rezultatai!$H$40&lt;0,"",JR7-Rezultatai!$H$40))</f>
        <v>67</v>
      </c>
      <c r="JS6" s="740"/>
      <c r="JT6" s="740"/>
      <c r="JU6" s="740"/>
      <c r="JV6" s="740">
        <f ca="1">IF(JV7=Rezultatai!$H$40,0,IF(JV7-Rezultatai!$H$40&lt;0,"",JV7-Rezultatai!$H$40))</f>
        <v>68</v>
      </c>
      <c r="JW6" s="740"/>
      <c r="JX6" s="740"/>
      <c r="JY6" s="740"/>
      <c r="JZ6" s="740">
        <f ca="1">IF(JZ7=Rezultatai!$H$40,0,IF(JZ7-Rezultatai!$H$40&lt;0,"",JZ7-Rezultatai!$H$40))</f>
        <v>69</v>
      </c>
      <c r="KA6" s="740"/>
      <c r="KB6" s="740"/>
      <c r="KC6" s="740"/>
      <c r="KD6" s="740">
        <f ca="1">IF(KD7=Rezultatai!$H$40,0,IF(KD7-Rezultatai!$H$40&lt;0,"",KD7-Rezultatai!$H$40))</f>
        <v>70</v>
      </c>
      <c r="KE6" s="740"/>
      <c r="KF6" s="740"/>
      <c r="KG6" s="740"/>
      <c r="KH6" s="740">
        <f ca="1">IF(KH7=Rezultatai!$H$40,0,IF(KH7-Rezultatai!$H$40&lt;0,"",KH7-Rezultatai!$H$40))</f>
        <v>71</v>
      </c>
      <c r="KI6" s="740"/>
      <c r="KJ6" s="740"/>
      <c r="KK6" s="740"/>
      <c r="KL6" s="740">
        <f ca="1">IF(KL7=Rezultatai!$H$40,0,IF(KL7-Rezultatai!$H$40&lt;0,"",KL7-Rezultatai!$H$40))</f>
        <v>72</v>
      </c>
      <c r="KM6" s="740"/>
      <c r="KN6" s="740"/>
      <c r="KO6" s="740"/>
      <c r="KP6" s="740">
        <f ca="1">IF(KP7=Rezultatai!$H$40,0,IF(KP7-Rezultatai!$H$40&lt;0,"",KP7-Rezultatai!$H$40))</f>
        <v>73</v>
      </c>
      <c r="KQ6" s="740"/>
      <c r="KR6" s="740"/>
      <c r="KS6" s="740"/>
      <c r="KT6" s="740">
        <f ca="1">IF(KT7=Rezultatai!$H$40,0,IF(KT7-Rezultatai!$H$40&lt;0,"",KT7-Rezultatai!$H$40))</f>
        <v>74</v>
      </c>
      <c r="KU6" s="740"/>
      <c r="KV6" s="740"/>
      <c r="KW6" s="740"/>
      <c r="KX6" s="740">
        <f ca="1">IF(KX7=Rezultatai!$H$40,0,IF(KX7-Rezultatai!$H$40&lt;0,"",KX7-Rezultatai!$H$40))</f>
        <v>75</v>
      </c>
      <c r="KY6" s="740"/>
      <c r="KZ6" s="740"/>
      <c r="LA6" s="740"/>
      <c r="LB6" s="740">
        <f ca="1">IF(LB7=Rezultatai!$H$40,0,IF(LB7-Rezultatai!$H$40&lt;0,"",LB7-Rezultatai!$H$40))</f>
        <v>76</v>
      </c>
      <c r="LC6" s="740"/>
      <c r="LD6" s="740"/>
      <c r="LE6" s="740"/>
      <c r="LF6" s="740">
        <f ca="1">IF(LF7=Rezultatai!$H$40,0,IF(LF7-Rezultatai!$H$40&lt;0,"",LF7-Rezultatai!$H$40))</f>
        <v>77</v>
      </c>
      <c r="LG6" s="740"/>
      <c r="LH6" s="740"/>
      <c r="LI6" s="740"/>
      <c r="LJ6" s="740">
        <f ca="1">IF(LJ7=Rezultatai!$H$40,0,IF(LJ7-Rezultatai!$H$40&lt;0,"",LJ7-Rezultatai!$H$40))</f>
        <v>78</v>
      </c>
      <c r="LK6" s="740"/>
      <c r="LL6" s="740"/>
      <c r="LM6" s="740"/>
    </row>
    <row r="7" spans="1:325" ht="21">
      <c r="A7" s="475"/>
      <c r="B7" s="772" t="s">
        <v>474</v>
      </c>
      <c r="C7" s="774" t="s">
        <v>473</v>
      </c>
      <c r="D7" s="774" t="s">
        <v>472</v>
      </c>
      <c r="E7" s="774"/>
      <c r="F7" s="776" t="str">
        <f ca="1">IF(Pradžia!E8="",TEXT(TODAY(),"yyyy"),TEXT(Pradžia!E8,"yyyy"))</f>
        <v>2022</v>
      </c>
      <c r="G7" s="776"/>
      <c r="H7" s="776"/>
      <c r="I7" s="776"/>
      <c r="J7" s="769">
        <f ca="1">F7+1</f>
        <v>2023</v>
      </c>
      <c r="K7" s="769"/>
      <c r="L7" s="769"/>
      <c r="M7" s="769"/>
      <c r="N7" s="769">
        <f ca="1">J7+1</f>
        <v>2024</v>
      </c>
      <c r="O7" s="769"/>
      <c r="P7" s="769"/>
      <c r="Q7" s="769"/>
      <c r="R7" s="769">
        <f t="shared" ref="R7" ca="1" si="0">N7+1</f>
        <v>2025</v>
      </c>
      <c r="S7" s="769"/>
      <c r="T7" s="769"/>
      <c r="U7" s="769"/>
      <c r="V7" s="769">
        <f t="shared" ref="V7" ca="1" si="1">R7+1</f>
        <v>2026</v>
      </c>
      <c r="W7" s="769"/>
      <c r="X7" s="769"/>
      <c r="Y7" s="769"/>
      <c r="Z7" s="769">
        <f t="shared" ref="Z7" ca="1" si="2">V7+1</f>
        <v>2027</v>
      </c>
      <c r="AA7" s="769"/>
      <c r="AB7" s="769"/>
      <c r="AC7" s="769"/>
      <c r="AD7" s="769">
        <f t="shared" ref="AD7" ca="1" si="3">Z7+1</f>
        <v>2028</v>
      </c>
      <c r="AE7" s="769"/>
      <c r="AF7" s="769"/>
      <c r="AG7" s="769"/>
      <c r="AH7" s="769">
        <f t="shared" ref="AH7" ca="1" si="4">AD7+1</f>
        <v>2029</v>
      </c>
      <c r="AI7" s="769"/>
      <c r="AJ7" s="769"/>
      <c r="AK7" s="769"/>
      <c r="AL7" s="769">
        <f t="shared" ref="AL7" ca="1" si="5">AH7+1</f>
        <v>2030</v>
      </c>
      <c r="AM7" s="769"/>
      <c r="AN7" s="769"/>
      <c r="AO7" s="769"/>
      <c r="AP7" s="769">
        <f t="shared" ref="AP7" ca="1" si="6">AL7+1</f>
        <v>2031</v>
      </c>
      <c r="AQ7" s="769"/>
      <c r="AR7" s="769"/>
      <c r="AS7" s="769"/>
      <c r="AT7" s="769">
        <f t="shared" ref="AT7" ca="1" si="7">AP7+1</f>
        <v>2032</v>
      </c>
      <c r="AU7" s="769"/>
      <c r="AV7" s="769"/>
      <c r="AW7" s="769"/>
      <c r="AX7" s="769">
        <f t="shared" ref="AX7" ca="1" si="8">AT7+1</f>
        <v>2033</v>
      </c>
      <c r="AY7" s="769"/>
      <c r="AZ7" s="769"/>
      <c r="BA7" s="769"/>
      <c r="BB7" s="769">
        <f t="shared" ref="BB7" ca="1" si="9">AX7+1</f>
        <v>2034</v>
      </c>
      <c r="BC7" s="769"/>
      <c r="BD7" s="769"/>
      <c r="BE7" s="769"/>
      <c r="BF7" s="769">
        <f t="shared" ref="BF7" ca="1" si="10">BB7+1</f>
        <v>2035</v>
      </c>
      <c r="BG7" s="769"/>
      <c r="BH7" s="769"/>
      <c r="BI7" s="769"/>
      <c r="BJ7" s="769">
        <f t="shared" ref="BJ7" ca="1" si="11">BF7+1</f>
        <v>2036</v>
      </c>
      <c r="BK7" s="769"/>
      <c r="BL7" s="769"/>
      <c r="BM7" s="769"/>
      <c r="BN7" s="769">
        <f t="shared" ref="BN7" ca="1" si="12">BJ7+1</f>
        <v>2037</v>
      </c>
      <c r="BO7" s="769"/>
      <c r="BP7" s="769"/>
      <c r="BQ7" s="769"/>
      <c r="BR7" s="769">
        <f t="shared" ref="BR7" ca="1" si="13">BN7+1</f>
        <v>2038</v>
      </c>
      <c r="BS7" s="769"/>
      <c r="BT7" s="769"/>
      <c r="BU7" s="769"/>
      <c r="BV7" s="769">
        <f t="shared" ref="BV7" ca="1" si="14">BR7+1</f>
        <v>2039</v>
      </c>
      <c r="BW7" s="769"/>
      <c r="BX7" s="769"/>
      <c r="BY7" s="769"/>
      <c r="BZ7" s="769">
        <f t="shared" ref="BZ7" ca="1" si="15">BV7+1</f>
        <v>2040</v>
      </c>
      <c r="CA7" s="769"/>
      <c r="CB7" s="769"/>
      <c r="CC7" s="769"/>
      <c r="CD7" s="769">
        <f t="shared" ref="CD7" ca="1" si="16">BZ7+1</f>
        <v>2041</v>
      </c>
      <c r="CE7" s="769"/>
      <c r="CF7" s="769"/>
      <c r="CG7" s="769"/>
      <c r="CH7" s="769">
        <f t="shared" ref="CH7" ca="1" si="17">CD7+1</f>
        <v>2042</v>
      </c>
      <c r="CI7" s="769"/>
      <c r="CJ7" s="769"/>
      <c r="CK7" s="769"/>
      <c r="CL7" s="769">
        <f t="shared" ref="CL7" ca="1" si="18">CH7+1</f>
        <v>2043</v>
      </c>
      <c r="CM7" s="769"/>
      <c r="CN7" s="769"/>
      <c r="CO7" s="769"/>
      <c r="CP7" s="769">
        <f t="shared" ref="CP7" ca="1" si="19">CL7+1</f>
        <v>2044</v>
      </c>
      <c r="CQ7" s="769"/>
      <c r="CR7" s="769"/>
      <c r="CS7" s="769"/>
      <c r="CT7" s="769">
        <f t="shared" ref="CT7" ca="1" si="20">CP7+1</f>
        <v>2045</v>
      </c>
      <c r="CU7" s="769"/>
      <c r="CV7" s="769"/>
      <c r="CW7" s="769"/>
      <c r="CX7" s="769">
        <f t="shared" ref="CX7" ca="1" si="21">CT7+1</f>
        <v>2046</v>
      </c>
      <c r="CY7" s="769"/>
      <c r="CZ7" s="769"/>
      <c r="DA7" s="769"/>
      <c r="DB7" s="769">
        <f t="shared" ref="DB7" ca="1" si="22">CX7+1</f>
        <v>2047</v>
      </c>
      <c r="DC7" s="769"/>
      <c r="DD7" s="769"/>
      <c r="DE7" s="769"/>
      <c r="DF7" s="769">
        <f t="shared" ref="DF7" ca="1" si="23">DB7+1</f>
        <v>2048</v>
      </c>
      <c r="DG7" s="769"/>
      <c r="DH7" s="769"/>
      <c r="DI7" s="769"/>
      <c r="DJ7" s="769">
        <f t="shared" ref="DJ7" ca="1" si="24">DF7+1</f>
        <v>2049</v>
      </c>
      <c r="DK7" s="769"/>
      <c r="DL7" s="769"/>
      <c r="DM7" s="769"/>
      <c r="DN7" s="769">
        <f t="shared" ref="DN7" ca="1" si="25">DJ7+1</f>
        <v>2050</v>
      </c>
      <c r="DO7" s="769"/>
      <c r="DP7" s="769"/>
      <c r="DQ7" s="769"/>
      <c r="DR7" s="769">
        <f t="shared" ref="DR7" ca="1" si="26">DN7+1</f>
        <v>2051</v>
      </c>
      <c r="DS7" s="769"/>
      <c r="DT7" s="769"/>
      <c r="DU7" s="769"/>
      <c r="DV7" s="769">
        <f t="shared" ref="DV7" ca="1" si="27">DR7+1</f>
        <v>2052</v>
      </c>
      <c r="DW7" s="769"/>
      <c r="DX7" s="769"/>
      <c r="DY7" s="769"/>
      <c r="DZ7" s="769">
        <f t="shared" ref="DZ7" ca="1" si="28">DV7+1</f>
        <v>2053</v>
      </c>
      <c r="EA7" s="769"/>
      <c r="EB7" s="769"/>
      <c r="EC7" s="769"/>
      <c r="ED7" s="769">
        <f t="shared" ref="ED7" ca="1" si="29">DZ7+1</f>
        <v>2054</v>
      </c>
      <c r="EE7" s="769"/>
      <c r="EF7" s="769"/>
      <c r="EG7" s="769"/>
      <c r="EH7" s="769">
        <f t="shared" ref="EH7" ca="1" si="30">ED7+1</f>
        <v>2055</v>
      </c>
      <c r="EI7" s="769"/>
      <c r="EJ7" s="769"/>
      <c r="EK7" s="769"/>
      <c r="EL7" s="769">
        <f t="shared" ref="EL7" ca="1" si="31">EH7+1</f>
        <v>2056</v>
      </c>
      <c r="EM7" s="769"/>
      <c r="EN7" s="769"/>
      <c r="EO7" s="769"/>
      <c r="EP7" s="769">
        <f t="shared" ref="EP7" ca="1" si="32">EL7+1</f>
        <v>2057</v>
      </c>
      <c r="EQ7" s="769"/>
      <c r="ER7" s="769"/>
      <c r="ES7" s="769"/>
      <c r="ET7" s="769">
        <f t="shared" ref="ET7" ca="1" si="33">EP7+1</f>
        <v>2058</v>
      </c>
      <c r="EU7" s="769"/>
      <c r="EV7" s="769"/>
      <c r="EW7" s="769"/>
      <c r="EX7" s="769">
        <f t="shared" ref="EX7" ca="1" si="34">ET7+1</f>
        <v>2059</v>
      </c>
      <c r="EY7" s="769"/>
      <c r="EZ7" s="769"/>
      <c r="FA7" s="769"/>
      <c r="FB7" s="769">
        <f t="shared" ref="FB7" ca="1" si="35">EX7+1</f>
        <v>2060</v>
      </c>
      <c r="FC7" s="769"/>
      <c r="FD7" s="769"/>
      <c r="FE7" s="769"/>
      <c r="FF7" s="769">
        <f t="shared" ref="FF7" ca="1" si="36">FB7+1</f>
        <v>2061</v>
      </c>
      <c r="FG7" s="769"/>
      <c r="FH7" s="769"/>
      <c r="FI7" s="769"/>
      <c r="FJ7" s="769">
        <f t="shared" ref="FJ7" ca="1" si="37">FF7+1</f>
        <v>2062</v>
      </c>
      <c r="FK7" s="769"/>
      <c r="FL7" s="769"/>
      <c r="FM7" s="769"/>
      <c r="FN7" s="769">
        <f t="shared" ref="FN7" ca="1" si="38">FJ7+1</f>
        <v>2063</v>
      </c>
      <c r="FO7" s="769"/>
      <c r="FP7" s="769"/>
      <c r="FQ7" s="769"/>
      <c r="FR7" s="769">
        <f t="shared" ref="FR7" ca="1" si="39">FN7+1</f>
        <v>2064</v>
      </c>
      <c r="FS7" s="769"/>
      <c r="FT7" s="769"/>
      <c r="FU7" s="769"/>
      <c r="FV7" s="769">
        <f t="shared" ref="FV7" ca="1" si="40">FR7+1</f>
        <v>2065</v>
      </c>
      <c r="FW7" s="769"/>
      <c r="FX7" s="769"/>
      <c r="FY7" s="769"/>
      <c r="FZ7" s="769">
        <f t="shared" ref="FZ7" ca="1" si="41">FV7+1</f>
        <v>2066</v>
      </c>
      <c r="GA7" s="769"/>
      <c r="GB7" s="769"/>
      <c r="GC7" s="769"/>
      <c r="GD7" s="769">
        <f t="shared" ref="GD7" ca="1" si="42">FZ7+1</f>
        <v>2067</v>
      </c>
      <c r="GE7" s="769"/>
      <c r="GF7" s="769"/>
      <c r="GG7" s="769"/>
      <c r="GH7" s="769">
        <f t="shared" ref="GH7" ca="1" si="43">GD7+1</f>
        <v>2068</v>
      </c>
      <c r="GI7" s="769"/>
      <c r="GJ7" s="769"/>
      <c r="GK7" s="769"/>
      <c r="GL7" s="769">
        <f t="shared" ref="GL7" ca="1" si="44">GH7+1</f>
        <v>2069</v>
      </c>
      <c r="GM7" s="769"/>
      <c r="GN7" s="769"/>
      <c r="GO7" s="769"/>
      <c r="GP7" s="769">
        <f t="shared" ref="GP7" ca="1" si="45">GL7+1</f>
        <v>2070</v>
      </c>
      <c r="GQ7" s="769"/>
      <c r="GR7" s="769"/>
      <c r="GS7" s="769"/>
      <c r="GT7" s="769">
        <f t="shared" ref="GT7" ca="1" si="46">GP7+1</f>
        <v>2071</v>
      </c>
      <c r="GU7" s="769"/>
      <c r="GV7" s="769"/>
      <c r="GW7" s="769"/>
      <c r="GX7" s="769">
        <f t="shared" ref="GX7" ca="1" si="47">GT7+1</f>
        <v>2072</v>
      </c>
      <c r="GY7" s="769"/>
      <c r="GZ7" s="769"/>
      <c r="HA7" s="769"/>
      <c r="HB7" s="769">
        <f t="shared" ref="HB7" ca="1" si="48">GX7+1</f>
        <v>2073</v>
      </c>
      <c r="HC7" s="769"/>
      <c r="HD7" s="769"/>
      <c r="HE7" s="769"/>
      <c r="HF7" s="769">
        <f t="shared" ref="HF7" ca="1" si="49">HB7+1</f>
        <v>2074</v>
      </c>
      <c r="HG7" s="769"/>
      <c r="HH7" s="769"/>
      <c r="HI7" s="769"/>
      <c r="HJ7" s="769">
        <f t="shared" ref="HJ7" ca="1" si="50">HF7+1</f>
        <v>2075</v>
      </c>
      <c r="HK7" s="769"/>
      <c r="HL7" s="769"/>
      <c r="HM7" s="769"/>
      <c r="HN7" s="769">
        <f t="shared" ref="HN7" ca="1" si="51">HJ7+1</f>
        <v>2076</v>
      </c>
      <c r="HO7" s="769"/>
      <c r="HP7" s="769"/>
      <c r="HQ7" s="769"/>
      <c r="HR7" s="769">
        <f t="shared" ref="HR7" ca="1" si="52">HN7+1</f>
        <v>2077</v>
      </c>
      <c r="HS7" s="769"/>
      <c r="HT7" s="769"/>
      <c r="HU7" s="769"/>
      <c r="HV7" s="769">
        <f t="shared" ref="HV7" ca="1" si="53">HR7+1</f>
        <v>2078</v>
      </c>
      <c r="HW7" s="769"/>
      <c r="HX7" s="769"/>
      <c r="HY7" s="769"/>
      <c r="HZ7" s="769">
        <f t="shared" ref="HZ7" ca="1" si="54">HV7+1</f>
        <v>2079</v>
      </c>
      <c r="IA7" s="769"/>
      <c r="IB7" s="769"/>
      <c r="IC7" s="769"/>
      <c r="ID7" s="769">
        <f t="shared" ref="ID7" ca="1" si="55">HZ7+1</f>
        <v>2080</v>
      </c>
      <c r="IE7" s="769"/>
      <c r="IF7" s="769"/>
      <c r="IG7" s="769"/>
      <c r="IH7" s="769">
        <f t="shared" ref="IH7" ca="1" si="56">ID7+1</f>
        <v>2081</v>
      </c>
      <c r="II7" s="769"/>
      <c r="IJ7" s="769"/>
      <c r="IK7" s="769"/>
      <c r="IL7" s="769">
        <f t="shared" ref="IL7" ca="1" si="57">IH7+1</f>
        <v>2082</v>
      </c>
      <c r="IM7" s="769"/>
      <c r="IN7" s="769"/>
      <c r="IO7" s="769"/>
      <c r="IP7" s="769">
        <f t="shared" ref="IP7" ca="1" si="58">IL7+1</f>
        <v>2083</v>
      </c>
      <c r="IQ7" s="769"/>
      <c r="IR7" s="769"/>
      <c r="IS7" s="769"/>
      <c r="IT7" s="769">
        <f t="shared" ref="IT7" ca="1" si="59">IP7+1</f>
        <v>2084</v>
      </c>
      <c r="IU7" s="769"/>
      <c r="IV7" s="769"/>
      <c r="IW7" s="769"/>
      <c r="IX7" s="769">
        <f t="shared" ref="IX7" ca="1" si="60">IT7+1</f>
        <v>2085</v>
      </c>
      <c r="IY7" s="769"/>
      <c r="IZ7" s="769"/>
      <c r="JA7" s="769"/>
      <c r="JB7" s="769">
        <f t="shared" ref="JB7" ca="1" si="61">IX7+1</f>
        <v>2086</v>
      </c>
      <c r="JC7" s="769"/>
      <c r="JD7" s="769"/>
      <c r="JE7" s="769"/>
      <c r="JF7" s="769">
        <f t="shared" ref="JF7" ca="1" si="62">JB7+1</f>
        <v>2087</v>
      </c>
      <c r="JG7" s="769"/>
      <c r="JH7" s="769"/>
      <c r="JI7" s="769"/>
      <c r="JJ7" s="769">
        <f t="shared" ref="JJ7" ca="1" si="63">JF7+1</f>
        <v>2088</v>
      </c>
      <c r="JK7" s="769"/>
      <c r="JL7" s="769"/>
      <c r="JM7" s="769"/>
      <c r="JN7" s="769">
        <f t="shared" ref="JN7" ca="1" si="64">JJ7+1</f>
        <v>2089</v>
      </c>
      <c r="JO7" s="769"/>
      <c r="JP7" s="769"/>
      <c r="JQ7" s="769"/>
      <c r="JR7" s="769">
        <f t="shared" ref="JR7" ca="1" si="65">JN7+1</f>
        <v>2090</v>
      </c>
      <c r="JS7" s="769"/>
      <c r="JT7" s="769"/>
      <c r="JU7" s="769"/>
      <c r="JV7" s="769">
        <f t="shared" ref="JV7" ca="1" si="66">JR7+1</f>
        <v>2091</v>
      </c>
      <c r="JW7" s="769"/>
      <c r="JX7" s="769"/>
      <c r="JY7" s="769"/>
      <c r="JZ7" s="769">
        <f t="shared" ref="JZ7" ca="1" si="67">JV7+1</f>
        <v>2092</v>
      </c>
      <c r="KA7" s="769"/>
      <c r="KB7" s="769"/>
      <c r="KC7" s="769"/>
      <c r="KD7" s="769">
        <f t="shared" ref="KD7" ca="1" si="68">JZ7+1</f>
        <v>2093</v>
      </c>
      <c r="KE7" s="769"/>
      <c r="KF7" s="769"/>
      <c r="KG7" s="769"/>
      <c r="KH7" s="769">
        <f t="shared" ref="KH7" ca="1" si="69">KD7+1</f>
        <v>2094</v>
      </c>
      <c r="KI7" s="769"/>
      <c r="KJ7" s="769"/>
      <c r="KK7" s="769"/>
      <c r="KL7" s="769">
        <f t="shared" ref="KL7" ca="1" si="70">KH7+1</f>
        <v>2095</v>
      </c>
      <c r="KM7" s="769"/>
      <c r="KN7" s="769"/>
      <c r="KO7" s="769"/>
      <c r="KP7" s="769">
        <f t="shared" ref="KP7" ca="1" si="71">KL7+1</f>
        <v>2096</v>
      </c>
      <c r="KQ7" s="769"/>
      <c r="KR7" s="769"/>
      <c r="KS7" s="769"/>
      <c r="KT7" s="769">
        <f t="shared" ref="KT7" ca="1" si="72">KP7+1</f>
        <v>2097</v>
      </c>
      <c r="KU7" s="769"/>
      <c r="KV7" s="769"/>
      <c r="KW7" s="769"/>
      <c r="KX7" s="769">
        <f t="shared" ref="KX7" ca="1" si="73">KT7+1</f>
        <v>2098</v>
      </c>
      <c r="KY7" s="769"/>
      <c r="KZ7" s="769"/>
      <c r="LA7" s="769"/>
      <c r="LB7" s="769">
        <f t="shared" ref="LB7" ca="1" si="74">KX7+1</f>
        <v>2099</v>
      </c>
      <c r="LC7" s="769"/>
      <c r="LD7" s="769"/>
      <c r="LE7" s="769"/>
      <c r="LF7" s="769">
        <f t="shared" ref="LF7" ca="1" si="75">LB7+1</f>
        <v>2100</v>
      </c>
      <c r="LG7" s="769"/>
      <c r="LH7" s="769"/>
      <c r="LI7" s="769"/>
      <c r="LJ7" s="769">
        <f t="shared" ref="LJ7" ca="1" si="76">LF7+1</f>
        <v>2101</v>
      </c>
      <c r="LK7" s="769"/>
      <c r="LL7" s="769"/>
      <c r="LM7" s="770"/>
    </row>
    <row r="8" spans="1:325" ht="21.6" thickBot="1">
      <c r="A8" s="475"/>
      <c r="B8" s="773"/>
      <c r="C8" s="775"/>
      <c r="D8" s="775"/>
      <c r="E8" s="775"/>
      <c r="F8" s="513" t="s">
        <v>468</v>
      </c>
      <c r="G8" s="513" t="s">
        <v>471</v>
      </c>
      <c r="H8" s="513" t="s">
        <v>470</v>
      </c>
      <c r="I8" s="513" t="s">
        <v>469</v>
      </c>
      <c r="J8" s="513" t="s">
        <v>468</v>
      </c>
      <c r="K8" s="513" t="s">
        <v>471</v>
      </c>
      <c r="L8" s="513" t="s">
        <v>470</v>
      </c>
      <c r="M8" s="513" t="s">
        <v>469</v>
      </c>
      <c r="N8" s="513" t="s">
        <v>468</v>
      </c>
      <c r="O8" s="513" t="s">
        <v>471</v>
      </c>
      <c r="P8" s="513" t="s">
        <v>470</v>
      </c>
      <c r="Q8" s="513" t="s">
        <v>469</v>
      </c>
      <c r="R8" s="513" t="s">
        <v>468</v>
      </c>
      <c r="S8" s="513" t="s">
        <v>471</v>
      </c>
      <c r="T8" s="513" t="s">
        <v>470</v>
      </c>
      <c r="U8" s="513" t="s">
        <v>469</v>
      </c>
      <c r="V8" s="513" t="s">
        <v>468</v>
      </c>
      <c r="W8" s="513" t="s">
        <v>471</v>
      </c>
      <c r="X8" s="513" t="s">
        <v>470</v>
      </c>
      <c r="Y8" s="513" t="s">
        <v>469</v>
      </c>
      <c r="Z8" s="513" t="s">
        <v>468</v>
      </c>
      <c r="AA8" s="513" t="s">
        <v>471</v>
      </c>
      <c r="AB8" s="513" t="s">
        <v>470</v>
      </c>
      <c r="AC8" s="513" t="s">
        <v>469</v>
      </c>
      <c r="AD8" s="513" t="s">
        <v>468</v>
      </c>
      <c r="AE8" s="513" t="s">
        <v>471</v>
      </c>
      <c r="AF8" s="513" t="s">
        <v>470</v>
      </c>
      <c r="AG8" s="513" t="s">
        <v>469</v>
      </c>
      <c r="AH8" s="513" t="s">
        <v>468</v>
      </c>
      <c r="AI8" s="513" t="s">
        <v>471</v>
      </c>
      <c r="AJ8" s="513" t="s">
        <v>470</v>
      </c>
      <c r="AK8" s="513" t="s">
        <v>469</v>
      </c>
      <c r="AL8" s="513" t="s">
        <v>468</v>
      </c>
      <c r="AM8" s="513" t="s">
        <v>471</v>
      </c>
      <c r="AN8" s="513" t="s">
        <v>470</v>
      </c>
      <c r="AO8" s="513" t="s">
        <v>469</v>
      </c>
      <c r="AP8" s="513" t="s">
        <v>468</v>
      </c>
      <c r="AQ8" s="513" t="s">
        <v>471</v>
      </c>
      <c r="AR8" s="513" t="s">
        <v>470</v>
      </c>
      <c r="AS8" s="513" t="s">
        <v>469</v>
      </c>
      <c r="AT8" s="513" t="s">
        <v>468</v>
      </c>
      <c r="AU8" s="513" t="s">
        <v>471</v>
      </c>
      <c r="AV8" s="513" t="s">
        <v>470</v>
      </c>
      <c r="AW8" s="513" t="s">
        <v>469</v>
      </c>
      <c r="AX8" s="513" t="s">
        <v>468</v>
      </c>
      <c r="AY8" s="513" t="s">
        <v>471</v>
      </c>
      <c r="AZ8" s="513" t="s">
        <v>470</v>
      </c>
      <c r="BA8" s="513" t="s">
        <v>469</v>
      </c>
      <c r="BB8" s="513" t="s">
        <v>468</v>
      </c>
      <c r="BC8" s="513" t="s">
        <v>471</v>
      </c>
      <c r="BD8" s="513" t="s">
        <v>470</v>
      </c>
      <c r="BE8" s="513" t="s">
        <v>469</v>
      </c>
      <c r="BF8" s="513" t="s">
        <v>468</v>
      </c>
      <c r="BG8" s="513" t="s">
        <v>471</v>
      </c>
      <c r="BH8" s="513" t="s">
        <v>470</v>
      </c>
      <c r="BI8" s="513" t="s">
        <v>469</v>
      </c>
      <c r="BJ8" s="513" t="s">
        <v>468</v>
      </c>
      <c r="BK8" s="513" t="s">
        <v>471</v>
      </c>
      <c r="BL8" s="513" t="s">
        <v>470</v>
      </c>
      <c r="BM8" s="513" t="s">
        <v>469</v>
      </c>
      <c r="BN8" s="513" t="s">
        <v>468</v>
      </c>
      <c r="BO8" s="513" t="s">
        <v>471</v>
      </c>
      <c r="BP8" s="513" t="s">
        <v>470</v>
      </c>
      <c r="BQ8" s="513" t="s">
        <v>469</v>
      </c>
      <c r="BR8" s="513" t="s">
        <v>468</v>
      </c>
      <c r="BS8" s="513" t="s">
        <v>471</v>
      </c>
      <c r="BT8" s="513" t="s">
        <v>470</v>
      </c>
      <c r="BU8" s="513" t="s">
        <v>469</v>
      </c>
      <c r="BV8" s="513" t="s">
        <v>468</v>
      </c>
      <c r="BW8" s="513" t="s">
        <v>471</v>
      </c>
      <c r="BX8" s="513" t="s">
        <v>470</v>
      </c>
      <c r="BY8" s="513" t="s">
        <v>469</v>
      </c>
      <c r="BZ8" s="513" t="s">
        <v>468</v>
      </c>
      <c r="CA8" s="513" t="s">
        <v>471</v>
      </c>
      <c r="CB8" s="513" t="s">
        <v>470</v>
      </c>
      <c r="CC8" s="513" t="s">
        <v>469</v>
      </c>
      <c r="CD8" s="513" t="s">
        <v>468</v>
      </c>
      <c r="CE8" s="513" t="s">
        <v>471</v>
      </c>
      <c r="CF8" s="513" t="s">
        <v>470</v>
      </c>
      <c r="CG8" s="513" t="s">
        <v>469</v>
      </c>
      <c r="CH8" s="513" t="s">
        <v>468</v>
      </c>
      <c r="CI8" s="513" t="s">
        <v>471</v>
      </c>
      <c r="CJ8" s="513" t="s">
        <v>470</v>
      </c>
      <c r="CK8" s="513" t="s">
        <v>469</v>
      </c>
      <c r="CL8" s="513" t="s">
        <v>468</v>
      </c>
      <c r="CM8" s="513" t="s">
        <v>471</v>
      </c>
      <c r="CN8" s="513" t="s">
        <v>470</v>
      </c>
      <c r="CO8" s="513" t="s">
        <v>469</v>
      </c>
      <c r="CP8" s="513" t="s">
        <v>468</v>
      </c>
      <c r="CQ8" s="513" t="s">
        <v>471</v>
      </c>
      <c r="CR8" s="513" t="s">
        <v>470</v>
      </c>
      <c r="CS8" s="513" t="s">
        <v>469</v>
      </c>
      <c r="CT8" s="513" t="s">
        <v>468</v>
      </c>
      <c r="CU8" s="513" t="s">
        <v>471</v>
      </c>
      <c r="CV8" s="513" t="s">
        <v>470</v>
      </c>
      <c r="CW8" s="513" t="s">
        <v>469</v>
      </c>
      <c r="CX8" s="513" t="s">
        <v>468</v>
      </c>
      <c r="CY8" s="513" t="s">
        <v>471</v>
      </c>
      <c r="CZ8" s="513" t="s">
        <v>470</v>
      </c>
      <c r="DA8" s="513" t="s">
        <v>469</v>
      </c>
      <c r="DB8" s="513" t="s">
        <v>468</v>
      </c>
      <c r="DC8" s="513" t="s">
        <v>471</v>
      </c>
      <c r="DD8" s="513" t="s">
        <v>470</v>
      </c>
      <c r="DE8" s="513" t="s">
        <v>469</v>
      </c>
      <c r="DF8" s="513" t="s">
        <v>468</v>
      </c>
      <c r="DG8" s="513" t="s">
        <v>471</v>
      </c>
      <c r="DH8" s="513" t="s">
        <v>470</v>
      </c>
      <c r="DI8" s="513" t="s">
        <v>469</v>
      </c>
      <c r="DJ8" s="513" t="s">
        <v>468</v>
      </c>
      <c r="DK8" s="513" t="s">
        <v>471</v>
      </c>
      <c r="DL8" s="513" t="s">
        <v>470</v>
      </c>
      <c r="DM8" s="513" t="s">
        <v>469</v>
      </c>
      <c r="DN8" s="513" t="s">
        <v>468</v>
      </c>
      <c r="DO8" s="513" t="s">
        <v>471</v>
      </c>
      <c r="DP8" s="513" t="s">
        <v>470</v>
      </c>
      <c r="DQ8" s="513" t="s">
        <v>469</v>
      </c>
      <c r="DR8" s="513" t="s">
        <v>468</v>
      </c>
      <c r="DS8" s="513" t="s">
        <v>471</v>
      </c>
      <c r="DT8" s="513" t="s">
        <v>470</v>
      </c>
      <c r="DU8" s="513" t="s">
        <v>469</v>
      </c>
      <c r="DV8" s="513" t="s">
        <v>468</v>
      </c>
      <c r="DW8" s="513" t="s">
        <v>471</v>
      </c>
      <c r="DX8" s="513" t="s">
        <v>470</v>
      </c>
      <c r="DY8" s="513" t="s">
        <v>469</v>
      </c>
      <c r="DZ8" s="513" t="s">
        <v>468</v>
      </c>
      <c r="EA8" s="513" t="s">
        <v>471</v>
      </c>
      <c r="EB8" s="513" t="s">
        <v>470</v>
      </c>
      <c r="EC8" s="513" t="s">
        <v>469</v>
      </c>
      <c r="ED8" s="513" t="s">
        <v>468</v>
      </c>
      <c r="EE8" s="513" t="s">
        <v>471</v>
      </c>
      <c r="EF8" s="513" t="s">
        <v>470</v>
      </c>
      <c r="EG8" s="513" t="s">
        <v>469</v>
      </c>
      <c r="EH8" s="513" t="s">
        <v>468</v>
      </c>
      <c r="EI8" s="513" t="s">
        <v>471</v>
      </c>
      <c r="EJ8" s="513" t="s">
        <v>470</v>
      </c>
      <c r="EK8" s="513" t="s">
        <v>469</v>
      </c>
      <c r="EL8" s="513" t="s">
        <v>468</v>
      </c>
      <c r="EM8" s="513" t="s">
        <v>471</v>
      </c>
      <c r="EN8" s="513" t="s">
        <v>470</v>
      </c>
      <c r="EO8" s="513" t="s">
        <v>469</v>
      </c>
      <c r="EP8" s="513" t="s">
        <v>468</v>
      </c>
      <c r="EQ8" s="513" t="s">
        <v>471</v>
      </c>
      <c r="ER8" s="513" t="s">
        <v>470</v>
      </c>
      <c r="ES8" s="513" t="s">
        <v>469</v>
      </c>
      <c r="ET8" s="513" t="s">
        <v>468</v>
      </c>
      <c r="EU8" s="513" t="s">
        <v>471</v>
      </c>
      <c r="EV8" s="513" t="s">
        <v>470</v>
      </c>
      <c r="EW8" s="513" t="s">
        <v>469</v>
      </c>
      <c r="EX8" s="513" t="s">
        <v>468</v>
      </c>
      <c r="EY8" s="513" t="s">
        <v>471</v>
      </c>
      <c r="EZ8" s="513" t="s">
        <v>470</v>
      </c>
      <c r="FA8" s="513" t="s">
        <v>469</v>
      </c>
      <c r="FB8" s="513" t="s">
        <v>468</v>
      </c>
      <c r="FC8" s="513" t="s">
        <v>471</v>
      </c>
      <c r="FD8" s="513" t="s">
        <v>470</v>
      </c>
      <c r="FE8" s="513" t="s">
        <v>469</v>
      </c>
      <c r="FF8" s="513" t="s">
        <v>468</v>
      </c>
      <c r="FG8" s="513" t="s">
        <v>471</v>
      </c>
      <c r="FH8" s="513" t="s">
        <v>470</v>
      </c>
      <c r="FI8" s="513" t="s">
        <v>469</v>
      </c>
      <c r="FJ8" s="513" t="s">
        <v>468</v>
      </c>
      <c r="FK8" s="513" t="s">
        <v>471</v>
      </c>
      <c r="FL8" s="513" t="s">
        <v>470</v>
      </c>
      <c r="FM8" s="513" t="s">
        <v>469</v>
      </c>
      <c r="FN8" s="513" t="s">
        <v>468</v>
      </c>
      <c r="FO8" s="513" t="s">
        <v>471</v>
      </c>
      <c r="FP8" s="513" t="s">
        <v>470</v>
      </c>
      <c r="FQ8" s="513" t="s">
        <v>469</v>
      </c>
      <c r="FR8" s="513" t="s">
        <v>468</v>
      </c>
      <c r="FS8" s="513" t="s">
        <v>471</v>
      </c>
      <c r="FT8" s="513" t="s">
        <v>470</v>
      </c>
      <c r="FU8" s="513" t="s">
        <v>469</v>
      </c>
      <c r="FV8" s="513" t="s">
        <v>468</v>
      </c>
      <c r="FW8" s="513" t="s">
        <v>471</v>
      </c>
      <c r="FX8" s="513" t="s">
        <v>470</v>
      </c>
      <c r="FY8" s="513" t="s">
        <v>469</v>
      </c>
      <c r="FZ8" s="513" t="s">
        <v>468</v>
      </c>
      <c r="GA8" s="513" t="s">
        <v>471</v>
      </c>
      <c r="GB8" s="513" t="s">
        <v>470</v>
      </c>
      <c r="GC8" s="513" t="s">
        <v>469</v>
      </c>
      <c r="GD8" s="513" t="s">
        <v>468</v>
      </c>
      <c r="GE8" s="513" t="s">
        <v>471</v>
      </c>
      <c r="GF8" s="513" t="s">
        <v>470</v>
      </c>
      <c r="GG8" s="513" t="s">
        <v>469</v>
      </c>
      <c r="GH8" s="513" t="s">
        <v>468</v>
      </c>
      <c r="GI8" s="513" t="s">
        <v>471</v>
      </c>
      <c r="GJ8" s="513" t="s">
        <v>470</v>
      </c>
      <c r="GK8" s="513" t="s">
        <v>469</v>
      </c>
      <c r="GL8" s="513" t="s">
        <v>468</v>
      </c>
      <c r="GM8" s="513" t="s">
        <v>471</v>
      </c>
      <c r="GN8" s="513" t="s">
        <v>470</v>
      </c>
      <c r="GO8" s="513" t="s">
        <v>469</v>
      </c>
      <c r="GP8" s="513" t="s">
        <v>468</v>
      </c>
      <c r="GQ8" s="513" t="s">
        <v>471</v>
      </c>
      <c r="GR8" s="513" t="s">
        <v>470</v>
      </c>
      <c r="GS8" s="513" t="s">
        <v>469</v>
      </c>
      <c r="GT8" s="513" t="s">
        <v>468</v>
      </c>
      <c r="GU8" s="513" t="s">
        <v>471</v>
      </c>
      <c r="GV8" s="513" t="s">
        <v>470</v>
      </c>
      <c r="GW8" s="513" t="s">
        <v>469</v>
      </c>
      <c r="GX8" s="513" t="s">
        <v>468</v>
      </c>
      <c r="GY8" s="513" t="s">
        <v>471</v>
      </c>
      <c r="GZ8" s="513" t="s">
        <v>470</v>
      </c>
      <c r="HA8" s="513" t="s">
        <v>469</v>
      </c>
      <c r="HB8" s="513" t="s">
        <v>468</v>
      </c>
      <c r="HC8" s="513" t="s">
        <v>471</v>
      </c>
      <c r="HD8" s="513" t="s">
        <v>470</v>
      </c>
      <c r="HE8" s="513" t="s">
        <v>469</v>
      </c>
      <c r="HF8" s="513" t="s">
        <v>468</v>
      </c>
      <c r="HG8" s="513" t="s">
        <v>471</v>
      </c>
      <c r="HH8" s="513" t="s">
        <v>470</v>
      </c>
      <c r="HI8" s="513" t="s">
        <v>469</v>
      </c>
      <c r="HJ8" s="513" t="s">
        <v>468</v>
      </c>
      <c r="HK8" s="513" t="s">
        <v>471</v>
      </c>
      <c r="HL8" s="513" t="s">
        <v>470</v>
      </c>
      <c r="HM8" s="513" t="s">
        <v>469</v>
      </c>
      <c r="HN8" s="513" t="s">
        <v>468</v>
      </c>
      <c r="HO8" s="513" t="s">
        <v>471</v>
      </c>
      <c r="HP8" s="513" t="s">
        <v>470</v>
      </c>
      <c r="HQ8" s="513" t="s">
        <v>469</v>
      </c>
      <c r="HR8" s="513" t="s">
        <v>468</v>
      </c>
      <c r="HS8" s="513" t="s">
        <v>471</v>
      </c>
      <c r="HT8" s="513" t="s">
        <v>470</v>
      </c>
      <c r="HU8" s="513" t="s">
        <v>469</v>
      </c>
      <c r="HV8" s="513" t="s">
        <v>468</v>
      </c>
      <c r="HW8" s="513" t="s">
        <v>471</v>
      </c>
      <c r="HX8" s="513" t="s">
        <v>470</v>
      </c>
      <c r="HY8" s="513" t="s">
        <v>469</v>
      </c>
      <c r="HZ8" s="513" t="s">
        <v>468</v>
      </c>
      <c r="IA8" s="513" t="s">
        <v>471</v>
      </c>
      <c r="IB8" s="513" t="s">
        <v>470</v>
      </c>
      <c r="IC8" s="513" t="s">
        <v>469</v>
      </c>
      <c r="ID8" s="513" t="s">
        <v>468</v>
      </c>
      <c r="IE8" s="513" t="s">
        <v>471</v>
      </c>
      <c r="IF8" s="513" t="s">
        <v>470</v>
      </c>
      <c r="IG8" s="513" t="s">
        <v>469</v>
      </c>
      <c r="IH8" s="513" t="s">
        <v>468</v>
      </c>
      <c r="II8" s="513" t="s">
        <v>471</v>
      </c>
      <c r="IJ8" s="513" t="s">
        <v>470</v>
      </c>
      <c r="IK8" s="513" t="s">
        <v>469</v>
      </c>
      <c r="IL8" s="513" t="s">
        <v>468</v>
      </c>
      <c r="IM8" s="513" t="s">
        <v>471</v>
      </c>
      <c r="IN8" s="513" t="s">
        <v>470</v>
      </c>
      <c r="IO8" s="513" t="s">
        <v>469</v>
      </c>
      <c r="IP8" s="513" t="s">
        <v>468</v>
      </c>
      <c r="IQ8" s="513" t="s">
        <v>471</v>
      </c>
      <c r="IR8" s="513" t="s">
        <v>470</v>
      </c>
      <c r="IS8" s="513" t="s">
        <v>469</v>
      </c>
      <c r="IT8" s="513" t="s">
        <v>468</v>
      </c>
      <c r="IU8" s="513" t="s">
        <v>471</v>
      </c>
      <c r="IV8" s="513" t="s">
        <v>470</v>
      </c>
      <c r="IW8" s="513" t="s">
        <v>469</v>
      </c>
      <c r="IX8" s="513" t="s">
        <v>468</v>
      </c>
      <c r="IY8" s="513" t="s">
        <v>471</v>
      </c>
      <c r="IZ8" s="513" t="s">
        <v>470</v>
      </c>
      <c r="JA8" s="513" t="s">
        <v>469</v>
      </c>
      <c r="JB8" s="513" t="s">
        <v>468</v>
      </c>
      <c r="JC8" s="513" t="s">
        <v>471</v>
      </c>
      <c r="JD8" s="513" t="s">
        <v>470</v>
      </c>
      <c r="JE8" s="513" t="s">
        <v>469</v>
      </c>
      <c r="JF8" s="513" t="s">
        <v>468</v>
      </c>
      <c r="JG8" s="513" t="s">
        <v>471</v>
      </c>
      <c r="JH8" s="513" t="s">
        <v>470</v>
      </c>
      <c r="JI8" s="513" t="s">
        <v>469</v>
      </c>
      <c r="JJ8" s="513" t="s">
        <v>468</v>
      </c>
      <c r="JK8" s="513" t="s">
        <v>471</v>
      </c>
      <c r="JL8" s="513" t="s">
        <v>470</v>
      </c>
      <c r="JM8" s="513" t="s">
        <v>469</v>
      </c>
      <c r="JN8" s="513" t="s">
        <v>468</v>
      </c>
      <c r="JO8" s="513" t="s">
        <v>471</v>
      </c>
      <c r="JP8" s="513" t="s">
        <v>470</v>
      </c>
      <c r="JQ8" s="513" t="s">
        <v>469</v>
      </c>
      <c r="JR8" s="513" t="s">
        <v>468</v>
      </c>
      <c r="JS8" s="513" t="s">
        <v>471</v>
      </c>
      <c r="JT8" s="513" t="s">
        <v>470</v>
      </c>
      <c r="JU8" s="513" t="s">
        <v>469</v>
      </c>
      <c r="JV8" s="513" t="s">
        <v>468</v>
      </c>
      <c r="JW8" s="513" t="s">
        <v>471</v>
      </c>
      <c r="JX8" s="513" t="s">
        <v>470</v>
      </c>
      <c r="JY8" s="513" t="s">
        <v>469</v>
      </c>
      <c r="JZ8" s="513" t="s">
        <v>468</v>
      </c>
      <c r="KA8" s="513" t="s">
        <v>471</v>
      </c>
      <c r="KB8" s="513" t="s">
        <v>470</v>
      </c>
      <c r="KC8" s="513" t="s">
        <v>469</v>
      </c>
      <c r="KD8" s="513" t="s">
        <v>468</v>
      </c>
      <c r="KE8" s="513" t="s">
        <v>471</v>
      </c>
      <c r="KF8" s="513" t="s">
        <v>470</v>
      </c>
      <c r="KG8" s="513" t="s">
        <v>469</v>
      </c>
      <c r="KH8" s="513" t="s">
        <v>468</v>
      </c>
      <c r="KI8" s="513" t="s">
        <v>471</v>
      </c>
      <c r="KJ8" s="513" t="s">
        <v>470</v>
      </c>
      <c r="KK8" s="513" t="s">
        <v>469</v>
      </c>
      <c r="KL8" s="513" t="s">
        <v>468</v>
      </c>
      <c r="KM8" s="513" t="s">
        <v>471</v>
      </c>
      <c r="KN8" s="513" t="s">
        <v>470</v>
      </c>
      <c r="KO8" s="513" t="s">
        <v>469</v>
      </c>
      <c r="KP8" s="513" t="s">
        <v>468</v>
      </c>
      <c r="KQ8" s="513" t="s">
        <v>471</v>
      </c>
      <c r="KR8" s="513" t="s">
        <v>470</v>
      </c>
      <c r="KS8" s="513" t="s">
        <v>469</v>
      </c>
      <c r="KT8" s="513" t="s">
        <v>468</v>
      </c>
      <c r="KU8" s="513" t="s">
        <v>471</v>
      </c>
      <c r="KV8" s="513" t="s">
        <v>470</v>
      </c>
      <c r="KW8" s="513" t="s">
        <v>469</v>
      </c>
      <c r="KX8" s="513" t="s">
        <v>468</v>
      </c>
      <c r="KY8" s="513" t="s">
        <v>471</v>
      </c>
      <c r="KZ8" s="513" t="s">
        <v>470</v>
      </c>
      <c r="LA8" s="513" t="s">
        <v>469</v>
      </c>
      <c r="LB8" s="513" t="s">
        <v>468</v>
      </c>
      <c r="LC8" s="513" t="s">
        <v>471</v>
      </c>
      <c r="LD8" s="513" t="s">
        <v>470</v>
      </c>
      <c r="LE8" s="513" t="s">
        <v>469</v>
      </c>
      <c r="LF8" s="513" t="s">
        <v>468</v>
      </c>
      <c r="LG8" s="513" t="s">
        <v>471</v>
      </c>
      <c r="LH8" s="513" t="s">
        <v>470</v>
      </c>
      <c r="LI8" s="513" t="s">
        <v>469</v>
      </c>
      <c r="LJ8" s="513" t="s">
        <v>468</v>
      </c>
      <c r="LK8" s="513" t="s">
        <v>471</v>
      </c>
      <c r="LL8" s="513" t="s">
        <v>470</v>
      </c>
      <c r="LM8" s="514" t="s">
        <v>469</v>
      </c>
    </row>
    <row r="9" spans="1:325">
      <c r="A9" s="474"/>
      <c r="B9" s="522" t="s">
        <v>467</v>
      </c>
      <c r="C9" s="521" t="s">
        <v>466</v>
      </c>
      <c r="D9" s="511">
        <f>D31+D10</f>
        <v>0</v>
      </c>
      <c r="E9" s="512"/>
      <c r="F9" s="747"/>
      <c r="G9" s="748"/>
      <c r="H9" s="748"/>
      <c r="I9" s="748"/>
      <c r="J9" s="748"/>
      <c r="K9" s="748"/>
      <c r="L9" s="748"/>
      <c r="M9" s="748"/>
      <c r="N9" s="748"/>
      <c r="O9" s="748"/>
      <c r="P9" s="748"/>
      <c r="Q9" s="748"/>
      <c r="R9" s="748"/>
      <c r="S9" s="748"/>
      <c r="T9" s="748"/>
      <c r="U9" s="748"/>
      <c r="V9" s="748"/>
      <c r="W9" s="748"/>
      <c r="X9" s="748"/>
      <c r="Y9" s="748"/>
      <c r="Z9" s="748"/>
      <c r="AA9" s="748"/>
      <c r="AB9" s="748"/>
      <c r="AC9" s="748"/>
      <c r="AD9" s="748"/>
      <c r="AE9" s="748"/>
      <c r="AF9" s="748"/>
      <c r="AG9" s="748"/>
      <c r="AH9" s="748"/>
      <c r="AI9" s="748"/>
      <c r="AJ9" s="748"/>
      <c r="AK9" s="748"/>
      <c r="AL9" s="748"/>
      <c r="AM9" s="748"/>
      <c r="AN9" s="748"/>
      <c r="AO9" s="748"/>
      <c r="AP9" s="748"/>
      <c r="AQ9" s="748"/>
      <c r="AR9" s="748"/>
      <c r="AS9" s="748"/>
      <c r="AT9" s="748"/>
      <c r="AU9" s="748"/>
      <c r="AV9" s="748"/>
      <c r="AW9" s="748"/>
      <c r="AX9" s="748"/>
      <c r="AY9" s="748"/>
      <c r="AZ9" s="748"/>
      <c r="BA9" s="748"/>
      <c r="BB9" s="748"/>
      <c r="BC9" s="748"/>
      <c r="BD9" s="748"/>
      <c r="BE9" s="748"/>
      <c r="BF9" s="748"/>
      <c r="BG9" s="748"/>
      <c r="BH9" s="748"/>
      <c r="BI9" s="748"/>
      <c r="BJ9" s="748"/>
      <c r="BK9" s="748"/>
      <c r="BL9" s="748"/>
      <c r="BM9" s="748"/>
      <c r="BN9" s="748"/>
      <c r="BO9" s="748"/>
      <c r="BP9" s="748"/>
      <c r="BQ9" s="748"/>
      <c r="BR9" s="748"/>
      <c r="BS9" s="748"/>
      <c r="BT9" s="748"/>
      <c r="BU9" s="748"/>
      <c r="BV9" s="748"/>
      <c r="BW9" s="748"/>
      <c r="BX9" s="748"/>
      <c r="BY9" s="748"/>
      <c r="BZ9" s="748"/>
      <c r="CA9" s="748"/>
      <c r="CB9" s="748"/>
      <c r="CC9" s="748"/>
      <c r="CD9" s="748"/>
      <c r="CE9" s="748"/>
      <c r="CF9" s="748"/>
      <c r="CG9" s="748"/>
      <c r="CH9" s="748"/>
      <c r="CI9" s="748"/>
      <c r="CJ9" s="748"/>
      <c r="CK9" s="748"/>
      <c r="CL9" s="748"/>
      <c r="CM9" s="748"/>
      <c r="CN9" s="748"/>
      <c r="CO9" s="748"/>
      <c r="CP9" s="748"/>
      <c r="CQ9" s="748"/>
      <c r="CR9" s="748"/>
      <c r="CS9" s="748"/>
      <c r="CT9" s="748"/>
      <c r="CU9" s="748"/>
      <c r="CV9" s="748"/>
      <c r="CW9" s="748"/>
      <c r="CX9" s="748"/>
      <c r="CY9" s="748"/>
      <c r="CZ9" s="748"/>
      <c r="DA9" s="748"/>
      <c r="DB9" s="748"/>
      <c r="DC9" s="748"/>
      <c r="DD9" s="748"/>
      <c r="DE9" s="748"/>
      <c r="DF9" s="748"/>
      <c r="DG9" s="748"/>
      <c r="DH9" s="748"/>
      <c r="DI9" s="748"/>
      <c r="DJ9" s="748"/>
      <c r="DK9" s="748"/>
      <c r="DL9" s="748"/>
      <c r="DM9" s="748"/>
      <c r="DN9" s="748"/>
      <c r="DO9" s="748"/>
      <c r="DP9" s="748"/>
      <c r="DQ9" s="748"/>
      <c r="DR9" s="748"/>
      <c r="DS9" s="748"/>
      <c r="DT9" s="748"/>
      <c r="DU9" s="748"/>
      <c r="DV9" s="748"/>
      <c r="DW9" s="748"/>
      <c r="DX9" s="748"/>
      <c r="DY9" s="748"/>
      <c r="DZ9" s="748"/>
      <c r="EA9" s="748"/>
      <c r="EB9" s="748"/>
      <c r="EC9" s="748"/>
      <c r="ED9" s="748"/>
      <c r="EE9" s="748"/>
      <c r="EF9" s="748"/>
      <c r="EG9" s="748"/>
      <c r="EH9" s="748"/>
      <c r="EI9" s="748"/>
      <c r="EJ9" s="748"/>
      <c r="EK9" s="748"/>
      <c r="EL9" s="748"/>
      <c r="EM9" s="748"/>
      <c r="EN9" s="748"/>
      <c r="EO9" s="748"/>
      <c r="EP9" s="748"/>
      <c r="EQ9" s="748"/>
      <c r="ER9" s="748"/>
      <c r="ES9" s="748"/>
      <c r="ET9" s="748"/>
      <c r="EU9" s="748"/>
      <c r="EV9" s="748"/>
      <c r="EW9" s="748"/>
      <c r="EX9" s="748"/>
      <c r="EY9" s="748"/>
      <c r="EZ9" s="748"/>
      <c r="FA9" s="748"/>
      <c r="FB9" s="748"/>
      <c r="FC9" s="748"/>
      <c r="FD9" s="748"/>
      <c r="FE9" s="748"/>
      <c r="FF9" s="748"/>
      <c r="FG9" s="748"/>
      <c r="FH9" s="748"/>
      <c r="FI9" s="748"/>
      <c r="FJ9" s="748"/>
      <c r="FK9" s="748"/>
      <c r="FL9" s="748"/>
      <c r="FM9" s="748"/>
      <c r="FN9" s="748"/>
      <c r="FO9" s="748"/>
      <c r="FP9" s="748"/>
      <c r="FQ9" s="748"/>
      <c r="FR9" s="748"/>
      <c r="FS9" s="748"/>
      <c r="FT9" s="748"/>
      <c r="FU9" s="748"/>
      <c r="FV9" s="748"/>
      <c r="FW9" s="748"/>
      <c r="FX9" s="748"/>
      <c r="FY9" s="748"/>
      <c r="FZ9" s="748"/>
      <c r="GA9" s="748"/>
      <c r="GB9" s="748"/>
      <c r="GC9" s="748"/>
      <c r="GD9" s="748"/>
      <c r="GE9" s="748"/>
      <c r="GF9" s="748"/>
      <c r="GG9" s="748"/>
      <c r="GH9" s="748"/>
      <c r="GI9" s="748"/>
      <c r="GJ9" s="748"/>
      <c r="GK9" s="748"/>
      <c r="GL9" s="748"/>
      <c r="GM9" s="748"/>
      <c r="GN9" s="748"/>
      <c r="GO9" s="748"/>
      <c r="GP9" s="748"/>
      <c r="GQ9" s="748"/>
      <c r="GR9" s="748"/>
      <c r="GS9" s="748"/>
      <c r="GT9" s="748"/>
      <c r="GU9" s="748"/>
      <c r="GV9" s="748"/>
      <c r="GW9" s="748"/>
      <c r="GX9" s="748"/>
      <c r="GY9" s="748"/>
      <c r="GZ9" s="748"/>
      <c r="HA9" s="748"/>
      <c r="HB9" s="748"/>
      <c r="HC9" s="748"/>
      <c r="HD9" s="748"/>
      <c r="HE9" s="748"/>
      <c r="HF9" s="748"/>
      <c r="HG9" s="748"/>
      <c r="HH9" s="748"/>
      <c r="HI9" s="748"/>
      <c r="HJ9" s="748"/>
      <c r="HK9" s="748"/>
      <c r="HL9" s="748"/>
      <c r="HM9" s="748"/>
      <c r="HN9" s="748"/>
      <c r="HO9" s="748"/>
      <c r="HP9" s="748"/>
      <c r="HQ9" s="748"/>
      <c r="HR9" s="748"/>
      <c r="HS9" s="748"/>
      <c r="HT9" s="748"/>
      <c r="HU9" s="748"/>
      <c r="HV9" s="748"/>
      <c r="HW9" s="748"/>
      <c r="HX9" s="748"/>
      <c r="HY9" s="748"/>
      <c r="HZ9" s="748"/>
      <c r="IA9" s="748"/>
      <c r="IB9" s="748"/>
      <c r="IC9" s="748"/>
      <c r="ID9" s="748"/>
      <c r="IE9" s="748"/>
      <c r="IF9" s="748"/>
      <c r="IG9" s="748"/>
      <c r="IH9" s="748"/>
      <c r="II9" s="748"/>
      <c r="IJ9" s="748"/>
      <c r="IK9" s="748"/>
      <c r="IL9" s="748"/>
      <c r="IM9" s="748"/>
      <c r="IN9" s="748"/>
      <c r="IO9" s="748"/>
      <c r="IP9" s="748"/>
      <c r="IQ9" s="748"/>
      <c r="IR9" s="748"/>
      <c r="IS9" s="748"/>
      <c r="IT9" s="748"/>
      <c r="IU9" s="748"/>
      <c r="IV9" s="748"/>
      <c r="IW9" s="748"/>
      <c r="IX9" s="748"/>
      <c r="IY9" s="748"/>
      <c r="IZ9" s="748"/>
      <c r="JA9" s="748"/>
      <c r="JB9" s="748"/>
      <c r="JC9" s="748"/>
      <c r="JD9" s="748"/>
      <c r="JE9" s="748"/>
      <c r="JF9" s="748"/>
      <c r="JG9" s="748"/>
      <c r="JH9" s="748"/>
      <c r="JI9" s="748"/>
      <c r="JJ9" s="748"/>
      <c r="JK9" s="748"/>
      <c r="JL9" s="748"/>
      <c r="JM9" s="748"/>
      <c r="JN9" s="748"/>
      <c r="JO9" s="748"/>
      <c r="JP9" s="748"/>
      <c r="JQ9" s="748"/>
      <c r="JR9" s="748"/>
      <c r="JS9" s="748"/>
      <c r="JT9" s="748"/>
      <c r="JU9" s="748"/>
      <c r="JV9" s="748"/>
      <c r="JW9" s="748"/>
      <c r="JX9" s="748"/>
      <c r="JY9" s="748"/>
      <c r="JZ9" s="748"/>
      <c r="KA9" s="748"/>
      <c r="KB9" s="748"/>
      <c r="KC9" s="748"/>
      <c r="KD9" s="748"/>
      <c r="KE9" s="748"/>
      <c r="KF9" s="748"/>
      <c r="KG9" s="748"/>
      <c r="KH9" s="748"/>
      <c r="KI9" s="748"/>
      <c r="KJ9" s="748"/>
      <c r="KK9" s="748"/>
      <c r="KL9" s="748"/>
      <c r="KM9" s="748"/>
      <c r="KN9" s="748"/>
      <c r="KO9" s="748"/>
      <c r="KP9" s="748"/>
      <c r="KQ9" s="748"/>
      <c r="KR9" s="748"/>
      <c r="KS9" s="748"/>
      <c r="KT9" s="748"/>
      <c r="KU9" s="748"/>
      <c r="KV9" s="748"/>
      <c r="KW9" s="748"/>
      <c r="KX9" s="748"/>
      <c r="KY9" s="748"/>
      <c r="KZ9" s="748"/>
      <c r="LA9" s="748"/>
      <c r="LB9" s="748"/>
      <c r="LC9" s="748"/>
      <c r="LD9" s="748"/>
      <c r="LE9" s="748"/>
      <c r="LF9" s="748"/>
      <c r="LG9" s="748"/>
      <c r="LH9" s="748"/>
      <c r="LI9" s="748"/>
      <c r="LJ9" s="748"/>
      <c r="LK9" s="748"/>
      <c r="LL9" s="748"/>
      <c r="LM9" s="749"/>
    </row>
    <row r="10" spans="1:325">
      <c r="A10" s="474"/>
      <c r="B10" s="520" t="s">
        <v>465</v>
      </c>
      <c r="C10" s="523" t="s">
        <v>464</v>
      </c>
      <c r="D10" s="508">
        <f>SUM(D11:D30)</f>
        <v>0</v>
      </c>
      <c r="E10" s="515"/>
      <c r="F10" s="750"/>
      <c r="G10" s="750"/>
      <c r="H10" s="750"/>
      <c r="I10" s="750"/>
      <c r="J10" s="750"/>
      <c r="K10" s="750"/>
      <c r="L10" s="750"/>
      <c r="M10" s="750"/>
      <c r="N10" s="750"/>
      <c r="O10" s="750"/>
      <c r="P10" s="750"/>
      <c r="Q10" s="750"/>
      <c r="R10" s="750"/>
      <c r="S10" s="750"/>
      <c r="T10" s="750"/>
      <c r="U10" s="750"/>
      <c r="V10" s="750"/>
      <c r="W10" s="750"/>
      <c r="X10" s="750"/>
      <c r="Y10" s="750"/>
      <c r="Z10" s="750"/>
      <c r="AA10" s="750"/>
      <c r="AB10" s="750"/>
      <c r="AC10" s="750"/>
      <c r="AD10" s="750"/>
      <c r="AE10" s="750"/>
      <c r="AF10" s="750"/>
      <c r="AG10" s="750"/>
      <c r="AH10" s="750"/>
      <c r="AI10" s="750"/>
      <c r="AJ10" s="750"/>
      <c r="AK10" s="750"/>
      <c r="AL10" s="750"/>
      <c r="AM10" s="750"/>
      <c r="AN10" s="750"/>
      <c r="AO10" s="750"/>
      <c r="AP10" s="750"/>
      <c r="AQ10" s="750"/>
      <c r="AR10" s="750"/>
      <c r="AS10" s="750"/>
      <c r="AT10" s="750"/>
      <c r="AU10" s="750"/>
      <c r="AV10" s="750"/>
      <c r="AW10" s="750"/>
      <c r="AX10" s="750"/>
      <c r="AY10" s="750"/>
      <c r="AZ10" s="750"/>
      <c r="BA10" s="750"/>
      <c r="BB10" s="750"/>
      <c r="BC10" s="750"/>
      <c r="BD10" s="750"/>
      <c r="BE10" s="750"/>
      <c r="BF10" s="750"/>
      <c r="BG10" s="750"/>
      <c r="BH10" s="750"/>
      <c r="BI10" s="750"/>
      <c r="BJ10" s="750"/>
      <c r="BK10" s="750"/>
      <c r="BL10" s="750"/>
      <c r="BM10" s="750"/>
      <c r="BN10" s="750"/>
      <c r="BO10" s="750"/>
      <c r="BP10" s="750"/>
      <c r="BQ10" s="750"/>
      <c r="BR10" s="750"/>
      <c r="BS10" s="750"/>
      <c r="BT10" s="750"/>
      <c r="BU10" s="750"/>
      <c r="BV10" s="750"/>
      <c r="BW10" s="750"/>
      <c r="BX10" s="750"/>
      <c r="BY10" s="750"/>
      <c r="BZ10" s="750"/>
      <c r="CA10" s="750"/>
      <c r="CB10" s="750"/>
      <c r="CC10" s="750"/>
      <c r="CD10" s="750"/>
      <c r="CE10" s="750"/>
      <c r="CF10" s="750"/>
      <c r="CG10" s="750"/>
      <c r="CH10" s="750"/>
      <c r="CI10" s="750"/>
      <c r="CJ10" s="750"/>
      <c r="CK10" s="750"/>
      <c r="CL10" s="750"/>
      <c r="CM10" s="750"/>
      <c r="CN10" s="750"/>
      <c r="CO10" s="750"/>
      <c r="CP10" s="750"/>
      <c r="CQ10" s="750"/>
      <c r="CR10" s="750"/>
      <c r="CS10" s="750"/>
      <c r="CT10" s="750"/>
      <c r="CU10" s="750"/>
      <c r="CV10" s="750"/>
      <c r="CW10" s="750"/>
      <c r="CX10" s="750"/>
      <c r="CY10" s="750"/>
      <c r="CZ10" s="750"/>
      <c r="DA10" s="750"/>
      <c r="DB10" s="750"/>
      <c r="DC10" s="750"/>
      <c r="DD10" s="750"/>
      <c r="DE10" s="750"/>
      <c r="DF10" s="750"/>
      <c r="DG10" s="750"/>
      <c r="DH10" s="750"/>
      <c r="DI10" s="750"/>
      <c r="DJ10" s="750"/>
      <c r="DK10" s="750"/>
      <c r="DL10" s="750"/>
      <c r="DM10" s="750"/>
      <c r="DN10" s="750"/>
      <c r="DO10" s="750"/>
      <c r="DP10" s="750"/>
      <c r="DQ10" s="750"/>
      <c r="DR10" s="750"/>
      <c r="DS10" s="750"/>
      <c r="DT10" s="750"/>
      <c r="DU10" s="750"/>
      <c r="DV10" s="750"/>
      <c r="DW10" s="750"/>
      <c r="DX10" s="750"/>
      <c r="DY10" s="750"/>
      <c r="DZ10" s="750"/>
      <c r="EA10" s="750"/>
      <c r="EB10" s="750"/>
      <c r="EC10" s="750"/>
      <c r="ED10" s="750"/>
      <c r="EE10" s="750"/>
      <c r="EF10" s="750"/>
      <c r="EG10" s="750"/>
      <c r="EH10" s="750"/>
      <c r="EI10" s="750"/>
      <c r="EJ10" s="750"/>
      <c r="EK10" s="750"/>
      <c r="EL10" s="750"/>
      <c r="EM10" s="750"/>
      <c r="EN10" s="750"/>
      <c r="EO10" s="750"/>
      <c r="EP10" s="750"/>
      <c r="EQ10" s="750"/>
      <c r="ER10" s="750"/>
      <c r="ES10" s="750"/>
      <c r="ET10" s="750"/>
      <c r="EU10" s="750"/>
      <c r="EV10" s="750"/>
      <c r="EW10" s="750"/>
      <c r="EX10" s="750"/>
      <c r="EY10" s="750"/>
      <c r="EZ10" s="750"/>
      <c r="FA10" s="750"/>
      <c r="FB10" s="750"/>
      <c r="FC10" s="750"/>
      <c r="FD10" s="750"/>
      <c r="FE10" s="750"/>
      <c r="FF10" s="750"/>
      <c r="FG10" s="750"/>
      <c r="FH10" s="750"/>
      <c r="FI10" s="750"/>
      <c r="FJ10" s="750"/>
      <c r="FK10" s="750"/>
      <c r="FL10" s="750"/>
      <c r="FM10" s="750"/>
      <c r="FN10" s="750"/>
      <c r="FO10" s="750"/>
      <c r="FP10" s="750"/>
      <c r="FQ10" s="750"/>
      <c r="FR10" s="750"/>
      <c r="FS10" s="750"/>
      <c r="FT10" s="750"/>
      <c r="FU10" s="750"/>
      <c r="FV10" s="750"/>
      <c r="FW10" s="750"/>
      <c r="FX10" s="750"/>
      <c r="FY10" s="750"/>
      <c r="FZ10" s="750"/>
      <c r="GA10" s="750"/>
      <c r="GB10" s="750"/>
      <c r="GC10" s="750"/>
      <c r="GD10" s="750"/>
      <c r="GE10" s="750"/>
      <c r="GF10" s="750"/>
      <c r="GG10" s="750"/>
      <c r="GH10" s="750"/>
      <c r="GI10" s="750"/>
      <c r="GJ10" s="750"/>
      <c r="GK10" s="750"/>
      <c r="GL10" s="750"/>
      <c r="GM10" s="750"/>
      <c r="GN10" s="750"/>
      <c r="GO10" s="750"/>
      <c r="GP10" s="750"/>
      <c r="GQ10" s="750"/>
      <c r="GR10" s="750"/>
      <c r="GS10" s="750"/>
      <c r="GT10" s="750"/>
      <c r="GU10" s="750"/>
      <c r="GV10" s="750"/>
      <c r="GW10" s="750"/>
      <c r="GX10" s="750"/>
      <c r="GY10" s="750"/>
      <c r="GZ10" s="750"/>
      <c r="HA10" s="750"/>
      <c r="HB10" s="750"/>
      <c r="HC10" s="750"/>
      <c r="HD10" s="750"/>
      <c r="HE10" s="750"/>
      <c r="HF10" s="750"/>
      <c r="HG10" s="750"/>
      <c r="HH10" s="750"/>
      <c r="HI10" s="750"/>
      <c r="HJ10" s="750"/>
      <c r="HK10" s="750"/>
      <c r="HL10" s="750"/>
      <c r="HM10" s="750"/>
      <c r="HN10" s="750"/>
      <c r="HO10" s="750"/>
      <c r="HP10" s="750"/>
      <c r="HQ10" s="750"/>
      <c r="HR10" s="750"/>
      <c r="HS10" s="750"/>
      <c r="HT10" s="750"/>
      <c r="HU10" s="750"/>
      <c r="HV10" s="750"/>
      <c r="HW10" s="750"/>
      <c r="HX10" s="750"/>
      <c r="HY10" s="750"/>
      <c r="HZ10" s="750"/>
      <c r="IA10" s="750"/>
      <c r="IB10" s="750"/>
      <c r="IC10" s="750"/>
      <c r="ID10" s="750"/>
      <c r="IE10" s="750"/>
      <c r="IF10" s="750"/>
      <c r="IG10" s="750"/>
      <c r="IH10" s="750"/>
      <c r="II10" s="750"/>
      <c r="IJ10" s="750"/>
      <c r="IK10" s="750"/>
      <c r="IL10" s="750"/>
      <c r="IM10" s="750"/>
      <c r="IN10" s="750"/>
      <c r="IO10" s="750"/>
      <c r="IP10" s="750"/>
      <c r="IQ10" s="750"/>
      <c r="IR10" s="750"/>
      <c r="IS10" s="750"/>
      <c r="IT10" s="750"/>
      <c r="IU10" s="750"/>
      <c r="IV10" s="750"/>
      <c r="IW10" s="750"/>
      <c r="IX10" s="750"/>
      <c r="IY10" s="750"/>
      <c r="IZ10" s="750"/>
      <c r="JA10" s="750"/>
      <c r="JB10" s="750"/>
      <c r="JC10" s="750"/>
      <c r="JD10" s="750"/>
      <c r="JE10" s="750"/>
      <c r="JF10" s="750"/>
      <c r="JG10" s="750"/>
      <c r="JH10" s="750"/>
      <c r="JI10" s="750"/>
      <c r="JJ10" s="750"/>
      <c r="JK10" s="750"/>
      <c r="JL10" s="750"/>
      <c r="JM10" s="750"/>
      <c r="JN10" s="750"/>
      <c r="JO10" s="750"/>
      <c r="JP10" s="750"/>
      <c r="JQ10" s="750"/>
      <c r="JR10" s="750"/>
      <c r="JS10" s="750"/>
      <c r="JT10" s="750"/>
      <c r="JU10" s="750"/>
      <c r="JV10" s="750"/>
      <c r="JW10" s="750"/>
      <c r="JX10" s="750"/>
      <c r="JY10" s="750"/>
      <c r="JZ10" s="750"/>
      <c r="KA10" s="750"/>
      <c r="KB10" s="750"/>
      <c r="KC10" s="750"/>
      <c r="KD10" s="750"/>
      <c r="KE10" s="750"/>
      <c r="KF10" s="750"/>
      <c r="KG10" s="750"/>
      <c r="KH10" s="750"/>
      <c r="KI10" s="750"/>
      <c r="KJ10" s="750"/>
      <c r="KK10" s="750"/>
      <c r="KL10" s="750"/>
      <c r="KM10" s="750"/>
      <c r="KN10" s="750"/>
      <c r="KO10" s="750"/>
      <c r="KP10" s="750"/>
      <c r="KQ10" s="750"/>
      <c r="KR10" s="750"/>
      <c r="KS10" s="750"/>
      <c r="KT10" s="750"/>
      <c r="KU10" s="750"/>
      <c r="KV10" s="750"/>
      <c r="KW10" s="750"/>
      <c r="KX10" s="750"/>
      <c r="KY10" s="750"/>
      <c r="KZ10" s="750"/>
      <c r="LA10" s="750"/>
      <c r="LB10" s="750"/>
      <c r="LC10" s="750"/>
      <c r="LD10" s="750"/>
      <c r="LE10" s="750"/>
      <c r="LF10" s="750"/>
      <c r="LG10" s="750"/>
      <c r="LH10" s="750"/>
      <c r="LI10" s="750"/>
      <c r="LJ10" s="750"/>
      <c r="LK10" s="750"/>
      <c r="LL10" s="750"/>
      <c r="LM10" s="751"/>
    </row>
    <row r="11" spans="1:325">
      <c r="A11" s="474"/>
      <c r="B11" s="473" t="s">
        <v>463</v>
      </c>
      <c r="C11" s="517" t="s">
        <v>462</v>
      </c>
      <c r="D11" s="509"/>
      <c r="E11" s="516"/>
      <c r="F11" s="506"/>
      <c r="G11" s="501"/>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1"/>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c r="DR11" s="501"/>
      <c r="DS11" s="501"/>
      <c r="DT11" s="501"/>
      <c r="DU11" s="501"/>
      <c r="DV11" s="501"/>
      <c r="DW11" s="501"/>
      <c r="DX11" s="501"/>
      <c r="DY11" s="501"/>
      <c r="DZ11" s="501"/>
      <c r="EA11" s="501"/>
      <c r="EB11" s="501"/>
      <c r="EC11" s="501"/>
      <c r="ED11" s="501"/>
      <c r="EE11" s="501"/>
      <c r="EF11" s="501"/>
      <c r="EG11" s="501"/>
      <c r="EH11" s="501"/>
      <c r="EI11" s="501"/>
      <c r="EJ11" s="501"/>
      <c r="EK11" s="501"/>
      <c r="EL11" s="501"/>
      <c r="EM11" s="501"/>
      <c r="EN11" s="501"/>
      <c r="EO11" s="501"/>
      <c r="EP11" s="501"/>
      <c r="EQ11" s="501"/>
      <c r="ER11" s="501"/>
      <c r="ES11" s="501"/>
      <c r="ET11" s="501"/>
      <c r="EU11" s="501"/>
      <c r="EV11" s="501"/>
      <c r="EW11" s="501"/>
      <c r="EX11" s="501"/>
      <c r="EY11" s="501"/>
      <c r="EZ11" s="501"/>
      <c r="FA11" s="501"/>
      <c r="FB11" s="501"/>
      <c r="FC11" s="501"/>
      <c r="FD11" s="501"/>
      <c r="FE11" s="501"/>
      <c r="FF11" s="501"/>
      <c r="FG11" s="501"/>
      <c r="FH11" s="501"/>
      <c r="FI11" s="501"/>
      <c r="FJ11" s="501"/>
      <c r="FK11" s="501"/>
      <c r="FL11" s="501"/>
      <c r="FM11" s="501"/>
      <c r="FN11" s="501"/>
      <c r="FO11" s="501"/>
      <c r="FP11" s="501"/>
      <c r="FQ11" s="501"/>
      <c r="FR11" s="501"/>
      <c r="FS11" s="501"/>
      <c r="FT11" s="501"/>
      <c r="FU11" s="501"/>
      <c r="FV11" s="501"/>
      <c r="FW11" s="501"/>
      <c r="FX11" s="501"/>
      <c r="FY11" s="501"/>
      <c r="FZ11" s="501"/>
      <c r="GA11" s="501"/>
      <c r="GB11" s="501"/>
      <c r="GC11" s="501"/>
      <c r="GD11" s="501"/>
      <c r="GE11" s="501"/>
      <c r="GF11" s="501"/>
      <c r="GG11" s="501"/>
      <c r="GH11" s="501"/>
      <c r="GI11" s="501"/>
      <c r="GJ11" s="501"/>
      <c r="GK11" s="501"/>
      <c r="GL11" s="501"/>
      <c r="GM11" s="501"/>
      <c r="GN11" s="501"/>
      <c r="GO11" s="501"/>
      <c r="GP11" s="501"/>
      <c r="GQ11" s="501"/>
      <c r="GR11" s="501"/>
      <c r="GS11" s="501"/>
      <c r="GT11" s="501"/>
      <c r="GU11" s="501"/>
      <c r="GV11" s="501"/>
      <c r="GW11" s="501"/>
      <c r="GX11" s="501"/>
      <c r="GY11" s="501"/>
      <c r="GZ11" s="501"/>
      <c r="HA11" s="501"/>
      <c r="HB11" s="501"/>
      <c r="HC11" s="501"/>
      <c r="HD11" s="501"/>
      <c r="HE11" s="501"/>
      <c r="HF11" s="501"/>
      <c r="HG11" s="501"/>
      <c r="HH11" s="501"/>
      <c r="HI11" s="501"/>
      <c r="HJ11" s="501"/>
      <c r="HK11" s="501"/>
      <c r="HL11" s="501"/>
      <c r="HM11" s="501"/>
      <c r="HN11" s="501"/>
      <c r="HO11" s="501"/>
      <c r="HP11" s="501"/>
      <c r="HQ11" s="501"/>
      <c r="HR11" s="501"/>
      <c r="HS11" s="501"/>
      <c r="HT11" s="501"/>
      <c r="HU11" s="501"/>
      <c r="HV11" s="501"/>
      <c r="HW11" s="501"/>
      <c r="HX11" s="501"/>
      <c r="HY11" s="501"/>
      <c r="HZ11" s="501"/>
      <c r="IA11" s="501"/>
      <c r="IB11" s="501"/>
      <c r="IC11" s="501"/>
      <c r="ID11" s="501"/>
      <c r="IE11" s="501"/>
      <c r="IF11" s="501"/>
      <c r="IG11" s="501"/>
      <c r="IH11" s="501"/>
      <c r="II11" s="501"/>
      <c r="IJ11" s="501"/>
      <c r="IK11" s="501"/>
      <c r="IL11" s="501"/>
      <c r="IM11" s="501"/>
      <c r="IN11" s="501"/>
      <c r="IO11" s="501"/>
      <c r="IP11" s="501"/>
      <c r="IQ11" s="501"/>
      <c r="IR11" s="501"/>
      <c r="IS11" s="501"/>
      <c r="IT11" s="501"/>
      <c r="IU11" s="501"/>
      <c r="IV11" s="501"/>
      <c r="IW11" s="501"/>
      <c r="IX11" s="501"/>
      <c r="IY11" s="501"/>
      <c r="IZ11" s="501"/>
      <c r="JA11" s="501"/>
      <c r="JB11" s="501"/>
      <c r="JC11" s="501"/>
      <c r="JD11" s="501"/>
      <c r="JE11" s="501"/>
      <c r="JF11" s="501"/>
      <c r="JG11" s="501"/>
      <c r="JH11" s="501"/>
      <c r="JI11" s="501"/>
      <c r="JJ11" s="501"/>
      <c r="JK11" s="501"/>
      <c r="JL11" s="501"/>
      <c r="JM11" s="501"/>
      <c r="JN11" s="501"/>
      <c r="JO11" s="501"/>
      <c r="JP11" s="501"/>
      <c r="JQ11" s="501"/>
      <c r="JR11" s="501"/>
      <c r="JS11" s="501"/>
      <c r="JT11" s="501"/>
      <c r="JU11" s="501"/>
      <c r="JV11" s="501"/>
      <c r="JW11" s="501"/>
      <c r="JX11" s="501"/>
      <c r="JY11" s="501"/>
      <c r="JZ11" s="501"/>
      <c r="KA11" s="501"/>
      <c r="KB11" s="501"/>
      <c r="KC11" s="501"/>
      <c r="KD11" s="501"/>
      <c r="KE11" s="501"/>
      <c r="KF11" s="501"/>
      <c r="KG11" s="501"/>
      <c r="KH11" s="501"/>
      <c r="KI11" s="501"/>
      <c r="KJ11" s="501"/>
      <c r="KK11" s="501"/>
      <c r="KL11" s="501"/>
      <c r="KM11" s="501"/>
      <c r="KN11" s="501"/>
      <c r="KO11" s="501"/>
      <c r="KP11" s="501"/>
      <c r="KQ11" s="501"/>
      <c r="KR11" s="501"/>
      <c r="KS11" s="501"/>
      <c r="KT11" s="501"/>
      <c r="KU11" s="501"/>
      <c r="KV11" s="501"/>
      <c r="KW11" s="501"/>
      <c r="KX11" s="501"/>
      <c r="KY11" s="501"/>
      <c r="KZ11" s="501"/>
      <c r="LA11" s="501"/>
      <c r="LB11" s="501"/>
      <c r="LC11" s="501"/>
      <c r="LD11" s="501"/>
      <c r="LE11" s="501"/>
      <c r="LF11" s="501"/>
      <c r="LG11" s="501"/>
      <c r="LH11" s="501"/>
      <c r="LI11" s="501"/>
      <c r="LJ11" s="501"/>
      <c r="LK11" s="501"/>
      <c r="LL11" s="501"/>
      <c r="LM11" s="501"/>
    </row>
    <row r="12" spans="1:325">
      <c r="A12" s="474"/>
      <c r="B12" s="473" t="s">
        <v>461</v>
      </c>
      <c r="C12" s="517" t="s">
        <v>460</v>
      </c>
      <c r="D12" s="509"/>
      <c r="E12" s="516"/>
      <c r="F12" s="506"/>
      <c r="G12" s="501"/>
      <c r="H12" s="501"/>
      <c r="I12" s="501"/>
      <c r="J12" s="501"/>
      <c r="K12" s="501"/>
      <c r="L12" s="501"/>
      <c r="M12" s="501"/>
      <c r="N12" s="501"/>
      <c r="O12" s="501"/>
      <c r="P12" s="501"/>
      <c r="Q12" s="501"/>
      <c r="R12" s="501"/>
      <c r="S12" s="501"/>
      <c r="T12" s="501"/>
      <c r="U12" s="501"/>
      <c r="V12" s="501"/>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c r="AS12" s="501"/>
      <c r="AT12" s="501"/>
      <c r="AU12" s="501"/>
      <c r="AV12" s="501"/>
      <c r="AW12" s="501"/>
      <c r="AX12" s="501"/>
      <c r="AY12" s="501"/>
      <c r="AZ12" s="501"/>
      <c r="BA12" s="501"/>
      <c r="BB12" s="501"/>
      <c r="BC12" s="501"/>
      <c r="BD12" s="501"/>
      <c r="BE12" s="501"/>
      <c r="BF12" s="501"/>
      <c r="BG12" s="501"/>
      <c r="BH12" s="501"/>
      <c r="BI12" s="501"/>
      <c r="BJ12" s="501"/>
      <c r="BK12" s="501"/>
      <c r="BL12" s="501"/>
      <c r="BM12" s="501"/>
      <c r="BN12" s="501"/>
      <c r="BO12" s="501"/>
      <c r="BP12" s="501"/>
      <c r="BQ12" s="501"/>
      <c r="BR12" s="501"/>
      <c r="BS12" s="501"/>
      <c r="BT12" s="501"/>
      <c r="BU12" s="501"/>
      <c r="BV12" s="501"/>
      <c r="BW12" s="501"/>
      <c r="BX12" s="501"/>
      <c r="BY12" s="501"/>
      <c r="BZ12" s="501"/>
      <c r="CA12" s="501"/>
      <c r="CB12" s="501"/>
      <c r="CC12" s="501"/>
      <c r="CD12" s="501"/>
      <c r="CE12" s="501"/>
      <c r="CF12" s="501"/>
      <c r="CG12" s="501"/>
      <c r="CH12" s="501"/>
      <c r="CI12" s="501"/>
      <c r="CJ12" s="501"/>
      <c r="CK12" s="501"/>
      <c r="CL12" s="501"/>
      <c r="CM12" s="501"/>
      <c r="CN12" s="501"/>
      <c r="CO12" s="501"/>
      <c r="CP12" s="501"/>
      <c r="CQ12" s="501"/>
      <c r="CR12" s="501"/>
      <c r="CS12" s="501"/>
      <c r="CT12" s="501"/>
      <c r="CU12" s="501"/>
      <c r="CV12" s="501"/>
      <c r="CW12" s="501"/>
      <c r="CX12" s="501"/>
      <c r="CY12" s="501"/>
      <c r="CZ12" s="501"/>
      <c r="DA12" s="501"/>
      <c r="DB12" s="501"/>
      <c r="DC12" s="501"/>
      <c r="DD12" s="501"/>
      <c r="DE12" s="501"/>
      <c r="DF12" s="501"/>
      <c r="DG12" s="501"/>
      <c r="DH12" s="501"/>
      <c r="DI12" s="501"/>
      <c r="DJ12" s="501"/>
      <c r="DK12" s="501"/>
      <c r="DL12" s="501"/>
      <c r="DM12" s="501"/>
      <c r="DN12" s="501"/>
      <c r="DO12" s="501"/>
      <c r="DP12" s="501"/>
      <c r="DQ12" s="501"/>
      <c r="DR12" s="501"/>
      <c r="DS12" s="501"/>
      <c r="DT12" s="501"/>
      <c r="DU12" s="501"/>
      <c r="DV12" s="501"/>
      <c r="DW12" s="501"/>
      <c r="DX12" s="501"/>
      <c r="DY12" s="501"/>
      <c r="DZ12" s="501"/>
      <c r="EA12" s="501"/>
      <c r="EB12" s="501"/>
      <c r="EC12" s="501"/>
      <c r="ED12" s="501"/>
      <c r="EE12" s="501"/>
      <c r="EF12" s="501"/>
      <c r="EG12" s="501"/>
      <c r="EH12" s="501"/>
      <c r="EI12" s="501"/>
      <c r="EJ12" s="501"/>
      <c r="EK12" s="501"/>
      <c r="EL12" s="501"/>
      <c r="EM12" s="501"/>
      <c r="EN12" s="501"/>
      <c r="EO12" s="501"/>
      <c r="EP12" s="501"/>
      <c r="EQ12" s="501"/>
      <c r="ER12" s="501"/>
      <c r="ES12" s="501"/>
      <c r="ET12" s="501"/>
      <c r="EU12" s="501"/>
      <c r="EV12" s="501"/>
      <c r="EW12" s="501"/>
      <c r="EX12" s="501"/>
      <c r="EY12" s="501"/>
      <c r="EZ12" s="501"/>
      <c r="FA12" s="501"/>
      <c r="FB12" s="501"/>
      <c r="FC12" s="501"/>
      <c r="FD12" s="501"/>
      <c r="FE12" s="501"/>
      <c r="FF12" s="501"/>
      <c r="FG12" s="501"/>
      <c r="FH12" s="501"/>
      <c r="FI12" s="501"/>
      <c r="FJ12" s="501"/>
      <c r="FK12" s="501"/>
      <c r="FL12" s="501"/>
      <c r="FM12" s="501"/>
      <c r="FN12" s="501"/>
      <c r="FO12" s="501"/>
      <c r="FP12" s="501"/>
      <c r="FQ12" s="501"/>
      <c r="FR12" s="501"/>
      <c r="FS12" s="501"/>
      <c r="FT12" s="501"/>
      <c r="FU12" s="501"/>
      <c r="FV12" s="501"/>
      <c r="FW12" s="501"/>
      <c r="FX12" s="501"/>
      <c r="FY12" s="501"/>
      <c r="FZ12" s="501"/>
      <c r="GA12" s="501"/>
      <c r="GB12" s="501"/>
      <c r="GC12" s="501"/>
      <c r="GD12" s="501"/>
      <c r="GE12" s="501"/>
      <c r="GF12" s="501"/>
      <c r="GG12" s="501"/>
      <c r="GH12" s="501"/>
      <c r="GI12" s="501"/>
      <c r="GJ12" s="501"/>
      <c r="GK12" s="501"/>
      <c r="GL12" s="501"/>
      <c r="GM12" s="501"/>
      <c r="GN12" s="501"/>
      <c r="GO12" s="501"/>
      <c r="GP12" s="501"/>
      <c r="GQ12" s="501"/>
      <c r="GR12" s="501"/>
      <c r="GS12" s="501"/>
      <c r="GT12" s="501"/>
      <c r="GU12" s="501"/>
      <c r="GV12" s="501"/>
      <c r="GW12" s="501"/>
      <c r="GX12" s="501"/>
      <c r="GY12" s="501"/>
      <c r="GZ12" s="501"/>
      <c r="HA12" s="501"/>
      <c r="HB12" s="501"/>
      <c r="HC12" s="501"/>
      <c r="HD12" s="501"/>
      <c r="HE12" s="501"/>
      <c r="HF12" s="501"/>
      <c r="HG12" s="501"/>
      <c r="HH12" s="501"/>
      <c r="HI12" s="501"/>
      <c r="HJ12" s="501"/>
      <c r="HK12" s="501"/>
      <c r="HL12" s="501"/>
      <c r="HM12" s="501"/>
      <c r="HN12" s="501"/>
      <c r="HO12" s="501"/>
      <c r="HP12" s="501"/>
      <c r="HQ12" s="501"/>
      <c r="HR12" s="501"/>
      <c r="HS12" s="501"/>
      <c r="HT12" s="501"/>
      <c r="HU12" s="501"/>
      <c r="HV12" s="501"/>
      <c r="HW12" s="501"/>
      <c r="HX12" s="501"/>
      <c r="HY12" s="501"/>
      <c r="HZ12" s="501"/>
      <c r="IA12" s="501"/>
      <c r="IB12" s="501"/>
      <c r="IC12" s="501"/>
      <c r="ID12" s="501"/>
      <c r="IE12" s="501"/>
      <c r="IF12" s="501"/>
      <c r="IG12" s="501"/>
      <c r="IH12" s="501"/>
      <c r="II12" s="501"/>
      <c r="IJ12" s="501"/>
      <c r="IK12" s="501"/>
      <c r="IL12" s="501"/>
      <c r="IM12" s="501"/>
      <c r="IN12" s="501"/>
      <c r="IO12" s="501"/>
      <c r="IP12" s="501"/>
      <c r="IQ12" s="501"/>
      <c r="IR12" s="501"/>
      <c r="IS12" s="501"/>
      <c r="IT12" s="501"/>
      <c r="IU12" s="501"/>
      <c r="IV12" s="501"/>
      <c r="IW12" s="501"/>
      <c r="IX12" s="501"/>
      <c r="IY12" s="501"/>
      <c r="IZ12" s="501"/>
      <c r="JA12" s="501"/>
      <c r="JB12" s="501"/>
      <c r="JC12" s="501"/>
      <c r="JD12" s="501"/>
      <c r="JE12" s="501"/>
      <c r="JF12" s="501"/>
      <c r="JG12" s="501"/>
      <c r="JH12" s="501"/>
      <c r="JI12" s="501"/>
      <c r="JJ12" s="501"/>
      <c r="JK12" s="501"/>
      <c r="JL12" s="501"/>
      <c r="JM12" s="501"/>
      <c r="JN12" s="501"/>
      <c r="JO12" s="501"/>
      <c r="JP12" s="501"/>
      <c r="JQ12" s="501"/>
      <c r="JR12" s="501"/>
      <c r="JS12" s="501"/>
      <c r="JT12" s="501"/>
      <c r="JU12" s="501"/>
      <c r="JV12" s="501"/>
      <c r="JW12" s="501"/>
      <c r="JX12" s="501"/>
      <c r="JY12" s="501"/>
      <c r="JZ12" s="501"/>
      <c r="KA12" s="501"/>
      <c r="KB12" s="501"/>
      <c r="KC12" s="501"/>
      <c r="KD12" s="501"/>
      <c r="KE12" s="501"/>
      <c r="KF12" s="501"/>
      <c r="KG12" s="501"/>
      <c r="KH12" s="501"/>
      <c r="KI12" s="501"/>
      <c r="KJ12" s="501"/>
      <c r="KK12" s="501"/>
      <c r="KL12" s="501"/>
      <c r="KM12" s="501"/>
      <c r="KN12" s="501"/>
      <c r="KO12" s="501"/>
      <c r="KP12" s="501"/>
      <c r="KQ12" s="501"/>
      <c r="KR12" s="501"/>
      <c r="KS12" s="501"/>
      <c r="KT12" s="501"/>
      <c r="KU12" s="501"/>
      <c r="KV12" s="501"/>
      <c r="KW12" s="501"/>
      <c r="KX12" s="501"/>
      <c r="KY12" s="501"/>
      <c r="KZ12" s="501"/>
      <c r="LA12" s="501"/>
      <c r="LB12" s="501"/>
      <c r="LC12" s="501"/>
      <c r="LD12" s="501"/>
      <c r="LE12" s="501"/>
      <c r="LF12" s="501"/>
      <c r="LG12" s="501"/>
      <c r="LH12" s="501"/>
      <c r="LI12" s="501"/>
      <c r="LJ12" s="501"/>
      <c r="LK12" s="501"/>
      <c r="LL12" s="501"/>
      <c r="LM12" s="501"/>
    </row>
    <row r="13" spans="1:325">
      <c r="A13" s="474"/>
      <c r="B13" s="473" t="s">
        <v>459</v>
      </c>
      <c r="C13" s="517" t="s">
        <v>458</v>
      </c>
      <c r="D13" s="509"/>
      <c r="E13" s="516"/>
      <c r="F13" s="506"/>
      <c r="G13" s="501"/>
      <c r="H13" s="502"/>
      <c r="I13" s="501"/>
      <c r="J13" s="501"/>
      <c r="K13" s="501"/>
      <c r="L13" s="501"/>
      <c r="M13" s="501"/>
      <c r="N13" s="501"/>
      <c r="O13" s="501"/>
      <c r="P13" s="501"/>
      <c r="Q13" s="501"/>
      <c r="R13" s="501"/>
      <c r="S13" s="501"/>
      <c r="T13" s="501"/>
      <c r="U13" s="501"/>
      <c r="V13" s="501"/>
      <c r="W13" s="501"/>
      <c r="X13" s="501"/>
      <c r="Y13" s="501"/>
      <c r="Z13" s="501"/>
      <c r="AA13" s="501"/>
      <c r="AB13" s="501"/>
      <c r="AC13" s="501"/>
      <c r="AD13" s="501"/>
      <c r="AE13" s="501"/>
      <c r="AF13" s="501"/>
      <c r="AG13" s="501"/>
      <c r="AH13" s="501"/>
      <c r="AI13" s="501"/>
      <c r="AJ13" s="501"/>
      <c r="AK13" s="501"/>
      <c r="AL13" s="501"/>
      <c r="AM13" s="501"/>
      <c r="AN13" s="501"/>
      <c r="AO13" s="501"/>
      <c r="AP13" s="501"/>
      <c r="AQ13" s="501"/>
      <c r="AR13" s="501"/>
      <c r="AS13" s="501"/>
      <c r="AT13" s="501"/>
      <c r="AU13" s="501"/>
      <c r="AV13" s="501"/>
      <c r="AW13" s="501"/>
      <c r="AX13" s="501"/>
      <c r="AY13" s="501"/>
      <c r="AZ13" s="501"/>
      <c r="BA13" s="501"/>
      <c r="BB13" s="501"/>
      <c r="BC13" s="501"/>
      <c r="BD13" s="501"/>
      <c r="BE13" s="501"/>
      <c r="BF13" s="501"/>
      <c r="BG13" s="501"/>
      <c r="BH13" s="501"/>
      <c r="BI13" s="501"/>
      <c r="BJ13" s="501"/>
      <c r="BK13" s="501"/>
      <c r="BL13" s="501"/>
      <c r="BM13" s="501"/>
      <c r="BN13" s="501"/>
      <c r="BO13" s="501"/>
      <c r="BP13" s="501"/>
      <c r="BQ13" s="501"/>
      <c r="BR13" s="501"/>
      <c r="BS13" s="501"/>
      <c r="BT13" s="501"/>
      <c r="BU13" s="501"/>
      <c r="BV13" s="501"/>
      <c r="BW13" s="501"/>
      <c r="BX13" s="501"/>
      <c r="BY13" s="501"/>
      <c r="BZ13" s="501"/>
      <c r="CA13" s="501"/>
      <c r="CB13" s="501"/>
      <c r="CC13" s="501"/>
      <c r="CD13" s="501"/>
      <c r="CE13" s="501"/>
      <c r="CF13" s="501"/>
      <c r="CG13" s="501"/>
      <c r="CH13" s="501"/>
      <c r="CI13" s="501"/>
      <c r="CJ13" s="501"/>
      <c r="CK13" s="501"/>
      <c r="CL13" s="501"/>
      <c r="CM13" s="501"/>
      <c r="CN13" s="501"/>
      <c r="CO13" s="501"/>
      <c r="CP13" s="501"/>
      <c r="CQ13" s="501"/>
      <c r="CR13" s="501"/>
      <c r="CS13" s="501"/>
      <c r="CT13" s="501"/>
      <c r="CU13" s="501"/>
      <c r="CV13" s="501"/>
      <c r="CW13" s="501"/>
      <c r="CX13" s="501"/>
      <c r="CY13" s="501"/>
      <c r="CZ13" s="501"/>
      <c r="DA13" s="501"/>
      <c r="DB13" s="501"/>
      <c r="DC13" s="501"/>
      <c r="DD13" s="501"/>
      <c r="DE13" s="501"/>
      <c r="DF13" s="501"/>
      <c r="DG13" s="501"/>
      <c r="DH13" s="501"/>
      <c r="DI13" s="501"/>
      <c r="DJ13" s="501"/>
      <c r="DK13" s="501"/>
      <c r="DL13" s="501"/>
      <c r="DM13" s="501"/>
      <c r="DN13" s="501"/>
      <c r="DO13" s="501"/>
      <c r="DP13" s="501"/>
      <c r="DQ13" s="501"/>
      <c r="DR13" s="501"/>
      <c r="DS13" s="501"/>
      <c r="DT13" s="501"/>
      <c r="DU13" s="501"/>
      <c r="DV13" s="501"/>
      <c r="DW13" s="501"/>
      <c r="DX13" s="501"/>
      <c r="DY13" s="501"/>
      <c r="DZ13" s="501"/>
      <c r="EA13" s="501"/>
      <c r="EB13" s="501"/>
      <c r="EC13" s="501"/>
      <c r="ED13" s="501"/>
      <c r="EE13" s="501"/>
      <c r="EF13" s="501"/>
      <c r="EG13" s="501"/>
      <c r="EH13" s="501"/>
      <c r="EI13" s="501"/>
      <c r="EJ13" s="501"/>
      <c r="EK13" s="501"/>
      <c r="EL13" s="501"/>
      <c r="EM13" s="501"/>
      <c r="EN13" s="501"/>
      <c r="EO13" s="501"/>
      <c r="EP13" s="501"/>
      <c r="EQ13" s="501"/>
      <c r="ER13" s="501"/>
      <c r="ES13" s="501"/>
      <c r="ET13" s="501"/>
      <c r="EU13" s="501"/>
      <c r="EV13" s="501"/>
      <c r="EW13" s="501"/>
      <c r="EX13" s="501"/>
      <c r="EY13" s="501"/>
      <c r="EZ13" s="501"/>
      <c r="FA13" s="501"/>
      <c r="FB13" s="501"/>
      <c r="FC13" s="501"/>
      <c r="FD13" s="501"/>
      <c r="FE13" s="501"/>
      <c r="FF13" s="501"/>
      <c r="FG13" s="501"/>
      <c r="FH13" s="501"/>
      <c r="FI13" s="501"/>
      <c r="FJ13" s="501"/>
      <c r="FK13" s="501"/>
      <c r="FL13" s="501"/>
      <c r="FM13" s="501"/>
      <c r="FN13" s="501"/>
      <c r="FO13" s="501"/>
      <c r="FP13" s="501"/>
      <c r="FQ13" s="501"/>
      <c r="FR13" s="501"/>
      <c r="FS13" s="501"/>
      <c r="FT13" s="501"/>
      <c r="FU13" s="501"/>
      <c r="FV13" s="501"/>
      <c r="FW13" s="501"/>
      <c r="FX13" s="501"/>
      <c r="FY13" s="501"/>
      <c r="FZ13" s="501"/>
      <c r="GA13" s="501"/>
      <c r="GB13" s="501"/>
      <c r="GC13" s="501"/>
      <c r="GD13" s="501"/>
      <c r="GE13" s="501"/>
      <c r="GF13" s="501"/>
      <c r="GG13" s="501"/>
      <c r="GH13" s="501"/>
      <c r="GI13" s="501"/>
      <c r="GJ13" s="501"/>
      <c r="GK13" s="501"/>
      <c r="GL13" s="501"/>
      <c r="GM13" s="501"/>
      <c r="GN13" s="501"/>
      <c r="GO13" s="501"/>
      <c r="GP13" s="501"/>
      <c r="GQ13" s="501"/>
      <c r="GR13" s="501"/>
      <c r="GS13" s="501"/>
      <c r="GT13" s="501"/>
      <c r="GU13" s="501"/>
      <c r="GV13" s="501"/>
      <c r="GW13" s="501"/>
      <c r="GX13" s="501"/>
      <c r="GY13" s="501"/>
      <c r="GZ13" s="501"/>
      <c r="HA13" s="501"/>
      <c r="HB13" s="501"/>
      <c r="HC13" s="501"/>
      <c r="HD13" s="501"/>
      <c r="HE13" s="501"/>
      <c r="HF13" s="501"/>
      <c r="HG13" s="501"/>
      <c r="HH13" s="501"/>
      <c r="HI13" s="501"/>
      <c r="HJ13" s="501"/>
      <c r="HK13" s="501"/>
      <c r="HL13" s="501"/>
      <c r="HM13" s="501"/>
      <c r="HN13" s="501"/>
      <c r="HO13" s="501"/>
      <c r="HP13" s="501"/>
      <c r="HQ13" s="501"/>
      <c r="HR13" s="501"/>
      <c r="HS13" s="501"/>
      <c r="HT13" s="501"/>
      <c r="HU13" s="501"/>
      <c r="HV13" s="501"/>
      <c r="HW13" s="501"/>
      <c r="HX13" s="501"/>
      <c r="HY13" s="501"/>
      <c r="HZ13" s="501"/>
      <c r="IA13" s="501"/>
      <c r="IB13" s="501"/>
      <c r="IC13" s="501"/>
      <c r="ID13" s="501"/>
      <c r="IE13" s="501"/>
      <c r="IF13" s="501"/>
      <c r="IG13" s="501"/>
      <c r="IH13" s="501"/>
      <c r="II13" s="501"/>
      <c r="IJ13" s="501"/>
      <c r="IK13" s="501"/>
      <c r="IL13" s="501"/>
      <c r="IM13" s="501"/>
      <c r="IN13" s="501"/>
      <c r="IO13" s="501"/>
      <c r="IP13" s="501"/>
      <c r="IQ13" s="501"/>
      <c r="IR13" s="501"/>
      <c r="IS13" s="501"/>
      <c r="IT13" s="501"/>
      <c r="IU13" s="501"/>
      <c r="IV13" s="501"/>
      <c r="IW13" s="501"/>
      <c r="IX13" s="501"/>
      <c r="IY13" s="501"/>
      <c r="IZ13" s="501"/>
      <c r="JA13" s="501"/>
      <c r="JB13" s="501"/>
      <c r="JC13" s="501"/>
      <c r="JD13" s="501"/>
      <c r="JE13" s="501"/>
      <c r="JF13" s="501"/>
      <c r="JG13" s="501"/>
      <c r="JH13" s="501"/>
      <c r="JI13" s="501"/>
      <c r="JJ13" s="501"/>
      <c r="JK13" s="501"/>
      <c r="JL13" s="501"/>
      <c r="JM13" s="501"/>
      <c r="JN13" s="501"/>
      <c r="JO13" s="501"/>
      <c r="JP13" s="501"/>
      <c r="JQ13" s="501"/>
      <c r="JR13" s="501"/>
      <c r="JS13" s="501"/>
      <c r="JT13" s="501"/>
      <c r="JU13" s="501"/>
      <c r="JV13" s="501"/>
      <c r="JW13" s="501"/>
      <c r="JX13" s="501"/>
      <c r="JY13" s="501"/>
      <c r="JZ13" s="501"/>
      <c r="KA13" s="501"/>
      <c r="KB13" s="501"/>
      <c r="KC13" s="501"/>
      <c r="KD13" s="501"/>
      <c r="KE13" s="501"/>
      <c r="KF13" s="501"/>
      <c r="KG13" s="501"/>
      <c r="KH13" s="501"/>
      <c r="KI13" s="501"/>
      <c r="KJ13" s="501"/>
      <c r="KK13" s="501"/>
      <c r="KL13" s="501"/>
      <c r="KM13" s="501"/>
      <c r="KN13" s="501"/>
      <c r="KO13" s="501"/>
      <c r="KP13" s="501"/>
      <c r="KQ13" s="501"/>
      <c r="KR13" s="501"/>
      <c r="KS13" s="501"/>
      <c r="KT13" s="501"/>
      <c r="KU13" s="501"/>
      <c r="KV13" s="501"/>
      <c r="KW13" s="501"/>
      <c r="KX13" s="501"/>
      <c r="KY13" s="501"/>
      <c r="KZ13" s="501"/>
      <c r="LA13" s="501"/>
      <c r="LB13" s="501"/>
      <c r="LC13" s="501"/>
      <c r="LD13" s="501"/>
      <c r="LE13" s="501"/>
      <c r="LF13" s="501"/>
      <c r="LG13" s="501"/>
      <c r="LH13" s="501"/>
      <c r="LI13" s="501"/>
      <c r="LJ13" s="501"/>
      <c r="LK13" s="501"/>
      <c r="LL13" s="501"/>
      <c r="LM13" s="501"/>
    </row>
    <row r="14" spans="1:325">
      <c r="A14" s="474"/>
      <c r="B14" s="473" t="s">
        <v>457</v>
      </c>
      <c r="C14" s="517" t="s">
        <v>456</v>
      </c>
      <c r="D14" s="509"/>
      <c r="E14" s="516"/>
      <c r="F14" s="506"/>
      <c r="G14" s="501"/>
      <c r="H14" s="502"/>
      <c r="I14" s="502"/>
      <c r="J14" s="501"/>
      <c r="K14" s="501"/>
      <c r="L14" s="501"/>
      <c r="M14" s="501"/>
      <c r="N14" s="501"/>
      <c r="O14" s="501"/>
      <c r="P14" s="501"/>
      <c r="Q14" s="501"/>
      <c r="R14" s="501"/>
      <c r="S14" s="501"/>
      <c r="T14" s="501"/>
      <c r="U14" s="501"/>
      <c r="V14" s="501"/>
      <c r="W14" s="501"/>
      <c r="X14" s="501"/>
      <c r="Y14" s="501"/>
      <c r="Z14" s="501"/>
      <c r="AA14" s="501"/>
      <c r="AB14" s="501"/>
      <c r="AC14" s="501"/>
      <c r="AD14" s="501"/>
      <c r="AE14" s="501"/>
      <c r="AF14" s="501"/>
      <c r="AG14" s="501"/>
      <c r="AH14" s="501"/>
      <c r="AI14" s="501"/>
      <c r="AJ14" s="501"/>
      <c r="AK14" s="501"/>
      <c r="AL14" s="501"/>
      <c r="AM14" s="501"/>
      <c r="AN14" s="501"/>
      <c r="AO14" s="501"/>
      <c r="AP14" s="501"/>
      <c r="AQ14" s="501"/>
      <c r="AR14" s="501"/>
      <c r="AS14" s="501"/>
      <c r="AT14" s="501"/>
      <c r="AU14" s="501"/>
      <c r="AV14" s="501"/>
      <c r="AW14" s="501"/>
      <c r="AX14" s="501"/>
      <c r="AY14" s="501"/>
      <c r="AZ14" s="501"/>
      <c r="BA14" s="501"/>
      <c r="BB14" s="501"/>
      <c r="BC14" s="501"/>
      <c r="BD14" s="501"/>
      <c r="BE14" s="501"/>
      <c r="BF14" s="501"/>
      <c r="BG14" s="501"/>
      <c r="BH14" s="501"/>
      <c r="BI14" s="501"/>
      <c r="BJ14" s="501"/>
      <c r="BK14" s="501"/>
      <c r="BL14" s="501"/>
      <c r="BM14" s="501"/>
      <c r="BN14" s="501"/>
      <c r="BO14" s="501"/>
      <c r="BP14" s="501"/>
      <c r="BQ14" s="501"/>
      <c r="BR14" s="501"/>
      <c r="BS14" s="501"/>
      <c r="BT14" s="501"/>
      <c r="BU14" s="501"/>
      <c r="BV14" s="501"/>
      <c r="BW14" s="501"/>
      <c r="BX14" s="501"/>
      <c r="BY14" s="501"/>
      <c r="BZ14" s="501"/>
      <c r="CA14" s="501"/>
      <c r="CB14" s="501"/>
      <c r="CC14" s="501"/>
      <c r="CD14" s="501"/>
      <c r="CE14" s="501"/>
      <c r="CF14" s="501"/>
      <c r="CG14" s="501"/>
      <c r="CH14" s="501"/>
      <c r="CI14" s="501"/>
      <c r="CJ14" s="501"/>
      <c r="CK14" s="501"/>
      <c r="CL14" s="501"/>
      <c r="CM14" s="501"/>
      <c r="CN14" s="501"/>
      <c r="CO14" s="501"/>
      <c r="CP14" s="501"/>
      <c r="CQ14" s="501"/>
      <c r="CR14" s="501"/>
      <c r="CS14" s="501"/>
      <c r="CT14" s="501"/>
      <c r="CU14" s="501"/>
      <c r="CV14" s="501"/>
      <c r="CW14" s="501"/>
      <c r="CX14" s="501"/>
      <c r="CY14" s="501"/>
      <c r="CZ14" s="501"/>
      <c r="DA14" s="501"/>
      <c r="DB14" s="501"/>
      <c r="DC14" s="501"/>
      <c r="DD14" s="501"/>
      <c r="DE14" s="501"/>
      <c r="DF14" s="501"/>
      <c r="DG14" s="501"/>
      <c r="DH14" s="501"/>
      <c r="DI14" s="501"/>
      <c r="DJ14" s="501"/>
      <c r="DK14" s="501"/>
      <c r="DL14" s="501"/>
      <c r="DM14" s="501"/>
      <c r="DN14" s="501"/>
      <c r="DO14" s="501"/>
      <c r="DP14" s="501"/>
      <c r="DQ14" s="501"/>
      <c r="DR14" s="501"/>
      <c r="DS14" s="501"/>
      <c r="DT14" s="501"/>
      <c r="DU14" s="501"/>
      <c r="DV14" s="501"/>
      <c r="DW14" s="501"/>
      <c r="DX14" s="501"/>
      <c r="DY14" s="501"/>
      <c r="DZ14" s="501"/>
      <c r="EA14" s="501"/>
      <c r="EB14" s="501"/>
      <c r="EC14" s="501"/>
      <c r="ED14" s="501"/>
      <c r="EE14" s="501"/>
      <c r="EF14" s="501"/>
      <c r="EG14" s="501"/>
      <c r="EH14" s="501"/>
      <c r="EI14" s="501"/>
      <c r="EJ14" s="501"/>
      <c r="EK14" s="501"/>
      <c r="EL14" s="501"/>
      <c r="EM14" s="501"/>
      <c r="EN14" s="501"/>
      <c r="EO14" s="501"/>
      <c r="EP14" s="501"/>
      <c r="EQ14" s="501"/>
      <c r="ER14" s="501"/>
      <c r="ES14" s="501"/>
      <c r="ET14" s="501"/>
      <c r="EU14" s="501"/>
      <c r="EV14" s="501"/>
      <c r="EW14" s="501"/>
      <c r="EX14" s="501"/>
      <c r="EY14" s="501"/>
      <c r="EZ14" s="501"/>
      <c r="FA14" s="501"/>
      <c r="FB14" s="501"/>
      <c r="FC14" s="501"/>
      <c r="FD14" s="501"/>
      <c r="FE14" s="501"/>
      <c r="FF14" s="501"/>
      <c r="FG14" s="501"/>
      <c r="FH14" s="501"/>
      <c r="FI14" s="501"/>
      <c r="FJ14" s="501"/>
      <c r="FK14" s="501"/>
      <c r="FL14" s="501"/>
      <c r="FM14" s="501"/>
      <c r="FN14" s="501"/>
      <c r="FO14" s="501"/>
      <c r="FP14" s="501"/>
      <c r="FQ14" s="501"/>
      <c r="FR14" s="501"/>
      <c r="FS14" s="501"/>
      <c r="FT14" s="501"/>
      <c r="FU14" s="501"/>
      <c r="FV14" s="501"/>
      <c r="FW14" s="501"/>
      <c r="FX14" s="501"/>
      <c r="FY14" s="501"/>
      <c r="FZ14" s="501"/>
      <c r="GA14" s="501"/>
      <c r="GB14" s="501"/>
      <c r="GC14" s="501"/>
      <c r="GD14" s="501"/>
      <c r="GE14" s="501"/>
      <c r="GF14" s="501"/>
      <c r="GG14" s="501"/>
      <c r="GH14" s="501"/>
      <c r="GI14" s="501"/>
      <c r="GJ14" s="501"/>
      <c r="GK14" s="501"/>
      <c r="GL14" s="501"/>
      <c r="GM14" s="501"/>
      <c r="GN14" s="501"/>
      <c r="GO14" s="501"/>
      <c r="GP14" s="501"/>
      <c r="GQ14" s="501"/>
      <c r="GR14" s="501"/>
      <c r="GS14" s="501"/>
      <c r="GT14" s="501"/>
      <c r="GU14" s="501"/>
      <c r="GV14" s="501"/>
      <c r="GW14" s="501"/>
      <c r="GX14" s="501"/>
      <c r="GY14" s="501"/>
      <c r="GZ14" s="501"/>
      <c r="HA14" s="501"/>
      <c r="HB14" s="501"/>
      <c r="HC14" s="501"/>
      <c r="HD14" s="501"/>
      <c r="HE14" s="501"/>
      <c r="HF14" s="501"/>
      <c r="HG14" s="501"/>
      <c r="HH14" s="501"/>
      <c r="HI14" s="501"/>
      <c r="HJ14" s="501"/>
      <c r="HK14" s="501"/>
      <c r="HL14" s="501"/>
      <c r="HM14" s="501"/>
      <c r="HN14" s="501"/>
      <c r="HO14" s="501"/>
      <c r="HP14" s="501"/>
      <c r="HQ14" s="501"/>
      <c r="HR14" s="501"/>
      <c r="HS14" s="501"/>
      <c r="HT14" s="501"/>
      <c r="HU14" s="501"/>
      <c r="HV14" s="501"/>
      <c r="HW14" s="501"/>
      <c r="HX14" s="501"/>
      <c r="HY14" s="501"/>
      <c r="HZ14" s="501"/>
      <c r="IA14" s="501"/>
      <c r="IB14" s="501"/>
      <c r="IC14" s="501"/>
      <c r="ID14" s="501"/>
      <c r="IE14" s="501"/>
      <c r="IF14" s="501"/>
      <c r="IG14" s="501"/>
      <c r="IH14" s="501"/>
      <c r="II14" s="501"/>
      <c r="IJ14" s="501"/>
      <c r="IK14" s="501"/>
      <c r="IL14" s="501"/>
      <c r="IM14" s="501"/>
      <c r="IN14" s="501"/>
      <c r="IO14" s="501"/>
      <c r="IP14" s="501"/>
      <c r="IQ14" s="501"/>
      <c r="IR14" s="501"/>
      <c r="IS14" s="501"/>
      <c r="IT14" s="501"/>
      <c r="IU14" s="501"/>
      <c r="IV14" s="501"/>
      <c r="IW14" s="501"/>
      <c r="IX14" s="501"/>
      <c r="IY14" s="501"/>
      <c r="IZ14" s="501"/>
      <c r="JA14" s="501"/>
      <c r="JB14" s="501"/>
      <c r="JC14" s="501"/>
      <c r="JD14" s="501"/>
      <c r="JE14" s="501"/>
      <c r="JF14" s="501"/>
      <c r="JG14" s="501"/>
      <c r="JH14" s="501"/>
      <c r="JI14" s="501"/>
      <c r="JJ14" s="501"/>
      <c r="JK14" s="501"/>
      <c r="JL14" s="501"/>
      <c r="JM14" s="501"/>
      <c r="JN14" s="501"/>
      <c r="JO14" s="501"/>
      <c r="JP14" s="501"/>
      <c r="JQ14" s="501"/>
      <c r="JR14" s="501"/>
      <c r="JS14" s="501"/>
      <c r="JT14" s="501"/>
      <c r="JU14" s="501"/>
      <c r="JV14" s="501"/>
      <c r="JW14" s="501"/>
      <c r="JX14" s="501"/>
      <c r="JY14" s="501"/>
      <c r="JZ14" s="501"/>
      <c r="KA14" s="501"/>
      <c r="KB14" s="501"/>
      <c r="KC14" s="501"/>
      <c r="KD14" s="501"/>
      <c r="KE14" s="501"/>
      <c r="KF14" s="501"/>
      <c r="KG14" s="501"/>
      <c r="KH14" s="501"/>
      <c r="KI14" s="501"/>
      <c r="KJ14" s="501"/>
      <c r="KK14" s="501"/>
      <c r="KL14" s="501"/>
      <c r="KM14" s="501"/>
      <c r="KN14" s="501"/>
      <c r="KO14" s="501"/>
      <c r="KP14" s="501"/>
      <c r="KQ14" s="501"/>
      <c r="KR14" s="501"/>
      <c r="KS14" s="501"/>
      <c r="KT14" s="501"/>
      <c r="KU14" s="501"/>
      <c r="KV14" s="501"/>
      <c r="KW14" s="501"/>
      <c r="KX14" s="501"/>
      <c r="KY14" s="501"/>
      <c r="KZ14" s="501"/>
      <c r="LA14" s="501"/>
      <c r="LB14" s="501"/>
      <c r="LC14" s="501"/>
      <c r="LD14" s="501"/>
      <c r="LE14" s="501"/>
      <c r="LF14" s="501"/>
      <c r="LG14" s="501"/>
      <c r="LH14" s="501"/>
      <c r="LI14" s="501"/>
      <c r="LJ14" s="501"/>
      <c r="LK14" s="501"/>
      <c r="LL14" s="501"/>
      <c r="LM14" s="501"/>
    </row>
    <row r="15" spans="1:325">
      <c r="A15" s="474"/>
      <c r="B15" s="473" t="s">
        <v>455</v>
      </c>
      <c r="C15" s="517" t="s">
        <v>528</v>
      </c>
      <c r="D15" s="509"/>
      <c r="E15" s="516"/>
      <c r="F15" s="506"/>
      <c r="G15" s="503"/>
      <c r="H15" s="503"/>
      <c r="I15" s="503"/>
      <c r="J15" s="503"/>
      <c r="K15" s="503"/>
      <c r="L15" s="503"/>
      <c r="M15" s="503"/>
      <c r="N15" s="503"/>
      <c r="O15" s="503"/>
      <c r="P15" s="503"/>
      <c r="Q15" s="503"/>
      <c r="R15" s="503"/>
      <c r="S15" s="503"/>
      <c r="T15" s="503"/>
      <c r="U15" s="503"/>
      <c r="V15" s="503"/>
      <c r="W15" s="503"/>
      <c r="X15" s="503"/>
      <c r="Y15" s="503"/>
      <c r="Z15" s="503"/>
      <c r="AA15" s="503"/>
      <c r="AB15" s="503"/>
      <c r="AC15" s="503"/>
      <c r="AD15" s="503"/>
      <c r="AE15" s="503"/>
      <c r="AF15" s="503"/>
      <c r="AG15" s="503"/>
      <c r="AH15" s="503"/>
      <c r="AI15" s="503"/>
      <c r="AJ15" s="503"/>
      <c r="AK15" s="503"/>
      <c r="AL15" s="503"/>
      <c r="AM15" s="503"/>
      <c r="AN15" s="503"/>
      <c r="AO15" s="503"/>
      <c r="AP15" s="503"/>
      <c r="AQ15" s="503"/>
      <c r="AR15" s="503"/>
      <c r="AS15" s="503"/>
      <c r="AT15" s="503"/>
      <c r="AU15" s="503"/>
      <c r="AV15" s="503"/>
      <c r="AW15" s="503"/>
      <c r="AX15" s="503"/>
      <c r="AY15" s="503"/>
      <c r="AZ15" s="503"/>
      <c r="BA15" s="503"/>
      <c r="BB15" s="503"/>
      <c r="BC15" s="503"/>
      <c r="BD15" s="503"/>
      <c r="BE15" s="503"/>
      <c r="BF15" s="503"/>
      <c r="BG15" s="503"/>
      <c r="BH15" s="503"/>
      <c r="BI15" s="503"/>
      <c r="BJ15" s="503"/>
      <c r="BK15" s="503"/>
      <c r="BL15" s="503"/>
      <c r="BM15" s="503"/>
      <c r="BN15" s="503"/>
      <c r="BO15" s="503"/>
      <c r="BP15" s="503"/>
      <c r="BQ15" s="503"/>
      <c r="BR15" s="503"/>
      <c r="BS15" s="503"/>
      <c r="BT15" s="503"/>
      <c r="BU15" s="503"/>
      <c r="BV15" s="503"/>
      <c r="BW15" s="503"/>
      <c r="BX15" s="503"/>
      <c r="BY15" s="503"/>
      <c r="BZ15" s="503"/>
      <c r="CA15" s="503"/>
      <c r="CB15" s="503"/>
      <c r="CC15" s="503"/>
      <c r="CD15" s="503"/>
      <c r="CE15" s="503"/>
      <c r="CF15" s="503"/>
      <c r="CG15" s="503"/>
      <c r="CH15" s="503"/>
      <c r="CI15" s="503"/>
      <c r="CJ15" s="503"/>
      <c r="CK15" s="503"/>
      <c r="CL15" s="503"/>
      <c r="CM15" s="503"/>
      <c r="CN15" s="503"/>
      <c r="CO15" s="503"/>
      <c r="CP15" s="503"/>
      <c r="CQ15" s="503"/>
      <c r="CR15" s="503"/>
      <c r="CS15" s="503"/>
      <c r="CT15" s="503"/>
      <c r="CU15" s="503"/>
      <c r="CV15" s="503"/>
      <c r="CW15" s="503"/>
      <c r="CX15" s="503"/>
      <c r="CY15" s="503"/>
      <c r="CZ15" s="503"/>
      <c r="DA15" s="503"/>
      <c r="DB15" s="503"/>
      <c r="DC15" s="503"/>
      <c r="DD15" s="503"/>
      <c r="DE15" s="503"/>
      <c r="DF15" s="503"/>
      <c r="DG15" s="503"/>
      <c r="DH15" s="503"/>
      <c r="DI15" s="503"/>
      <c r="DJ15" s="503"/>
      <c r="DK15" s="503"/>
      <c r="DL15" s="503"/>
      <c r="DM15" s="503"/>
      <c r="DN15" s="503"/>
      <c r="DO15" s="503"/>
      <c r="DP15" s="503"/>
      <c r="DQ15" s="503"/>
      <c r="DR15" s="503"/>
      <c r="DS15" s="503"/>
      <c r="DT15" s="503"/>
      <c r="DU15" s="503"/>
      <c r="DV15" s="503"/>
      <c r="DW15" s="503"/>
      <c r="DX15" s="503"/>
      <c r="DY15" s="503"/>
      <c r="DZ15" s="503"/>
      <c r="EA15" s="503"/>
      <c r="EB15" s="503"/>
      <c r="EC15" s="503"/>
      <c r="ED15" s="503"/>
      <c r="EE15" s="503"/>
      <c r="EF15" s="503"/>
      <c r="EG15" s="503"/>
      <c r="EH15" s="503"/>
      <c r="EI15" s="503"/>
      <c r="EJ15" s="503"/>
      <c r="EK15" s="503"/>
      <c r="EL15" s="503"/>
      <c r="EM15" s="503"/>
      <c r="EN15" s="503"/>
      <c r="EO15" s="503"/>
      <c r="EP15" s="503"/>
      <c r="EQ15" s="503"/>
      <c r="ER15" s="503"/>
      <c r="ES15" s="503"/>
      <c r="ET15" s="503"/>
      <c r="EU15" s="503"/>
      <c r="EV15" s="503"/>
      <c r="EW15" s="503"/>
      <c r="EX15" s="503"/>
      <c r="EY15" s="503"/>
      <c r="EZ15" s="503"/>
      <c r="FA15" s="503"/>
      <c r="FB15" s="503"/>
      <c r="FC15" s="503"/>
      <c r="FD15" s="503"/>
      <c r="FE15" s="503"/>
      <c r="FF15" s="503"/>
      <c r="FG15" s="503"/>
      <c r="FH15" s="503"/>
      <c r="FI15" s="503"/>
      <c r="FJ15" s="503"/>
      <c r="FK15" s="503"/>
      <c r="FL15" s="503"/>
      <c r="FM15" s="503"/>
      <c r="FN15" s="503"/>
      <c r="FO15" s="503"/>
      <c r="FP15" s="503"/>
      <c r="FQ15" s="503"/>
      <c r="FR15" s="503"/>
      <c r="FS15" s="503"/>
      <c r="FT15" s="503"/>
      <c r="FU15" s="503"/>
      <c r="FV15" s="503"/>
      <c r="FW15" s="503"/>
      <c r="FX15" s="503"/>
      <c r="FY15" s="503"/>
      <c r="FZ15" s="503"/>
      <c r="GA15" s="503"/>
      <c r="GB15" s="503"/>
      <c r="GC15" s="503"/>
      <c r="GD15" s="503"/>
      <c r="GE15" s="503"/>
      <c r="GF15" s="503"/>
      <c r="GG15" s="503"/>
      <c r="GH15" s="503"/>
      <c r="GI15" s="503"/>
      <c r="GJ15" s="503"/>
      <c r="GK15" s="503"/>
      <c r="GL15" s="503"/>
      <c r="GM15" s="503"/>
      <c r="GN15" s="503"/>
      <c r="GO15" s="503"/>
      <c r="GP15" s="503"/>
      <c r="GQ15" s="503"/>
      <c r="GR15" s="503"/>
      <c r="GS15" s="503"/>
      <c r="GT15" s="503"/>
      <c r="GU15" s="503"/>
      <c r="GV15" s="503"/>
      <c r="GW15" s="503"/>
      <c r="GX15" s="503"/>
      <c r="GY15" s="503"/>
      <c r="GZ15" s="503"/>
      <c r="HA15" s="503"/>
      <c r="HB15" s="503"/>
      <c r="HC15" s="503"/>
      <c r="HD15" s="503"/>
      <c r="HE15" s="503"/>
      <c r="HF15" s="503"/>
      <c r="HG15" s="503"/>
      <c r="HH15" s="503"/>
      <c r="HI15" s="503"/>
      <c r="HJ15" s="503"/>
      <c r="HK15" s="503"/>
      <c r="HL15" s="503"/>
      <c r="HM15" s="503"/>
      <c r="HN15" s="503"/>
      <c r="HO15" s="503"/>
      <c r="HP15" s="503"/>
      <c r="HQ15" s="503"/>
      <c r="HR15" s="503"/>
      <c r="HS15" s="503"/>
      <c r="HT15" s="503"/>
      <c r="HU15" s="503"/>
      <c r="HV15" s="503"/>
      <c r="HW15" s="503"/>
      <c r="HX15" s="503"/>
      <c r="HY15" s="503"/>
      <c r="HZ15" s="503"/>
      <c r="IA15" s="503"/>
      <c r="IB15" s="503"/>
      <c r="IC15" s="503"/>
      <c r="ID15" s="503"/>
      <c r="IE15" s="503"/>
      <c r="IF15" s="503"/>
      <c r="IG15" s="503"/>
      <c r="IH15" s="503"/>
      <c r="II15" s="503"/>
      <c r="IJ15" s="503"/>
      <c r="IK15" s="503"/>
      <c r="IL15" s="503"/>
      <c r="IM15" s="503"/>
      <c r="IN15" s="503"/>
      <c r="IO15" s="503"/>
      <c r="IP15" s="503"/>
      <c r="IQ15" s="503"/>
      <c r="IR15" s="503"/>
      <c r="IS15" s="503"/>
      <c r="IT15" s="503"/>
      <c r="IU15" s="503"/>
      <c r="IV15" s="503"/>
      <c r="IW15" s="503"/>
      <c r="IX15" s="503"/>
      <c r="IY15" s="503"/>
      <c r="IZ15" s="503"/>
      <c r="JA15" s="503"/>
      <c r="JB15" s="503"/>
      <c r="JC15" s="503"/>
      <c r="JD15" s="503"/>
      <c r="JE15" s="503"/>
      <c r="JF15" s="503"/>
      <c r="JG15" s="503"/>
      <c r="JH15" s="503"/>
      <c r="JI15" s="503"/>
      <c r="JJ15" s="503"/>
      <c r="JK15" s="503"/>
      <c r="JL15" s="503"/>
      <c r="JM15" s="503"/>
      <c r="JN15" s="503"/>
      <c r="JO15" s="503"/>
      <c r="JP15" s="503"/>
      <c r="JQ15" s="503"/>
      <c r="JR15" s="503"/>
      <c r="JS15" s="503"/>
      <c r="JT15" s="503"/>
      <c r="JU15" s="503"/>
      <c r="JV15" s="503"/>
      <c r="JW15" s="503"/>
      <c r="JX15" s="503"/>
      <c r="JY15" s="503"/>
      <c r="JZ15" s="503"/>
      <c r="KA15" s="503"/>
      <c r="KB15" s="503"/>
      <c r="KC15" s="503"/>
      <c r="KD15" s="503"/>
      <c r="KE15" s="503"/>
      <c r="KF15" s="503"/>
      <c r="KG15" s="503"/>
      <c r="KH15" s="503"/>
      <c r="KI15" s="503"/>
      <c r="KJ15" s="503"/>
      <c r="KK15" s="503"/>
      <c r="KL15" s="503"/>
      <c r="KM15" s="503"/>
      <c r="KN15" s="503"/>
      <c r="KO15" s="503"/>
      <c r="KP15" s="503"/>
      <c r="KQ15" s="503"/>
      <c r="KR15" s="503"/>
      <c r="KS15" s="503"/>
      <c r="KT15" s="503"/>
      <c r="KU15" s="503"/>
      <c r="KV15" s="503"/>
      <c r="KW15" s="503"/>
      <c r="KX15" s="503"/>
      <c r="KY15" s="503"/>
      <c r="KZ15" s="503"/>
      <c r="LA15" s="503"/>
      <c r="LB15" s="503"/>
      <c r="LC15" s="503"/>
      <c r="LD15" s="503"/>
      <c r="LE15" s="503"/>
      <c r="LF15" s="503"/>
      <c r="LG15" s="503"/>
      <c r="LH15" s="503"/>
      <c r="LI15" s="503"/>
      <c r="LJ15" s="503"/>
      <c r="LK15" s="503"/>
      <c r="LL15" s="503"/>
      <c r="LM15" s="503"/>
    </row>
    <row r="16" spans="1:325">
      <c r="A16" s="474" t="str">
        <f>IF(OR(Data3!B5="Grand Total",Data3!B5=0),"",Data3!B5)</f>
        <v>E.2.1.</v>
      </c>
      <c r="B16" s="473" t="s">
        <v>529</v>
      </c>
      <c r="C16" s="517" t="str">
        <f ca="1">IFERROR(VLOOKUP(A16,Rezultatai!$B$44:$C$106,2,FALSE),"")</f>
        <v>Vystomojo bendradarbiavimo projektų finansavimas</v>
      </c>
      <c r="D16" s="509"/>
      <c r="E16" s="516"/>
      <c r="F16" s="506"/>
      <c r="G16" s="503"/>
      <c r="H16" s="503"/>
      <c r="I16" s="503"/>
      <c r="J16" s="503"/>
      <c r="K16" s="503"/>
      <c r="L16" s="503"/>
      <c r="M16" s="503"/>
      <c r="N16" s="503"/>
      <c r="O16" s="503"/>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3"/>
      <c r="BM16" s="503"/>
      <c r="BN16" s="503"/>
      <c r="BO16" s="503"/>
      <c r="BP16" s="503"/>
      <c r="BQ16" s="503"/>
      <c r="BR16" s="503"/>
      <c r="BS16" s="503"/>
      <c r="BT16" s="503"/>
      <c r="BU16" s="503"/>
      <c r="BV16" s="503"/>
      <c r="BW16" s="503"/>
      <c r="BX16" s="503"/>
      <c r="BY16" s="503"/>
      <c r="BZ16" s="503"/>
      <c r="CA16" s="503"/>
      <c r="CB16" s="503"/>
      <c r="CC16" s="503"/>
      <c r="CD16" s="503"/>
      <c r="CE16" s="503"/>
      <c r="CF16" s="503"/>
      <c r="CG16" s="503"/>
      <c r="CH16" s="503"/>
      <c r="CI16" s="503"/>
      <c r="CJ16" s="503"/>
      <c r="CK16" s="503"/>
      <c r="CL16" s="503"/>
      <c r="CM16" s="503"/>
      <c r="CN16" s="503"/>
      <c r="CO16" s="503"/>
      <c r="CP16" s="503"/>
      <c r="CQ16" s="503"/>
      <c r="CR16" s="503"/>
      <c r="CS16" s="503"/>
      <c r="CT16" s="503"/>
      <c r="CU16" s="503"/>
      <c r="CV16" s="503"/>
      <c r="CW16" s="503"/>
      <c r="CX16" s="503"/>
      <c r="CY16" s="503"/>
      <c r="CZ16" s="503"/>
      <c r="DA16" s="503"/>
      <c r="DB16" s="503"/>
      <c r="DC16" s="503"/>
      <c r="DD16" s="503"/>
      <c r="DE16" s="503"/>
      <c r="DF16" s="503"/>
      <c r="DG16" s="503"/>
      <c r="DH16" s="503"/>
      <c r="DI16" s="503"/>
      <c r="DJ16" s="503"/>
      <c r="DK16" s="503"/>
      <c r="DL16" s="503"/>
      <c r="DM16" s="503"/>
      <c r="DN16" s="503"/>
      <c r="DO16" s="503"/>
      <c r="DP16" s="503"/>
      <c r="DQ16" s="503"/>
      <c r="DR16" s="503"/>
      <c r="DS16" s="503"/>
      <c r="DT16" s="503"/>
      <c r="DU16" s="503"/>
      <c r="DV16" s="503"/>
      <c r="DW16" s="503"/>
      <c r="DX16" s="503"/>
      <c r="DY16" s="503"/>
      <c r="DZ16" s="503"/>
      <c r="EA16" s="503"/>
      <c r="EB16" s="503"/>
      <c r="EC16" s="503"/>
      <c r="ED16" s="503"/>
      <c r="EE16" s="503"/>
      <c r="EF16" s="503"/>
      <c r="EG16" s="503"/>
      <c r="EH16" s="503"/>
      <c r="EI16" s="503"/>
      <c r="EJ16" s="503"/>
      <c r="EK16" s="503"/>
      <c r="EL16" s="503"/>
      <c r="EM16" s="503"/>
      <c r="EN16" s="503"/>
      <c r="EO16" s="503"/>
      <c r="EP16" s="503"/>
      <c r="EQ16" s="503"/>
      <c r="ER16" s="503"/>
      <c r="ES16" s="503"/>
      <c r="ET16" s="503"/>
      <c r="EU16" s="503"/>
      <c r="EV16" s="503"/>
      <c r="EW16" s="503"/>
      <c r="EX16" s="503"/>
      <c r="EY16" s="503"/>
      <c r="EZ16" s="503"/>
      <c r="FA16" s="503"/>
      <c r="FB16" s="503"/>
      <c r="FC16" s="503"/>
      <c r="FD16" s="503"/>
      <c r="FE16" s="503"/>
      <c r="FF16" s="503"/>
      <c r="FG16" s="503"/>
      <c r="FH16" s="503"/>
      <c r="FI16" s="503"/>
      <c r="FJ16" s="503"/>
      <c r="FK16" s="503"/>
      <c r="FL16" s="503"/>
      <c r="FM16" s="503"/>
      <c r="FN16" s="503"/>
      <c r="FO16" s="503"/>
      <c r="FP16" s="503"/>
      <c r="FQ16" s="503"/>
      <c r="FR16" s="503"/>
      <c r="FS16" s="503"/>
      <c r="FT16" s="503"/>
      <c r="FU16" s="503"/>
      <c r="FV16" s="503"/>
      <c r="FW16" s="503"/>
      <c r="FX16" s="503"/>
      <c r="FY16" s="503"/>
      <c r="FZ16" s="503"/>
      <c r="GA16" s="503"/>
      <c r="GB16" s="503"/>
      <c r="GC16" s="503"/>
      <c r="GD16" s="503"/>
      <c r="GE16" s="503"/>
      <c r="GF16" s="503"/>
      <c r="GG16" s="503"/>
      <c r="GH16" s="503"/>
      <c r="GI16" s="503"/>
      <c r="GJ16" s="503"/>
      <c r="GK16" s="503"/>
      <c r="GL16" s="503"/>
      <c r="GM16" s="503"/>
      <c r="GN16" s="503"/>
      <c r="GO16" s="503"/>
      <c r="GP16" s="503"/>
      <c r="GQ16" s="503"/>
      <c r="GR16" s="503"/>
      <c r="GS16" s="503"/>
      <c r="GT16" s="503"/>
      <c r="GU16" s="503"/>
      <c r="GV16" s="503"/>
      <c r="GW16" s="503"/>
      <c r="GX16" s="503"/>
      <c r="GY16" s="503"/>
      <c r="GZ16" s="503"/>
      <c r="HA16" s="503"/>
      <c r="HB16" s="503"/>
      <c r="HC16" s="503"/>
      <c r="HD16" s="503"/>
      <c r="HE16" s="503"/>
      <c r="HF16" s="503"/>
      <c r="HG16" s="503"/>
      <c r="HH16" s="503"/>
      <c r="HI16" s="503"/>
      <c r="HJ16" s="503"/>
      <c r="HK16" s="503"/>
      <c r="HL16" s="503"/>
      <c r="HM16" s="503"/>
      <c r="HN16" s="503"/>
      <c r="HO16" s="503"/>
      <c r="HP16" s="503"/>
      <c r="HQ16" s="503"/>
      <c r="HR16" s="503"/>
      <c r="HS16" s="503"/>
      <c r="HT16" s="503"/>
      <c r="HU16" s="503"/>
      <c r="HV16" s="503"/>
      <c r="HW16" s="503"/>
      <c r="HX16" s="503"/>
      <c r="HY16" s="503"/>
      <c r="HZ16" s="503"/>
      <c r="IA16" s="503"/>
      <c r="IB16" s="503"/>
      <c r="IC16" s="503"/>
      <c r="ID16" s="503"/>
      <c r="IE16" s="503"/>
      <c r="IF16" s="503"/>
      <c r="IG16" s="503"/>
      <c r="IH16" s="503"/>
      <c r="II16" s="503"/>
      <c r="IJ16" s="503"/>
      <c r="IK16" s="503"/>
      <c r="IL16" s="503"/>
      <c r="IM16" s="503"/>
      <c r="IN16" s="503"/>
      <c r="IO16" s="503"/>
      <c r="IP16" s="503"/>
      <c r="IQ16" s="503"/>
      <c r="IR16" s="503"/>
      <c r="IS16" s="503"/>
      <c r="IT16" s="503"/>
      <c r="IU16" s="503"/>
      <c r="IV16" s="503"/>
      <c r="IW16" s="503"/>
      <c r="IX16" s="503"/>
      <c r="IY16" s="503"/>
      <c r="IZ16" s="503"/>
      <c r="JA16" s="503"/>
      <c r="JB16" s="503"/>
      <c r="JC16" s="503"/>
      <c r="JD16" s="503"/>
      <c r="JE16" s="503"/>
      <c r="JF16" s="503"/>
      <c r="JG16" s="503"/>
      <c r="JH16" s="503"/>
      <c r="JI16" s="503"/>
      <c r="JJ16" s="503"/>
      <c r="JK16" s="503"/>
      <c r="JL16" s="503"/>
      <c r="JM16" s="503"/>
      <c r="JN16" s="503"/>
      <c r="JO16" s="503"/>
      <c r="JP16" s="503"/>
      <c r="JQ16" s="503"/>
      <c r="JR16" s="503"/>
      <c r="JS16" s="503"/>
      <c r="JT16" s="503"/>
      <c r="JU16" s="503"/>
      <c r="JV16" s="503"/>
      <c r="JW16" s="503"/>
      <c r="JX16" s="503"/>
      <c r="JY16" s="503"/>
      <c r="JZ16" s="503"/>
      <c r="KA16" s="503"/>
      <c r="KB16" s="503"/>
      <c r="KC16" s="503"/>
      <c r="KD16" s="503"/>
      <c r="KE16" s="503"/>
      <c r="KF16" s="503"/>
      <c r="KG16" s="503"/>
      <c r="KH16" s="503"/>
      <c r="KI16" s="503"/>
      <c r="KJ16" s="503"/>
      <c r="KK16" s="503"/>
      <c r="KL16" s="503"/>
      <c r="KM16" s="503"/>
      <c r="KN16" s="503"/>
      <c r="KO16" s="503"/>
      <c r="KP16" s="503"/>
      <c r="KQ16" s="503"/>
      <c r="KR16" s="503"/>
      <c r="KS16" s="503"/>
      <c r="KT16" s="503"/>
      <c r="KU16" s="503"/>
      <c r="KV16" s="503"/>
      <c r="KW16" s="503"/>
      <c r="KX16" s="503"/>
      <c r="KY16" s="503"/>
      <c r="KZ16" s="503"/>
      <c r="LA16" s="503"/>
      <c r="LB16" s="503"/>
      <c r="LC16" s="503"/>
      <c r="LD16" s="503"/>
      <c r="LE16" s="503"/>
      <c r="LF16" s="503"/>
      <c r="LG16" s="503"/>
      <c r="LH16" s="503"/>
      <c r="LI16" s="503"/>
      <c r="LJ16" s="503"/>
      <c r="LK16" s="503"/>
      <c r="LL16" s="503"/>
      <c r="LM16" s="503"/>
    </row>
    <row r="17" spans="1:325" hidden="1">
      <c r="A17" s="474" t="str">
        <f>IF(OR(Data3!B6="Grand Total",Data3!B6=0),"",Data3!B6)</f>
        <v/>
      </c>
      <c r="B17" s="473" t="s">
        <v>532</v>
      </c>
      <c r="C17" s="517" t="str">
        <f ca="1">IFERROR(VLOOKUP(A17,Rezultatai!$B$44:$C$106,2,FALSE),"")</f>
        <v/>
      </c>
      <c r="D17" s="509"/>
      <c r="E17" s="516"/>
      <c r="F17" s="506"/>
      <c r="G17" s="503"/>
      <c r="H17" s="503"/>
      <c r="I17" s="503"/>
      <c r="J17" s="503"/>
      <c r="K17" s="503"/>
      <c r="L17" s="503"/>
      <c r="M17" s="503"/>
      <c r="N17" s="503"/>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503"/>
      <c r="BC17" s="503"/>
      <c r="BD17" s="503"/>
      <c r="BE17" s="503"/>
      <c r="BF17" s="503"/>
      <c r="BG17" s="503"/>
      <c r="BH17" s="503"/>
      <c r="BI17" s="503"/>
      <c r="BJ17" s="503"/>
      <c r="BK17" s="503"/>
      <c r="BL17" s="503"/>
      <c r="BM17" s="503"/>
      <c r="BN17" s="503"/>
      <c r="BO17" s="503"/>
      <c r="BP17" s="503"/>
      <c r="BQ17" s="503"/>
      <c r="BR17" s="503"/>
      <c r="BS17" s="503"/>
      <c r="BT17" s="503"/>
      <c r="BU17" s="503"/>
      <c r="BV17" s="503"/>
      <c r="BW17" s="503"/>
      <c r="BX17" s="503"/>
      <c r="BY17" s="503"/>
      <c r="BZ17" s="503"/>
      <c r="CA17" s="503"/>
      <c r="CB17" s="503"/>
      <c r="CC17" s="503"/>
      <c r="CD17" s="503"/>
      <c r="CE17" s="503"/>
      <c r="CF17" s="503"/>
      <c r="CG17" s="503"/>
      <c r="CH17" s="503"/>
      <c r="CI17" s="503"/>
      <c r="CJ17" s="503"/>
      <c r="CK17" s="503"/>
      <c r="CL17" s="503"/>
      <c r="CM17" s="503"/>
      <c r="CN17" s="503"/>
      <c r="CO17" s="503"/>
      <c r="CP17" s="503"/>
      <c r="CQ17" s="503"/>
      <c r="CR17" s="503"/>
      <c r="CS17" s="503"/>
      <c r="CT17" s="503"/>
      <c r="CU17" s="503"/>
      <c r="CV17" s="503"/>
      <c r="CW17" s="503"/>
      <c r="CX17" s="503"/>
      <c r="CY17" s="503"/>
      <c r="CZ17" s="503"/>
      <c r="DA17" s="503"/>
      <c r="DB17" s="503"/>
      <c r="DC17" s="503"/>
      <c r="DD17" s="503"/>
      <c r="DE17" s="503"/>
      <c r="DF17" s="503"/>
      <c r="DG17" s="503"/>
      <c r="DH17" s="503"/>
      <c r="DI17" s="503"/>
      <c r="DJ17" s="503"/>
      <c r="DK17" s="503"/>
      <c r="DL17" s="503"/>
      <c r="DM17" s="503"/>
      <c r="DN17" s="503"/>
      <c r="DO17" s="503"/>
      <c r="DP17" s="503"/>
      <c r="DQ17" s="503"/>
      <c r="DR17" s="503"/>
      <c r="DS17" s="503"/>
      <c r="DT17" s="503"/>
      <c r="DU17" s="503"/>
      <c r="DV17" s="503"/>
      <c r="DW17" s="503"/>
      <c r="DX17" s="503"/>
      <c r="DY17" s="503"/>
      <c r="DZ17" s="503"/>
      <c r="EA17" s="503"/>
      <c r="EB17" s="503"/>
      <c r="EC17" s="503"/>
      <c r="ED17" s="503"/>
      <c r="EE17" s="503"/>
      <c r="EF17" s="503"/>
      <c r="EG17" s="503"/>
      <c r="EH17" s="503"/>
      <c r="EI17" s="503"/>
      <c r="EJ17" s="503"/>
      <c r="EK17" s="503"/>
      <c r="EL17" s="503"/>
      <c r="EM17" s="503"/>
      <c r="EN17" s="503"/>
      <c r="EO17" s="503"/>
      <c r="EP17" s="503"/>
      <c r="EQ17" s="503"/>
      <c r="ER17" s="503"/>
      <c r="ES17" s="503"/>
      <c r="ET17" s="503"/>
      <c r="EU17" s="503"/>
      <c r="EV17" s="503"/>
      <c r="EW17" s="503"/>
      <c r="EX17" s="503"/>
      <c r="EY17" s="503"/>
      <c r="EZ17" s="503"/>
      <c r="FA17" s="503"/>
      <c r="FB17" s="503"/>
      <c r="FC17" s="503"/>
      <c r="FD17" s="503"/>
      <c r="FE17" s="503"/>
      <c r="FF17" s="503"/>
      <c r="FG17" s="503"/>
      <c r="FH17" s="503"/>
      <c r="FI17" s="503"/>
      <c r="FJ17" s="503"/>
      <c r="FK17" s="503"/>
      <c r="FL17" s="503"/>
      <c r="FM17" s="503"/>
      <c r="FN17" s="503"/>
      <c r="FO17" s="503"/>
      <c r="FP17" s="503"/>
      <c r="FQ17" s="503"/>
      <c r="FR17" s="503"/>
      <c r="FS17" s="503"/>
      <c r="FT17" s="503"/>
      <c r="FU17" s="503"/>
      <c r="FV17" s="503"/>
      <c r="FW17" s="503"/>
      <c r="FX17" s="503"/>
      <c r="FY17" s="503"/>
      <c r="FZ17" s="503"/>
      <c r="GA17" s="503"/>
      <c r="GB17" s="503"/>
      <c r="GC17" s="503"/>
      <c r="GD17" s="503"/>
      <c r="GE17" s="503"/>
      <c r="GF17" s="503"/>
      <c r="GG17" s="503"/>
      <c r="GH17" s="503"/>
      <c r="GI17" s="503"/>
      <c r="GJ17" s="503"/>
      <c r="GK17" s="503"/>
      <c r="GL17" s="503"/>
      <c r="GM17" s="503"/>
      <c r="GN17" s="503"/>
      <c r="GO17" s="503"/>
      <c r="GP17" s="503"/>
      <c r="GQ17" s="503"/>
      <c r="GR17" s="503"/>
      <c r="GS17" s="503"/>
      <c r="GT17" s="503"/>
      <c r="GU17" s="503"/>
      <c r="GV17" s="503"/>
      <c r="GW17" s="503"/>
      <c r="GX17" s="503"/>
      <c r="GY17" s="503"/>
      <c r="GZ17" s="503"/>
      <c r="HA17" s="503"/>
      <c r="HB17" s="503"/>
      <c r="HC17" s="503"/>
      <c r="HD17" s="503"/>
      <c r="HE17" s="503"/>
      <c r="HF17" s="503"/>
      <c r="HG17" s="503"/>
      <c r="HH17" s="503"/>
      <c r="HI17" s="503"/>
      <c r="HJ17" s="503"/>
      <c r="HK17" s="503"/>
      <c r="HL17" s="503"/>
      <c r="HM17" s="503"/>
      <c r="HN17" s="503"/>
      <c r="HO17" s="503"/>
      <c r="HP17" s="503"/>
      <c r="HQ17" s="503"/>
      <c r="HR17" s="503"/>
      <c r="HS17" s="503"/>
      <c r="HT17" s="503"/>
      <c r="HU17" s="503"/>
      <c r="HV17" s="503"/>
      <c r="HW17" s="503"/>
      <c r="HX17" s="503"/>
      <c r="HY17" s="503"/>
      <c r="HZ17" s="503"/>
      <c r="IA17" s="503"/>
      <c r="IB17" s="503"/>
      <c r="IC17" s="503"/>
      <c r="ID17" s="503"/>
      <c r="IE17" s="503"/>
      <c r="IF17" s="503"/>
      <c r="IG17" s="503"/>
      <c r="IH17" s="503"/>
      <c r="II17" s="503"/>
      <c r="IJ17" s="503"/>
      <c r="IK17" s="503"/>
      <c r="IL17" s="503"/>
      <c r="IM17" s="503"/>
      <c r="IN17" s="503"/>
      <c r="IO17" s="503"/>
      <c r="IP17" s="503"/>
      <c r="IQ17" s="503"/>
      <c r="IR17" s="503"/>
      <c r="IS17" s="503"/>
      <c r="IT17" s="503"/>
      <c r="IU17" s="503"/>
      <c r="IV17" s="503"/>
      <c r="IW17" s="503"/>
      <c r="IX17" s="503"/>
      <c r="IY17" s="503"/>
      <c r="IZ17" s="503"/>
      <c r="JA17" s="503"/>
      <c r="JB17" s="503"/>
      <c r="JC17" s="503"/>
      <c r="JD17" s="503"/>
      <c r="JE17" s="503"/>
      <c r="JF17" s="503"/>
      <c r="JG17" s="503"/>
      <c r="JH17" s="503"/>
      <c r="JI17" s="503"/>
      <c r="JJ17" s="503"/>
      <c r="JK17" s="503"/>
      <c r="JL17" s="503"/>
      <c r="JM17" s="503"/>
      <c r="JN17" s="503"/>
      <c r="JO17" s="503"/>
      <c r="JP17" s="503"/>
      <c r="JQ17" s="503"/>
      <c r="JR17" s="503"/>
      <c r="JS17" s="503"/>
      <c r="JT17" s="503"/>
      <c r="JU17" s="503"/>
      <c r="JV17" s="503"/>
      <c r="JW17" s="503"/>
      <c r="JX17" s="503"/>
      <c r="JY17" s="503"/>
      <c r="JZ17" s="503"/>
      <c r="KA17" s="503"/>
      <c r="KB17" s="503"/>
      <c r="KC17" s="503"/>
      <c r="KD17" s="503"/>
      <c r="KE17" s="503"/>
      <c r="KF17" s="503"/>
      <c r="KG17" s="503"/>
      <c r="KH17" s="503"/>
      <c r="KI17" s="503"/>
      <c r="KJ17" s="503"/>
      <c r="KK17" s="503"/>
      <c r="KL17" s="503"/>
      <c r="KM17" s="503"/>
      <c r="KN17" s="503"/>
      <c r="KO17" s="503"/>
      <c r="KP17" s="503"/>
      <c r="KQ17" s="503"/>
      <c r="KR17" s="503"/>
      <c r="KS17" s="503"/>
      <c r="KT17" s="503"/>
      <c r="KU17" s="503"/>
      <c r="KV17" s="503"/>
      <c r="KW17" s="503"/>
      <c r="KX17" s="503"/>
      <c r="KY17" s="503"/>
      <c r="KZ17" s="503"/>
      <c r="LA17" s="503"/>
      <c r="LB17" s="503"/>
      <c r="LC17" s="503"/>
      <c r="LD17" s="503"/>
      <c r="LE17" s="503"/>
      <c r="LF17" s="503"/>
      <c r="LG17" s="503"/>
      <c r="LH17" s="503"/>
      <c r="LI17" s="503"/>
      <c r="LJ17" s="503"/>
      <c r="LK17" s="503"/>
      <c r="LL17" s="503"/>
      <c r="LM17" s="503"/>
    </row>
    <row r="18" spans="1:325" hidden="1">
      <c r="A18" s="474" t="str">
        <f>IF(OR(Data3!B7="Grand Total",Data3!B7=0),"",Data3!B7)</f>
        <v/>
      </c>
      <c r="B18" s="473" t="s">
        <v>533</v>
      </c>
      <c r="C18" s="517" t="str">
        <f ca="1">IFERROR(VLOOKUP(A18,Rezultatai!$B$44:$C$106,2,FALSE),"")</f>
        <v/>
      </c>
      <c r="D18" s="509"/>
      <c r="E18" s="516"/>
      <c r="F18" s="506"/>
      <c r="G18" s="503"/>
      <c r="H18" s="503"/>
      <c r="I18" s="503"/>
      <c r="J18" s="503"/>
      <c r="K18" s="503"/>
      <c r="L18" s="503"/>
      <c r="M18" s="503"/>
      <c r="N18" s="503"/>
      <c r="O18" s="503"/>
      <c r="P18" s="503"/>
      <c r="Q18" s="503"/>
      <c r="R18" s="503"/>
      <c r="S18" s="503"/>
      <c r="T18" s="503"/>
      <c r="U18" s="503"/>
      <c r="V18" s="503"/>
      <c r="W18" s="503"/>
      <c r="X18" s="503"/>
      <c r="Y18" s="503"/>
      <c r="Z18" s="503"/>
      <c r="AA18" s="503"/>
      <c r="AB18" s="503"/>
      <c r="AC18" s="503"/>
      <c r="AD18" s="503"/>
      <c r="AE18" s="503"/>
      <c r="AF18" s="503"/>
      <c r="AG18" s="503"/>
      <c r="AH18" s="503"/>
      <c r="AI18" s="503"/>
      <c r="AJ18" s="503"/>
      <c r="AK18" s="503"/>
      <c r="AL18" s="503"/>
      <c r="AM18" s="503"/>
      <c r="AN18" s="503"/>
      <c r="AO18" s="503"/>
      <c r="AP18" s="503"/>
      <c r="AQ18" s="503"/>
      <c r="AR18" s="503"/>
      <c r="AS18" s="503"/>
      <c r="AT18" s="503"/>
      <c r="AU18" s="503"/>
      <c r="AV18" s="503"/>
      <c r="AW18" s="503"/>
      <c r="AX18" s="503"/>
      <c r="AY18" s="503"/>
      <c r="AZ18" s="503"/>
      <c r="BA18" s="503"/>
      <c r="BB18" s="503"/>
      <c r="BC18" s="503"/>
      <c r="BD18" s="503"/>
      <c r="BE18" s="503"/>
      <c r="BF18" s="503"/>
      <c r="BG18" s="503"/>
      <c r="BH18" s="503"/>
      <c r="BI18" s="503"/>
      <c r="BJ18" s="503"/>
      <c r="BK18" s="503"/>
      <c r="BL18" s="503"/>
      <c r="BM18" s="503"/>
      <c r="BN18" s="503"/>
      <c r="BO18" s="503"/>
      <c r="BP18" s="503"/>
      <c r="BQ18" s="503"/>
      <c r="BR18" s="503"/>
      <c r="BS18" s="503"/>
      <c r="BT18" s="503"/>
      <c r="BU18" s="503"/>
      <c r="BV18" s="503"/>
      <c r="BW18" s="503"/>
      <c r="BX18" s="503"/>
      <c r="BY18" s="503"/>
      <c r="BZ18" s="503"/>
      <c r="CA18" s="503"/>
      <c r="CB18" s="503"/>
      <c r="CC18" s="503"/>
      <c r="CD18" s="503"/>
      <c r="CE18" s="503"/>
      <c r="CF18" s="503"/>
      <c r="CG18" s="503"/>
      <c r="CH18" s="503"/>
      <c r="CI18" s="503"/>
      <c r="CJ18" s="503"/>
      <c r="CK18" s="503"/>
      <c r="CL18" s="503"/>
      <c r="CM18" s="503"/>
      <c r="CN18" s="503"/>
      <c r="CO18" s="503"/>
      <c r="CP18" s="503"/>
      <c r="CQ18" s="503"/>
      <c r="CR18" s="503"/>
      <c r="CS18" s="503"/>
      <c r="CT18" s="503"/>
      <c r="CU18" s="503"/>
      <c r="CV18" s="503"/>
      <c r="CW18" s="503"/>
      <c r="CX18" s="503"/>
      <c r="CY18" s="503"/>
      <c r="CZ18" s="503"/>
      <c r="DA18" s="503"/>
      <c r="DB18" s="503"/>
      <c r="DC18" s="503"/>
      <c r="DD18" s="503"/>
      <c r="DE18" s="503"/>
      <c r="DF18" s="503"/>
      <c r="DG18" s="503"/>
      <c r="DH18" s="503"/>
      <c r="DI18" s="503"/>
      <c r="DJ18" s="503"/>
      <c r="DK18" s="503"/>
      <c r="DL18" s="503"/>
      <c r="DM18" s="503"/>
      <c r="DN18" s="503"/>
      <c r="DO18" s="503"/>
      <c r="DP18" s="503"/>
      <c r="DQ18" s="503"/>
      <c r="DR18" s="503"/>
      <c r="DS18" s="503"/>
      <c r="DT18" s="503"/>
      <c r="DU18" s="503"/>
      <c r="DV18" s="503"/>
      <c r="DW18" s="503"/>
      <c r="DX18" s="503"/>
      <c r="DY18" s="503"/>
      <c r="DZ18" s="503"/>
      <c r="EA18" s="503"/>
      <c r="EB18" s="503"/>
      <c r="EC18" s="503"/>
      <c r="ED18" s="503"/>
      <c r="EE18" s="503"/>
      <c r="EF18" s="503"/>
      <c r="EG18" s="503"/>
      <c r="EH18" s="503"/>
      <c r="EI18" s="503"/>
      <c r="EJ18" s="503"/>
      <c r="EK18" s="503"/>
      <c r="EL18" s="503"/>
      <c r="EM18" s="503"/>
      <c r="EN18" s="503"/>
      <c r="EO18" s="503"/>
      <c r="EP18" s="503"/>
      <c r="EQ18" s="503"/>
      <c r="ER18" s="503"/>
      <c r="ES18" s="503"/>
      <c r="ET18" s="503"/>
      <c r="EU18" s="503"/>
      <c r="EV18" s="503"/>
      <c r="EW18" s="503"/>
      <c r="EX18" s="503"/>
      <c r="EY18" s="503"/>
      <c r="EZ18" s="503"/>
      <c r="FA18" s="503"/>
      <c r="FB18" s="503"/>
      <c r="FC18" s="503"/>
      <c r="FD18" s="503"/>
      <c r="FE18" s="503"/>
      <c r="FF18" s="503"/>
      <c r="FG18" s="503"/>
      <c r="FH18" s="503"/>
      <c r="FI18" s="503"/>
      <c r="FJ18" s="503"/>
      <c r="FK18" s="503"/>
      <c r="FL18" s="503"/>
      <c r="FM18" s="503"/>
      <c r="FN18" s="503"/>
      <c r="FO18" s="503"/>
      <c r="FP18" s="503"/>
      <c r="FQ18" s="503"/>
      <c r="FR18" s="503"/>
      <c r="FS18" s="503"/>
      <c r="FT18" s="503"/>
      <c r="FU18" s="503"/>
      <c r="FV18" s="503"/>
      <c r="FW18" s="503"/>
      <c r="FX18" s="503"/>
      <c r="FY18" s="503"/>
      <c r="FZ18" s="503"/>
      <c r="GA18" s="503"/>
      <c r="GB18" s="503"/>
      <c r="GC18" s="503"/>
      <c r="GD18" s="503"/>
      <c r="GE18" s="503"/>
      <c r="GF18" s="503"/>
      <c r="GG18" s="503"/>
      <c r="GH18" s="503"/>
      <c r="GI18" s="503"/>
      <c r="GJ18" s="503"/>
      <c r="GK18" s="503"/>
      <c r="GL18" s="503"/>
      <c r="GM18" s="503"/>
      <c r="GN18" s="503"/>
      <c r="GO18" s="503"/>
      <c r="GP18" s="503"/>
      <c r="GQ18" s="503"/>
      <c r="GR18" s="503"/>
      <c r="GS18" s="503"/>
      <c r="GT18" s="503"/>
      <c r="GU18" s="503"/>
      <c r="GV18" s="503"/>
      <c r="GW18" s="503"/>
      <c r="GX18" s="503"/>
      <c r="GY18" s="503"/>
      <c r="GZ18" s="503"/>
      <c r="HA18" s="503"/>
      <c r="HB18" s="503"/>
      <c r="HC18" s="503"/>
      <c r="HD18" s="503"/>
      <c r="HE18" s="503"/>
      <c r="HF18" s="503"/>
      <c r="HG18" s="503"/>
      <c r="HH18" s="503"/>
      <c r="HI18" s="503"/>
      <c r="HJ18" s="503"/>
      <c r="HK18" s="503"/>
      <c r="HL18" s="503"/>
      <c r="HM18" s="503"/>
      <c r="HN18" s="503"/>
      <c r="HO18" s="503"/>
      <c r="HP18" s="503"/>
      <c r="HQ18" s="503"/>
      <c r="HR18" s="503"/>
      <c r="HS18" s="503"/>
      <c r="HT18" s="503"/>
      <c r="HU18" s="503"/>
      <c r="HV18" s="503"/>
      <c r="HW18" s="503"/>
      <c r="HX18" s="503"/>
      <c r="HY18" s="503"/>
      <c r="HZ18" s="503"/>
      <c r="IA18" s="503"/>
      <c r="IB18" s="503"/>
      <c r="IC18" s="503"/>
      <c r="ID18" s="503"/>
      <c r="IE18" s="503"/>
      <c r="IF18" s="503"/>
      <c r="IG18" s="503"/>
      <c r="IH18" s="503"/>
      <c r="II18" s="503"/>
      <c r="IJ18" s="503"/>
      <c r="IK18" s="503"/>
      <c r="IL18" s="503"/>
      <c r="IM18" s="503"/>
      <c r="IN18" s="503"/>
      <c r="IO18" s="503"/>
      <c r="IP18" s="503"/>
      <c r="IQ18" s="503"/>
      <c r="IR18" s="503"/>
      <c r="IS18" s="503"/>
      <c r="IT18" s="503"/>
      <c r="IU18" s="503"/>
      <c r="IV18" s="503"/>
      <c r="IW18" s="503"/>
      <c r="IX18" s="503"/>
      <c r="IY18" s="503"/>
      <c r="IZ18" s="503"/>
      <c r="JA18" s="503"/>
      <c r="JB18" s="503"/>
      <c r="JC18" s="503"/>
      <c r="JD18" s="503"/>
      <c r="JE18" s="503"/>
      <c r="JF18" s="503"/>
      <c r="JG18" s="503"/>
      <c r="JH18" s="503"/>
      <c r="JI18" s="503"/>
      <c r="JJ18" s="503"/>
      <c r="JK18" s="503"/>
      <c r="JL18" s="503"/>
      <c r="JM18" s="503"/>
      <c r="JN18" s="503"/>
      <c r="JO18" s="503"/>
      <c r="JP18" s="503"/>
      <c r="JQ18" s="503"/>
      <c r="JR18" s="503"/>
      <c r="JS18" s="503"/>
      <c r="JT18" s="503"/>
      <c r="JU18" s="503"/>
      <c r="JV18" s="503"/>
      <c r="JW18" s="503"/>
      <c r="JX18" s="503"/>
      <c r="JY18" s="503"/>
      <c r="JZ18" s="503"/>
      <c r="KA18" s="503"/>
      <c r="KB18" s="503"/>
      <c r="KC18" s="503"/>
      <c r="KD18" s="503"/>
      <c r="KE18" s="503"/>
      <c r="KF18" s="503"/>
      <c r="KG18" s="503"/>
      <c r="KH18" s="503"/>
      <c r="KI18" s="503"/>
      <c r="KJ18" s="503"/>
      <c r="KK18" s="503"/>
      <c r="KL18" s="503"/>
      <c r="KM18" s="503"/>
      <c r="KN18" s="503"/>
      <c r="KO18" s="503"/>
      <c r="KP18" s="503"/>
      <c r="KQ18" s="503"/>
      <c r="KR18" s="503"/>
      <c r="KS18" s="503"/>
      <c r="KT18" s="503"/>
      <c r="KU18" s="503"/>
      <c r="KV18" s="503"/>
      <c r="KW18" s="503"/>
      <c r="KX18" s="503"/>
      <c r="KY18" s="503"/>
      <c r="KZ18" s="503"/>
      <c r="LA18" s="503"/>
      <c r="LB18" s="503"/>
      <c r="LC18" s="503"/>
      <c r="LD18" s="503"/>
      <c r="LE18" s="503"/>
      <c r="LF18" s="503"/>
      <c r="LG18" s="503"/>
      <c r="LH18" s="503"/>
      <c r="LI18" s="503"/>
      <c r="LJ18" s="503"/>
      <c r="LK18" s="503"/>
      <c r="LL18" s="503"/>
      <c r="LM18" s="503"/>
    </row>
    <row r="19" spans="1:325" hidden="1">
      <c r="A19" s="474" t="str">
        <f>IF(OR(Data3!B8="Grand Total",Data3!B8=0),"",Data3!B8)</f>
        <v/>
      </c>
      <c r="B19" s="473" t="s">
        <v>534</v>
      </c>
      <c r="C19" s="517" t="str">
        <f ca="1">IFERROR(VLOOKUP(A19,Rezultatai!$B$44:$C$106,2,FALSE),"")</f>
        <v/>
      </c>
      <c r="D19" s="509"/>
      <c r="E19" s="516"/>
      <c r="F19" s="506"/>
      <c r="G19" s="503"/>
      <c r="H19" s="503"/>
      <c r="I19" s="503"/>
      <c r="J19" s="503"/>
      <c r="K19" s="503"/>
      <c r="L19" s="503"/>
      <c r="M19" s="503"/>
      <c r="N19" s="503"/>
      <c r="O19" s="503"/>
      <c r="P19" s="503"/>
      <c r="Q19" s="503"/>
      <c r="R19" s="503"/>
      <c r="S19" s="503"/>
      <c r="T19" s="503"/>
      <c r="U19" s="503"/>
      <c r="V19" s="503"/>
      <c r="W19" s="503"/>
      <c r="X19" s="503"/>
      <c r="Y19" s="503"/>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503"/>
      <c r="BC19" s="503"/>
      <c r="BD19" s="503"/>
      <c r="BE19" s="503"/>
      <c r="BF19" s="503"/>
      <c r="BG19" s="503"/>
      <c r="BH19" s="503"/>
      <c r="BI19" s="503"/>
      <c r="BJ19" s="503"/>
      <c r="BK19" s="503"/>
      <c r="BL19" s="503"/>
      <c r="BM19" s="503"/>
      <c r="BN19" s="503"/>
      <c r="BO19" s="503"/>
      <c r="BP19" s="503"/>
      <c r="BQ19" s="503"/>
      <c r="BR19" s="503"/>
      <c r="BS19" s="503"/>
      <c r="BT19" s="503"/>
      <c r="BU19" s="503"/>
      <c r="BV19" s="503"/>
      <c r="BW19" s="503"/>
      <c r="BX19" s="503"/>
      <c r="BY19" s="503"/>
      <c r="BZ19" s="503"/>
      <c r="CA19" s="503"/>
      <c r="CB19" s="503"/>
      <c r="CC19" s="503"/>
      <c r="CD19" s="503"/>
      <c r="CE19" s="503"/>
      <c r="CF19" s="503"/>
      <c r="CG19" s="503"/>
      <c r="CH19" s="503"/>
      <c r="CI19" s="503"/>
      <c r="CJ19" s="503"/>
      <c r="CK19" s="503"/>
      <c r="CL19" s="503"/>
      <c r="CM19" s="503"/>
      <c r="CN19" s="503"/>
      <c r="CO19" s="503"/>
      <c r="CP19" s="503"/>
      <c r="CQ19" s="503"/>
      <c r="CR19" s="503"/>
      <c r="CS19" s="503"/>
      <c r="CT19" s="503"/>
      <c r="CU19" s="503"/>
      <c r="CV19" s="503"/>
      <c r="CW19" s="503"/>
      <c r="CX19" s="503"/>
      <c r="CY19" s="503"/>
      <c r="CZ19" s="503"/>
      <c r="DA19" s="503"/>
      <c r="DB19" s="503"/>
      <c r="DC19" s="503"/>
      <c r="DD19" s="503"/>
      <c r="DE19" s="503"/>
      <c r="DF19" s="503"/>
      <c r="DG19" s="503"/>
      <c r="DH19" s="503"/>
      <c r="DI19" s="503"/>
      <c r="DJ19" s="503"/>
      <c r="DK19" s="503"/>
      <c r="DL19" s="503"/>
      <c r="DM19" s="503"/>
      <c r="DN19" s="503"/>
      <c r="DO19" s="503"/>
      <c r="DP19" s="503"/>
      <c r="DQ19" s="503"/>
      <c r="DR19" s="503"/>
      <c r="DS19" s="503"/>
      <c r="DT19" s="503"/>
      <c r="DU19" s="503"/>
      <c r="DV19" s="503"/>
      <c r="DW19" s="503"/>
      <c r="DX19" s="503"/>
      <c r="DY19" s="503"/>
      <c r="DZ19" s="503"/>
      <c r="EA19" s="503"/>
      <c r="EB19" s="503"/>
      <c r="EC19" s="503"/>
      <c r="ED19" s="503"/>
      <c r="EE19" s="503"/>
      <c r="EF19" s="503"/>
      <c r="EG19" s="503"/>
      <c r="EH19" s="503"/>
      <c r="EI19" s="503"/>
      <c r="EJ19" s="503"/>
      <c r="EK19" s="503"/>
      <c r="EL19" s="503"/>
      <c r="EM19" s="503"/>
      <c r="EN19" s="503"/>
      <c r="EO19" s="503"/>
      <c r="EP19" s="503"/>
      <c r="EQ19" s="503"/>
      <c r="ER19" s="503"/>
      <c r="ES19" s="503"/>
      <c r="ET19" s="503"/>
      <c r="EU19" s="503"/>
      <c r="EV19" s="503"/>
      <c r="EW19" s="503"/>
      <c r="EX19" s="503"/>
      <c r="EY19" s="503"/>
      <c r="EZ19" s="503"/>
      <c r="FA19" s="503"/>
      <c r="FB19" s="503"/>
      <c r="FC19" s="503"/>
      <c r="FD19" s="503"/>
      <c r="FE19" s="503"/>
      <c r="FF19" s="503"/>
      <c r="FG19" s="503"/>
      <c r="FH19" s="503"/>
      <c r="FI19" s="503"/>
      <c r="FJ19" s="503"/>
      <c r="FK19" s="503"/>
      <c r="FL19" s="503"/>
      <c r="FM19" s="503"/>
      <c r="FN19" s="503"/>
      <c r="FO19" s="503"/>
      <c r="FP19" s="503"/>
      <c r="FQ19" s="503"/>
      <c r="FR19" s="503"/>
      <c r="FS19" s="503"/>
      <c r="FT19" s="503"/>
      <c r="FU19" s="503"/>
      <c r="FV19" s="503"/>
      <c r="FW19" s="503"/>
      <c r="FX19" s="503"/>
      <c r="FY19" s="503"/>
      <c r="FZ19" s="503"/>
      <c r="GA19" s="503"/>
      <c r="GB19" s="503"/>
      <c r="GC19" s="503"/>
      <c r="GD19" s="503"/>
      <c r="GE19" s="503"/>
      <c r="GF19" s="503"/>
      <c r="GG19" s="503"/>
      <c r="GH19" s="503"/>
      <c r="GI19" s="503"/>
      <c r="GJ19" s="503"/>
      <c r="GK19" s="503"/>
      <c r="GL19" s="503"/>
      <c r="GM19" s="503"/>
      <c r="GN19" s="503"/>
      <c r="GO19" s="503"/>
      <c r="GP19" s="503"/>
      <c r="GQ19" s="503"/>
      <c r="GR19" s="503"/>
      <c r="GS19" s="503"/>
      <c r="GT19" s="503"/>
      <c r="GU19" s="503"/>
      <c r="GV19" s="503"/>
      <c r="GW19" s="503"/>
      <c r="GX19" s="503"/>
      <c r="GY19" s="503"/>
      <c r="GZ19" s="503"/>
      <c r="HA19" s="503"/>
      <c r="HB19" s="503"/>
      <c r="HC19" s="503"/>
      <c r="HD19" s="503"/>
      <c r="HE19" s="503"/>
      <c r="HF19" s="503"/>
      <c r="HG19" s="503"/>
      <c r="HH19" s="503"/>
      <c r="HI19" s="503"/>
      <c r="HJ19" s="503"/>
      <c r="HK19" s="503"/>
      <c r="HL19" s="503"/>
      <c r="HM19" s="503"/>
      <c r="HN19" s="503"/>
      <c r="HO19" s="503"/>
      <c r="HP19" s="503"/>
      <c r="HQ19" s="503"/>
      <c r="HR19" s="503"/>
      <c r="HS19" s="503"/>
      <c r="HT19" s="503"/>
      <c r="HU19" s="503"/>
      <c r="HV19" s="503"/>
      <c r="HW19" s="503"/>
      <c r="HX19" s="503"/>
      <c r="HY19" s="503"/>
      <c r="HZ19" s="503"/>
      <c r="IA19" s="503"/>
      <c r="IB19" s="503"/>
      <c r="IC19" s="503"/>
      <c r="ID19" s="503"/>
      <c r="IE19" s="503"/>
      <c r="IF19" s="503"/>
      <c r="IG19" s="503"/>
      <c r="IH19" s="503"/>
      <c r="II19" s="503"/>
      <c r="IJ19" s="503"/>
      <c r="IK19" s="503"/>
      <c r="IL19" s="503"/>
      <c r="IM19" s="503"/>
      <c r="IN19" s="503"/>
      <c r="IO19" s="503"/>
      <c r="IP19" s="503"/>
      <c r="IQ19" s="503"/>
      <c r="IR19" s="503"/>
      <c r="IS19" s="503"/>
      <c r="IT19" s="503"/>
      <c r="IU19" s="503"/>
      <c r="IV19" s="503"/>
      <c r="IW19" s="503"/>
      <c r="IX19" s="503"/>
      <c r="IY19" s="503"/>
      <c r="IZ19" s="503"/>
      <c r="JA19" s="503"/>
      <c r="JB19" s="503"/>
      <c r="JC19" s="503"/>
      <c r="JD19" s="503"/>
      <c r="JE19" s="503"/>
      <c r="JF19" s="503"/>
      <c r="JG19" s="503"/>
      <c r="JH19" s="503"/>
      <c r="JI19" s="503"/>
      <c r="JJ19" s="503"/>
      <c r="JK19" s="503"/>
      <c r="JL19" s="503"/>
      <c r="JM19" s="503"/>
      <c r="JN19" s="503"/>
      <c r="JO19" s="503"/>
      <c r="JP19" s="503"/>
      <c r="JQ19" s="503"/>
      <c r="JR19" s="503"/>
      <c r="JS19" s="503"/>
      <c r="JT19" s="503"/>
      <c r="JU19" s="503"/>
      <c r="JV19" s="503"/>
      <c r="JW19" s="503"/>
      <c r="JX19" s="503"/>
      <c r="JY19" s="503"/>
      <c r="JZ19" s="503"/>
      <c r="KA19" s="503"/>
      <c r="KB19" s="503"/>
      <c r="KC19" s="503"/>
      <c r="KD19" s="503"/>
      <c r="KE19" s="503"/>
      <c r="KF19" s="503"/>
      <c r="KG19" s="503"/>
      <c r="KH19" s="503"/>
      <c r="KI19" s="503"/>
      <c r="KJ19" s="503"/>
      <c r="KK19" s="503"/>
      <c r="KL19" s="503"/>
      <c r="KM19" s="503"/>
      <c r="KN19" s="503"/>
      <c r="KO19" s="503"/>
      <c r="KP19" s="503"/>
      <c r="KQ19" s="503"/>
      <c r="KR19" s="503"/>
      <c r="KS19" s="503"/>
      <c r="KT19" s="503"/>
      <c r="KU19" s="503"/>
      <c r="KV19" s="503"/>
      <c r="KW19" s="503"/>
      <c r="KX19" s="503"/>
      <c r="KY19" s="503"/>
      <c r="KZ19" s="503"/>
      <c r="LA19" s="503"/>
      <c r="LB19" s="503"/>
      <c r="LC19" s="503"/>
      <c r="LD19" s="503"/>
      <c r="LE19" s="503"/>
      <c r="LF19" s="503"/>
      <c r="LG19" s="503"/>
      <c r="LH19" s="503"/>
      <c r="LI19" s="503"/>
      <c r="LJ19" s="503"/>
      <c r="LK19" s="503"/>
      <c r="LL19" s="503"/>
      <c r="LM19" s="503"/>
    </row>
    <row r="20" spans="1:325" hidden="1">
      <c r="A20" s="474" t="str">
        <f>IF(OR(Data3!B9="Grand Total",Data3!B9=0),"",Data3!B9)</f>
        <v/>
      </c>
      <c r="B20" s="473" t="s">
        <v>535</v>
      </c>
      <c r="C20" s="517" t="str">
        <f ca="1">IFERROR(VLOOKUP(A20,Rezultatai!$B$44:$C$106,2,FALSE),"")</f>
        <v/>
      </c>
      <c r="D20" s="509"/>
      <c r="E20" s="516"/>
      <c r="F20" s="506"/>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503"/>
      <c r="BC20" s="503"/>
      <c r="BD20" s="503"/>
      <c r="BE20" s="503"/>
      <c r="BF20" s="503"/>
      <c r="BG20" s="503"/>
      <c r="BH20" s="503"/>
      <c r="BI20" s="503"/>
      <c r="BJ20" s="503"/>
      <c r="BK20" s="503"/>
      <c r="BL20" s="503"/>
      <c r="BM20" s="503"/>
      <c r="BN20" s="503"/>
      <c r="BO20" s="503"/>
      <c r="BP20" s="503"/>
      <c r="BQ20" s="503"/>
      <c r="BR20" s="503"/>
      <c r="BS20" s="503"/>
      <c r="BT20" s="503"/>
      <c r="BU20" s="503"/>
      <c r="BV20" s="503"/>
      <c r="BW20" s="503"/>
      <c r="BX20" s="503"/>
      <c r="BY20" s="503"/>
      <c r="BZ20" s="503"/>
      <c r="CA20" s="503"/>
      <c r="CB20" s="503"/>
      <c r="CC20" s="503"/>
      <c r="CD20" s="503"/>
      <c r="CE20" s="503"/>
      <c r="CF20" s="503"/>
      <c r="CG20" s="503"/>
      <c r="CH20" s="503"/>
      <c r="CI20" s="503"/>
      <c r="CJ20" s="503"/>
      <c r="CK20" s="503"/>
      <c r="CL20" s="503"/>
      <c r="CM20" s="503"/>
      <c r="CN20" s="503"/>
      <c r="CO20" s="503"/>
      <c r="CP20" s="503"/>
      <c r="CQ20" s="503"/>
      <c r="CR20" s="503"/>
      <c r="CS20" s="503"/>
      <c r="CT20" s="503"/>
      <c r="CU20" s="503"/>
      <c r="CV20" s="503"/>
      <c r="CW20" s="503"/>
      <c r="CX20" s="503"/>
      <c r="CY20" s="503"/>
      <c r="CZ20" s="503"/>
      <c r="DA20" s="503"/>
      <c r="DB20" s="503"/>
      <c r="DC20" s="503"/>
      <c r="DD20" s="503"/>
      <c r="DE20" s="503"/>
      <c r="DF20" s="503"/>
      <c r="DG20" s="503"/>
      <c r="DH20" s="503"/>
      <c r="DI20" s="503"/>
      <c r="DJ20" s="503"/>
      <c r="DK20" s="503"/>
      <c r="DL20" s="503"/>
      <c r="DM20" s="503"/>
      <c r="DN20" s="503"/>
      <c r="DO20" s="503"/>
      <c r="DP20" s="503"/>
      <c r="DQ20" s="503"/>
      <c r="DR20" s="503"/>
      <c r="DS20" s="503"/>
      <c r="DT20" s="503"/>
      <c r="DU20" s="503"/>
      <c r="DV20" s="503"/>
      <c r="DW20" s="503"/>
      <c r="DX20" s="503"/>
      <c r="DY20" s="503"/>
      <c r="DZ20" s="503"/>
      <c r="EA20" s="503"/>
      <c r="EB20" s="503"/>
      <c r="EC20" s="503"/>
      <c r="ED20" s="503"/>
      <c r="EE20" s="503"/>
      <c r="EF20" s="503"/>
      <c r="EG20" s="503"/>
      <c r="EH20" s="503"/>
      <c r="EI20" s="503"/>
      <c r="EJ20" s="503"/>
      <c r="EK20" s="503"/>
      <c r="EL20" s="503"/>
      <c r="EM20" s="503"/>
      <c r="EN20" s="503"/>
      <c r="EO20" s="503"/>
      <c r="EP20" s="503"/>
      <c r="EQ20" s="503"/>
      <c r="ER20" s="503"/>
      <c r="ES20" s="503"/>
      <c r="ET20" s="503"/>
      <c r="EU20" s="503"/>
      <c r="EV20" s="503"/>
      <c r="EW20" s="503"/>
      <c r="EX20" s="503"/>
      <c r="EY20" s="503"/>
      <c r="EZ20" s="503"/>
      <c r="FA20" s="503"/>
      <c r="FB20" s="503"/>
      <c r="FC20" s="503"/>
      <c r="FD20" s="503"/>
      <c r="FE20" s="503"/>
      <c r="FF20" s="503"/>
      <c r="FG20" s="503"/>
      <c r="FH20" s="503"/>
      <c r="FI20" s="503"/>
      <c r="FJ20" s="503"/>
      <c r="FK20" s="503"/>
      <c r="FL20" s="503"/>
      <c r="FM20" s="503"/>
      <c r="FN20" s="503"/>
      <c r="FO20" s="503"/>
      <c r="FP20" s="503"/>
      <c r="FQ20" s="503"/>
      <c r="FR20" s="503"/>
      <c r="FS20" s="503"/>
      <c r="FT20" s="503"/>
      <c r="FU20" s="503"/>
      <c r="FV20" s="503"/>
      <c r="FW20" s="503"/>
      <c r="FX20" s="503"/>
      <c r="FY20" s="503"/>
      <c r="FZ20" s="503"/>
      <c r="GA20" s="503"/>
      <c r="GB20" s="503"/>
      <c r="GC20" s="503"/>
      <c r="GD20" s="503"/>
      <c r="GE20" s="503"/>
      <c r="GF20" s="503"/>
      <c r="GG20" s="503"/>
      <c r="GH20" s="503"/>
      <c r="GI20" s="503"/>
      <c r="GJ20" s="503"/>
      <c r="GK20" s="503"/>
      <c r="GL20" s="503"/>
      <c r="GM20" s="503"/>
      <c r="GN20" s="503"/>
      <c r="GO20" s="503"/>
      <c r="GP20" s="503"/>
      <c r="GQ20" s="503"/>
      <c r="GR20" s="503"/>
      <c r="GS20" s="503"/>
      <c r="GT20" s="503"/>
      <c r="GU20" s="503"/>
      <c r="GV20" s="503"/>
      <c r="GW20" s="503"/>
      <c r="GX20" s="503"/>
      <c r="GY20" s="503"/>
      <c r="GZ20" s="503"/>
      <c r="HA20" s="503"/>
      <c r="HB20" s="503"/>
      <c r="HC20" s="503"/>
      <c r="HD20" s="503"/>
      <c r="HE20" s="503"/>
      <c r="HF20" s="503"/>
      <c r="HG20" s="503"/>
      <c r="HH20" s="503"/>
      <c r="HI20" s="503"/>
      <c r="HJ20" s="503"/>
      <c r="HK20" s="503"/>
      <c r="HL20" s="503"/>
      <c r="HM20" s="503"/>
      <c r="HN20" s="503"/>
      <c r="HO20" s="503"/>
      <c r="HP20" s="503"/>
      <c r="HQ20" s="503"/>
      <c r="HR20" s="503"/>
      <c r="HS20" s="503"/>
      <c r="HT20" s="503"/>
      <c r="HU20" s="503"/>
      <c r="HV20" s="503"/>
      <c r="HW20" s="503"/>
      <c r="HX20" s="503"/>
      <c r="HY20" s="503"/>
      <c r="HZ20" s="503"/>
      <c r="IA20" s="503"/>
      <c r="IB20" s="503"/>
      <c r="IC20" s="503"/>
      <c r="ID20" s="503"/>
      <c r="IE20" s="503"/>
      <c r="IF20" s="503"/>
      <c r="IG20" s="503"/>
      <c r="IH20" s="503"/>
      <c r="II20" s="503"/>
      <c r="IJ20" s="503"/>
      <c r="IK20" s="503"/>
      <c r="IL20" s="503"/>
      <c r="IM20" s="503"/>
      <c r="IN20" s="503"/>
      <c r="IO20" s="503"/>
      <c r="IP20" s="503"/>
      <c r="IQ20" s="503"/>
      <c r="IR20" s="503"/>
      <c r="IS20" s="503"/>
      <c r="IT20" s="503"/>
      <c r="IU20" s="503"/>
      <c r="IV20" s="503"/>
      <c r="IW20" s="503"/>
      <c r="IX20" s="503"/>
      <c r="IY20" s="503"/>
      <c r="IZ20" s="503"/>
      <c r="JA20" s="503"/>
      <c r="JB20" s="503"/>
      <c r="JC20" s="503"/>
      <c r="JD20" s="503"/>
      <c r="JE20" s="503"/>
      <c r="JF20" s="503"/>
      <c r="JG20" s="503"/>
      <c r="JH20" s="503"/>
      <c r="JI20" s="503"/>
      <c r="JJ20" s="503"/>
      <c r="JK20" s="503"/>
      <c r="JL20" s="503"/>
      <c r="JM20" s="503"/>
      <c r="JN20" s="503"/>
      <c r="JO20" s="503"/>
      <c r="JP20" s="503"/>
      <c r="JQ20" s="503"/>
      <c r="JR20" s="503"/>
      <c r="JS20" s="503"/>
      <c r="JT20" s="503"/>
      <c r="JU20" s="503"/>
      <c r="JV20" s="503"/>
      <c r="JW20" s="503"/>
      <c r="JX20" s="503"/>
      <c r="JY20" s="503"/>
      <c r="JZ20" s="503"/>
      <c r="KA20" s="503"/>
      <c r="KB20" s="503"/>
      <c r="KC20" s="503"/>
      <c r="KD20" s="503"/>
      <c r="KE20" s="503"/>
      <c r="KF20" s="503"/>
      <c r="KG20" s="503"/>
      <c r="KH20" s="503"/>
      <c r="KI20" s="503"/>
      <c r="KJ20" s="503"/>
      <c r="KK20" s="503"/>
      <c r="KL20" s="503"/>
      <c r="KM20" s="503"/>
      <c r="KN20" s="503"/>
      <c r="KO20" s="503"/>
      <c r="KP20" s="503"/>
      <c r="KQ20" s="503"/>
      <c r="KR20" s="503"/>
      <c r="KS20" s="503"/>
      <c r="KT20" s="503"/>
      <c r="KU20" s="503"/>
      <c r="KV20" s="503"/>
      <c r="KW20" s="503"/>
      <c r="KX20" s="503"/>
      <c r="KY20" s="503"/>
      <c r="KZ20" s="503"/>
      <c r="LA20" s="503"/>
      <c r="LB20" s="503"/>
      <c r="LC20" s="503"/>
      <c r="LD20" s="503"/>
      <c r="LE20" s="503"/>
      <c r="LF20" s="503"/>
      <c r="LG20" s="503"/>
      <c r="LH20" s="503"/>
      <c r="LI20" s="503"/>
      <c r="LJ20" s="503"/>
      <c r="LK20" s="503"/>
      <c r="LL20" s="503"/>
      <c r="LM20" s="503"/>
    </row>
    <row r="21" spans="1:325" hidden="1">
      <c r="A21" s="474" t="str">
        <f>IF(OR(Data3!B10="Grand Total",Data3!B10=0),"",Data3!B10)</f>
        <v/>
      </c>
      <c r="B21" s="473" t="s">
        <v>536</v>
      </c>
      <c r="C21" s="517" t="str">
        <f ca="1">IFERROR(VLOOKUP(A21,Rezultatai!$B$44:$C$106,2,FALSE),"")</f>
        <v/>
      </c>
      <c r="D21" s="509"/>
      <c r="E21" s="516"/>
      <c r="F21" s="506"/>
      <c r="G21" s="503"/>
      <c r="H21" s="503"/>
      <c r="I21" s="503"/>
      <c r="J21" s="503"/>
      <c r="K21" s="503"/>
      <c r="L21" s="503"/>
      <c r="M21" s="503"/>
      <c r="N21" s="503"/>
      <c r="O21" s="503"/>
      <c r="P21" s="503"/>
      <c r="Q21" s="503"/>
      <c r="R21" s="503"/>
      <c r="S21" s="503"/>
      <c r="T21" s="503"/>
      <c r="U21" s="503"/>
      <c r="V21" s="503"/>
      <c r="W21" s="503"/>
      <c r="X21" s="503"/>
      <c r="Y21" s="503"/>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503"/>
      <c r="BC21" s="503"/>
      <c r="BD21" s="503"/>
      <c r="BE21" s="503"/>
      <c r="BF21" s="503"/>
      <c r="BG21" s="503"/>
      <c r="BH21" s="503"/>
      <c r="BI21" s="503"/>
      <c r="BJ21" s="503"/>
      <c r="BK21" s="503"/>
      <c r="BL21" s="503"/>
      <c r="BM21" s="503"/>
      <c r="BN21" s="503"/>
      <c r="BO21" s="503"/>
      <c r="BP21" s="503"/>
      <c r="BQ21" s="503"/>
      <c r="BR21" s="503"/>
      <c r="BS21" s="503"/>
      <c r="BT21" s="503"/>
      <c r="BU21" s="503"/>
      <c r="BV21" s="503"/>
      <c r="BW21" s="503"/>
      <c r="BX21" s="503"/>
      <c r="BY21" s="503"/>
      <c r="BZ21" s="503"/>
      <c r="CA21" s="503"/>
      <c r="CB21" s="503"/>
      <c r="CC21" s="503"/>
      <c r="CD21" s="503"/>
      <c r="CE21" s="503"/>
      <c r="CF21" s="503"/>
      <c r="CG21" s="503"/>
      <c r="CH21" s="503"/>
      <c r="CI21" s="503"/>
      <c r="CJ21" s="503"/>
      <c r="CK21" s="503"/>
      <c r="CL21" s="503"/>
      <c r="CM21" s="503"/>
      <c r="CN21" s="503"/>
      <c r="CO21" s="503"/>
      <c r="CP21" s="503"/>
      <c r="CQ21" s="503"/>
      <c r="CR21" s="503"/>
      <c r="CS21" s="503"/>
      <c r="CT21" s="503"/>
      <c r="CU21" s="503"/>
      <c r="CV21" s="503"/>
      <c r="CW21" s="503"/>
      <c r="CX21" s="503"/>
      <c r="CY21" s="503"/>
      <c r="CZ21" s="503"/>
      <c r="DA21" s="503"/>
      <c r="DB21" s="503"/>
      <c r="DC21" s="503"/>
      <c r="DD21" s="503"/>
      <c r="DE21" s="503"/>
      <c r="DF21" s="503"/>
      <c r="DG21" s="503"/>
      <c r="DH21" s="503"/>
      <c r="DI21" s="503"/>
      <c r="DJ21" s="503"/>
      <c r="DK21" s="503"/>
      <c r="DL21" s="503"/>
      <c r="DM21" s="503"/>
      <c r="DN21" s="503"/>
      <c r="DO21" s="503"/>
      <c r="DP21" s="503"/>
      <c r="DQ21" s="503"/>
      <c r="DR21" s="503"/>
      <c r="DS21" s="503"/>
      <c r="DT21" s="503"/>
      <c r="DU21" s="503"/>
      <c r="DV21" s="503"/>
      <c r="DW21" s="503"/>
      <c r="DX21" s="503"/>
      <c r="DY21" s="503"/>
      <c r="DZ21" s="503"/>
      <c r="EA21" s="503"/>
      <c r="EB21" s="503"/>
      <c r="EC21" s="503"/>
      <c r="ED21" s="503"/>
      <c r="EE21" s="503"/>
      <c r="EF21" s="503"/>
      <c r="EG21" s="503"/>
      <c r="EH21" s="503"/>
      <c r="EI21" s="503"/>
      <c r="EJ21" s="503"/>
      <c r="EK21" s="503"/>
      <c r="EL21" s="503"/>
      <c r="EM21" s="503"/>
      <c r="EN21" s="503"/>
      <c r="EO21" s="503"/>
      <c r="EP21" s="503"/>
      <c r="EQ21" s="503"/>
      <c r="ER21" s="503"/>
      <c r="ES21" s="503"/>
      <c r="ET21" s="503"/>
      <c r="EU21" s="503"/>
      <c r="EV21" s="503"/>
      <c r="EW21" s="503"/>
      <c r="EX21" s="503"/>
      <c r="EY21" s="503"/>
      <c r="EZ21" s="503"/>
      <c r="FA21" s="503"/>
      <c r="FB21" s="503"/>
      <c r="FC21" s="503"/>
      <c r="FD21" s="503"/>
      <c r="FE21" s="503"/>
      <c r="FF21" s="503"/>
      <c r="FG21" s="503"/>
      <c r="FH21" s="503"/>
      <c r="FI21" s="503"/>
      <c r="FJ21" s="503"/>
      <c r="FK21" s="503"/>
      <c r="FL21" s="503"/>
      <c r="FM21" s="503"/>
      <c r="FN21" s="503"/>
      <c r="FO21" s="503"/>
      <c r="FP21" s="503"/>
      <c r="FQ21" s="503"/>
      <c r="FR21" s="503"/>
      <c r="FS21" s="503"/>
      <c r="FT21" s="503"/>
      <c r="FU21" s="503"/>
      <c r="FV21" s="503"/>
      <c r="FW21" s="503"/>
      <c r="FX21" s="503"/>
      <c r="FY21" s="503"/>
      <c r="FZ21" s="503"/>
      <c r="GA21" s="503"/>
      <c r="GB21" s="503"/>
      <c r="GC21" s="503"/>
      <c r="GD21" s="503"/>
      <c r="GE21" s="503"/>
      <c r="GF21" s="503"/>
      <c r="GG21" s="503"/>
      <c r="GH21" s="503"/>
      <c r="GI21" s="503"/>
      <c r="GJ21" s="503"/>
      <c r="GK21" s="503"/>
      <c r="GL21" s="503"/>
      <c r="GM21" s="503"/>
      <c r="GN21" s="503"/>
      <c r="GO21" s="503"/>
      <c r="GP21" s="503"/>
      <c r="GQ21" s="503"/>
      <c r="GR21" s="503"/>
      <c r="GS21" s="503"/>
      <c r="GT21" s="503"/>
      <c r="GU21" s="503"/>
      <c r="GV21" s="503"/>
      <c r="GW21" s="503"/>
      <c r="GX21" s="503"/>
      <c r="GY21" s="503"/>
      <c r="GZ21" s="503"/>
      <c r="HA21" s="503"/>
      <c r="HB21" s="503"/>
      <c r="HC21" s="503"/>
      <c r="HD21" s="503"/>
      <c r="HE21" s="503"/>
      <c r="HF21" s="503"/>
      <c r="HG21" s="503"/>
      <c r="HH21" s="503"/>
      <c r="HI21" s="503"/>
      <c r="HJ21" s="503"/>
      <c r="HK21" s="503"/>
      <c r="HL21" s="503"/>
      <c r="HM21" s="503"/>
      <c r="HN21" s="503"/>
      <c r="HO21" s="503"/>
      <c r="HP21" s="503"/>
      <c r="HQ21" s="503"/>
      <c r="HR21" s="503"/>
      <c r="HS21" s="503"/>
      <c r="HT21" s="503"/>
      <c r="HU21" s="503"/>
      <c r="HV21" s="503"/>
      <c r="HW21" s="503"/>
      <c r="HX21" s="503"/>
      <c r="HY21" s="503"/>
      <c r="HZ21" s="503"/>
      <c r="IA21" s="503"/>
      <c r="IB21" s="503"/>
      <c r="IC21" s="503"/>
      <c r="ID21" s="503"/>
      <c r="IE21" s="503"/>
      <c r="IF21" s="503"/>
      <c r="IG21" s="503"/>
      <c r="IH21" s="503"/>
      <c r="II21" s="503"/>
      <c r="IJ21" s="503"/>
      <c r="IK21" s="503"/>
      <c r="IL21" s="503"/>
      <c r="IM21" s="503"/>
      <c r="IN21" s="503"/>
      <c r="IO21" s="503"/>
      <c r="IP21" s="503"/>
      <c r="IQ21" s="503"/>
      <c r="IR21" s="503"/>
      <c r="IS21" s="503"/>
      <c r="IT21" s="503"/>
      <c r="IU21" s="503"/>
      <c r="IV21" s="503"/>
      <c r="IW21" s="503"/>
      <c r="IX21" s="503"/>
      <c r="IY21" s="503"/>
      <c r="IZ21" s="503"/>
      <c r="JA21" s="503"/>
      <c r="JB21" s="503"/>
      <c r="JC21" s="503"/>
      <c r="JD21" s="503"/>
      <c r="JE21" s="503"/>
      <c r="JF21" s="503"/>
      <c r="JG21" s="503"/>
      <c r="JH21" s="503"/>
      <c r="JI21" s="503"/>
      <c r="JJ21" s="503"/>
      <c r="JK21" s="503"/>
      <c r="JL21" s="503"/>
      <c r="JM21" s="503"/>
      <c r="JN21" s="503"/>
      <c r="JO21" s="503"/>
      <c r="JP21" s="503"/>
      <c r="JQ21" s="503"/>
      <c r="JR21" s="503"/>
      <c r="JS21" s="503"/>
      <c r="JT21" s="503"/>
      <c r="JU21" s="503"/>
      <c r="JV21" s="503"/>
      <c r="JW21" s="503"/>
      <c r="JX21" s="503"/>
      <c r="JY21" s="503"/>
      <c r="JZ21" s="503"/>
      <c r="KA21" s="503"/>
      <c r="KB21" s="503"/>
      <c r="KC21" s="503"/>
      <c r="KD21" s="503"/>
      <c r="KE21" s="503"/>
      <c r="KF21" s="503"/>
      <c r="KG21" s="503"/>
      <c r="KH21" s="503"/>
      <c r="KI21" s="503"/>
      <c r="KJ21" s="503"/>
      <c r="KK21" s="503"/>
      <c r="KL21" s="503"/>
      <c r="KM21" s="503"/>
      <c r="KN21" s="503"/>
      <c r="KO21" s="503"/>
      <c r="KP21" s="503"/>
      <c r="KQ21" s="503"/>
      <c r="KR21" s="503"/>
      <c r="KS21" s="503"/>
      <c r="KT21" s="503"/>
      <c r="KU21" s="503"/>
      <c r="KV21" s="503"/>
      <c r="KW21" s="503"/>
      <c r="KX21" s="503"/>
      <c r="KY21" s="503"/>
      <c r="KZ21" s="503"/>
      <c r="LA21" s="503"/>
      <c r="LB21" s="503"/>
      <c r="LC21" s="503"/>
      <c r="LD21" s="503"/>
      <c r="LE21" s="503"/>
      <c r="LF21" s="503"/>
      <c r="LG21" s="503"/>
      <c r="LH21" s="503"/>
      <c r="LI21" s="503"/>
      <c r="LJ21" s="503"/>
      <c r="LK21" s="503"/>
      <c r="LL21" s="503"/>
      <c r="LM21" s="503"/>
    </row>
    <row r="22" spans="1:325" hidden="1">
      <c r="A22" s="474" t="str">
        <f>IF(OR(Data3!B11="Grand Total",Data3!B11=0),"",Data3!B11)</f>
        <v/>
      </c>
      <c r="B22" s="473" t="s">
        <v>537</v>
      </c>
      <c r="C22" s="517" t="str">
        <f ca="1">IFERROR(VLOOKUP(A22,Rezultatai!$B$44:$C$106,2,FALSE),"")</f>
        <v/>
      </c>
      <c r="D22" s="509"/>
      <c r="E22" s="516"/>
      <c r="F22" s="506"/>
      <c r="G22" s="503"/>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03"/>
      <c r="AW22" s="503"/>
      <c r="AX22" s="503"/>
      <c r="AY22" s="503"/>
      <c r="AZ22" s="503"/>
      <c r="BA22" s="503"/>
      <c r="BB22" s="503"/>
      <c r="BC22" s="503"/>
      <c r="BD22" s="503"/>
      <c r="BE22" s="503"/>
      <c r="BF22" s="503"/>
      <c r="BG22" s="503"/>
      <c r="BH22" s="503"/>
      <c r="BI22" s="503"/>
      <c r="BJ22" s="503"/>
      <c r="BK22" s="503"/>
      <c r="BL22" s="503"/>
      <c r="BM22" s="503"/>
      <c r="BN22" s="503"/>
      <c r="BO22" s="503"/>
      <c r="BP22" s="503"/>
      <c r="BQ22" s="503"/>
      <c r="BR22" s="503"/>
      <c r="BS22" s="503"/>
      <c r="BT22" s="503"/>
      <c r="BU22" s="503"/>
      <c r="BV22" s="503"/>
      <c r="BW22" s="503"/>
      <c r="BX22" s="503"/>
      <c r="BY22" s="503"/>
      <c r="BZ22" s="503"/>
      <c r="CA22" s="503"/>
      <c r="CB22" s="503"/>
      <c r="CC22" s="503"/>
      <c r="CD22" s="503"/>
      <c r="CE22" s="503"/>
      <c r="CF22" s="503"/>
      <c r="CG22" s="503"/>
      <c r="CH22" s="503"/>
      <c r="CI22" s="503"/>
      <c r="CJ22" s="503"/>
      <c r="CK22" s="503"/>
      <c r="CL22" s="503"/>
      <c r="CM22" s="503"/>
      <c r="CN22" s="503"/>
      <c r="CO22" s="503"/>
      <c r="CP22" s="503"/>
      <c r="CQ22" s="503"/>
      <c r="CR22" s="503"/>
      <c r="CS22" s="503"/>
      <c r="CT22" s="503"/>
      <c r="CU22" s="503"/>
      <c r="CV22" s="503"/>
      <c r="CW22" s="503"/>
      <c r="CX22" s="503"/>
      <c r="CY22" s="503"/>
      <c r="CZ22" s="503"/>
      <c r="DA22" s="503"/>
      <c r="DB22" s="503"/>
      <c r="DC22" s="503"/>
      <c r="DD22" s="503"/>
      <c r="DE22" s="503"/>
      <c r="DF22" s="503"/>
      <c r="DG22" s="503"/>
      <c r="DH22" s="503"/>
      <c r="DI22" s="503"/>
      <c r="DJ22" s="503"/>
      <c r="DK22" s="503"/>
      <c r="DL22" s="503"/>
      <c r="DM22" s="503"/>
      <c r="DN22" s="503"/>
      <c r="DO22" s="503"/>
      <c r="DP22" s="503"/>
      <c r="DQ22" s="503"/>
      <c r="DR22" s="503"/>
      <c r="DS22" s="503"/>
      <c r="DT22" s="503"/>
      <c r="DU22" s="503"/>
      <c r="DV22" s="503"/>
      <c r="DW22" s="503"/>
      <c r="DX22" s="503"/>
      <c r="DY22" s="503"/>
      <c r="DZ22" s="503"/>
      <c r="EA22" s="503"/>
      <c r="EB22" s="503"/>
      <c r="EC22" s="503"/>
      <c r="ED22" s="503"/>
      <c r="EE22" s="503"/>
      <c r="EF22" s="503"/>
      <c r="EG22" s="503"/>
      <c r="EH22" s="503"/>
      <c r="EI22" s="503"/>
      <c r="EJ22" s="503"/>
      <c r="EK22" s="503"/>
      <c r="EL22" s="503"/>
      <c r="EM22" s="503"/>
      <c r="EN22" s="503"/>
      <c r="EO22" s="503"/>
      <c r="EP22" s="503"/>
      <c r="EQ22" s="503"/>
      <c r="ER22" s="503"/>
      <c r="ES22" s="503"/>
      <c r="ET22" s="503"/>
      <c r="EU22" s="503"/>
      <c r="EV22" s="503"/>
      <c r="EW22" s="503"/>
      <c r="EX22" s="503"/>
      <c r="EY22" s="503"/>
      <c r="EZ22" s="503"/>
      <c r="FA22" s="503"/>
      <c r="FB22" s="503"/>
      <c r="FC22" s="503"/>
      <c r="FD22" s="503"/>
      <c r="FE22" s="503"/>
      <c r="FF22" s="503"/>
      <c r="FG22" s="503"/>
      <c r="FH22" s="503"/>
      <c r="FI22" s="503"/>
      <c r="FJ22" s="503"/>
      <c r="FK22" s="503"/>
      <c r="FL22" s="503"/>
      <c r="FM22" s="503"/>
      <c r="FN22" s="503"/>
      <c r="FO22" s="503"/>
      <c r="FP22" s="503"/>
      <c r="FQ22" s="503"/>
      <c r="FR22" s="503"/>
      <c r="FS22" s="503"/>
      <c r="FT22" s="503"/>
      <c r="FU22" s="503"/>
      <c r="FV22" s="503"/>
      <c r="FW22" s="503"/>
      <c r="FX22" s="503"/>
      <c r="FY22" s="503"/>
      <c r="FZ22" s="503"/>
      <c r="GA22" s="503"/>
      <c r="GB22" s="503"/>
      <c r="GC22" s="503"/>
      <c r="GD22" s="503"/>
      <c r="GE22" s="503"/>
      <c r="GF22" s="503"/>
      <c r="GG22" s="503"/>
      <c r="GH22" s="503"/>
      <c r="GI22" s="503"/>
      <c r="GJ22" s="503"/>
      <c r="GK22" s="503"/>
      <c r="GL22" s="503"/>
      <c r="GM22" s="503"/>
      <c r="GN22" s="503"/>
      <c r="GO22" s="503"/>
      <c r="GP22" s="503"/>
      <c r="GQ22" s="503"/>
      <c r="GR22" s="503"/>
      <c r="GS22" s="503"/>
      <c r="GT22" s="503"/>
      <c r="GU22" s="503"/>
      <c r="GV22" s="503"/>
      <c r="GW22" s="503"/>
      <c r="GX22" s="503"/>
      <c r="GY22" s="503"/>
      <c r="GZ22" s="503"/>
      <c r="HA22" s="503"/>
      <c r="HB22" s="503"/>
      <c r="HC22" s="503"/>
      <c r="HD22" s="503"/>
      <c r="HE22" s="503"/>
      <c r="HF22" s="503"/>
      <c r="HG22" s="503"/>
      <c r="HH22" s="503"/>
      <c r="HI22" s="503"/>
      <c r="HJ22" s="503"/>
      <c r="HK22" s="503"/>
      <c r="HL22" s="503"/>
      <c r="HM22" s="503"/>
      <c r="HN22" s="503"/>
      <c r="HO22" s="503"/>
      <c r="HP22" s="503"/>
      <c r="HQ22" s="503"/>
      <c r="HR22" s="503"/>
      <c r="HS22" s="503"/>
      <c r="HT22" s="503"/>
      <c r="HU22" s="503"/>
      <c r="HV22" s="503"/>
      <c r="HW22" s="503"/>
      <c r="HX22" s="503"/>
      <c r="HY22" s="503"/>
      <c r="HZ22" s="503"/>
      <c r="IA22" s="503"/>
      <c r="IB22" s="503"/>
      <c r="IC22" s="503"/>
      <c r="ID22" s="503"/>
      <c r="IE22" s="503"/>
      <c r="IF22" s="503"/>
      <c r="IG22" s="503"/>
      <c r="IH22" s="503"/>
      <c r="II22" s="503"/>
      <c r="IJ22" s="503"/>
      <c r="IK22" s="503"/>
      <c r="IL22" s="503"/>
      <c r="IM22" s="503"/>
      <c r="IN22" s="503"/>
      <c r="IO22" s="503"/>
      <c r="IP22" s="503"/>
      <c r="IQ22" s="503"/>
      <c r="IR22" s="503"/>
      <c r="IS22" s="503"/>
      <c r="IT22" s="503"/>
      <c r="IU22" s="503"/>
      <c r="IV22" s="503"/>
      <c r="IW22" s="503"/>
      <c r="IX22" s="503"/>
      <c r="IY22" s="503"/>
      <c r="IZ22" s="503"/>
      <c r="JA22" s="503"/>
      <c r="JB22" s="503"/>
      <c r="JC22" s="503"/>
      <c r="JD22" s="503"/>
      <c r="JE22" s="503"/>
      <c r="JF22" s="503"/>
      <c r="JG22" s="503"/>
      <c r="JH22" s="503"/>
      <c r="JI22" s="503"/>
      <c r="JJ22" s="503"/>
      <c r="JK22" s="503"/>
      <c r="JL22" s="503"/>
      <c r="JM22" s="503"/>
      <c r="JN22" s="503"/>
      <c r="JO22" s="503"/>
      <c r="JP22" s="503"/>
      <c r="JQ22" s="503"/>
      <c r="JR22" s="503"/>
      <c r="JS22" s="503"/>
      <c r="JT22" s="503"/>
      <c r="JU22" s="503"/>
      <c r="JV22" s="503"/>
      <c r="JW22" s="503"/>
      <c r="JX22" s="503"/>
      <c r="JY22" s="503"/>
      <c r="JZ22" s="503"/>
      <c r="KA22" s="503"/>
      <c r="KB22" s="503"/>
      <c r="KC22" s="503"/>
      <c r="KD22" s="503"/>
      <c r="KE22" s="503"/>
      <c r="KF22" s="503"/>
      <c r="KG22" s="503"/>
      <c r="KH22" s="503"/>
      <c r="KI22" s="503"/>
      <c r="KJ22" s="503"/>
      <c r="KK22" s="503"/>
      <c r="KL22" s="503"/>
      <c r="KM22" s="503"/>
      <c r="KN22" s="503"/>
      <c r="KO22" s="503"/>
      <c r="KP22" s="503"/>
      <c r="KQ22" s="503"/>
      <c r="KR22" s="503"/>
      <c r="KS22" s="503"/>
      <c r="KT22" s="503"/>
      <c r="KU22" s="503"/>
      <c r="KV22" s="503"/>
      <c r="KW22" s="503"/>
      <c r="KX22" s="503"/>
      <c r="KY22" s="503"/>
      <c r="KZ22" s="503"/>
      <c r="LA22" s="503"/>
      <c r="LB22" s="503"/>
      <c r="LC22" s="503"/>
      <c r="LD22" s="503"/>
      <c r="LE22" s="503"/>
      <c r="LF22" s="503"/>
      <c r="LG22" s="503"/>
      <c r="LH22" s="503"/>
      <c r="LI22" s="503"/>
      <c r="LJ22" s="503"/>
      <c r="LK22" s="503"/>
      <c r="LL22" s="503"/>
      <c r="LM22" s="503"/>
    </row>
    <row r="23" spans="1:325" hidden="1">
      <c r="A23" s="474" t="str">
        <f>IF(OR(Data3!B12="Grand Total",Data3!B12=0),"",Data3!B12)</f>
        <v/>
      </c>
      <c r="B23" s="473" t="s">
        <v>538</v>
      </c>
      <c r="C23" s="517" t="str">
        <f ca="1">IFERROR(VLOOKUP(A23,Rezultatai!$B$44:$C$106,2,FALSE),"")</f>
        <v/>
      </c>
      <c r="D23" s="509"/>
      <c r="E23" s="516"/>
      <c r="F23" s="506"/>
      <c r="G23" s="503"/>
      <c r="H23" s="503"/>
      <c r="I23" s="503"/>
      <c r="J23" s="503"/>
      <c r="K23" s="503"/>
      <c r="L23" s="503"/>
      <c r="M23" s="503"/>
      <c r="N23" s="503"/>
      <c r="O23" s="503"/>
      <c r="P23" s="503"/>
      <c r="Q23" s="503"/>
      <c r="R23" s="503"/>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503"/>
      <c r="BC23" s="503"/>
      <c r="BD23" s="503"/>
      <c r="BE23" s="503"/>
      <c r="BF23" s="503"/>
      <c r="BG23" s="503"/>
      <c r="BH23" s="503"/>
      <c r="BI23" s="503"/>
      <c r="BJ23" s="503"/>
      <c r="BK23" s="503"/>
      <c r="BL23" s="503"/>
      <c r="BM23" s="503"/>
      <c r="BN23" s="503"/>
      <c r="BO23" s="503"/>
      <c r="BP23" s="503"/>
      <c r="BQ23" s="503"/>
      <c r="BR23" s="503"/>
      <c r="BS23" s="503"/>
      <c r="BT23" s="503"/>
      <c r="BU23" s="503"/>
      <c r="BV23" s="503"/>
      <c r="BW23" s="503"/>
      <c r="BX23" s="503"/>
      <c r="BY23" s="503"/>
      <c r="BZ23" s="503"/>
      <c r="CA23" s="503"/>
      <c r="CB23" s="503"/>
      <c r="CC23" s="503"/>
      <c r="CD23" s="503"/>
      <c r="CE23" s="503"/>
      <c r="CF23" s="503"/>
      <c r="CG23" s="503"/>
      <c r="CH23" s="503"/>
      <c r="CI23" s="503"/>
      <c r="CJ23" s="503"/>
      <c r="CK23" s="503"/>
      <c r="CL23" s="503"/>
      <c r="CM23" s="503"/>
      <c r="CN23" s="503"/>
      <c r="CO23" s="503"/>
      <c r="CP23" s="503"/>
      <c r="CQ23" s="503"/>
      <c r="CR23" s="503"/>
      <c r="CS23" s="503"/>
      <c r="CT23" s="503"/>
      <c r="CU23" s="503"/>
      <c r="CV23" s="503"/>
      <c r="CW23" s="503"/>
      <c r="CX23" s="503"/>
      <c r="CY23" s="503"/>
      <c r="CZ23" s="503"/>
      <c r="DA23" s="503"/>
      <c r="DB23" s="503"/>
      <c r="DC23" s="503"/>
      <c r="DD23" s="503"/>
      <c r="DE23" s="503"/>
      <c r="DF23" s="503"/>
      <c r="DG23" s="503"/>
      <c r="DH23" s="503"/>
      <c r="DI23" s="503"/>
      <c r="DJ23" s="503"/>
      <c r="DK23" s="503"/>
      <c r="DL23" s="503"/>
      <c r="DM23" s="503"/>
      <c r="DN23" s="503"/>
      <c r="DO23" s="503"/>
      <c r="DP23" s="503"/>
      <c r="DQ23" s="503"/>
      <c r="DR23" s="503"/>
      <c r="DS23" s="503"/>
      <c r="DT23" s="503"/>
      <c r="DU23" s="503"/>
      <c r="DV23" s="503"/>
      <c r="DW23" s="503"/>
      <c r="DX23" s="503"/>
      <c r="DY23" s="503"/>
      <c r="DZ23" s="503"/>
      <c r="EA23" s="503"/>
      <c r="EB23" s="503"/>
      <c r="EC23" s="503"/>
      <c r="ED23" s="503"/>
      <c r="EE23" s="503"/>
      <c r="EF23" s="503"/>
      <c r="EG23" s="503"/>
      <c r="EH23" s="503"/>
      <c r="EI23" s="503"/>
      <c r="EJ23" s="503"/>
      <c r="EK23" s="503"/>
      <c r="EL23" s="503"/>
      <c r="EM23" s="503"/>
      <c r="EN23" s="503"/>
      <c r="EO23" s="503"/>
      <c r="EP23" s="503"/>
      <c r="EQ23" s="503"/>
      <c r="ER23" s="503"/>
      <c r="ES23" s="503"/>
      <c r="ET23" s="503"/>
      <c r="EU23" s="503"/>
      <c r="EV23" s="503"/>
      <c r="EW23" s="503"/>
      <c r="EX23" s="503"/>
      <c r="EY23" s="503"/>
      <c r="EZ23" s="503"/>
      <c r="FA23" s="503"/>
      <c r="FB23" s="503"/>
      <c r="FC23" s="503"/>
      <c r="FD23" s="503"/>
      <c r="FE23" s="503"/>
      <c r="FF23" s="503"/>
      <c r="FG23" s="503"/>
      <c r="FH23" s="503"/>
      <c r="FI23" s="503"/>
      <c r="FJ23" s="503"/>
      <c r="FK23" s="503"/>
      <c r="FL23" s="503"/>
      <c r="FM23" s="503"/>
      <c r="FN23" s="503"/>
      <c r="FO23" s="503"/>
      <c r="FP23" s="503"/>
      <c r="FQ23" s="503"/>
      <c r="FR23" s="503"/>
      <c r="FS23" s="503"/>
      <c r="FT23" s="503"/>
      <c r="FU23" s="503"/>
      <c r="FV23" s="503"/>
      <c r="FW23" s="503"/>
      <c r="FX23" s="503"/>
      <c r="FY23" s="503"/>
      <c r="FZ23" s="503"/>
      <c r="GA23" s="503"/>
      <c r="GB23" s="503"/>
      <c r="GC23" s="503"/>
      <c r="GD23" s="503"/>
      <c r="GE23" s="503"/>
      <c r="GF23" s="503"/>
      <c r="GG23" s="503"/>
      <c r="GH23" s="503"/>
      <c r="GI23" s="503"/>
      <c r="GJ23" s="503"/>
      <c r="GK23" s="503"/>
      <c r="GL23" s="503"/>
      <c r="GM23" s="503"/>
      <c r="GN23" s="503"/>
      <c r="GO23" s="503"/>
      <c r="GP23" s="503"/>
      <c r="GQ23" s="503"/>
      <c r="GR23" s="503"/>
      <c r="GS23" s="503"/>
      <c r="GT23" s="503"/>
      <c r="GU23" s="503"/>
      <c r="GV23" s="503"/>
      <c r="GW23" s="503"/>
      <c r="GX23" s="503"/>
      <c r="GY23" s="503"/>
      <c r="GZ23" s="503"/>
      <c r="HA23" s="503"/>
      <c r="HB23" s="503"/>
      <c r="HC23" s="503"/>
      <c r="HD23" s="503"/>
      <c r="HE23" s="503"/>
      <c r="HF23" s="503"/>
      <c r="HG23" s="503"/>
      <c r="HH23" s="503"/>
      <c r="HI23" s="503"/>
      <c r="HJ23" s="503"/>
      <c r="HK23" s="503"/>
      <c r="HL23" s="503"/>
      <c r="HM23" s="503"/>
      <c r="HN23" s="503"/>
      <c r="HO23" s="503"/>
      <c r="HP23" s="503"/>
      <c r="HQ23" s="503"/>
      <c r="HR23" s="503"/>
      <c r="HS23" s="503"/>
      <c r="HT23" s="503"/>
      <c r="HU23" s="503"/>
      <c r="HV23" s="503"/>
      <c r="HW23" s="503"/>
      <c r="HX23" s="503"/>
      <c r="HY23" s="503"/>
      <c r="HZ23" s="503"/>
      <c r="IA23" s="503"/>
      <c r="IB23" s="503"/>
      <c r="IC23" s="503"/>
      <c r="ID23" s="503"/>
      <c r="IE23" s="503"/>
      <c r="IF23" s="503"/>
      <c r="IG23" s="503"/>
      <c r="IH23" s="503"/>
      <c r="II23" s="503"/>
      <c r="IJ23" s="503"/>
      <c r="IK23" s="503"/>
      <c r="IL23" s="503"/>
      <c r="IM23" s="503"/>
      <c r="IN23" s="503"/>
      <c r="IO23" s="503"/>
      <c r="IP23" s="503"/>
      <c r="IQ23" s="503"/>
      <c r="IR23" s="503"/>
      <c r="IS23" s="503"/>
      <c r="IT23" s="503"/>
      <c r="IU23" s="503"/>
      <c r="IV23" s="503"/>
      <c r="IW23" s="503"/>
      <c r="IX23" s="503"/>
      <c r="IY23" s="503"/>
      <c r="IZ23" s="503"/>
      <c r="JA23" s="503"/>
      <c r="JB23" s="503"/>
      <c r="JC23" s="503"/>
      <c r="JD23" s="503"/>
      <c r="JE23" s="503"/>
      <c r="JF23" s="503"/>
      <c r="JG23" s="503"/>
      <c r="JH23" s="503"/>
      <c r="JI23" s="503"/>
      <c r="JJ23" s="503"/>
      <c r="JK23" s="503"/>
      <c r="JL23" s="503"/>
      <c r="JM23" s="503"/>
      <c r="JN23" s="503"/>
      <c r="JO23" s="503"/>
      <c r="JP23" s="503"/>
      <c r="JQ23" s="503"/>
      <c r="JR23" s="503"/>
      <c r="JS23" s="503"/>
      <c r="JT23" s="503"/>
      <c r="JU23" s="503"/>
      <c r="JV23" s="503"/>
      <c r="JW23" s="503"/>
      <c r="JX23" s="503"/>
      <c r="JY23" s="503"/>
      <c r="JZ23" s="503"/>
      <c r="KA23" s="503"/>
      <c r="KB23" s="503"/>
      <c r="KC23" s="503"/>
      <c r="KD23" s="503"/>
      <c r="KE23" s="503"/>
      <c r="KF23" s="503"/>
      <c r="KG23" s="503"/>
      <c r="KH23" s="503"/>
      <c r="KI23" s="503"/>
      <c r="KJ23" s="503"/>
      <c r="KK23" s="503"/>
      <c r="KL23" s="503"/>
      <c r="KM23" s="503"/>
      <c r="KN23" s="503"/>
      <c r="KO23" s="503"/>
      <c r="KP23" s="503"/>
      <c r="KQ23" s="503"/>
      <c r="KR23" s="503"/>
      <c r="KS23" s="503"/>
      <c r="KT23" s="503"/>
      <c r="KU23" s="503"/>
      <c r="KV23" s="503"/>
      <c r="KW23" s="503"/>
      <c r="KX23" s="503"/>
      <c r="KY23" s="503"/>
      <c r="KZ23" s="503"/>
      <c r="LA23" s="503"/>
      <c r="LB23" s="503"/>
      <c r="LC23" s="503"/>
      <c r="LD23" s="503"/>
      <c r="LE23" s="503"/>
      <c r="LF23" s="503"/>
      <c r="LG23" s="503"/>
      <c r="LH23" s="503"/>
      <c r="LI23" s="503"/>
      <c r="LJ23" s="503"/>
      <c r="LK23" s="503"/>
      <c r="LL23" s="503"/>
      <c r="LM23" s="503"/>
    </row>
    <row r="24" spans="1:325" hidden="1">
      <c r="A24" s="474" t="str">
        <f>IF(OR(Data3!B13="Grand Total",Data3!B13=0),"",Data3!B13)</f>
        <v/>
      </c>
      <c r="B24" s="473" t="s">
        <v>539</v>
      </c>
      <c r="C24" s="517" t="str">
        <f ca="1">IFERROR(VLOOKUP(A24,Rezultatai!$B$44:$C$106,2,FALSE),"")</f>
        <v/>
      </c>
      <c r="D24" s="509"/>
      <c r="E24" s="516"/>
      <c r="F24" s="506"/>
      <c r="G24" s="503"/>
      <c r="H24" s="503"/>
      <c r="I24" s="503"/>
      <c r="J24" s="503"/>
      <c r="K24" s="503"/>
      <c r="L24" s="503"/>
      <c r="M24" s="503"/>
      <c r="N24" s="503"/>
      <c r="O24" s="503"/>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503"/>
      <c r="BC24" s="503"/>
      <c r="BD24" s="503"/>
      <c r="BE24" s="503"/>
      <c r="BF24" s="503"/>
      <c r="BG24" s="503"/>
      <c r="BH24" s="503"/>
      <c r="BI24" s="503"/>
      <c r="BJ24" s="503"/>
      <c r="BK24" s="503"/>
      <c r="BL24" s="503"/>
      <c r="BM24" s="503"/>
      <c r="BN24" s="503"/>
      <c r="BO24" s="503"/>
      <c r="BP24" s="503"/>
      <c r="BQ24" s="503"/>
      <c r="BR24" s="503"/>
      <c r="BS24" s="503"/>
      <c r="BT24" s="503"/>
      <c r="BU24" s="503"/>
      <c r="BV24" s="503"/>
      <c r="BW24" s="503"/>
      <c r="BX24" s="503"/>
      <c r="BY24" s="503"/>
      <c r="BZ24" s="503"/>
      <c r="CA24" s="503"/>
      <c r="CB24" s="503"/>
      <c r="CC24" s="503"/>
      <c r="CD24" s="503"/>
      <c r="CE24" s="503"/>
      <c r="CF24" s="503"/>
      <c r="CG24" s="503"/>
      <c r="CH24" s="503"/>
      <c r="CI24" s="503"/>
      <c r="CJ24" s="503"/>
      <c r="CK24" s="503"/>
      <c r="CL24" s="503"/>
      <c r="CM24" s="503"/>
      <c r="CN24" s="503"/>
      <c r="CO24" s="503"/>
      <c r="CP24" s="503"/>
      <c r="CQ24" s="503"/>
      <c r="CR24" s="503"/>
      <c r="CS24" s="503"/>
      <c r="CT24" s="503"/>
      <c r="CU24" s="503"/>
      <c r="CV24" s="503"/>
      <c r="CW24" s="503"/>
      <c r="CX24" s="503"/>
      <c r="CY24" s="503"/>
      <c r="CZ24" s="503"/>
      <c r="DA24" s="503"/>
      <c r="DB24" s="503"/>
      <c r="DC24" s="503"/>
      <c r="DD24" s="503"/>
      <c r="DE24" s="503"/>
      <c r="DF24" s="503"/>
      <c r="DG24" s="503"/>
      <c r="DH24" s="503"/>
      <c r="DI24" s="503"/>
      <c r="DJ24" s="503"/>
      <c r="DK24" s="503"/>
      <c r="DL24" s="503"/>
      <c r="DM24" s="503"/>
      <c r="DN24" s="503"/>
      <c r="DO24" s="503"/>
      <c r="DP24" s="503"/>
      <c r="DQ24" s="503"/>
      <c r="DR24" s="503"/>
      <c r="DS24" s="503"/>
      <c r="DT24" s="503"/>
      <c r="DU24" s="503"/>
      <c r="DV24" s="503"/>
      <c r="DW24" s="503"/>
      <c r="DX24" s="503"/>
      <c r="DY24" s="503"/>
      <c r="DZ24" s="503"/>
      <c r="EA24" s="503"/>
      <c r="EB24" s="503"/>
      <c r="EC24" s="503"/>
      <c r="ED24" s="503"/>
      <c r="EE24" s="503"/>
      <c r="EF24" s="503"/>
      <c r="EG24" s="503"/>
      <c r="EH24" s="503"/>
      <c r="EI24" s="503"/>
      <c r="EJ24" s="503"/>
      <c r="EK24" s="503"/>
      <c r="EL24" s="503"/>
      <c r="EM24" s="503"/>
      <c r="EN24" s="503"/>
      <c r="EO24" s="503"/>
      <c r="EP24" s="503"/>
      <c r="EQ24" s="503"/>
      <c r="ER24" s="503"/>
      <c r="ES24" s="503"/>
      <c r="ET24" s="503"/>
      <c r="EU24" s="503"/>
      <c r="EV24" s="503"/>
      <c r="EW24" s="503"/>
      <c r="EX24" s="503"/>
      <c r="EY24" s="503"/>
      <c r="EZ24" s="503"/>
      <c r="FA24" s="503"/>
      <c r="FB24" s="503"/>
      <c r="FC24" s="503"/>
      <c r="FD24" s="503"/>
      <c r="FE24" s="503"/>
      <c r="FF24" s="503"/>
      <c r="FG24" s="503"/>
      <c r="FH24" s="503"/>
      <c r="FI24" s="503"/>
      <c r="FJ24" s="503"/>
      <c r="FK24" s="503"/>
      <c r="FL24" s="503"/>
      <c r="FM24" s="503"/>
      <c r="FN24" s="503"/>
      <c r="FO24" s="503"/>
      <c r="FP24" s="503"/>
      <c r="FQ24" s="503"/>
      <c r="FR24" s="503"/>
      <c r="FS24" s="503"/>
      <c r="FT24" s="503"/>
      <c r="FU24" s="503"/>
      <c r="FV24" s="503"/>
      <c r="FW24" s="503"/>
      <c r="FX24" s="503"/>
      <c r="FY24" s="503"/>
      <c r="FZ24" s="503"/>
      <c r="GA24" s="503"/>
      <c r="GB24" s="503"/>
      <c r="GC24" s="503"/>
      <c r="GD24" s="503"/>
      <c r="GE24" s="503"/>
      <c r="GF24" s="503"/>
      <c r="GG24" s="503"/>
      <c r="GH24" s="503"/>
      <c r="GI24" s="503"/>
      <c r="GJ24" s="503"/>
      <c r="GK24" s="503"/>
      <c r="GL24" s="503"/>
      <c r="GM24" s="503"/>
      <c r="GN24" s="503"/>
      <c r="GO24" s="503"/>
      <c r="GP24" s="503"/>
      <c r="GQ24" s="503"/>
      <c r="GR24" s="503"/>
      <c r="GS24" s="503"/>
      <c r="GT24" s="503"/>
      <c r="GU24" s="503"/>
      <c r="GV24" s="503"/>
      <c r="GW24" s="503"/>
      <c r="GX24" s="503"/>
      <c r="GY24" s="503"/>
      <c r="GZ24" s="503"/>
      <c r="HA24" s="503"/>
      <c r="HB24" s="503"/>
      <c r="HC24" s="503"/>
      <c r="HD24" s="503"/>
      <c r="HE24" s="503"/>
      <c r="HF24" s="503"/>
      <c r="HG24" s="503"/>
      <c r="HH24" s="503"/>
      <c r="HI24" s="503"/>
      <c r="HJ24" s="503"/>
      <c r="HK24" s="503"/>
      <c r="HL24" s="503"/>
      <c r="HM24" s="503"/>
      <c r="HN24" s="503"/>
      <c r="HO24" s="503"/>
      <c r="HP24" s="503"/>
      <c r="HQ24" s="503"/>
      <c r="HR24" s="503"/>
      <c r="HS24" s="503"/>
      <c r="HT24" s="503"/>
      <c r="HU24" s="503"/>
      <c r="HV24" s="503"/>
      <c r="HW24" s="503"/>
      <c r="HX24" s="503"/>
      <c r="HY24" s="503"/>
      <c r="HZ24" s="503"/>
      <c r="IA24" s="503"/>
      <c r="IB24" s="503"/>
      <c r="IC24" s="503"/>
      <c r="ID24" s="503"/>
      <c r="IE24" s="503"/>
      <c r="IF24" s="503"/>
      <c r="IG24" s="503"/>
      <c r="IH24" s="503"/>
      <c r="II24" s="503"/>
      <c r="IJ24" s="503"/>
      <c r="IK24" s="503"/>
      <c r="IL24" s="503"/>
      <c r="IM24" s="503"/>
      <c r="IN24" s="503"/>
      <c r="IO24" s="503"/>
      <c r="IP24" s="503"/>
      <c r="IQ24" s="503"/>
      <c r="IR24" s="503"/>
      <c r="IS24" s="503"/>
      <c r="IT24" s="503"/>
      <c r="IU24" s="503"/>
      <c r="IV24" s="503"/>
      <c r="IW24" s="503"/>
      <c r="IX24" s="503"/>
      <c r="IY24" s="503"/>
      <c r="IZ24" s="503"/>
      <c r="JA24" s="503"/>
      <c r="JB24" s="503"/>
      <c r="JC24" s="503"/>
      <c r="JD24" s="503"/>
      <c r="JE24" s="503"/>
      <c r="JF24" s="503"/>
      <c r="JG24" s="503"/>
      <c r="JH24" s="503"/>
      <c r="JI24" s="503"/>
      <c r="JJ24" s="503"/>
      <c r="JK24" s="503"/>
      <c r="JL24" s="503"/>
      <c r="JM24" s="503"/>
      <c r="JN24" s="503"/>
      <c r="JO24" s="503"/>
      <c r="JP24" s="503"/>
      <c r="JQ24" s="503"/>
      <c r="JR24" s="503"/>
      <c r="JS24" s="503"/>
      <c r="JT24" s="503"/>
      <c r="JU24" s="503"/>
      <c r="JV24" s="503"/>
      <c r="JW24" s="503"/>
      <c r="JX24" s="503"/>
      <c r="JY24" s="503"/>
      <c r="JZ24" s="503"/>
      <c r="KA24" s="503"/>
      <c r="KB24" s="503"/>
      <c r="KC24" s="503"/>
      <c r="KD24" s="503"/>
      <c r="KE24" s="503"/>
      <c r="KF24" s="503"/>
      <c r="KG24" s="503"/>
      <c r="KH24" s="503"/>
      <c r="KI24" s="503"/>
      <c r="KJ24" s="503"/>
      <c r="KK24" s="503"/>
      <c r="KL24" s="503"/>
      <c r="KM24" s="503"/>
      <c r="KN24" s="503"/>
      <c r="KO24" s="503"/>
      <c r="KP24" s="503"/>
      <c r="KQ24" s="503"/>
      <c r="KR24" s="503"/>
      <c r="KS24" s="503"/>
      <c r="KT24" s="503"/>
      <c r="KU24" s="503"/>
      <c r="KV24" s="503"/>
      <c r="KW24" s="503"/>
      <c r="KX24" s="503"/>
      <c r="KY24" s="503"/>
      <c r="KZ24" s="503"/>
      <c r="LA24" s="503"/>
      <c r="LB24" s="503"/>
      <c r="LC24" s="503"/>
      <c r="LD24" s="503"/>
      <c r="LE24" s="503"/>
      <c r="LF24" s="503"/>
      <c r="LG24" s="503"/>
      <c r="LH24" s="503"/>
      <c r="LI24" s="503"/>
      <c r="LJ24" s="503"/>
      <c r="LK24" s="503"/>
      <c r="LL24" s="503"/>
      <c r="LM24" s="503"/>
    </row>
    <row r="25" spans="1:325" hidden="1">
      <c r="A25" s="474" t="str">
        <f>IF(OR(Data3!B14="Grand Total",Data3!B14=0),"",Data3!B14)</f>
        <v/>
      </c>
      <c r="B25" s="473" t="s">
        <v>540</v>
      </c>
      <c r="C25" s="517" t="str">
        <f ca="1">IFERROR(VLOOKUP(A25,Rezultatai!$B$44:$C$106,2,FALSE),"")</f>
        <v/>
      </c>
      <c r="D25" s="509"/>
      <c r="E25" s="516"/>
      <c r="F25" s="506"/>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503"/>
      <c r="BC25" s="503"/>
      <c r="BD25" s="503"/>
      <c r="BE25" s="503"/>
      <c r="BF25" s="503"/>
      <c r="BG25" s="503"/>
      <c r="BH25" s="503"/>
      <c r="BI25" s="503"/>
      <c r="BJ25" s="503"/>
      <c r="BK25" s="503"/>
      <c r="BL25" s="503"/>
      <c r="BM25" s="503"/>
      <c r="BN25" s="503"/>
      <c r="BO25" s="503"/>
      <c r="BP25" s="503"/>
      <c r="BQ25" s="503"/>
      <c r="BR25" s="503"/>
      <c r="BS25" s="503"/>
      <c r="BT25" s="503"/>
      <c r="BU25" s="503"/>
      <c r="BV25" s="503"/>
      <c r="BW25" s="503"/>
      <c r="BX25" s="503"/>
      <c r="BY25" s="503"/>
      <c r="BZ25" s="503"/>
      <c r="CA25" s="503"/>
      <c r="CB25" s="503"/>
      <c r="CC25" s="503"/>
      <c r="CD25" s="503"/>
      <c r="CE25" s="503"/>
      <c r="CF25" s="503"/>
      <c r="CG25" s="503"/>
      <c r="CH25" s="503"/>
      <c r="CI25" s="503"/>
      <c r="CJ25" s="503"/>
      <c r="CK25" s="503"/>
      <c r="CL25" s="503"/>
      <c r="CM25" s="503"/>
      <c r="CN25" s="503"/>
      <c r="CO25" s="503"/>
      <c r="CP25" s="503"/>
      <c r="CQ25" s="503"/>
      <c r="CR25" s="503"/>
      <c r="CS25" s="503"/>
      <c r="CT25" s="503"/>
      <c r="CU25" s="503"/>
      <c r="CV25" s="503"/>
      <c r="CW25" s="503"/>
      <c r="CX25" s="503"/>
      <c r="CY25" s="503"/>
      <c r="CZ25" s="503"/>
      <c r="DA25" s="503"/>
      <c r="DB25" s="503"/>
      <c r="DC25" s="503"/>
      <c r="DD25" s="503"/>
      <c r="DE25" s="503"/>
      <c r="DF25" s="503"/>
      <c r="DG25" s="503"/>
      <c r="DH25" s="503"/>
      <c r="DI25" s="503"/>
      <c r="DJ25" s="503"/>
      <c r="DK25" s="503"/>
      <c r="DL25" s="503"/>
      <c r="DM25" s="503"/>
      <c r="DN25" s="503"/>
      <c r="DO25" s="503"/>
      <c r="DP25" s="503"/>
      <c r="DQ25" s="503"/>
      <c r="DR25" s="503"/>
      <c r="DS25" s="503"/>
      <c r="DT25" s="503"/>
      <c r="DU25" s="503"/>
      <c r="DV25" s="503"/>
      <c r="DW25" s="503"/>
      <c r="DX25" s="503"/>
      <c r="DY25" s="503"/>
      <c r="DZ25" s="503"/>
      <c r="EA25" s="503"/>
      <c r="EB25" s="503"/>
      <c r="EC25" s="503"/>
      <c r="ED25" s="503"/>
      <c r="EE25" s="503"/>
      <c r="EF25" s="503"/>
      <c r="EG25" s="503"/>
      <c r="EH25" s="503"/>
      <c r="EI25" s="503"/>
      <c r="EJ25" s="503"/>
      <c r="EK25" s="503"/>
      <c r="EL25" s="503"/>
      <c r="EM25" s="503"/>
      <c r="EN25" s="503"/>
      <c r="EO25" s="503"/>
      <c r="EP25" s="503"/>
      <c r="EQ25" s="503"/>
      <c r="ER25" s="503"/>
      <c r="ES25" s="503"/>
      <c r="ET25" s="503"/>
      <c r="EU25" s="503"/>
      <c r="EV25" s="503"/>
      <c r="EW25" s="503"/>
      <c r="EX25" s="503"/>
      <c r="EY25" s="503"/>
      <c r="EZ25" s="503"/>
      <c r="FA25" s="503"/>
      <c r="FB25" s="503"/>
      <c r="FC25" s="503"/>
      <c r="FD25" s="503"/>
      <c r="FE25" s="503"/>
      <c r="FF25" s="503"/>
      <c r="FG25" s="503"/>
      <c r="FH25" s="503"/>
      <c r="FI25" s="503"/>
      <c r="FJ25" s="503"/>
      <c r="FK25" s="503"/>
      <c r="FL25" s="503"/>
      <c r="FM25" s="503"/>
      <c r="FN25" s="503"/>
      <c r="FO25" s="503"/>
      <c r="FP25" s="503"/>
      <c r="FQ25" s="503"/>
      <c r="FR25" s="503"/>
      <c r="FS25" s="503"/>
      <c r="FT25" s="503"/>
      <c r="FU25" s="503"/>
      <c r="FV25" s="503"/>
      <c r="FW25" s="503"/>
      <c r="FX25" s="503"/>
      <c r="FY25" s="503"/>
      <c r="FZ25" s="503"/>
      <c r="GA25" s="503"/>
      <c r="GB25" s="503"/>
      <c r="GC25" s="503"/>
      <c r="GD25" s="503"/>
      <c r="GE25" s="503"/>
      <c r="GF25" s="503"/>
      <c r="GG25" s="503"/>
      <c r="GH25" s="503"/>
      <c r="GI25" s="503"/>
      <c r="GJ25" s="503"/>
      <c r="GK25" s="503"/>
      <c r="GL25" s="503"/>
      <c r="GM25" s="503"/>
      <c r="GN25" s="503"/>
      <c r="GO25" s="503"/>
      <c r="GP25" s="503"/>
      <c r="GQ25" s="503"/>
      <c r="GR25" s="503"/>
      <c r="GS25" s="503"/>
      <c r="GT25" s="503"/>
      <c r="GU25" s="503"/>
      <c r="GV25" s="503"/>
      <c r="GW25" s="503"/>
      <c r="GX25" s="503"/>
      <c r="GY25" s="503"/>
      <c r="GZ25" s="503"/>
      <c r="HA25" s="503"/>
      <c r="HB25" s="503"/>
      <c r="HC25" s="503"/>
      <c r="HD25" s="503"/>
      <c r="HE25" s="503"/>
      <c r="HF25" s="503"/>
      <c r="HG25" s="503"/>
      <c r="HH25" s="503"/>
      <c r="HI25" s="503"/>
      <c r="HJ25" s="503"/>
      <c r="HK25" s="503"/>
      <c r="HL25" s="503"/>
      <c r="HM25" s="503"/>
      <c r="HN25" s="503"/>
      <c r="HO25" s="503"/>
      <c r="HP25" s="503"/>
      <c r="HQ25" s="503"/>
      <c r="HR25" s="503"/>
      <c r="HS25" s="503"/>
      <c r="HT25" s="503"/>
      <c r="HU25" s="503"/>
      <c r="HV25" s="503"/>
      <c r="HW25" s="503"/>
      <c r="HX25" s="503"/>
      <c r="HY25" s="503"/>
      <c r="HZ25" s="503"/>
      <c r="IA25" s="503"/>
      <c r="IB25" s="503"/>
      <c r="IC25" s="503"/>
      <c r="ID25" s="503"/>
      <c r="IE25" s="503"/>
      <c r="IF25" s="503"/>
      <c r="IG25" s="503"/>
      <c r="IH25" s="503"/>
      <c r="II25" s="503"/>
      <c r="IJ25" s="503"/>
      <c r="IK25" s="503"/>
      <c r="IL25" s="503"/>
      <c r="IM25" s="503"/>
      <c r="IN25" s="503"/>
      <c r="IO25" s="503"/>
      <c r="IP25" s="503"/>
      <c r="IQ25" s="503"/>
      <c r="IR25" s="503"/>
      <c r="IS25" s="503"/>
      <c r="IT25" s="503"/>
      <c r="IU25" s="503"/>
      <c r="IV25" s="503"/>
      <c r="IW25" s="503"/>
      <c r="IX25" s="503"/>
      <c r="IY25" s="503"/>
      <c r="IZ25" s="503"/>
      <c r="JA25" s="503"/>
      <c r="JB25" s="503"/>
      <c r="JC25" s="503"/>
      <c r="JD25" s="503"/>
      <c r="JE25" s="503"/>
      <c r="JF25" s="503"/>
      <c r="JG25" s="503"/>
      <c r="JH25" s="503"/>
      <c r="JI25" s="503"/>
      <c r="JJ25" s="503"/>
      <c r="JK25" s="503"/>
      <c r="JL25" s="503"/>
      <c r="JM25" s="503"/>
      <c r="JN25" s="503"/>
      <c r="JO25" s="503"/>
      <c r="JP25" s="503"/>
      <c r="JQ25" s="503"/>
      <c r="JR25" s="503"/>
      <c r="JS25" s="503"/>
      <c r="JT25" s="503"/>
      <c r="JU25" s="503"/>
      <c r="JV25" s="503"/>
      <c r="JW25" s="503"/>
      <c r="JX25" s="503"/>
      <c r="JY25" s="503"/>
      <c r="JZ25" s="503"/>
      <c r="KA25" s="503"/>
      <c r="KB25" s="503"/>
      <c r="KC25" s="503"/>
      <c r="KD25" s="503"/>
      <c r="KE25" s="503"/>
      <c r="KF25" s="503"/>
      <c r="KG25" s="503"/>
      <c r="KH25" s="503"/>
      <c r="KI25" s="503"/>
      <c r="KJ25" s="503"/>
      <c r="KK25" s="503"/>
      <c r="KL25" s="503"/>
      <c r="KM25" s="503"/>
      <c r="KN25" s="503"/>
      <c r="KO25" s="503"/>
      <c r="KP25" s="503"/>
      <c r="KQ25" s="503"/>
      <c r="KR25" s="503"/>
      <c r="KS25" s="503"/>
      <c r="KT25" s="503"/>
      <c r="KU25" s="503"/>
      <c r="KV25" s="503"/>
      <c r="KW25" s="503"/>
      <c r="KX25" s="503"/>
      <c r="KY25" s="503"/>
      <c r="KZ25" s="503"/>
      <c r="LA25" s="503"/>
      <c r="LB25" s="503"/>
      <c r="LC25" s="503"/>
      <c r="LD25" s="503"/>
      <c r="LE25" s="503"/>
      <c r="LF25" s="503"/>
      <c r="LG25" s="503"/>
      <c r="LH25" s="503"/>
      <c r="LI25" s="503"/>
      <c r="LJ25" s="503"/>
      <c r="LK25" s="503"/>
      <c r="LL25" s="503"/>
      <c r="LM25" s="503"/>
    </row>
    <row r="26" spans="1:325" hidden="1">
      <c r="A26" s="474" t="str">
        <f>IF(OR(Data3!B15="Grand Total",Data3!B15=0),"",Data3!B15)</f>
        <v/>
      </c>
      <c r="B26" s="473" t="s">
        <v>541</v>
      </c>
      <c r="C26" s="517" t="str">
        <f ca="1">IFERROR(VLOOKUP(A26,Rezultatai!$B$44:$C$106,2,FALSE),"")</f>
        <v/>
      </c>
      <c r="D26" s="509"/>
      <c r="E26" s="516"/>
      <c r="F26" s="506"/>
      <c r="G26" s="503"/>
      <c r="H26" s="503"/>
      <c r="I26" s="503"/>
      <c r="J26" s="503"/>
      <c r="K26" s="503"/>
      <c r="L26" s="503"/>
      <c r="M26" s="503"/>
      <c r="N26" s="503"/>
      <c r="O26" s="503"/>
      <c r="P26" s="503"/>
      <c r="Q26" s="503"/>
      <c r="R26" s="503"/>
      <c r="S26" s="503"/>
      <c r="T26" s="503"/>
      <c r="U26" s="503"/>
      <c r="V26" s="503"/>
      <c r="W26" s="503"/>
      <c r="X26" s="503"/>
      <c r="Y26" s="503"/>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503"/>
      <c r="BC26" s="503"/>
      <c r="BD26" s="503"/>
      <c r="BE26" s="503"/>
      <c r="BF26" s="503"/>
      <c r="BG26" s="503"/>
      <c r="BH26" s="503"/>
      <c r="BI26" s="503"/>
      <c r="BJ26" s="503"/>
      <c r="BK26" s="503"/>
      <c r="BL26" s="503"/>
      <c r="BM26" s="503"/>
      <c r="BN26" s="503"/>
      <c r="BO26" s="503"/>
      <c r="BP26" s="503"/>
      <c r="BQ26" s="503"/>
      <c r="BR26" s="503"/>
      <c r="BS26" s="503"/>
      <c r="BT26" s="503"/>
      <c r="BU26" s="503"/>
      <c r="BV26" s="503"/>
      <c r="BW26" s="503"/>
      <c r="BX26" s="503"/>
      <c r="BY26" s="503"/>
      <c r="BZ26" s="503"/>
      <c r="CA26" s="503"/>
      <c r="CB26" s="503"/>
      <c r="CC26" s="503"/>
      <c r="CD26" s="503"/>
      <c r="CE26" s="503"/>
      <c r="CF26" s="503"/>
      <c r="CG26" s="503"/>
      <c r="CH26" s="503"/>
      <c r="CI26" s="503"/>
      <c r="CJ26" s="503"/>
      <c r="CK26" s="503"/>
      <c r="CL26" s="503"/>
      <c r="CM26" s="503"/>
      <c r="CN26" s="503"/>
      <c r="CO26" s="503"/>
      <c r="CP26" s="503"/>
      <c r="CQ26" s="503"/>
      <c r="CR26" s="503"/>
      <c r="CS26" s="503"/>
      <c r="CT26" s="503"/>
      <c r="CU26" s="503"/>
      <c r="CV26" s="503"/>
      <c r="CW26" s="503"/>
      <c r="CX26" s="503"/>
      <c r="CY26" s="503"/>
      <c r="CZ26" s="503"/>
      <c r="DA26" s="503"/>
      <c r="DB26" s="503"/>
      <c r="DC26" s="503"/>
      <c r="DD26" s="503"/>
      <c r="DE26" s="503"/>
      <c r="DF26" s="503"/>
      <c r="DG26" s="503"/>
      <c r="DH26" s="503"/>
      <c r="DI26" s="503"/>
      <c r="DJ26" s="503"/>
      <c r="DK26" s="503"/>
      <c r="DL26" s="503"/>
      <c r="DM26" s="503"/>
      <c r="DN26" s="503"/>
      <c r="DO26" s="503"/>
      <c r="DP26" s="503"/>
      <c r="DQ26" s="503"/>
      <c r="DR26" s="503"/>
      <c r="DS26" s="503"/>
      <c r="DT26" s="503"/>
      <c r="DU26" s="503"/>
      <c r="DV26" s="503"/>
      <c r="DW26" s="503"/>
      <c r="DX26" s="503"/>
      <c r="DY26" s="503"/>
      <c r="DZ26" s="503"/>
      <c r="EA26" s="503"/>
      <c r="EB26" s="503"/>
      <c r="EC26" s="503"/>
      <c r="ED26" s="503"/>
      <c r="EE26" s="503"/>
      <c r="EF26" s="503"/>
      <c r="EG26" s="503"/>
      <c r="EH26" s="503"/>
      <c r="EI26" s="503"/>
      <c r="EJ26" s="503"/>
      <c r="EK26" s="503"/>
      <c r="EL26" s="503"/>
      <c r="EM26" s="503"/>
      <c r="EN26" s="503"/>
      <c r="EO26" s="503"/>
      <c r="EP26" s="503"/>
      <c r="EQ26" s="503"/>
      <c r="ER26" s="503"/>
      <c r="ES26" s="503"/>
      <c r="ET26" s="503"/>
      <c r="EU26" s="503"/>
      <c r="EV26" s="503"/>
      <c r="EW26" s="503"/>
      <c r="EX26" s="503"/>
      <c r="EY26" s="503"/>
      <c r="EZ26" s="503"/>
      <c r="FA26" s="503"/>
      <c r="FB26" s="503"/>
      <c r="FC26" s="503"/>
      <c r="FD26" s="503"/>
      <c r="FE26" s="503"/>
      <c r="FF26" s="503"/>
      <c r="FG26" s="503"/>
      <c r="FH26" s="503"/>
      <c r="FI26" s="503"/>
      <c r="FJ26" s="503"/>
      <c r="FK26" s="503"/>
      <c r="FL26" s="503"/>
      <c r="FM26" s="503"/>
      <c r="FN26" s="503"/>
      <c r="FO26" s="503"/>
      <c r="FP26" s="503"/>
      <c r="FQ26" s="503"/>
      <c r="FR26" s="503"/>
      <c r="FS26" s="503"/>
      <c r="FT26" s="503"/>
      <c r="FU26" s="503"/>
      <c r="FV26" s="503"/>
      <c r="FW26" s="503"/>
      <c r="FX26" s="503"/>
      <c r="FY26" s="503"/>
      <c r="FZ26" s="503"/>
      <c r="GA26" s="503"/>
      <c r="GB26" s="503"/>
      <c r="GC26" s="503"/>
      <c r="GD26" s="503"/>
      <c r="GE26" s="503"/>
      <c r="GF26" s="503"/>
      <c r="GG26" s="503"/>
      <c r="GH26" s="503"/>
      <c r="GI26" s="503"/>
      <c r="GJ26" s="503"/>
      <c r="GK26" s="503"/>
      <c r="GL26" s="503"/>
      <c r="GM26" s="503"/>
      <c r="GN26" s="503"/>
      <c r="GO26" s="503"/>
      <c r="GP26" s="503"/>
      <c r="GQ26" s="503"/>
      <c r="GR26" s="503"/>
      <c r="GS26" s="503"/>
      <c r="GT26" s="503"/>
      <c r="GU26" s="503"/>
      <c r="GV26" s="503"/>
      <c r="GW26" s="503"/>
      <c r="GX26" s="503"/>
      <c r="GY26" s="503"/>
      <c r="GZ26" s="503"/>
      <c r="HA26" s="503"/>
      <c r="HB26" s="503"/>
      <c r="HC26" s="503"/>
      <c r="HD26" s="503"/>
      <c r="HE26" s="503"/>
      <c r="HF26" s="503"/>
      <c r="HG26" s="503"/>
      <c r="HH26" s="503"/>
      <c r="HI26" s="503"/>
      <c r="HJ26" s="503"/>
      <c r="HK26" s="503"/>
      <c r="HL26" s="503"/>
      <c r="HM26" s="503"/>
      <c r="HN26" s="503"/>
      <c r="HO26" s="503"/>
      <c r="HP26" s="503"/>
      <c r="HQ26" s="503"/>
      <c r="HR26" s="503"/>
      <c r="HS26" s="503"/>
      <c r="HT26" s="503"/>
      <c r="HU26" s="503"/>
      <c r="HV26" s="503"/>
      <c r="HW26" s="503"/>
      <c r="HX26" s="503"/>
      <c r="HY26" s="503"/>
      <c r="HZ26" s="503"/>
      <c r="IA26" s="503"/>
      <c r="IB26" s="503"/>
      <c r="IC26" s="503"/>
      <c r="ID26" s="503"/>
      <c r="IE26" s="503"/>
      <c r="IF26" s="503"/>
      <c r="IG26" s="503"/>
      <c r="IH26" s="503"/>
      <c r="II26" s="503"/>
      <c r="IJ26" s="503"/>
      <c r="IK26" s="503"/>
      <c r="IL26" s="503"/>
      <c r="IM26" s="503"/>
      <c r="IN26" s="503"/>
      <c r="IO26" s="503"/>
      <c r="IP26" s="503"/>
      <c r="IQ26" s="503"/>
      <c r="IR26" s="503"/>
      <c r="IS26" s="503"/>
      <c r="IT26" s="503"/>
      <c r="IU26" s="503"/>
      <c r="IV26" s="503"/>
      <c r="IW26" s="503"/>
      <c r="IX26" s="503"/>
      <c r="IY26" s="503"/>
      <c r="IZ26" s="503"/>
      <c r="JA26" s="503"/>
      <c r="JB26" s="503"/>
      <c r="JC26" s="503"/>
      <c r="JD26" s="503"/>
      <c r="JE26" s="503"/>
      <c r="JF26" s="503"/>
      <c r="JG26" s="503"/>
      <c r="JH26" s="503"/>
      <c r="JI26" s="503"/>
      <c r="JJ26" s="503"/>
      <c r="JK26" s="503"/>
      <c r="JL26" s="503"/>
      <c r="JM26" s="503"/>
      <c r="JN26" s="503"/>
      <c r="JO26" s="503"/>
      <c r="JP26" s="503"/>
      <c r="JQ26" s="503"/>
      <c r="JR26" s="503"/>
      <c r="JS26" s="503"/>
      <c r="JT26" s="503"/>
      <c r="JU26" s="503"/>
      <c r="JV26" s="503"/>
      <c r="JW26" s="503"/>
      <c r="JX26" s="503"/>
      <c r="JY26" s="503"/>
      <c r="JZ26" s="503"/>
      <c r="KA26" s="503"/>
      <c r="KB26" s="503"/>
      <c r="KC26" s="503"/>
      <c r="KD26" s="503"/>
      <c r="KE26" s="503"/>
      <c r="KF26" s="503"/>
      <c r="KG26" s="503"/>
      <c r="KH26" s="503"/>
      <c r="KI26" s="503"/>
      <c r="KJ26" s="503"/>
      <c r="KK26" s="503"/>
      <c r="KL26" s="503"/>
      <c r="KM26" s="503"/>
      <c r="KN26" s="503"/>
      <c r="KO26" s="503"/>
      <c r="KP26" s="503"/>
      <c r="KQ26" s="503"/>
      <c r="KR26" s="503"/>
      <c r="KS26" s="503"/>
      <c r="KT26" s="503"/>
      <c r="KU26" s="503"/>
      <c r="KV26" s="503"/>
      <c r="KW26" s="503"/>
      <c r="KX26" s="503"/>
      <c r="KY26" s="503"/>
      <c r="KZ26" s="503"/>
      <c r="LA26" s="503"/>
      <c r="LB26" s="503"/>
      <c r="LC26" s="503"/>
      <c r="LD26" s="503"/>
      <c r="LE26" s="503"/>
      <c r="LF26" s="503"/>
      <c r="LG26" s="503"/>
      <c r="LH26" s="503"/>
      <c r="LI26" s="503"/>
      <c r="LJ26" s="503"/>
      <c r="LK26" s="503"/>
      <c r="LL26" s="503"/>
      <c r="LM26" s="503"/>
    </row>
    <row r="27" spans="1:325" hidden="1">
      <c r="A27" s="474" t="str">
        <f>IF(OR(Data3!B16="Grand Total",Data3!B16=0),"",Data3!B16)</f>
        <v/>
      </c>
      <c r="B27" s="473" t="s">
        <v>542</v>
      </c>
      <c r="C27" s="517" t="str">
        <f ca="1">IFERROR(VLOOKUP(A27,Rezultatai!$B$44:$C$106,2,FALSE),"")</f>
        <v/>
      </c>
      <c r="D27" s="509"/>
      <c r="E27" s="516"/>
      <c r="F27" s="506"/>
      <c r="G27" s="503"/>
      <c r="H27" s="503"/>
      <c r="I27" s="503"/>
      <c r="J27" s="503"/>
      <c r="K27" s="503"/>
      <c r="L27" s="503"/>
      <c r="M27" s="503"/>
      <c r="N27" s="503"/>
      <c r="O27" s="503"/>
      <c r="P27" s="503"/>
      <c r="Q27" s="503"/>
      <c r="R27" s="503"/>
      <c r="S27" s="503"/>
      <c r="T27" s="503"/>
      <c r="U27" s="503"/>
      <c r="V27" s="503"/>
      <c r="W27" s="503"/>
      <c r="X27" s="503"/>
      <c r="Y27" s="503"/>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503"/>
      <c r="BC27" s="503"/>
      <c r="BD27" s="503"/>
      <c r="BE27" s="503"/>
      <c r="BF27" s="503"/>
      <c r="BG27" s="503"/>
      <c r="BH27" s="503"/>
      <c r="BI27" s="503"/>
      <c r="BJ27" s="503"/>
      <c r="BK27" s="503"/>
      <c r="BL27" s="503"/>
      <c r="BM27" s="503"/>
      <c r="BN27" s="503"/>
      <c r="BO27" s="503"/>
      <c r="BP27" s="503"/>
      <c r="BQ27" s="503"/>
      <c r="BR27" s="503"/>
      <c r="BS27" s="503"/>
      <c r="BT27" s="503"/>
      <c r="BU27" s="503"/>
      <c r="BV27" s="503"/>
      <c r="BW27" s="503"/>
      <c r="BX27" s="503"/>
      <c r="BY27" s="503"/>
      <c r="BZ27" s="503"/>
      <c r="CA27" s="503"/>
      <c r="CB27" s="503"/>
      <c r="CC27" s="503"/>
      <c r="CD27" s="503"/>
      <c r="CE27" s="503"/>
      <c r="CF27" s="503"/>
      <c r="CG27" s="503"/>
      <c r="CH27" s="503"/>
      <c r="CI27" s="503"/>
      <c r="CJ27" s="503"/>
      <c r="CK27" s="503"/>
      <c r="CL27" s="503"/>
      <c r="CM27" s="503"/>
      <c r="CN27" s="503"/>
      <c r="CO27" s="503"/>
      <c r="CP27" s="503"/>
      <c r="CQ27" s="503"/>
      <c r="CR27" s="503"/>
      <c r="CS27" s="503"/>
      <c r="CT27" s="503"/>
      <c r="CU27" s="503"/>
      <c r="CV27" s="503"/>
      <c r="CW27" s="503"/>
      <c r="CX27" s="503"/>
      <c r="CY27" s="503"/>
      <c r="CZ27" s="503"/>
      <c r="DA27" s="503"/>
      <c r="DB27" s="503"/>
      <c r="DC27" s="503"/>
      <c r="DD27" s="503"/>
      <c r="DE27" s="503"/>
      <c r="DF27" s="503"/>
      <c r="DG27" s="503"/>
      <c r="DH27" s="503"/>
      <c r="DI27" s="503"/>
      <c r="DJ27" s="503"/>
      <c r="DK27" s="503"/>
      <c r="DL27" s="503"/>
      <c r="DM27" s="503"/>
      <c r="DN27" s="503"/>
      <c r="DO27" s="503"/>
      <c r="DP27" s="503"/>
      <c r="DQ27" s="503"/>
      <c r="DR27" s="503"/>
      <c r="DS27" s="503"/>
      <c r="DT27" s="503"/>
      <c r="DU27" s="503"/>
      <c r="DV27" s="503"/>
      <c r="DW27" s="503"/>
      <c r="DX27" s="503"/>
      <c r="DY27" s="503"/>
      <c r="DZ27" s="503"/>
      <c r="EA27" s="503"/>
      <c r="EB27" s="503"/>
      <c r="EC27" s="503"/>
      <c r="ED27" s="503"/>
      <c r="EE27" s="503"/>
      <c r="EF27" s="503"/>
      <c r="EG27" s="503"/>
      <c r="EH27" s="503"/>
      <c r="EI27" s="503"/>
      <c r="EJ27" s="503"/>
      <c r="EK27" s="503"/>
      <c r="EL27" s="503"/>
      <c r="EM27" s="503"/>
      <c r="EN27" s="503"/>
      <c r="EO27" s="503"/>
      <c r="EP27" s="503"/>
      <c r="EQ27" s="503"/>
      <c r="ER27" s="503"/>
      <c r="ES27" s="503"/>
      <c r="ET27" s="503"/>
      <c r="EU27" s="503"/>
      <c r="EV27" s="503"/>
      <c r="EW27" s="503"/>
      <c r="EX27" s="503"/>
      <c r="EY27" s="503"/>
      <c r="EZ27" s="503"/>
      <c r="FA27" s="503"/>
      <c r="FB27" s="503"/>
      <c r="FC27" s="503"/>
      <c r="FD27" s="503"/>
      <c r="FE27" s="503"/>
      <c r="FF27" s="503"/>
      <c r="FG27" s="503"/>
      <c r="FH27" s="503"/>
      <c r="FI27" s="503"/>
      <c r="FJ27" s="503"/>
      <c r="FK27" s="503"/>
      <c r="FL27" s="503"/>
      <c r="FM27" s="503"/>
      <c r="FN27" s="503"/>
      <c r="FO27" s="503"/>
      <c r="FP27" s="503"/>
      <c r="FQ27" s="503"/>
      <c r="FR27" s="503"/>
      <c r="FS27" s="503"/>
      <c r="FT27" s="503"/>
      <c r="FU27" s="503"/>
      <c r="FV27" s="503"/>
      <c r="FW27" s="503"/>
      <c r="FX27" s="503"/>
      <c r="FY27" s="503"/>
      <c r="FZ27" s="503"/>
      <c r="GA27" s="503"/>
      <c r="GB27" s="503"/>
      <c r="GC27" s="503"/>
      <c r="GD27" s="503"/>
      <c r="GE27" s="503"/>
      <c r="GF27" s="503"/>
      <c r="GG27" s="503"/>
      <c r="GH27" s="503"/>
      <c r="GI27" s="503"/>
      <c r="GJ27" s="503"/>
      <c r="GK27" s="503"/>
      <c r="GL27" s="503"/>
      <c r="GM27" s="503"/>
      <c r="GN27" s="503"/>
      <c r="GO27" s="503"/>
      <c r="GP27" s="503"/>
      <c r="GQ27" s="503"/>
      <c r="GR27" s="503"/>
      <c r="GS27" s="503"/>
      <c r="GT27" s="503"/>
      <c r="GU27" s="503"/>
      <c r="GV27" s="503"/>
      <c r="GW27" s="503"/>
      <c r="GX27" s="503"/>
      <c r="GY27" s="503"/>
      <c r="GZ27" s="503"/>
      <c r="HA27" s="503"/>
      <c r="HB27" s="503"/>
      <c r="HC27" s="503"/>
      <c r="HD27" s="503"/>
      <c r="HE27" s="503"/>
      <c r="HF27" s="503"/>
      <c r="HG27" s="503"/>
      <c r="HH27" s="503"/>
      <c r="HI27" s="503"/>
      <c r="HJ27" s="503"/>
      <c r="HK27" s="503"/>
      <c r="HL27" s="503"/>
      <c r="HM27" s="503"/>
      <c r="HN27" s="503"/>
      <c r="HO27" s="503"/>
      <c r="HP27" s="503"/>
      <c r="HQ27" s="503"/>
      <c r="HR27" s="503"/>
      <c r="HS27" s="503"/>
      <c r="HT27" s="503"/>
      <c r="HU27" s="503"/>
      <c r="HV27" s="503"/>
      <c r="HW27" s="503"/>
      <c r="HX27" s="503"/>
      <c r="HY27" s="503"/>
      <c r="HZ27" s="503"/>
      <c r="IA27" s="503"/>
      <c r="IB27" s="503"/>
      <c r="IC27" s="503"/>
      <c r="ID27" s="503"/>
      <c r="IE27" s="503"/>
      <c r="IF27" s="503"/>
      <c r="IG27" s="503"/>
      <c r="IH27" s="503"/>
      <c r="II27" s="503"/>
      <c r="IJ27" s="503"/>
      <c r="IK27" s="503"/>
      <c r="IL27" s="503"/>
      <c r="IM27" s="503"/>
      <c r="IN27" s="503"/>
      <c r="IO27" s="503"/>
      <c r="IP27" s="503"/>
      <c r="IQ27" s="503"/>
      <c r="IR27" s="503"/>
      <c r="IS27" s="503"/>
      <c r="IT27" s="503"/>
      <c r="IU27" s="503"/>
      <c r="IV27" s="503"/>
      <c r="IW27" s="503"/>
      <c r="IX27" s="503"/>
      <c r="IY27" s="503"/>
      <c r="IZ27" s="503"/>
      <c r="JA27" s="503"/>
      <c r="JB27" s="503"/>
      <c r="JC27" s="503"/>
      <c r="JD27" s="503"/>
      <c r="JE27" s="503"/>
      <c r="JF27" s="503"/>
      <c r="JG27" s="503"/>
      <c r="JH27" s="503"/>
      <c r="JI27" s="503"/>
      <c r="JJ27" s="503"/>
      <c r="JK27" s="503"/>
      <c r="JL27" s="503"/>
      <c r="JM27" s="503"/>
      <c r="JN27" s="503"/>
      <c r="JO27" s="503"/>
      <c r="JP27" s="503"/>
      <c r="JQ27" s="503"/>
      <c r="JR27" s="503"/>
      <c r="JS27" s="503"/>
      <c r="JT27" s="503"/>
      <c r="JU27" s="503"/>
      <c r="JV27" s="503"/>
      <c r="JW27" s="503"/>
      <c r="JX27" s="503"/>
      <c r="JY27" s="503"/>
      <c r="JZ27" s="503"/>
      <c r="KA27" s="503"/>
      <c r="KB27" s="503"/>
      <c r="KC27" s="503"/>
      <c r="KD27" s="503"/>
      <c r="KE27" s="503"/>
      <c r="KF27" s="503"/>
      <c r="KG27" s="503"/>
      <c r="KH27" s="503"/>
      <c r="KI27" s="503"/>
      <c r="KJ27" s="503"/>
      <c r="KK27" s="503"/>
      <c r="KL27" s="503"/>
      <c r="KM27" s="503"/>
      <c r="KN27" s="503"/>
      <c r="KO27" s="503"/>
      <c r="KP27" s="503"/>
      <c r="KQ27" s="503"/>
      <c r="KR27" s="503"/>
      <c r="KS27" s="503"/>
      <c r="KT27" s="503"/>
      <c r="KU27" s="503"/>
      <c r="KV27" s="503"/>
      <c r="KW27" s="503"/>
      <c r="KX27" s="503"/>
      <c r="KY27" s="503"/>
      <c r="KZ27" s="503"/>
      <c r="LA27" s="503"/>
      <c r="LB27" s="503"/>
      <c r="LC27" s="503"/>
      <c r="LD27" s="503"/>
      <c r="LE27" s="503"/>
      <c r="LF27" s="503"/>
      <c r="LG27" s="503"/>
      <c r="LH27" s="503"/>
      <c r="LI27" s="503"/>
      <c r="LJ27" s="503"/>
      <c r="LK27" s="503"/>
      <c r="LL27" s="503"/>
      <c r="LM27" s="503"/>
    </row>
    <row r="28" spans="1:325" hidden="1">
      <c r="A28" s="474" t="str">
        <f>IF(OR(Data3!B17="Grand Total",Data3!B17=0),"",Data3!B17)</f>
        <v/>
      </c>
      <c r="B28" s="473" t="s">
        <v>543</v>
      </c>
      <c r="C28" s="517" t="str">
        <f ca="1">IFERROR(VLOOKUP(A28,Rezultatai!$B$44:$C$106,2,FALSE),"")</f>
        <v/>
      </c>
      <c r="D28" s="509"/>
      <c r="E28" s="516"/>
      <c r="F28" s="506"/>
      <c r="G28" s="503"/>
      <c r="H28" s="503"/>
      <c r="I28" s="503"/>
      <c r="J28" s="503"/>
      <c r="K28" s="503"/>
      <c r="L28" s="503"/>
      <c r="M28" s="503"/>
      <c r="N28" s="503"/>
      <c r="O28" s="503"/>
      <c r="P28" s="503"/>
      <c r="Q28" s="503"/>
      <c r="R28" s="503"/>
      <c r="S28" s="503"/>
      <c r="T28" s="503"/>
      <c r="U28" s="503"/>
      <c r="V28" s="503"/>
      <c r="W28" s="503"/>
      <c r="X28" s="503"/>
      <c r="Y28" s="503"/>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503"/>
      <c r="BC28" s="503"/>
      <c r="BD28" s="503"/>
      <c r="BE28" s="503"/>
      <c r="BF28" s="503"/>
      <c r="BG28" s="503"/>
      <c r="BH28" s="503"/>
      <c r="BI28" s="503"/>
      <c r="BJ28" s="503"/>
      <c r="BK28" s="503"/>
      <c r="BL28" s="503"/>
      <c r="BM28" s="503"/>
      <c r="BN28" s="503"/>
      <c r="BO28" s="503"/>
      <c r="BP28" s="503"/>
      <c r="BQ28" s="503"/>
      <c r="BR28" s="503"/>
      <c r="BS28" s="503"/>
      <c r="BT28" s="503"/>
      <c r="BU28" s="503"/>
      <c r="BV28" s="503"/>
      <c r="BW28" s="503"/>
      <c r="BX28" s="503"/>
      <c r="BY28" s="503"/>
      <c r="BZ28" s="503"/>
      <c r="CA28" s="503"/>
      <c r="CB28" s="503"/>
      <c r="CC28" s="503"/>
      <c r="CD28" s="503"/>
      <c r="CE28" s="503"/>
      <c r="CF28" s="503"/>
      <c r="CG28" s="503"/>
      <c r="CH28" s="503"/>
      <c r="CI28" s="503"/>
      <c r="CJ28" s="503"/>
      <c r="CK28" s="503"/>
      <c r="CL28" s="503"/>
      <c r="CM28" s="503"/>
      <c r="CN28" s="503"/>
      <c r="CO28" s="503"/>
      <c r="CP28" s="503"/>
      <c r="CQ28" s="503"/>
      <c r="CR28" s="503"/>
      <c r="CS28" s="503"/>
      <c r="CT28" s="503"/>
      <c r="CU28" s="503"/>
      <c r="CV28" s="503"/>
      <c r="CW28" s="503"/>
      <c r="CX28" s="503"/>
      <c r="CY28" s="503"/>
      <c r="CZ28" s="503"/>
      <c r="DA28" s="503"/>
      <c r="DB28" s="503"/>
      <c r="DC28" s="503"/>
      <c r="DD28" s="503"/>
      <c r="DE28" s="503"/>
      <c r="DF28" s="503"/>
      <c r="DG28" s="503"/>
      <c r="DH28" s="503"/>
      <c r="DI28" s="503"/>
      <c r="DJ28" s="503"/>
      <c r="DK28" s="503"/>
      <c r="DL28" s="503"/>
      <c r="DM28" s="503"/>
      <c r="DN28" s="503"/>
      <c r="DO28" s="503"/>
      <c r="DP28" s="503"/>
      <c r="DQ28" s="503"/>
      <c r="DR28" s="503"/>
      <c r="DS28" s="503"/>
      <c r="DT28" s="503"/>
      <c r="DU28" s="503"/>
      <c r="DV28" s="503"/>
      <c r="DW28" s="503"/>
      <c r="DX28" s="503"/>
      <c r="DY28" s="503"/>
      <c r="DZ28" s="503"/>
      <c r="EA28" s="503"/>
      <c r="EB28" s="503"/>
      <c r="EC28" s="503"/>
      <c r="ED28" s="503"/>
      <c r="EE28" s="503"/>
      <c r="EF28" s="503"/>
      <c r="EG28" s="503"/>
      <c r="EH28" s="503"/>
      <c r="EI28" s="503"/>
      <c r="EJ28" s="503"/>
      <c r="EK28" s="503"/>
      <c r="EL28" s="503"/>
      <c r="EM28" s="503"/>
      <c r="EN28" s="503"/>
      <c r="EO28" s="503"/>
      <c r="EP28" s="503"/>
      <c r="EQ28" s="503"/>
      <c r="ER28" s="503"/>
      <c r="ES28" s="503"/>
      <c r="ET28" s="503"/>
      <c r="EU28" s="503"/>
      <c r="EV28" s="503"/>
      <c r="EW28" s="503"/>
      <c r="EX28" s="503"/>
      <c r="EY28" s="503"/>
      <c r="EZ28" s="503"/>
      <c r="FA28" s="503"/>
      <c r="FB28" s="503"/>
      <c r="FC28" s="503"/>
      <c r="FD28" s="503"/>
      <c r="FE28" s="503"/>
      <c r="FF28" s="503"/>
      <c r="FG28" s="503"/>
      <c r="FH28" s="503"/>
      <c r="FI28" s="503"/>
      <c r="FJ28" s="503"/>
      <c r="FK28" s="503"/>
      <c r="FL28" s="503"/>
      <c r="FM28" s="503"/>
      <c r="FN28" s="503"/>
      <c r="FO28" s="503"/>
      <c r="FP28" s="503"/>
      <c r="FQ28" s="503"/>
      <c r="FR28" s="503"/>
      <c r="FS28" s="503"/>
      <c r="FT28" s="503"/>
      <c r="FU28" s="503"/>
      <c r="FV28" s="503"/>
      <c r="FW28" s="503"/>
      <c r="FX28" s="503"/>
      <c r="FY28" s="503"/>
      <c r="FZ28" s="503"/>
      <c r="GA28" s="503"/>
      <c r="GB28" s="503"/>
      <c r="GC28" s="503"/>
      <c r="GD28" s="503"/>
      <c r="GE28" s="503"/>
      <c r="GF28" s="503"/>
      <c r="GG28" s="503"/>
      <c r="GH28" s="503"/>
      <c r="GI28" s="503"/>
      <c r="GJ28" s="503"/>
      <c r="GK28" s="503"/>
      <c r="GL28" s="503"/>
      <c r="GM28" s="503"/>
      <c r="GN28" s="503"/>
      <c r="GO28" s="503"/>
      <c r="GP28" s="503"/>
      <c r="GQ28" s="503"/>
      <c r="GR28" s="503"/>
      <c r="GS28" s="503"/>
      <c r="GT28" s="503"/>
      <c r="GU28" s="503"/>
      <c r="GV28" s="503"/>
      <c r="GW28" s="503"/>
      <c r="GX28" s="503"/>
      <c r="GY28" s="503"/>
      <c r="GZ28" s="503"/>
      <c r="HA28" s="503"/>
      <c r="HB28" s="503"/>
      <c r="HC28" s="503"/>
      <c r="HD28" s="503"/>
      <c r="HE28" s="503"/>
      <c r="HF28" s="503"/>
      <c r="HG28" s="503"/>
      <c r="HH28" s="503"/>
      <c r="HI28" s="503"/>
      <c r="HJ28" s="503"/>
      <c r="HK28" s="503"/>
      <c r="HL28" s="503"/>
      <c r="HM28" s="503"/>
      <c r="HN28" s="503"/>
      <c r="HO28" s="503"/>
      <c r="HP28" s="503"/>
      <c r="HQ28" s="503"/>
      <c r="HR28" s="503"/>
      <c r="HS28" s="503"/>
      <c r="HT28" s="503"/>
      <c r="HU28" s="503"/>
      <c r="HV28" s="503"/>
      <c r="HW28" s="503"/>
      <c r="HX28" s="503"/>
      <c r="HY28" s="503"/>
      <c r="HZ28" s="503"/>
      <c r="IA28" s="503"/>
      <c r="IB28" s="503"/>
      <c r="IC28" s="503"/>
      <c r="ID28" s="503"/>
      <c r="IE28" s="503"/>
      <c r="IF28" s="503"/>
      <c r="IG28" s="503"/>
      <c r="IH28" s="503"/>
      <c r="II28" s="503"/>
      <c r="IJ28" s="503"/>
      <c r="IK28" s="503"/>
      <c r="IL28" s="503"/>
      <c r="IM28" s="503"/>
      <c r="IN28" s="503"/>
      <c r="IO28" s="503"/>
      <c r="IP28" s="503"/>
      <c r="IQ28" s="503"/>
      <c r="IR28" s="503"/>
      <c r="IS28" s="503"/>
      <c r="IT28" s="503"/>
      <c r="IU28" s="503"/>
      <c r="IV28" s="503"/>
      <c r="IW28" s="503"/>
      <c r="IX28" s="503"/>
      <c r="IY28" s="503"/>
      <c r="IZ28" s="503"/>
      <c r="JA28" s="503"/>
      <c r="JB28" s="503"/>
      <c r="JC28" s="503"/>
      <c r="JD28" s="503"/>
      <c r="JE28" s="503"/>
      <c r="JF28" s="503"/>
      <c r="JG28" s="503"/>
      <c r="JH28" s="503"/>
      <c r="JI28" s="503"/>
      <c r="JJ28" s="503"/>
      <c r="JK28" s="503"/>
      <c r="JL28" s="503"/>
      <c r="JM28" s="503"/>
      <c r="JN28" s="503"/>
      <c r="JO28" s="503"/>
      <c r="JP28" s="503"/>
      <c r="JQ28" s="503"/>
      <c r="JR28" s="503"/>
      <c r="JS28" s="503"/>
      <c r="JT28" s="503"/>
      <c r="JU28" s="503"/>
      <c r="JV28" s="503"/>
      <c r="JW28" s="503"/>
      <c r="JX28" s="503"/>
      <c r="JY28" s="503"/>
      <c r="JZ28" s="503"/>
      <c r="KA28" s="503"/>
      <c r="KB28" s="503"/>
      <c r="KC28" s="503"/>
      <c r="KD28" s="503"/>
      <c r="KE28" s="503"/>
      <c r="KF28" s="503"/>
      <c r="KG28" s="503"/>
      <c r="KH28" s="503"/>
      <c r="KI28" s="503"/>
      <c r="KJ28" s="503"/>
      <c r="KK28" s="503"/>
      <c r="KL28" s="503"/>
      <c r="KM28" s="503"/>
      <c r="KN28" s="503"/>
      <c r="KO28" s="503"/>
      <c r="KP28" s="503"/>
      <c r="KQ28" s="503"/>
      <c r="KR28" s="503"/>
      <c r="KS28" s="503"/>
      <c r="KT28" s="503"/>
      <c r="KU28" s="503"/>
      <c r="KV28" s="503"/>
      <c r="KW28" s="503"/>
      <c r="KX28" s="503"/>
      <c r="KY28" s="503"/>
      <c r="KZ28" s="503"/>
      <c r="LA28" s="503"/>
      <c r="LB28" s="503"/>
      <c r="LC28" s="503"/>
      <c r="LD28" s="503"/>
      <c r="LE28" s="503"/>
      <c r="LF28" s="503"/>
      <c r="LG28" s="503"/>
      <c r="LH28" s="503"/>
      <c r="LI28" s="503"/>
      <c r="LJ28" s="503"/>
      <c r="LK28" s="503"/>
      <c r="LL28" s="503"/>
      <c r="LM28" s="503"/>
    </row>
    <row r="29" spans="1:325" hidden="1">
      <c r="A29" s="474" t="str">
        <f>IF(OR(Data3!B18="Grand Total",Data3!B18=0),"",Data3!B18)</f>
        <v/>
      </c>
      <c r="B29" s="473" t="s">
        <v>544</v>
      </c>
      <c r="C29" s="517" t="str">
        <f ca="1">IFERROR(VLOOKUP(A29,Rezultatai!$B$44:$C$106,2,FALSE),"")</f>
        <v/>
      </c>
      <c r="D29" s="509"/>
      <c r="E29" s="516"/>
      <c r="F29" s="506"/>
      <c r="G29" s="503"/>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503"/>
      <c r="BC29" s="503"/>
      <c r="BD29" s="503"/>
      <c r="BE29" s="503"/>
      <c r="BF29" s="503"/>
      <c r="BG29" s="503"/>
      <c r="BH29" s="503"/>
      <c r="BI29" s="503"/>
      <c r="BJ29" s="503"/>
      <c r="BK29" s="503"/>
      <c r="BL29" s="503"/>
      <c r="BM29" s="503"/>
      <c r="BN29" s="503"/>
      <c r="BO29" s="503"/>
      <c r="BP29" s="503"/>
      <c r="BQ29" s="503"/>
      <c r="BR29" s="503"/>
      <c r="BS29" s="503"/>
      <c r="BT29" s="503"/>
      <c r="BU29" s="503"/>
      <c r="BV29" s="503"/>
      <c r="BW29" s="503"/>
      <c r="BX29" s="503"/>
      <c r="BY29" s="503"/>
      <c r="BZ29" s="503"/>
      <c r="CA29" s="503"/>
      <c r="CB29" s="503"/>
      <c r="CC29" s="503"/>
      <c r="CD29" s="503"/>
      <c r="CE29" s="503"/>
      <c r="CF29" s="503"/>
      <c r="CG29" s="503"/>
      <c r="CH29" s="503"/>
      <c r="CI29" s="503"/>
      <c r="CJ29" s="503"/>
      <c r="CK29" s="503"/>
      <c r="CL29" s="503"/>
      <c r="CM29" s="503"/>
      <c r="CN29" s="503"/>
      <c r="CO29" s="503"/>
      <c r="CP29" s="503"/>
      <c r="CQ29" s="503"/>
      <c r="CR29" s="503"/>
      <c r="CS29" s="503"/>
      <c r="CT29" s="503"/>
      <c r="CU29" s="503"/>
      <c r="CV29" s="503"/>
      <c r="CW29" s="503"/>
      <c r="CX29" s="503"/>
      <c r="CY29" s="503"/>
      <c r="CZ29" s="503"/>
      <c r="DA29" s="503"/>
      <c r="DB29" s="503"/>
      <c r="DC29" s="503"/>
      <c r="DD29" s="503"/>
      <c r="DE29" s="503"/>
      <c r="DF29" s="503"/>
      <c r="DG29" s="503"/>
      <c r="DH29" s="503"/>
      <c r="DI29" s="503"/>
      <c r="DJ29" s="503"/>
      <c r="DK29" s="503"/>
      <c r="DL29" s="503"/>
      <c r="DM29" s="503"/>
      <c r="DN29" s="503"/>
      <c r="DO29" s="503"/>
      <c r="DP29" s="503"/>
      <c r="DQ29" s="503"/>
      <c r="DR29" s="503"/>
      <c r="DS29" s="503"/>
      <c r="DT29" s="503"/>
      <c r="DU29" s="503"/>
      <c r="DV29" s="503"/>
      <c r="DW29" s="503"/>
      <c r="DX29" s="503"/>
      <c r="DY29" s="503"/>
      <c r="DZ29" s="503"/>
      <c r="EA29" s="503"/>
      <c r="EB29" s="503"/>
      <c r="EC29" s="503"/>
      <c r="ED29" s="503"/>
      <c r="EE29" s="503"/>
      <c r="EF29" s="503"/>
      <c r="EG29" s="503"/>
      <c r="EH29" s="503"/>
      <c r="EI29" s="503"/>
      <c r="EJ29" s="503"/>
      <c r="EK29" s="503"/>
      <c r="EL29" s="503"/>
      <c r="EM29" s="503"/>
      <c r="EN29" s="503"/>
      <c r="EO29" s="503"/>
      <c r="EP29" s="503"/>
      <c r="EQ29" s="503"/>
      <c r="ER29" s="503"/>
      <c r="ES29" s="503"/>
      <c r="ET29" s="503"/>
      <c r="EU29" s="503"/>
      <c r="EV29" s="503"/>
      <c r="EW29" s="503"/>
      <c r="EX29" s="503"/>
      <c r="EY29" s="503"/>
      <c r="EZ29" s="503"/>
      <c r="FA29" s="503"/>
      <c r="FB29" s="503"/>
      <c r="FC29" s="503"/>
      <c r="FD29" s="503"/>
      <c r="FE29" s="503"/>
      <c r="FF29" s="503"/>
      <c r="FG29" s="503"/>
      <c r="FH29" s="503"/>
      <c r="FI29" s="503"/>
      <c r="FJ29" s="503"/>
      <c r="FK29" s="503"/>
      <c r="FL29" s="503"/>
      <c r="FM29" s="503"/>
      <c r="FN29" s="503"/>
      <c r="FO29" s="503"/>
      <c r="FP29" s="503"/>
      <c r="FQ29" s="503"/>
      <c r="FR29" s="503"/>
      <c r="FS29" s="503"/>
      <c r="FT29" s="503"/>
      <c r="FU29" s="503"/>
      <c r="FV29" s="503"/>
      <c r="FW29" s="503"/>
      <c r="FX29" s="503"/>
      <c r="FY29" s="503"/>
      <c r="FZ29" s="503"/>
      <c r="GA29" s="503"/>
      <c r="GB29" s="503"/>
      <c r="GC29" s="503"/>
      <c r="GD29" s="503"/>
      <c r="GE29" s="503"/>
      <c r="GF29" s="503"/>
      <c r="GG29" s="503"/>
      <c r="GH29" s="503"/>
      <c r="GI29" s="503"/>
      <c r="GJ29" s="503"/>
      <c r="GK29" s="503"/>
      <c r="GL29" s="503"/>
      <c r="GM29" s="503"/>
      <c r="GN29" s="503"/>
      <c r="GO29" s="503"/>
      <c r="GP29" s="503"/>
      <c r="GQ29" s="503"/>
      <c r="GR29" s="503"/>
      <c r="GS29" s="503"/>
      <c r="GT29" s="503"/>
      <c r="GU29" s="503"/>
      <c r="GV29" s="503"/>
      <c r="GW29" s="503"/>
      <c r="GX29" s="503"/>
      <c r="GY29" s="503"/>
      <c r="GZ29" s="503"/>
      <c r="HA29" s="503"/>
      <c r="HB29" s="503"/>
      <c r="HC29" s="503"/>
      <c r="HD29" s="503"/>
      <c r="HE29" s="503"/>
      <c r="HF29" s="503"/>
      <c r="HG29" s="503"/>
      <c r="HH29" s="503"/>
      <c r="HI29" s="503"/>
      <c r="HJ29" s="503"/>
      <c r="HK29" s="503"/>
      <c r="HL29" s="503"/>
      <c r="HM29" s="503"/>
      <c r="HN29" s="503"/>
      <c r="HO29" s="503"/>
      <c r="HP29" s="503"/>
      <c r="HQ29" s="503"/>
      <c r="HR29" s="503"/>
      <c r="HS29" s="503"/>
      <c r="HT29" s="503"/>
      <c r="HU29" s="503"/>
      <c r="HV29" s="503"/>
      <c r="HW29" s="503"/>
      <c r="HX29" s="503"/>
      <c r="HY29" s="503"/>
      <c r="HZ29" s="503"/>
      <c r="IA29" s="503"/>
      <c r="IB29" s="503"/>
      <c r="IC29" s="503"/>
      <c r="ID29" s="503"/>
      <c r="IE29" s="503"/>
      <c r="IF29" s="503"/>
      <c r="IG29" s="503"/>
      <c r="IH29" s="503"/>
      <c r="II29" s="503"/>
      <c r="IJ29" s="503"/>
      <c r="IK29" s="503"/>
      <c r="IL29" s="503"/>
      <c r="IM29" s="503"/>
      <c r="IN29" s="503"/>
      <c r="IO29" s="503"/>
      <c r="IP29" s="503"/>
      <c r="IQ29" s="503"/>
      <c r="IR29" s="503"/>
      <c r="IS29" s="503"/>
      <c r="IT29" s="503"/>
      <c r="IU29" s="503"/>
      <c r="IV29" s="503"/>
      <c r="IW29" s="503"/>
      <c r="IX29" s="503"/>
      <c r="IY29" s="503"/>
      <c r="IZ29" s="503"/>
      <c r="JA29" s="503"/>
      <c r="JB29" s="503"/>
      <c r="JC29" s="503"/>
      <c r="JD29" s="503"/>
      <c r="JE29" s="503"/>
      <c r="JF29" s="503"/>
      <c r="JG29" s="503"/>
      <c r="JH29" s="503"/>
      <c r="JI29" s="503"/>
      <c r="JJ29" s="503"/>
      <c r="JK29" s="503"/>
      <c r="JL29" s="503"/>
      <c r="JM29" s="503"/>
      <c r="JN29" s="503"/>
      <c r="JO29" s="503"/>
      <c r="JP29" s="503"/>
      <c r="JQ29" s="503"/>
      <c r="JR29" s="503"/>
      <c r="JS29" s="503"/>
      <c r="JT29" s="503"/>
      <c r="JU29" s="503"/>
      <c r="JV29" s="503"/>
      <c r="JW29" s="503"/>
      <c r="JX29" s="503"/>
      <c r="JY29" s="503"/>
      <c r="JZ29" s="503"/>
      <c r="KA29" s="503"/>
      <c r="KB29" s="503"/>
      <c r="KC29" s="503"/>
      <c r="KD29" s="503"/>
      <c r="KE29" s="503"/>
      <c r="KF29" s="503"/>
      <c r="KG29" s="503"/>
      <c r="KH29" s="503"/>
      <c r="KI29" s="503"/>
      <c r="KJ29" s="503"/>
      <c r="KK29" s="503"/>
      <c r="KL29" s="503"/>
      <c r="KM29" s="503"/>
      <c r="KN29" s="503"/>
      <c r="KO29" s="503"/>
      <c r="KP29" s="503"/>
      <c r="KQ29" s="503"/>
      <c r="KR29" s="503"/>
      <c r="KS29" s="503"/>
      <c r="KT29" s="503"/>
      <c r="KU29" s="503"/>
      <c r="KV29" s="503"/>
      <c r="KW29" s="503"/>
      <c r="KX29" s="503"/>
      <c r="KY29" s="503"/>
      <c r="KZ29" s="503"/>
      <c r="LA29" s="503"/>
      <c r="LB29" s="503"/>
      <c r="LC29" s="503"/>
      <c r="LD29" s="503"/>
      <c r="LE29" s="503"/>
      <c r="LF29" s="503"/>
      <c r="LG29" s="503"/>
      <c r="LH29" s="503"/>
      <c r="LI29" s="503"/>
      <c r="LJ29" s="503"/>
      <c r="LK29" s="503"/>
      <c r="LL29" s="503"/>
      <c r="LM29" s="503"/>
    </row>
    <row r="30" spans="1:325" hidden="1">
      <c r="A30" s="474" t="str">
        <f>IF(OR(Data3!B19="Grand Total",Data3!B19=0),"",Data3!B19)</f>
        <v/>
      </c>
      <c r="B30" s="473" t="s">
        <v>545</v>
      </c>
      <c r="C30" s="517" t="str">
        <f ca="1">IFERROR(VLOOKUP(A30,Rezultatai!$B$44:$C$106,2,FALSE),"")</f>
        <v/>
      </c>
      <c r="D30" s="509"/>
      <c r="E30" s="516"/>
      <c r="F30" s="506"/>
      <c r="G30" s="503"/>
      <c r="H30" s="503"/>
      <c r="I30" s="503"/>
      <c r="J30" s="503"/>
      <c r="K30" s="503"/>
      <c r="L30" s="503"/>
      <c r="M30" s="503"/>
      <c r="N30" s="503"/>
      <c r="O30" s="503"/>
      <c r="P30" s="503"/>
      <c r="Q30" s="503"/>
      <c r="R30" s="503"/>
      <c r="S30" s="503"/>
      <c r="T30" s="503"/>
      <c r="U30" s="503"/>
      <c r="V30" s="503"/>
      <c r="W30" s="503"/>
      <c r="X30" s="503"/>
      <c r="Y30" s="503"/>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503"/>
      <c r="BC30" s="503"/>
      <c r="BD30" s="503"/>
      <c r="BE30" s="503"/>
      <c r="BF30" s="503"/>
      <c r="BG30" s="503"/>
      <c r="BH30" s="503"/>
      <c r="BI30" s="503"/>
      <c r="BJ30" s="503"/>
      <c r="BK30" s="503"/>
      <c r="BL30" s="503"/>
      <c r="BM30" s="503"/>
      <c r="BN30" s="503"/>
      <c r="BO30" s="503"/>
      <c r="BP30" s="503"/>
      <c r="BQ30" s="503"/>
      <c r="BR30" s="503"/>
      <c r="BS30" s="503"/>
      <c r="BT30" s="503"/>
      <c r="BU30" s="503"/>
      <c r="BV30" s="503"/>
      <c r="BW30" s="503"/>
      <c r="BX30" s="503"/>
      <c r="BY30" s="503"/>
      <c r="BZ30" s="503"/>
      <c r="CA30" s="503"/>
      <c r="CB30" s="503"/>
      <c r="CC30" s="503"/>
      <c r="CD30" s="503"/>
      <c r="CE30" s="503"/>
      <c r="CF30" s="503"/>
      <c r="CG30" s="503"/>
      <c r="CH30" s="503"/>
      <c r="CI30" s="503"/>
      <c r="CJ30" s="503"/>
      <c r="CK30" s="503"/>
      <c r="CL30" s="503"/>
      <c r="CM30" s="503"/>
      <c r="CN30" s="503"/>
      <c r="CO30" s="503"/>
      <c r="CP30" s="503"/>
      <c r="CQ30" s="503"/>
      <c r="CR30" s="503"/>
      <c r="CS30" s="503"/>
      <c r="CT30" s="503"/>
      <c r="CU30" s="503"/>
      <c r="CV30" s="503"/>
      <c r="CW30" s="503"/>
      <c r="CX30" s="503"/>
      <c r="CY30" s="503"/>
      <c r="CZ30" s="503"/>
      <c r="DA30" s="503"/>
      <c r="DB30" s="503"/>
      <c r="DC30" s="503"/>
      <c r="DD30" s="503"/>
      <c r="DE30" s="503"/>
      <c r="DF30" s="503"/>
      <c r="DG30" s="503"/>
      <c r="DH30" s="503"/>
      <c r="DI30" s="503"/>
      <c r="DJ30" s="503"/>
      <c r="DK30" s="503"/>
      <c r="DL30" s="503"/>
      <c r="DM30" s="503"/>
      <c r="DN30" s="503"/>
      <c r="DO30" s="503"/>
      <c r="DP30" s="503"/>
      <c r="DQ30" s="503"/>
      <c r="DR30" s="503"/>
      <c r="DS30" s="503"/>
      <c r="DT30" s="503"/>
      <c r="DU30" s="503"/>
      <c r="DV30" s="503"/>
      <c r="DW30" s="503"/>
      <c r="DX30" s="503"/>
      <c r="DY30" s="503"/>
      <c r="DZ30" s="503"/>
      <c r="EA30" s="503"/>
      <c r="EB30" s="503"/>
      <c r="EC30" s="503"/>
      <c r="ED30" s="503"/>
      <c r="EE30" s="503"/>
      <c r="EF30" s="503"/>
      <c r="EG30" s="503"/>
      <c r="EH30" s="503"/>
      <c r="EI30" s="503"/>
      <c r="EJ30" s="503"/>
      <c r="EK30" s="503"/>
      <c r="EL30" s="503"/>
      <c r="EM30" s="503"/>
      <c r="EN30" s="503"/>
      <c r="EO30" s="503"/>
      <c r="EP30" s="503"/>
      <c r="EQ30" s="503"/>
      <c r="ER30" s="503"/>
      <c r="ES30" s="503"/>
      <c r="ET30" s="503"/>
      <c r="EU30" s="503"/>
      <c r="EV30" s="503"/>
      <c r="EW30" s="503"/>
      <c r="EX30" s="503"/>
      <c r="EY30" s="503"/>
      <c r="EZ30" s="503"/>
      <c r="FA30" s="503"/>
      <c r="FB30" s="503"/>
      <c r="FC30" s="503"/>
      <c r="FD30" s="503"/>
      <c r="FE30" s="503"/>
      <c r="FF30" s="503"/>
      <c r="FG30" s="503"/>
      <c r="FH30" s="503"/>
      <c r="FI30" s="503"/>
      <c r="FJ30" s="503"/>
      <c r="FK30" s="503"/>
      <c r="FL30" s="503"/>
      <c r="FM30" s="503"/>
      <c r="FN30" s="503"/>
      <c r="FO30" s="503"/>
      <c r="FP30" s="503"/>
      <c r="FQ30" s="503"/>
      <c r="FR30" s="503"/>
      <c r="FS30" s="503"/>
      <c r="FT30" s="503"/>
      <c r="FU30" s="503"/>
      <c r="FV30" s="503"/>
      <c r="FW30" s="503"/>
      <c r="FX30" s="503"/>
      <c r="FY30" s="503"/>
      <c r="FZ30" s="503"/>
      <c r="GA30" s="503"/>
      <c r="GB30" s="503"/>
      <c r="GC30" s="503"/>
      <c r="GD30" s="503"/>
      <c r="GE30" s="503"/>
      <c r="GF30" s="503"/>
      <c r="GG30" s="503"/>
      <c r="GH30" s="503"/>
      <c r="GI30" s="503"/>
      <c r="GJ30" s="503"/>
      <c r="GK30" s="503"/>
      <c r="GL30" s="503"/>
      <c r="GM30" s="503"/>
      <c r="GN30" s="503"/>
      <c r="GO30" s="503"/>
      <c r="GP30" s="503"/>
      <c r="GQ30" s="503"/>
      <c r="GR30" s="503"/>
      <c r="GS30" s="503"/>
      <c r="GT30" s="503"/>
      <c r="GU30" s="503"/>
      <c r="GV30" s="503"/>
      <c r="GW30" s="503"/>
      <c r="GX30" s="503"/>
      <c r="GY30" s="503"/>
      <c r="GZ30" s="503"/>
      <c r="HA30" s="503"/>
      <c r="HB30" s="503"/>
      <c r="HC30" s="503"/>
      <c r="HD30" s="503"/>
      <c r="HE30" s="503"/>
      <c r="HF30" s="503"/>
      <c r="HG30" s="503"/>
      <c r="HH30" s="503"/>
      <c r="HI30" s="503"/>
      <c r="HJ30" s="503"/>
      <c r="HK30" s="503"/>
      <c r="HL30" s="503"/>
      <c r="HM30" s="503"/>
      <c r="HN30" s="503"/>
      <c r="HO30" s="503"/>
      <c r="HP30" s="503"/>
      <c r="HQ30" s="503"/>
      <c r="HR30" s="503"/>
      <c r="HS30" s="503"/>
      <c r="HT30" s="503"/>
      <c r="HU30" s="503"/>
      <c r="HV30" s="503"/>
      <c r="HW30" s="503"/>
      <c r="HX30" s="503"/>
      <c r="HY30" s="503"/>
      <c r="HZ30" s="503"/>
      <c r="IA30" s="503"/>
      <c r="IB30" s="503"/>
      <c r="IC30" s="503"/>
      <c r="ID30" s="503"/>
      <c r="IE30" s="503"/>
      <c r="IF30" s="503"/>
      <c r="IG30" s="503"/>
      <c r="IH30" s="503"/>
      <c r="II30" s="503"/>
      <c r="IJ30" s="503"/>
      <c r="IK30" s="503"/>
      <c r="IL30" s="503"/>
      <c r="IM30" s="503"/>
      <c r="IN30" s="503"/>
      <c r="IO30" s="503"/>
      <c r="IP30" s="503"/>
      <c r="IQ30" s="503"/>
      <c r="IR30" s="503"/>
      <c r="IS30" s="503"/>
      <c r="IT30" s="503"/>
      <c r="IU30" s="503"/>
      <c r="IV30" s="503"/>
      <c r="IW30" s="503"/>
      <c r="IX30" s="503"/>
      <c r="IY30" s="503"/>
      <c r="IZ30" s="503"/>
      <c r="JA30" s="503"/>
      <c r="JB30" s="503"/>
      <c r="JC30" s="503"/>
      <c r="JD30" s="503"/>
      <c r="JE30" s="503"/>
      <c r="JF30" s="503"/>
      <c r="JG30" s="503"/>
      <c r="JH30" s="503"/>
      <c r="JI30" s="503"/>
      <c r="JJ30" s="503"/>
      <c r="JK30" s="503"/>
      <c r="JL30" s="503"/>
      <c r="JM30" s="503"/>
      <c r="JN30" s="503"/>
      <c r="JO30" s="503"/>
      <c r="JP30" s="503"/>
      <c r="JQ30" s="503"/>
      <c r="JR30" s="503"/>
      <c r="JS30" s="503"/>
      <c r="JT30" s="503"/>
      <c r="JU30" s="503"/>
      <c r="JV30" s="503"/>
      <c r="JW30" s="503"/>
      <c r="JX30" s="503"/>
      <c r="JY30" s="503"/>
      <c r="JZ30" s="503"/>
      <c r="KA30" s="503"/>
      <c r="KB30" s="503"/>
      <c r="KC30" s="503"/>
      <c r="KD30" s="503"/>
      <c r="KE30" s="503"/>
      <c r="KF30" s="503"/>
      <c r="KG30" s="503"/>
      <c r="KH30" s="503"/>
      <c r="KI30" s="503"/>
      <c r="KJ30" s="503"/>
      <c r="KK30" s="503"/>
      <c r="KL30" s="503"/>
      <c r="KM30" s="503"/>
      <c r="KN30" s="503"/>
      <c r="KO30" s="503"/>
      <c r="KP30" s="503"/>
      <c r="KQ30" s="503"/>
      <c r="KR30" s="503"/>
      <c r="KS30" s="503"/>
      <c r="KT30" s="503"/>
      <c r="KU30" s="503"/>
      <c r="KV30" s="503"/>
      <c r="KW30" s="503"/>
      <c r="KX30" s="503"/>
      <c r="KY30" s="503"/>
      <c r="KZ30" s="503"/>
      <c r="LA30" s="503"/>
      <c r="LB30" s="503"/>
      <c r="LC30" s="503"/>
      <c r="LD30" s="503"/>
      <c r="LE30" s="503"/>
      <c r="LF30" s="503"/>
      <c r="LG30" s="503"/>
      <c r="LH30" s="503"/>
      <c r="LI30" s="503"/>
      <c r="LJ30" s="503"/>
      <c r="LK30" s="503"/>
      <c r="LL30" s="503"/>
      <c r="LM30" s="503"/>
    </row>
    <row r="31" spans="1:325">
      <c r="A31" s="474"/>
      <c r="B31" s="520" t="s">
        <v>454</v>
      </c>
      <c r="C31" s="523" t="s">
        <v>453</v>
      </c>
      <c r="D31" s="527">
        <f>SUM(D32:D61)</f>
        <v>0</v>
      </c>
      <c r="E31" s="510"/>
      <c r="F31" s="752"/>
      <c r="G31" s="750"/>
      <c r="H31" s="750"/>
      <c r="I31" s="750"/>
      <c r="J31" s="750"/>
      <c r="K31" s="750"/>
      <c r="L31" s="750"/>
      <c r="M31" s="750"/>
      <c r="N31" s="750"/>
      <c r="O31" s="750"/>
      <c r="P31" s="750"/>
      <c r="Q31" s="750"/>
      <c r="R31" s="750"/>
      <c r="S31" s="750"/>
      <c r="T31" s="750"/>
      <c r="U31" s="750"/>
      <c r="V31" s="750"/>
      <c r="W31" s="750"/>
      <c r="X31" s="750"/>
      <c r="Y31" s="750"/>
      <c r="Z31" s="750"/>
      <c r="AA31" s="750"/>
      <c r="AB31" s="750"/>
      <c r="AC31" s="750"/>
      <c r="AD31" s="750"/>
      <c r="AE31" s="750"/>
      <c r="AF31" s="750"/>
      <c r="AG31" s="750"/>
      <c r="AH31" s="750"/>
      <c r="AI31" s="750"/>
      <c r="AJ31" s="750"/>
      <c r="AK31" s="750"/>
      <c r="AL31" s="750"/>
      <c r="AM31" s="750"/>
      <c r="AN31" s="750"/>
      <c r="AO31" s="750"/>
      <c r="AP31" s="750"/>
      <c r="AQ31" s="750"/>
      <c r="AR31" s="750"/>
      <c r="AS31" s="750"/>
      <c r="AT31" s="750"/>
      <c r="AU31" s="750"/>
      <c r="AV31" s="750"/>
      <c r="AW31" s="750"/>
      <c r="AX31" s="750"/>
      <c r="AY31" s="750"/>
      <c r="AZ31" s="750"/>
      <c r="BA31" s="750"/>
      <c r="BB31" s="750"/>
      <c r="BC31" s="750"/>
      <c r="BD31" s="750"/>
      <c r="BE31" s="750"/>
      <c r="BF31" s="750"/>
      <c r="BG31" s="750"/>
      <c r="BH31" s="750"/>
      <c r="BI31" s="750"/>
      <c r="BJ31" s="750"/>
      <c r="BK31" s="750"/>
      <c r="BL31" s="750"/>
      <c r="BM31" s="750"/>
      <c r="BN31" s="750"/>
      <c r="BO31" s="750"/>
      <c r="BP31" s="750"/>
      <c r="BQ31" s="750"/>
      <c r="BR31" s="750"/>
      <c r="BS31" s="750"/>
      <c r="BT31" s="750"/>
      <c r="BU31" s="750"/>
      <c r="BV31" s="750"/>
      <c r="BW31" s="750"/>
      <c r="BX31" s="750"/>
      <c r="BY31" s="750"/>
      <c r="BZ31" s="750"/>
      <c r="CA31" s="750"/>
      <c r="CB31" s="750"/>
      <c r="CC31" s="750"/>
      <c r="CD31" s="750"/>
      <c r="CE31" s="750"/>
      <c r="CF31" s="750"/>
      <c r="CG31" s="750"/>
      <c r="CH31" s="750"/>
      <c r="CI31" s="750"/>
      <c r="CJ31" s="750"/>
      <c r="CK31" s="750"/>
      <c r="CL31" s="750"/>
      <c r="CM31" s="750"/>
      <c r="CN31" s="750"/>
      <c r="CO31" s="750"/>
      <c r="CP31" s="750"/>
      <c r="CQ31" s="750"/>
      <c r="CR31" s="750"/>
      <c r="CS31" s="750"/>
      <c r="CT31" s="750"/>
      <c r="CU31" s="750"/>
      <c r="CV31" s="750"/>
      <c r="CW31" s="750"/>
      <c r="CX31" s="750"/>
      <c r="CY31" s="750"/>
      <c r="CZ31" s="750"/>
      <c r="DA31" s="750"/>
      <c r="DB31" s="750"/>
      <c r="DC31" s="750"/>
      <c r="DD31" s="750"/>
      <c r="DE31" s="750"/>
      <c r="DF31" s="750"/>
      <c r="DG31" s="750"/>
      <c r="DH31" s="750"/>
      <c r="DI31" s="750"/>
      <c r="DJ31" s="750"/>
      <c r="DK31" s="750"/>
      <c r="DL31" s="750"/>
      <c r="DM31" s="750"/>
      <c r="DN31" s="750"/>
      <c r="DO31" s="750"/>
      <c r="DP31" s="750"/>
      <c r="DQ31" s="750"/>
      <c r="DR31" s="750"/>
      <c r="DS31" s="750"/>
      <c r="DT31" s="750"/>
      <c r="DU31" s="750"/>
      <c r="DV31" s="750"/>
      <c r="DW31" s="750"/>
      <c r="DX31" s="750"/>
      <c r="DY31" s="750"/>
      <c r="DZ31" s="750"/>
      <c r="EA31" s="750"/>
      <c r="EB31" s="750"/>
      <c r="EC31" s="750"/>
      <c r="ED31" s="750"/>
      <c r="EE31" s="750"/>
      <c r="EF31" s="750"/>
      <c r="EG31" s="750"/>
      <c r="EH31" s="750"/>
      <c r="EI31" s="750"/>
      <c r="EJ31" s="750"/>
      <c r="EK31" s="750"/>
      <c r="EL31" s="750"/>
      <c r="EM31" s="750"/>
      <c r="EN31" s="750"/>
      <c r="EO31" s="750"/>
      <c r="EP31" s="750"/>
      <c r="EQ31" s="750"/>
      <c r="ER31" s="750"/>
      <c r="ES31" s="750"/>
      <c r="ET31" s="750"/>
      <c r="EU31" s="750"/>
      <c r="EV31" s="750"/>
      <c r="EW31" s="750"/>
      <c r="EX31" s="750"/>
      <c r="EY31" s="750"/>
      <c r="EZ31" s="750"/>
      <c r="FA31" s="750"/>
      <c r="FB31" s="750"/>
      <c r="FC31" s="750"/>
      <c r="FD31" s="750"/>
      <c r="FE31" s="750"/>
      <c r="FF31" s="750"/>
      <c r="FG31" s="750"/>
      <c r="FH31" s="750"/>
      <c r="FI31" s="750"/>
      <c r="FJ31" s="750"/>
      <c r="FK31" s="750"/>
      <c r="FL31" s="750"/>
      <c r="FM31" s="750"/>
      <c r="FN31" s="750"/>
      <c r="FO31" s="750"/>
      <c r="FP31" s="750"/>
      <c r="FQ31" s="750"/>
      <c r="FR31" s="750"/>
      <c r="FS31" s="750"/>
      <c r="FT31" s="750"/>
      <c r="FU31" s="750"/>
      <c r="FV31" s="750"/>
      <c r="FW31" s="750"/>
      <c r="FX31" s="750"/>
      <c r="FY31" s="750"/>
      <c r="FZ31" s="750"/>
      <c r="GA31" s="750"/>
      <c r="GB31" s="750"/>
      <c r="GC31" s="750"/>
      <c r="GD31" s="750"/>
      <c r="GE31" s="750"/>
      <c r="GF31" s="750"/>
      <c r="GG31" s="750"/>
      <c r="GH31" s="750"/>
      <c r="GI31" s="750"/>
      <c r="GJ31" s="750"/>
      <c r="GK31" s="750"/>
      <c r="GL31" s="750"/>
      <c r="GM31" s="750"/>
      <c r="GN31" s="750"/>
      <c r="GO31" s="750"/>
      <c r="GP31" s="750"/>
      <c r="GQ31" s="750"/>
      <c r="GR31" s="750"/>
      <c r="GS31" s="750"/>
      <c r="GT31" s="750"/>
      <c r="GU31" s="750"/>
      <c r="GV31" s="750"/>
      <c r="GW31" s="750"/>
      <c r="GX31" s="750"/>
      <c r="GY31" s="750"/>
      <c r="GZ31" s="750"/>
      <c r="HA31" s="750"/>
      <c r="HB31" s="750"/>
      <c r="HC31" s="750"/>
      <c r="HD31" s="750"/>
      <c r="HE31" s="750"/>
      <c r="HF31" s="750"/>
      <c r="HG31" s="750"/>
      <c r="HH31" s="750"/>
      <c r="HI31" s="750"/>
      <c r="HJ31" s="750"/>
      <c r="HK31" s="750"/>
      <c r="HL31" s="750"/>
      <c r="HM31" s="750"/>
      <c r="HN31" s="750"/>
      <c r="HO31" s="750"/>
      <c r="HP31" s="750"/>
      <c r="HQ31" s="750"/>
      <c r="HR31" s="750"/>
      <c r="HS31" s="750"/>
      <c r="HT31" s="750"/>
      <c r="HU31" s="750"/>
      <c r="HV31" s="750"/>
      <c r="HW31" s="750"/>
      <c r="HX31" s="750"/>
      <c r="HY31" s="750"/>
      <c r="HZ31" s="750"/>
      <c r="IA31" s="750"/>
      <c r="IB31" s="750"/>
      <c r="IC31" s="750"/>
      <c r="ID31" s="750"/>
      <c r="IE31" s="750"/>
      <c r="IF31" s="750"/>
      <c r="IG31" s="750"/>
      <c r="IH31" s="750"/>
      <c r="II31" s="750"/>
      <c r="IJ31" s="750"/>
      <c r="IK31" s="750"/>
      <c r="IL31" s="750"/>
      <c r="IM31" s="750"/>
      <c r="IN31" s="750"/>
      <c r="IO31" s="750"/>
      <c r="IP31" s="750"/>
      <c r="IQ31" s="750"/>
      <c r="IR31" s="750"/>
      <c r="IS31" s="750"/>
      <c r="IT31" s="750"/>
      <c r="IU31" s="750"/>
      <c r="IV31" s="750"/>
      <c r="IW31" s="750"/>
      <c r="IX31" s="750"/>
      <c r="IY31" s="750"/>
      <c r="IZ31" s="750"/>
      <c r="JA31" s="750"/>
      <c r="JB31" s="750"/>
      <c r="JC31" s="750"/>
      <c r="JD31" s="750"/>
      <c r="JE31" s="750"/>
      <c r="JF31" s="750"/>
      <c r="JG31" s="750"/>
      <c r="JH31" s="750"/>
      <c r="JI31" s="750"/>
      <c r="JJ31" s="750"/>
      <c r="JK31" s="750"/>
      <c r="JL31" s="750"/>
      <c r="JM31" s="750"/>
      <c r="JN31" s="750"/>
      <c r="JO31" s="750"/>
      <c r="JP31" s="750"/>
      <c r="JQ31" s="750"/>
      <c r="JR31" s="750"/>
      <c r="JS31" s="750"/>
      <c r="JT31" s="750"/>
      <c r="JU31" s="750"/>
      <c r="JV31" s="750"/>
      <c r="JW31" s="750"/>
      <c r="JX31" s="750"/>
      <c r="JY31" s="750"/>
      <c r="JZ31" s="750"/>
      <c r="KA31" s="750"/>
      <c r="KB31" s="750"/>
      <c r="KC31" s="750"/>
      <c r="KD31" s="750"/>
      <c r="KE31" s="750"/>
      <c r="KF31" s="750"/>
      <c r="KG31" s="750"/>
      <c r="KH31" s="750"/>
      <c r="KI31" s="750"/>
      <c r="KJ31" s="750"/>
      <c r="KK31" s="750"/>
      <c r="KL31" s="750"/>
      <c r="KM31" s="750"/>
      <c r="KN31" s="750"/>
      <c r="KO31" s="750"/>
      <c r="KP31" s="750"/>
      <c r="KQ31" s="750"/>
      <c r="KR31" s="750"/>
      <c r="KS31" s="750"/>
      <c r="KT31" s="750"/>
      <c r="KU31" s="750"/>
      <c r="KV31" s="750"/>
      <c r="KW31" s="750"/>
      <c r="KX31" s="750"/>
      <c r="KY31" s="750"/>
      <c r="KZ31" s="750"/>
      <c r="LA31" s="750"/>
      <c r="LB31" s="750"/>
      <c r="LC31" s="750"/>
      <c r="LD31" s="750"/>
      <c r="LE31" s="750"/>
      <c r="LF31" s="750"/>
      <c r="LG31" s="750"/>
      <c r="LH31" s="750"/>
      <c r="LI31" s="750"/>
      <c r="LJ31" s="750"/>
      <c r="LK31" s="750"/>
      <c r="LL31" s="750"/>
      <c r="LM31" s="751"/>
    </row>
    <row r="32" spans="1:325">
      <c r="A32" s="474" t="str">
        <f>IF(OR(Data3!B5="Grand Total",Data3!B5=0),"",Data3!B5)</f>
        <v>E.2.1.</v>
      </c>
      <c r="B32" s="473" t="s">
        <v>477</v>
      </c>
      <c r="C32" s="517" t="str">
        <f ca="1">IFERROR(VLOOKUP(A32,Rezultatai!$B$44:$C$106,2,FALSE) &amp; " vertinimas ir finansavimo skyrimas","")</f>
        <v>Vystomojo bendradarbiavimo projektų finansavimas vertinimas ir finansavimo skyrimas</v>
      </c>
      <c r="D32" s="528"/>
      <c r="E32" s="496"/>
      <c r="F32" s="503"/>
      <c r="G32" s="503"/>
      <c r="H32" s="503"/>
      <c r="I32" s="503"/>
      <c r="J32" s="503"/>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503"/>
      <c r="BC32" s="503"/>
      <c r="BD32" s="503"/>
      <c r="BE32" s="503"/>
      <c r="BF32" s="503"/>
      <c r="BG32" s="503"/>
      <c r="BH32" s="503"/>
      <c r="BI32" s="503"/>
      <c r="BJ32" s="503"/>
      <c r="BK32" s="503"/>
      <c r="BL32" s="503"/>
      <c r="BM32" s="503"/>
      <c r="BN32" s="503"/>
      <c r="BO32" s="503"/>
      <c r="BP32" s="503"/>
      <c r="BQ32" s="503"/>
      <c r="BR32" s="503"/>
      <c r="BS32" s="503"/>
      <c r="BT32" s="503"/>
      <c r="BU32" s="503"/>
      <c r="BV32" s="503"/>
      <c r="BW32" s="503"/>
      <c r="BX32" s="503"/>
      <c r="BY32" s="503"/>
      <c r="BZ32" s="503"/>
      <c r="CA32" s="503"/>
      <c r="CB32" s="503"/>
      <c r="CC32" s="503"/>
      <c r="CD32" s="503"/>
      <c r="CE32" s="503"/>
      <c r="CF32" s="503"/>
      <c r="CG32" s="503"/>
      <c r="CH32" s="503"/>
      <c r="CI32" s="503"/>
      <c r="CJ32" s="503"/>
      <c r="CK32" s="503"/>
      <c r="CL32" s="503"/>
      <c r="CM32" s="503"/>
      <c r="CN32" s="503"/>
      <c r="CO32" s="503"/>
      <c r="CP32" s="503"/>
      <c r="CQ32" s="503"/>
      <c r="CR32" s="503"/>
      <c r="CS32" s="503"/>
      <c r="CT32" s="503"/>
      <c r="CU32" s="503"/>
      <c r="CV32" s="503"/>
      <c r="CW32" s="503"/>
      <c r="CX32" s="503"/>
      <c r="CY32" s="503"/>
      <c r="CZ32" s="503"/>
      <c r="DA32" s="503"/>
      <c r="DB32" s="503"/>
      <c r="DC32" s="503"/>
      <c r="DD32" s="503"/>
      <c r="DE32" s="503"/>
      <c r="DF32" s="503"/>
      <c r="DG32" s="503"/>
      <c r="DH32" s="503"/>
      <c r="DI32" s="503"/>
      <c r="DJ32" s="503"/>
      <c r="DK32" s="503"/>
      <c r="DL32" s="503"/>
      <c r="DM32" s="503"/>
      <c r="DN32" s="503"/>
      <c r="DO32" s="503"/>
      <c r="DP32" s="503"/>
      <c r="DQ32" s="503"/>
      <c r="DR32" s="503"/>
      <c r="DS32" s="503"/>
      <c r="DT32" s="503"/>
      <c r="DU32" s="503"/>
      <c r="DV32" s="503"/>
      <c r="DW32" s="503"/>
      <c r="DX32" s="503"/>
      <c r="DY32" s="503"/>
      <c r="DZ32" s="503"/>
      <c r="EA32" s="503"/>
      <c r="EB32" s="503"/>
      <c r="EC32" s="503"/>
      <c r="ED32" s="503"/>
      <c r="EE32" s="503"/>
      <c r="EF32" s="503"/>
      <c r="EG32" s="503"/>
      <c r="EH32" s="503"/>
      <c r="EI32" s="503"/>
      <c r="EJ32" s="503"/>
      <c r="EK32" s="503"/>
      <c r="EL32" s="503"/>
      <c r="EM32" s="503"/>
      <c r="EN32" s="503"/>
      <c r="EO32" s="503"/>
      <c r="EP32" s="503"/>
      <c r="EQ32" s="503"/>
      <c r="ER32" s="503"/>
      <c r="ES32" s="503"/>
      <c r="ET32" s="503"/>
      <c r="EU32" s="503"/>
      <c r="EV32" s="503"/>
      <c r="EW32" s="503"/>
      <c r="EX32" s="503"/>
      <c r="EY32" s="503"/>
      <c r="EZ32" s="503"/>
      <c r="FA32" s="503"/>
      <c r="FB32" s="503"/>
      <c r="FC32" s="503"/>
      <c r="FD32" s="503"/>
      <c r="FE32" s="503"/>
      <c r="FF32" s="503"/>
      <c r="FG32" s="503"/>
      <c r="FH32" s="503"/>
      <c r="FI32" s="503"/>
      <c r="FJ32" s="503"/>
      <c r="FK32" s="503"/>
      <c r="FL32" s="503"/>
      <c r="FM32" s="503"/>
      <c r="FN32" s="503"/>
      <c r="FO32" s="503"/>
      <c r="FP32" s="503"/>
      <c r="FQ32" s="503"/>
      <c r="FR32" s="503"/>
      <c r="FS32" s="503"/>
      <c r="FT32" s="503"/>
      <c r="FU32" s="503"/>
      <c r="FV32" s="503"/>
      <c r="FW32" s="503"/>
      <c r="FX32" s="503"/>
      <c r="FY32" s="503"/>
      <c r="FZ32" s="503"/>
      <c r="GA32" s="503"/>
      <c r="GB32" s="503"/>
      <c r="GC32" s="503"/>
      <c r="GD32" s="503"/>
      <c r="GE32" s="503"/>
      <c r="GF32" s="503"/>
      <c r="GG32" s="503"/>
      <c r="GH32" s="503"/>
      <c r="GI32" s="503"/>
      <c r="GJ32" s="503"/>
      <c r="GK32" s="503"/>
      <c r="GL32" s="503"/>
      <c r="GM32" s="503"/>
      <c r="GN32" s="503"/>
      <c r="GO32" s="503"/>
      <c r="GP32" s="503"/>
      <c r="GQ32" s="503"/>
      <c r="GR32" s="503"/>
      <c r="GS32" s="503"/>
      <c r="GT32" s="503"/>
      <c r="GU32" s="503"/>
      <c r="GV32" s="503"/>
      <c r="GW32" s="503"/>
      <c r="GX32" s="503"/>
      <c r="GY32" s="503"/>
      <c r="GZ32" s="503"/>
      <c r="HA32" s="503"/>
      <c r="HB32" s="503"/>
      <c r="HC32" s="503"/>
      <c r="HD32" s="503"/>
      <c r="HE32" s="503"/>
      <c r="HF32" s="503"/>
      <c r="HG32" s="503"/>
      <c r="HH32" s="503"/>
      <c r="HI32" s="503"/>
      <c r="HJ32" s="503"/>
      <c r="HK32" s="503"/>
      <c r="HL32" s="503"/>
      <c r="HM32" s="503"/>
      <c r="HN32" s="503"/>
      <c r="HO32" s="503"/>
      <c r="HP32" s="503"/>
      <c r="HQ32" s="503"/>
      <c r="HR32" s="503"/>
      <c r="HS32" s="503"/>
      <c r="HT32" s="503"/>
      <c r="HU32" s="503"/>
      <c r="HV32" s="503"/>
      <c r="HW32" s="503"/>
      <c r="HX32" s="503"/>
      <c r="HY32" s="503"/>
      <c r="HZ32" s="503"/>
      <c r="IA32" s="503"/>
      <c r="IB32" s="503"/>
      <c r="IC32" s="503"/>
      <c r="ID32" s="503"/>
      <c r="IE32" s="503"/>
      <c r="IF32" s="503"/>
      <c r="IG32" s="503"/>
      <c r="IH32" s="503"/>
      <c r="II32" s="503"/>
      <c r="IJ32" s="503"/>
      <c r="IK32" s="503"/>
      <c r="IL32" s="503"/>
      <c r="IM32" s="503"/>
      <c r="IN32" s="503"/>
      <c r="IO32" s="503"/>
      <c r="IP32" s="503"/>
      <c r="IQ32" s="503"/>
      <c r="IR32" s="503"/>
      <c r="IS32" s="503"/>
      <c r="IT32" s="503"/>
      <c r="IU32" s="503"/>
      <c r="IV32" s="503"/>
      <c r="IW32" s="503"/>
      <c r="IX32" s="503"/>
      <c r="IY32" s="503"/>
      <c r="IZ32" s="503"/>
      <c r="JA32" s="503"/>
      <c r="JB32" s="503"/>
      <c r="JC32" s="503"/>
      <c r="JD32" s="503"/>
      <c r="JE32" s="503"/>
      <c r="JF32" s="503"/>
      <c r="JG32" s="503"/>
      <c r="JH32" s="503"/>
      <c r="JI32" s="503"/>
      <c r="JJ32" s="503"/>
      <c r="JK32" s="503"/>
      <c r="JL32" s="503"/>
      <c r="JM32" s="503"/>
      <c r="JN32" s="503"/>
      <c r="JO32" s="503"/>
      <c r="JP32" s="503"/>
      <c r="JQ32" s="503"/>
      <c r="JR32" s="503"/>
      <c r="JS32" s="503"/>
      <c r="JT32" s="503"/>
      <c r="JU32" s="503"/>
      <c r="JV32" s="503"/>
      <c r="JW32" s="503"/>
      <c r="JX32" s="503"/>
      <c r="JY32" s="503"/>
      <c r="JZ32" s="503"/>
      <c r="KA32" s="503"/>
      <c r="KB32" s="503"/>
      <c r="KC32" s="503"/>
      <c r="KD32" s="503"/>
      <c r="KE32" s="503"/>
      <c r="KF32" s="503"/>
      <c r="KG32" s="503"/>
      <c r="KH32" s="503"/>
      <c r="KI32" s="503"/>
      <c r="KJ32" s="503"/>
      <c r="KK32" s="503"/>
      <c r="KL32" s="503"/>
      <c r="KM32" s="503"/>
      <c r="KN32" s="503"/>
      <c r="KO32" s="503"/>
      <c r="KP32" s="503"/>
      <c r="KQ32" s="503"/>
      <c r="KR32" s="503"/>
      <c r="KS32" s="503"/>
      <c r="KT32" s="503"/>
      <c r="KU32" s="503"/>
      <c r="KV32" s="503"/>
      <c r="KW32" s="503"/>
      <c r="KX32" s="503"/>
      <c r="KY32" s="503"/>
      <c r="KZ32" s="503"/>
      <c r="LA32" s="503"/>
      <c r="LB32" s="503"/>
      <c r="LC32" s="503"/>
      <c r="LD32" s="503"/>
      <c r="LE32" s="503"/>
      <c r="LF32" s="503"/>
      <c r="LG32" s="503"/>
      <c r="LH32" s="503"/>
      <c r="LI32" s="503"/>
      <c r="LJ32" s="503"/>
      <c r="LK32" s="503"/>
      <c r="LL32" s="503"/>
      <c r="LM32" s="503"/>
    </row>
    <row r="33" spans="1:325">
      <c r="A33" s="474" t="str">
        <f>IF(OR(Data3!B5="Grand Total",Data3!B5=0),"",Data3!B5)</f>
        <v>E.2.1.</v>
      </c>
      <c r="B33" s="473" t="s">
        <v>478</v>
      </c>
      <c r="C33" s="517" t="str">
        <f ca="1">IFERROR(VLOOKUP(A33,Rezultatai!$B$44:$C$106,2,FALSE) &amp; " finansavimo sutarčių rengimas ir sudarymas","")</f>
        <v>Vystomojo bendradarbiavimo projektų finansavimas finansavimo sutarčių rengimas ir sudarymas</v>
      </c>
      <c r="D33" s="528"/>
      <c r="E33" s="496"/>
      <c r="F33" s="503"/>
      <c r="G33" s="503"/>
      <c r="H33" s="503"/>
      <c r="I33" s="503"/>
      <c r="J33" s="503"/>
      <c r="K33" s="503"/>
      <c r="L33" s="503"/>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503"/>
      <c r="BC33" s="503"/>
      <c r="BD33" s="503"/>
      <c r="BE33" s="503"/>
      <c r="BF33" s="503"/>
      <c r="BG33" s="503"/>
      <c r="BH33" s="503"/>
      <c r="BI33" s="503"/>
      <c r="BJ33" s="503"/>
      <c r="BK33" s="503"/>
      <c r="BL33" s="503"/>
      <c r="BM33" s="503"/>
      <c r="BN33" s="503"/>
      <c r="BO33" s="503"/>
      <c r="BP33" s="503"/>
      <c r="BQ33" s="503"/>
      <c r="BR33" s="503"/>
      <c r="BS33" s="503"/>
      <c r="BT33" s="503"/>
      <c r="BU33" s="503"/>
      <c r="BV33" s="503"/>
      <c r="BW33" s="503"/>
      <c r="BX33" s="503"/>
      <c r="BY33" s="503"/>
      <c r="BZ33" s="503"/>
      <c r="CA33" s="503"/>
      <c r="CB33" s="503"/>
      <c r="CC33" s="503"/>
      <c r="CD33" s="503"/>
      <c r="CE33" s="503"/>
      <c r="CF33" s="503"/>
      <c r="CG33" s="503"/>
      <c r="CH33" s="503"/>
      <c r="CI33" s="503"/>
      <c r="CJ33" s="503"/>
      <c r="CK33" s="503"/>
      <c r="CL33" s="503"/>
      <c r="CM33" s="503"/>
      <c r="CN33" s="503"/>
      <c r="CO33" s="503"/>
      <c r="CP33" s="503"/>
      <c r="CQ33" s="503"/>
      <c r="CR33" s="503"/>
      <c r="CS33" s="503"/>
      <c r="CT33" s="503"/>
      <c r="CU33" s="503"/>
      <c r="CV33" s="503"/>
      <c r="CW33" s="503"/>
      <c r="CX33" s="503"/>
      <c r="CY33" s="503"/>
      <c r="CZ33" s="503"/>
      <c r="DA33" s="503"/>
      <c r="DB33" s="503"/>
      <c r="DC33" s="503"/>
      <c r="DD33" s="503"/>
      <c r="DE33" s="503"/>
      <c r="DF33" s="503"/>
      <c r="DG33" s="503"/>
      <c r="DH33" s="503"/>
      <c r="DI33" s="503"/>
      <c r="DJ33" s="503"/>
      <c r="DK33" s="503"/>
      <c r="DL33" s="503"/>
      <c r="DM33" s="503"/>
      <c r="DN33" s="503"/>
      <c r="DO33" s="503"/>
      <c r="DP33" s="503"/>
      <c r="DQ33" s="503"/>
      <c r="DR33" s="503"/>
      <c r="DS33" s="503"/>
      <c r="DT33" s="503"/>
      <c r="DU33" s="503"/>
      <c r="DV33" s="503"/>
      <c r="DW33" s="503"/>
      <c r="DX33" s="503"/>
      <c r="DY33" s="503"/>
      <c r="DZ33" s="503"/>
      <c r="EA33" s="503"/>
      <c r="EB33" s="503"/>
      <c r="EC33" s="503"/>
      <c r="ED33" s="503"/>
      <c r="EE33" s="503"/>
      <c r="EF33" s="503"/>
      <c r="EG33" s="503"/>
      <c r="EH33" s="503"/>
      <c r="EI33" s="503"/>
      <c r="EJ33" s="503"/>
      <c r="EK33" s="503"/>
      <c r="EL33" s="503"/>
      <c r="EM33" s="503"/>
      <c r="EN33" s="503"/>
      <c r="EO33" s="503"/>
      <c r="EP33" s="503"/>
      <c r="EQ33" s="503"/>
      <c r="ER33" s="503"/>
      <c r="ES33" s="503"/>
      <c r="ET33" s="503"/>
      <c r="EU33" s="503"/>
      <c r="EV33" s="503"/>
      <c r="EW33" s="503"/>
      <c r="EX33" s="503"/>
      <c r="EY33" s="503"/>
      <c r="EZ33" s="503"/>
      <c r="FA33" s="503"/>
      <c r="FB33" s="503"/>
      <c r="FC33" s="503"/>
      <c r="FD33" s="503"/>
      <c r="FE33" s="503"/>
      <c r="FF33" s="503"/>
      <c r="FG33" s="503"/>
      <c r="FH33" s="503"/>
      <c r="FI33" s="503"/>
      <c r="FJ33" s="503"/>
      <c r="FK33" s="503"/>
      <c r="FL33" s="503"/>
      <c r="FM33" s="503"/>
      <c r="FN33" s="503"/>
      <c r="FO33" s="503"/>
      <c r="FP33" s="503"/>
      <c r="FQ33" s="503"/>
      <c r="FR33" s="503"/>
      <c r="FS33" s="503"/>
      <c r="FT33" s="503"/>
      <c r="FU33" s="503"/>
      <c r="FV33" s="503"/>
      <c r="FW33" s="503"/>
      <c r="FX33" s="503"/>
      <c r="FY33" s="503"/>
      <c r="FZ33" s="503"/>
      <c r="GA33" s="503"/>
      <c r="GB33" s="503"/>
      <c r="GC33" s="503"/>
      <c r="GD33" s="503"/>
      <c r="GE33" s="503"/>
      <c r="GF33" s="503"/>
      <c r="GG33" s="503"/>
      <c r="GH33" s="503"/>
      <c r="GI33" s="503"/>
      <c r="GJ33" s="503"/>
      <c r="GK33" s="503"/>
      <c r="GL33" s="503"/>
      <c r="GM33" s="503"/>
      <c r="GN33" s="503"/>
      <c r="GO33" s="503"/>
      <c r="GP33" s="503"/>
      <c r="GQ33" s="503"/>
      <c r="GR33" s="503"/>
      <c r="GS33" s="503"/>
      <c r="GT33" s="503"/>
      <c r="GU33" s="503"/>
      <c r="GV33" s="503"/>
      <c r="GW33" s="503"/>
      <c r="GX33" s="503"/>
      <c r="GY33" s="503"/>
      <c r="GZ33" s="503"/>
      <c r="HA33" s="503"/>
      <c r="HB33" s="503"/>
      <c r="HC33" s="503"/>
      <c r="HD33" s="503"/>
      <c r="HE33" s="503"/>
      <c r="HF33" s="503"/>
      <c r="HG33" s="503"/>
      <c r="HH33" s="503"/>
      <c r="HI33" s="503"/>
      <c r="HJ33" s="503"/>
      <c r="HK33" s="503"/>
      <c r="HL33" s="503"/>
      <c r="HM33" s="503"/>
      <c r="HN33" s="503"/>
      <c r="HO33" s="503"/>
      <c r="HP33" s="503"/>
      <c r="HQ33" s="503"/>
      <c r="HR33" s="503"/>
      <c r="HS33" s="503"/>
      <c r="HT33" s="503"/>
      <c r="HU33" s="503"/>
      <c r="HV33" s="503"/>
      <c r="HW33" s="503"/>
      <c r="HX33" s="503"/>
      <c r="HY33" s="503"/>
      <c r="HZ33" s="503"/>
      <c r="IA33" s="503"/>
      <c r="IB33" s="503"/>
      <c r="IC33" s="503"/>
      <c r="ID33" s="503"/>
      <c r="IE33" s="503"/>
      <c r="IF33" s="503"/>
      <c r="IG33" s="503"/>
      <c r="IH33" s="503"/>
      <c r="II33" s="503"/>
      <c r="IJ33" s="503"/>
      <c r="IK33" s="503"/>
      <c r="IL33" s="503"/>
      <c r="IM33" s="503"/>
      <c r="IN33" s="503"/>
      <c r="IO33" s="503"/>
      <c r="IP33" s="503"/>
      <c r="IQ33" s="503"/>
      <c r="IR33" s="503"/>
      <c r="IS33" s="503"/>
      <c r="IT33" s="503"/>
      <c r="IU33" s="503"/>
      <c r="IV33" s="503"/>
      <c r="IW33" s="503"/>
      <c r="IX33" s="503"/>
      <c r="IY33" s="503"/>
      <c r="IZ33" s="503"/>
      <c r="JA33" s="503"/>
      <c r="JB33" s="503"/>
      <c r="JC33" s="503"/>
      <c r="JD33" s="503"/>
      <c r="JE33" s="503"/>
      <c r="JF33" s="503"/>
      <c r="JG33" s="503"/>
      <c r="JH33" s="503"/>
      <c r="JI33" s="503"/>
      <c r="JJ33" s="503"/>
      <c r="JK33" s="503"/>
      <c r="JL33" s="503"/>
      <c r="JM33" s="503"/>
      <c r="JN33" s="503"/>
      <c r="JO33" s="503"/>
      <c r="JP33" s="503"/>
      <c r="JQ33" s="503"/>
      <c r="JR33" s="503"/>
      <c r="JS33" s="503"/>
      <c r="JT33" s="503"/>
      <c r="JU33" s="503"/>
      <c r="JV33" s="503"/>
      <c r="JW33" s="503"/>
      <c r="JX33" s="503"/>
      <c r="JY33" s="503"/>
      <c r="JZ33" s="503"/>
      <c r="KA33" s="503"/>
      <c r="KB33" s="503"/>
      <c r="KC33" s="503"/>
      <c r="KD33" s="503"/>
      <c r="KE33" s="503"/>
      <c r="KF33" s="503"/>
      <c r="KG33" s="503"/>
      <c r="KH33" s="503"/>
      <c r="KI33" s="503"/>
      <c r="KJ33" s="503"/>
      <c r="KK33" s="503"/>
      <c r="KL33" s="503"/>
      <c r="KM33" s="503"/>
      <c r="KN33" s="503"/>
      <c r="KO33" s="503"/>
      <c r="KP33" s="503"/>
      <c r="KQ33" s="503"/>
      <c r="KR33" s="503"/>
      <c r="KS33" s="503"/>
      <c r="KT33" s="503"/>
      <c r="KU33" s="503"/>
      <c r="KV33" s="503"/>
      <c r="KW33" s="503"/>
      <c r="KX33" s="503"/>
      <c r="KY33" s="503"/>
      <c r="KZ33" s="503"/>
      <c r="LA33" s="503"/>
      <c r="LB33" s="503"/>
      <c r="LC33" s="503"/>
      <c r="LD33" s="503"/>
      <c r="LE33" s="503"/>
      <c r="LF33" s="503"/>
      <c r="LG33" s="503"/>
      <c r="LH33" s="503"/>
      <c r="LI33" s="503"/>
      <c r="LJ33" s="503"/>
      <c r="LK33" s="503"/>
      <c r="LL33" s="503"/>
      <c r="LM33" s="503"/>
    </row>
    <row r="34" spans="1:325" hidden="1">
      <c r="A34" s="474" t="str">
        <f>IF(OR(Data3!B6="Grand Total",Data3!B6=0),"",Data3!B6)</f>
        <v/>
      </c>
      <c r="B34" s="473" t="s">
        <v>479</v>
      </c>
      <c r="C34" s="517" t="str">
        <f ca="1">IFERROR( VLOOKUP(A34,Rezultatai!$B$44:$C$106,2,FALSE) &amp; " vertinimas ir finansavimo skyrimas","")</f>
        <v/>
      </c>
      <c r="D34" s="528"/>
      <c r="E34" s="496"/>
      <c r="F34" s="503"/>
      <c r="G34" s="503"/>
      <c r="H34" s="503"/>
      <c r="I34" s="503"/>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503"/>
      <c r="BC34" s="503"/>
      <c r="BD34" s="503"/>
      <c r="BE34" s="503"/>
      <c r="BF34" s="503"/>
      <c r="BG34" s="503"/>
      <c r="BH34" s="503"/>
      <c r="BI34" s="503"/>
      <c r="BJ34" s="503"/>
      <c r="BK34" s="503"/>
      <c r="BL34" s="503"/>
      <c r="BM34" s="503"/>
      <c r="BN34" s="503"/>
      <c r="BO34" s="503"/>
      <c r="BP34" s="503"/>
      <c r="BQ34" s="503"/>
      <c r="BR34" s="503"/>
      <c r="BS34" s="503"/>
      <c r="BT34" s="503"/>
      <c r="BU34" s="503"/>
      <c r="BV34" s="503"/>
      <c r="BW34" s="503"/>
      <c r="BX34" s="503"/>
      <c r="BY34" s="503"/>
      <c r="BZ34" s="503"/>
      <c r="CA34" s="503"/>
      <c r="CB34" s="503"/>
      <c r="CC34" s="503"/>
      <c r="CD34" s="503"/>
      <c r="CE34" s="503"/>
      <c r="CF34" s="503"/>
      <c r="CG34" s="503"/>
      <c r="CH34" s="503"/>
      <c r="CI34" s="503"/>
      <c r="CJ34" s="503"/>
      <c r="CK34" s="503"/>
      <c r="CL34" s="503"/>
      <c r="CM34" s="503"/>
      <c r="CN34" s="503"/>
      <c r="CO34" s="503"/>
      <c r="CP34" s="503"/>
      <c r="CQ34" s="503"/>
      <c r="CR34" s="503"/>
      <c r="CS34" s="503"/>
      <c r="CT34" s="503"/>
      <c r="CU34" s="503"/>
      <c r="CV34" s="503"/>
      <c r="CW34" s="503"/>
      <c r="CX34" s="503"/>
      <c r="CY34" s="503"/>
      <c r="CZ34" s="503"/>
      <c r="DA34" s="503"/>
      <c r="DB34" s="503"/>
      <c r="DC34" s="503"/>
      <c r="DD34" s="503"/>
      <c r="DE34" s="503"/>
      <c r="DF34" s="503"/>
      <c r="DG34" s="503"/>
      <c r="DH34" s="503"/>
      <c r="DI34" s="503"/>
      <c r="DJ34" s="503"/>
      <c r="DK34" s="503"/>
      <c r="DL34" s="503"/>
      <c r="DM34" s="503"/>
      <c r="DN34" s="503"/>
      <c r="DO34" s="503"/>
      <c r="DP34" s="503"/>
      <c r="DQ34" s="503"/>
      <c r="DR34" s="503"/>
      <c r="DS34" s="503"/>
      <c r="DT34" s="503"/>
      <c r="DU34" s="503"/>
      <c r="DV34" s="503"/>
      <c r="DW34" s="503"/>
      <c r="DX34" s="503"/>
      <c r="DY34" s="503"/>
      <c r="DZ34" s="503"/>
      <c r="EA34" s="503"/>
      <c r="EB34" s="503"/>
      <c r="EC34" s="503"/>
      <c r="ED34" s="503"/>
      <c r="EE34" s="503"/>
      <c r="EF34" s="503"/>
      <c r="EG34" s="503"/>
      <c r="EH34" s="503"/>
      <c r="EI34" s="503"/>
      <c r="EJ34" s="503"/>
      <c r="EK34" s="503"/>
      <c r="EL34" s="503"/>
      <c r="EM34" s="503"/>
      <c r="EN34" s="503"/>
      <c r="EO34" s="503"/>
      <c r="EP34" s="503"/>
      <c r="EQ34" s="503"/>
      <c r="ER34" s="503"/>
      <c r="ES34" s="503"/>
      <c r="ET34" s="503"/>
      <c r="EU34" s="503"/>
      <c r="EV34" s="503"/>
      <c r="EW34" s="503"/>
      <c r="EX34" s="503"/>
      <c r="EY34" s="503"/>
      <c r="EZ34" s="503"/>
      <c r="FA34" s="503"/>
      <c r="FB34" s="503"/>
      <c r="FC34" s="503"/>
      <c r="FD34" s="503"/>
      <c r="FE34" s="503"/>
      <c r="FF34" s="503"/>
      <c r="FG34" s="503"/>
      <c r="FH34" s="503"/>
      <c r="FI34" s="503"/>
      <c r="FJ34" s="503"/>
      <c r="FK34" s="503"/>
      <c r="FL34" s="503"/>
      <c r="FM34" s="503"/>
      <c r="FN34" s="503"/>
      <c r="FO34" s="503"/>
      <c r="FP34" s="503"/>
      <c r="FQ34" s="503"/>
      <c r="FR34" s="503"/>
      <c r="FS34" s="503"/>
      <c r="FT34" s="503"/>
      <c r="FU34" s="503"/>
      <c r="FV34" s="503"/>
      <c r="FW34" s="503"/>
      <c r="FX34" s="503"/>
      <c r="FY34" s="503"/>
      <c r="FZ34" s="503"/>
      <c r="GA34" s="503"/>
      <c r="GB34" s="503"/>
      <c r="GC34" s="503"/>
      <c r="GD34" s="503"/>
      <c r="GE34" s="503"/>
      <c r="GF34" s="503"/>
      <c r="GG34" s="503"/>
      <c r="GH34" s="503"/>
      <c r="GI34" s="503"/>
      <c r="GJ34" s="503"/>
      <c r="GK34" s="503"/>
      <c r="GL34" s="503"/>
      <c r="GM34" s="503"/>
      <c r="GN34" s="503"/>
      <c r="GO34" s="503"/>
      <c r="GP34" s="503"/>
      <c r="GQ34" s="503"/>
      <c r="GR34" s="503"/>
      <c r="GS34" s="503"/>
      <c r="GT34" s="503"/>
      <c r="GU34" s="503"/>
      <c r="GV34" s="503"/>
      <c r="GW34" s="503"/>
      <c r="GX34" s="503"/>
      <c r="GY34" s="503"/>
      <c r="GZ34" s="503"/>
      <c r="HA34" s="503"/>
      <c r="HB34" s="503"/>
      <c r="HC34" s="503"/>
      <c r="HD34" s="503"/>
      <c r="HE34" s="503"/>
      <c r="HF34" s="503"/>
      <c r="HG34" s="503"/>
      <c r="HH34" s="503"/>
      <c r="HI34" s="503"/>
      <c r="HJ34" s="503"/>
      <c r="HK34" s="503"/>
      <c r="HL34" s="503"/>
      <c r="HM34" s="503"/>
      <c r="HN34" s="503"/>
      <c r="HO34" s="503"/>
      <c r="HP34" s="503"/>
      <c r="HQ34" s="503"/>
      <c r="HR34" s="503"/>
      <c r="HS34" s="503"/>
      <c r="HT34" s="503"/>
      <c r="HU34" s="503"/>
      <c r="HV34" s="503"/>
      <c r="HW34" s="503"/>
      <c r="HX34" s="503"/>
      <c r="HY34" s="503"/>
      <c r="HZ34" s="503"/>
      <c r="IA34" s="503"/>
      <c r="IB34" s="503"/>
      <c r="IC34" s="503"/>
      <c r="ID34" s="503"/>
      <c r="IE34" s="503"/>
      <c r="IF34" s="503"/>
      <c r="IG34" s="503"/>
      <c r="IH34" s="503"/>
      <c r="II34" s="503"/>
      <c r="IJ34" s="503"/>
      <c r="IK34" s="503"/>
      <c r="IL34" s="503"/>
      <c r="IM34" s="503"/>
      <c r="IN34" s="503"/>
      <c r="IO34" s="503"/>
      <c r="IP34" s="503"/>
      <c r="IQ34" s="503"/>
      <c r="IR34" s="503"/>
      <c r="IS34" s="503"/>
      <c r="IT34" s="503"/>
      <c r="IU34" s="503"/>
      <c r="IV34" s="503"/>
      <c r="IW34" s="503"/>
      <c r="IX34" s="503"/>
      <c r="IY34" s="503"/>
      <c r="IZ34" s="503"/>
      <c r="JA34" s="503"/>
      <c r="JB34" s="503"/>
      <c r="JC34" s="503"/>
      <c r="JD34" s="503"/>
      <c r="JE34" s="503"/>
      <c r="JF34" s="503"/>
      <c r="JG34" s="503"/>
      <c r="JH34" s="503"/>
      <c r="JI34" s="503"/>
      <c r="JJ34" s="503"/>
      <c r="JK34" s="503"/>
      <c r="JL34" s="503"/>
      <c r="JM34" s="503"/>
      <c r="JN34" s="503"/>
      <c r="JO34" s="503"/>
      <c r="JP34" s="503"/>
      <c r="JQ34" s="503"/>
      <c r="JR34" s="503"/>
      <c r="JS34" s="503"/>
      <c r="JT34" s="503"/>
      <c r="JU34" s="503"/>
      <c r="JV34" s="503"/>
      <c r="JW34" s="503"/>
      <c r="JX34" s="503"/>
      <c r="JY34" s="503"/>
      <c r="JZ34" s="503"/>
      <c r="KA34" s="503"/>
      <c r="KB34" s="503"/>
      <c r="KC34" s="503"/>
      <c r="KD34" s="503"/>
      <c r="KE34" s="503"/>
      <c r="KF34" s="503"/>
      <c r="KG34" s="503"/>
      <c r="KH34" s="503"/>
      <c r="KI34" s="503"/>
      <c r="KJ34" s="503"/>
      <c r="KK34" s="503"/>
      <c r="KL34" s="503"/>
      <c r="KM34" s="503"/>
      <c r="KN34" s="503"/>
      <c r="KO34" s="503"/>
      <c r="KP34" s="503"/>
      <c r="KQ34" s="503"/>
      <c r="KR34" s="503"/>
      <c r="KS34" s="503"/>
      <c r="KT34" s="503"/>
      <c r="KU34" s="503"/>
      <c r="KV34" s="503"/>
      <c r="KW34" s="503"/>
      <c r="KX34" s="503"/>
      <c r="KY34" s="503"/>
      <c r="KZ34" s="503"/>
      <c r="LA34" s="503"/>
      <c r="LB34" s="503"/>
      <c r="LC34" s="503"/>
      <c r="LD34" s="503"/>
      <c r="LE34" s="503"/>
      <c r="LF34" s="503"/>
      <c r="LG34" s="503"/>
      <c r="LH34" s="503"/>
      <c r="LI34" s="503"/>
      <c r="LJ34" s="503"/>
      <c r="LK34" s="503"/>
      <c r="LL34" s="503"/>
      <c r="LM34" s="503"/>
    </row>
    <row r="35" spans="1:325" hidden="1">
      <c r="A35" s="474" t="str">
        <f>IF(OR(Data3!B6="Grand Total",Data3!B6=0),"",Data3!B6)</f>
        <v/>
      </c>
      <c r="B35" s="473" t="s">
        <v>480</v>
      </c>
      <c r="C35" s="517" t="str">
        <f ca="1">IFERROR(VLOOKUP(A35,Rezultatai!$B$44:$C$106,2,FALSE) &amp; " finansavimo sutarčių rengimas ir sudarymas","")</f>
        <v/>
      </c>
      <c r="D35" s="528"/>
      <c r="E35" s="496"/>
      <c r="F35" s="503"/>
      <c r="G35" s="503"/>
      <c r="H35" s="503"/>
      <c r="I35" s="503"/>
      <c r="J35" s="503"/>
      <c r="K35" s="503"/>
      <c r="L35" s="503"/>
      <c r="M35" s="503"/>
      <c r="N35" s="503"/>
      <c r="O35" s="503"/>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503"/>
      <c r="BC35" s="503"/>
      <c r="BD35" s="503"/>
      <c r="BE35" s="503"/>
      <c r="BF35" s="503"/>
      <c r="BG35" s="503"/>
      <c r="BH35" s="503"/>
      <c r="BI35" s="503"/>
      <c r="BJ35" s="503"/>
      <c r="BK35" s="503"/>
      <c r="BL35" s="503"/>
      <c r="BM35" s="503"/>
      <c r="BN35" s="503"/>
      <c r="BO35" s="503"/>
      <c r="BP35" s="503"/>
      <c r="BQ35" s="503"/>
      <c r="BR35" s="503"/>
      <c r="BS35" s="503"/>
      <c r="BT35" s="503"/>
      <c r="BU35" s="503"/>
      <c r="BV35" s="503"/>
      <c r="BW35" s="503"/>
      <c r="BX35" s="503"/>
      <c r="BY35" s="503"/>
      <c r="BZ35" s="503"/>
      <c r="CA35" s="503"/>
      <c r="CB35" s="503"/>
      <c r="CC35" s="503"/>
      <c r="CD35" s="503"/>
      <c r="CE35" s="503"/>
      <c r="CF35" s="503"/>
      <c r="CG35" s="503"/>
      <c r="CH35" s="503"/>
      <c r="CI35" s="503"/>
      <c r="CJ35" s="503"/>
      <c r="CK35" s="503"/>
      <c r="CL35" s="503"/>
      <c r="CM35" s="503"/>
      <c r="CN35" s="503"/>
      <c r="CO35" s="503"/>
      <c r="CP35" s="503"/>
      <c r="CQ35" s="503"/>
      <c r="CR35" s="503"/>
      <c r="CS35" s="503"/>
      <c r="CT35" s="503"/>
      <c r="CU35" s="503"/>
      <c r="CV35" s="503"/>
      <c r="CW35" s="503"/>
      <c r="CX35" s="503"/>
      <c r="CY35" s="503"/>
      <c r="CZ35" s="503"/>
      <c r="DA35" s="503"/>
      <c r="DB35" s="503"/>
      <c r="DC35" s="503"/>
      <c r="DD35" s="503"/>
      <c r="DE35" s="503"/>
      <c r="DF35" s="503"/>
      <c r="DG35" s="503"/>
      <c r="DH35" s="503"/>
      <c r="DI35" s="503"/>
      <c r="DJ35" s="503"/>
      <c r="DK35" s="503"/>
      <c r="DL35" s="503"/>
      <c r="DM35" s="503"/>
      <c r="DN35" s="503"/>
      <c r="DO35" s="503"/>
      <c r="DP35" s="503"/>
      <c r="DQ35" s="503"/>
      <c r="DR35" s="503"/>
      <c r="DS35" s="503"/>
      <c r="DT35" s="503"/>
      <c r="DU35" s="503"/>
      <c r="DV35" s="503"/>
      <c r="DW35" s="503"/>
      <c r="DX35" s="503"/>
      <c r="DY35" s="503"/>
      <c r="DZ35" s="503"/>
      <c r="EA35" s="503"/>
      <c r="EB35" s="503"/>
      <c r="EC35" s="503"/>
      <c r="ED35" s="503"/>
      <c r="EE35" s="503"/>
      <c r="EF35" s="503"/>
      <c r="EG35" s="503"/>
      <c r="EH35" s="503"/>
      <c r="EI35" s="503"/>
      <c r="EJ35" s="503"/>
      <c r="EK35" s="503"/>
      <c r="EL35" s="503"/>
      <c r="EM35" s="503"/>
      <c r="EN35" s="503"/>
      <c r="EO35" s="503"/>
      <c r="EP35" s="503"/>
      <c r="EQ35" s="503"/>
      <c r="ER35" s="503"/>
      <c r="ES35" s="503"/>
      <c r="ET35" s="503"/>
      <c r="EU35" s="503"/>
      <c r="EV35" s="503"/>
      <c r="EW35" s="503"/>
      <c r="EX35" s="503"/>
      <c r="EY35" s="503"/>
      <c r="EZ35" s="503"/>
      <c r="FA35" s="503"/>
      <c r="FB35" s="503"/>
      <c r="FC35" s="503"/>
      <c r="FD35" s="503"/>
      <c r="FE35" s="503"/>
      <c r="FF35" s="503"/>
      <c r="FG35" s="503"/>
      <c r="FH35" s="503"/>
      <c r="FI35" s="503"/>
      <c r="FJ35" s="503"/>
      <c r="FK35" s="503"/>
      <c r="FL35" s="503"/>
      <c r="FM35" s="503"/>
      <c r="FN35" s="503"/>
      <c r="FO35" s="503"/>
      <c r="FP35" s="503"/>
      <c r="FQ35" s="503"/>
      <c r="FR35" s="503"/>
      <c r="FS35" s="503"/>
      <c r="FT35" s="503"/>
      <c r="FU35" s="503"/>
      <c r="FV35" s="503"/>
      <c r="FW35" s="503"/>
      <c r="FX35" s="503"/>
      <c r="FY35" s="503"/>
      <c r="FZ35" s="503"/>
      <c r="GA35" s="503"/>
      <c r="GB35" s="503"/>
      <c r="GC35" s="503"/>
      <c r="GD35" s="503"/>
      <c r="GE35" s="503"/>
      <c r="GF35" s="503"/>
      <c r="GG35" s="503"/>
      <c r="GH35" s="503"/>
      <c r="GI35" s="503"/>
      <c r="GJ35" s="503"/>
      <c r="GK35" s="503"/>
      <c r="GL35" s="503"/>
      <c r="GM35" s="503"/>
      <c r="GN35" s="503"/>
      <c r="GO35" s="503"/>
      <c r="GP35" s="503"/>
      <c r="GQ35" s="503"/>
      <c r="GR35" s="503"/>
      <c r="GS35" s="503"/>
      <c r="GT35" s="503"/>
      <c r="GU35" s="503"/>
      <c r="GV35" s="503"/>
      <c r="GW35" s="503"/>
      <c r="GX35" s="503"/>
      <c r="GY35" s="503"/>
      <c r="GZ35" s="503"/>
      <c r="HA35" s="503"/>
      <c r="HB35" s="503"/>
      <c r="HC35" s="503"/>
      <c r="HD35" s="503"/>
      <c r="HE35" s="503"/>
      <c r="HF35" s="503"/>
      <c r="HG35" s="503"/>
      <c r="HH35" s="503"/>
      <c r="HI35" s="503"/>
      <c r="HJ35" s="503"/>
      <c r="HK35" s="503"/>
      <c r="HL35" s="503"/>
      <c r="HM35" s="503"/>
      <c r="HN35" s="503"/>
      <c r="HO35" s="503"/>
      <c r="HP35" s="503"/>
      <c r="HQ35" s="503"/>
      <c r="HR35" s="503"/>
      <c r="HS35" s="503"/>
      <c r="HT35" s="503"/>
      <c r="HU35" s="503"/>
      <c r="HV35" s="503"/>
      <c r="HW35" s="503"/>
      <c r="HX35" s="503"/>
      <c r="HY35" s="503"/>
      <c r="HZ35" s="503"/>
      <c r="IA35" s="503"/>
      <c r="IB35" s="503"/>
      <c r="IC35" s="503"/>
      <c r="ID35" s="503"/>
      <c r="IE35" s="503"/>
      <c r="IF35" s="503"/>
      <c r="IG35" s="503"/>
      <c r="IH35" s="503"/>
      <c r="II35" s="503"/>
      <c r="IJ35" s="503"/>
      <c r="IK35" s="503"/>
      <c r="IL35" s="503"/>
      <c r="IM35" s="503"/>
      <c r="IN35" s="503"/>
      <c r="IO35" s="503"/>
      <c r="IP35" s="503"/>
      <c r="IQ35" s="503"/>
      <c r="IR35" s="503"/>
      <c r="IS35" s="503"/>
      <c r="IT35" s="503"/>
      <c r="IU35" s="503"/>
      <c r="IV35" s="503"/>
      <c r="IW35" s="503"/>
      <c r="IX35" s="503"/>
      <c r="IY35" s="503"/>
      <c r="IZ35" s="503"/>
      <c r="JA35" s="503"/>
      <c r="JB35" s="503"/>
      <c r="JC35" s="503"/>
      <c r="JD35" s="503"/>
      <c r="JE35" s="503"/>
      <c r="JF35" s="503"/>
      <c r="JG35" s="503"/>
      <c r="JH35" s="503"/>
      <c r="JI35" s="503"/>
      <c r="JJ35" s="503"/>
      <c r="JK35" s="503"/>
      <c r="JL35" s="503"/>
      <c r="JM35" s="503"/>
      <c r="JN35" s="503"/>
      <c r="JO35" s="503"/>
      <c r="JP35" s="503"/>
      <c r="JQ35" s="503"/>
      <c r="JR35" s="503"/>
      <c r="JS35" s="503"/>
      <c r="JT35" s="503"/>
      <c r="JU35" s="503"/>
      <c r="JV35" s="503"/>
      <c r="JW35" s="503"/>
      <c r="JX35" s="503"/>
      <c r="JY35" s="503"/>
      <c r="JZ35" s="503"/>
      <c r="KA35" s="503"/>
      <c r="KB35" s="503"/>
      <c r="KC35" s="503"/>
      <c r="KD35" s="503"/>
      <c r="KE35" s="503"/>
      <c r="KF35" s="503"/>
      <c r="KG35" s="503"/>
      <c r="KH35" s="503"/>
      <c r="KI35" s="503"/>
      <c r="KJ35" s="503"/>
      <c r="KK35" s="503"/>
      <c r="KL35" s="503"/>
      <c r="KM35" s="503"/>
      <c r="KN35" s="503"/>
      <c r="KO35" s="503"/>
      <c r="KP35" s="503"/>
      <c r="KQ35" s="503"/>
      <c r="KR35" s="503"/>
      <c r="KS35" s="503"/>
      <c r="KT35" s="503"/>
      <c r="KU35" s="503"/>
      <c r="KV35" s="503"/>
      <c r="KW35" s="503"/>
      <c r="KX35" s="503"/>
      <c r="KY35" s="503"/>
      <c r="KZ35" s="503"/>
      <c r="LA35" s="503"/>
      <c r="LB35" s="503"/>
      <c r="LC35" s="503"/>
      <c r="LD35" s="503"/>
      <c r="LE35" s="503"/>
      <c r="LF35" s="503"/>
      <c r="LG35" s="503"/>
      <c r="LH35" s="503"/>
      <c r="LI35" s="503"/>
      <c r="LJ35" s="503"/>
      <c r="LK35" s="503"/>
      <c r="LL35" s="503"/>
      <c r="LM35" s="503"/>
    </row>
    <row r="36" spans="1:325" hidden="1">
      <c r="A36" s="474" t="str">
        <f>IF(OR(Data3!B7="Grand Total",Data3!B7=0),"",Data3!B7)</f>
        <v/>
      </c>
      <c r="B36" s="473" t="s">
        <v>481</v>
      </c>
      <c r="C36" s="517" t="str">
        <f ca="1">IFERROR(VLOOKUP(A36,Rezultatai!$B$44:$C$106,2,FALSE) &amp; " vertinimas ir finansavimo skyrimas","")</f>
        <v/>
      </c>
      <c r="D36" s="528"/>
      <c r="E36" s="496"/>
      <c r="F36" s="503"/>
      <c r="G36" s="503"/>
      <c r="H36" s="503"/>
      <c r="I36" s="503"/>
      <c r="J36" s="503"/>
      <c r="K36" s="503"/>
      <c r="L36" s="503"/>
      <c r="M36" s="503"/>
      <c r="N36" s="503"/>
      <c r="O36" s="503"/>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503"/>
      <c r="BC36" s="503"/>
      <c r="BD36" s="503"/>
      <c r="BE36" s="503"/>
      <c r="BF36" s="503"/>
      <c r="BG36" s="503"/>
      <c r="BH36" s="503"/>
      <c r="BI36" s="503"/>
      <c r="BJ36" s="503"/>
      <c r="BK36" s="503"/>
      <c r="BL36" s="503"/>
      <c r="BM36" s="503"/>
      <c r="BN36" s="503"/>
      <c r="BO36" s="503"/>
      <c r="BP36" s="503"/>
      <c r="BQ36" s="503"/>
      <c r="BR36" s="503"/>
      <c r="BS36" s="503"/>
      <c r="BT36" s="503"/>
      <c r="BU36" s="503"/>
      <c r="BV36" s="503"/>
      <c r="BW36" s="503"/>
      <c r="BX36" s="503"/>
      <c r="BY36" s="503"/>
      <c r="BZ36" s="503"/>
      <c r="CA36" s="503"/>
      <c r="CB36" s="503"/>
      <c r="CC36" s="503"/>
      <c r="CD36" s="503"/>
      <c r="CE36" s="503"/>
      <c r="CF36" s="503"/>
      <c r="CG36" s="503"/>
      <c r="CH36" s="503"/>
      <c r="CI36" s="503"/>
      <c r="CJ36" s="503"/>
      <c r="CK36" s="503"/>
      <c r="CL36" s="503"/>
      <c r="CM36" s="503"/>
      <c r="CN36" s="503"/>
      <c r="CO36" s="503"/>
      <c r="CP36" s="503"/>
      <c r="CQ36" s="503"/>
      <c r="CR36" s="503"/>
      <c r="CS36" s="503"/>
      <c r="CT36" s="503"/>
      <c r="CU36" s="503"/>
      <c r="CV36" s="503"/>
      <c r="CW36" s="503"/>
      <c r="CX36" s="503"/>
      <c r="CY36" s="503"/>
      <c r="CZ36" s="503"/>
      <c r="DA36" s="503"/>
      <c r="DB36" s="503"/>
      <c r="DC36" s="503"/>
      <c r="DD36" s="503"/>
      <c r="DE36" s="503"/>
      <c r="DF36" s="503"/>
      <c r="DG36" s="503"/>
      <c r="DH36" s="503"/>
      <c r="DI36" s="503"/>
      <c r="DJ36" s="503"/>
      <c r="DK36" s="503"/>
      <c r="DL36" s="503"/>
      <c r="DM36" s="503"/>
      <c r="DN36" s="503"/>
      <c r="DO36" s="503"/>
      <c r="DP36" s="503"/>
      <c r="DQ36" s="503"/>
      <c r="DR36" s="503"/>
      <c r="DS36" s="503"/>
      <c r="DT36" s="503"/>
      <c r="DU36" s="503"/>
      <c r="DV36" s="503"/>
      <c r="DW36" s="503"/>
      <c r="DX36" s="503"/>
      <c r="DY36" s="503"/>
      <c r="DZ36" s="503"/>
      <c r="EA36" s="503"/>
      <c r="EB36" s="503"/>
      <c r="EC36" s="503"/>
      <c r="ED36" s="503"/>
      <c r="EE36" s="503"/>
      <c r="EF36" s="503"/>
      <c r="EG36" s="503"/>
      <c r="EH36" s="503"/>
      <c r="EI36" s="503"/>
      <c r="EJ36" s="503"/>
      <c r="EK36" s="503"/>
      <c r="EL36" s="503"/>
      <c r="EM36" s="503"/>
      <c r="EN36" s="503"/>
      <c r="EO36" s="503"/>
      <c r="EP36" s="503"/>
      <c r="EQ36" s="503"/>
      <c r="ER36" s="503"/>
      <c r="ES36" s="503"/>
      <c r="ET36" s="503"/>
      <c r="EU36" s="503"/>
      <c r="EV36" s="503"/>
      <c r="EW36" s="503"/>
      <c r="EX36" s="503"/>
      <c r="EY36" s="503"/>
      <c r="EZ36" s="503"/>
      <c r="FA36" s="503"/>
      <c r="FB36" s="503"/>
      <c r="FC36" s="503"/>
      <c r="FD36" s="503"/>
      <c r="FE36" s="503"/>
      <c r="FF36" s="503"/>
      <c r="FG36" s="503"/>
      <c r="FH36" s="503"/>
      <c r="FI36" s="503"/>
      <c r="FJ36" s="503"/>
      <c r="FK36" s="503"/>
      <c r="FL36" s="503"/>
      <c r="FM36" s="503"/>
      <c r="FN36" s="503"/>
      <c r="FO36" s="503"/>
      <c r="FP36" s="503"/>
      <c r="FQ36" s="503"/>
      <c r="FR36" s="503"/>
      <c r="FS36" s="503"/>
      <c r="FT36" s="503"/>
      <c r="FU36" s="503"/>
      <c r="FV36" s="503"/>
      <c r="FW36" s="503"/>
      <c r="FX36" s="503"/>
      <c r="FY36" s="503"/>
      <c r="FZ36" s="503"/>
      <c r="GA36" s="503"/>
      <c r="GB36" s="503"/>
      <c r="GC36" s="503"/>
      <c r="GD36" s="503"/>
      <c r="GE36" s="503"/>
      <c r="GF36" s="503"/>
      <c r="GG36" s="503"/>
      <c r="GH36" s="503"/>
      <c r="GI36" s="503"/>
      <c r="GJ36" s="503"/>
      <c r="GK36" s="503"/>
      <c r="GL36" s="503"/>
      <c r="GM36" s="503"/>
      <c r="GN36" s="503"/>
      <c r="GO36" s="503"/>
      <c r="GP36" s="503"/>
      <c r="GQ36" s="503"/>
      <c r="GR36" s="503"/>
      <c r="GS36" s="503"/>
      <c r="GT36" s="503"/>
      <c r="GU36" s="503"/>
      <c r="GV36" s="503"/>
      <c r="GW36" s="503"/>
      <c r="GX36" s="503"/>
      <c r="GY36" s="503"/>
      <c r="GZ36" s="503"/>
      <c r="HA36" s="503"/>
      <c r="HB36" s="503"/>
      <c r="HC36" s="503"/>
      <c r="HD36" s="503"/>
      <c r="HE36" s="503"/>
      <c r="HF36" s="503"/>
      <c r="HG36" s="503"/>
      <c r="HH36" s="503"/>
      <c r="HI36" s="503"/>
      <c r="HJ36" s="503"/>
      <c r="HK36" s="503"/>
      <c r="HL36" s="503"/>
      <c r="HM36" s="503"/>
      <c r="HN36" s="503"/>
      <c r="HO36" s="503"/>
      <c r="HP36" s="503"/>
      <c r="HQ36" s="503"/>
      <c r="HR36" s="503"/>
      <c r="HS36" s="503"/>
      <c r="HT36" s="503"/>
      <c r="HU36" s="503"/>
      <c r="HV36" s="503"/>
      <c r="HW36" s="503"/>
      <c r="HX36" s="503"/>
      <c r="HY36" s="503"/>
      <c r="HZ36" s="503"/>
      <c r="IA36" s="503"/>
      <c r="IB36" s="503"/>
      <c r="IC36" s="503"/>
      <c r="ID36" s="503"/>
      <c r="IE36" s="503"/>
      <c r="IF36" s="503"/>
      <c r="IG36" s="503"/>
      <c r="IH36" s="503"/>
      <c r="II36" s="503"/>
      <c r="IJ36" s="503"/>
      <c r="IK36" s="503"/>
      <c r="IL36" s="503"/>
      <c r="IM36" s="503"/>
      <c r="IN36" s="503"/>
      <c r="IO36" s="503"/>
      <c r="IP36" s="503"/>
      <c r="IQ36" s="503"/>
      <c r="IR36" s="503"/>
      <c r="IS36" s="503"/>
      <c r="IT36" s="503"/>
      <c r="IU36" s="503"/>
      <c r="IV36" s="503"/>
      <c r="IW36" s="503"/>
      <c r="IX36" s="503"/>
      <c r="IY36" s="503"/>
      <c r="IZ36" s="503"/>
      <c r="JA36" s="503"/>
      <c r="JB36" s="503"/>
      <c r="JC36" s="503"/>
      <c r="JD36" s="503"/>
      <c r="JE36" s="503"/>
      <c r="JF36" s="503"/>
      <c r="JG36" s="503"/>
      <c r="JH36" s="503"/>
      <c r="JI36" s="503"/>
      <c r="JJ36" s="503"/>
      <c r="JK36" s="503"/>
      <c r="JL36" s="503"/>
      <c r="JM36" s="503"/>
      <c r="JN36" s="503"/>
      <c r="JO36" s="503"/>
      <c r="JP36" s="503"/>
      <c r="JQ36" s="503"/>
      <c r="JR36" s="503"/>
      <c r="JS36" s="503"/>
      <c r="JT36" s="503"/>
      <c r="JU36" s="503"/>
      <c r="JV36" s="503"/>
      <c r="JW36" s="503"/>
      <c r="JX36" s="503"/>
      <c r="JY36" s="503"/>
      <c r="JZ36" s="503"/>
      <c r="KA36" s="503"/>
      <c r="KB36" s="503"/>
      <c r="KC36" s="503"/>
      <c r="KD36" s="503"/>
      <c r="KE36" s="503"/>
      <c r="KF36" s="503"/>
      <c r="KG36" s="503"/>
      <c r="KH36" s="503"/>
      <c r="KI36" s="503"/>
      <c r="KJ36" s="503"/>
      <c r="KK36" s="503"/>
      <c r="KL36" s="503"/>
      <c r="KM36" s="503"/>
      <c r="KN36" s="503"/>
      <c r="KO36" s="503"/>
      <c r="KP36" s="503"/>
      <c r="KQ36" s="503"/>
      <c r="KR36" s="503"/>
      <c r="KS36" s="503"/>
      <c r="KT36" s="503"/>
      <c r="KU36" s="503"/>
      <c r="KV36" s="503"/>
      <c r="KW36" s="503"/>
      <c r="KX36" s="503"/>
      <c r="KY36" s="503"/>
      <c r="KZ36" s="503"/>
      <c r="LA36" s="503"/>
      <c r="LB36" s="503"/>
      <c r="LC36" s="503"/>
      <c r="LD36" s="503"/>
      <c r="LE36" s="503"/>
      <c r="LF36" s="503"/>
      <c r="LG36" s="503"/>
      <c r="LH36" s="503"/>
      <c r="LI36" s="503"/>
      <c r="LJ36" s="503"/>
      <c r="LK36" s="503"/>
      <c r="LL36" s="503"/>
      <c r="LM36" s="503"/>
    </row>
    <row r="37" spans="1:325" hidden="1">
      <c r="A37" s="474" t="str">
        <f>IF(OR(Data3!B7="Grand Total",Data3!B7=0),"",Data3!B7)</f>
        <v/>
      </c>
      <c r="B37" s="473" t="s">
        <v>482</v>
      </c>
      <c r="C37" s="517" t="str">
        <f ca="1">IFERROR(VLOOKUP(A37,Rezultatai!$B$44:$C$106,2,FALSE) &amp; " finansavimo sutarčių rengimas ir sudarymas","")</f>
        <v/>
      </c>
      <c r="D37" s="528"/>
      <c r="E37" s="496"/>
      <c r="F37" s="503"/>
      <c r="G37" s="503"/>
      <c r="H37" s="503"/>
      <c r="I37" s="503"/>
      <c r="J37" s="503"/>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503"/>
      <c r="BC37" s="503"/>
      <c r="BD37" s="503"/>
      <c r="BE37" s="503"/>
      <c r="BF37" s="503"/>
      <c r="BG37" s="503"/>
      <c r="BH37" s="503"/>
      <c r="BI37" s="503"/>
      <c r="BJ37" s="503"/>
      <c r="BK37" s="503"/>
      <c r="BL37" s="503"/>
      <c r="BM37" s="503"/>
      <c r="BN37" s="503"/>
      <c r="BO37" s="503"/>
      <c r="BP37" s="503"/>
      <c r="BQ37" s="503"/>
      <c r="BR37" s="503"/>
      <c r="BS37" s="503"/>
      <c r="BT37" s="503"/>
      <c r="BU37" s="503"/>
      <c r="BV37" s="503"/>
      <c r="BW37" s="503"/>
      <c r="BX37" s="503"/>
      <c r="BY37" s="503"/>
      <c r="BZ37" s="503"/>
      <c r="CA37" s="503"/>
      <c r="CB37" s="503"/>
      <c r="CC37" s="503"/>
      <c r="CD37" s="503"/>
      <c r="CE37" s="503"/>
      <c r="CF37" s="503"/>
      <c r="CG37" s="503"/>
      <c r="CH37" s="503"/>
      <c r="CI37" s="503"/>
      <c r="CJ37" s="503"/>
      <c r="CK37" s="503"/>
      <c r="CL37" s="503"/>
      <c r="CM37" s="503"/>
      <c r="CN37" s="503"/>
      <c r="CO37" s="503"/>
      <c r="CP37" s="503"/>
      <c r="CQ37" s="503"/>
      <c r="CR37" s="503"/>
      <c r="CS37" s="503"/>
      <c r="CT37" s="503"/>
      <c r="CU37" s="503"/>
      <c r="CV37" s="503"/>
      <c r="CW37" s="503"/>
      <c r="CX37" s="503"/>
      <c r="CY37" s="503"/>
      <c r="CZ37" s="503"/>
      <c r="DA37" s="503"/>
      <c r="DB37" s="503"/>
      <c r="DC37" s="503"/>
      <c r="DD37" s="503"/>
      <c r="DE37" s="503"/>
      <c r="DF37" s="503"/>
      <c r="DG37" s="503"/>
      <c r="DH37" s="503"/>
      <c r="DI37" s="503"/>
      <c r="DJ37" s="503"/>
      <c r="DK37" s="503"/>
      <c r="DL37" s="503"/>
      <c r="DM37" s="503"/>
      <c r="DN37" s="503"/>
      <c r="DO37" s="503"/>
      <c r="DP37" s="503"/>
      <c r="DQ37" s="503"/>
      <c r="DR37" s="503"/>
      <c r="DS37" s="503"/>
      <c r="DT37" s="503"/>
      <c r="DU37" s="503"/>
      <c r="DV37" s="503"/>
      <c r="DW37" s="503"/>
      <c r="DX37" s="503"/>
      <c r="DY37" s="503"/>
      <c r="DZ37" s="503"/>
      <c r="EA37" s="503"/>
      <c r="EB37" s="503"/>
      <c r="EC37" s="503"/>
      <c r="ED37" s="503"/>
      <c r="EE37" s="503"/>
      <c r="EF37" s="503"/>
      <c r="EG37" s="503"/>
      <c r="EH37" s="503"/>
      <c r="EI37" s="503"/>
      <c r="EJ37" s="503"/>
      <c r="EK37" s="503"/>
      <c r="EL37" s="503"/>
      <c r="EM37" s="503"/>
      <c r="EN37" s="503"/>
      <c r="EO37" s="503"/>
      <c r="EP37" s="503"/>
      <c r="EQ37" s="503"/>
      <c r="ER37" s="503"/>
      <c r="ES37" s="503"/>
      <c r="ET37" s="503"/>
      <c r="EU37" s="503"/>
      <c r="EV37" s="503"/>
      <c r="EW37" s="503"/>
      <c r="EX37" s="503"/>
      <c r="EY37" s="503"/>
      <c r="EZ37" s="503"/>
      <c r="FA37" s="503"/>
      <c r="FB37" s="503"/>
      <c r="FC37" s="503"/>
      <c r="FD37" s="503"/>
      <c r="FE37" s="503"/>
      <c r="FF37" s="503"/>
      <c r="FG37" s="503"/>
      <c r="FH37" s="503"/>
      <c r="FI37" s="503"/>
      <c r="FJ37" s="503"/>
      <c r="FK37" s="503"/>
      <c r="FL37" s="503"/>
      <c r="FM37" s="503"/>
      <c r="FN37" s="503"/>
      <c r="FO37" s="503"/>
      <c r="FP37" s="503"/>
      <c r="FQ37" s="503"/>
      <c r="FR37" s="503"/>
      <c r="FS37" s="503"/>
      <c r="FT37" s="503"/>
      <c r="FU37" s="503"/>
      <c r="FV37" s="503"/>
      <c r="FW37" s="503"/>
      <c r="FX37" s="503"/>
      <c r="FY37" s="503"/>
      <c r="FZ37" s="503"/>
      <c r="GA37" s="503"/>
      <c r="GB37" s="503"/>
      <c r="GC37" s="503"/>
      <c r="GD37" s="503"/>
      <c r="GE37" s="503"/>
      <c r="GF37" s="503"/>
      <c r="GG37" s="503"/>
      <c r="GH37" s="503"/>
      <c r="GI37" s="503"/>
      <c r="GJ37" s="503"/>
      <c r="GK37" s="503"/>
      <c r="GL37" s="503"/>
      <c r="GM37" s="503"/>
      <c r="GN37" s="503"/>
      <c r="GO37" s="503"/>
      <c r="GP37" s="503"/>
      <c r="GQ37" s="503"/>
      <c r="GR37" s="503"/>
      <c r="GS37" s="503"/>
      <c r="GT37" s="503"/>
      <c r="GU37" s="503"/>
      <c r="GV37" s="503"/>
      <c r="GW37" s="503"/>
      <c r="GX37" s="503"/>
      <c r="GY37" s="503"/>
      <c r="GZ37" s="503"/>
      <c r="HA37" s="503"/>
      <c r="HB37" s="503"/>
      <c r="HC37" s="503"/>
      <c r="HD37" s="503"/>
      <c r="HE37" s="503"/>
      <c r="HF37" s="503"/>
      <c r="HG37" s="503"/>
      <c r="HH37" s="503"/>
      <c r="HI37" s="503"/>
      <c r="HJ37" s="503"/>
      <c r="HK37" s="503"/>
      <c r="HL37" s="503"/>
      <c r="HM37" s="503"/>
      <c r="HN37" s="503"/>
      <c r="HO37" s="503"/>
      <c r="HP37" s="503"/>
      <c r="HQ37" s="503"/>
      <c r="HR37" s="503"/>
      <c r="HS37" s="503"/>
      <c r="HT37" s="503"/>
      <c r="HU37" s="503"/>
      <c r="HV37" s="503"/>
      <c r="HW37" s="503"/>
      <c r="HX37" s="503"/>
      <c r="HY37" s="503"/>
      <c r="HZ37" s="503"/>
      <c r="IA37" s="503"/>
      <c r="IB37" s="503"/>
      <c r="IC37" s="503"/>
      <c r="ID37" s="503"/>
      <c r="IE37" s="503"/>
      <c r="IF37" s="503"/>
      <c r="IG37" s="503"/>
      <c r="IH37" s="503"/>
      <c r="II37" s="503"/>
      <c r="IJ37" s="503"/>
      <c r="IK37" s="503"/>
      <c r="IL37" s="503"/>
      <c r="IM37" s="503"/>
      <c r="IN37" s="503"/>
      <c r="IO37" s="503"/>
      <c r="IP37" s="503"/>
      <c r="IQ37" s="503"/>
      <c r="IR37" s="503"/>
      <c r="IS37" s="503"/>
      <c r="IT37" s="503"/>
      <c r="IU37" s="503"/>
      <c r="IV37" s="503"/>
      <c r="IW37" s="503"/>
      <c r="IX37" s="503"/>
      <c r="IY37" s="503"/>
      <c r="IZ37" s="503"/>
      <c r="JA37" s="503"/>
      <c r="JB37" s="503"/>
      <c r="JC37" s="503"/>
      <c r="JD37" s="503"/>
      <c r="JE37" s="503"/>
      <c r="JF37" s="503"/>
      <c r="JG37" s="503"/>
      <c r="JH37" s="503"/>
      <c r="JI37" s="503"/>
      <c r="JJ37" s="503"/>
      <c r="JK37" s="503"/>
      <c r="JL37" s="503"/>
      <c r="JM37" s="503"/>
      <c r="JN37" s="503"/>
      <c r="JO37" s="503"/>
      <c r="JP37" s="503"/>
      <c r="JQ37" s="503"/>
      <c r="JR37" s="503"/>
      <c r="JS37" s="503"/>
      <c r="JT37" s="503"/>
      <c r="JU37" s="503"/>
      <c r="JV37" s="503"/>
      <c r="JW37" s="503"/>
      <c r="JX37" s="503"/>
      <c r="JY37" s="503"/>
      <c r="JZ37" s="503"/>
      <c r="KA37" s="503"/>
      <c r="KB37" s="503"/>
      <c r="KC37" s="503"/>
      <c r="KD37" s="503"/>
      <c r="KE37" s="503"/>
      <c r="KF37" s="503"/>
      <c r="KG37" s="503"/>
      <c r="KH37" s="503"/>
      <c r="KI37" s="503"/>
      <c r="KJ37" s="503"/>
      <c r="KK37" s="503"/>
      <c r="KL37" s="503"/>
      <c r="KM37" s="503"/>
      <c r="KN37" s="503"/>
      <c r="KO37" s="503"/>
      <c r="KP37" s="503"/>
      <c r="KQ37" s="503"/>
      <c r="KR37" s="503"/>
      <c r="KS37" s="503"/>
      <c r="KT37" s="503"/>
      <c r="KU37" s="503"/>
      <c r="KV37" s="503"/>
      <c r="KW37" s="503"/>
      <c r="KX37" s="503"/>
      <c r="KY37" s="503"/>
      <c r="KZ37" s="503"/>
      <c r="LA37" s="503"/>
      <c r="LB37" s="503"/>
      <c r="LC37" s="503"/>
      <c r="LD37" s="503"/>
      <c r="LE37" s="503"/>
      <c r="LF37" s="503"/>
      <c r="LG37" s="503"/>
      <c r="LH37" s="503"/>
      <c r="LI37" s="503"/>
      <c r="LJ37" s="503"/>
      <c r="LK37" s="503"/>
      <c r="LL37" s="503"/>
      <c r="LM37" s="503"/>
    </row>
    <row r="38" spans="1:325" hidden="1">
      <c r="A38" s="474" t="str">
        <f>IF(OR(Data3!B8="Grand Total",Data3!B8=0),"",Data3!B8)</f>
        <v/>
      </c>
      <c r="B38" s="473" t="s">
        <v>483</v>
      </c>
      <c r="C38" s="517" t="str">
        <f ca="1">IFERROR(VLOOKUP(A38,Rezultatai!$B$44:$C$106,2,FALSE) &amp; " vertinimas ir finansavimo skyrimas","")</f>
        <v/>
      </c>
      <c r="D38" s="528"/>
      <c r="E38" s="496"/>
      <c r="F38" s="503"/>
      <c r="G38" s="503"/>
      <c r="H38" s="503"/>
      <c r="I38" s="503"/>
      <c r="J38" s="503"/>
      <c r="K38" s="503"/>
      <c r="L38" s="503"/>
      <c r="M38" s="503"/>
      <c r="N38" s="503"/>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503"/>
      <c r="BC38" s="503"/>
      <c r="BD38" s="503"/>
      <c r="BE38" s="503"/>
      <c r="BF38" s="503"/>
      <c r="BG38" s="503"/>
      <c r="BH38" s="503"/>
      <c r="BI38" s="503"/>
      <c r="BJ38" s="503"/>
      <c r="BK38" s="503"/>
      <c r="BL38" s="503"/>
      <c r="BM38" s="503"/>
      <c r="BN38" s="503"/>
      <c r="BO38" s="503"/>
      <c r="BP38" s="503"/>
      <c r="BQ38" s="503"/>
      <c r="BR38" s="503"/>
      <c r="BS38" s="503"/>
      <c r="BT38" s="503"/>
      <c r="BU38" s="503"/>
      <c r="BV38" s="503"/>
      <c r="BW38" s="503"/>
      <c r="BX38" s="503"/>
      <c r="BY38" s="503"/>
      <c r="BZ38" s="503"/>
      <c r="CA38" s="503"/>
      <c r="CB38" s="503"/>
      <c r="CC38" s="503"/>
      <c r="CD38" s="503"/>
      <c r="CE38" s="503"/>
      <c r="CF38" s="503"/>
      <c r="CG38" s="503"/>
      <c r="CH38" s="503"/>
      <c r="CI38" s="503"/>
      <c r="CJ38" s="503"/>
      <c r="CK38" s="503"/>
      <c r="CL38" s="503"/>
      <c r="CM38" s="503"/>
      <c r="CN38" s="503"/>
      <c r="CO38" s="503"/>
      <c r="CP38" s="503"/>
      <c r="CQ38" s="503"/>
      <c r="CR38" s="503"/>
      <c r="CS38" s="503"/>
      <c r="CT38" s="503"/>
      <c r="CU38" s="503"/>
      <c r="CV38" s="503"/>
      <c r="CW38" s="503"/>
      <c r="CX38" s="503"/>
      <c r="CY38" s="503"/>
      <c r="CZ38" s="503"/>
      <c r="DA38" s="503"/>
      <c r="DB38" s="503"/>
      <c r="DC38" s="503"/>
      <c r="DD38" s="503"/>
      <c r="DE38" s="503"/>
      <c r="DF38" s="503"/>
      <c r="DG38" s="503"/>
      <c r="DH38" s="503"/>
      <c r="DI38" s="503"/>
      <c r="DJ38" s="503"/>
      <c r="DK38" s="503"/>
      <c r="DL38" s="503"/>
      <c r="DM38" s="503"/>
      <c r="DN38" s="503"/>
      <c r="DO38" s="503"/>
      <c r="DP38" s="503"/>
      <c r="DQ38" s="503"/>
      <c r="DR38" s="503"/>
      <c r="DS38" s="503"/>
      <c r="DT38" s="503"/>
      <c r="DU38" s="503"/>
      <c r="DV38" s="503"/>
      <c r="DW38" s="503"/>
      <c r="DX38" s="503"/>
      <c r="DY38" s="503"/>
      <c r="DZ38" s="503"/>
      <c r="EA38" s="503"/>
      <c r="EB38" s="503"/>
      <c r="EC38" s="503"/>
      <c r="ED38" s="503"/>
      <c r="EE38" s="503"/>
      <c r="EF38" s="503"/>
      <c r="EG38" s="503"/>
      <c r="EH38" s="503"/>
      <c r="EI38" s="503"/>
      <c r="EJ38" s="503"/>
      <c r="EK38" s="503"/>
      <c r="EL38" s="503"/>
      <c r="EM38" s="503"/>
      <c r="EN38" s="503"/>
      <c r="EO38" s="503"/>
      <c r="EP38" s="503"/>
      <c r="EQ38" s="503"/>
      <c r="ER38" s="503"/>
      <c r="ES38" s="503"/>
      <c r="ET38" s="503"/>
      <c r="EU38" s="503"/>
      <c r="EV38" s="503"/>
      <c r="EW38" s="503"/>
      <c r="EX38" s="503"/>
      <c r="EY38" s="503"/>
      <c r="EZ38" s="503"/>
      <c r="FA38" s="503"/>
      <c r="FB38" s="503"/>
      <c r="FC38" s="503"/>
      <c r="FD38" s="503"/>
      <c r="FE38" s="503"/>
      <c r="FF38" s="503"/>
      <c r="FG38" s="503"/>
      <c r="FH38" s="503"/>
      <c r="FI38" s="503"/>
      <c r="FJ38" s="503"/>
      <c r="FK38" s="503"/>
      <c r="FL38" s="503"/>
      <c r="FM38" s="503"/>
      <c r="FN38" s="503"/>
      <c r="FO38" s="503"/>
      <c r="FP38" s="503"/>
      <c r="FQ38" s="503"/>
      <c r="FR38" s="503"/>
      <c r="FS38" s="503"/>
      <c r="FT38" s="503"/>
      <c r="FU38" s="503"/>
      <c r="FV38" s="503"/>
      <c r="FW38" s="503"/>
      <c r="FX38" s="503"/>
      <c r="FY38" s="503"/>
      <c r="FZ38" s="503"/>
      <c r="GA38" s="503"/>
      <c r="GB38" s="503"/>
      <c r="GC38" s="503"/>
      <c r="GD38" s="503"/>
      <c r="GE38" s="503"/>
      <c r="GF38" s="503"/>
      <c r="GG38" s="503"/>
      <c r="GH38" s="503"/>
      <c r="GI38" s="503"/>
      <c r="GJ38" s="503"/>
      <c r="GK38" s="503"/>
      <c r="GL38" s="503"/>
      <c r="GM38" s="503"/>
      <c r="GN38" s="503"/>
      <c r="GO38" s="503"/>
      <c r="GP38" s="503"/>
      <c r="GQ38" s="503"/>
      <c r="GR38" s="503"/>
      <c r="GS38" s="503"/>
      <c r="GT38" s="503"/>
      <c r="GU38" s="503"/>
      <c r="GV38" s="503"/>
      <c r="GW38" s="503"/>
      <c r="GX38" s="503"/>
      <c r="GY38" s="503"/>
      <c r="GZ38" s="503"/>
      <c r="HA38" s="503"/>
      <c r="HB38" s="503"/>
      <c r="HC38" s="503"/>
      <c r="HD38" s="503"/>
      <c r="HE38" s="503"/>
      <c r="HF38" s="503"/>
      <c r="HG38" s="503"/>
      <c r="HH38" s="503"/>
      <c r="HI38" s="503"/>
      <c r="HJ38" s="503"/>
      <c r="HK38" s="503"/>
      <c r="HL38" s="503"/>
      <c r="HM38" s="503"/>
      <c r="HN38" s="503"/>
      <c r="HO38" s="503"/>
      <c r="HP38" s="503"/>
      <c r="HQ38" s="503"/>
      <c r="HR38" s="503"/>
      <c r="HS38" s="503"/>
      <c r="HT38" s="503"/>
      <c r="HU38" s="503"/>
      <c r="HV38" s="503"/>
      <c r="HW38" s="503"/>
      <c r="HX38" s="503"/>
      <c r="HY38" s="503"/>
      <c r="HZ38" s="503"/>
      <c r="IA38" s="503"/>
      <c r="IB38" s="503"/>
      <c r="IC38" s="503"/>
      <c r="ID38" s="503"/>
      <c r="IE38" s="503"/>
      <c r="IF38" s="503"/>
      <c r="IG38" s="503"/>
      <c r="IH38" s="503"/>
      <c r="II38" s="503"/>
      <c r="IJ38" s="503"/>
      <c r="IK38" s="503"/>
      <c r="IL38" s="503"/>
      <c r="IM38" s="503"/>
      <c r="IN38" s="503"/>
      <c r="IO38" s="503"/>
      <c r="IP38" s="503"/>
      <c r="IQ38" s="503"/>
      <c r="IR38" s="503"/>
      <c r="IS38" s="503"/>
      <c r="IT38" s="503"/>
      <c r="IU38" s="503"/>
      <c r="IV38" s="503"/>
      <c r="IW38" s="503"/>
      <c r="IX38" s="503"/>
      <c r="IY38" s="503"/>
      <c r="IZ38" s="503"/>
      <c r="JA38" s="503"/>
      <c r="JB38" s="503"/>
      <c r="JC38" s="503"/>
      <c r="JD38" s="503"/>
      <c r="JE38" s="503"/>
      <c r="JF38" s="503"/>
      <c r="JG38" s="503"/>
      <c r="JH38" s="503"/>
      <c r="JI38" s="503"/>
      <c r="JJ38" s="503"/>
      <c r="JK38" s="503"/>
      <c r="JL38" s="503"/>
      <c r="JM38" s="503"/>
      <c r="JN38" s="503"/>
      <c r="JO38" s="503"/>
      <c r="JP38" s="503"/>
      <c r="JQ38" s="503"/>
      <c r="JR38" s="503"/>
      <c r="JS38" s="503"/>
      <c r="JT38" s="503"/>
      <c r="JU38" s="503"/>
      <c r="JV38" s="503"/>
      <c r="JW38" s="503"/>
      <c r="JX38" s="503"/>
      <c r="JY38" s="503"/>
      <c r="JZ38" s="503"/>
      <c r="KA38" s="503"/>
      <c r="KB38" s="503"/>
      <c r="KC38" s="503"/>
      <c r="KD38" s="503"/>
      <c r="KE38" s="503"/>
      <c r="KF38" s="503"/>
      <c r="KG38" s="503"/>
      <c r="KH38" s="503"/>
      <c r="KI38" s="503"/>
      <c r="KJ38" s="503"/>
      <c r="KK38" s="503"/>
      <c r="KL38" s="503"/>
      <c r="KM38" s="503"/>
      <c r="KN38" s="503"/>
      <c r="KO38" s="503"/>
      <c r="KP38" s="503"/>
      <c r="KQ38" s="503"/>
      <c r="KR38" s="503"/>
      <c r="KS38" s="503"/>
      <c r="KT38" s="503"/>
      <c r="KU38" s="503"/>
      <c r="KV38" s="503"/>
      <c r="KW38" s="503"/>
      <c r="KX38" s="503"/>
      <c r="KY38" s="503"/>
      <c r="KZ38" s="503"/>
      <c r="LA38" s="503"/>
      <c r="LB38" s="503"/>
      <c r="LC38" s="503"/>
      <c r="LD38" s="503"/>
      <c r="LE38" s="503"/>
      <c r="LF38" s="503"/>
      <c r="LG38" s="503"/>
      <c r="LH38" s="503"/>
      <c r="LI38" s="503"/>
      <c r="LJ38" s="503"/>
      <c r="LK38" s="503"/>
      <c r="LL38" s="503"/>
      <c r="LM38" s="503"/>
    </row>
    <row r="39" spans="1:325" hidden="1">
      <c r="A39" s="474" t="str">
        <f>IF(OR(Data3!B8="Grand Total",Data3!B8=0),"",Data3!B8)</f>
        <v/>
      </c>
      <c r="B39" s="473" t="s">
        <v>484</v>
      </c>
      <c r="C39" s="517" t="str">
        <f ca="1">IFERROR(VLOOKUP(A39,Rezultatai!$B$44:$C$106,2,FALSE) &amp; " finansavimo sutarčių rengimas ir sudarymas","")</f>
        <v/>
      </c>
      <c r="D39" s="528"/>
      <c r="E39" s="496"/>
      <c r="F39" s="503"/>
      <c r="G39" s="503"/>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503"/>
      <c r="BC39" s="503"/>
      <c r="BD39" s="503"/>
      <c r="BE39" s="503"/>
      <c r="BF39" s="503"/>
      <c r="BG39" s="503"/>
      <c r="BH39" s="503"/>
      <c r="BI39" s="503"/>
      <c r="BJ39" s="503"/>
      <c r="BK39" s="503"/>
      <c r="BL39" s="503"/>
      <c r="BM39" s="503"/>
      <c r="BN39" s="503"/>
      <c r="BO39" s="503"/>
      <c r="BP39" s="503"/>
      <c r="BQ39" s="503"/>
      <c r="BR39" s="503"/>
      <c r="BS39" s="503"/>
      <c r="BT39" s="503"/>
      <c r="BU39" s="503"/>
      <c r="BV39" s="503"/>
      <c r="BW39" s="503"/>
      <c r="BX39" s="503"/>
      <c r="BY39" s="503"/>
      <c r="BZ39" s="503"/>
      <c r="CA39" s="503"/>
      <c r="CB39" s="503"/>
      <c r="CC39" s="503"/>
      <c r="CD39" s="503"/>
      <c r="CE39" s="503"/>
      <c r="CF39" s="503"/>
      <c r="CG39" s="503"/>
      <c r="CH39" s="503"/>
      <c r="CI39" s="503"/>
      <c r="CJ39" s="503"/>
      <c r="CK39" s="503"/>
      <c r="CL39" s="503"/>
      <c r="CM39" s="503"/>
      <c r="CN39" s="503"/>
      <c r="CO39" s="503"/>
      <c r="CP39" s="503"/>
      <c r="CQ39" s="503"/>
      <c r="CR39" s="503"/>
      <c r="CS39" s="503"/>
      <c r="CT39" s="503"/>
      <c r="CU39" s="503"/>
      <c r="CV39" s="503"/>
      <c r="CW39" s="503"/>
      <c r="CX39" s="503"/>
      <c r="CY39" s="503"/>
      <c r="CZ39" s="503"/>
      <c r="DA39" s="503"/>
      <c r="DB39" s="503"/>
      <c r="DC39" s="503"/>
      <c r="DD39" s="503"/>
      <c r="DE39" s="503"/>
      <c r="DF39" s="503"/>
      <c r="DG39" s="503"/>
      <c r="DH39" s="503"/>
      <c r="DI39" s="503"/>
      <c r="DJ39" s="503"/>
      <c r="DK39" s="503"/>
      <c r="DL39" s="503"/>
      <c r="DM39" s="503"/>
      <c r="DN39" s="503"/>
      <c r="DO39" s="503"/>
      <c r="DP39" s="503"/>
      <c r="DQ39" s="503"/>
      <c r="DR39" s="503"/>
      <c r="DS39" s="503"/>
      <c r="DT39" s="503"/>
      <c r="DU39" s="503"/>
      <c r="DV39" s="503"/>
      <c r="DW39" s="503"/>
      <c r="DX39" s="503"/>
      <c r="DY39" s="503"/>
      <c r="DZ39" s="503"/>
      <c r="EA39" s="503"/>
      <c r="EB39" s="503"/>
      <c r="EC39" s="503"/>
      <c r="ED39" s="503"/>
      <c r="EE39" s="503"/>
      <c r="EF39" s="503"/>
      <c r="EG39" s="503"/>
      <c r="EH39" s="503"/>
      <c r="EI39" s="503"/>
      <c r="EJ39" s="503"/>
      <c r="EK39" s="503"/>
      <c r="EL39" s="503"/>
      <c r="EM39" s="503"/>
      <c r="EN39" s="503"/>
      <c r="EO39" s="503"/>
      <c r="EP39" s="503"/>
      <c r="EQ39" s="503"/>
      <c r="ER39" s="503"/>
      <c r="ES39" s="503"/>
      <c r="ET39" s="503"/>
      <c r="EU39" s="503"/>
      <c r="EV39" s="503"/>
      <c r="EW39" s="503"/>
      <c r="EX39" s="503"/>
      <c r="EY39" s="503"/>
      <c r="EZ39" s="503"/>
      <c r="FA39" s="503"/>
      <c r="FB39" s="503"/>
      <c r="FC39" s="503"/>
      <c r="FD39" s="503"/>
      <c r="FE39" s="503"/>
      <c r="FF39" s="503"/>
      <c r="FG39" s="503"/>
      <c r="FH39" s="503"/>
      <c r="FI39" s="503"/>
      <c r="FJ39" s="503"/>
      <c r="FK39" s="503"/>
      <c r="FL39" s="503"/>
      <c r="FM39" s="503"/>
      <c r="FN39" s="503"/>
      <c r="FO39" s="503"/>
      <c r="FP39" s="503"/>
      <c r="FQ39" s="503"/>
      <c r="FR39" s="503"/>
      <c r="FS39" s="503"/>
      <c r="FT39" s="503"/>
      <c r="FU39" s="503"/>
      <c r="FV39" s="503"/>
      <c r="FW39" s="503"/>
      <c r="FX39" s="503"/>
      <c r="FY39" s="503"/>
      <c r="FZ39" s="503"/>
      <c r="GA39" s="503"/>
      <c r="GB39" s="503"/>
      <c r="GC39" s="503"/>
      <c r="GD39" s="503"/>
      <c r="GE39" s="503"/>
      <c r="GF39" s="503"/>
      <c r="GG39" s="503"/>
      <c r="GH39" s="503"/>
      <c r="GI39" s="503"/>
      <c r="GJ39" s="503"/>
      <c r="GK39" s="503"/>
      <c r="GL39" s="503"/>
      <c r="GM39" s="503"/>
      <c r="GN39" s="503"/>
      <c r="GO39" s="503"/>
      <c r="GP39" s="503"/>
      <c r="GQ39" s="503"/>
      <c r="GR39" s="503"/>
      <c r="GS39" s="503"/>
      <c r="GT39" s="503"/>
      <c r="GU39" s="503"/>
      <c r="GV39" s="503"/>
      <c r="GW39" s="503"/>
      <c r="GX39" s="503"/>
      <c r="GY39" s="503"/>
      <c r="GZ39" s="503"/>
      <c r="HA39" s="503"/>
      <c r="HB39" s="503"/>
      <c r="HC39" s="503"/>
      <c r="HD39" s="503"/>
      <c r="HE39" s="503"/>
      <c r="HF39" s="503"/>
      <c r="HG39" s="503"/>
      <c r="HH39" s="503"/>
      <c r="HI39" s="503"/>
      <c r="HJ39" s="503"/>
      <c r="HK39" s="503"/>
      <c r="HL39" s="503"/>
      <c r="HM39" s="503"/>
      <c r="HN39" s="503"/>
      <c r="HO39" s="503"/>
      <c r="HP39" s="503"/>
      <c r="HQ39" s="503"/>
      <c r="HR39" s="503"/>
      <c r="HS39" s="503"/>
      <c r="HT39" s="503"/>
      <c r="HU39" s="503"/>
      <c r="HV39" s="503"/>
      <c r="HW39" s="503"/>
      <c r="HX39" s="503"/>
      <c r="HY39" s="503"/>
      <c r="HZ39" s="503"/>
      <c r="IA39" s="503"/>
      <c r="IB39" s="503"/>
      <c r="IC39" s="503"/>
      <c r="ID39" s="503"/>
      <c r="IE39" s="503"/>
      <c r="IF39" s="503"/>
      <c r="IG39" s="503"/>
      <c r="IH39" s="503"/>
      <c r="II39" s="503"/>
      <c r="IJ39" s="503"/>
      <c r="IK39" s="503"/>
      <c r="IL39" s="503"/>
      <c r="IM39" s="503"/>
      <c r="IN39" s="503"/>
      <c r="IO39" s="503"/>
      <c r="IP39" s="503"/>
      <c r="IQ39" s="503"/>
      <c r="IR39" s="503"/>
      <c r="IS39" s="503"/>
      <c r="IT39" s="503"/>
      <c r="IU39" s="503"/>
      <c r="IV39" s="503"/>
      <c r="IW39" s="503"/>
      <c r="IX39" s="503"/>
      <c r="IY39" s="503"/>
      <c r="IZ39" s="503"/>
      <c r="JA39" s="503"/>
      <c r="JB39" s="503"/>
      <c r="JC39" s="503"/>
      <c r="JD39" s="503"/>
      <c r="JE39" s="503"/>
      <c r="JF39" s="503"/>
      <c r="JG39" s="503"/>
      <c r="JH39" s="503"/>
      <c r="JI39" s="503"/>
      <c r="JJ39" s="503"/>
      <c r="JK39" s="503"/>
      <c r="JL39" s="503"/>
      <c r="JM39" s="503"/>
      <c r="JN39" s="503"/>
      <c r="JO39" s="503"/>
      <c r="JP39" s="503"/>
      <c r="JQ39" s="503"/>
      <c r="JR39" s="503"/>
      <c r="JS39" s="503"/>
      <c r="JT39" s="503"/>
      <c r="JU39" s="503"/>
      <c r="JV39" s="503"/>
      <c r="JW39" s="503"/>
      <c r="JX39" s="503"/>
      <c r="JY39" s="503"/>
      <c r="JZ39" s="503"/>
      <c r="KA39" s="503"/>
      <c r="KB39" s="503"/>
      <c r="KC39" s="503"/>
      <c r="KD39" s="503"/>
      <c r="KE39" s="503"/>
      <c r="KF39" s="503"/>
      <c r="KG39" s="503"/>
      <c r="KH39" s="503"/>
      <c r="KI39" s="503"/>
      <c r="KJ39" s="503"/>
      <c r="KK39" s="503"/>
      <c r="KL39" s="503"/>
      <c r="KM39" s="503"/>
      <c r="KN39" s="503"/>
      <c r="KO39" s="503"/>
      <c r="KP39" s="503"/>
      <c r="KQ39" s="503"/>
      <c r="KR39" s="503"/>
      <c r="KS39" s="503"/>
      <c r="KT39" s="503"/>
      <c r="KU39" s="503"/>
      <c r="KV39" s="503"/>
      <c r="KW39" s="503"/>
      <c r="KX39" s="503"/>
      <c r="KY39" s="503"/>
      <c r="KZ39" s="503"/>
      <c r="LA39" s="503"/>
      <c r="LB39" s="503"/>
      <c r="LC39" s="503"/>
      <c r="LD39" s="503"/>
      <c r="LE39" s="503"/>
      <c r="LF39" s="503"/>
      <c r="LG39" s="503"/>
      <c r="LH39" s="503"/>
      <c r="LI39" s="503"/>
      <c r="LJ39" s="503"/>
      <c r="LK39" s="503"/>
      <c r="LL39" s="503"/>
      <c r="LM39" s="503"/>
    </row>
    <row r="40" spans="1:325" hidden="1">
      <c r="A40" s="474" t="str">
        <f>IF(OR(Data3!B9="Grand Total",Data3!B9=0),"",Data3!B9)</f>
        <v/>
      </c>
      <c r="B40" s="473" t="s">
        <v>485</v>
      </c>
      <c r="C40" s="517" t="str">
        <f ca="1">IFERROR(VLOOKUP(A40,Rezultatai!$B$44:$C$106,2,FALSE) &amp; " vertinimas ir finansavimo skyrimas","")</f>
        <v/>
      </c>
      <c r="D40" s="528"/>
      <c r="E40" s="496"/>
      <c r="F40" s="503"/>
      <c r="G40" s="503"/>
      <c r="H40" s="503"/>
      <c r="I40" s="503"/>
      <c r="J40" s="503"/>
      <c r="K40" s="503"/>
      <c r="L40" s="503"/>
      <c r="M40" s="503"/>
      <c r="N40" s="503"/>
      <c r="O40" s="503"/>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503"/>
      <c r="BC40" s="503"/>
      <c r="BD40" s="503"/>
      <c r="BE40" s="503"/>
      <c r="BF40" s="503"/>
      <c r="BG40" s="503"/>
      <c r="BH40" s="503"/>
      <c r="BI40" s="503"/>
      <c r="BJ40" s="503"/>
      <c r="BK40" s="503"/>
      <c r="BL40" s="503"/>
      <c r="BM40" s="503"/>
      <c r="BN40" s="503"/>
      <c r="BO40" s="503"/>
      <c r="BP40" s="503"/>
      <c r="BQ40" s="503"/>
      <c r="BR40" s="503"/>
      <c r="BS40" s="503"/>
      <c r="BT40" s="503"/>
      <c r="BU40" s="503"/>
      <c r="BV40" s="503"/>
      <c r="BW40" s="503"/>
      <c r="BX40" s="503"/>
      <c r="BY40" s="503"/>
      <c r="BZ40" s="503"/>
      <c r="CA40" s="503"/>
      <c r="CB40" s="503"/>
      <c r="CC40" s="503"/>
      <c r="CD40" s="503"/>
      <c r="CE40" s="503"/>
      <c r="CF40" s="503"/>
      <c r="CG40" s="503"/>
      <c r="CH40" s="503"/>
      <c r="CI40" s="503"/>
      <c r="CJ40" s="503"/>
      <c r="CK40" s="503"/>
      <c r="CL40" s="503"/>
      <c r="CM40" s="503"/>
      <c r="CN40" s="503"/>
      <c r="CO40" s="503"/>
      <c r="CP40" s="503"/>
      <c r="CQ40" s="503"/>
      <c r="CR40" s="503"/>
      <c r="CS40" s="503"/>
      <c r="CT40" s="503"/>
      <c r="CU40" s="503"/>
      <c r="CV40" s="503"/>
      <c r="CW40" s="503"/>
      <c r="CX40" s="503"/>
      <c r="CY40" s="503"/>
      <c r="CZ40" s="503"/>
      <c r="DA40" s="503"/>
      <c r="DB40" s="503"/>
      <c r="DC40" s="503"/>
      <c r="DD40" s="503"/>
      <c r="DE40" s="503"/>
      <c r="DF40" s="503"/>
      <c r="DG40" s="503"/>
      <c r="DH40" s="503"/>
      <c r="DI40" s="503"/>
      <c r="DJ40" s="503"/>
      <c r="DK40" s="503"/>
      <c r="DL40" s="503"/>
      <c r="DM40" s="503"/>
      <c r="DN40" s="503"/>
      <c r="DO40" s="503"/>
      <c r="DP40" s="503"/>
      <c r="DQ40" s="503"/>
      <c r="DR40" s="503"/>
      <c r="DS40" s="503"/>
      <c r="DT40" s="503"/>
      <c r="DU40" s="503"/>
      <c r="DV40" s="503"/>
      <c r="DW40" s="503"/>
      <c r="DX40" s="503"/>
      <c r="DY40" s="503"/>
      <c r="DZ40" s="503"/>
      <c r="EA40" s="503"/>
      <c r="EB40" s="503"/>
      <c r="EC40" s="503"/>
      <c r="ED40" s="503"/>
      <c r="EE40" s="503"/>
      <c r="EF40" s="503"/>
      <c r="EG40" s="503"/>
      <c r="EH40" s="503"/>
      <c r="EI40" s="503"/>
      <c r="EJ40" s="503"/>
      <c r="EK40" s="503"/>
      <c r="EL40" s="503"/>
      <c r="EM40" s="503"/>
      <c r="EN40" s="503"/>
      <c r="EO40" s="503"/>
      <c r="EP40" s="503"/>
      <c r="EQ40" s="503"/>
      <c r="ER40" s="503"/>
      <c r="ES40" s="503"/>
      <c r="ET40" s="503"/>
      <c r="EU40" s="503"/>
      <c r="EV40" s="503"/>
      <c r="EW40" s="503"/>
      <c r="EX40" s="503"/>
      <c r="EY40" s="503"/>
      <c r="EZ40" s="503"/>
      <c r="FA40" s="503"/>
      <c r="FB40" s="503"/>
      <c r="FC40" s="503"/>
      <c r="FD40" s="503"/>
      <c r="FE40" s="503"/>
      <c r="FF40" s="503"/>
      <c r="FG40" s="503"/>
      <c r="FH40" s="503"/>
      <c r="FI40" s="503"/>
      <c r="FJ40" s="503"/>
      <c r="FK40" s="503"/>
      <c r="FL40" s="503"/>
      <c r="FM40" s="503"/>
      <c r="FN40" s="503"/>
      <c r="FO40" s="503"/>
      <c r="FP40" s="503"/>
      <c r="FQ40" s="503"/>
      <c r="FR40" s="503"/>
      <c r="FS40" s="503"/>
      <c r="FT40" s="503"/>
      <c r="FU40" s="503"/>
      <c r="FV40" s="503"/>
      <c r="FW40" s="503"/>
      <c r="FX40" s="503"/>
      <c r="FY40" s="503"/>
      <c r="FZ40" s="503"/>
      <c r="GA40" s="503"/>
      <c r="GB40" s="503"/>
      <c r="GC40" s="503"/>
      <c r="GD40" s="503"/>
      <c r="GE40" s="503"/>
      <c r="GF40" s="503"/>
      <c r="GG40" s="503"/>
      <c r="GH40" s="503"/>
      <c r="GI40" s="503"/>
      <c r="GJ40" s="503"/>
      <c r="GK40" s="503"/>
      <c r="GL40" s="503"/>
      <c r="GM40" s="503"/>
      <c r="GN40" s="503"/>
      <c r="GO40" s="503"/>
      <c r="GP40" s="503"/>
      <c r="GQ40" s="503"/>
      <c r="GR40" s="503"/>
      <c r="GS40" s="503"/>
      <c r="GT40" s="503"/>
      <c r="GU40" s="503"/>
      <c r="GV40" s="503"/>
      <c r="GW40" s="503"/>
      <c r="GX40" s="503"/>
      <c r="GY40" s="503"/>
      <c r="GZ40" s="503"/>
      <c r="HA40" s="503"/>
      <c r="HB40" s="503"/>
      <c r="HC40" s="503"/>
      <c r="HD40" s="503"/>
      <c r="HE40" s="503"/>
      <c r="HF40" s="503"/>
      <c r="HG40" s="503"/>
      <c r="HH40" s="503"/>
      <c r="HI40" s="503"/>
      <c r="HJ40" s="503"/>
      <c r="HK40" s="503"/>
      <c r="HL40" s="503"/>
      <c r="HM40" s="503"/>
      <c r="HN40" s="503"/>
      <c r="HO40" s="503"/>
      <c r="HP40" s="503"/>
      <c r="HQ40" s="503"/>
      <c r="HR40" s="503"/>
      <c r="HS40" s="503"/>
      <c r="HT40" s="503"/>
      <c r="HU40" s="503"/>
      <c r="HV40" s="503"/>
      <c r="HW40" s="503"/>
      <c r="HX40" s="503"/>
      <c r="HY40" s="503"/>
      <c r="HZ40" s="503"/>
      <c r="IA40" s="503"/>
      <c r="IB40" s="503"/>
      <c r="IC40" s="503"/>
      <c r="ID40" s="503"/>
      <c r="IE40" s="503"/>
      <c r="IF40" s="503"/>
      <c r="IG40" s="503"/>
      <c r="IH40" s="503"/>
      <c r="II40" s="503"/>
      <c r="IJ40" s="503"/>
      <c r="IK40" s="503"/>
      <c r="IL40" s="503"/>
      <c r="IM40" s="503"/>
      <c r="IN40" s="503"/>
      <c r="IO40" s="503"/>
      <c r="IP40" s="503"/>
      <c r="IQ40" s="503"/>
      <c r="IR40" s="503"/>
      <c r="IS40" s="503"/>
      <c r="IT40" s="503"/>
      <c r="IU40" s="503"/>
      <c r="IV40" s="503"/>
      <c r="IW40" s="503"/>
      <c r="IX40" s="503"/>
      <c r="IY40" s="503"/>
      <c r="IZ40" s="503"/>
      <c r="JA40" s="503"/>
      <c r="JB40" s="503"/>
      <c r="JC40" s="503"/>
      <c r="JD40" s="503"/>
      <c r="JE40" s="503"/>
      <c r="JF40" s="503"/>
      <c r="JG40" s="503"/>
      <c r="JH40" s="503"/>
      <c r="JI40" s="503"/>
      <c r="JJ40" s="503"/>
      <c r="JK40" s="503"/>
      <c r="JL40" s="503"/>
      <c r="JM40" s="503"/>
      <c r="JN40" s="503"/>
      <c r="JO40" s="503"/>
      <c r="JP40" s="503"/>
      <c r="JQ40" s="503"/>
      <c r="JR40" s="503"/>
      <c r="JS40" s="503"/>
      <c r="JT40" s="503"/>
      <c r="JU40" s="503"/>
      <c r="JV40" s="503"/>
      <c r="JW40" s="503"/>
      <c r="JX40" s="503"/>
      <c r="JY40" s="503"/>
      <c r="JZ40" s="503"/>
      <c r="KA40" s="503"/>
      <c r="KB40" s="503"/>
      <c r="KC40" s="503"/>
      <c r="KD40" s="503"/>
      <c r="KE40" s="503"/>
      <c r="KF40" s="503"/>
      <c r="KG40" s="503"/>
      <c r="KH40" s="503"/>
      <c r="KI40" s="503"/>
      <c r="KJ40" s="503"/>
      <c r="KK40" s="503"/>
      <c r="KL40" s="503"/>
      <c r="KM40" s="503"/>
      <c r="KN40" s="503"/>
      <c r="KO40" s="503"/>
      <c r="KP40" s="503"/>
      <c r="KQ40" s="503"/>
      <c r="KR40" s="503"/>
      <c r="KS40" s="503"/>
      <c r="KT40" s="503"/>
      <c r="KU40" s="503"/>
      <c r="KV40" s="503"/>
      <c r="KW40" s="503"/>
      <c r="KX40" s="503"/>
      <c r="KY40" s="503"/>
      <c r="KZ40" s="503"/>
      <c r="LA40" s="503"/>
      <c r="LB40" s="503"/>
      <c r="LC40" s="503"/>
      <c r="LD40" s="503"/>
      <c r="LE40" s="503"/>
      <c r="LF40" s="503"/>
      <c r="LG40" s="503"/>
      <c r="LH40" s="503"/>
      <c r="LI40" s="503"/>
      <c r="LJ40" s="503"/>
      <c r="LK40" s="503"/>
      <c r="LL40" s="503"/>
      <c r="LM40" s="503"/>
    </row>
    <row r="41" spans="1:325" hidden="1">
      <c r="A41" s="474" t="str">
        <f>IF(OR(Data3!B9="Grand Total",Data3!B9=0),"",Data3!B9)</f>
        <v/>
      </c>
      <c r="B41" s="473" t="s">
        <v>486</v>
      </c>
      <c r="C41" s="517" t="str">
        <f ca="1">IFERROR(VLOOKUP(A41,Rezultatai!$B$44:$C$106,2,FALSE) &amp; " finansavimo sutarčių rengimas ir sudarymas","")</f>
        <v/>
      </c>
      <c r="D41" s="528"/>
      <c r="E41" s="496"/>
      <c r="F41" s="503"/>
      <c r="G41" s="503"/>
      <c r="H41" s="503"/>
      <c r="I41" s="503"/>
      <c r="J41" s="503"/>
      <c r="K41" s="503"/>
      <c r="L41" s="503"/>
      <c r="M41" s="503"/>
      <c r="N41" s="503"/>
      <c r="O41" s="503"/>
      <c r="P41" s="503"/>
      <c r="Q41" s="503"/>
      <c r="R41" s="503"/>
      <c r="S41" s="503"/>
      <c r="T41" s="503"/>
      <c r="U41" s="503"/>
      <c r="V41" s="503"/>
      <c r="W41" s="503"/>
      <c r="X41" s="503"/>
      <c r="Y41" s="503"/>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503"/>
      <c r="BC41" s="503"/>
      <c r="BD41" s="503"/>
      <c r="BE41" s="503"/>
      <c r="BF41" s="503"/>
      <c r="BG41" s="503"/>
      <c r="BH41" s="503"/>
      <c r="BI41" s="503"/>
      <c r="BJ41" s="503"/>
      <c r="BK41" s="503"/>
      <c r="BL41" s="503"/>
      <c r="BM41" s="503"/>
      <c r="BN41" s="503"/>
      <c r="BO41" s="503"/>
      <c r="BP41" s="503"/>
      <c r="BQ41" s="503"/>
      <c r="BR41" s="503"/>
      <c r="BS41" s="503"/>
      <c r="BT41" s="503"/>
      <c r="BU41" s="503"/>
      <c r="BV41" s="503"/>
      <c r="BW41" s="503"/>
      <c r="BX41" s="503"/>
      <c r="BY41" s="503"/>
      <c r="BZ41" s="503"/>
      <c r="CA41" s="503"/>
      <c r="CB41" s="503"/>
      <c r="CC41" s="503"/>
      <c r="CD41" s="503"/>
      <c r="CE41" s="503"/>
      <c r="CF41" s="503"/>
      <c r="CG41" s="503"/>
      <c r="CH41" s="503"/>
      <c r="CI41" s="503"/>
      <c r="CJ41" s="503"/>
      <c r="CK41" s="503"/>
      <c r="CL41" s="503"/>
      <c r="CM41" s="503"/>
      <c r="CN41" s="503"/>
      <c r="CO41" s="503"/>
      <c r="CP41" s="503"/>
      <c r="CQ41" s="503"/>
      <c r="CR41" s="503"/>
      <c r="CS41" s="503"/>
      <c r="CT41" s="503"/>
      <c r="CU41" s="503"/>
      <c r="CV41" s="503"/>
      <c r="CW41" s="503"/>
      <c r="CX41" s="503"/>
      <c r="CY41" s="503"/>
      <c r="CZ41" s="503"/>
      <c r="DA41" s="503"/>
      <c r="DB41" s="503"/>
      <c r="DC41" s="503"/>
      <c r="DD41" s="503"/>
      <c r="DE41" s="503"/>
      <c r="DF41" s="503"/>
      <c r="DG41" s="503"/>
      <c r="DH41" s="503"/>
      <c r="DI41" s="503"/>
      <c r="DJ41" s="503"/>
      <c r="DK41" s="503"/>
      <c r="DL41" s="503"/>
      <c r="DM41" s="503"/>
      <c r="DN41" s="503"/>
      <c r="DO41" s="503"/>
      <c r="DP41" s="503"/>
      <c r="DQ41" s="503"/>
      <c r="DR41" s="503"/>
      <c r="DS41" s="503"/>
      <c r="DT41" s="503"/>
      <c r="DU41" s="503"/>
      <c r="DV41" s="503"/>
      <c r="DW41" s="503"/>
      <c r="DX41" s="503"/>
      <c r="DY41" s="503"/>
      <c r="DZ41" s="503"/>
      <c r="EA41" s="503"/>
      <c r="EB41" s="503"/>
      <c r="EC41" s="503"/>
      <c r="ED41" s="503"/>
      <c r="EE41" s="503"/>
      <c r="EF41" s="503"/>
      <c r="EG41" s="503"/>
      <c r="EH41" s="503"/>
      <c r="EI41" s="503"/>
      <c r="EJ41" s="503"/>
      <c r="EK41" s="503"/>
      <c r="EL41" s="503"/>
      <c r="EM41" s="503"/>
      <c r="EN41" s="503"/>
      <c r="EO41" s="503"/>
      <c r="EP41" s="503"/>
      <c r="EQ41" s="503"/>
      <c r="ER41" s="503"/>
      <c r="ES41" s="503"/>
      <c r="ET41" s="503"/>
      <c r="EU41" s="503"/>
      <c r="EV41" s="503"/>
      <c r="EW41" s="503"/>
      <c r="EX41" s="503"/>
      <c r="EY41" s="503"/>
      <c r="EZ41" s="503"/>
      <c r="FA41" s="503"/>
      <c r="FB41" s="503"/>
      <c r="FC41" s="503"/>
      <c r="FD41" s="503"/>
      <c r="FE41" s="503"/>
      <c r="FF41" s="503"/>
      <c r="FG41" s="503"/>
      <c r="FH41" s="503"/>
      <c r="FI41" s="503"/>
      <c r="FJ41" s="503"/>
      <c r="FK41" s="503"/>
      <c r="FL41" s="503"/>
      <c r="FM41" s="503"/>
      <c r="FN41" s="503"/>
      <c r="FO41" s="503"/>
      <c r="FP41" s="503"/>
      <c r="FQ41" s="503"/>
      <c r="FR41" s="503"/>
      <c r="FS41" s="503"/>
      <c r="FT41" s="503"/>
      <c r="FU41" s="503"/>
      <c r="FV41" s="503"/>
      <c r="FW41" s="503"/>
      <c r="FX41" s="503"/>
      <c r="FY41" s="503"/>
      <c r="FZ41" s="503"/>
      <c r="GA41" s="503"/>
      <c r="GB41" s="503"/>
      <c r="GC41" s="503"/>
      <c r="GD41" s="503"/>
      <c r="GE41" s="503"/>
      <c r="GF41" s="503"/>
      <c r="GG41" s="503"/>
      <c r="GH41" s="503"/>
      <c r="GI41" s="503"/>
      <c r="GJ41" s="503"/>
      <c r="GK41" s="503"/>
      <c r="GL41" s="503"/>
      <c r="GM41" s="503"/>
      <c r="GN41" s="503"/>
      <c r="GO41" s="503"/>
      <c r="GP41" s="503"/>
      <c r="GQ41" s="503"/>
      <c r="GR41" s="503"/>
      <c r="GS41" s="503"/>
      <c r="GT41" s="503"/>
      <c r="GU41" s="503"/>
      <c r="GV41" s="503"/>
      <c r="GW41" s="503"/>
      <c r="GX41" s="503"/>
      <c r="GY41" s="503"/>
      <c r="GZ41" s="503"/>
      <c r="HA41" s="503"/>
      <c r="HB41" s="503"/>
      <c r="HC41" s="503"/>
      <c r="HD41" s="503"/>
      <c r="HE41" s="503"/>
      <c r="HF41" s="503"/>
      <c r="HG41" s="503"/>
      <c r="HH41" s="503"/>
      <c r="HI41" s="503"/>
      <c r="HJ41" s="503"/>
      <c r="HK41" s="503"/>
      <c r="HL41" s="503"/>
      <c r="HM41" s="503"/>
      <c r="HN41" s="503"/>
      <c r="HO41" s="503"/>
      <c r="HP41" s="503"/>
      <c r="HQ41" s="503"/>
      <c r="HR41" s="503"/>
      <c r="HS41" s="503"/>
      <c r="HT41" s="503"/>
      <c r="HU41" s="503"/>
      <c r="HV41" s="503"/>
      <c r="HW41" s="503"/>
      <c r="HX41" s="503"/>
      <c r="HY41" s="503"/>
      <c r="HZ41" s="503"/>
      <c r="IA41" s="503"/>
      <c r="IB41" s="503"/>
      <c r="IC41" s="503"/>
      <c r="ID41" s="503"/>
      <c r="IE41" s="503"/>
      <c r="IF41" s="503"/>
      <c r="IG41" s="503"/>
      <c r="IH41" s="503"/>
      <c r="II41" s="503"/>
      <c r="IJ41" s="503"/>
      <c r="IK41" s="503"/>
      <c r="IL41" s="503"/>
      <c r="IM41" s="503"/>
      <c r="IN41" s="503"/>
      <c r="IO41" s="503"/>
      <c r="IP41" s="503"/>
      <c r="IQ41" s="503"/>
      <c r="IR41" s="503"/>
      <c r="IS41" s="503"/>
      <c r="IT41" s="503"/>
      <c r="IU41" s="503"/>
      <c r="IV41" s="503"/>
      <c r="IW41" s="503"/>
      <c r="IX41" s="503"/>
      <c r="IY41" s="503"/>
      <c r="IZ41" s="503"/>
      <c r="JA41" s="503"/>
      <c r="JB41" s="503"/>
      <c r="JC41" s="503"/>
      <c r="JD41" s="503"/>
      <c r="JE41" s="503"/>
      <c r="JF41" s="503"/>
      <c r="JG41" s="503"/>
      <c r="JH41" s="503"/>
      <c r="JI41" s="503"/>
      <c r="JJ41" s="503"/>
      <c r="JK41" s="503"/>
      <c r="JL41" s="503"/>
      <c r="JM41" s="503"/>
      <c r="JN41" s="503"/>
      <c r="JO41" s="503"/>
      <c r="JP41" s="503"/>
      <c r="JQ41" s="503"/>
      <c r="JR41" s="503"/>
      <c r="JS41" s="503"/>
      <c r="JT41" s="503"/>
      <c r="JU41" s="503"/>
      <c r="JV41" s="503"/>
      <c r="JW41" s="503"/>
      <c r="JX41" s="503"/>
      <c r="JY41" s="503"/>
      <c r="JZ41" s="503"/>
      <c r="KA41" s="503"/>
      <c r="KB41" s="503"/>
      <c r="KC41" s="503"/>
      <c r="KD41" s="503"/>
      <c r="KE41" s="503"/>
      <c r="KF41" s="503"/>
      <c r="KG41" s="503"/>
      <c r="KH41" s="503"/>
      <c r="KI41" s="503"/>
      <c r="KJ41" s="503"/>
      <c r="KK41" s="503"/>
      <c r="KL41" s="503"/>
      <c r="KM41" s="503"/>
      <c r="KN41" s="503"/>
      <c r="KO41" s="503"/>
      <c r="KP41" s="503"/>
      <c r="KQ41" s="503"/>
      <c r="KR41" s="503"/>
      <c r="KS41" s="503"/>
      <c r="KT41" s="503"/>
      <c r="KU41" s="503"/>
      <c r="KV41" s="503"/>
      <c r="KW41" s="503"/>
      <c r="KX41" s="503"/>
      <c r="KY41" s="503"/>
      <c r="KZ41" s="503"/>
      <c r="LA41" s="503"/>
      <c r="LB41" s="503"/>
      <c r="LC41" s="503"/>
      <c r="LD41" s="503"/>
      <c r="LE41" s="503"/>
      <c r="LF41" s="503"/>
      <c r="LG41" s="503"/>
      <c r="LH41" s="503"/>
      <c r="LI41" s="503"/>
      <c r="LJ41" s="503"/>
      <c r="LK41" s="503"/>
      <c r="LL41" s="503"/>
      <c r="LM41" s="503"/>
    </row>
    <row r="42" spans="1:325" hidden="1">
      <c r="A42" s="474" t="str">
        <f>IF(OR(Data3!B10="Grand Total",Data3!B10=0),"",Data3!B10)</f>
        <v/>
      </c>
      <c r="B42" s="473" t="s">
        <v>487</v>
      </c>
      <c r="C42" s="517" t="str">
        <f ca="1">IFERROR(VLOOKUP(A42,Rezultatai!$B$44:$C$106,2,FALSE) &amp; " finansavimo sutarčių rengimas ir sudarymas","")</f>
        <v/>
      </c>
      <c r="D42" s="528"/>
      <c r="E42" s="496"/>
      <c r="F42" s="503"/>
      <c r="G42" s="503"/>
      <c r="H42" s="503"/>
      <c r="I42" s="503"/>
      <c r="J42" s="503"/>
      <c r="K42" s="503"/>
      <c r="L42" s="503"/>
      <c r="M42" s="503"/>
      <c r="N42" s="503"/>
      <c r="O42" s="503"/>
      <c r="P42" s="503"/>
      <c r="Q42" s="503"/>
      <c r="R42" s="503"/>
      <c r="S42" s="503"/>
      <c r="T42" s="503"/>
      <c r="U42" s="503"/>
      <c r="V42" s="503"/>
      <c r="W42" s="503"/>
      <c r="X42" s="503"/>
      <c r="Y42" s="503"/>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3"/>
      <c r="CY42" s="503"/>
      <c r="CZ42" s="503"/>
      <c r="DA42" s="503"/>
      <c r="DB42" s="503"/>
      <c r="DC42" s="503"/>
      <c r="DD42" s="503"/>
      <c r="DE42" s="503"/>
      <c r="DF42" s="503"/>
      <c r="DG42" s="503"/>
      <c r="DH42" s="503"/>
      <c r="DI42" s="503"/>
      <c r="DJ42" s="503"/>
      <c r="DK42" s="503"/>
      <c r="DL42" s="503"/>
      <c r="DM42" s="503"/>
      <c r="DN42" s="503"/>
      <c r="DO42" s="503"/>
      <c r="DP42" s="503"/>
      <c r="DQ42" s="503"/>
      <c r="DR42" s="503"/>
      <c r="DS42" s="503"/>
      <c r="DT42" s="503"/>
      <c r="DU42" s="503"/>
      <c r="DV42" s="503"/>
      <c r="DW42" s="503"/>
      <c r="DX42" s="503"/>
      <c r="DY42" s="503"/>
      <c r="DZ42" s="503"/>
      <c r="EA42" s="503"/>
      <c r="EB42" s="503"/>
      <c r="EC42" s="503"/>
      <c r="ED42" s="503"/>
      <c r="EE42" s="503"/>
      <c r="EF42" s="503"/>
      <c r="EG42" s="503"/>
      <c r="EH42" s="503"/>
      <c r="EI42" s="503"/>
      <c r="EJ42" s="503"/>
      <c r="EK42" s="503"/>
      <c r="EL42" s="503"/>
      <c r="EM42" s="503"/>
      <c r="EN42" s="503"/>
      <c r="EO42" s="503"/>
      <c r="EP42" s="503"/>
      <c r="EQ42" s="503"/>
      <c r="ER42" s="503"/>
      <c r="ES42" s="503"/>
      <c r="ET42" s="503"/>
      <c r="EU42" s="503"/>
      <c r="EV42" s="503"/>
      <c r="EW42" s="503"/>
      <c r="EX42" s="503"/>
      <c r="EY42" s="503"/>
      <c r="EZ42" s="503"/>
      <c r="FA42" s="503"/>
      <c r="FB42" s="503"/>
      <c r="FC42" s="503"/>
      <c r="FD42" s="503"/>
      <c r="FE42" s="503"/>
      <c r="FF42" s="503"/>
      <c r="FG42" s="503"/>
      <c r="FH42" s="503"/>
      <c r="FI42" s="503"/>
      <c r="FJ42" s="503"/>
      <c r="FK42" s="503"/>
      <c r="FL42" s="503"/>
      <c r="FM42" s="503"/>
      <c r="FN42" s="503"/>
      <c r="FO42" s="503"/>
      <c r="FP42" s="503"/>
      <c r="FQ42" s="503"/>
      <c r="FR42" s="503"/>
      <c r="FS42" s="503"/>
      <c r="FT42" s="503"/>
      <c r="FU42" s="503"/>
      <c r="FV42" s="503"/>
      <c r="FW42" s="503"/>
      <c r="FX42" s="503"/>
      <c r="FY42" s="503"/>
      <c r="FZ42" s="503"/>
      <c r="GA42" s="503"/>
      <c r="GB42" s="503"/>
      <c r="GC42" s="503"/>
      <c r="GD42" s="503"/>
      <c r="GE42" s="503"/>
      <c r="GF42" s="503"/>
      <c r="GG42" s="503"/>
      <c r="GH42" s="503"/>
      <c r="GI42" s="503"/>
      <c r="GJ42" s="503"/>
      <c r="GK42" s="503"/>
      <c r="GL42" s="503"/>
      <c r="GM42" s="503"/>
      <c r="GN42" s="503"/>
      <c r="GO42" s="503"/>
      <c r="GP42" s="503"/>
      <c r="GQ42" s="503"/>
      <c r="GR42" s="503"/>
      <c r="GS42" s="503"/>
      <c r="GT42" s="503"/>
      <c r="GU42" s="503"/>
      <c r="GV42" s="503"/>
      <c r="GW42" s="503"/>
      <c r="GX42" s="503"/>
      <c r="GY42" s="503"/>
      <c r="GZ42" s="503"/>
      <c r="HA42" s="503"/>
      <c r="HB42" s="503"/>
      <c r="HC42" s="503"/>
      <c r="HD42" s="503"/>
      <c r="HE42" s="503"/>
      <c r="HF42" s="503"/>
      <c r="HG42" s="503"/>
      <c r="HH42" s="503"/>
      <c r="HI42" s="503"/>
      <c r="HJ42" s="503"/>
      <c r="HK42" s="503"/>
      <c r="HL42" s="503"/>
      <c r="HM42" s="503"/>
      <c r="HN42" s="503"/>
      <c r="HO42" s="503"/>
      <c r="HP42" s="503"/>
      <c r="HQ42" s="503"/>
      <c r="HR42" s="503"/>
      <c r="HS42" s="503"/>
      <c r="HT42" s="503"/>
      <c r="HU42" s="503"/>
      <c r="HV42" s="503"/>
      <c r="HW42" s="503"/>
      <c r="HX42" s="503"/>
      <c r="HY42" s="503"/>
      <c r="HZ42" s="503"/>
      <c r="IA42" s="503"/>
      <c r="IB42" s="503"/>
      <c r="IC42" s="503"/>
      <c r="ID42" s="503"/>
      <c r="IE42" s="503"/>
      <c r="IF42" s="503"/>
      <c r="IG42" s="503"/>
      <c r="IH42" s="503"/>
      <c r="II42" s="503"/>
      <c r="IJ42" s="503"/>
      <c r="IK42" s="503"/>
      <c r="IL42" s="503"/>
      <c r="IM42" s="503"/>
      <c r="IN42" s="503"/>
      <c r="IO42" s="503"/>
      <c r="IP42" s="503"/>
      <c r="IQ42" s="503"/>
      <c r="IR42" s="503"/>
      <c r="IS42" s="503"/>
      <c r="IT42" s="503"/>
      <c r="IU42" s="503"/>
      <c r="IV42" s="503"/>
      <c r="IW42" s="503"/>
      <c r="IX42" s="503"/>
      <c r="IY42" s="503"/>
      <c r="IZ42" s="503"/>
      <c r="JA42" s="503"/>
      <c r="JB42" s="503"/>
      <c r="JC42" s="503"/>
      <c r="JD42" s="503"/>
      <c r="JE42" s="503"/>
      <c r="JF42" s="503"/>
      <c r="JG42" s="503"/>
      <c r="JH42" s="503"/>
      <c r="JI42" s="503"/>
      <c r="JJ42" s="503"/>
      <c r="JK42" s="503"/>
      <c r="JL42" s="503"/>
      <c r="JM42" s="503"/>
      <c r="JN42" s="503"/>
      <c r="JO42" s="503"/>
      <c r="JP42" s="503"/>
      <c r="JQ42" s="503"/>
      <c r="JR42" s="503"/>
      <c r="JS42" s="503"/>
      <c r="JT42" s="503"/>
      <c r="JU42" s="503"/>
      <c r="JV42" s="503"/>
      <c r="JW42" s="503"/>
      <c r="JX42" s="503"/>
      <c r="JY42" s="503"/>
      <c r="JZ42" s="503"/>
      <c r="KA42" s="503"/>
      <c r="KB42" s="503"/>
      <c r="KC42" s="503"/>
      <c r="KD42" s="503"/>
      <c r="KE42" s="503"/>
      <c r="KF42" s="503"/>
      <c r="KG42" s="503"/>
      <c r="KH42" s="503"/>
      <c r="KI42" s="503"/>
      <c r="KJ42" s="503"/>
      <c r="KK42" s="503"/>
      <c r="KL42" s="503"/>
      <c r="KM42" s="503"/>
      <c r="KN42" s="503"/>
      <c r="KO42" s="503"/>
      <c r="KP42" s="503"/>
      <c r="KQ42" s="503"/>
      <c r="KR42" s="503"/>
      <c r="KS42" s="503"/>
      <c r="KT42" s="503"/>
      <c r="KU42" s="503"/>
      <c r="KV42" s="503"/>
      <c r="KW42" s="503"/>
      <c r="KX42" s="503"/>
      <c r="KY42" s="503"/>
      <c r="KZ42" s="503"/>
      <c r="LA42" s="503"/>
      <c r="LB42" s="503"/>
      <c r="LC42" s="503"/>
      <c r="LD42" s="503"/>
      <c r="LE42" s="503"/>
      <c r="LF42" s="503"/>
      <c r="LG42" s="503"/>
      <c r="LH42" s="503"/>
      <c r="LI42" s="503"/>
      <c r="LJ42" s="503"/>
      <c r="LK42" s="503"/>
      <c r="LL42" s="503"/>
      <c r="LM42" s="503"/>
    </row>
    <row r="43" spans="1:325" hidden="1">
      <c r="A43" s="474" t="str">
        <f>IF(OR(Data3!B10="Grand Total",Data3!B10=0),"",Data3!B10)</f>
        <v/>
      </c>
      <c r="B43" s="473" t="s">
        <v>488</v>
      </c>
      <c r="C43" s="517" t="str">
        <f ca="1">IFERROR(VLOOKUP(A43,Rezultatai!$B$44:$C$106,2,FALSE) &amp; " finansavimo sutarčių rengimas ir sudarymas","")</f>
        <v/>
      </c>
      <c r="D43" s="528"/>
      <c r="E43" s="496"/>
      <c r="F43" s="503"/>
      <c r="G43" s="503"/>
      <c r="H43" s="503"/>
      <c r="I43" s="503"/>
      <c r="J43" s="503"/>
      <c r="K43" s="503"/>
      <c r="L43" s="503"/>
      <c r="M43" s="503"/>
      <c r="N43" s="503"/>
      <c r="O43" s="503"/>
      <c r="P43" s="503"/>
      <c r="Q43" s="503"/>
      <c r="R43" s="503"/>
      <c r="S43" s="503"/>
      <c r="T43" s="503"/>
      <c r="U43" s="503"/>
      <c r="V43" s="503"/>
      <c r="W43" s="503"/>
      <c r="X43" s="503"/>
      <c r="Y43" s="503"/>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503"/>
      <c r="BC43" s="503"/>
      <c r="BD43" s="503"/>
      <c r="BE43" s="503"/>
      <c r="BF43" s="503"/>
      <c r="BG43" s="503"/>
      <c r="BH43" s="503"/>
      <c r="BI43" s="503"/>
      <c r="BJ43" s="503"/>
      <c r="BK43" s="503"/>
      <c r="BL43" s="503"/>
      <c r="BM43" s="503"/>
      <c r="BN43" s="503"/>
      <c r="BO43" s="503"/>
      <c r="BP43" s="503"/>
      <c r="BQ43" s="503"/>
      <c r="BR43" s="503"/>
      <c r="BS43" s="503"/>
      <c r="BT43" s="503"/>
      <c r="BU43" s="503"/>
      <c r="BV43" s="503"/>
      <c r="BW43" s="503"/>
      <c r="BX43" s="503"/>
      <c r="BY43" s="503"/>
      <c r="BZ43" s="503"/>
      <c r="CA43" s="503"/>
      <c r="CB43" s="503"/>
      <c r="CC43" s="503"/>
      <c r="CD43" s="503"/>
      <c r="CE43" s="503"/>
      <c r="CF43" s="503"/>
      <c r="CG43" s="503"/>
      <c r="CH43" s="503"/>
      <c r="CI43" s="503"/>
      <c r="CJ43" s="503"/>
      <c r="CK43" s="503"/>
      <c r="CL43" s="503"/>
      <c r="CM43" s="503"/>
      <c r="CN43" s="503"/>
      <c r="CO43" s="503"/>
      <c r="CP43" s="503"/>
      <c r="CQ43" s="503"/>
      <c r="CR43" s="503"/>
      <c r="CS43" s="503"/>
      <c r="CT43" s="503"/>
      <c r="CU43" s="503"/>
      <c r="CV43" s="503"/>
      <c r="CW43" s="503"/>
      <c r="CX43" s="503"/>
      <c r="CY43" s="503"/>
      <c r="CZ43" s="503"/>
      <c r="DA43" s="503"/>
      <c r="DB43" s="503"/>
      <c r="DC43" s="503"/>
      <c r="DD43" s="503"/>
      <c r="DE43" s="503"/>
      <c r="DF43" s="503"/>
      <c r="DG43" s="503"/>
      <c r="DH43" s="503"/>
      <c r="DI43" s="503"/>
      <c r="DJ43" s="503"/>
      <c r="DK43" s="503"/>
      <c r="DL43" s="503"/>
      <c r="DM43" s="503"/>
      <c r="DN43" s="503"/>
      <c r="DO43" s="503"/>
      <c r="DP43" s="503"/>
      <c r="DQ43" s="503"/>
      <c r="DR43" s="503"/>
      <c r="DS43" s="503"/>
      <c r="DT43" s="503"/>
      <c r="DU43" s="503"/>
      <c r="DV43" s="503"/>
      <c r="DW43" s="503"/>
      <c r="DX43" s="503"/>
      <c r="DY43" s="503"/>
      <c r="DZ43" s="503"/>
      <c r="EA43" s="503"/>
      <c r="EB43" s="503"/>
      <c r="EC43" s="503"/>
      <c r="ED43" s="503"/>
      <c r="EE43" s="503"/>
      <c r="EF43" s="503"/>
      <c r="EG43" s="503"/>
      <c r="EH43" s="503"/>
      <c r="EI43" s="503"/>
      <c r="EJ43" s="503"/>
      <c r="EK43" s="503"/>
      <c r="EL43" s="503"/>
      <c r="EM43" s="503"/>
      <c r="EN43" s="503"/>
      <c r="EO43" s="503"/>
      <c r="EP43" s="503"/>
      <c r="EQ43" s="503"/>
      <c r="ER43" s="503"/>
      <c r="ES43" s="503"/>
      <c r="ET43" s="503"/>
      <c r="EU43" s="503"/>
      <c r="EV43" s="503"/>
      <c r="EW43" s="503"/>
      <c r="EX43" s="503"/>
      <c r="EY43" s="503"/>
      <c r="EZ43" s="503"/>
      <c r="FA43" s="503"/>
      <c r="FB43" s="503"/>
      <c r="FC43" s="503"/>
      <c r="FD43" s="503"/>
      <c r="FE43" s="503"/>
      <c r="FF43" s="503"/>
      <c r="FG43" s="503"/>
      <c r="FH43" s="503"/>
      <c r="FI43" s="503"/>
      <c r="FJ43" s="503"/>
      <c r="FK43" s="503"/>
      <c r="FL43" s="503"/>
      <c r="FM43" s="503"/>
      <c r="FN43" s="503"/>
      <c r="FO43" s="503"/>
      <c r="FP43" s="503"/>
      <c r="FQ43" s="503"/>
      <c r="FR43" s="503"/>
      <c r="FS43" s="503"/>
      <c r="FT43" s="503"/>
      <c r="FU43" s="503"/>
      <c r="FV43" s="503"/>
      <c r="FW43" s="503"/>
      <c r="FX43" s="503"/>
      <c r="FY43" s="503"/>
      <c r="FZ43" s="503"/>
      <c r="GA43" s="503"/>
      <c r="GB43" s="503"/>
      <c r="GC43" s="503"/>
      <c r="GD43" s="503"/>
      <c r="GE43" s="503"/>
      <c r="GF43" s="503"/>
      <c r="GG43" s="503"/>
      <c r="GH43" s="503"/>
      <c r="GI43" s="503"/>
      <c r="GJ43" s="503"/>
      <c r="GK43" s="503"/>
      <c r="GL43" s="503"/>
      <c r="GM43" s="503"/>
      <c r="GN43" s="503"/>
      <c r="GO43" s="503"/>
      <c r="GP43" s="503"/>
      <c r="GQ43" s="503"/>
      <c r="GR43" s="503"/>
      <c r="GS43" s="503"/>
      <c r="GT43" s="503"/>
      <c r="GU43" s="503"/>
      <c r="GV43" s="503"/>
      <c r="GW43" s="503"/>
      <c r="GX43" s="503"/>
      <c r="GY43" s="503"/>
      <c r="GZ43" s="503"/>
      <c r="HA43" s="503"/>
      <c r="HB43" s="503"/>
      <c r="HC43" s="503"/>
      <c r="HD43" s="503"/>
      <c r="HE43" s="503"/>
      <c r="HF43" s="503"/>
      <c r="HG43" s="503"/>
      <c r="HH43" s="503"/>
      <c r="HI43" s="503"/>
      <c r="HJ43" s="503"/>
      <c r="HK43" s="503"/>
      <c r="HL43" s="503"/>
      <c r="HM43" s="503"/>
      <c r="HN43" s="503"/>
      <c r="HO43" s="503"/>
      <c r="HP43" s="503"/>
      <c r="HQ43" s="503"/>
      <c r="HR43" s="503"/>
      <c r="HS43" s="503"/>
      <c r="HT43" s="503"/>
      <c r="HU43" s="503"/>
      <c r="HV43" s="503"/>
      <c r="HW43" s="503"/>
      <c r="HX43" s="503"/>
      <c r="HY43" s="503"/>
      <c r="HZ43" s="503"/>
      <c r="IA43" s="503"/>
      <c r="IB43" s="503"/>
      <c r="IC43" s="503"/>
      <c r="ID43" s="503"/>
      <c r="IE43" s="503"/>
      <c r="IF43" s="503"/>
      <c r="IG43" s="503"/>
      <c r="IH43" s="503"/>
      <c r="II43" s="503"/>
      <c r="IJ43" s="503"/>
      <c r="IK43" s="503"/>
      <c r="IL43" s="503"/>
      <c r="IM43" s="503"/>
      <c r="IN43" s="503"/>
      <c r="IO43" s="503"/>
      <c r="IP43" s="503"/>
      <c r="IQ43" s="503"/>
      <c r="IR43" s="503"/>
      <c r="IS43" s="503"/>
      <c r="IT43" s="503"/>
      <c r="IU43" s="503"/>
      <c r="IV43" s="503"/>
      <c r="IW43" s="503"/>
      <c r="IX43" s="503"/>
      <c r="IY43" s="503"/>
      <c r="IZ43" s="503"/>
      <c r="JA43" s="503"/>
      <c r="JB43" s="503"/>
      <c r="JC43" s="503"/>
      <c r="JD43" s="503"/>
      <c r="JE43" s="503"/>
      <c r="JF43" s="503"/>
      <c r="JG43" s="503"/>
      <c r="JH43" s="503"/>
      <c r="JI43" s="503"/>
      <c r="JJ43" s="503"/>
      <c r="JK43" s="503"/>
      <c r="JL43" s="503"/>
      <c r="JM43" s="503"/>
      <c r="JN43" s="503"/>
      <c r="JO43" s="503"/>
      <c r="JP43" s="503"/>
      <c r="JQ43" s="503"/>
      <c r="JR43" s="503"/>
      <c r="JS43" s="503"/>
      <c r="JT43" s="503"/>
      <c r="JU43" s="503"/>
      <c r="JV43" s="503"/>
      <c r="JW43" s="503"/>
      <c r="JX43" s="503"/>
      <c r="JY43" s="503"/>
      <c r="JZ43" s="503"/>
      <c r="KA43" s="503"/>
      <c r="KB43" s="503"/>
      <c r="KC43" s="503"/>
      <c r="KD43" s="503"/>
      <c r="KE43" s="503"/>
      <c r="KF43" s="503"/>
      <c r="KG43" s="503"/>
      <c r="KH43" s="503"/>
      <c r="KI43" s="503"/>
      <c r="KJ43" s="503"/>
      <c r="KK43" s="503"/>
      <c r="KL43" s="503"/>
      <c r="KM43" s="503"/>
      <c r="KN43" s="503"/>
      <c r="KO43" s="503"/>
      <c r="KP43" s="503"/>
      <c r="KQ43" s="503"/>
      <c r="KR43" s="503"/>
      <c r="KS43" s="503"/>
      <c r="KT43" s="503"/>
      <c r="KU43" s="503"/>
      <c r="KV43" s="503"/>
      <c r="KW43" s="503"/>
      <c r="KX43" s="503"/>
      <c r="KY43" s="503"/>
      <c r="KZ43" s="503"/>
      <c r="LA43" s="503"/>
      <c r="LB43" s="503"/>
      <c r="LC43" s="503"/>
      <c r="LD43" s="503"/>
      <c r="LE43" s="503"/>
      <c r="LF43" s="503"/>
      <c r="LG43" s="503"/>
      <c r="LH43" s="503"/>
      <c r="LI43" s="503"/>
      <c r="LJ43" s="503"/>
      <c r="LK43" s="503"/>
      <c r="LL43" s="503"/>
      <c r="LM43" s="503"/>
    </row>
    <row r="44" spans="1:325" hidden="1">
      <c r="A44" s="474" t="str">
        <f>IF(OR(Data3!B11="Grand Total",Data3!B11=0),"",Data3!B11)</f>
        <v/>
      </c>
      <c r="B44" s="473" t="s">
        <v>489</v>
      </c>
      <c r="C44" s="517" t="str">
        <f ca="1">IFERROR(VLOOKUP(A44,Rezultatai!$B$44:$C$106,2,FALSE) &amp; " finansavimo sutarčių rengimas ir sudarymas","")</f>
        <v/>
      </c>
      <c r="D44" s="528"/>
      <c r="E44" s="496"/>
      <c r="F44" s="503"/>
      <c r="G44" s="503"/>
      <c r="H44" s="503"/>
      <c r="I44" s="503"/>
      <c r="J44" s="503"/>
      <c r="K44" s="503"/>
      <c r="L44" s="503"/>
      <c r="M44" s="503"/>
      <c r="N44" s="503"/>
      <c r="O44" s="503"/>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3"/>
      <c r="BF44" s="503"/>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c r="CH44" s="503"/>
      <c r="CI44" s="503"/>
      <c r="CJ44" s="503"/>
      <c r="CK44" s="503"/>
      <c r="CL44" s="503"/>
      <c r="CM44" s="503"/>
      <c r="CN44" s="503"/>
      <c r="CO44" s="503"/>
      <c r="CP44" s="503"/>
      <c r="CQ44" s="503"/>
      <c r="CR44" s="503"/>
      <c r="CS44" s="503"/>
      <c r="CT44" s="503"/>
      <c r="CU44" s="503"/>
      <c r="CV44" s="503"/>
      <c r="CW44" s="503"/>
      <c r="CX44" s="503"/>
      <c r="CY44" s="503"/>
      <c r="CZ44" s="503"/>
      <c r="DA44" s="503"/>
      <c r="DB44" s="503"/>
      <c r="DC44" s="503"/>
      <c r="DD44" s="503"/>
      <c r="DE44" s="503"/>
      <c r="DF44" s="503"/>
      <c r="DG44" s="503"/>
      <c r="DH44" s="503"/>
      <c r="DI44" s="503"/>
      <c r="DJ44" s="503"/>
      <c r="DK44" s="503"/>
      <c r="DL44" s="503"/>
      <c r="DM44" s="503"/>
      <c r="DN44" s="503"/>
      <c r="DO44" s="503"/>
      <c r="DP44" s="503"/>
      <c r="DQ44" s="503"/>
      <c r="DR44" s="503"/>
      <c r="DS44" s="503"/>
      <c r="DT44" s="503"/>
      <c r="DU44" s="503"/>
      <c r="DV44" s="503"/>
      <c r="DW44" s="503"/>
      <c r="DX44" s="503"/>
      <c r="DY44" s="503"/>
      <c r="DZ44" s="503"/>
      <c r="EA44" s="503"/>
      <c r="EB44" s="503"/>
      <c r="EC44" s="503"/>
      <c r="ED44" s="503"/>
      <c r="EE44" s="503"/>
      <c r="EF44" s="503"/>
      <c r="EG44" s="503"/>
      <c r="EH44" s="503"/>
      <c r="EI44" s="503"/>
      <c r="EJ44" s="503"/>
      <c r="EK44" s="503"/>
      <c r="EL44" s="503"/>
      <c r="EM44" s="503"/>
      <c r="EN44" s="503"/>
      <c r="EO44" s="503"/>
      <c r="EP44" s="503"/>
      <c r="EQ44" s="503"/>
      <c r="ER44" s="503"/>
      <c r="ES44" s="503"/>
      <c r="ET44" s="503"/>
      <c r="EU44" s="503"/>
      <c r="EV44" s="503"/>
      <c r="EW44" s="503"/>
      <c r="EX44" s="503"/>
      <c r="EY44" s="503"/>
      <c r="EZ44" s="503"/>
      <c r="FA44" s="503"/>
      <c r="FB44" s="503"/>
      <c r="FC44" s="503"/>
      <c r="FD44" s="503"/>
      <c r="FE44" s="503"/>
      <c r="FF44" s="503"/>
      <c r="FG44" s="503"/>
      <c r="FH44" s="503"/>
      <c r="FI44" s="503"/>
      <c r="FJ44" s="503"/>
      <c r="FK44" s="503"/>
      <c r="FL44" s="503"/>
      <c r="FM44" s="503"/>
      <c r="FN44" s="503"/>
      <c r="FO44" s="503"/>
      <c r="FP44" s="503"/>
      <c r="FQ44" s="503"/>
      <c r="FR44" s="503"/>
      <c r="FS44" s="503"/>
      <c r="FT44" s="503"/>
      <c r="FU44" s="503"/>
      <c r="FV44" s="503"/>
      <c r="FW44" s="503"/>
      <c r="FX44" s="503"/>
      <c r="FY44" s="503"/>
      <c r="FZ44" s="503"/>
      <c r="GA44" s="503"/>
      <c r="GB44" s="503"/>
      <c r="GC44" s="503"/>
      <c r="GD44" s="503"/>
      <c r="GE44" s="503"/>
      <c r="GF44" s="503"/>
      <c r="GG44" s="503"/>
      <c r="GH44" s="503"/>
      <c r="GI44" s="503"/>
      <c r="GJ44" s="503"/>
      <c r="GK44" s="503"/>
      <c r="GL44" s="503"/>
      <c r="GM44" s="503"/>
      <c r="GN44" s="503"/>
      <c r="GO44" s="503"/>
      <c r="GP44" s="503"/>
      <c r="GQ44" s="503"/>
      <c r="GR44" s="503"/>
      <c r="GS44" s="503"/>
      <c r="GT44" s="503"/>
      <c r="GU44" s="503"/>
      <c r="GV44" s="503"/>
      <c r="GW44" s="503"/>
      <c r="GX44" s="503"/>
      <c r="GY44" s="503"/>
      <c r="GZ44" s="503"/>
      <c r="HA44" s="503"/>
      <c r="HB44" s="503"/>
      <c r="HC44" s="503"/>
      <c r="HD44" s="503"/>
      <c r="HE44" s="503"/>
      <c r="HF44" s="503"/>
      <c r="HG44" s="503"/>
      <c r="HH44" s="503"/>
      <c r="HI44" s="503"/>
      <c r="HJ44" s="503"/>
      <c r="HK44" s="503"/>
      <c r="HL44" s="503"/>
      <c r="HM44" s="503"/>
      <c r="HN44" s="503"/>
      <c r="HO44" s="503"/>
      <c r="HP44" s="503"/>
      <c r="HQ44" s="503"/>
      <c r="HR44" s="503"/>
      <c r="HS44" s="503"/>
      <c r="HT44" s="503"/>
      <c r="HU44" s="503"/>
      <c r="HV44" s="503"/>
      <c r="HW44" s="503"/>
      <c r="HX44" s="503"/>
      <c r="HY44" s="503"/>
      <c r="HZ44" s="503"/>
      <c r="IA44" s="503"/>
      <c r="IB44" s="503"/>
      <c r="IC44" s="503"/>
      <c r="ID44" s="503"/>
      <c r="IE44" s="503"/>
      <c r="IF44" s="503"/>
      <c r="IG44" s="503"/>
      <c r="IH44" s="503"/>
      <c r="II44" s="503"/>
      <c r="IJ44" s="503"/>
      <c r="IK44" s="503"/>
      <c r="IL44" s="503"/>
      <c r="IM44" s="503"/>
      <c r="IN44" s="503"/>
      <c r="IO44" s="503"/>
      <c r="IP44" s="503"/>
      <c r="IQ44" s="503"/>
      <c r="IR44" s="503"/>
      <c r="IS44" s="503"/>
      <c r="IT44" s="503"/>
      <c r="IU44" s="503"/>
      <c r="IV44" s="503"/>
      <c r="IW44" s="503"/>
      <c r="IX44" s="503"/>
      <c r="IY44" s="503"/>
      <c r="IZ44" s="503"/>
      <c r="JA44" s="503"/>
      <c r="JB44" s="503"/>
      <c r="JC44" s="503"/>
      <c r="JD44" s="503"/>
      <c r="JE44" s="503"/>
      <c r="JF44" s="503"/>
      <c r="JG44" s="503"/>
      <c r="JH44" s="503"/>
      <c r="JI44" s="503"/>
      <c r="JJ44" s="503"/>
      <c r="JK44" s="503"/>
      <c r="JL44" s="503"/>
      <c r="JM44" s="503"/>
      <c r="JN44" s="503"/>
      <c r="JO44" s="503"/>
      <c r="JP44" s="503"/>
      <c r="JQ44" s="503"/>
      <c r="JR44" s="503"/>
      <c r="JS44" s="503"/>
      <c r="JT44" s="503"/>
      <c r="JU44" s="503"/>
      <c r="JV44" s="503"/>
      <c r="JW44" s="503"/>
      <c r="JX44" s="503"/>
      <c r="JY44" s="503"/>
      <c r="JZ44" s="503"/>
      <c r="KA44" s="503"/>
      <c r="KB44" s="503"/>
      <c r="KC44" s="503"/>
      <c r="KD44" s="503"/>
      <c r="KE44" s="503"/>
      <c r="KF44" s="503"/>
      <c r="KG44" s="503"/>
      <c r="KH44" s="503"/>
      <c r="KI44" s="503"/>
      <c r="KJ44" s="503"/>
      <c r="KK44" s="503"/>
      <c r="KL44" s="503"/>
      <c r="KM44" s="503"/>
      <c r="KN44" s="503"/>
      <c r="KO44" s="503"/>
      <c r="KP44" s="503"/>
      <c r="KQ44" s="503"/>
      <c r="KR44" s="503"/>
      <c r="KS44" s="503"/>
      <c r="KT44" s="503"/>
      <c r="KU44" s="503"/>
      <c r="KV44" s="503"/>
      <c r="KW44" s="503"/>
      <c r="KX44" s="503"/>
      <c r="KY44" s="503"/>
      <c r="KZ44" s="503"/>
      <c r="LA44" s="503"/>
      <c r="LB44" s="503"/>
      <c r="LC44" s="503"/>
      <c r="LD44" s="503"/>
      <c r="LE44" s="503"/>
      <c r="LF44" s="503"/>
      <c r="LG44" s="503"/>
      <c r="LH44" s="503"/>
      <c r="LI44" s="503"/>
      <c r="LJ44" s="503"/>
      <c r="LK44" s="503"/>
      <c r="LL44" s="503"/>
      <c r="LM44" s="503"/>
    </row>
    <row r="45" spans="1:325" hidden="1">
      <c r="A45" s="474" t="str">
        <f>IF(OR(Data3!B11="Grand Total",Data3!B11=0),"",Data3!B11)</f>
        <v/>
      </c>
      <c r="B45" s="473" t="s">
        <v>490</v>
      </c>
      <c r="C45" s="517" t="str">
        <f ca="1">IFERROR(VLOOKUP(A45,Rezultatai!$B$44:$C$106,2,FALSE) &amp; " finansavimo sutarčių rengimas ir sudarymas","")</f>
        <v/>
      </c>
      <c r="D45" s="528"/>
      <c r="E45" s="496"/>
      <c r="F45" s="503"/>
      <c r="G45" s="503"/>
      <c r="H45" s="503"/>
      <c r="I45" s="503"/>
      <c r="J45" s="503"/>
      <c r="K45" s="503"/>
      <c r="L45" s="503"/>
      <c r="M45" s="503"/>
      <c r="N45" s="503"/>
      <c r="O45" s="503"/>
      <c r="P45" s="503"/>
      <c r="Q45" s="503"/>
      <c r="R45" s="503"/>
      <c r="S45" s="503"/>
      <c r="T45" s="503"/>
      <c r="U45" s="503"/>
      <c r="V45" s="503"/>
      <c r="W45" s="503"/>
      <c r="X45" s="503"/>
      <c r="Y45" s="503"/>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03"/>
      <c r="CJ45" s="503"/>
      <c r="CK45" s="503"/>
      <c r="CL45" s="503"/>
      <c r="CM45" s="503"/>
      <c r="CN45" s="503"/>
      <c r="CO45" s="503"/>
      <c r="CP45" s="503"/>
      <c r="CQ45" s="503"/>
      <c r="CR45" s="503"/>
      <c r="CS45" s="503"/>
      <c r="CT45" s="503"/>
      <c r="CU45" s="503"/>
      <c r="CV45" s="503"/>
      <c r="CW45" s="503"/>
      <c r="CX45" s="503"/>
      <c r="CY45" s="503"/>
      <c r="CZ45" s="503"/>
      <c r="DA45" s="503"/>
      <c r="DB45" s="503"/>
      <c r="DC45" s="503"/>
      <c r="DD45" s="503"/>
      <c r="DE45" s="503"/>
      <c r="DF45" s="503"/>
      <c r="DG45" s="503"/>
      <c r="DH45" s="503"/>
      <c r="DI45" s="503"/>
      <c r="DJ45" s="503"/>
      <c r="DK45" s="503"/>
      <c r="DL45" s="503"/>
      <c r="DM45" s="503"/>
      <c r="DN45" s="503"/>
      <c r="DO45" s="503"/>
      <c r="DP45" s="503"/>
      <c r="DQ45" s="503"/>
      <c r="DR45" s="503"/>
      <c r="DS45" s="503"/>
      <c r="DT45" s="503"/>
      <c r="DU45" s="503"/>
      <c r="DV45" s="503"/>
      <c r="DW45" s="503"/>
      <c r="DX45" s="503"/>
      <c r="DY45" s="503"/>
      <c r="DZ45" s="503"/>
      <c r="EA45" s="503"/>
      <c r="EB45" s="503"/>
      <c r="EC45" s="503"/>
      <c r="ED45" s="503"/>
      <c r="EE45" s="503"/>
      <c r="EF45" s="503"/>
      <c r="EG45" s="503"/>
      <c r="EH45" s="503"/>
      <c r="EI45" s="503"/>
      <c r="EJ45" s="503"/>
      <c r="EK45" s="503"/>
      <c r="EL45" s="503"/>
      <c r="EM45" s="503"/>
      <c r="EN45" s="503"/>
      <c r="EO45" s="503"/>
      <c r="EP45" s="503"/>
      <c r="EQ45" s="503"/>
      <c r="ER45" s="503"/>
      <c r="ES45" s="503"/>
      <c r="ET45" s="503"/>
      <c r="EU45" s="503"/>
      <c r="EV45" s="503"/>
      <c r="EW45" s="503"/>
      <c r="EX45" s="503"/>
      <c r="EY45" s="503"/>
      <c r="EZ45" s="503"/>
      <c r="FA45" s="503"/>
      <c r="FB45" s="503"/>
      <c r="FC45" s="503"/>
      <c r="FD45" s="503"/>
      <c r="FE45" s="503"/>
      <c r="FF45" s="503"/>
      <c r="FG45" s="503"/>
      <c r="FH45" s="503"/>
      <c r="FI45" s="503"/>
      <c r="FJ45" s="503"/>
      <c r="FK45" s="503"/>
      <c r="FL45" s="503"/>
      <c r="FM45" s="503"/>
      <c r="FN45" s="503"/>
      <c r="FO45" s="503"/>
      <c r="FP45" s="503"/>
      <c r="FQ45" s="503"/>
      <c r="FR45" s="503"/>
      <c r="FS45" s="503"/>
      <c r="FT45" s="503"/>
      <c r="FU45" s="503"/>
      <c r="FV45" s="503"/>
      <c r="FW45" s="503"/>
      <c r="FX45" s="503"/>
      <c r="FY45" s="503"/>
      <c r="FZ45" s="503"/>
      <c r="GA45" s="503"/>
      <c r="GB45" s="503"/>
      <c r="GC45" s="503"/>
      <c r="GD45" s="503"/>
      <c r="GE45" s="503"/>
      <c r="GF45" s="503"/>
      <c r="GG45" s="503"/>
      <c r="GH45" s="503"/>
      <c r="GI45" s="503"/>
      <c r="GJ45" s="503"/>
      <c r="GK45" s="503"/>
      <c r="GL45" s="503"/>
      <c r="GM45" s="503"/>
      <c r="GN45" s="503"/>
      <c r="GO45" s="503"/>
      <c r="GP45" s="503"/>
      <c r="GQ45" s="503"/>
      <c r="GR45" s="503"/>
      <c r="GS45" s="503"/>
      <c r="GT45" s="503"/>
      <c r="GU45" s="503"/>
      <c r="GV45" s="503"/>
      <c r="GW45" s="503"/>
      <c r="GX45" s="503"/>
      <c r="GY45" s="503"/>
      <c r="GZ45" s="503"/>
      <c r="HA45" s="503"/>
      <c r="HB45" s="503"/>
      <c r="HC45" s="503"/>
      <c r="HD45" s="503"/>
      <c r="HE45" s="503"/>
      <c r="HF45" s="503"/>
      <c r="HG45" s="503"/>
      <c r="HH45" s="503"/>
      <c r="HI45" s="503"/>
      <c r="HJ45" s="503"/>
      <c r="HK45" s="503"/>
      <c r="HL45" s="503"/>
      <c r="HM45" s="503"/>
      <c r="HN45" s="503"/>
      <c r="HO45" s="503"/>
      <c r="HP45" s="503"/>
      <c r="HQ45" s="503"/>
      <c r="HR45" s="503"/>
      <c r="HS45" s="503"/>
      <c r="HT45" s="503"/>
      <c r="HU45" s="503"/>
      <c r="HV45" s="503"/>
      <c r="HW45" s="503"/>
      <c r="HX45" s="503"/>
      <c r="HY45" s="503"/>
      <c r="HZ45" s="503"/>
      <c r="IA45" s="503"/>
      <c r="IB45" s="503"/>
      <c r="IC45" s="503"/>
      <c r="ID45" s="503"/>
      <c r="IE45" s="503"/>
      <c r="IF45" s="503"/>
      <c r="IG45" s="503"/>
      <c r="IH45" s="503"/>
      <c r="II45" s="503"/>
      <c r="IJ45" s="503"/>
      <c r="IK45" s="503"/>
      <c r="IL45" s="503"/>
      <c r="IM45" s="503"/>
      <c r="IN45" s="503"/>
      <c r="IO45" s="503"/>
      <c r="IP45" s="503"/>
      <c r="IQ45" s="503"/>
      <c r="IR45" s="503"/>
      <c r="IS45" s="503"/>
      <c r="IT45" s="503"/>
      <c r="IU45" s="503"/>
      <c r="IV45" s="503"/>
      <c r="IW45" s="503"/>
      <c r="IX45" s="503"/>
      <c r="IY45" s="503"/>
      <c r="IZ45" s="503"/>
      <c r="JA45" s="503"/>
      <c r="JB45" s="503"/>
      <c r="JC45" s="503"/>
      <c r="JD45" s="503"/>
      <c r="JE45" s="503"/>
      <c r="JF45" s="503"/>
      <c r="JG45" s="503"/>
      <c r="JH45" s="503"/>
      <c r="JI45" s="503"/>
      <c r="JJ45" s="503"/>
      <c r="JK45" s="503"/>
      <c r="JL45" s="503"/>
      <c r="JM45" s="503"/>
      <c r="JN45" s="503"/>
      <c r="JO45" s="503"/>
      <c r="JP45" s="503"/>
      <c r="JQ45" s="503"/>
      <c r="JR45" s="503"/>
      <c r="JS45" s="503"/>
      <c r="JT45" s="503"/>
      <c r="JU45" s="503"/>
      <c r="JV45" s="503"/>
      <c r="JW45" s="503"/>
      <c r="JX45" s="503"/>
      <c r="JY45" s="503"/>
      <c r="JZ45" s="503"/>
      <c r="KA45" s="503"/>
      <c r="KB45" s="503"/>
      <c r="KC45" s="503"/>
      <c r="KD45" s="503"/>
      <c r="KE45" s="503"/>
      <c r="KF45" s="503"/>
      <c r="KG45" s="503"/>
      <c r="KH45" s="503"/>
      <c r="KI45" s="503"/>
      <c r="KJ45" s="503"/>
      <c r="KK45" s="503"/>
      <c r="KL45" s="503"/>
      <c r="KM45" s="503"/>
      <c r="KN45" s="503"/>
      <c r="KO45" s="503"/>
      <c r="KP45" s="503"/>
      <c r="KQ45" s="503"/>
      <c r="KR45" s="503"/>
      <c r="KS45" s="503"/>
      <c r="KT45" s="503"/>
      <c r="KU45" s="503"/>
      <c r="KV45" s="503"/>
      <c r="KW45" s="503"/>
      <c r="KX45" s="503"/>
      <c r="KY45" s="503"/>
      <c r="KZ45" s="503"/>
      <c r="LA45" s="503"/>
      <c r="LB45" s="503"/>
      <c r="LC45" s="503"/>
      <c r="LD45" s="503"/>
      <c r="LE45" s="503"/>
      <c r="LF45" s="503"/>
      <c r="LG45" s="503"/>
      <c r="LH45" s="503"/>
      <c r="LI45" s="503"/>
      <c r="LJ45" s="503"/>
      <c r="LK45" s="503"/>
      <c r="LL45" s="503"/>
      <c r="LM45" s="503"/>
    </row>
    <row r="46" spans="1:325" hidden="1">
      <c r="A46" s="474" t="str">
        <f>IF(OR(Data3!B12="Grand Total",Data3!B12=0),"",Data3!B12)</f>
        <v/>
      </c>
      <c r="B46" s="473" t="s">
        <v>491</v>
      </c>
      <c r="C46" s="517" t="str">
        <f ca="1">IFERROR(VLOOKUP(A46,Rezultatai!$B$44:$C$106,2,FALSE) &amp; " finansavimo sutarčių rengimas ir sudarymas","")</f>
        <v/>
      </c>
      <c r="D46" s="528"/>
      <c r="E46" s="496"/>
      <c r="F46" s="503"/>
      <c r="G46" s="503"/>
      <c r="H46" s="503"/>
      <c r="I46" s="503"/>
      <c r="J46" s="503"/>
      <c r="K46" s="503"/>
      <c r="L46" s="503"/>
      <c r="M46" s="503"/>
      <c r="N46" s="503"/>
      <c r="O46" s="503"/>
      <c r="P46" s="503"/>
      <c r="Q46" s="503"/>
      <c r="R46" s="503"/>
      <c r="S46" s="503"/>
      <c r="T46" s="503"/>
      <c r="U46" s="503"/>
      <c r="V46" s="503"/>
      <c r="W46" s="503"/>
      <c r="X46" s="503"/>
      <c r="Y46" s="503"/>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3"/>
      <c r="BF46" s="503"/>
      <c r="BG46" s="503"/>
      <c r="BH46" s="503"/>
      <c r="BI46" s="503"/>
      <c r="BJ46" s="503"/>
      <c r="BK46" s="503"/>
      <c r="BL46" s="503"/>
      <c r="BM46" s="503"/>
      <c r="BN46" s="503"/>
      <c r="BO46" s="503"/>
      <c r="BP46" s="503"/>
      <c r="BQ46" s="503"/>
      <c r="BR46" s="503"/>
      <c r="BS46" s="503"/>
      <c r="BT46" s="503"/>
      <c r="BU46" s="503"/>
      <c r="BV46" s="503"/>
      <c r="BW46" s="503"/>
      <c r="BX46" s="503"/>
      <c r="BY46" s="503"/>
      <c r="BZ46" s="503"/>
      <c r="CA46" s="503"/>
      <c r="CB46" s="503"/>
      <c r="CC46" s="503"/>
      <c r="CD46" s="503"/>
      <c r="CE46" s="503"/>
      <c r="CF46" s="503"/>
      <c r="CG46" s="503"/>
      <c r="CH46" s="503"/>
      <c r="CI46" s="503"/>
      <c r="CJ46" s="503"/>
      <c r="CK46" s="503"/>
      <c r="CL46" s="503"/>
      <c r="CM46" s="503"/>
      <c r="CN46" s="503"/>
      <c r="CO46" s="503"/>
      <c r="CP46" s="503"/>
      <c r="CQ46" s="503"/>
      <c r="CR46" s="503"/>
      <c r="CS46" s="503"/>
      <c r="CT46" s="503"/>
      <c r="CU46" s="503"/>
      <c r="CV46" s="503"/>
      <c r="CW46" s="503"/>
      <c r="CX46" s="503"/>
      <c r="CY46" s="503"/>
      <c r="CZ46" s="503"/>
      <c r="DA46" s="503"/>
      <c r="DB46" s="503"/>
      <c r="DC46" s="503"/>
      <c r="DD46" s="503"/>
      <c r="DE46" s="503"/>
      <c r="DF46" s="503"/>
      <c r="DG46" s="503"/>
      <c r="DH46" s="503"/>
      <c r="DI46" s="503"/>
      <c r="DJ46" s="503"/>
      <c r="DK46" s="503"/>
      <c r="DL46" s="503"/>
      <c r="DM46" s="503"/>
      <c r="DN46" s="503"/>
      <c r="DO46" s="503"/>
      <c r="DP46" s="503"/>
      <c r="DQ46" s="503"/>
      <c r="DR46" s="503"/>
      <c r="DS46" s="503"/>
      <c r="DT46" s="503"/>
      <c r="DU46" s="503"/>
      <c r="DV46" s="503"/>
      <c r="DW46" s="503"/>
      <c r="DX46" s="503"/>
      <c r="DY46" s="503"/>
      <c r="DZ46" s="503"/>
      <c r="EA46" s="503"/>
      <c r="EB46" s="503"/>
      <c r="EC46" s="503"/>
      <c r="ED46" s="503"/>
      <c r="EE46" s="503"/>
      <c r="EF46" s="503"/>
      <c r="EG46" s="503"/>
      <c r="EH46" s="503"/>
      <c r="EI46" s="503"/>
      <c r="EJ46" s="503"/>
      <c r="EK46" s="503"/>
      <c r="EL46" s="503"/>
      <c r="EM46" s="503"/>
      <c r="EN46" s="503"/>
      <c r="EO46" s="503"/>
      <c r="EP46" s="503"/>
      <c r="EQ46" s="503"/>
      <c r="ER46" s="503"/>
      <c r="ES46" s="503"/>
      <c r="ET46" s="503"/>
      <c r="EU46" s="503"/>
      <c r="EV46" s="503"/>
      <c r="EW46" s="503"/>
      <c r="EX46" s="503"/>
      <c r="EY46" s="503"/>
      <c r="EZ46" s="503"/>
      <c r="FA46" s="503"/>
      <c r="FB46" s="503"/>
      <c r="FC46" s="503"/>
      <c r="FD46" s="503"/>
      <c r="FE46" s="503"/>
      <c r="FF46" s="503"/>
      <c r="FG46" s="503"/>
      <c r="FH46" s="503"/>
      <c r="FI46" s="503"/>
      <c r="FJ46" s="503"/>
      <c r="FK46" s="503"/>
      <c r="FL46" s="503"/>
      <c r="FM46" s="503"/>
      <c r="FN46" s="503"/>
      <c r="FO46" s="503"/>
      <c r="FP46" s="503"/>
      <c r="FQ46" s="503"/>
      <c r="FR46" s="503"/>
      <c r="FS46" s="503"/>
      <c r="FT46" s="503"/>
      <c r="FU46" s="503"/>
      <c r="FV46" s="503"/>
      <c r="FW46" s="503"/>
      <c r="FX46" s="503"/>
      <c r="FY46" s="503"/>
      <c r="FZ46" s="503"/>
      <c r="GA46" s="503"/>
      <c r="GB46" s="503"/>
      <c r="GC46" s="503"/>
      <c r="GD46" s="503"/>
      <c r="GE46" s="503"/>
      <c r="GF46" s="503"/>
      <c r="GG46" s="503"/>
      <c r="GH46" s="503"/>
      <c r="GI46" s="503"/>
      <c r="GJ46" s="503"/>
      <c r="GK46" s="503"/>
      <c r="GL46" s="503"/>
      <c r="GM46" s="503"/>
      <c r="GN46" s="503"/>
      <c r="GO46" s="503"/>
      <c r="GP46" s="503"/>
      <c r="GQ46" s="503"/>
      <c r="GR46" s="503"/>
      <c r="GS46" s="503"/>
      <c r="GT46" s="503"/>
      <c r="GU46" s="503"/>
      <c r="GV46" s="503"/>
      <c r="GW46" s="503"/>
      <c r="GX46" s="503"/>
      <c r="GY46" s="503"/>
      <c r="GZ46" s="503"/>
      <c r="HA46" s="503"/>
      <c r="HB46" s="503"/>
      <c r="HC46" s="503"/>
      <c r="HD46" s="503"/>
      <c r="HE46" s="503"/>
      <c r="HF46" s="503"/>
      <c r="HG46" s="503"/>
      <c r="HH46" s="503"/>
      <c r="HI46" s="503"/>
      <c r="HJ46" s="503"/>
      <c r="HK46" s="503"/>
      <c r="HL46" s="503"/>
      <c r="HM46" s="503"/>
      <c r="HN46" s="503"/>
      <c r="HO46" s="503"/>
      <c r="HP46" s="503"/>
      <c r="HQ46" s="503"/>
      <c r="HR46" s="503"/>
      <c r="HS46" s="503"/>
      <c r="HT46" s="503"/>
      <c r="HU46" s="503"/>
      <c r="HV46" s="503"/>
      <c r="HW46" s="503"/>
      <c r="HX46" s="503"/>
      <c r="HY46" s="503"/>
      <c r="HZ46" s="503"/>
      <c r="IA46" s="503"/>
      <c r="IB46" s="503"/>
      <c r="IC46" s="503"/>
      <c r="ID46" s="503"/>
      <c r="IE46" s="503"/>
      <c r="IF46" s="503"/>
      <c r="IG46" s="503"/>
      <c r="IH46" s="503"/>
      <c r="II46" s="503"/>
      <c r="IJ46" s="503"/>
      <c r="IK46" s="503"/>
      <c r="IL46" s="503"/>
      <c r="IM46" s="503"/>
      <c r="IN46" s="503"/>
      <c r="IO46" s="503"/>
      <c r="IP46" s="503"/>
      <c r="IQ46" s="503"/>
      <c r="IR46" s="503"/>
      <c r="IS46" s="503"/>
      <c r="IT46" s="503"/>
      <c r="IU46" s="503"/>
      <c r="IV46" s="503"/>
      <c r="IW46" s="503"/>
      <c r="IX46" s="503"/>
      <c r="IY46" s="503"/>
      <c r="IZ46" s="503"/>
      <c r="JA46" s="503"/>
      <c r="JB46" s="503"/>
      <c r="JC46" s="503"/>
      <c r="JD46" s="503"/>
      <c r="JE46" s="503"/>
      <c r="JF46" s="503"/>
      <c r="JG46" s="503"/>
      <c r="JH46" s="503"/>
      <c r="JI46" s="503"/>
      <c r="JJ46" s="503"/>
      <c r="JK46" s="503"/>
      <c r="JL46" s="503"/>
      <c r="JM46" s="503"/>
      <c r="JN46" s="503"/>
      <c r="JO46" s="503"/>
      <c r="JP46" s="503"/>
      <c r="JQ46" s="503"/>
      <c r="JR46" s="503"/>
      <c r="JS46" s="503"/>
      <c r="JT46" s="503"/>
      <c r="JU46" s="503"/>
      <c r="JV46" s="503"/>
      <c r="JW46" s="503"/>
      <c r="JX46" s="503"/>
      <c r="JY46" s="503"/>
      <c r="JZ46" s="503"/>
      <c r="KA46" s="503"/>
      <c r="KB46" s="503"/>
      <c r="KC46" s="503"/>
      <c r="KD46" s="503"/>
      <c r="KE46" s="503"/>
      <c r="KF46" s="503"/>
      <c r="KG46" s="503"/>
      <c r="KH46" s="503"/>
      <c r="KI46" s="503"/>
      <c r="KJ46" s="503"/>
      <c r="KK46" s="503"/>
      <c r="KL46" s="503"/>
      <c r="KM46" s="503"/>
      <c r="KN46" s="503"/>
      <c r="KO46" s="503"/>
      <c r="KP46" s="503"/>
      <c r="KQ46" s="503"/>
      <c r="KR46" s="503"/>
      <c r="KS46" s="503"/>
      <c r="KT46" s="503"/>
      <c r="KU46" s="503"/>
      <c r="KV46" s="503"/>
      <c r="KW46" s="503"/>
      <c r="KX46" s="503"/>
      <c r="KY46" s="503"/>
      <c r="KZ46" s="503"/>
      <c r="LA46" s="503"/>
      <c r="LB46" s="503"/>
      <c r="LC46" s="503"/>
      <c r="LD46" s="503"/>
      <c r="LE46" s="503"/>
      <c r="LF46" s="503"/>
      <c r="LG46" s="503"/>
      <c r="LH46" s="503"/>
      <c r="LI46" s="503"/>
      <c r="LJ46" s="503"/>
      <c r="LK46" s="503"/>
      <c r="LL46" s="503"/>
      <c r="LM46" s="503"/>
    </row>
    <row r="47" spans="1:325" hidden="1">
      <c r="A47" s="474" t="str">
        <f>IF(OR(Data3!B12="Grand Total",Data3!B12=0),"",Data3!B12)</f>
        <v/>
      </c>
      <c r="B47" s="473" t="s">
        <v>492</v>
      </c>
      <c r="C47" s="517" t="str">
        <f ca="1">IFERROR(VLOOKUP(A47,Rezultatai!$B$44:$C$106,2,FALSE) &amp; " finansavimo sutarčių rengimas ir sudarymas","")</f>
        <v/>
      </c>
      <c r="D47" s="528"/>
      <c r="E47" s="496"/>
      <c r="F47" s="503"/>
      <c r="G47" s="503"/>
      <c r="H47" s="503"/>
      <c r="I47" s="503"/>
      <c r="J47" s="503"/>
      <c r="K47" s="503"/>
      <c r="L47" s="503"/>
      <c r="M47" s="503"/>
      <c r="N47" s="503"/>
      <c r="O47" s="503"/>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3"/>
      <c r="BF47" s="503"/>
      <c r="BG47" s="503"/>
      <c r="BH47" s="503"/>
      <c r="BI47" s="503"/>
      <c r="BJ47" s="503"/>
      <c r="BK47" s="503"/>
      <c r="BL47" s="503"/>
      <c r="BM47" s="503"/>
      <c r="BN47" s="503"/>
      <c r="BO47" s="503"/>
      <c r="BP47" s="503"/>
      <c r="BQ47" s="503"/>
      <c r="BR47" s="503"/>
      <c r="BS47" s="503"/>
      <c r="BT47" s="503"/>
      <c r="BU47" s="503"/>
      <c r="BV47" s="503"/>
      <c r="BW47" s="503"/>
      <c r="BX47" s="503"/>
      <c r="BY47" s="503"/>
      <c r="BZ47" s="503"/>
      <c r="CA47" s="503"/>
      <c r="CB47" s="503"/>
      <c r="CC47" s="503"/>
      <c r="CD47" s="503"/>
      <c r="CE47" s="503"/>
      <c r="CF47" s="503"/>
      <c r="CG47" s="503"/>
      <c r="CH47" s="503"/>
      <c r="CI47" s="503"/>
      <c r="CJ47" s="503"/>
      <c r="CK47" s="503"/>
      <c r="CL47" s="503"/>
      <c r="CM47" s="503"/>
      <c r="CN47" s="503"/>
      <c r="CO47" s="503"/>
      <c r="CP47" s="503"/>
      <c r="CQ47" s="503"/>
      <c r="CR47" s="503"/>
      <c r="CS47" s="503"/>
      <c r="CT47" s="503"/>
      <c r="CU47" s="503"/>
      <c r="CV47" s="503"/>
      <c r="CW47" s="503"/>
      <c r="CX47" s="503"/>
      <c r="CY47" s="503"/>
      <c r="CZ47" s="503"/>
      <c r="DA47" s="503"/>
      <c r="DB47" s="503"/>
      <c r="DC47" s="503"/>
      <c r="DD47" s="503"/>
      <c r="DE47" s="503"/>
      <c r="DF47" s="503"/>
      <c r="DG47" s="503"/>
      <c r="DH47" s="503"/>
      <c r="DI47" s="503"/>
      <c r="DJ47" s="503"/>
      <c r="DK47" s="503"/>
      <c r="DL47" s="503"/>
      <c r="DM47" s="503"/>
      <c r="DN47" s="503"/>
      <c r="DO47" s="503"/>
      <c r="DP47" s="503"/>
      <c r="DQ47" s="503"/>
      <c r="DR47" s="503"/>
      <c r="DS47" s="503"/>
      <c r="DT47" s="503"/>
      <c r="DU47" s="503"/>
      <c r="DV47" s="503"/>
      <c r="DW47" s="503"/>
      <c r="DX47" s="503"/>
      <c r="DY47" s="503"/>
      <c r="DZ47" s="503"/>
      <c r="EA47" s="503"/>
      <c r="EB47" s="503"/>
      <c r="EC47" s="503"/>
      <c r="ED47" s="503"/>
      <c r="EE47" s="503"/>
      <c r="EF47" s="503"/>
      <c r="EG47" s="503"/>
      <c r="EH47" s="503"/>
      <c r="EI47" s="503"/>
      <c r="EJ47" s="503"/>
      <c r="EK47" s="503"/>
      <c r="EL47" s="503"/>
      <c r="EM47" s="503"/>
      <c r="EN47" s="503"/>
      <c r="EO47" s="503"/>
      <c r="EP47" s="503"/>
      <c r="EQ47" s="503"/>
      <c r="ER47" s="503"/>
      <c r="ES47" s="503"/>
      <c r="ET47" s="503"/>
      <c r="EU47" s="503"/>
      <c r="EV47" s="503"/>
      <c r="EW47" s="503"/>
      <c r="EX47" s="503"/>
      <c r="EY47" s="503"/>
      <c r="EZ47" s="503"/>
      <c r="FA47" s="503"/>
      <c r="FB47" s="503"/>
      <c r="FC47" s="503"/>
      <c r="FD47" s="503"/>
      <c r="FE47" s="503"/>
      <c r="FF47" s="503"/>
      <c r="FG47" s="503"/>
      <c r="FH47" s="503"/>
      <c r="FI47" s="503"/>
      <c r="FJ47" s="503"/>
      <c r="FK47" s="503"/>
      <c r="FL47" s="503"/>
      <c r="FM47" s="503"/>
      <c r="FN47" s="503"/>
      <c r="FO47" s="503"/>
      <c r="FP47" s="503"/>
      <c r="FQ47" s="503"/>
      <c r="FR47" s="503"/>
      <c r="FS47" s="503"/>
      <c r="FT47" s="503"/>
      <c r="FU47" s="503"/>
      <c r="FV47" s="503"/>
      <c r="FW47" s="503"/>
      <c r="FX47" s="503"/>
      <c r="FY47" s="503"/>
      <c r="FZ47" s="503"/>
      <c r="GA47" s="503"/>
      <c r="GB47" s="503"/>
      <c r="GC47" s="503"/>
      <c r="GD47" s="503"/>
      <c r="GE47" s="503"/>
      <c r="GF47" s="503"/>
      <c r="GG47" s="503"/>
      <c r="GH47" s="503"/>
      <c r="GI47" s="503"/>
      <c r="GJ47" s="503"/>
      <c r="GK47" s="503"/>
      <c r="GL47" s="503"/>
      <c r="GM47" s="503"/>
      <c r="GN47" s="503"/>
      <c r="GO47" s="503"/>
      <c r="GP47" s="503"/>
      <c r="GQ47" s="503"/>
      <c r="GR47" s="503"/>
      <c r="GS47" s="503"/>
      <c r="GT47" s="503"/>
      <c r="GU47" s="503"/>
      <c r="GV47" s="503"/>
      <c r="GW47" s="503"/>
      <c r="GX47" s="503"/>
      <c r="GY47" s="503"/>
      <c r="GZ47" s="503"/>
      <c r="HA47" s="503"/>
      <c r="HB47" s="503"/>
      <c r="HC47" s="503"/>
      <c r="HD47" s="503"/>
      <c r="HE47" s="503"/>
      <c r="HF47" s="503"/>
      <c r="HG47" s="503"/>
      <c r="HH47" s="503"/>
      <c r="HI47" s="503"/>
      <c r="HJ47" s="503"/>
      <c r="HK47" s="503"/>
      <c r="HL47" s="503"/>
      <c r="HM47" s="503"/>
      <c r="HN47" s="503"/>
      <c r="HO47" s="503"/>
      <c r="HP47" s="503"/>
      <c r="HQ47" s="503"/>
      <c r="HR47" s="503"/>
      <c r="HS47" s="503"/>
      <c r="HT47" s="503"/>
      <c r="HU47" s="503"/>
      <c r="HV47" s="503"/>
      <c r="HW47" s="503"/>
      <c r="HX47" s="503"/>
      <c r="HY47" s="503"/>
      <c r="HZ47" s="503"/>
      <c r="IA47" s="503"/>
      <c r="IB47" s="503"/>
      <c r="IC47" s="503"/>
      <c r="ID47" s="503"/>
      <c r="IE47" s="503"/>
      <c r="IF47" s="503"/>
      <c r="IG47" s="503"/>
      <c r="IH47" s="503"/>
      <c r="II47" s="503"/>
      <c r="IJ47" s="503"/>
      <c r="IK47" s="503"/>
      <c r="IL47" s="503"/>
      <c r="IM47" s="503"/>
      <c r="IN47" s="503"/>
      <c r="IO47" s="503"/>
      <c r="IP47" s="503"/>
      <c r="IQ47" s="503"/>
      <c r="IR47" s="503"/>
      <c r="IS47" s="503"/>
      <c r="IT47" s="503"/>
      <c r="IU47" s="503"/>
      <c r="IV47" s="503"/>
      <c r="IW47" s="503"/>
      <c r="IX47" s="503"/>
      <c r="IY47" s="503"/>
      <c r="IZ47" s="503"/>
      <c r="JA47" s="503"/>
      <c r="JB47" s="503"/>
      <c r="JC47" s="503"/>
      <c r="JD47" s="503"/>
      <c r="JE47" s="503"/>
      <c r="JF47" s="503"/>
      <c r="JG47" s="503"/>
      <c r="JH47" s="503"/>
      <c r="JI47" s="503"/>
      <c r="JJ47" s="503"/>
      <c r="JK47" s="503"/>
      <c r="JL47" s="503"/>
      <c r="JM47" s="503"/>
      <c r="JN47" s="503"/>
      <c r="JO47" s="503"/>
      <c r="JP47" s="503"/>
      <c r="JQ47" s="503"/>
      <c r="JR47" s="503"/>
      <c r="JS47" s="503"/>
      <c r="JT47" s="503"/>
      <c r="JU47" s="503"/>
      <c r="JV47" s="503"/>
      <c r="JW47" s="503"/>
      <c r="JX47" s="503"/>
      <c r="JY47" s="503"/>
      <c r="JZ47" s="503"/>
      <c r="KA47" s="503"/>
      <c r="KB47" s="503"/>
      <c r="KC47" s="503"/>
      <c r="KD47" s="503"/>
      <c r="KE47" s="503"/>
      <c r="KF47" s="503"/>
      <c r="KG47" s="503"/>
      <c r="KH47" s="503"/>
      <c r="KI47" s="503"/>
      <c r="KJ47" s="503"/>
      <c r="KK47" s="503"/>
      <c r="KL47" s="503"/>
      <c r="KM47" s="503"/>
      <c r="KN47" s="503"/>
      <c r="KO47" s="503"/>
      <c r="KP47" s="503"/>
      <c r="KQ47" s="503"/>
      <c r="KR47" s="503"/>
      <c r="KS47" s="503"/>
      <c r="KT47" s="503"/>
      <c r="KU47" s="503"/>
      <c r="KV47" s="503"/>
      <c r="KW47" s="503"/>
      <c r="KX47" s="503"/>
      <c r="KY47" s="503"/>
      <c r="KZ47" s="503"/>
      <c r="LA47" s="503"/>
      <c r="LB47" s="503"/>
      <c r="LC47" s="503"/>
      <c r="LD47" s="503"/>
      <c r="LE47" s="503"/>
      <c r="LF47" s="503"/>
      <c r="LG47" s="503"/>
      <c r="LH47" s="503"/>
      <c r="LI47" s="503"/>
      <c r="LJ47" s="503"/>
      <c r="LK47" s="503"/>
      <c r="LL47" s="503"/>
      <c r="LM47" s="503"/>
    </row>
    <row r="48" spans="1:325" hidden="1">
      <c r="A48" s="474" t="str">
        <f>IF(OR(Data3!B13="Grand Total",Data3!B13=0),"",Data3!B13)</f>
        <v/>
      </c>
      <c r="B48" s="473" t="s">
        <v>493</v>
      </c>
      <c r="C48" s="517" t="str">
        <f ca="1">IFERROR(VLOOKUP(A48,Rezultatai!$B$44:$C$106,2,FALSE) &amp; " finansavimo sutarčių rengimas ir sudarymas","")</f>
        <v/>
      </c>
      <c r="D48" s="528"/>
      <c r="E48" s="496"/>
      <c r="F48" s="503"/>
      <c r="G48" s="503"/>
      <c r="H48" s="503"/>
      <c r="I48" s="503"/>
      <c r="J48" s="503"/>
      <c r="K48" s="503"/>
      <c r="L48" s="503"/>
      <c r="M48" s="503"/>
      <c r="N48" s="503"/>
      <c r="O48" s="503"/>
      <c r="P48" s="503"/>
      <c r="Q48" s="503"/>
      <c r="R48" s="503"/>
      <c r="S48" s="503"/>
      <c r="T48" s="503"/>
      <c r="U48" s="503"/>
      <c r="V48" s="503"/>
      <c r="W48" s="503"/>
      <c r="X48" s="503"/>
      <c r="Y48" s="50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3"/>
      <c r="BM48" s="503"/>
      <c r="BN48" s="503"/>
      <c r="BO48" s="503"/>
      <c r="BP48" s="503"/>
      <c r="BQ48" s="503"/>
      <c r="BR48" s="503"/>
      <c r="BS48" s="503"/>
      <c r="BT48" s="503"/>
      <c r="BU48" s="503"/>
      <c r="BV48" s="503"/>
      <c r="BW48" s="503"/>
      <c r="BX48" s="503"/>
      <c r="BY48" s="503"/>
      <c r="BZ48" s="503"/>
      <c r="CA48" s="503"/>
      <c r="CB48" s="503"/>
      <c r="CC48" s="503"/>
      <c r="CD48" s="503"/>
      <c r="CE48" s="503"/>
      <c r="CF48" s="503"/>
      <c r="CG48" s="503"/>
      <c r="CH48" s="503"/>
      <c r="CI48" s="503"/>
      <c r="CJ48" s="503"/>
      <c r="CK48" s="503"/>
      <c r="CL48" s="503"/>
      <c r="CM48" s="503"/>
      <c r="CN48" s="503"/>
      <c r="CO48" s="503"/>
      <c r="CP48" s="503"/>
      <c r="CQ48" s="503"/>
      <c r="CR48" s="503"/>
      <c r="CS48" s="503"/>
      <c r="CT48" s="503"/>
      <c r="CU48" s="503"/>
      <c r="CV48" s="503"/>
      <c r="CW48" s="503"/>
      <c r="CX48" s="503"/>
      <c r="CY48" s="503"/>
      <c r="CZ48" s="503"/>
      <c r="DA48" s="503"/>
      <c r="DB48" s="503"/>
      <c r="DC48" s="503"/>
      <c r="DD48" s="503"/>
      <c r="DE48" s="503"/>
      <c r="DF48" s="503"/>
      <c r="DG48" s="503"/>
      <c r="DH48" s="503"/>
      <c r="DI48" s="503"/>
      <c r="DJ48" s="503"/>
      <c r="DK48" s="503"/>
      <c r="DL48" s="503"/>
      <c r="DM48" s="503"/>
      <c r="DN48" s="503"/>
      <c r="DO48" s="503"/>
      <c r="DP48" s="503"/>
      <c r="DQ48" s="503"/>
      <c r="DR48" s="503"/>
      <c r="DS48" s="503"/>
      <c r="DT48" s="503"/>
      <c r="DU48" s="503"/>
      <c r="DV48" s="503"/>
      <c r="DW48" s="503"/>
      <c r="DX48" s="503"/>
      <c r="DY48" s="503"/>
      <c r="DZ48" s="503"/>
      <c r="EA48" s="503"/>
      <c r="EB48" s="503"/>
      <c r="EC48" s="503"/>
      <c r="ED48" s="503"/>
      <c r="EE48" s="503"/>
      <c r="EF48" s="503"/>
      <c r="EG48" s="503"/>
      <c r="EH48" s="503"/>
      <c r="EI48" s="503"/>
      <c r="EJ48" s="503"/>
      <c r="EK48" s="503"/>
      <c r="EL48" s="503"/>
      <c r="EM48" s="503"/>
      <c r="EN48" s="503"/>
      <c r="EO48" s="503"/>
      <c r="EP48" s="503"/>
      <c r="EQ48" s="503"/>
      <c r="ER48" s="503"/>
      <c r="ES48" s="503"/>
      <c r="ET48" s="503"/>
      <c r="EU48" s="503"/>
      <c r="EV48" s="503"/>
      <c r="EW48" s="503"/>
      <c r="EX48" s="503"/>
      <c r="EY48" s="503"/>
      <c r="EZ48" s="503"/>
      <c r="FA48" s="503"/>
      <c r="FB48" s="503"/>
      <c r="FC48" s="503"/>
      <c r="FD48" s="503"/>
      <c r="FE48" s="503"/>
      <c r="FF48" s="503"/>
      <c r="FG48" s="503"/>
      <c r="FH48" s="503"/>
      <c r="FI48" s="503"/>
      <c r="FJ48" s="503"/>
      <c r="FK48" s="503"/>
      <c r="FL48" s="503"/>
      <c r="FM48" s="503"/>
      <c r="FN48" s="503"/>
      <c r="FO48" s="503"/>
      <c r="FP48" s="503"/>
      <c r="FQ48" s="503"/>
      <c r="FR48" s="503"/>
      <c r="FS48" s="503"/>
      <c r="FT48" s="503"/>
      <c r="FU48" s="503"/>
      <c r="FV48" s="503"/>
      <c r="FW48" s="503"/>
      <c r="FX48" s="503"/>
      <c r="FY48" s="503"/>
      <c r="FZ48" s="503"/>
      <c r="GA48" s="503"/>
      <c r="GB48" s="503"/>
      <c r="GC48" s="503"/>
      <c r="GD48" s="503"/>
      <c r="GE48" s="503"/>
      <c r="GF48" s="503"/>
      <c r="GG48" s="503"/>
      <c r="GH48" s="503"/>
      <c r="GI48" s="503"/>
      <c r="GJ48" s="503"/>
      <c r="GK48" s="503"/>
      <c r="GL48" s="503"/>
      <c r="GM48" s="503"/>
      <c r="GN48" s="503"/>
      <c r="GO48" s="503"/>
      <c r="GP48" s="503"/>
      <c r="GQ48" s="503"/>
      <c r="GR48" s="503"/>
      <c r="GS48" s="503"/>
      <c r="GT48" s="503"/>
      <c r="GU48" s="503"/>
      <c r="GV48" s="503"/>
      <c r="GW48" s="503"/>
      <c r="GX48" s="503"/>
      <c r="GY48" s="503"/>
      <c r="GZ48" s="503"/>
      <c r="HA48" s="503"/>
      <c r="HB48" s="503"/>
      <c r="HC48" s="503"/>
      <c r="HD48" s="503"/>
      <c r="HE48" s="503"/>
      <c r="HF48" s="503"/>
      <c r="HG48" s="503"/>
      <c r="HH48" s="503"/>
      <c r="HI48" s="503"/>
      <c r="HJ48" s="503"/>
      <c r="HK48" s="503"/>
      <c r="HL48" s="503"/>
      <c r="HM48" s="503"/>
      <c r="HN48" s="503"/>
      <c r="HO48" s="503"/>
      <c r="HP48" s="503"/>
      <c r="HQ48" s="503"/>
      <c r="HR48" s="503"/>
      <c r="HS48" s="503"/>
      <c r="HT48" s="503"/>
      <c r="HU48" s="503"/>
      <c r="HV48" s="503"/>
      <c r="HW48" s="503"/>
      <c r="HX48" s="503"/>
      <c r="HY48" s="503"/>
      <c r="HZ48" s="503"/>
      <c r="IA48" s="503"/>
      <c r="IB48" s="503"/>
      <c r="IC48" s="503"/>
      <c r="ID48" s="503"/>
      <c r="IE48" s="503"/>
      <c r="IF48" s="503"/>
      <c r="IG48" s="503"/>
      <c r="IH48" s="503"/>
      <c r="II48" s="503"/>
      <c r="IJ48" s="503"/>
      <c r="IK48" s="503"/>
      <c r="IL48" s="503"/>
      <c r="IM48" s="503"/>
      <c r="IN48" s="503"/>
      <c r="IO48" s="503"/>
      <c r="IP48" s="503"/>
      <c r="IQ48" s="503"/>
      <c r="IR48" s="503"/>
      <c r="IS48" s="503"/>
      <c r="IT48" s="503"/>
      <c r="IU48" s="503"/>
      <c r="IV48" s="503"/>
      <c r="IW48" s="503"/>
      <c r="IX48" s="503"/>
      <c r="IY48" s="503"/>
      <c r="IZ48" s="503"/>
      <c r="JA48" s="503"/>
      <c r="JB48" s="503"/>
      <c r="JC48" s="503"/>
      <c r="JD48" s="503"/>
      <c r="JE48" s="503"/>
      <c r="JF48" s="503"/>
      <c r="JG48" s="503"/>
      <c r="JH48" s="503"/>
      <c r="JI48" s="503"/>
      <c r="JJ48" s="503"/>
      <c r="JK48" s="503"/>
      <c r="JL48" s="503"/>
      <c r="JM48" s="503"/>
      <c r="JN48" s="503"/>
      <c r="JO48" s="503"/>
      <c r="JP48" s="503"/>
      <c r="JQ48" s="503"/>
      <c r="JR48" s="503"/>
      <c r="JS48" s="503"/>
      <c r="JT48" s="503"/>
      <c r="JU48" s="503"/>
      <c r="JV48" s="503"/>
      <c r="JW48" s="503"/>
      <c r="JX48" s="503"/>
      <c r="JY48" s="503"/>
      <c r="JZ48" s="503"/>
      <c r="KA48" s="503"/>
      <c r="KB48" s="503"/>
      <c r="KC48" s="503"/>
      <c r="KD48" s="503"/>
      <c r="KE48" s="503"/>
      <c r="KF48" s="503"/>
      <c r="KG48" s="503"/>
      <c r="KH48" s="503"/>
      <c r="KI48" s="503"/>
      <c r="KJ48" s="503"/>
      <c r="KK48" s="503"/>
      <c r="KL48" s="503"/>
      <c r="KM48" s="503"/>
      <c r="KN48" s="503"/>
      <c r="KO48" s="503"/>
      <c r="KP48" s="503"/>
      <c r="KQ48" s="503"/>
      <c r="KR48" s="503"/>
      <c r="KS48" s="503"/>
      <c r="KT48" s="503"/>
      <c r="KU48" s="503"/>
      <c r="KV48" s="503"/>
      <c r="KW48" s="503"/>
      <c r="KX48" s="503"/>
      <c r="KY48" s="503"/>
      <c r="KZ48" s="503"/>
      <c r="LA48" s="503"/>
      <c r="LB48" s="503"/>
      <c r="LC48" s="503"/>
      <c r="LD48" s="503"/>
      <c r="LE48" s="503"/>
      <c r="LF48" s="503"/>
      <c r="LG48" s="503"/>
      <c r="LH48" s="503"/>
      <c r="LI48" s="503"/>
      <c r="LJ48" s="503"/>
      <c r="LK48" s="503"/>
      <c r="LL48" s="503"/>
      <c r="LM48" s="503"/>
    </row>
    <row r="49" spans="1:325" hidden="1">
      <c r="A49" s="474" t="str">
        <f>IF(OR(Data3!B13="Grand Total",Data3!B13=0),"",Data3!B13)</f>
        <v/>
      </c>
      <c r="B49" s="473" t="s">
        <v>494</v>
      </c>
      <c r="C49" s="517" t="str">
        <f ca="1">IFERROR(VLOOKUP(A49,Rezultatai!$B$44:$C$106,2,FALSE) &amp; " finansavimo sutarčių rengimas ir sudarymas","")</f>
        <v/>
      </c>
      <c r="D49" s="528"/>
      <c r="E49" s="496"/>
      <c r="F49" s="503"/>
      <c r="G49" s="503"/>
      <c r="H49" s="503"/>
      <c r="I49" s="503"/>
      <c r="J49" s="503"/>
      <c r="K49" s="503"/>
      <c r="L49" s="503"/>
      <c r="M49" s="503"/>
      <c r="N49" s="503"/>
      <c r="O49" s="503"/>
      <c r="P49" s="503"/>
      <c r="Q49" s="503"/>
      <c r="R49" s="503"/>
      <c r="S49" s="503"/>
      <c r="T49" s="503"/>
      <c r="U49" s="503"/>
      <c r="V49" s="503"/>
      <c r="W49" s="503"/>
      <c r="X49" s="503"/>
      <c r="Y49" s="503"/>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3"/>
      <c r="BF49" s="503"/>
      <c r="BG49" s="503"/>
      <c r="BH49" s="503"/>
      <c r="BI49" s="503"/>
      <c r="BJ49" s="503"/>
      <c r="BK49" s="503"/>
      <c r="BL49" s="503"/>
      <c r="BM49" s="503"/>
      <c r="BN49" s="503"/>
      <c r="BO49" s="503"/>
      <c r="BP49" s="503"/>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3"/>
      <c r="CY49" s="503"/>
      <c r="CZ49" s="503"/>
      <c r="DA49" s="503"/>
      <c r="DB49" s="503"/>
      <c r="DC49" s="503"/>
      <c r="DD49" s="503"/>
      <c r="DE49" s="503"/>
      <c r="DF49" s="503"/>
      <c r="DG49" s="503"/>
      <c r="DH49" s="503"/>
      <c r="DI49" s="503"/>
      <c r="DJ49" s="503"/>
      <c r="DK49" s="503"/>
      <c r="DL49" s="503"/>
      <c r="DM49" s="503"/>
      <c r="DN49" s="503"/>
      <c r="DO49" s="503"/>
      <c r="DP49" s="503"/>
      <c r="DQ49" s="503"/>
      <c r="DR49" s="503"/>
      <c r="DS49" s="503"/>
      <c r="DT49" s="503"/>
      <c r="DU49" s="503"/>
      <c r="DV49" s="503"/>
      <c r="DW49" s="503"/>
      <c r="DX49" s="503"/>
      <c r="DY49" s="503"/>
      <c r="DZ49" s="503"/>
      <c r="EA49" s="503"/>
      <c r="EB49" s="503"/>
      <c r="EC49" s="503"/>
      <c r="ED49" s="503"/>
      <c r="EE49" s="503"/>
      <c r="EF49" s="503"/>
      <c r="EG49" s="503"/>
      <c r="EH49" s="503"/>
      <c r="EI49" s="503"/>
      <c r="EJ49" s="503"/>
      <c r="EK49" s="503"/>
      <c r="EL49" s="503"/>
      <c r="EM49" s="503"/>
      <c r="EN49" s="503"/>
      <c r="EO49" s="503"/>
      <c r="EP49" s="503"/>
      <c r="EQ49" s="503"/>
      <c r="ER49" s="503"/>
      <c r="ES49" s="503"/>
      <c r="ET49" s="503"/>
      <c r="EU49" s="503"/>
      <c r="EV49" s="503"/>
      <c r="EW49" s="503"/>
      <c r="EX49" s="503"/>
      <c r="EY49" s="503"/>
      <c r="EZ49" s="503"/>
      <c r="FA49" s="503"/>
      <c r="FB49" s="503"/>
      <c r="FC49" s="503"/>
      <c r="FD49" s="503"/>
      <c r="FE49" s="503"/>
      <c r="FF49" s="503"/>
      <c r="FG49" s="503"/>
      <c r="FH49" s="503"/>
      <c r="FI49" s="503"/>
      <c r="FJ49" s="503"/>
      <c r="FK49" s="503"/>
      <c r="FL49" s="503"/>
      <c r="FM49" s="503"/>
      <c r="FN49" s="503"/>
      <c r="FO49" s="503"/>
      <c r="FP49" s="503"/>
      <c r="FQ49" s="503"/>
      <c r="FR49" s="503"/>
      <c r="FS49" s="503"/>
      <c r="FT49" s="503"/>
      <c r="FU49" s="503"/>
      <c r="FV49" s="503"/>
      <c r="FW49" s="503"/>
      <c r="FX49" s="503"/>
      <c r="FY49" s="503"/>
      <c r="FZ49" s="503"/>
      <c r="GA49" s="503"/>
      <c r="GB49" s="503"/>
      <c r="GC49" s="503"/>
      <c r="GD49" s="503"/>
      <c r="GE49" s="503"/>
      <c r="GF49" s="503"/>
      <c r="GG49" s="503"/>
      <c r="GH49" s="503"/>
      <c r="GI49" s="503"/>
      <c r="GJ49" s="503"/>
      <c r="GK49" s="503"/>
      <c r="GL49" s="503"/>
      <c r="GM49" s="503"/>
      <c r="GN49" s="503"/>
      <c r="GO49" s="503"/>
      <c r="GP49" s="503"/>
      <c r="GQ49" s="503"/>
      <c r="GR49" s="503"/>
      <c r="GS49" s="503"/>
      <c r="GT49" s="503"/>
      <c r="GU49" s="503"/>
      <c r="GV49" s="503"/>
      <c r="GW49" s="503"/>
      <c r="GX49" s="503"/>
      <c r="GY49" s="503"/>
      <c r="GZ49" s="503"/>
      <c r="HA49" s="503"/>
      <c r="HB49" s="503"/>
      <c r="HC49" s="503"/>
      <c r="HD49" s="503"/>
      <c r="HE49" s="503"/>
      <c r="HF49" s="503"/>
      <c r="HG49" s="503"/>
      <c r="HH49" s="503"/>
      <c r="HI49" s="503"/>
      <c r="HJ49" s="503"/>
      <c r="HK49" s="503"/>
      <c r="HL49" s="503"/>
      <c r="HM49" s="503"/>
      <c r="HN49" s="503"/>
      <c r="HO49" s="503"/>
      <c r="HP49" s="503"/>
      <c r="HQ49" s="503"/>
      <c r="HR49" s="503"/>
      <c r="HS49" s="503"/>
      <c r="HT49" s="503"/>
      <c r="HU49" s="503"/>
      <c r="HV49" s="503"/>
      <c r="HW49" s="503"/>
      <c r="HX49" s="503"/>
      <c r="HY49" s="503"/>
      <c r="HZ49" s="503"/>
      <c r="IA49" s="503"/>
      <c r="IB49" s="503"/>
      <c r="IC49" s="503"/>
      <c r="ID49" s="503"/>
      <c r="IE49" s="503"/>
      <c r="IF49" s="503"/>
      <c r="IG49" s="503"/>
      <c r="IH49" s="503"/>
      <c r="II49" s="503"/>
      <c r="IJ49" s="503"/>
      <c r="IK49" s="503"/>
      <c r="IL49" s="503"/>
      <c r="IM49" s="503"/>
      <c r="IN49" s="503"/>
      <c r="IO49" s="503"/>
      <c r="IP49" s="503"/>
      <c r="IQ49" s="503"/>
      <c r="IR49" s="503"/>
      <c r="IS49" s="503"/>
      <c r="IT49" s="503"/>
      <c r="IU49" s="503"/>
      <c r="IV49" s="503"/>
      <c r="IW49" s="503"/>
      <c r="IX49" s="503"/>
      <c r="IY49" s="503"/>
      <c r="IZ49" s="503"/>
      <c r="JA49" s="503"/>
      <c r="JB49" s="503"/>
      <c r="JC49" s="503"/>
      <c r="JD49" s="503"/>
      <c r="JE49" s="503"/>
      <c r="JF49" s="503"/>
      <c r="JG49" s="503"/>
      <c r="JH49" s="503"/>
      <c r="JI49" s="503"/>
      <c r="JJ49" s="503"/>
      <c r="JK49" s="503"/>
      <c r="JL49" s="503"/>
      <c r="JM49" s="503"/>
      <c r="JN49" s="503"/>
      <c r="JO49" s="503"/>
      <c r="JP49" s="503"/>
      <c r="JQ49" s="503"/>
      <c r="JR49" s="503"/>
      <c r="JS49" s="503"/>
      <c r="JT49" s="503"/>
      <c r="JU49" s="503"/>
      <c r="JV49" s="503"/>
      <c r="JW49" s="503"/>
      <c r="JX49" s="503"/>
      <c r="JY49" s="503"/>
      <c r="JZ49" s="503"/>
      <c r="KA49" s="503"/>
      <c r="KB49" s="503"/>
      <c r="KC49" s="503"/>
      <c r="KD49" s="503"/>
      <c r="KE49" s="503"/>
      <c r="KF49" s="503"/>
      <c r="KG49" s="503"/>
      <c r="KH49" s="503"/>
      <c r="KI49" s="503"/>
      <c r="KJ49" s="503"/>
      <c r="KK49" s="503"/>
      <c r="KL49" s="503"/>
      <c r="KM49" s="503"/>
      <c r="KN49" s="503"/>
      <c r="KO49" s="503"/>
      <c r="KP49" s="503"/>
      <c r="KQ49" s="503"/>
      <c r="KR49" s="503"/>
      <c r="KS49" s="503"/>
      <c r="KT49" s="503"/>
      <c r="KU49" s="503"/>
      <c r="KV49" s="503"/>
      <c r="KW49" s="503"/>
      <c r="KX49" s="503"/>
      <c r="KY49" s="503"/>
      <c r="KZ49" s="503"/>
      <c r="LA49" s="503"/>
      <c r="LB49" s="503"/>
      <c r="LC49" s="503"/>
      <c r="LD49" s="503"/>
      <c r="LE49" s="503"/>
      <c r="LF49" s="503"/>
      <c r="LG49" s="503"/>
      <c r="LH49" s="503"/>
      <c r="LI49" s="503"/>
      <c r="LJ49" s="503"/>
      <c r="LK49" s="503"/>
      <c r="LL49" s="503"/>
      <c r="LM49" s="503"/>
    </row>
    <row r="50" spans="1:325" hidden="1">
      <c r="A50" s="474" t="str">
        <f>IF(OR(Data3!B14="Grand Total",Data3!B14=0),"",Data3!B14)</f>
        <v/>
      </c>
      <c r="B50" s="473" t="s">
        <v>495</v>
      </c>
      <c r="C50" s="517" t="str">
        <f ca="1">IFERROR(VLOOKUP(A50,Rezultatai!$B$44:$C$106,2,FALSE) &amp; " finansavimo sutarčių rengimas ir sudarymas","")</f>
        <v/>
      </c>
      <c r="D50" s="528"/>
      <c r="E50" s="496"/>
      <c r="F50" s="503"/>
      <c r="G50" s="503"/>
      <c r="H50" s="503"/>
      <c r="I50" s="503"/>
      <c r="J50" s="503"/>
      <c r="K50" s="503"/>
      <c r="L50" s="503"/>
      <c r="M50" s="503"/>
      <c r="N50" s="503"/>
      <c r="O50" s="503"/>
      <c r="P50" s="503"/>
      <c r="Q50" s="503"/>
      <c r="R50" s="503"/>
      <c r="S50" s="503"/>
      <c r="T50" s="503"/>
      <c r="U50" s="503"/>
      <c r="V50" s="503"/>
      <c r="W50" s="503"/>
      <c r="X50" s="503"/>
      <c r="Y50" s="503"/>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3"/>
      <c r="CY50" s="503"/>
      <c r="CZ50" s="503"/>
      <c r="DA50" s="503"/>
      <c r="DB50" s="503"/>
      <c r="DC50" s="503"/>
      <c r="DD50" s="503"/>
      <c r="DE50" s="503"/>
      <c r="DF50" s="503"/>
      <c r="DG50" s="503"/>
      <c r="DH50" s="503"/>
      <c r="DI50" s="503"/>
      <c r="DJ50" s="503"/>
      <c r="DK50" s="503"/>
      <c r="DL50" s="503"/>
      <c r="DM50" s="503"/>
      <c r="DN50" s="503"/>
      <c r="DO50" s="503"/>
      <c r="DP50" s="503"/>
      <c r="DQ50" s="503"/>
      <c r="DR50" s="503"/>
      <c r="DS50" s="503"/>
      <c r="DT50" s="503"/>
      <c r="DU50" s="503"/>
      <c r="DV50" s="503"/>
      <c r="DW50" s="503"/>
      <c r="DX50" s="503"/>
      <c r="DY50" s="503"/>
      <c r="DZ50" s="503"/>
      <c r="EA50" s="503"/>
      <c r="EB50" s="503"/>
      <c r="EC50" s="503"/>
      <c r="ED50" s="503"/>
      <c r="EE50" s="503"/>
      <c r="EF50" s="503"/>
      <c r="EG50" s="503"/>
      <c r="EH50" s="503"/>
      <c r="EI50" s="503"/>
      <c r="EJ50" s="503"/>
      <c r="EK50" s="503"/>
      <c r="EL50" s="503"/>
      <c r="EM50" s="503"/>
      <c r="EN50" s="503"/>
      <c r="EO50" s="503"/>
      <c r="EP50" s="503"/>
      <c r="EQ50" s="503"/>
      <c r="ER50" s="503"/>
      <c r="ES50" s="503"/>
      <c r="ET50" s="503"/>
      <c r="EU50" s="503"/>
      <c r="EV50" s="503"/>
      <c r="EW50" s="503"/>
      <c r="EX50" s="503"/>
      <c r="EY50" s="503"/>
      <c r="EZ50" s="503"/>
      <c r="FA50" s="503"/>
      <c r="FB50" s="503"/>
      <c r="FC50" s="503"/>
      <c r="FD50" s="503"/>
      <c r="FE50" s="503"/>
      <c r="FF50" s="503"/>
      <c r="FG50" s="503"/>
      <c r="FH50" s="503"/>
      <c r="FI50" s="503"/>
      <c r="FJ50" s="503"/>
      <c r="FK50" s="503"/>
      <c r="FL50" s="503"/>
      <c r="FM50" s="503"/>
      <c r="FN50" s="503"/>
      <c r="FO50" s="503"/>
      <c r="FP50" s="503"/>
      <c r="FQ50" s="503"/>
      <c r="FR50" s="503"/>
      <c r="FS50" s="503"/>
      <c r="FT50" s="503"/>
      <c r="FU50" s="503"/>
      <c r="FV50" s="503"/>
      <c r="FW50" s="503"/>
      <c r="FX50" s="503"/>
      <c r="FY50" s="503"/>
      <c r="FZ50" s="503"/>
      <c r="GA50" s="503"/>
      <c r="GB50" s="503"/>
      <c r="GC50" s="503"/>
      <c r="GD50" s="503"/>
      <c r="GE50" s="503"/>
      <c r="GF50" s="503"/>
      <c r="GG50" s="503"/>
      <c r="GH50" s="503"/>
      <c r="GI50" s="503"/>
      <c r="GJ50" s="503"/>
      <c r="GK50" s="503"/>
      <c r="GL50" s="503"/>
      <c r="GM50" s="503"/>
      <c r="GN50" s="503"/>
      <c r="GO50" s="503"/>
      <c r="GP50" s="503"/>
      <c r="GQ50" s="503"/>
      <c r="GR50" s="503"/>
      <c r="GS50" s="503"/>
      <c r="GT50" s="503"/>
      <c r="GU50" s="503"/>
      <c r="GV50" s="503"/>
      <c r="GW50" s="503"/>
      <c r="GX50" s="503"/>
      <c r="GY50" s="503"/>
      <c r="GZ50" s="503"/>
      <c r="HA50" s="503"/>
      <c r="HB50" s="503"/>
      <c r="HC50" s="503"/>
      <c r="HD50" s="503"/>
      <c r="HE50" s="503"/>
      <c r="HF50" s="503"/>
      <c r="HG50" s="503"/>
      <c r="HH50" s="503"/>
      <c r="HI50" s="503"/>
      <c r="HJ50" s="503"/>
      <c r="HK50" s="503"/>
      <c r="HL50" s="503"/>
      <c r="HM50" s="503"/>
      <c r="HN50" s="503"/>
      <c r="HO50" s="503"/>
      <c r="HP50" s="503"/>
      <c r="HQ50" s="503"/>
      <c r="HR50" s="503"/>
      <c r="HS50" s="503"/>
      <c r="HT50" s="503"/>
      <c r="HU50" s="503"/>
      <c r="HV50" s="503"/>
      <c r="HW50" s="503"/>
      <c r="HX50" s="503"/>
      <c r="HY50" s="503"/>
      <c r="HZ50" s="503"/>
      <c r="IA50" s="503"/>
      <c r="IB50" s="503"/>
      <c r="IC50" s="503"/>
      <c r="ID50" s="503"/>
      <c r="IE50" s="503"/>
      <c r="IF50" s="503"/>
      <c r="IG50" s="503"/>
      <c r="IH50" s="503"/>
      <c r="II50" s="503"/>
      <c r="IJ50" s="503"/>
      <c r="IK50" s="503"/>
      <c r="IL50" s="503"/>
      <c r="IM50" s="503"/>
      <c r="IN50" s="503"/>
      <c r="IO50" s="503"/>
      <c r="IP50" s="503"/>
      <c r="IQ50" s="503"/>
      <c r="IR50" s="503"/>
      <c r="IS50" s="503"/>
      <c r="IT50" s="503"/>
      <c r="IU50" s="503"/>
      <c r="IV50" s="503"/>
      <c r="IW50" s="503"/>
      <c r="IX50" s="503"/>
      <c r="IY50" s="503"/>
      <c r="IZ50" s="503"/>
      <c r="JA50" s="503"/>
      <c r="JB50" s="503"/>
      <c r="JC50" s="503"/>
      <c r="JD50" s="503"/>
      <c r="JE50" s="503"/>
      <c r="JF50" s="503"/>
      <c r="JG50" s="503"/>
      <c r="JH50" s="503"/>
      <c r="JI50" s="503"/>
      <c r="JJ50" s="503"/>
      <c r="JK50" s="503"/>
      <c r="JL50" s="503"/>
      <c r="JM50" s="503"/>
      <c r="JN50" s="503"/>
      <c r="JO50" s="503"/>
      <c r="JP50" s="503"/>
      <c r="JQ50" s="503"/>
      <c r="JR50" s="503"/>
      <c r="JS50" s="503"/>
      <c r="JT50" s="503"/>
      <c r="JU50" s="503"/>
      <c r="JV50" s="503"/>
      <c r="JW50" s="503"/>
      <c r="JX50" s="503"/>
      <c r="JY50" s="503"/>
      <c r="JZ50" s="503"/>
      <c r="KA50" s="503"/>
      <c r="KB50" s="503"/>
      <c r="KC50" s="503"/>
      <c r="KD50" s="503"/>
      <c r="KE50" s="503"/>
      <c r="KF50" s="503"/>
      <c r="KG50" s="503"/>
      <c r="KH50" s="503"/>
      <c r="KI50" s="503"/>
      <c r="KJ50" s="503"/>
      <c r="KK50" s="503"/>
      <c r="KL50" s="503"/>
      <c r="KM50" s="503"/>
      <c r="KN50" s="503"/>
      <c r="KO50" s="503"/>
      <c r="KP50" s="503"/>
      <c r="KQ50" s="503"/>
      <c r="KR50" s="503"/>
      <c r="KS50" s="503"/>
      <c r="KT50" s="503"/>
      <c r="KU50" s="503"/>
      <c r="KV50" s="503"/>
      <c r="KW50" s="503"/>
      <c r="KX50" s="503"/>
      <c r="KY50" s="503"/>
      <c r="KZ50" s="503"/>
      <c r="LA50" s="503"/>
      <c r="LB50" s="503"/>
      <c r="LC50" s="503"/>
      <c r="LD50" s="503"/>
      <c r="LE50" s="503"/>
      <c r="LF50" s="503"/>
      <c r="LG50" s="503"/>
      <c r="LH50" s="503"/>
      <c r="LI50" s="503"/>
      <c r="LJ50" s="503"/>
      <c r="LK50" s="503"/>
      <c r="LL50" s="503"/>
      <c r="LM50" s="503"/>
    </row>
    <row r="51" spans="1:325" hidden="1">
      <c r="A51" s="474" t="str">
        <f>IF(OR(Data3!B14="Grand Total",Data3!B14=0),"",Data3!B14)</f>
        <v/>
      </c>
      <c r="B51" s="473" t="s">
        <v>496</v>
      </c>
      <c r="C51" s="517" t="str">
        <f ca="1">IFERROR(VLOOKUP(A51,Rezultatai!$B$44:$C$106,2,FALSE) &amp; " finansavimo sutarčių rengimas ir sudarymas","")</f>
        <v/>
      </c>
      <c r="D51" s="528"/>
      <c r="E51" s="496"/>
      <c r="F51" s="503"/>
      <c r="G51" s="503"/>
      <c r="H51" s="503"/>
      <c r="I51" s="503"/>
      <c r="J51" s="503"/>
      <c r="K51" s="503"/>
      <c r="L51" s="503"/>
      <c r="M51" s="503"/>
      <c r="N51" s="503"/>
      <c r="O51" s="503"/>
      <c r="P51" s="503"/>
      <c r="Q51" s="503"/>
      <c r="R51" s="503"/>
      <c r="S51" s="503"/>
      <c r="T51" s="503"/>
      <c r="U51" s="503"/>
      <c r="V51" s="503"/>
      <c r="W51" s="503"/>
      <c r="X51" s="50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3"/>
      <c r="BJ51" s="503"/>
      <c r="BK51" s="503"/>
      <c r="BL51" s="503"/>
      <c r="BM51" s="503"/>
      <c r="BN51" s="503"/>
      <c r="BO51" s="503"/>
      <c r="BP51" s="503"/>
      <c r="BQ51" s="503"/>
      <c r="BR51" s="503"/>
      <c r="BS51" s="503"/>
      <c r="BT51" s="503"/>
      <c r="BU51" s="503"/>
      <c r="BV51" s="503"/>
      <c r="BW51" s="503"/>
      <c r="BX51" s="503"/>
      <c r="BY51" s="503"/>
      <c r="BZ51" s="503"/>
      <c r="CA51" s="503"/>
      <c r="CB51" s="503"/>
      <c r="CC51" s="503"/>
      <c r="CD51" s="503"/>
      <c r="CE51" s="503"/>
      <c r="CF51" s="503"/>
      <c r="CG51" s="503"/>
      <c r="CH51" s="503"/>
      <c r="CI51" s="503"/>
      <c r="CJ51" s="503"/>
      <c r="CK51" s="503"/>
      <c r="CL51" s="503"/>
      <c r="CM51" s="503"/>
      <c r="CN51" s="503"/>
      <c r="CO51" s="503"/>
      <c r="CP51" s="503"/>
      <c r="CQ51" s="503"/>
      <c r="CR51" s="503"/>
      <c r="CS51" s="503"/>
      <c r="CT51" s="503"/>
      <c r="CU51" s="503"/>
      <c r="CV51" s="503"/>
      <c r="CW51" s="503"/>
      <c r="CX51" s="503"/>
      <c r="CY51" s="503"/>
      <c r="CZ51" s="503"/>
      <c r="DA51" s="503"/>
      <c r="DB51" s="503"/>
      <c r="DC51" s="503"/>
      <c r="DD51" s="503"/>
      <c r="DE51" s="503"/>
      <c r="DF51" s="503"/>
      <c r="DG51" s="503"/>
      <c r="DH51" s="503"/>
      <c r="DI51" s="503"/>
      <c r="DJ51" s="503"/>
      <c r="DK51" s="503"/>
      <c r="DL51" s="503"/>
      <c r="DM51" s="503"/>
      <c r="DN51" s="503"/>
      <c r="DO51" s="503"/>
      <c r="DP51" s="503"/>
      <c r="DQ51" s="503"/>
      <c r="DR51" s="503"/>
      <c r="DS51" s="503"/>
      <c r="DT51" s="503"/>
      <c r="DU51" s="503"/>
      <c r="DV51" s="503"/>
      <c r="DW51" s="503"/>
      <c r="DX51" s="503"/>
      <c r="DY51" s="503"/>
      <c r="DZ51" s="503"/>
      <c r="EA51" s="503"/>
      <c r="EB51" s="503"/>
      <c r="EC51" s="503"/>
      <c r="ED51" s="503"/>
      <c r="EE51" s="503"/>
      <c r="EF51" s="503"/>
      <c r="EG51" s="503"/>
      <c r="EH51" s="503"/>
      <c r="EI51" s="503"/>
      <c r="EJ51" s="503"/>
      <c r="EK51" s="503"/>
      <c r="EL51" s="503"/>
      <c r="EM51" s="503"/>
      <c r="EN51" s="503"/>
      <c r="EO51" s="503"/>
      <c r="EP51" s="503"/>
      <c r="EQ51" s="503"/>
      <c r="ER51" s="503"/>
      <c r="ES51" s="503"/>
      <c r="ET51" s="503"/>
      <c r="EU51" s="503"/>
      <c r="EV51" s="503"/>
      <c r="EW51" s="503"/>
      <c r="EX51" s="503"/>
      <c r="EY51" s="503"/>
      <c r="EZ51" s="503"/>
      <c r="FA51" s="503"/>
      <c r="FB51" s="503"/>
      <c r="FC51" s="503"/>
      <c r="FD51" s="503"/>
      <c r="FE51" s="503"/>
      <c r="FF51" s="503"/>
      <c r="FG51" s="503"/>
      <c r="FH51" s="503"/>
      <c r="FI51" s="503"/>
      <c r="FJ51" s="503"/>
      <c r="FK51" s="503"/>
      <c r="FL51" s="503"/>
      <c r="FM51" s="503"/>
      <c r="FN51" s="503"/>
      <c r="FO51" s="503"/>
      <c r="FP51" s="503"/>
      <c r="FQ51" s="503"/>
      <c r="FR51" s="503"/>
      <c r="FS51" s="503"/>
      <c r="FT51" s="503"/>
      <c r="FU51" s="503"/>
      <c r="FV51" s="503"/>
      <c r="FW51" s="503"/>
      <c r="FX51" s="503"/>
      <c r="FY51" s="503"/>
      <c r="FZ51" s="503"/>
      <c r="GA51" s="503"/>
      <c r="GB51" s="503"/>
      <c r="GC51" s="503"/>
      <c r="GD51" s="503"/>
      <c r="GE51" s="503"/>
      <c r="GF51" s="503"/>
      <c r="GG51" s="503"/>
      <c r="GH51" s="503"/>
      <c r="GI51" s="503"/>
      <c r="GJ51" s="503"/>
      <c r="GK51" s="503"/>
      <c r="GL51" s="503"/>
      <c r="GM51" s="503"/>
      <c r="GN51" s="503"/>
      <c r="GO51" s="503"/>
      <c r="GP51" s="503"/>
      <c r="GQ51" s="503"/>
      <c r="GR51" s="503"/>
      <c r="GS51" s="503"/>
      <c r="GT51" s="503"/>
      <c r="GU51" s="503"/>
      <c r="GV51" s="503"/>
      <c r="GW51" s="503"/>
      <c r="GX51" s="503"/>
      <c r="GY51" s="503"/>
      <c r="GZ51" s="503"/>
      <c r="HA51" s="503"/>
      <c r="HB51" s="503"/>
      <c r="HC51" s="503"/>
      <c r="HD51" s="503"/>
      <c r="HE51" s="503"/>
      <c r="HF51" s="503"/>
      <c r="HG51" s="503"/>
      <c r="HH51" s="503"/>
      <c r="HI51" s="503"/>
      <c r="HJ51" s="503"/>
      <c r="HK51" s="503"/>
      <c r="HL51" s="503"/>
      <c r="HM51" s="503"/>
      <c r="HN51" s="503"/>
      <c r="HO51" s="503"/>
      <c r="HP51" s="503"/>
      <c r="HQ51" s="503"/>
      <c r="HR51" s="503"/>
      <c r="HS51" s="503"/>
      <c r="HT51" s="503"/>
      <c r="HU51" s="503"/>
      <c r="HV51" s="503"/>
      <c r="HW51" s="503"/>
      <c r="HX51" s="503"/>
      <c r="HY51" s="503"/>
      <c r="HZ51" s="503"/>
      <c r="IA51" s="503"/>
      <c r="IB51" s="503"/>
      <c r="IC51" s="503"/>
      <c r="ID51" s="503"/>
      <c r="IE51" s="503"/>
      <c r="IF51" s="503"/>
      <c r="IG51" s="503"/>
      <c r="IH51" s="503"/>
      <c r="II51" s="503"/>
      <c r="IJ51" s="503"/>
      <c r="IK51" s="503"/>
      <c r="IL51" s="503"/>
      <c r="IM51" s="503"/>
      <c r="IN51" s="503"/>
      <c r="IO51" s="503"/>
      <c r="IP51" s="503"/>
      <c r="IQ51" s="503"/>
      <c r="IR51" s="503"/>
      <c r="IS51" s="503"/>
      <c r="IT51" s="503"/>
      <c r="IU51" s="503"/>
      <c r="IV51" s="503"/>
      <c r="IW51" s="503"/>
      <c r="IX51" s="503"/>
      <c r="IY51" s="503"/>
      <c r="IZ51" s="503"/>
      <c r="JA51" s="503"/>
      <c r="JB51" s="503"/>
      <c r="JC51" s="503"/>
      <c r="JD51" s="503"/>
      <c r="JE51" s="503"/>
      <c r="JF51" s="503"/>
      <c r="JG51" s="503"/>
      <c r="JH51" s="503"/>
      <c r="JI51" s="503"/>
      <c r="JJ51" s="503"/>
      <c r="JK51" s="503"/>
      <c r="JL51" s="503"/>
      <c r="JM51" s="503"/>
      <c r="JN51" s="503"/>
      <c r="JO51" s="503"/>
      <c r="JP51" s="503"/>
      <c r="JQ51" s="503"/>
      <c r="JR51" s="503"/>
      <c r="JS51" s="503"/>
      <c r="JT51" s="503"/>
      <c r="JU51" s="503"/>
      <c r="JV51" s="503"/>
      <c r="JW51" s="503"/>
      <c r="JX51" s="503"/>
      <c r="JY51" s="503"/>
      <c r="JZ51" s="503"/>
      <c r="KA51" s="503"/>
      <c r="KB51" s="503"/>
      <c r="KC51" s="503"/>
      <c r="KD51" s="503"/>
      <c r="KE51" s="503"/>
      <c r="KF51" s="503"/>
      <c r="KG51" s="503"/>
      <c r="KH51" s="503"/>
      <c r="KI51" s="503"/>
      <c r="KJ51" s="503"/>
      <c r="KK51" s="503"/>
      <c r="KL51" s="503"/>
      <c r="KM51" s="503"/>
      <c r="KN51" s="503"/>
      <c r="KO51" s="503"/>
      <c r="KP51" s="503"/>
      <c r="KQ51" s="503"/>
      <c r="KR51" s="503"/>
      <c r="KS51" s="503"/>
      <c r="KT51" s="503"/>
      <c r="KU51" s="503"/>
      <c r="KV51" s="503"/>
      <c r="KW51" s="503"/>
      <c r="KX51" s="503"/>
      <c r="KY51" s="503"/>
      <c r="KZ51" s="503"/>
      <c r="LA51" s="503"/>
      <c r="LB51" s="503"/>
      <c r="LC51" s="503"/>
      <c r="LD51" s="503"/>
      <c r="LE51" s="503"/>
      <c r="LF51" s="503"/>
      <c r="LG51" s="503"/>
      <c r="LH51" s="503"/>
      <c r="LI51" s="503"/>
      <c r="LJ51" s="503"/>
      <c r="LK51" s="503"/>
      <c r="LL51" s="503"/>
      <c r="LM51" s="503"/>
    </row>
    <row r="52" spans="1:325" hidden="1">
      <c r="A52" s="474" t="str">
        <f>IF(OR(Data3!B15="Grand Total",Data3!B15=0),"",Data3!B15)</f>
        <v/>
      </c>
      <c r="B52" s="473" t="s">
        <v>497</v>
      </c>
      <c r="C52" s="517" t="str">
        <f ca="1">IFERROR(VLOOKUP(A52,Rezultatai!$B$44:$C$106,2,FALSE) &amp; " finansavimo sutarčių rengimas ir sudarymas","")</f>
        <v/>
      </c>
      <c r="D52" s="528"/>
      <c r="E52" s="496"/>
      <c r="F52" s="503"/>
      <c r="G52" s="503"/>
      <c r="H52" s="503"/>
      <c r="I52" s="503"/>
      <c r="J52" s="503"/>
      <c r="K52" s="503"/>
      <c r="L52" s="503"/>
      <c r="M52" s="503"/>
      <c r="N52" s="503"/>
      <c r="O52" s="503"/>
      <c r="P52" s="503"/>
      <c r="Q52" s="503"/>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503"/>
      <c r="BC52" s="503"/>
      <c r="BD52" s="503"/>
      <c r="BE52" s="503"/>
      <c r="BF52" s="503"/>
      <c r="BG52" s="503"/>
      <c r="BH52" s="503"/>
      <c r="BI52" s="503"/>
      <c r="BJ52" s="503"/>
      <c r="BK52" s="503"/>
      <c r="BL52" s="503"/>
      <c r="BM52" s="503"/>
      <c r="BN52" s="503"/>
      <c r="BO52" s="503"/>
      <c r="BP52" s="503"/>
      <c r="BQ52" s="503"/>
      <c r="BR52" s="503"/>
      <c r="BS52" s="503"/>
      <c r="BT52" s="503"/>
      <c r="BU52" s="503"/>
      <c r="BV52" s="503"/>
      <c r="BW52" s="503"/>
      <c r="BX52" s="503"/>
      <c r="BY52" s="503"/>
      <c r="BZ52" s="503"/>
      <c r="CA52" s="503"/>
      <c r="CB52" s="503"/>
      <c r="CC52" s="503"/>
      <c r="CD52" s="503"/>
      <c r="CE52" s="503"/>
      <c r="CF52" s="503"/>
      <c r="CG52" s="503"/>
      <c r="CH52" s="503"/>
      <c r="CI52" s="503"/>
      <c r="CJ52" s="503"/>
      <c r="CK52" s="503"/>
      <c r="CL52" s="503"/>
      <c r="CM52" s="503"/>
      <c r="CN52" s="503"/>
      <c r="CO52" s="503"/>
      <c r="CP52" s="503"/>
      <c r="CQ52" s="503"/>
      <c r="CR52" s="503"/>
      <c r="CS52" s="503"/>
      <c r="CT52" s="503"/>
      <c r="CU52" s="503"/>
      <c r="CV52" s="503"/>
      <c r="CW52" s="503"/>
      <c r="CX52" s="503"/>
      <c r="CY52" s="503"/>
      <c r="CZ52" s="503"/>
      <c r="DA52" s="503"/>
      <c r="DB52" s="503"/>
      <c r="DC52" s="503"/>
      <c r="DD52" s="503"/>
      <c r="DE52" s="503"/>
      <c r="DF52" s="503"/>
      <c r="DG52" s="503"/>
      <c r="DH52" s="503"/>
      <c r="DI52" s="503"/>
      <c r="DJ52" s="503"/>
      <c r="DK52" s="503"/>
      <c r="DL52" s="503"/>
      <c r="DM52" s="503"/>
      <c r="DN52" s="503"/>
      <c r="DO52" s="503"/>
      <c r="DP52" s="503"/>
      <c r="DQ52" s="503"/>
      <c r="DR52" s="503"/>
      <c r="DS52" s="503"/>
      <c r="DT52" s="503"/>
      <c r="DU52" s="503"/>
      <c r="DV52" s="503"/>
      <c r="DW52" s="503"/>
      <c r="DX52" s="503"/>
      <c r="DY52" s="503"/>
      <c r="DZ52" s="503"/>
      <c r="EA52" s="503"/>
      <c r="EB52" s="503"/>
      <c r="EC52" s="503"/>
      <c r="ED52" s="503"/>
      <c r="EE52" s="503"/>
      <c r="EF52" s="503"/>
      <c r="EG52" s="503"/>
      <c r="EH52" s="503"/>
      <c r="EI52" s="503"/>
      <c r="EJ52" s="503"/>
      <c r="EK52" s="503"/>
      <c r="EL52" s="503"/>
      <c r="EM52" s="503"/>
      <c r="EN52" s="503"/>
      <c r="EO52" s="503"/>
      <c r="EP52" s="503"/>
      <c r="EQ52" s="503"/>
      <c r="ER52" s="503"/>
      <c r="ES52" s="503"/>
      <c r="ET52" s="503"/>
      <c r="EU52" s="503"/>
      <c r="EV52" s="503"/>
      <c r="EW52" s="503"/>
      <c r="EX52" s="503"/>
      <c r="EY52" s="503"/>
      <c r="EZ52" s="503"/>
      <c r="FA52" s="503"/>
      <c r="FB52" s="503"/>
      <c r="FC52" s="503"/>
      <c r="FD52" s="503"/>
      <c r="FE52" s="503"/>
      <c r="FF52" s="503"/>
      <c r="FG52" s="503"/>
      <c r="FH52" s="503"/>
      <c r="FI52" s="503"/>
      <c r="FJ52" s="503"/>
      <c r="FK52" s="503"/>
      <c r="FL52" s="503"/>
      <c r="FM52" s="503"/>
      <c r="FN52" s="503"/>
      <c r="FO52" s="503"/>
      <c r="FP52" s="503"/>
      <c r="FQ52" s="503"/>
      <c r="FR52" s="503"/>
      <c r="FS52" s="503"/>
      <c r="FT52" s="503"/>
      <c r="FU52" s="503"/>
      <c r="FV52" s="503"/>
      <c r="FW52" s="503"/>
      <c r="FX52" s="503"/>
      <c r="FY52" s="503"/>
      <c r="FZ52" s="503"/>
      <c r="GA52" s="503"/>
      <c r="GB52" s="503"/>
      <c r="GC52" s="503"/>
      <c r="GD52" s="503"/>
      <c r="GE52" s="503"/>
      <c r="GF52" s="503"/>
      <c r="GG52" s="503"/>
      <c r="GH52" s="503"/>
      <c r="GI52" s="503"/>
      <c r="GJ52" s="503"/>
      <c r="GK52" s="503"/>
      <c r="GL52" s="503"/>
      <c r="GM52" s="503"/>
      <c r="GN52" s="503"/>
      <c r="GO52" s="503"/>
      <c r="GP52" s="503"/>
      <c r="GQ52" s="503"/>
      <c r="GR52" s="503"/>
      <c r="GS52" s="503"/>
      <c r="GT52" s="503"/>
      <c r="GU52" s="503"/>
      <c r="GV52" s="503"/>
      <c r="GW52" s="503"/>
      <c r="GX52" s="503"/>
      <c r="GY52" s="503"/>
      <c r="GZ52" s="503"/>
      <c r="HA52" s="503"/>
      <c r="HB52" s="503"/>
      <c r="HC52" s="503"/>
      <c r="HD52" s="503"/>
      <c r="HE52" s="503"/>
      <c r="HF52" s="503"/>
      <c r="HG52" s="503"/>
      <c r="HH52" s="503"/>
      <c r="HI52" s="503"/>
      <c r="HJ52" s="503"/>
      <c r="HK52" s="503"/>
      <c r="HL52" s="503"/>
      <c r="HM52" s="503"/>
      <c r="HN52" s="503"/>
      <c r="HO52" s="503"/>
      <c r="HP52" s="503"/>
      <c r="HQ52" s="503"/>
      <c r="HR52" s="503"/>
      <c r="HS52" s="503"/>
      <c r="HT52" s="503"/>
      <c r="HU52" s="503"/>
      <c r="HV52" s="503"/>
      <c r="HW52" s="503"/>
      <c r="HX52" s="503"/>
      <c r="HY52" s="503"/>
      <c r="HZ52" s="503"/>
      <c r="IA52" s="503"/>
      <c r="IB52" s="503"/>
      <c r="IC52" s="503"/>
      <c r="ID52" s="503"/>
      <c r="IE52" s="503"/>
      <c r="IF52" s="503"/>
      <c r="IG52" s="503"/>
      <c r="IH52" s="503"/>
      <c r="II52" s="503"/>
      <c r="IJ52" s="503"/>
      <c r="IK52" s="503"/>
      <c r="IL52" s="503"/>
      <c r="IM52" s="503"/>
      <c r="IN52" s="503"/>
      <c r="IO52" s="503"/>
      <c r="IP52" s="503"/>
      <c r="IQ52" s="503"/>
      <c r="IR52" s="503"/>
      <c r="IS52" s="503"/>
      <c r="IT52" s="503"/>
      <c r="IU52" s="503"/>
      <c r="IV52" s="503"/>
      <c r="IW52" s="503"/>
      <c r="IX52" s="503"/>
      <c r="IY52" s="503"/>
      <c r="IZ52" s="503"/>
      <c r="JA52" s="503"/>
      <c r="JB52" s="503"/>
      <c r="JC52" s="503"/>
      <c r="JD52" s="503"/>
      <c r="JE52" s="503"/>
      <c r="JF52" s="503"/>
      <c r="JG52" s="503"/>
      <c r="JH52" s="503"/>
      <c r="JI52" s="503"/>
      <c r="JJ52" s="503"/>
      <c r="JK52" s="503"/>
      <c r="JL52" s="503"/>
      <c r="JM52" s="503"/>
      <c r="JN52" s="503"/>
      <c r="JO52" s="503"/>
      <c r="JP52" s="503"/>
      <c r="JQ52" s="503"/>
      <c r="JR52" s="503"/>
      <c r="JS52" s="503"/>
      <c r="JT52" s="503"/>
      <c r="JU52" s="503"/>
      <c r="JV52" s="503"/>
      <c r="JW52" s="503"/>
      <c r="JX52" s="503"/>
      <c r="JY52" s="503"/>
      <c r="JZ52" s="503"/>
      <c r="KA52" s="503"/>
      <c r="KB52" s="503"/>
      <c r="KC52" s="503"/>
      <c r="KD52" s="503"/>
      <c r="KE52" s="503"/>
      <c r="KF52" s="503"/>
      <c r="KG52" s="503"/>
      <c r="KH52" s="503"/>
      <c r="KI52" s="503"/>
      <c r="KJ52" s="503"/>
      <c r="KK52" s="503"/>
      <c r="KL52" s="503"/>
      <c r="KM52" s="503"/>
      <c r="KN52" s="503"/>
      <c r="KO52" s="503"/>
      <c r="KP52" s="503"/>
      <c r="KQ52" s="503"/>
      <c r="KR52" s="503"/>
      <c r="KS52" s="503"/>
      <c r="KT52" s="503"/>
      <c r="KU52" s="503"/>
      <c r="KV52" s="503"/>
      <c r="KW52" s="503"/>
      <c r="KX52" s="503"/>
      <c r="KY52" s="503"/>
      <c r="KZ52" s="503"/>
      <c r="LA52" s="503"/>
      <c r="LB52" s="503"/>
      <c r="LC52" s="503"/>
      <c r="LD52" s="503"/>
      <c r="LE52" s="503"/>
      <c r="LF52" s="503"/>
      <c r="LG52" s="503"/>
      <c r="LH52" s="503"/>
      <c r="LI52" s="503"/>
      <c r="LJ52" s="503"/>
      <c r="LK52" s="503"/>
      <c r="LL52" s="503"/>
      <c r="LM52" s="503"/>
    </row>
    <row r="53" spans="1:325" hidden="1">
      <c r="A53" s="474" t="str">
        <f>IF(OR(Data3!B15="Grand Total",Data3!B15=0),"",Data3!B15)</f>
        <v/>
      </c>
      <c r="B53" s="473" t="s">
        <v>498</v>
      </c>
      <c r="C53" s="517" t="str">
        <f ca="1">IFERROR(VLOOKUP(A53,Rezultatai!$B$44:$C$106,2,FALSE) &amp; " finansavimo sutarčių rengimas ir sudarymas","")</f>
        <v/>
      </c>
      <c r="D53" s="528"/>
      <c r="E53" s="496"/>
      <c r="F53" s="503"/>
      <c r="G53" s="503"/>
      <c r="H53" s="503"/>
      <c r="I53" s="503"/>
      <c r="J53" s="503"/>
      <c r="K53" s="503"/>
      <c r="L53" s="503"/>
      <c r="M53" s="503"/>
      <c r="N53" s="503"/>
      <c r="O53" s="503"/>
      <c r="P53" s="503"/>
      <c r="Q53" s="503"/>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503"/>
      <c r="BC53" s="503"/>
      <c r="BD53" s="503"/>
      <c r="BE53" s="503"/>
      <c r="BF53" s="503"/>
      <c r="BG53" s="503"/>
      <c r="BH53" s="503"/>
      <c r="BI53" s="503"/>
      <c r="BJ53" s="503"/>
      <c r="BK53" s="503"/>
      <c r="BL53" s="503"/>
      <c r="BM53" s="503"/>
      <c r="BN53" s="503"/>
      <c r="BO53" s="503"/>
      <c r="BP53" s="503"/>
      <c r="BQ53" s="503"/>
      <c r="BR53" s="503"/>
      <c r="BS53" s="503"/>
      <c r="BT53" s="503"/>
      <c r="BU53" s="503"/>
      <c r="BV53" s="503"/>
      <c r="BW53" s="503"/>
      <c r="BX53" s="503"/>
      <c r="BY53" s="503"/>
      <c r="BZ53" s="503"/>
      <c r="CA53" s="503"/>
      <c r="CB53" s="503"/>
      <c r="CC53" s="503"/>
      <c r="CD53" s="503"/>
      <c r="CE53" s="503"/>
      <c r="CF53" s="503"/>
      <c r="CG53" s="503"/>
      <c r="CH53" s="503"/>
      <c r="CI53" s="503"/>
      <c r="CJ53" s="503"/>
      <c r="CK53" s="503"/>
      <c r="CL53" s="503"/>
      <c r="CM53" s="503"/>
      <c r="CN53" s="503"/>
      <c r="CO53" s="503"/>
      <c r="CP53" s="503"/>
      <c r="CQ53" s="503"/>
      <c r="CR53" s="503"/>
      <c r="CS53" s="503"/>
      <c r="CT53" s="503"/>
      <c r="CU53" s="503"/>
      <c r="CV53" s="503"/>
      <c r="CW53" s="503"/>
      <c r="CX53" s="503"/>
      <c r="CY53" s="503"/>
      <c r="CZ53" s="503"/>
      <c r="DA53" s="503"/>
      <c r="DB53" s="503"/>
      <c r="DC53" s="503"/>
      <c r="DD53" s="503"/>
      <c r="DE53" s="503"/>
      <c r="DF53" s="503"/>
      <c r="DG53" s="503"/>
      <c r="DH53" s="503"/>
      <c r="DI53" s="503"/>
      <c r="DJ53" s="503"/>
      <c r="DK53" s="503"/>
      <c r="DL53" s="503"/>
      <c r="DM53" s="503"/>
      <c r="DN53" s="503"/>
      <c r="DO53" s="503"/>
      <c r="DP53" s="503"/>
      <c r="DQ53" s="503"/>
      <c r="DR53" s="503"/>
      <c r="DS53" s="503"/>
      <c r="DT53" s="503"/>
      <c r="DU53" s="503"/>
      <c r="DV53" s="503"/>
      <c r="DW53" s="503"/>
      <c r="DX53" s="503"/>
      <c r="DY53" s="503"/>
      <c r="DZ53" s="503"/>
      <c r="EA53" s="503"/>
      <c r="EB53" s="503"/>
      <c r="EC53" s="503"/>
      <c r="ED53" s="503"/>
      <c r="EE53" s="503"/>
      <c r="EF53" s="503"/>
      <c r="EG53" s="503"/>
      <c r="EH53" s="503"/>
      <c r="EI53" s="503"/>
      <c r="EJ53" s="503"/>
      <c r="EK53" s="503"/>
      <c r="EL53" s="503"/>
      <c r="EM53" s="503"/>
      <c r="EN53" s="503"/>
      <c r="EO53" s="503"/>
      <c r="EP53" s="503"/>
      <c r="EQ53" s="503"/>
      <c r="ER53" s="503"/>
      <c r="ES53" s="503"/>
      <c r="ET53" s="503"/>
      <c r="EU53" s="503"/>
      <c r="EV53" s="503"/>
      <c r="EW53" s="503"/>
      <c r="EX53" s="503"/>
      <c r="EY53" s="503"/>
      <c r="EZ53" s="503"/>
      <c r="FA53" s="503"/>
      <c r="FB53" s="503"/>
      <c r="FC53" s="503"/>
      <c r="FD53" s="503"/>
      <c r="FE53" s="503"/>
      <c r="FF53" s="503"/>
      <c r="FG53" s="503"/>
      <c r="FH53" s="503"/>
      <c r="FI53" s="503"/>
      <c r="FJ53" s="503"/>
      <c r="FK53" s="503"/>
      <c r="FL53" s="503"/>
      <c r="FM53" s="503"/>
      <c r="FN53" s="503"/>
      <c r="FO53" s="503"/>
      <c r="FP53" s="503"/>
      <c r="FQ53" s="503"/>
      <c r="FR53" s="503"/>
      <c r="FS53" s="503"/>
      <c r="FT53" s="503"/>
      <c r="FU53" s="503"/>
      <c r="FV53" s="503"/>
      <c r="FW53" s="503"/>
      <c r="FX53" s="503"/>
      <c r="FY53" s="503"/>
      <c r="FZ53" s="503"/>
      <c r="GA53" s="503"/>
      <c r="GB53" s="503"/>
      <c r="GC53" s="503"/>
      <c r="GD53" s="503"/>
      <c r="GE53" s="503"/>
      <c r="GF53" s="503"/>
      <c r="GG53" s="503"/>
      <c r="GH53" s="503"/>
      <c r="GI53" s="503"/>
      <c r="GJ53" s="503"/>
      <c r="GK53" s="503"/>
      <c r="GL53" s="503"/>
      <c r="GM53" s="503"/>
      <c r="GN53" s="503"/>
      <c r="GO53" s="503"/>
      <c r="GP53" s="503"/>
      <c r="GQ53" s="503"/>
      <c r="GR53" s="503"/>
      <c r="GS53" s="503"/>
      <c r="GT53" s="503"/>
      <c r="GU53" s="503"/>
      <c r="GV53" s="503"/>
      <c r="GW53" s="503"/>
      <c r="GX53" s="503"/>
      <c r="GY53" s="503"/>
      <c r="GZ53" s="503"/>
      <c r="HA53" s="503"/>
      <c r="HB53" s="503"/>
      <c r="HC53" s="503"/>
      <c r="HD53" s="503"/>
      <c r="HE53" s="503"/>
      <c r="HF53" s="503"/>
      <c r="HG53" s="503"/>
      <c r="HH53" s="503"/>
      <c r="HI53" s="503"/>
      <c r="HJ53" s="503"/>
      <c r="HK53" s="503"/>
      <c r="HL53" s="503"/>
      <c r="HM53" s="503"/>
      <c r="HN53" s="503"/>
      <c r="HO53" s="503"/>
      <c r="HP53" s="503"/>
      <c r="HQ53" s="503"/>
      <c r="HR53" s="503"/>
      <c r="HS53" s="503"/>
      <c r="HT53" s="503"/>
      <c r="HU53" s="503"/>
      <c r="HV53" s="503"/>
      <c r="HW53" s="503"/>
      <c r="HX53" s="503"/>
      <c r="HY53" s="503"/>
      <c r="HZ53" s="503"/>
      <c r="IA53" s="503"/>
      <c r="IB53" s="503"/>
      <c r="IC53" s="503"/>
      <c r="ID53" s="503"/>
      <c r="IE53" s="503"/>
      <c r="IF53" s="503"/>
      <c r="IG53" s="503"/>
      <c r="IH53" s="503"/>
      <c r="II53" s="503"/>
      <c r="IJ53" s="503"/>
      <c r="IK53" s="503"/>
      <c r="IL53" s="503"/>
      <c r="IM53" s="503"/>
      <c r="IN53" s="503"/>
      <c r="IO53" s="503"/>
      <c r="IP53" s="503"/>
      <c r="IQ53" s="503"/>
      <c r="IR53" s="503"/>
      <c r="IS53" s="503"/>
      <c r="IT53" s="503"/>
      <c r="IU53" s="503"/>
      <c r="IV53" s="503"/>
      <c r="IW53" s="503"/>
      <c r="IX53" s="503"/>
      <c r="IY53" s="503"/>
      <c r="IZ53" s="503"/>
      <c r="JA53" s="503"/>
      <c r="JB53" s="503"/>
      <c r="JC53" s="503"/>
      <c r="JD53" s="503"/>
      <c r="JE53" s="503"/>
      <c r="JF53" s="503"/>
      <c r="JG53" s="503"/>
      <c r="JH53" s="503"/>
      <c r="JI53" s="503"/>
      <c r="JJ53" s="503"/>
      <c r="JK53" s="503"/>
      <c r="JL53" s="503"/>
      <c r="JM53" s="503"/>
      <c r="JN53" s="503"/>
      <c r="JO53" s="503"/>
      <c r="JP53" s="503"/>
      <c r="JQ53" s="503"/>
      <c r="JR53" s="503"/>
      <c r="JS53" s="503"/>
      <c r="JT53" s="503"/>
      <c r="JU53" s="503"/>
      <c r="JV53" s="503"/>
      <c r="JW53" s="503"/>
      <c r="JX53" s="503"/>
      <c r="JY53" s="503"/>
      <c r="JZ53" s="503"/>
      <c r="KA53" s="503"/>
      <c r="KB53" s="503"/>
      <c r="KC53" s="503"/>
      <c r="KD53" s="503"/>
      <c r="KE53" s="503"/>
      <c r="KF53" s="503"/>
      <c r="KG53" s="503"/>
      <c r="KH53" s="503"/>
      <c r="KI53" s="503"/>
      <c r="KJ53" s="503"/>
      <c r="KK53" s="503"/>
      <c r="KL53" s="503"/>
      <c r="KM53" s="503"/>
      <c r="KN53" s="503"/>
      <c r="KO53" s="503"/>
      <c r="KP53" s="503"/>
      <c r="KQ53" s="503"/>
      <c r="KR53" s="503"/>
      <c r="KS53" s="503"/>
      <c r="KT53" s="503"/>
      <c r="KU53" s="503"/>
      <c r="KV53" s="503"/>
      <c r="KW53" s="503"/>
      <c r="KX53" s="503"/>
      <c r="KY53" s="503"/>
      <c r="KZ53" s="503"/>
      <c r="LA53" s="503"/>
      <c r="LB53" s="503"/>
      <c r="LC53" s="503"/>
      <c r="LD53" s="503"/>
      <c r="LE53" s="503"/>
      <c r="LF53" s="503"/>
      <c r="LG53" s="503"/>
      <c r="LH53" s="503"/>
      <c r="LI53" s="503"/>
      <c r="LJ53" s="503"/>
      <c r="LK53" s="503"/>
      <c r="LL53" s="503"/>
      <c r="LM53" s="503"/>
    </row>
    <row r="54" spans="1:325" hidden="1">
      <c r="A54" s="474" t="str">
        <f>IF(OR(Data3!B16="Grand Total",Data3!B16=0),"",Data3!B16)</f>
        <v/>
      </c>
      <c r="B54" s="473" t="s">
        <v>499</v>
      </c>
      <c r="C54" s="517" t="str">
        <f ca="1">IFERROR(VLOOKUP(A54,Rezultatai!$B$44:$C$106,2,FALSE) &amp; " finansavimo sutarčių rengimas ir sudarymas","")</f>
        <v/>
      </c>
      <c r="D54" s="528"/>
      <c r="E54" s="496"/>
      <c r="F54" s="503"/>
      <c r="G54" s="503"/>
      <c r="H54" s="503"/>
      <c r="I54" s="503"/>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503"/>
      <c r="BC54" s="503"/>
      <c r="BD54" s="503"/>
      <c r="BE54" s="503"/>
      <c r="BF54" s="503"/>
      <c r="BG54" s="503"/>
      <c r="BH54" s="503"/>
      <c r="BI54" s="503"/>
      <c r="BJ54" s="503"/>
      <c r="BK54" s="503"/>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c r="DQ54" s="503"/>
      <c r="DR54" s="503"/>
      <c r="DS54" s="503"/>
      <c r="DT54" s="503"/>
      <c r="DU54" s="503"/>
      <c r="DV54" s="503"/>
      <c r="DW54" s="503"/>
      <c r="DX54" s="503"/>
      <c r="DY54" s="503"/>
      <c r="DZ54" s="503"/>
      <c r="EA54" s="503"/>
      <c r="EB54" s="503"/>
      <c r="EC54" s="503"/>
      <c r="ED54" s="503"/>
      <c r="EE54" s="503"/>
      <c r="EF54" s="503"/>
      <c r="EG54" s="503"/>
      <c r="EH54" s="503"/>
      <c r="EI54" s="503"/>
      <c r="EJ54" s="503"/>
      <c r="EK54" s="503"/>
      <c r="EL54" s="503"/>
      <c r="EM54" s="503"/>
      <c r="EN54" s="503"/>
      <c r="EO54" s="503"/>
      <c r="EP54" s="503"/>
      <c r="EQ54" s="503"/>
      <c r="ER54" s="503"/>
      <c r="ES54" s="503"/>
      <c r="ET54" s="503"/>
      <c r="EU54" s="503"/>
      <c r="EV54" s="503"/>
      <c r="EW54" s="503"/>
      <c r="EX54" s="503"/>
      <c r="EY54" s="503"/>
      <c r="EZ54" s="503"/>
      <c r="FA54" s="503"/>
      <c r="FB54" s="503"/>
      <c r="FC54" s="503"/>
      <c r="FD54" s="503"/>
      <c r="FE54" s="503"/>
      <c r="FF54" s="503"/>
      <c r="FG54" s="503"/>
      <c r="FH54" s="503"/>
      <c r="FI54" s="503"/>
      <c r="FJ54" s="503"/>
      <c r="FK54" s="503"/>
      <c r="FL54" s="503"/>
      <c r="FM54" s="503"/>
      <c r="FN54" s="503"/>
      <c r="FO54" s="503"/>
      <c r="FP54" s="503"/>
      <c r="FQ54" s="503"/>
      <c r="FR54" s="503"/>
      <c r="FS54" s="503"/>
      <c r="FT54" s="503"/>
      <c r="FU54" s="503"/>
      <c r="FV54" s="503"/>
      <c r="FW54" s="503"/>
      <c r="FX54" s="503"/>
      <c r="FY54" s="503"/>
      <c r="FZ54" s="503"/>
      <c r="GA54" s="503"/>
      <c r="GB54" s="503"/>
      <c r="GC54" s="503"/>
      <c r="GD54" s="503"/>
      <c r="GE54" s="503"/>
      <c r="GF54" s="503"/>
      <c r="GG54" s="503"/>
      <c r="GH54" s="503"/>
      <c r="GI54" s="503"/>
      <c r="GJ54" s="503"/>
      <c r="GK54" s="503"/>
      <c r="GL54" s="503"/>
      <c r="GM54" s="503"/>
      <c r="GN54" s="503"/>
      <c r="GO54" s="503"/>
      <c r="GP54" s="503"/>
      <c r="GQ54" s="503"/>
      <c r="GR54" s="503"/>
      <c r="GS54" s="503"/>
      <c r="GT54" s="503"/>
      <c r="GU54" s="503"/>
      <c r="GV54" s="503"/>
      <c r="GW54" s="503"/>
      <c r="GX54" s="503"/>
      <c r="GY54" s="503"/>
      <c r="GZ54" s="503"/>
      <c r="HA54" s="503"/>
      <c r="HB54" s="503"/>
      <c r="HC54" s="503"/>
      <c r="HD54" s="503"/>
      <c r="HE54" s="503"/>
      <c r="HF54" s="503"/>
      <c r="HG54" s="503"/>
      <c r="HH54" s="503"/>
      <c r="HI54" s="503"/>
      <c r="HJ54" s="503"/>
      <c r="HK54" s="503"/>
      <c r="HL54" s="503"/>
      <c r="HM54" s="503"/>
      <c r="HN54" s="503"/>
      <c r="HO54" s="503"/>
      <c r="HP54" s="503"/>
      <c r="HQ54" s="503"/>
      <c r="HR54" s="503"/>
      <c r="HS54" s="503"/>
      <c r="HT54" s="503"/>
      <c r="HU54" s="503"/>
      <c r="HV54" s="503"/>
      <c r="HW54" s="503"/>
      <c r="HX54" s="503"/>
      <c r="HY54" s="503"/>
      <c r="HZ54" s="503"/>
      <c r="IA54" s="503"/>
      <c r="IB54" s="503"/>
      <c r="IC54" s="503"/>
      <c r="ID54" s="503"/>
      <c r="IE54" s="503"/>
      <c r="IF54" s="503"/>
      <c r="IG54" s="503"/>
      <c r="IH54" s="503"/>
      <c r="II54" s="503"/>
      <c r="IJ54" s="503"/>
      <c r="IK54" s="503"/>
      <c r="IL54" s="503"/>
      <c r="IM54" s="503"/>
      <c r="IN54" s="503"/>
      <c r="IO54" s="503"/>
      <c r="IP54" s="503"/>
      <c r="IQ54" s="503"/>
      <c r="IR54" s="503"/>
      <c r="IS54" s="503"/>
      <c r="IT54" s="503"/>
      <c r="IU54" s="503"/>
      <c r="IV54" s="503"/>
      <c r="IW54" s="503"/>
      <c r="IX54" s="503"/>
      <c r="IY54" s="503"/>
      <c r="IZ54" s="503"/>
      <c r="JA54" s="503"/>
      <c r="JB54" s="503"/>
      <c r="JC54" s="503"/>
      <c r="JD54" s="503"/>
      <c r="JE54" s="503"/>
      <c r="JF54" s="503"/>
      <c r="JG54" s="503"/>
      <c r="JH54" s="503"/>
      <c r="JI54" s="503"/>
      <c r="JJ54" s="503"/>
      <c r="JK54" s="503"/>
      <c r="JL54" s="503"/>
      <c r="JM54" s="503"/>
      <c r="JN54" s="503"/>
      <c r="JO54" s="503"/>
      <c r="JP54" s="503"/>
      <c r="JQ54" s="503"/>
      <c r="JR54" s="503"/>
      <c r="JS54" s="503"/>
      <c r="JT54" s="503"/>
      <c r="JU54" s="503"/>
      <c r="JV54" s="503"/>
      <c r="JW54" s="503"/>
      <c r="JX54" s="503"/>
      <c r="JY54" s="503"/>
      <c r="JZ54" s="503"/>
      <c r="KA54" s="503"/>
      <c r="KB54" s="503"/>
      <c r="KC54" s="503"/>
      <c r="KD54" s="503"/>
      <c r="KE54" s="503"/>
      <c r="KF54" s="503"/>
      <c r="KG54" s="503"/>
      <c r="KH54" s="503"/>
      <c r="KI54" s="503"/>
      <c r="KJ54" s="503"/>
      <c r="KK54" s="503"/>
      <c r="KL54" s="503"/>
      <c r="KM54" s="503"/>
      <c r="KN54" s="503"/>
      <c r="KO54" s="503"/>
      <c r="KP54" s="503"/>
      <c r="KQ54" s="503"/>
      <c r="KR54" s="503"/>
      <c r="KS54" s="503"/>
      <c r="KT54" s="503"/>
      <c r="KU54" s="503"/>
      <c r="KV54" s="503"/>
      <c r="KW54" s="503"/>
      <c r="KX54" s="503"/>
      <c r="KY54" s="503"/>
      <c r="KZ54" s="503"/>
      <c r="LA54" s="503"/>
      <c r="LB54" s="503"/>
      <c r="LC54" s="503"/>
      <c r="LD54" s="503"/>
      <c r="LE54" s="503"/>
      <c r="LF54" s="503"/>
      <c r="LG54" s="503"/>
      <c r="LH54" s="503"/>
      <c r="LI54" s="503"/>
      <c r="LJ54" s="503"/>
      <c r="LK54" s="503"/>
      <c r="LL54" s="503"/>
      <c r="LM54" s="503"/>
    </row>
    <row r="55" spans="1:325" hidden="1">
      <c r="A55" s="474" t="str">
        <f>IF(OR(Data3!B16="Grand Total",Data3!B16=0),"",Data3!B16)</f>
        <v/>
      </c>
      <c r="B55" s="473" t="s">
        <v>500</v>
      </c>
      <c r="C55" s="517" t="str">
        <f ca="1">IFERROR(VLOOKUP(A55,Rezultatai!$B$44:$C$106,2,FALSE) &amp; " finansavimo sutarčių rengimas ir sudarymas","")</f>
        <v/>
      </c>
      <c r="D55" s="528"/>
      <c r="E55" s="496"/>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3"/>
      <c r="BM55" s="503"/>
      <c r="BN55" s="503"/>
      <c r="BO55" s="503"/>
      <c r="BP55" s="503"/>
      <c r="BQ55" s="503"/>
      <c r="BR55" s="503"/>
      <c r="BS55" s="503"/>
      <c r="BT55" s="503"/>
      <c r="BU55" s="503"/>
      <c r="BV55" s="503"/>
      <c r="BW55" s="503"/>
      <c r="BX55" s="503"/>
      <c r="BY55" s="503"/>
      <c r="BZ55" s="503"/>
      <c r="CA55" s="503"/>
      <c r="CB55" s="503"/>
      <c r="CC55" s="503"/>
      <c r="CD55" s="503"/>
      <c r="CE55" s="503"/>
      <c r="CF55" s="503"/>
      <c r="CG55" s="503"/>
      <c r="CH55" s="503"/>
      <c r="CI55" s="503"/>
      <c r="CJ55" s="503"/>
      <c r="CK55" s="503"/>
      <c r="CL55" s="503"/>
      <c r="CM55" s="503"/>
      <c r="CN55" s="503"/>
      <c r="CO55" s="503"/>
      <c r="CP55" s="503"/>
      <c r="CQ55" s="503"/>
      <c r="CR55" s="503"/>
      <c r="CS55" s="503"/>
      <c r="CT55" s="503"/>
      <c r="CU55" s="503"/>
      <c r="CV55" s="503"/>
      <c r="CW55" s="503"/>
      <c r="CX55" s="503"/>
      <c r="CY55" s="503"/>
      <c r="CZ55" s="503"/>
      <c r="DA55" s="503"/>
      <c r="DB55" s="503"/>
      <c r="DC55" s="503"/>
      <c r="DD55" s="503"/>
      <c r="DE55" s="503"/>
      <c r="DF55" s="503"/>
      <c r="DG55" s="503"/>
      <c r="DH55" s="503"/>
      <c r="DI55" s="503"/>
      <c r="DJ55" s="503"/>
      <c r="DK55" s="503"/>
      <c r="DL55" s="503"/>
      <c r="DM55" s="503"/>
      <c r="DN55" s="503"/>
      <c r="DO55" s="503"/>
      <c r="DP55" s="503"/>
      <c r="DQ55" s="503"/>
      <c r="DR55" s="503"/>
      <c r="DS55" s="503"/>
      <c r="DT55" s="503"/>
      <c r="DU55" s="503"/>
      <c r="DV55" s="503"/>
      <c r="DW55" s="503"/>
      <c r="DX55" s="503"/>
      <c r="DY55" s="503"/>
      <c r="DZ55" s="503"/>
      <c r="EA55" s="503"/>
      <c r="EB55" s="503"/>
      <c r="EC55" s="503"/>
      <c r="ED55" s="503"/>
      <c r="EE55" s="503"/>
      <c r="EF55" s="503"/>
      <c r="EG55" s="503"/>
      <c r="EH55" s="503"/>
      <c r="EI55" s="503"/>
      <c r="EJ55" s="503"/>
      <c r="EK55" s="503"/>
      <c r="EL55" s="503"/>
      <c r="EM55" s="503"/>
      <c r="EN55" s="503"/>
      <c r="EO55" s="503"/>
      <c r="EP55" s="503"/>
      <c r="EQ55" s="503"/>
      <c r="ER55" s="503"/>
      <c r="ES55" s="503"/>
      <c r="ET55" s="503"/>
      <c r="EU55" s="503"/>
      <c r="EV55" s="503"/>
      <c r="EW55" s="503"/>
      <c r="EX55" s="503"/>
      <c r="EY55" s="503"/>
      <c r="EZ55" s="503"/>
      <c r="FA55" s="503"/>
      <c r="FB55" s="503"/>
      <c r="FC55" s="503"/>
      <c r="FD55" s="503"/>
      <c r="FE55" s="503"/>
      <c r="FF55" s="503"/>
      <c r="FG55" s="503"/>
      <c r="FH55" s="503"/>
      <c r="FI55" s="503"/>
      <c r="FJ55" s="503"/>
      <c r="FK55" s="503"/>
      <c r="FL55" s="503"/>
      <c r="FM55" s="503"/>
      <c r="FN55" s="503"/>
      <c r="FO55" s="503"/>
      <c r="FP55" s="503"/>
      <c r="FQ55" s="503"/>
      <c r="FR55" s="503"/>
      <c r="FS55" s="503"/>
      <c r="FT55" s="503"/>
      <c r="FU55" s="503"/>
      <c r="FV55" s="503"/>
      <c r="FW55" s="503"/>
      <c r="FX55" s="503"/>
      <c r="FY55" s="503"/>
      <c r="FZ55" s="503"/>
      <c r="GA55" s="503"/>
      <c r="GB55" s="503"/>
      <c r="GC55" s="503"/>
      <c r="GD55" s="503"/>
      <c r="GE55" s="503"/>
      <c r="GF55" s="503"/>
      <c r="GG55" s="503"/>
      <c r="GH55" s="503"/>
      <c r="GI55" s="503"/>
      <c r="GJ55" s="503"/>
      <c r="GK55" s="503"/>
      <c r="GL55" s="503"/>
      <c r="GM55" s="503"/>
      <c r="GN55" s="503"/>
      <c r="GO55" s="503"/>
      <c r="GP55" s="503"/>
      <c r="GQ55" s="503"/>
      <c r="GR55" s="503"/>
      <c r="GS55" s="503"/>
      <c r="GT55" s="503"/>
      <c r="GU55" s="503"/>
      <c r="GV55" s="503"/>
      <c r="GW55" s="503"/>
      <c r="GX55" s="503"/>
      <c r="GY55" s="503"/>
      <c r="GZ55" s="503"/>
      <c r="HA55" s="503"/>
      <c r="HB55" s="503"/>
      <c r="HC55" s="503"/>
      <c r="HD55" s="503"/>
      <c r="HE55" s="503"/>
      <c r="HF55" s="503"/>
      <c r="HG55" s="503"/>
      <c r="HH55" s="503"/>
      <c r="HI55" s="503"/>
      <c r="HJ55" s="503"/>
      <c r="HK55" s="503"/>
      <c r="HL55" s="503"/>
      <c r="HM55" s="503"/>
      <c r="HN55" s="503"/>
      <c r="HO55" s="503"/>
      <c r="HP55" s="503"/>
      <c r="HQ55" s="503"/>
      <c r="HR55" s="503"/>
      <c r="HS55" s="503"/>
      <c r="HT55" s="503"/>
      <c r="HU55" s="503"/>
      <c r="HV55" s="503"/>
      <c r="HW55" s="503"/>
      <c r="HX55" s="503"/>
      <c r="HY55" s="503"/>
      <c r="HZ55" s="503"/>
      <c r="IA55" s="503"/>
      <c r="IB55" s="503"/>
      <c r="IC55" s="503"/>
      <c r="ID55" s="503"/>
      <c r="IE55" s="503"/>
      <c r="IF55" s="503"/>
      <c r="IG55" s="503"/>
      <c r="IH55" s="503"/>
      <c r="II55" s="503"/>
      <c r="IJ55" s="503"/>
      <c r="IK55" s="503"/>
      <c r="IL55" s="503"/>
      <c r="IM55" s="503"/>
      <c r="IN55" s="503"/>
      <c r="IO55" s="503"/>
      <c r="IP55" s="503"/>
      <c r="IQ55" s="503"/>
      <c r="IR55" s="503"/>
      <c r="IS55" s="503"/>
      <c r="IT55" s="503"/>
      <c r="IU55" s="503"/>
      <c r="IV55" s="503"/>
      <c r="IW55" s="503"/>
      <c r="IX55" s="503"/>
      <c r="IY55" s="503"/>
      <c r="IZ55" s="503"/>
      <c r="JA55" s="503"/>
      <c r="JB55" s="503"/>
      <c r="JC55" s="503"/>
      <c r="JD55" s="503"/>
      <c r="JE55" s="503"/>
      <c r="JF55" s="503"/>
      <c r="JG55" s="503"/>
      <c r="JH55" s="503"/>
      <c r="JI55" s="503"/>
      <c r="JJ55" s="503"/>
      <c r="JK55" s="503"/>
      <c r="JL55" s="503"/>
      <c r="JM55" s="503"/>
      <c r="JN55" s="503"/>
      <c r="JO55" s="503"/>
      <c r="JP55" s="503"/>
      <c r="JQ55" s="503"/>
      <c r="JR55" s="503"/>
      <c r="JS55" s="503"/>
      <c r="JT55" s="503"/>
      <c r="JU55" s="503"/>
      <c r="JV55" s="503"/>
      <c r="JW55" s="503"/>
      <c r="JX55" s="503"/>
      <c r="JY55" s="503"/>
      <c r="JZ55" s="503"/>
      <c r="KA55" s="503"/>
      <c r="KB55" s="503"/>
      <c r="KC55" s="503"/>
      <c r="KD55" s="503"/>
      <c r="KE55" s="503"/>
      <c r="KF55" s="503"/>
      <c r="KG55" s="503"/>
      <c r="KH55" s="503"/>
      <c r="KI55" s="503"/>
      <c r="KJ55" s="503"/>
      <c r="KK55" s="503"/>
      <c r="KL55" s="503"/>
      <c r="KM55" s="503"/>
      <c r="KN55" s="503"/>
      <c r="KO55" s="503"/>
      <c r="KP55" s="503"/>
      <c r="KQ55" s="503"/>
      <c r="KR55" s="503"/>
      <c r="KS55" s="503"/>
      <c r="KT55" s="503"/>
      <c r="KU55" s="503"/>
      <c r="KV55" s="503"/>
      <c r="KW55" s="503"/>
      <c r="KX55" s="503"/>
      <c r="KY55" s="503"/>
      <c r="KZ55" s="503"/>
      <c r="LA55" s="503"/>
      <c r="LB55" s="503"/>
      <c r="LC55" s="503"/>
      <c r="LD55" s="503"/>
      <c r="LE55" s="503"/>
      <c r="LF55" s="503"/>
      <c r="LG55" s="503"/>
      <c r="LH55" s="503"/>
      <c r="LI55" s="503"/>
      <c r="LJ55" s="503"/>
      <c r="LK55" s="503"/>
      <c r="LL55" s="503"/>
      <c r="LM55" s="503"/>
    </row>
    <row r="56" spans="1:325" hidden="1">
      <c r="A56" s="474" t="str">
        <f>IF(OR(Data3!B17="Grand Total",Data3!B17=0),"",Data3!B17)</f>
        <v/>
      </c>
      <c r="B56" s="473" t="s">
        <v>501</v>
      </c>
      <c r="C56" s="517" t="str">
        <f ca="1">IFERROR(VLOOKUP(A56,Rezultatai!$B$44:$C$106,2,FALSE) &amp; " finansavimo sutarčių rengimas ir sudarymas","")</f>
        <v/>
      </c>
      <c r="D56" s="528"/>
      <c r="E56" s="496"/>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503"/>
      <c r="BC56" s="503"/>
      <c r="BD56" s="503"/>
      <c r="BE56" s="503"/>
      <c r="BF56" s="503"/>
      <c r="BG56" s="503"/>
      <c r="BH56" s="503"/>
      <c r="BI56" s="503"/>
      <c r="BJ56" s="503"/>
      <c r="BK56" s="503"/>
      <c r="BL56" s="503"/>
      <c r="BM56" s="503"/>
      <c r="BN56" s="503"/>
      <c r="BO56" s="503"/>
      <c r="BP56" s="503"/>
      <c r="BQ56" s="503"/>
      <c r="BR56" s="503"/>
      <c r="BS56" s="503"/>
      <c r="BT56" s="503"/>
      <c r="BU56" s="503"/>
      <c r="BV56" s="503"/>
      <c r="BW56" s="503"/>
      <c r="BX56" s="503"/>
      <c r="BY56" s="503"/>
      <c r="BZ56" s="503"/>
      <c r="CA56" s="503"/>
      <c r="CB56" s="503"/>
      <c r="CC56" s="503"/>
      <c r="CD56" s="503"/>
      <c r="CE56" s="503"/>
      <c r="CF56" s="503"/>
      <c r="CG56" s="503"/>
      <c r="CH56" s="503"/>
      <c r="CI56" s="503"/>
      <c r="CJ56" s="503"/>
      <c r="CK56" s="503"/>
      <c r="CL56" s="503"/>
      <c r="CM56" s="503"/>
      <c r="CN56" s="503"/>
      <c r="CO56" s="503"/>
      <c r="CP56" s="503"/>
      <c r="CQ56" s="503"/>
      <c r="CR56" s="503"/>
      <c r="CS56" s="503"/>
      <c r="CT56" s="503"/>
      <c r="CU56" s="503"/>
      <c r="CV56" s="503"/>
      <c r="CW56" s="503"/>
      <c r="CX56" s="503"/>
      <c r="CY56" s="503"/>
      <c r="CZ56" s="503"/>
      <c r="DA56" s="503"/>
      <c r="DB56" s="503"/>
      <c r="DC56" s="503"/>
      <c r="DD56" s="503"/>
      <c r="DE56" s="503"/>
      <c r="DF56" s="503"/>
      <c r="DG56" s="503"/>
      <c r="DH56" s="503"/>
      <c r="DI56" s="503"/>
      <c r="DJ56" s="503"/>
      <c r="DK56" s="503"/>
      <c r="DL56" s="503"/>
      <c r="DM56" s="503"/>
      <c r="DN56" s="503"/>
      <c r="DO56" s="503"/>
      <c r="DP56" s="503"/>
      <c r="DQ56" s="503"/>
      <c r="DR56" s="503"/>
      <c r="DS56" s="503"/>
      <c r="DT56" s="503"/>
      <c r="DU56" s="503"/>
      <c r="DV56" s="503"/>
      <c r="DW56" s="503"/>
      <c r="DX56" s="503"/>
      <c r="DY56" s="503"/>
      <c r="DZ56" s="503"/>
      <c r="EA56" s="503"/>
      <c r="EB56" s="503"/>
      <c r="EC56" s="503"/>
      <c r="ED56" s="503"/>
      <c r="EE56" s="503"/>
      <c r="EF56" s="503"/>
      <c r="EG56" s="503"/>
      <c r="EH56" s="503"/>
      <c r="EI56" s="503"/>
      <c r="EJ56" s="503"/>
      <c r="EK56" s="503"/>
      <c r="EL56" s="503"/>
      <c r="EM56" s="503"/>
      <c r="EN56" s="503"/>
      <c r="EO56" s="503"/>
      <c r="EP56" s="503"/>
      <c r="EQ56" s="503"/>
      <c r="ER56" s="503"/>
      <c r="ES56" s="503"/>
      <c r="ET56" s="503"/>
      <c r="EU56" s="503"/>
      <c r="EV56" s="503"/>
      <c r="EW56" s="503"/>
      <c r="EX56" s="503"/>
      <c r="EY56" s="503"/>
      <c r="EZ56" s="503"/>
      <c r="FA56" s="503"/>
      <c r="FB56" s="503"/>
      <c r="FC56" s="503"/>
      <c r="FD56" s="503"/>
      <c r="FE56" s="503"/>
      <c r="FF56" s="503"/>
      <c r="FG56" s="503"/>
      <c r="FH56" s="503"/>
      <c r="FI56" s="503"/>
      <c r="FJ56" s="503"/>
      <c r="FK56" s="503"/>
      <c r="FL56" s="503"/>
      <c r="FM56" s="503"/>
      <c r="FN56" s="503"/>
      <c r="FO56" s="503"/>
      <c r="FP56" s="503"/>
      <c r="FQ56" s="503"/>
      <c r="FR56" s="503"/>
      <c r="FS56" s="503"/>
      <c r="FT56" s="503"/>
      <c r="FU56" s="503"/>
      <c r="FV56" s="503"/>
      <c r="FW56" s="503"/>
      <c r="FX56" s="503"/>
      <c r="FY56" s="503"/>
      <c r="FZ56" s="503"/>
      <c r="GA56" s="503"/>
      <c r="GB56" s="503"/>
      <c r="GC56" s="503"/>
      <c r="GD56" s="503"/>
      <c r="GE56" s="503"/>
      <c r="GF56" s="503"/>
      <c r="GG56" s="503"/>
      <c r="GH56" s="503"/>
      <c r="GI56" s="503"/>
      <c r="GJ56" s="503"/>
      <c r="GK56" s="503"/>
      <c r="GL56" s="503"/>
      <c r="GM56" s="503"/>
      <c r="GN56" s="503"/>
      <c r="GO56" s="503"/>
      <c r="GP56" s="503"/>
      <c r="GQ56" s="503"/>
      <c r="GR56" s="503"/>
      <c r="GS56" s="503"/>
      <c r="GT56" s="503"/>
      <c r="GU56" s="503"/>
      <c r="GV56" s="503"/>
      <c r="GW56" s="503"/>
      <c r="GX56" s="503"/>
      <c r="GY56" s="503"/>
      <c r="GZ56" s="503"/>
      <c r="HA56" s="503"/>
      <c r="HB56" s="503"/>
      <c r="HC56" s="503"/>
      <c r="HD56" s="503"/>
      <c r="HE56" s="503"/>
      <c r="HF56" s="503"/>
      <c r="HG56" s="503"/>
      <c r="HH56" s="503"/>
      <c r="HI56" s="503"/>
      <c r="HJ56" s="503"/>
      <c r="HK56" s="503"/>
      <c r="HL56" s="503"/>
      <c r="HM56" s="503"/>
      <c r="HN56" s="503"/>
      <c r="HO56" s="503"/>
      <c r="HP56" s="503"/>
      <c r="HQ56" s="503"/>
      <c r="HR56" s="503"/>
      <c r="HS56" s="503"/>
      <c r="HT56" s="503"/>
      <c r="HU56" s="503"/>
      <c r="HV56" s="503"/>
      <c r="HW56" s="503"/>
      <c r="HX56" s="503"/>
      <c r="HY56" s="503"/>
      <c r="HZ56" s="503"/>
      <c r="IA56" s="503"/>
      <c r="IB56" s="503"/>
      <c r="IC56" s="503"/>
      <c r="ID56" s="503"/>
      <c r="IE56" s="503"/>
      <c r="IF56" s="503"/>
      <c r="IG56" s="503"/>
      <c r="IH56" s="503"/>
      <c r="II56" s="503"/>
      <c r="IJ56" s="503"/>
      <c r="IK56" s="503"/>
      <c r="IL56" s="503"/>
      <c r="IM56" s="503"/>
      <c r="IN56" s="503"/>
      <c r="IO56" s="503"/>
      <c r="IP56" s="503"/>
      <c r="IQ56" s="503"/>
      <c r="IR56" s="503"/>
      <c r="IS56" s="503"/>
      <c r="IT56" s="503"/>
      <c r="IU56" s="503"/>
      <c r="IV56" s="503"/>
      <c r="IW56" s="503"/>
      <c r="IX56" s="503"/>
      <c r="IY56" s="503"/>
      <c r="IZ56" s="503"/>
      <c r="JA56" s="503"/>
      <c r="JB56" s="503"/>
      <c r="JC56" s="503"/>
      <c r="JD56" s="503"/>
      <c r="JE56" s="503"/>
      <c r="JF56" s="503"/>
      <c r="JG56" s="503"/>
      <c r="JH56" s="503"/>
      <c r="JI56" s="503"/>
      <c r="JJ56" s="503"/>
      <c r="JK56" s="503"/>
      <c r="JL56" s="503"/>
      <c r="JM56" s="503"/>
      <c r="JN56" s="503"/>
      <c r="JO56" s="503"/>
      <c r="JP56" s="503"/>
      <c r="JQ56" s="503"/>
      <c r="JR56" s="503"/>
      <c r="JS56" s="503"/>
      <c r="JT56" s="503"/>
      <c r="JU56" s="503"/>
      <c r="JV56" s="503"/>
      <c r="JW56" s="503"/>
      <c r="JX56" s="503"/>
      <c r="JY56" s="503"/>
      <c r="JZ56" s="503"/>
      <c r="KA56" s="503"/>
      <c r="KB56" s="503"/>
      <c r="KC56" s="503"/>
      <c r="KD56" s="503"/>
      <c r="KE56" s="503"/>
      <c r="KF56" s="503"/>
      <c r="KG56" s="503"/>
      <c r="KH56" s="503"/>
      <c r="KI56" s="503"/>
      <c r="KJ56" s="503"/>
      <c r="KK56" s="503"/>
      <c r="KL56" s="503"/>
      <c r="KM56" s="503"/>
      <c r="KN56" s="503"/>
      <c r="KO56" s="503"/>
      <c r="KP56" s="503"/>
      <c r="KQ56" s="503"/>
      <c r="KR56" s="503"/>
      <c r="KS56" s="503"/>
      <c r="KT56" s="503"/>
      <c r="KU56" s="503"/>
      <c r="KV56" s="503"/>
      <c r="KW56" s="503"/>
      <c r="KX56" s="503"/>
      <c r="KY56" s="503"/>
      <c r="KZ56" s="503"/>
      <c r="LA56" s="503"/>
      <c r="LB56" s="503"/>
      <c r="LC56" s="503"/>
      <c r="LD56" s="503"/>
      <c r="LE56" s="503"/>
      <c r="LF56" s="503"/>
      <c r="LG56" s="503"/>
      <c r="LH56" s="503"/>
      <c r="LI56" s="503"/>
      <c r="LJ56" s="503"/>
      <c r="LK56" s="503"/>
      <c r="LL56" s="503"/>
      <c r="LM56" s="503"/>
    </row>
    <row r="57" spans="1:325" hidden="1">
      <c r="A57" s="474" t="str">
        <f>IF(OR(Data3!B17="Grand Total",Data3!B17=0),"",Data3!B17)</f>
        <v/>
      </c>
      <c r="B57" s="473" t="s">
        <v>502</v>
      </c>
      <c r="C57" s="517" t="str">
        <f ca="1">IFERROR(VLOOKUP(A57,Rezultatai!$B$44:$C$106,2,FALSE) &amp; " finansavimo sutarčių rengimas ir sudarymas","")</f>
        <v/>
      </c>
      <c r="D57" s="528"/>
      <c r="E57" s="496"/>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3"/>
      <c r="CY57" s="503"/>
      <c r="CZ57" s="503"/>
      <c r="DA57" s="503"/>
      <c r="DB57" s="503"/>
      <c r="DC57" s="503"/>
      <c r="DD57" s="503"/>
      <c r="DE57" s="503"/>
      <c r="DF57" s="503"/>
      <c r="DG57" s="503"/>
      <c r="DH57" s="503"/>
      <c r="DI57" s="503"/>
      <c r="DJ57" s="503"/>
      <c r="DK57" s="503"/>
      <c r="DL57" s="503"/>
      <c r="DM57" s="503"/>
      <c r="DN57" s="503"/>
      <c r="DO57" s="503"/>
      <c r="DP57" s="503"/>
      <c r="DQ57" s="503"/>
      <c r="DR57" s="503"/>
      <c r="DS57" s="503"/>
      <c r="DT57" s="503"/>
      <c r="DU57" s="503"/>
      <c r="DV57" s="503"/>
      <c r="DW57" s="503"/>
      <c r="DX57" s="503"/>
      <c r="DY57" s="503"/>
      <c r="DZ57" s="503"/>
      <c r="EA57" s="503"/>
      <c r="EB57" s="503"/>
      <c r="EC57" s="503"/>
      <c r="ED57" s="503"/>
      <c r="EE57" s="503"/>
      <c r="EF57" s="503"/>
      <c r="EG57" s="503"/>
      <c r="EH57" s="503"/>
      <c r="EI57" s="503"/>
      <c r="EJ57" s="503"/>
      <c r="EK57" s="503"/>
      <c r="EL57" s="503"/>
      <c r="EM57" s="503"/>
      <c r="EN57" s="503"/>
      <c r="EO57" s="503"/>
      <c r="EP57" s="503"/>
      <c r="EQ57" s="503"/>
      <c r="ER57" s="503"/>
      <c r="ES57" s="503"/>
      <c r="ET57" s="503"/>
      <c r="EU57" s="503"/>
      <c r="EV57" s="503"/>
      <c r="EW57" s="503"/>
      <c r="EX57" s="503"/>
      <c r="EY57" s="503"/>
      <c r="EZ57" s="503"/>
      <c r="FA57" s="503"/>
      <c r="FB57" s="503"/>
      <c r="FC57" s="503"/>
      <c r="FD57" s="503"/>
      <c r="FE57" s="503"/>
      <c r="FF57" s="503"/>
      <c r="FG57" s="503"/>
      <c r="FH57" s="503"/>
      <c r="FI57" s="503"/>
      <c r="FJ57" s="503"/>
      <c r="FK57" s="503"/>
      <c r="FL57" s="503"/>
      <c r="FM57" s="503"/>
      <c r="FN57" s="503"/>
      <c r="FO57" s="503"/>
      <c r="FP57" s="503"/>
      <c r="FQ57" s="503"/>
      <c r="FR57" s="503"/>
      <c r="FS57" s="503"/>
      <c r="FT57" s="503"/>
      <c r="FU57" s="503"/>
      <c r="FV57" s="503"/>
      <c r="FW57" s="503"/>
      <c r="FX57" s="503"/>
      <c r="FY57" s="503"/>
      <c r="FZ57" s="503"/>
      <c r="GA57" s="503"/>
      <c r="GB57" s="503"/>
      <c r="GC57" s="503"/>
      <c r="GD57" s="503"/>
      <c r="GE57" s="503"/>
      <c r="GF57" s="503"/>
      <c r="GG57" s="503"/>
      <c r="GH57" s="503"/>
      <c r="GI57" s="503"/>
      <c r="GJ57" s="503"/>
      <c r="GK57" s="503"/>
      <c r="GL57" s="503"/>
      <c r="GM57" s="503"/>
      <c r="GN57" s="503"/>
      <c r="GO57" s="503"/>
      <c r="GP57" s="503"/>
      <c r="GQ57" s="503"/>
      <c r="GR57" s="503"/>
      <c r="GS57" s="503"/>
      <c r="GT57" s="503"/>
      <c r="GU57" s="503"/>
      <c r="GV57" s="503"/>
      <c r="GW57" s="503"/>
      <c r="GX57" s="503"/>
      <c r="GY57" s="503"/>
      <c r="GZ57" s="503"/>
      <c r="HA57" s="503"/>
      <c r="HB57" s="503"/>
      <c r="HC57" s="503"/>
      <c r="HD57" s="503"/>
      <c r="HE57" s="503"/>
      <c r="HF57" s="503"/>
      <c r="HG57" s="503"/>
      <c r="HH57" s="503"/>
      <c r="HI57" s="503"/>
      <c r="HJ57" s="503"/>
      <c r="HK57" s="503"/>
      <c r="HL57" s="503"/>
      <c r="HM57" s="503"/>
      <c r="HN57" s="503"/>
      <c r="HO57" s="503"/>
      <c r="HP57" s="503"/>
      <c r="HQ57" s="503"/>
      <c r="HR57" s="503"/>
      <c r="HS57" s="503"/>
      <c r="HT57" s="503"/>
      <c r="HU57" s="503"/>
      <c r="HV57" s="503"/>
      <c r="HW57" s="503"/>
      <c r="HX57" s="503"/>
      <c r="HY57" s="503"/>
      <c r="HZ57" s="503"/>
      <c r="IA57" s="503"/>
      <c r="IB57" s="503"/>
      <c r="IC57" s="503"/>
      <c r="ID57" s="503"/>
      <c r="IE57" s="503"/>
      <c r="IF57" s="503"/>
      <c r="IG57" s="503"/>
      <c r="IH57" s="503"/>
      <c r="II57" s="503"/>
      <c r="IJ57" s="503"/>
      <c r="IK57" s="503"/>
      <c r="IL57" s="503"/>
      <c r="IM57" s="503"/>
      <c r="IN57" s="503"/>
      <c r="IO57" s="503"/>
      <c r="IP57" s="503"/>
      <c r="IQ57" s="503"/>
      <c r="IR57" s="503"/>
      <c r="IS57" s="503"/>
      <c r="IT57" s="503"/>
      <c r="IU57" s="503"/>
      <c r="IV57" s="503"/>
      <c r="IW57" s="503"/>
      <c r="IX57" s="503"/>
      <c r="IY57" s="503"/>
      <c r="IZ57" s="503"/>
      <c r="JA57" s="503"/>
      <c r="JB57" s="503"/>
      <c r="JC57" s="503"/>
      <c r="JD57" s="503"/>
      <c r="JE57" s="503"/>
      <c r="JF57" s="503"/>
      <c r="JG57" s="503"/>
      <c r="JH57" s="503"/>
      <c r="JI57" s="503"/>
      <c r="JJ57" s="503"/>
      <c r="JK57" s="503"/>
      <c r="JL57" s="503"/>
      <c r="JM57" s="503"/>
      <c r="JN57" s="503"/>
      <c r="JO57" s="503"/>
      <c r="JP57" s="503"/>
      <c r="JQ57" s="503"/>
      <c r="JR57" s="503"/>
      <c r="JS57" s="503"/>
      <c r="JT57" s="503"/>
      <c r="JU57" s="503"/>
      <c r="JV57" s="503"/>
      <c r="JW57" s="503"/>
      <c r="JX57" s="503"/>
      <c r="JY57" s="503"/>
      <c r="JZ57" s="503"/>
      <c r="KA57" s="503"/>
      <c r="KB57" s="503"/>
      <c r="KC57" s="503"/>
      <c r="KD57" s="503"/>
      <c r="KE57" s="503"/>
      <c r="KF57" s="503"/>
      <c r="KG57" s="503"/>
      <c r="KH57" s="503"/>
      <c r="KI57" s="503"/>
      <c r="KJ57" s="503"/>
      <c r="KK57" s="503"/>
      <c r="KL57" s="503"/>
      <c r="KM57" s="503"/>
      <c r="KN57" s="503"/>
      <c r="KO57" s="503"/>
      <c r="KP57" s="503"/>
      <c r="KQ57" s="503"/>
      <c r="KR57" s="503"/>
      <c r="KS57" s="503"/>
      <c r="KT57" s="503"/>
      <c r="KU57" s="503"/>
      <c r="KV57" s="503"/>
      <c r="KW57" s="503"/>
      <c r="KX57" s="503"/>
      <c r="KY57" s="503"/>
      <c r="KZ57" s="503"/>
      <c r="LA57" s="503"/>
      <c r="LB57" s="503"/>
      <c r="LC57" s="503"/>
      <c r="LD57" s="503"/>
      <c r="LE57" s="503"/>
      <c r="LF57" s="503"/>
      <c r="LG57" s="503"/>
      <c r="LH57" s="503"/>
      <c r="LI57" s="503"/>
      <c r="LJ57" s="503"/>
      <c r="LK57" s="503"/>
      <c r="LL57" s="503"/>
      <c r="LM57" s="503"/>
    </row>
    <row r="58" spans="1:325" hidden="1">
      <c r="A58" s="474" t="str">
        <f>IF(OR(Data3!B18="Grand Total",Data3!B18=0),"",Data3!B18)</f>
        <v/>
      </c>
      <c r="B58" s="473" t="s">
        <v>503</v>
      </c>
      <c r="C58" s="517" t="str">
        <f ca="1">IFERROR(VLOOKUP(A58,Rezultatai!$B$44:$C$106,2,FALSE) &amp; " finansavimo sutarčių rengimas ir sudarymas","")</f>
        <v/>
      </c>
      <c r="D58" s="528"/>
      <c r="E58" s="496"/>
      <c r="F58" s="503"/>
      <c r="G58" s="503"/>
      <c r="H58" s="503"/>
      <c r="I58" s="503"/>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503"/>
      <c r="BC58" s="503"/>
      <c r="BD58" s="503"/>
      <c r="BE58" s="503"/>
      <c r="BF58" s="503"/>
      <c r="BG58" s="503"/>
      <c r="BH58" s="503"/>
      <c r="BI58" s="503"/>
      <c r="BJ58" s="503"/>
      <c r="BK58" s="503"/>
      <c r="BL58" s="503"/>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3"/>
      <c r="CY58" s="503"/>
      <c r="CZ58" s="503"/>
      <c r="DA58" s="503"/>
      <c r="DB58" s="503"/>
      <c r="DC58" s="503"/>
      <c r="DD58" s="503"/>
      <c r="DE58" s="503"/>
      <c r="DF58" s="503"/>
      <c r="DG58" s="503"/>
      <c r="DH58" s="503"/>
      <c r="DI58" s="503"/>
      <c r="DJ58" s="503"/>
      <c r="DK58" s="503"/>
      <c r="DL58" s="503"/>
      <c r="DM58" s="503"/>
      <c r="DN58" s="503"/>
      <c r="DO58" s="503"/>
      <c r="DP58" s="503"/>
      <c r="DQ58" s="503"/>
      <c r="DR58" s="503"/>
      <c r="DS58" s="503"/>
      <c r="DT58" s="503"/>
      <c r="DU58" s="503"/>
      <c r="DV58" s="503"/>
      <c r="DW58" s="503"/>
      <c r="DX58" s="503"/>
      <c r="DY58" s="503"/>
      <c r="DZ58" s="503"/>
      <c r="EA58" s="503"/>
      <c r="EB58" s="503"/>
      <c r="EC58" s="503"/>
      <c r="ED58" s="503"/>
      <c r="EE58" s="503"/>
      <c r="EF58" s="503"/>
      <c r="EG58" s="503"/>
      <c r="EH58" s="503"/>
      <c r="EI58" s="503"/>
      <c r="EJ58" s="503"/>
      <c r="EK58" s="503"/>
      <c r="EL58" s="503"/>
      <c r="EM58" s="503"/>
      <c r="EN58" s="503"/>
      <c r="EO58" s="503"/>
      <c r="EP58" s="503"/>
      <c r="EQ58" s="503"/>
      <c r="ER58" s="503"/>
      <c r="ES58" s="503"/>
      <c r="ET58" s="503"/>
      <c r="EU58" s="503"/>
      <c r="EV58" s="503"/>
      <c r="EW58" s="503"/>
      <c r="EX58" s="503"/>
      <c r="EY58" s="503"/>
      <c r="EZ58" s="503"/>
      <c r="FA58" s="503"/>
      <c r="FB58" s="503"/>
      <c r="FC58" s="503"/>
      <c r="FD58" s="503"/>
      <c r="FE58" s="503"/>
      <c r="FF58" s="503"/>
      <c r="FG58" s="503"/>
      <c r="FH58" s="503"/>
      <c r="FI58" s="503"/>
      <c r="FJ58" s="503"/>
      <c r="FK58" s="503"/>
      <c r="FL58" s="503"/>
      <c r="FM58" s="503"/>
      <c r="FN58" s="503"/>
      <c r="FO58" s="503"/>
      <c r="FP58" s="503"/>
      <c r="FQ58" s="503"/>
      <c r="FR58" s="503"/>
      <c r="FS58" s="503"/>
      <c r="FT58" s="503"/>
      <c r="FU58" s="503"/>
      <c r="FV58" s="503"/>
      <c r="FW58" s="503"/>
      <c r="FX58" s="503"/>
      <c r="FY58" s="503"/>
      <c r="FZ58" s="503"/>
      <c r="GA58" s="503"/>
      <c r="GB58" s="503"/>
      <c r="GC58" s="503"/>
      <c r="GD58" s="503"/>
      <c r="GE58" s="503"/>
      <c r="GF58" s="503"/>
      <c r="GG58" s="503"/>
      <c r="GH58" s="503"/>
      <c r="GI58" s="503"/>
      <c r="GJ58" s="503"/>
      <c r="GK58" s="503"/>
      <c r="GL58" s="503"/>
      <c r="GM58" s="503"/>
      <c r="GN58" s="503"/>
      <c r="GO58" s="503"/>
      <c r="GP58" s="503"/>
      <c r="GQ58" s="503"/>
      <c r="GR58" s="503"/>
      <c r="GS58" s="503"/>
      <c r="GT58" s="503"/>
      <c r="GU58" s="503"/>
      <c r="GV58" s="503"/>
      <c r="GW58" s="503"/>
      <c r="GX58" s="503"/>
      <c r="GY58" s="503"/>
      <c r="GZ58" s="503"/>
      <c r="HA58" s="503"/>
      <c r="HB58" s="503"/>
      <c r="HC58" s="503"/>
      <c r="HD58" s="503"/>
      <c r="HE58" s="503"/>
      <c r="HF58" s="503"/>
      <c r="HG58" s="503"/>
      <c r="HH58" s="503"/>
      <c r="HI58" s="503"/>
      <c r="HJ58" s="503"/>
      <c r="HK58" s="503"/>
      <c r="HL58" s="503"/>
      <c r="HM58" s="503"/>
      <c r="HN58" s="503"/>
      <c r="HO58" s="503"/>
      <c r="HP58" s="503"/>
      <c r="HQ58" s="503"/>
      <c r="HR58" s="503"/>
      <c r="HS58" s="503"/>
      <c r="HT58" s="503"/>
      <c r="HU58" s="503"/>
      <c r="HV58" s="503"/>
      <c r="HW58" s="503"/>
      <c r="HX58" s="503"/>
      <c r="HY58" s="503"/>
      <c r="HZ58" s="503"/>
      <c r="IA58" s="503"/>
      <c r="IB58" s="503"/>
      <c r="IC58" s="503"/>
      <c r="ID58" s="503"/>
      <c r="IE58" s="503"/>
      <c r="IF58" s="503"/>
      <c r="IG58" s="503"/>
      <c r="IH58" s="503"/>
      <c r="II58" s="503"/>
      <c r="IJ58" s="503"/>
      <c r="IK58" s="503"/>
      <c r="IL58" s="503"/>
      <c r="IM58" s="503"/>
      <c r="IN58" s="503"/>
      <c r="IO58" s="503"/>
      <c r="IP58" s="503"/>
      <c r="IQ58" s="503"/>
      <c r="IR58" s="503"/>
      <c r="IS58" s="503"/>
      <c r="IT58" s="503"/>
      <c r="IU58" s="503"/>
      <c r="IV58" s="503"/>
      <c r="IW58" s="503"/>
      <c r="IX58" s="503"/>
      <c r="IY58" s="503"/>
      <c r="IZ58" s="503"/>
      <c r="JA58" s="503"/>
      <c r="JB58" s="503"/>
      <c r="JC58" s="503"/>
      <c r="JD58" s="503"/>
      <c r="JE58" s="503"/>
      <c r="JF58" s="503"/>
      <c r="JG58" s="503"/>
      <c r="JH58" s="503"/>
      <c r="JI58" s="503"/>
      <c r="JJ58" s="503"/>
      <c r="JK58" s="503"/>
      <c r="JL58" s="503"/>
      <c r="JM58" s="503"/>
      <c r="JN58" s="503"/>
      <c r="JO58" s="503"/>
      <c r="JP58" s="503"/>
      <c r="JQ58" s="503"/>
      <c r="JR58" s="503"/>
      <c r="JS58" s="503"/>
      <c r="JT58" s="503"/>
      <c r="JU58" s="503"/>
      <c r="JV58" s="503"/>
      <c r="JW58" s="503"/>
      <c r="JX58" s="503"/>
      <c r="JY58" s="503"/>
      <c r="JZ58" s="503"/>
      <c r="KA58" s="503"/>
      <c r="KB58" s="503"/>
      <c r="KC58" s="503"/>
      <c r="KD58" s="503"/>
      <c r="KE58" s="503"/>
      <c r="KF58" s="503"/>
      <c r="KG58" s="503"/>
      <c r="KH58" s="503"/>
      <c r="KI58" s="503"/>
      <c r="KJ58" s="503"/>
      <c r="KK58" s="503"/>
      <c r="KL58" s="503"/>
      <c r="KM58" s="503"/>
      <c r="KN58" s="503"/>
      <c r="KO58" s="503"/>
      <c r="KP58" s="503"/>
      <c r="KQ58" s="503"/>
      <c r="KR58" s="503"/>
      <c r="KS58" s="503"/>
      <c r="KT58" s="503"/>
      <c r="KU58" s="503"/>
      <c r="KV58" s="503"/>
      <c r="KW58" s="503"/>
      <c r="KX58" s="503"/>
      <c r="KY58" s="503"/>
      <c r="KZ58" s="503"/>
      <c r="LA58" s="503"/>
      <c r="LB58" s="503"/>
      <c r="LC58" s="503"/>
      <c r="LD58" s="503"/>
      <c r="LE58" s="503"/>
      <c r="LF58" s="503"/>
      <c r="LG58" s="503"/>
      <c r="LH58" s="503"/>
      <c r="LI58" s="503"/>
      <c r="LJ58" s="503"/>
      <c r="LK58" s="503"/>
      <c r="LL58" s="503"/>
      <c r="LM58" s="503"/>
    </row>
    <row r="59" spans="1:325" hidden="1">
      <c r="A59" s="474" t="str">
        <f>IF(OR(Data3!B18="Grand Total",Data3!B18=0),"",Data3!B18)</f>
        <v/>
      </c>
      <c r="B59" s="473" t="s">
        <v>504</v>
      </c>
      <c r="C59" s="517" t="str">
        <f ca="1">IFERROR(VLOOKUP(A59,Rezultatai!$B$44:$C$106,2,FALSE) &amp; " finansavimo sutarčių rengimas ir sudarymas","")</f>
        <v/>
      </c>
      <c r="D59" s="528"/>
      <c r="E59" s="496"/>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503"/>
      <c r="BC59" s="503"/>
      <c r="BD59" s="503"/>
      <c r="BE59" s="503"/>
      <c r="BF59" s="503"/>
      <c r="BG59" s="503"/>
      <c r="BH59" s="503"/>
      <c r="BI59" s="503"/>
      <c r="BJ59" s="503"/>
      <c r="BK59" s="503"/>
      <c r="BL59" s="503"/>
      <c r="BM59" s="503"/>
      <c r="BN59" s="503"/>
      <c r="BO59" s="503"/>
      <c r="BP59" s="503"/>
      <c r="BQ59" s="503"/>
      <c r="BR59" s="503"/>
      <c r="BS59" s="503"/>
      <c r="BT59" s="503"/>
      <c r="BU59" s="503"/>
      <c r="BV59" s="503"/>
      <c r="BW59" s="503"/>
      <c r="BX59" s="503"/>
      <c r="BY59" s="503"/>
      <c r="BZ59" s="503"/>
      <c r="CA59" s="503"/>
      <c r="CB59" s="503"/>
      <c r="CC59" s="503"/>
      <c r="CD59" s="503"/>
      <c r="CE59" s="503"/>
      <c r="CF59" s="503"/>
      <c r="CG59" s="503"/>
      <c r="CH59" s="503"/>
      <c r="CI59" s="503"/>
      <c r="CJ59" s="503"/>
      <c r="CK59" s="503"/>
      <c r="CL59" s="503"/>
      <c r="CM59" s="503"/>
      <c r="CN59" s="503"/>
      <c r="CO59" s="503"/>
      <c r="CP59" s="503"/>
      <c r="CQ59" s="503"/>
      <c r="CR59" s="503"/>
      <c r="CS59" s="503"/>
      <c r="CT59" s="503"/>
      <c r="CU59" s="503"/>
      <c r="CV59" s="503"/>
      <c r="CW59" s="503"/>
      <c r="CX59" s="503"/>
      <c r="CY59" s="503"/>
      <c r="CZ59" s="503"/>
      <c r="DA59" s="503"/>
      <c r="DB59" s="503"/>
      <c r="DC59" s="503"/>
      <c r="DD59" s="503"/>
      <c r="DE59" s="503"/>
      <c r="DF59" s="503"/>
      <c r="DG59" s="503"/>
      <c r="DH59" s="503"/>
      <c r="DI59" s="503"/>
      <c r="DJ59" s="503"/>
      <c r="DK59" s="503"/>
      <c r="DL59" s="503"/>
      <c r="DM59" s="503"/>
      <c r="DN59" s="503"/>
      <c r="DO59" s="503"/>
      <c r="DP59" s="503"/>
      <c r="DQ59" s="503"/>
      <c r="DR59" s="503"/>
      <c r="DS59" s="503"/>
      <c r="DT59" s="503"/>
      <c r="DU59" s="503"/>
      <c r="DV59" s="503"/>
      <c r="DW59" s="503"/>
      <c r="DX59" s="503"/>
      <c r="DY59" s="503"/>
      <c r="DZ59" s="503"/>
      <c r="EA59" s="503"/>
      <c r="EB59" s="503"/>
      <c r="EC59" s="503"/>
      <c r="ED59" s="503"/>
      <c r="EE59" s="503"/>
      <c r="EF59" s="503"/>
      <c r="EG59" s="503"/>
      <c r="EH59" s="503"/>
      <c r="EI59" s="503"/>
      <c r="EJ59" s="503"/>
      <c r="EK59" s="503"/>
      <c r="EL59" s="503"/>
      <c r="EM59" s="503"/>
      <c r="EN59" s="503"/>
      <c r="EO59" s="503"/>
      <c r="EP59" s="503"/>
      <c r="EQ59" s="503"/>
      <c r="ER59" s="503"/>
      <c r="ES59" s="503"/>
      <c r="ET59" s="503"/>
      <c r="EU59" s="503"/>
      <c r="EV59" s="503"/>
      <c r="EW59" s="503"/>
      <c r="EX59" s="503"/>
      <c r="EY59" s="503"/>
      <c r="EZ59" s="503"/>
      <c r="FA59" s="503"/>
      <c r="FB59" s="503"/>
      <c r="FC59" s="503"/>
      <c r="FD59" s="503"/>
      <c r="FE59" s="503"/>
      <c r="FF59" s="503"/>
      <c r="FG59" s="503"/>
      <c r="FH59" s="503"/>
      <c r="FI59" s="503"/>
      <c r="FJ59" s="503"/>
      <c r="FK59" s="503"/>
      <c r="FL59" s="503"/>
      <c r="FM59" s="503"/>
      <c r="FN59" s="503"/>
      <c r="FO59" s="503"/>
      <c r="FP59" s="503"/>
      <c r="FQ59" s="503"/>
      <c r="FR59" s="503"/>
      <c r="FS59" s="503"/>
      <c r="FT59" s="503"/>
      <c r="FU59" s="503"/>
      <c r="FV59" s="503"/>
      <c r="FW59" s="503"/>
      <c r="FX59" s="503"/>
      <c r="FY59" s="503"/>
      <c r="FZ59" s="503"/>
      <c r="GA59" s="503"/>
      <c r="GB59" s="503"/>
      <c r="GC59" s="503"/>
      <c r="GD59" s="503"/>
      <c r="GE59" s="503"/>
      <c r="GF59" s="503"/>
      <c r="GG59" s="503"/>
      <c r="GH59" s="503"/>
      <c r="GI59" s="503"/>
      <c r="GJ59" s="503"/>
      <c r="GK59" s="503"/>
      <c r="GL59" s="503"/>
      <c r="GM59" s="503"/>
      <c r="GN59" s="503"/>
      <c r="GO59" s="503"/>
      <c r="GP59" s="503"/>
      <c r="GQ59" s="503"/>
      <c r="GR59" s="503"/>
      <c r="GS59" s="503"/>
      <c r="GT59" s="503"/>
      <c r="GU59" s="503"/>
      <c r="GV59" s="503"/>
      <c r="GW59" s="503"/>
      <c r="GX59" s="503"/>
      <c r="GY59" s="503"/>
      <c r="GZ59" s="503"/>
      <c r="HA59" s="503"/>
      <c r="HB59" s="503"/>
      <c r="HC59" s="503"/>
      <c r="HD59" s="503"/>
      <c r="HE59" s="503"/>
      <c r="HF59" s="503"/>
      <c r="HG59" s="503"/>
      <c r="HH59" s="503"/>
      <c r="HI59" s="503"/>
      <c r="HJ59" s="503"/>
      <c r="HK59" s="503"/>
      <c r="HL59" s="503"/>
      <c r="HM59" s="503"/>
      <c r="HN59" s="503"/>
      <c r="HO59" s="503"/>
      <c r="HP59" s="503"/>
      <c r="HQ59" s="503"/>
      <c r="HR59" s="503"/>
      <c r="HS59" s="503"/>
      <c r="HT59" s="503"/>
      <c r="HU59" s="503"/>
      <c r="HV59" s="503"/>
      <c r="HW59" s="503"/>
      <c r="HX59" s="503"/>
      <c r="HY59" s="503"/>
      <c r="HZ59" s="503"/>
      <c r="IA59" s="503"/>
      <c r="IB59" s="503"/>
      <c r="IC59" s="503"/>
      <c r="ID59" s="503"/>
      <c r="IE59" s="503"/>
      <c r="IF59" s="503"/>
      <c r="IG59" s="503"/>
      <c r="IH59" s="503"/>
      <c r="II59" s="503"/>
      <c r="IJ59" s="503"/>
      <c r="IK59" s="503"/>
      <c r="IL59" s="503"/>
      <c r="IM59" s="503"/>
      <c r="IN59" s="503"/>
      <c r="IO59" s="503"/>
      <c r="IP59" s="503"/>
      <c r="IQ59" s="503"/>
      <c r="IR59" s="503"/>
      <c r="IS59" s="503"/>
      <c r="IT59" s="503"/>
      <c r="IU59" s="503"/>
      <c r="IV59" s="503"/>
      <c r="IW59" s="503"/>
      <c r="IX59" s="503"/>
      <c r="IY59" s="503"/>
      <c r="IZ59" s="503"/>
      <c r="JA59" s="503"/>
      <c r="JB59" s="503"/>
      <c r="JC59" s="503"/>
      <c r="JD59" s="503"/>
      <c r="JE59" s="503"/>
      <c r="JF59" s="503"/>
      <c r="JG59" s="503"/>
      <c r="JH59" s="503"/>
      <c r="JI59" s="503"/>
      <c r="JJ59" s="503"/>
      <c r="JK59" s="503"/>
      <c r="JL59" s="503"/>
      <c r="JM59" s="503"/>
      <c r="JN59" s="503"/>
      <c r="JO59" s="503"/>
      <c r="JP59" s="503"/>
      <c r="JQ59" s="503"/>
      <c r="JR59" s="503"/>
      <c r="JS59" s="503"/>
      <c r="JT59" s="503"/>
      <c r="JU59" s="503"/>
      <c r="JV59" s="503"/>
      <c r="JW59" s="503"/>
      <c r="JX59" s="503"/>
      <c r="JY59" s="503"/>
      <c r="JZ59" s="503"/>
      <c r="KA59" s="503"/>
      <c r="KB59" s="503"/>
      <c r="KC59" s="503"/>
      <c r="KD59" s="503"/>
      <c r="KE59" s="503"/>
      <c r="KF59" s="503"/>
      <c r="KG59" s="503"/>
      <c r="KH59" s="503"/>
      <c r="KI59" s="503"/>
      <c r="KJ59" s="503"/>
      <c r="KK59" s="503"/>
      <c r="KL59" s="503"/>
      <c r="KM59" s="503"/>
      <c r="KN59" s="503"/>
      <c r="KO59" s="503"/>
      <c r="KP59" s="503"/>
      <c r="KQ59" s="503"/>
      <c r="KR59" s="503"/>
      <c r="KS59" s="503"/>
      <c r="KT59" s="503"/>
      <c r="KU59" s="503"/>
      <c r="KV59" s="503"/>
      <c r="KW59" s="503"/>
      <c r="KX59" s="503"/>
      <c r="KY59" s="503"/>
      <c r="KZ59" s="503"/>
      <c r="LA59" s="503"/>
      <c r="LB59" s="503"/>
      <c r="LC59" s="503"/>
      <c r="LD59" s="503"/>
      <c r="LE59" s="503"/>
      <c r="LF59" s="503"/>
      <c r="LG59" s="503"/>
      <c r="LH59" s="503"/>
      <c r="LI59" s="503"/>
      <c r="LJ59" s="503"/>
      <c r="LK59" s="503"/>
      <c r="LL59" s="503"/>
      <c r="LM59" s="503"/>
    </row>
    <row r="60" spans="1:325" hidden="1">
      <c r="A60" s="474" t="str">
        <f>IF(OR(Data3!B19="Grand Total",Data3!B19=0),"",Data3!B19)</f>
        <v/>
      </c>
      <c r="B60" s="473" t="s">
        <v>505</v>
      </c>
      <c r="C60" s="517" t="str">
        <f ca="1">IFERROR(VLOOKUP(A60,Rezultatai!$B$44:$C$106,2,FALSE) &amp; " finansavimo sutarčių rengimas ir sudarymas","")</f>
        <v/>
      </c>
      <c r="D60" s="528"/>
      <c r="E60" s="496"/>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c r="CH60" s="503"/>
      <c r="CI60" s="503"/>
      <c r="CJ60" s="503"/>
      <c r="CK60" s="503"/>
      <c r="CL60" s="503"/>
      <c r="CM60" s="503"/>
      <c r="CN60" s="503"/>
      <c r="CO60" s="503"/>
      <c r="CP60" s="503"/>
      <c r="CQ60" s="503"/>
      <c r="CR60" s="503"/>
      <c r="CS60" s="503"/>
      <c r="CT60" s="503"/>
      <c r="CU60" s="503"/>
      <c r="CV60" s="503"/>
      <c r="CW60" s="503"/>
      <c r="CX60" s="503"/>
      <c r="CY60" s="503"/>
      <c r="CZ60" s="503"/>
      <c r="DA60" s="503"/>
      <c r="DB60" s="503"/>
      <c r="DC60" s="503"/>
      <c r="DD60" s="503"/>
      <c r="DE60" s="503"/>
      <c r="DF60" s="503"/>
      <c r="DG60" s="503"/>
      <c r="DH60" s="503"/>
      <c r="DI60" s="503"/>
      <c r="DJ60" s="503"/>
      <c r="DK60" s="503"/>
      <c r="DL60" s="503"/>
      <c r="DM60" s="503"/>
      <c r="DN60" s="503"/>
      <c r="DO60" s="503"/>
      <c r="DP60" s="503"/>
      <c r="DQ60" s="503"/>
      <c r="DR60" s="503"/>
      <c r="DS60" s="503"/>
      <c r="DT60" s="503"/>
      <c r="DU60" s="503"/>
      <c r="DV60" s="503"/>
      <c r="DW60" s="503"/>
      <c r="DX60" s="503"/>
      <c r="DY60" s="503"/>
      <c r="DZ60" s="503"/>
      <c r="EA60" s="503"/>
      <c r="EB60" s="503"/>
      <c r="EC60" s="503"/>
      <c r="ED60" s="503"/>
      <c r="EE60" s="503"/>
      <c r="EF60" s="503"/>
      <c r="EG60" s="503"/>
      <c r="EH60" s="503"/>
      <c r="EI60" s="503"/>
      <c r="EJ60" s="503"/>
      <c r="EK60" s="503"/>
      <c r="EL60" s="503"/>
      <c r="EM60" s="503"/>
      <c r="EN60" s="503"/>
      <c r="EO60" s="503"/>
      <c r="EP60" s="503"/>
      <c r="EQ60" s="503"/>
      <c r="ER60" s="503"/>
      <c r="ES60" s="503"/>
      <c r="ET60" s="503"/>
      <c r="EU60" s="503"/>
      <c r="EV60" s="503"/>
      <c r="EW60" s="503"/>
      <c r="EX60" s="503"/>
      <c r="EY60" s="503"/>
      <c r="EZ60" s="503"/>
      <c r="FA60" s="503"/>
      <c r="FB60" s="503"/>
      <c r="FC60" s="503"/>
      <c r="FD60" s="503"/>
      <c r="FE60" s="503"/>
      <c r="FF60" s="503"/>
      <c r="FG60" s="503"/>
      <c r="FH60" s="503"/>
      <c r="FI60" s="503"/>
      <c r="FJ60" s="503"/>
      <c r="FK60" s="503"/>
      <c r="FL60" s="503"/>
      <c r="FM60" s="503"/>
      <c r="FN60" s="503"/>
      <c r="FO60" s="503"/>
      <c r="FP60" s="503"/>
      <c r="FQ60" s="503"/>
      <c r="FR60" s="503"/>
      <c r="FS60" s="503"/>
      <c r="FT60" s="503"/>
      <c r="FU60" s="503"/>
      <c r="FV60" s="503"/>
      <c r="FW60" s="503"/>
      <c r="FX60" s="503"/>
      <c r="FY60" s="503"/>
      <c r="FZ60" s="503"/>
      <c r="GA60" s="503"/>
      <c r="GB60" s="503"/>
      <c r="GC60" s="503"/>
      <c r="GD60" s="503"/>
      <c r="GE60" s="503"/>
      <c r="GF60" s="503"/>
      <c r="GG60" s="503"/>
      <c r="GH60" s="503"/>
      <c r="GI60" s="503"/>
      <c r="GJ60" s="503"/>
      <c r="GK60" s="503"/>
      <c r="GL60" s="503"/>
      <c r="GM60" s="503"/>
      <c r="GN60" s="503"/>
      <c r="GO60" s="503"/>
      <c r="GP60" s="503"/>
      <c r="GQ60" s="503"/>
      <c r="GR60" s="503"/>
      <c r="GS60" s="503"/>
      <c r="GT60" s="503"/>
      <c r="GU60" s="503"/>
      <c r="GV60" s="503"/>
      <c r="GW60" s="503"/>
      <c r="GX60" s="503"/>
      <c r="GY60" s="503"/>
      <c r="GZ60" s="503"/>
      <c r="HA60" s="503"/>
      <c r="HB60" s="503"/>
      <c r="HC60" s="503"/>
      <c r="HD60" s="503"/>
      <c r="HE60" s="503"/>
      <c r="HF60" s="503"/>
      <c r="HG60" s="503"/>
      <c r="HH60" s="503"/>
      <c r="HI60" s="503"/>
      <c r="HJ60" s="503"/>
      <c r="HK60" s="503"/>
      <c r="HL60" s="503"/>
      <c r="HM60" s="503"/>
      <c r="HN60" s="503"/>
      <c r="HO60" s="503"/>
      <c r="HP60" s="503"/>
      <c r="HQ60" s="503"/>
      <c r="HR60" s="503"/>
      <c r="HS60" s="503"/>
      <c r="HT60" s="503"/>
      <c r="HU60" s="503"/>
      <c r="HV60" s="503"/>
      <c r="HW60" s="503"/>
      <c r="HX60" s="503"/>
      <c r="HY60" s="503"/>
      <c r="HZ60" s="503"/>
      <c r="IA60" s="503"/>
      <c r="IB60" s="503"/>
      <c r="IC60" s="503"/>
      <c r="ID60" s="503"/>
      <c r="IE60" s="503"/>
      <c r="IF60" s="503"/>
      <c r="IG60" s="503"/>
      <c r="IH60" s="503"/>
      <c r="II60" s="503"/>
      <c r="IJ60" s="503"/>
      <c r="IK60" s="503"/>
      <c r="IL60" s="503"/>
      <c r="IM60" s="503"/>
      <c r="IN60" s="503"/>
      <c r="IO60" s="503"/>
      <c r="IP60" s="503"/>
      <c r="IQ60" s="503"/>
      <c r="IR60" s="503"/>
      <c r="IS60" s="503"/>
      <c r="IT60" s="503"/>
      <c r="IU60" s="503"/>
      <c r="IV60" s="503"/>
      <c r="IW60" s="503"/>
      <c r="IX60" s="503"/>
      <c r="IY60" s="503"/>
      <c r="IZ60" s="503"/>
      <c r="JA60" s="503"/>
      <c r="JB60" s="503"/>
      <c r="JC60" s="503"/>
      <c r="JD60" s="503"/>
      <c r="JE60" s="503"/>
      <c r="JF60" s="503"/>
      <c r="JG60" s="503"/>
      <c r="JH60" s="503"/>
      <c r="JI60" s="503"/>
      <c r="JJ60" s="503"/>
      <c r="JK60" s="503"/>
      <c r="JL60" s="503"/>
      <c r="JM60" s="503"/>
      <c r="JN60" s="503"/>
      <c r="JO60" s="503"/>
      <c r="JP60" s="503"/>
      <c r="JQ60" s="503"/>
      <c r="JR60" s="503"/>
      <c r="JS60" s="503"/>
      <c r="JT60" s="503"/>
      <c r="JU60" s="503"/>
      <c r="JV60" s="503"/>
      <c r="JW60" s="503"/>
      <c r="JX60" s="503"/>
      <c r="JY60" s="503"/>
      <c r="JZ60" s="503"/>
      <c r="KA60" s="503"/>
      <c r="KB60" s="503"/>
      <c r="KC60" s="503"/>
      <c r="KD60" s="503"/>
      <c r="KE60" s="503"/>
      <c r="KF60" s="503"/>
      <c r="KG60" s="503"/>
      <c r="KH60" s="503"/>
      <c r="KI60" s="503"/>
      <c r="KJ60" s="503"/>
      <c r="KK60" s="503"/>
      <c r="KL60" s="503"/>
      <c r="KM60" s="503"/>
      <c r="KN60" s="503"/>
      <c r="KO60" s="503"/>
      <c r="KP60" s="503"/>
      <c r="KQ60" s="503"/>
      <c r="KR60" s="503"/>
      <c r="KS60" s="503"/>
      <c r="KT60" s="503"/>
      <c r="KU60" s="503"/>
      <c r="KV60" s="503"/>
      <c r="KW60" s="503"/>
      <c r="KX60" s="503"/>
      <c r="KY60" s="503"/>
      <c r="KZ60" s="503"/>
      <c r="LA60" s="503"/>
      <c r="LB60" s="503"/>
      <c r="LC60" s="503"/>
      <c r="LD60" s="503"/>
      <c r="LE60" s="503"/>
      <c r="LF60" s="503"/>
      <c r="LG60" s="503"/>
      <c r="LH60" s="503"/>
      <c r="LI60" s="503"/>
      <c r="LJ60" s="503"/>
      <c r="LK60" s="503"/>
      <c r="LL60" s="503"/>
      <c r="LM60" s="503"/>
    </row>
    <row r="61" spans="1:325" hidden="1">
      <c r="A61" s="474" t="str">
        <f>IF(OR(Data3!B19="Grand Total",Data3!B19=0),"",Data3!B19)</f>
        <v/>
      </c>
      <c r="B61" s="473" t="s">
        <v>506</v>
      </c>
      <c r="C61" s="517" t="str">
        <f ca="1">IFERROR(VLOOKUP(A61,Rezultatai!$B$44:$C$106,2,FALSE) &amp; " finansavimo sutarčių rengimas ir sudarymas","")</f>
        <v/>
      </c>
      <c r="D61" s="528"/>
      <c r="E61" s="496"/>
      <c r="F61" s="503"/>
      <c r="G61" s="503"/>
      <c r="H61" s="503"/>
      <c r="I61" s="503"/>
      <c r="J61" s="503"/>
      <c r="K61" s="503"/>
      <c r="L61" s="503"/>
      <c r="M61" s="503"/>
      <c r="N61" s="503"/>
      <c r="O61" s="503"/>
      <c r="P61" s="503"/>
      <c r="Q61" s="503"/>
      <c r="R61" s="503"/>
      <c r="S61" s="503"/>
      <c r="T61" s="503"/>
      <c r="U61" s="503"/>
      <c r="V61" s="503"/>
      <c r="W61" s="503"/>
      <c r="X61" s="503"/>
      <c r="Y61" s="503"/>
      <c r="Z61" s="503"/>
      <c r="AA61" s="503"/>
      <c r="AB61" s="503"/>
      <c r="AC61" s="503"/>
      <c r="AD61" s="503"/>
      <c r="AE61" s="503"/>
      <c r="AF61" s="503"/>
      <c r="AG61" s="503"/>
      <c r="AH61" s="503"/>
      <c r="AI61" s="503"/>
      <c r="AJ61" s="503"/>
      <c r="AK61" s="503"/>
      <c r="AL61" s="503"/>
      <c r="AM61" s="503"/>
      <c r="AN61" s="503"/>
      <c r="AO61" s="503"/>
      <c r="AP61" s="503"/>
      <c r="AQ61" s="503"/>
      <c r="AR61" s="503"/>
      <c r="AS61" s="503"/>
      <c r="AT61" s="503"/>
      <c r="AU61" s="503"/>
      <c r="AV61" s="503"/>
      <c r="AW61" s="503"/>
      <c r="AX61" s="503"/>
      <c r="AY61" s="503"/>
      <c r="AZ61" s="503"/>
      <c r="BA61" s="503"/>
      <c r="BB61" s="503"/>
      <c r="BC61" s="503"/>
      <c r="BD61" s="503"/>
      <c r="BE61" s="503"/>
      <c r="BF61" s="503"/>
      <c r="BG61" s="503"/>
      <c r="BH61" s="503"/>
      <c r="BI61" s="503"/>
      <c r="BJ61" s="503"/>
      <c r="BK61" s="503"/>
      <c r="BL61" s="503"/>
      <c r="BM61" s="503"/>
      <c r="BN61" s="503"/>
      <c r="BO61" s="503"/>
      <c r="BP61" s="503"/>
      <c r="BQ61" s="503"/>
      <c r="BR61" s="503"/>
      <c r="BS61" s="503"/>
      <c r="BT61" s="503"/>
      <c r="BU61" s="503"/>
      <c r="BV61" s="503"/>
      <c r="BW61" s="503"/>
      <c r="BX61" s="503"/>
      <c r="BY61" s="503"/>
      <c r="BZ61" s="503"/>
      <c r="CA61" s="503"/>
      <c r="CB61" s="503"/>
      <c r="CC61" s="503"/>
      <c r="CD61" s="503"/>
      <c r="CE61" s="503"/>
      <c r="CF61" s="503"/>
      <c r="CG61" s="503"/>
      <c r="CH61" s="503"/>
      <c r="CI61" s="503"/>
      <c r="CJ61" s="503"/>
      <c r="CK61" s="503"/>
      <c r="CL61" s="503"/>
      <c r="CM61" s="503"/>
      <c r="CN61" s="503"/>
      <c r="CO61" s="503"/>
      <c r="CP61" s="503"/>
      <c r="CQ61" s="503"/>
      <c r="CR61" s="503"/>
      <c r="CS61" s="503"/>
      <c r="CT61" s="503"/>
      <c r="CU61" s="503"/>
      <c r="CV61" s="503"/>
      <c r="CW61" s="503"/>
      <c r="CX61" s="503"/>
      <c r="CY61" s="503"/>
      <c r="CZ61" s="503"/>
      <c r="DA61" s="503"/>
      <c r="DB61" s="503"/>
      <c r="DC61" s="503"/>
      <c r="DD61" s="503"/>
      <c r="DE61" s="503"/>
      <c r="DF61" s="503"/>
      <c r="DG61" s="503"/>
      <c r="DH61" s="503"/>
      <c r="DI61" s="503"/>
      <c r="DJ61" s="503"/>
      <c r="DK61" s="503"/>
      <c r="DL61" s="503"/>
      <c r="DM61" s="503"/>
      <c r="DN61" s="503"/>
      <c r="DO61" s="503"/>
      <c r="DP61" s="503"/>
      <c r="DQ61" s="503"/>
      <c r="DR61" s="503"/>
      <c r="DS61" s="503"/>
      <c r="DT61" s="503"/>
      <c r="DU61" s="503"/>
      <c r="DV61" s="503"/>
      <c r="DW61" s="503"/>
      <c r="DX61" s="503"/>
      <c r="DY61" s="503"/>
      <c r="DZ61" s="503"/>
      <c r="EA61" s="503"/>
      <c r="EB61" s="503"/>
      <c r="EC61" s="503"/>
      <c r="ED61" s="503"/>
      <c r="EE61" s="503"/>
      <c r="EF61" s="503"/>
      <c r="EG61" s="503"/>
      <c r="EH61" s="503"/>
      <c r="EI61" s="503"/>
      <c r="EJ61" s="503"/>
      <c r="EK61" s="503"/>
      <c r="EL61" s="503"/>
      <c r="EM61" s="503"/>
      <c r="EN61" s="503"/>
      <c r="EO61" s="503"/>
      <c r="EP61" s="503"/>
      <c r="EQ61" s="503"/>
      <c r="ER61" s="503"/>
      <c r="ES61" s="503"/>
      <c r="ET61" s="503"/>
      <c r="EU61" s="503"/>
      <c r="EV61" s="503"/>
      <c r="EW61" s="503"/>
      <c r="EX61" s="503"/>
      <c r="EY61" s="503"/>
      <c r="EZ61" s="503"/>
      <c r="FA61" s="503"/>
      <c r="FB61" s="503"/>
      <c r="FC61" s="503"/>
      <c r="FD61" s="503"/>
      <c r="FE61" s="503"/>
      <c r="FF61" s="503"/>
      <c r="FG61" s="503"/>
      <c r="FH61" s="503"/>
      <c r="FI61" s="503"/>
      <c r="FJ61" s="503"/>
      <c r="FK61" s="503"/>
      <c r="FL61" s="503"/>
      <c r="FM61" s="503"/>
      <c r="FN61" s="503"/>
      <c r="FO61" s="503"/>
      <c r="FP61" s="503"/>
      <c r="FQ61" s="503"/>
      <c r="FR61" s="503"/>
      <c r="FS61" s="503"/>
      <c r="FT61" s="503"/>
      <c r="FU61" s="503"/>
      <c r="FV61" s="503"/>
      <c r="FW61" s="503"/>
      <c r="FX61" s="503"/>
      <c r="FY61" s="503"/>
      <c r="FZ61" s="503"/>
      <c r="GA61" s="503"/>
      <c r="GB61" s="503"/>
      <c r="GC61" s="503"/>
      <c r="GD61" s="503"/>
      <c r="GE61" s="503"/>
      <c r="GF61" s="503"/>
      <c r="GG61" s="503"/>
      <c r="GH61" s="503"/>
      <c r="GI61" s="503"/>
      <c r="GJ61" s="503"/>
      <c r="GK61" s="503"/>
      <c r="GL61" s="503"/>
      <c r="GM61" s="503"/>
      <c r="GN61" s="503"/>
      <c r="GO61" s="503"/>
      <c r="GP61" s="503"/>
      <c r="GQ61" s="503"/>
      <c r="GR61" s="503"/>
      <c r="GS61" s="503"/>
      <c r="GT61" s="503"/>
      <c r="GU61" s="503"/>
      <c r="GV61" s="503"/>
      <c r="GW61" s="503"/>
      <c r="GX61" s="503"/>
      <c r="GY61" s="503"/>
      <c r="GZ61" s="503"/>
      <c r="HA61" s="503"/>
      <c r="HB61" s="503"/>
      <c r="HC61" s="503"/>
      <c r="HD61" s="503"/>
      <c r="HE61" s="503"/>
      <c r="HF61" s="503"/>
      <c r="HG61" s="503"/>
      <c r="HH61" s="503"/>
      <c r="HI61" s="503"/>
      <c r="HJ61" s="503"/>
      <c r="HK61" s="503"/>
      <c r="HL61" s="503"/>
      <c r="HM61" s="503"/>
      <c r="HN61" s="503"/>
      <c r="HO61" s="503"/>
      <c r="HP61" s="503"/>
      <c r="HQ61" s="503"/>
      <c r="HR61" s="503"/>
      <c r="HS61" s="503"/>
      <c r="HT61" s="503"/>
      <c r="HU61" s="503"/>
      <c r="HV61" s="503"/>
      <c r="HW61" s="503"/>
      <c r="HX61" s="503"/>
      <c r="HY61" s="503"/>
      <c r="HZ61" s="503"/>
      <c r="IA61" s="503"/>
      <c r="IB61" s="503"/>
      <c r="IC61" s="503"/>
      <c r="ID61" s="503"/>
      <c r="IE61" s="503"/>
      <c r="IF61" s="503"/>
      <c r="IG61" s="503"/>
      <c r="IH61" s="503"/>
      <c r="II61" s="503"/>
      <c r="IJ61" s="503"/>
      <c r="IK61" s="503"/>
      <c r="IL61" s="503"/>
      <c r="IM61" s="503"/>
      <c r="IN61" s="503"/>
      <c r="IO61" s="503"/>
      <c r="IP61" s="503"/>
      <c r="IQ61" s="503"/>
      <c r="IR61" s="503"/>
      <c r="IS61" s="503"/>
      <c r="IT61" s="503"/>
      <c r="IU61" s="503"/>
      <c r="IV61" s="503"/>
      <c r="IW61" s="503"/>
      <c r="IX61" s="503"/>
      <c r="IY61" s="503"/>
      <c r="IZ61" s="503"/>
      <c r="JA61" s="503"/>
      <c r="JB61" s="503"/>
      <c r="JC61" s="503"/>
      <c r="JD61" s="503"/>
      <c r="JE61" s="503"/>
      <c r="JF61" s="503"/>
      <c r="JG61" s="503"/>
      <c r="JH61" s="503"/>
      <c r="JI61" s="503"/>
      <c r="JJ61" s="503"/>
      <c r="JK61" s="503"/>
      <c r="JL61" s="503"/>
      <c r="JM61" s="503"/>
      <c r="JN61" s="503"/>
      <c r="JO61" s="503"/>
      <c r="JP61" s="503"/>
      <c r="JQ61" s="503"/>
      <c r="JR61" s="503"/>
      <c r="JS61" s="503"/>
      <c r="JT61" s="503"/>
      <c r="JU61" s="503"/>
      <c r="JV61" s="503"/>
      <c r="JW61" s="503"/>
      <c r="JX61" s="503"/>
      <c r="JY61" s="503"/>
      <c r="JZ61" s="503"/>
      <c r="KA61" s="503"/>
      <c r="KB61" s="503"/>
      <c r="KC61" s="503"/>
      <c r="KD61" s="503"/>
      <c r="KE61" s="503"/>
      <c r="KF61" s="503"/>
      <c r="KG61" s="503"/>
      <c r="KH61" s="503"/>
      <c r="KI61" s="503"/>
      <c r="KJ61" s="503"/>
      <c r="KK61" s="503"/>
      <c r="KL61" s="503"/>
      <c r="KM61" s="503"/>
      <c r="KN61" s="503"/>
      <c r="KO61" s="503"/>
      <c r="KP61" s="503"/>
      <c r="KQ61" s="503"/>
      <c r="KR61" s="503"/>
      <c r="KS61" s="503"/>
      <c r="KT61" s="503"/>
      <c r="KU61" s="503"/>
      <c r="KV61" s="503"/>
      <c r="KW61" s="503"/>
      <c r="KX61" s="503"/>
      <c r="KY61" s="503"/>
      <c r="KZ61" s="503"/>
      <c r="LA61" s="503"/>
      <c r="LB61" s="503"/>
      <c r="LC61" s="503"/>
      <c r="LD61" s="503"/>
      <c r="LE61" s="503"/>
      <c r="LF61" s="503"/>
      <c r="LG61" s="503"/>
      <c r="LH61" s="503"/>
      <c r="LI61" s="503"/>
      <c r="LJ61" s="503"/>
      <c r="LK61" s="503"/>
      <c r="LL61" s="503"/>
      <c r="LM61" s="503"/>
    </row>
    <row r="62" spans="1:325">
      <c r="A62" s="474"/>
      <c r="B62" s="524" t="s">
        <v>452</v>
      </c>
      <c r="C62" s="525" t="s">
        <v>531</v>
      </c>
      <c r="D62" s="529">
        <f>SUM(D63:D77)</f>
        <v>0</v>
      </c>
      <c r="E62" s="504"/>
      <c r="F62" s="747"/>
      <c r="G62" s="748"/>
      <c r="H62" s="748"/>
      <c r="I62" s="748"/>
      <c r="J62" s="748"/>
      <c r="K62" s="748"/>
      <c r="L62" s="748"/>
      <c r="M62" s="748"/>
      <c r="N62" s="748"/>
      <c r="O62" s="748"/>
      <c r="P62" s="748"/>
      <c r="Q62" s="748"/>
      <c r="R62" s="748"/>
      <c r="S62" s="748"/>
      <c r="T62" s="748"/>
      <c r="U62" s="748"/>
      <c r="V62" s="748"/>
      <c r="W62" s="748"/>
      <c r="X62" s="748"/>
      <c r="Y62" s="748"/>
      <c r="Z62" s="748"/>
      <c r="AA62" s="748"/>
      <c r="AB62" s="748"/>
      <c r="AC62" s="748"/>
      <c r="AD62" s="748"/>
      <c r="AE62" s="748"/>
      <c r="AF62" s="748"/>
      <c r="AG62" s="748"/>
      <c r="AH62" s="748"/>
      <c r="AI62" s="748"/>
      <c r="AJ62" s="748"/>
      <c r="AK62" s="748"/>
      <c r="AL62" s="748"/>
      <c r="AM62" s="748"/>
      <c r="AN62" s="748"/>
      <c r="AO62" s="748"/>
      <c r="AP62" s="748"/>
      <c r="AQ62" s="748"/>
      <c r="AR62" s="748"/>
      <c r="AS62" s="748"/>
      <c r="AT62" s="748"/>
      <c r="AU62" s="748"/>
      <c r="AV62" s="748"/>
      <c r="AW62" s="748"/>
      <c r="AX62" s="748"/>
      <c r="AY62" s="748"/>
      <c r="AZ62" s="748"/>
      <c r="BA62" s="748"/>
      <c r="BB62" s="748"/>
      <c r="BC62" s="748"/>
      <c r="BD62" s="748"/>
      <c r="BE62" s="748"/>
      <c r="BF62" s="748"/>
      <c r="BG62" s="748"/>
      <c r="BH62" s="748"/>
      <c r="BI62" s="748"/>
      <c r="BJ62" s="748"/>
      <c r="BK62" s="748"/>
      <c r="BL62" s="748"/>
      <c r="BM62" s="748"/>
      <c r="BN62" s="748"/>
      <c r="BO62" s="748"/>
      <c r="BP62" s="748"/>
      <c r="BQ62" s="748"/>
      <c r="BR62" s="748"/>
      <c r="BS62" s="748"/>
      <c r="BT62" s="748"/>
      <c r="BU62" s="748"/>
      <c r="BV62" s="748"/>
      <c r="BW62" s="748"/>
      <c r="BX62" s="748"/>
      <c r="BY62" s="748"/>
      <c r="BZ62" s="748"/>
      <c r="CA62" s="748"/>
      <c r="CB62" s="748"/>
      <c r="CC62" s="748"/>
      <c r="CD62" s="748"/>
      <c r="CE62" s="748"/>
      <c r="CF62" s="748"/>
      <c r="CG62" s="748"/>
      <c r="CH62" s="748"/>
      <c r="CI62" s="748"/>
      <c r="CJ62" s="748"/>
      <c r="CK62" s="748"/>
      <c r="CL62" s="748"/>
      <c r="CM62" s="748"/>
      <c r="CN62" s="748"/>
      <c r="CO62" s="748"/>
      <c r="CP62" s="748"/>
      <c r="CQ62" s="748"/>
      <c r="CR62" s="748"/>
      <c r="CS62" s="748"/>
      <c r="CT62" s="748"/>
      <c r="CU62" s="748"/>
      <c r="CV62" s="748"/>
      <c r="CW62" s="748"/>
      <c r="CX62" s="748"/>
      <c r="CY62" s="748"/>
      <c r="CZ62" s="748"/>
      <c r="DA62" s="748"/>
      <c r="DB62" s="748"/>
      <c r="DC62" s="748"/>
      <c r="DD62" s="748"/>
      <c r="DE62" s="748"/>
      <c r="DF62" s="748"/>
      <c r="DG62" s="748"/>
      <c r="DH62" s="748"/>
      <c r="DI62" s="748"/>
      <c r="DJ62" s="748"/>
      <c r="DK62" s="748"/>
      <c r="DL62" s="748"/>
      <c r="DM62" s="748"/>
      <c r="DN62" s="748"/>
      <c r="DO62" s="748"/>
      <c r="DP62" s="748"/>
      <c r="DQ62" s="748"/>
      <c r="DR62" s="748"/>
      <c r="DS62" s="748"/>
      <c r="DT62" s="748"/>
      <c r="DU62" s="748"/>
      <c r="DV62" s="748"/>
      <c r="DW62" s="748"/>
      <c r="DX62" s="748"/>
      <c r="DY62" s="748"/>
      <c r="DZ62" s="748"/>
      <c r="EA62" s="748"/>
      <c r="EB62" s="748"/>
      <c r="EC62" s="748"/>
      <c r="ED62" s="748"/>
      <c r="EE62" s="748"/>
      <c r="EF62" s="748"/>
      <c r="EG62" s="748"/>
      <c r="EH62" s="748"/>
      <c r="EI62" s="748"/>
      <c r="EJ62" s="748"/>
      <c r="EK62" s="748"/>
      <c r="EL62" s="748"/>
      <c r="EM62" s="748"/>
      <c r="EN62" s="748"/>
      <c r="EO62" s="748"/>
      <c r="EP62" s="748"/>
      <c r="EQ62" s="748"/>
      <c r="ER62" s="748"/>
      <c r="ES62" s="748"/>
      <c r="ET62" s="748"/>
      <c r="EU62" s="748"/>
      <c r="EV62" s="748"/>
      <c r="EW62" s="748"/>
      <c r="EX62" s="748"/>
      <c r="EY62" s="748"/>
      <c r="EZ62" s="748"/>
      <c r="FA62" s="748"/>
      <c r="FB62" s="748"/>
      <c r="FC62" s="748"/>
      <c r="FD62" s="748"/>
      <c r="FE62" s="748"/>
      <c r="FF62" s="748"/>
      <c r="FG62" s="748"/>
      <c r="FH62" s="748"/>
      <c r="FI62" s="748"/>
      <c r="FJ62" s="748"/>
      <c r="FK62" s="748"/>
      <c r="FL62" s="748"/>
      <c r="FM62" s="748"/>
      <c r="FN62" s="748"/>
      <c r="FO62" s="748"/>
      <c r="FP62" s="748"/>
      <c r="FQ62" s="748"/>
      <c r="FR62" s="748"/>
      <c r="FS62" s="748"/>
      <c r="FT62" s="748"/>
      <c r="FU62" s="748"/>
      <c r="FV62" s="748"/>
      <c r="FW62" s="748"/>
      <c r="FX62" s="748"/>
      <c r="FY62" s="748"/>
      <c r="FZ62" s="748"/>
      <c r="GA62" s="748"/>
      <c r="GB62" s="748"/>
      <c r="GC62" s="748"/>
      <c r="GD62" s="748"/>
      <c r="GE62" s="748"/>
      <c r="GF62" s="748"/>
      <c r="GG62" s="748"/>
      <c r="GH62" s="748"/>
      <c r="GI62" s="748"/>
      <c r="GJ62" s="748"/>
      <c r="GK62" s="748"/>
      <c r="GL62" s="748"/>
      <c r="GM62" s="748"/>
      <c r="GN62" s="748"/>
      <c r="GO62" s="748"/>
      <c r="GP62" s="748"/>
      <c r="GQ62" s="748"/>
      <c r="GR62" s="748"/>
      <c r="GS62" s="748"/>
      <c r="GT62" s="748"/>
      <c r="GU62" s="748"/>
      <c r="GV62" s="748"/>
      <c r="GW62" s="748"/>
      <c r="GX62" s="748"/>
      <c r="GY62" s="748"/>
      <c r="GZ62" s="748"/>
      <c r="HA62" s="748"/>
      <c r="HB62" s="748"/>
      <c r="HC62" s="748"/>
      <c r="HD62" s="748"/>
      <c r="HE62" s="748"/>
      <c r="HF62" s="748"/>
      <c r="HG62" s="748"/>
      <c r="HH62" s="748"/>
      <c r="HI62" s="748"/>
      <c r="HJ62" s="748"/>
      <c r="HK62" s="748"/>
      <c r="HL62" s="748"/>
      <c r="HM62" s="748"/>
      <c r="HN62" s="748"/>
      <c r="HO62" s="748"/>
      <c r="HP62" s="748"/>
      <c r="HQ62" s="748"/>
      <c r="HR62" s="748"/>
      <c r="HS62" s="748"/>
      <c r="HT62" s="748"/>
      <c r="HU62" s="748"/>
      <c r="HV62" s="748"/>
      <c r="HW62" s="748"/>
      <c r="HX62" s="748"/>
      <c r="HY62" s="748"/>
      <c r="HZ62" s="748"/>
      <c r="IA62" s="748"/>
      <c r="IB62" s="748"/>
      <c r="IC62" s="748"/>
      <c r="ID62" s="748"/>
      <c r="IE62" s="748"/>
      <c r="IF62" s="748"/>
      <c r="IG62" s="748"/>
      <c r="IH62" s="748"/>
      <c r="II62" s="748"/>
      <c r="IJ62" s="748"/>
      <c r="IK62" s="748"/>
      <c r="IL62" s="748"/>
      <c r="IM62" s="748"/>
      <c r="IN62" s="748"/>
      <c r="IO62" s="748"/>
      <c r="IP62" s="748"/>
      <c r="IQ62" s="748"/>
      <c r="IR62" s="748"/>
      <c r="IS62" s="748"/>
      <c r="IT62" s="748"/>
      <c r="IU62" s="748"/>
      <c r="IV62" s="748"/>
      <c r="IW62" s="748"/>
      <c r="IX62" s="748"/>
      <c r="IY62" s="748"/>
      <c r="IZ62" s="748"/>
      <c r="JA62" s="748"/>
      <c r="JB62" s="748"/>
      <c r="JC62" s="748"/>
      <c r="JD62" s="748"/>
      <c r="JE62" s="748"/>
      <c r="JF62" s="748"/>
      <c r="JG62" s="748"/>
      <c r="JH62" s="748"/>
      <c r="JI62" s="748"/>
      <c r="JJ62" s="748"/>
      <c r="JK62" s="748"/>
      <c r="JL62" s="748"/>
      <c r="JM62" s="748"/>
      <c r="JN62" s="748"/>
      <c r="JO62" s="748"/>
      <c r="JP62" s="748"/>
      <c r="JQ62" s="748"/>
      <c r="JR62" s="748"/>
      <c r="JS62" s="748"/>
      <c r="JT62" s="748"/>
      <c r="JU62" s="748"/>
      <c r="JV62" s="748"/>
      <c r="JW62" s="748"/>
      <c r="JX62" s="748"/>
      <c r="JY62" s="748"/>
      <c r="JZ62" s="748"/>
      <c r="KA62" s="748"/>
      <c r="KB62" s="748"/>
      <c r="KC62" s="748"/>
      <c r="KD62" s="748"/>
      <c r="KE62" s="748"/>
      <c r="KF62" s="748"/>
      <c r="KG62" s="748"/>
      <c r="KH62" s="748"/>
      <c r="KI62" s="748"/>
      <c r="KJ62" s="748"/>
      <c r="KK62" s="748"/>
      <c r="KL62" s="748"/>
      <c r="KM62" s="748"/>
      <c r="KN62" s="748"/>
      <c r="KO62" s="748"/>
      <c r="KP62" s="748"/>
      <c r="KQ62" s="748"/>
      <c r="KR62" s="748"/>
      <c r="KS62" s="748"/>
      <c r="KT62" s="748"/>
      <c r="KU62" s="748"/>
      <c r="KV62" s="748"/>
      <c r="KW62" s="748"/>
      <c r="KX62" s="748"/>
      <c r="KY62" s="748"/>
      <c r="KZ62" s="748"/>
      <c r="LA62" s="748"/>
      <c r="LB62" s="748"/>
      <c r="LC62" s="748"/>
      <c r="LD62" s="748"/>
      <c r="LE62" s="748"/>
      <c r="LF62" s="748"/>
      <c r="LG62" s="748"/>
      <c r="LH62" s="748"/>
      <c r="LI62" s="748"/>
      <c r="LJ62" s="748"/>
      <c r="LK62" s="748"/>
      <c r="LL62" s="748"/>
      <c r="LM62" s="749"/>
    </row>
    <row r="63" spans="1:325" s="3" customFormat="1">
      <c r="A63" s="474" t="str">
        <f>IF(OR(Data3!B5="Grand Total",Data3!B5=0),"",Data3!B5)</f>
        <v>E.2.1.</v>
      </c>
      <c r="B63" s="473" t="s">
        <v>451</v>
      </c>
      <c r="C63" s="517" t="str">
        <f ca="1">IFERROR(VLOOKUP(A63,Rezultatai!$B$44:$C$106,2,FALSE),"")</f>
        <v>Vystomojo bendradarbiavimo projektų finansavimas</v>
      </c>
      <c r="D63" s="528"/>
      <c r="E63" s="496"/>
      <c r="F63" s="503"/>
      <c r="G63" s="503"/>
      <c r="H63" s="503"/>
      <c r="I63" s="503"/>
      <c r="J63" s="503" t="s">
        <v>614</v>
      </c>
      <c r="K63" s="503" t="s">
        <v>614</v>
      </c>
      <c r="L63" s="503" t="s">
        <v>614</v>
      </c>
      <c r="M63" s="503" t="s">
        <v>614</v>
      </c>
      <c r="N63" s="503" t="s">
        <v>614</v>
      </c>
      <c r="O63" s="503" t="s">
        <v>614</v>
      </c>
      <c r="P63" s="503" t="s">
        <v>614</v>
      </c>
      <c r="Q63" s="503" t="s">
        <v>614</v>
      </c>
      <c r="R63" s="503" t="s">
        <v>614</v>
      </c>
      <c r="S63" s="503" t="s">
        <v>614</v>
      </c>
      <c r="T63" s="503" t="s">
        <v>614</v>
      </c>
      <c r="U63" s="503" t="s">
        <v>614</v>
      </c>
      <c r="V63" s="503" t="s">
        <v>614</v>
      </c>
      <c r="W63" s="503" t="s">
        <v>614</v>
      </c>
      <c r="X63" s="503" t="s">
        <v>614</v>
      </c>
      <c r="Y63" s="503" t="s">
        <v>614</v>
      </c>
      <c r="Z63" s="503" t="s">
        <v>614</v>
      </c>
      <c r="AA63" s="503" t="s">
        <v>614</v>
      </c>
      <c r="AB63" s="503" t="s">
        <v>614</v>
      </c>
      <c r="AC63" s="503" t="s">
        <v>614</v>
      </c>
      <c r="AD63" s="503" t="s">
        <v>614</v>
      </c>
      <c r="AE63" s="503" t="s">
        <v>614</v>
      </c>
      <c r="AF63" s="503" t="s">
        <v>614</v>
      </c>
      <c r="AG63" s="503" t="s">
        <v>614</v>
      </c>
      <c r="AH63" s="503" t="s">
        <v>614</v>
      </c>
      <c r="AI63" s="503" t="s">
        <v>614</v>
      </c>
      <c r="AJ63" s="503" t="s">
        <v>614</v>
      </c>
      <c r="AK63" s="503" t="s">
        <v>614</v>
      </c>
      <c r="AL63" s="503" t="s">
        <v>614</v>
      </c>
      <c r="AM63" s="503" t="s">
        <v>614</v>
      </c>
      <c r="AN63" s="503" t="s">
        <v>614</v>
      </c>
      <c r="AO63" s="503" t="s">
        <v>614</v>
      </c>
      <c r="AP63" s="503"/>
      <c r="AQ63" s="503"/>
      <c r="AR63" s="503"/>
      <c r="AS63" s="503"/>
      <c r="AT63" s="503"/>
      <c r="AU63" s="503"/>
      <c r="AV63" s="503"/>
      <c r="AW63" s="503"/>
      <c r="AX63" s="503"/>
      <c r="AY63" s="503"/>
      <c r="AZ63" s="503"/>
      <c r="BA63" s="503"/>
      <c r="BB63" s="503"/>
      <c r="BC63" s="503"/>
      <c r="BD63" s="503"/>
      <c r="BE63" s="503"/>
      <c r="BF63" s="503"/>
      <c r="BG63" s="503"/>
      <c r="BH63" s="503"/>
      <c r="BI63" s="503"/>
      <c r="BJ63" s="503"/>
      <c r="BK63" s="503"/>
      <c r="BL63" s="503"/>
      <c r="BM63" s="503"/>
      <c r="BN63" s="503"/>
      <c r="BO63" s="503"/>
      <c r="BP63" s="503"/>
      <c r="BQ63" s="503"/>
      <c r="BR63" s="503"/>
      <c r="BS63" s="503"/>
      <c r="BT63" s="503"/>
      <c r="BU63" s="503"/>
      <c r="BV63" s="503"/>
      <c r="BW63" s="503"/>
      <c r="BX63" s="503"/>
      <c r="BY63" s="503"/>
      <c r="BZ63" s="503"/>
      <c r="CA63" s="503"/>
      <c r="CB63" s="503"/>
      <c r="CC63" s="503"/>
      <c r="CD63" s="503"/>
      <c r="CE63" s="503"/>
      <c r="CF63" s="503"/>
      <c r="CG63" s="503"/>
      <c r="CH63" s="503"/>
      <c r="CI63" s="503"/>
      <c r="CJ63" s="503"/>
      <c r="CK63" s="503"/>
      <c r="CL63" s="503"/>
      <c r="CM63" s="503"/>
      <c r="CN63" s="503"/>
      <c r="CO63" s="503"/>
      <c r="CP63" s="503"/>
      <c r="CQ63" s="503"/>
      <c r="CR63" s="503"/>
      <c r="CS63" s="503"/>
      <c r="CT63" s="503"/>
      <c r="CU63" s="503"/>
      <c r="CV63" s="503"/>
      <c r="CW63" s="503"/>
      <c r="CX63" s="503"/>
      <c r="CY63" s="503"/>
      <c r="CZ63" s="503"/>
      <c r="DA63" s="503"/>
      <c r="DB63" s="503"/>
      <c r="DC63" s="503"/>
      <c r="DD63" s="503"/>
      <c r="DE63" s="503"/>
      <c r="DF63" s="503"/>
      <c r="DG63" s="503"/>
      <c r="DH63" s="503"/>
      <c r="DI63" s="503"/>
      <c r="DJ63" s="503"/>
      <c r="DK63" s="503"/>
      <c r="DL63" s="503"/>
      <c r="DM63" s="503"/>
      <c r="DN63" s="503"/>
      <c r="DO63" s="503"/>
      <c r="DP63" s="503"/>
      <c r="DQ63" s="503"/>
      <c r="DR63" s="503"/>
      <c r="DS63" s="503"/>
      <c r="DT63" s="503"/>
      <c r="DU63" s="503"/>
      <c r="DV63" s="503"/>
      <c r="DW63" s="503"/>
      <c r="DX63" s="503"/>
      <c r="DY63" s="503"/>
      <c r="DZ63" s="503"/>
      <c r="EA63" s="503"/>
      <c r="EB63" s="503"/>
      <c r="EC63" s="503"/>
      <c r="ED63" s="503"/>
      <c r="EE63" s="503"/>
      <c r="EF63" s="503"/>
      <c r="EG63" s="503"/>
      <c r="EH63" s="503"/>
      <c r="EI63" s="503"/>
      <c r="EJ63" s="503"/>
      <c r="EK63" s="503"/>
      <c r="EL63" s="503"/>
      <c r="EM63" s="503"/>
      <c r="EN63" s="503"/>
      <c r="EO63" s="503"/>
      <c r="EP63" s="503"/>
      <c r="EQ63" s="503"/>
      <c r="ER63" s="503"/>
      <c r="ES63" s="503"/>
      <c r="ET63" s="503"/>
      <c r="EU63" s="503"/>
      <c r="EV63" s="503"/>
      <c r="EW63" s="503"/>
      <c r="EX63" s="503"/>
      <c r="EY63" s="503"/>
      <c r="EZ63" s="503"/>
      <c r="FA63" s="503"/>
      <c r="FB63" s="503"/>
      <c r="FC63" s="503"/>
      <c r="FD63" s="503"/>
      <c r="FE63" s="503"/>
      <c r="FF63" s="503"/>
      <c r="FG63" s="503"/>
      <c r="FH63" s="503"/>
      <c r="FI63" s="503"/>
      <c r="FJ63" s="503"/>
      <c r="FK63" s="503"/>
      <c r="FL63" s="503"/>
      <c r="FM63" s="503"/>
      <c r="FN63" s="503"/>
      <c r="FO63" s="503"/>
      <c r="FP63" s="503"/>
      <c r="FQ63" s="503"/>
      <c r="FR63" s="503"/>
      <c r="FS63" s="503"/>
      <c r="FT63" s="503"/>
      <c r="FU63" s="503"/>
      <c r="FV63" s="503"/>
      <c r="FW63" s="503"/>
      <c r="FX63" s="503"/>
      <c r="FY63" s="503"/>
      <c r="FZ63" s="503"/>
      <c r="GA63" s="503"/>
      <c r="GB63" s="503"/>
      <c r="GC63" s="503"/>
      <c r="GD63" s="503"/>
      <c r="GE63" s="503"/>
      <c r="GF63" s="503"/>
      <c r="GG63" s="503"/>
      <c r="GH63" s="503"/>
      <c r="GI63" s="503"/>
      <c r="GJ63" s="503"/>
      <c r="GK63" s="503"/>
      <c r="GL63" s="503"/>
      <c r="GM63" s="503"/>
      <c r="GN63" s="503"/>
      <c r="GO63" s="503"/>
      <c r="GP63" s="503"/>
      <c r="GQ63" s="503"/>
      <c r="GR63" s="503"/>
      <c r="GS63" s="503"/>
      <c r="GT63" s="503"/>
      <c r="GU63" s="503"/>
      <c r="GV63" s="503"/>
      <c r="GW63" s="503"/>
      <c r="GX63" s="503"/>
      <c r="GY63" s="503"/>
      <c r="GZ63" s="503"/>
      <c r="HA63" s="503"/>
      <c r="HB63" s="503"/>
      <c r="HC63" s="503"/>
      <c r="HD63" s="503"/>
      <c r="HE63" s="503"/>
      <c r="HF63" s="503"/>
      <c r="HG63" s="503"/>
      <c r="HH63" s="503"/>
      <c r="HI63" s="503"/>
      <c r="HJ63" s="503"/>
      <c r="HK63" s="503"/>
      <c r="HL63" s="503"/>
      <c r="HM63" s="503"/>
      <c r="HN63" s="503"/>
      <c r="HO63" s="503"/>
      <c r="HP63" s="503"/>
      <c r="HQ63" s="503"/>
      <c r="HR63" s="503"/>
      <c r="HS63" s="503"/>
      <c r="HT63" s="503"/>
      <c r="HU63" s="503"/>
      <c r="HV63" s="503"/>
      <c r="HW63" s="503"/>
      <c r="HX63" s="503"/>
      <c r="HY63" s="503"/>
      <c r="HZ63" s="503"/>
      <c r="IA63" s="503"/>
      <c r="IB63" s="503"/>
      <c r="IC63" s="503"/>
      <c r="ID63" s="503"/>
      <c r="IE63" s="503"/>
      <c r="IF63" s="503"/>
      <c r="IG63" s="503"/>
      <c r="IH63" s="503"/>
      <c r="II63" s="503"/>
      <c r="IJ63" s="503"/>
      <c r="IK63" s="503"/>
      <c r="IL63" s="503"/>
      <c r="IM63" s="503"/>
      <c r="IN63" s="503"/>
      <c r="IO63" s="503"/>
      <c r="IP63" s="503"/>
      <c r="IQ63" s="503"/>
      <c r="IR63" s="503"/>
      <c r="IS63" s="503"/>
      <c r="IT63" s="503"/>
      <c r="IU63" s="503"/>
      <c r="IV63" s="503"/>
      <c r="IW63" s="503"/>
      <c r="IX63" s="503"/>
      <c r="IY63" s="503"/>
      <c r="IZ63" s="503"/>
      <c r="JA63" s="503"/>
      <c r="JB63" s="503"/>
      <c r="JC63" s="503"/>
      <c r="JD63" s="503"/>
      <c r="JE63" s="503"/>
      <c r="JF63" s="503"/>
      <c r="JG63" s="503"/>
      <c r="JH63" s="503"/>
      <c r="JI63" s="503"/>
      <c r="JJ63" s="503"/>
      <c r="JK63" s="503"/>
      <c r="JL63" s="503"/>
      <c r="JM63" s="503"/>
      <c r="JN63" s="503"/>
      <c r="JO63" s="503"/>
      <c r="JP63" s="503"/>
      <c r="JQ63" s="503"/>
      <c r="JR63" s="503"/>
      <c r="JS63" s="503"/>
      <c r="JT63" s="503"/>
      <c r="JU63" s="503"/>
      <c r="JV63" s="503"/>
      <c r="JW63" s="503"/>
      <c r="JX63" s="503"/>
      <c r="JY63" s="503"/>
      <c r="JZ63" s="503"/>
      <c r="KA63" s="503"/>
      <c r="KB63" s="503"/>
      <c r="KC63" s="503"/>
      <c r="KD63" s="503"/>
      <c r="KE63" s="503"/>
      <c r="KF63" s="503"/>
      <c r="KG63" s="503"/>
      <c r="KH63" s="503"/>
      <c r="KI63" s="503"/>
      <c r="KJ63" s="503"/>
      <c r="KK63" s="503"/>
      <c r="KL63" s="503"/>
      <c r="KM63" s="503"/>
      <c r="KN63" s="503"/>
      <c r="KO63" s="503"/>
      <c r="KP63" s="503"/>
      <c r="KQ63" s="503"/>
      <c r="KR63" s="503"/>
      <c r="KS63" s="503"/>
      <c r="KT63" s="503"/>
      <c r="KU63" s="503"/>
      <c r="KV63" s="503"/>
      <c r="KW63" s="503"/>
      <c r="KX63" s="503"/>
      <c r="KY63" s="503"/>
      <c r="KZ63" s="503"/>
      <c r="LA63" s="503"/>
      <c r="LB63" s="503"/>
      <c r="LC63" s="503"/>
      <c r="LD63" s="503"/>
      <c r="LE63" s="503"/>
      <c r="LF63" s="503"/>
      <c r="LG63" s="503"/>
      <c r="LH63" s="503"/>
      <c r="LI63" s="503"/>
      <c r="LJ63" s="503"/>
      <c r="LK63" s="503"/>
      <c r="LL63" s="503"/>
      <c r="LM63" s="503"/>
    </row>
    <row r="64" spans="1:325" s="3" customFormat="1" hidden="1">
      <c r="A64" s="474" t="str">
        <f>IF(OR(Data3!B6="Grand Total",Data3!B6=0),"",Data3!B6)</f>
        <v/>
      </c>
      <c r="B64" s="473" t="s">
        <v>450</v>
      </c>
      <c r="C64" s="517" t="str">
        <f ca="1">IFERROR(VLOOKUP(A64,Rezultatai!$B$44:$C$106,2,FALSE),"")</f>
        <v/>
      </c>
      <c r="D64" s="528"/>
      <c r="E64" s="496"/>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3"/>
      <c r="CW64" s="503"/>
      <c r="CX64" s="503"/>
      <c r="CY64" s="503"/>
      <c r="CZ64" s="503"/>
      <c r="DA64" s="503"/>
      <c r="DB64" s="503"/>
      <c r="DC64" s="503"/>
      <c r="DD64" s="503"/>
      <c r="DE64" s="503"/>
      <c r="DF64" s="503"/>
      <c r="DG64" s="503"/>
      <c r="DH64" s="503"/>
      <c r="DI64" s="503"/>
      <c r="DJ64" s="503"/>
      <c r="DK64" s="503"/>
      <c r="DL64" s="503"/>
      <c r="DM64" s="503"/>
      <c r="DN64" s="503"/>
      <c r="DO64" s="503"/>
      <c r="DP64" s="503"/>
      <c r="DQ64" s="503"/>
      <c r="DR64" s="503"/>
      <c r="DS64" s="503"/>
      <c r="DT64" s="503"/>
      <c r="DU64" s="503"/>
      <c r="DV64" s="503"/>
      <c r="DW64" s="503"/>
      <c r="DX64" s="503"/>
      <c r="DY64" s="503"/>
      <c r="DZ64" s="503"/>
      <c r="EA64" s="503"/>
      <c r="EB64" s="503"/>
      <c r="EC64" s="503"/>
      <c r="ED64" s="503"/>
      <c r="EE64" s="503"/>
      <c r="EF64" s="503"/>
      <c r="EG64" s="503"/>
      <c r="EH64" s="503"/>
      <c r="EI64" s="503"/>
      <c r="EJ64" s="503"/>
      <c r="EK64" s="503"/>
      <c r="EL64" s="503"/>
      <c r="EM64" s="503"/>
      <c r="EN64" s="503"/>
      <c r="EO64" s="503"/>
      <c r="EP64" s="503"/>
      <c r="EQ64" s="503"/>
      <c r="ER64" s="503"/>
      <c r="ES64" s="503"/>
      <c r="ET64" s="503"/>
      <c r="EU64" s="503"/>
      <c r="EV64" s="503"/>
      <c r="EW64" s="503"/>
      <c r="EX64" s="503"/>
      <c r="EY64" s="503"/>
      <c r="EZ64" s="503"/>
      <c r="FA64" s="503"/>
      <c r="FB64" s="503"/>
      <c r="FC64" s="503"/>
      <c r="FD64" s="503"/>
      <c r="FE64" s="503"/>
      <c r="FF64" s="503"/>
      <c r="FG64" s="503"/>
      <c r="FH64" s="503"/>
      <c r="FI64" s="503"/>
      <c r="FJ64" s="503"/>
      <c r="FK64" s="503"/>
      <c r="FL64" s="503"/>
      <c r="FM64" s="503"/>
      <c r="FN64" s="503"/>
      <c r="FO64" s="503"/>
      <c r="FP64" s="503"/>
      <c r="FQ64" s="503"/>
      <c r="FR64" s="503"/>
      <c r="FS64" s="503"/>
      <c r="FT64" s="503"/>
      <c r="FU64" s="503"/>
      <c r="FV64" s="503"/>
      <c r="FW64" s="503"/>
      <c r="FX64" s="503"/>
      <c r="FY64" s="503"/>
      <c r="FZ64" s="503"/>
      <c r="GA64" s="503"/>
      <c r="GB64" s="503"/>
      <c r="GC64" s="503"/>
      <c r="GD64" s="503"/>
      <c r="GE64" s="503"/>
      <c r="GF64" s="503"/>
      <c r="GG64" s="503"/>
      <c r="GH64" s="503"/>
      <c r="GI64" s="503"/>
      <c r="GJ64" s="503"/>
      <c r="GK64" s="503"/>
      <c r="GL64" s="503"/>
      <c r="GM64" s="503"/>
      <c r="GN64" s="503"/>
      <c r="GO64" s="503"/>
      <c r="GP64" s="503"/>
      <c r="GQ64" s="503"/>
      <c r="GR64" s="503"/>
      <c r="GS64" s="503"/>
      <c r="GT64" s="503"/>
      <c r="GU64" s="503"/>
      <c r="GV64" s="503"/>
      <c r="GW64" s="503"/>
      <c r="GX64" s="503"/>
      <c r="GY64" s="503"/>
      <c r="GZ64" s="503"/>
      <c r="HA64" s="503"/>
      <c r="HB64" s="503"/>
      <c r="HC64" s="503"/>
      <c r="HD64" s="503"/>
      <c r="HE64" s="503"/>
      <c r="HF64" s="503"/>
      <c r="HG64" s="503"/>
      <c r="HH64" s="503"/>
      <c r="HI64" s="503"/>
      <c r="HJ64" s="503"/>
      <c r="HK64" s="503"/>
      <c r="HL64" s="503"/>
      <c r="HM64" s="503"/>
      <c r="HN64" s="503"/>
      <c r="HO64" s="503"/>
      <c r="HP64" s="503"/>
      <c r="HQ64" s="503"/>
      <c r="HR64" s="503"/>
      <c r="HS64" s="503"/>
      <c r="HT64" s="503"/>
      <c r="HU64" s="503"/>
      <c r="HV64" s="503"/>
      <c r="HW64" s="503"/>
      <c r="HX64" s="503"/>
      <c r="HY64" s="503"/>
      <c r="HZ64" s="503"/>
      <c r="IA64" s="503"/>
      <c r="IB64" s="503"/>
      <c r="IC64" s="503"/>
      <c r="ID64" s="503"/>
      <c r="IE64" s="503"/>
      <c r="IF64" s="503"/>
      <c r="IG64" s="503"/>
      <c r="IH64" s="503"/>
      <c r="II64" s="503"/>
      <c r="IJ64" s="503"/>
      <c r="IK64" s="503"/>
      <c r="IL64" s="503"/>
      <c r="IM64" s="503"/>
      <c r="IN64" s="503"/>
      <c r="IO64" s="503"/>
      <c r="IP64" s="503"/>
      <c r="IQ64" s="503"/>
      <c r="IR64" s="503"/>
      <c r="IS64" s="503"/>
      <c r="IT64" s="503"/>
      <c r="IU64" s="503"/>
      <c r="IV64" s="503"/>
      <c r="IW64" s="503"/>
      <c r="IX64" s="503"/>
      <c r="IY64" s="503"/>
      <c r="IZ64" s="503"/>
      <c r="JA64" s="503"/>
      <c r="JB64" s="503"/>
      <c r="JC64" s="503"/>
      <c r="JD64" s="503"/>
      <c r="JE64" s="503"/>
      <c r="JF64" s="503"/>
      <c r="JG64" s="503"/>
      <c r="JH64" s="503"/>
      <c r="JI64" s="503"/>
      <c r="JJ64" s="503"/>
      <c r="JK64" s="503"/>
      <c r="JL64" s="503"/>
      <c r="JM64" s="503"/>
      <c r="JN64" s="503"/>
      <c r="JO64" s="503"/>
      <c r="JP64" s="503"/>
      <c r="JQ64" s="503"/>
      <c r="JR64" s="503"/>
      <c r="JS64" s="503"/>
      <c r="JT64" s="503"/>
      <c r="JU64" s="503"/>
      <c r="JV64" s="503"/>
      <c r="JW64" s="503"/>
      <c r="JX64" s="503"/>
      <c r="JY64" s="503"/>
      <c r="JZ64" s="503"/>
      <c r="KA64" s="503"/>
      <c r="KB64" s="503"/>
      <c r="KC64" s="503"/>
      <c r="KD64" s="503"/>
      <c r="KE64" s="503"/>
      <c r="KF64" s="503"/>
      <c r="KG64" s="503"/>
      <c r="KH64" s="503"/>
      <c r="KI64" s="503"/>
      <c r="KJ64" s="503"/>
      <c r="KK64" s="503"/>
      <c r="KL64" s="503"/>
      <c r="KM64" s="503"/>
      <c r="KN64" s="503"/>
      <c r="KO64" s="503"/>
      <c r="KP64" s="503"/>
      <c r="KQ64" s="503"/>
      <c r="KR64" s="503"/>
      <c r="KS64" s="503"/>
      <c r="KT64" s="503"/>
      <c r="KU64" s="503"/>
      <c r="KV64" s="503"/>
      <c r="KW64" s="503"/>
      <c r="KX64" s="503"/>
      <c r="KY64" s="503"/>
      <c r="KZ64" s="503"/>
      <c r="LA64" s="503"/>
      <c r="LB64" s="503"/>
      <c r="LC64" s="503"/>
      <c r="LD64" s="503"/>
      <c r="LE64" s="503"/>
      <c r="LF64" s="503"/>
      <c r="LG64" s="503"/>
      <c r="LH64" s="503"/>
      <c r="LI64" s="503"/>
      <c r="LJ64" s="503"/>
      <c r="LK64" s="503"/>
      <c r="LL64" s="503"/>
      <c r="LM64" s="503"/>
    </row>
    <row r="65" spans="1:325" s="3" customFormat="1" hidden="1">
      <c r="A65" s="474" t="str">
        <f>IF(OR(Data3!B7="Grand Total",Data3!B7=0),"",Data3!B7)</f>
        <v/>
      </c>
      <c r="B65" s="473" t="s">
        <v>449</v>
      </c>
      <c r="C65" s="517" t="str">
        <f ca="1">IFERROR(VLOOKUP(A65,Rezultatai!$B$44:$C$106,2,FALSE),"")</f>
        <v/>
      </c>
      <c r="D65" s="528"/>
      <c r="E65" s="496"/>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c r="CH65" s="503"/>
      <c r="CI65" s="503"/>
      <c r="CJ65" s="503"/>
      <c r="CK65" s="503"/>
      <c r="CL65" s="503"/>
      <c r="CM65" s="503"/>
      <c r="CN65" s="503"/>
      <c r="CO65" s="503"/>
      <c r="CP65" s="503"/>
      <c r="CQ65" s="503"/>
      <c r="CR65" s="503"/>
      <c r="CS65" s="503"/>
      <c r="CT65" s="503"/>
      <c r="CU65" s="503"/>
      <c r="CV65" s="503"/>
      <c r="CW65" s="503"/>
      <c r="CX65" s="503"/>
      <c r="CY65" s="503"/>
      <c r="CZ65" s="503"/>
      <c r="DA65" s="503"/>
      <c r="DB65" s="503"/>
      <c r="DC65" s="503"/>
      <c r="DD65" s="503"/>
      <c r="DE65" s="503"/>
      <c r="DF65" s="503"/>
      <c r="DG65" s="503"/>
      <c r="DH65" s="503"/>
      <c r="DI65" s="503"/>
      <c r="DJ65" s="503"/>
      <c r="DK65" s="503"/>
      <c r="DL65" s="503"/>
      <c r="DM65" s="503"/>
      <c r="DN65" s="503"/>
      <c r="DO65" s="503"/>
      <c r="DP65" s="503"/>
      <c r="DQ65" s="503"/>
      <c r="DR65" s="503"/>
      <c r="DS65" s="503"/>
      <c r="DT65" s="503"/>
      <c r="DU65" s="503"/>
      <c r="DV65" s="503"/>
      <c r="DW65" s="503"/>
      <c r="DX65" s="503"/>
      <c r="DY65" s="503"/>
      <c r="DZ65" s="503"/>
      <c r="EA65" s="503"/>
      <c r="EB65" s="503"/>
      <c r="EC65" s="503"/>
      <c r="ED65" s="503"/>
      <c r="EE65" s="503"/>
      <c r="EF65" s="503"/>
      <c r="EG65" s="503"/>
      <c r="EH65" s="503"/>
      <c r="EI65" s="503"/>
      <c r="EJ65" s="503"/>
      <c r="EK65" s="503"/>
      <c r="EL65" s="503"/>
      <c r="EM65" s="503"/>
      <c r="EN65" s="503"/>
      <c r="EO65" s="503"/>
      <c r="EP65" s="503"/>
      <c r="EQ65" s="503"/>
      <c r="ER65" s="503"/>
      <c r="ES65" s="503"/>
      <c r="ET65" s="503"/>
      <c r="EU65" s="503"/>
      <c r="EV65" s="503"/>
      <c r="EW65" s="503"/>
      <c r="EX65" s="503"/>
      <c r="EY65" s="503"/>
      <c r="EZ65" s="503"/>
      <c r="FA65" s="503"/>
      <c r="FB65" s="503"/>
      <c r="FC65" s="503"/>
      <c r="FD65" s="503"/>
      <c r="FE65" s="503"/>
      <c r="FF65" s="503"/>
      <c r="FG65" s="503"/>
      <c r="FH65" s="503"/>
      <c r="FI65" s="503"/>
      <c r="FJ65" s="503"/>
      <c r="FK65" s="503"/>
      <c r="FL65" s="503"/>
      <c r="FM65" s="503"/>
      <c r="FN65" s="503"/>
      <c r="FO65" s="503"/>
      <c r="FP65" s="503"/>
      <c r="FQ65" s="503"/>
      <c r="FR65" s="503"/>
      <c r="FS65" s="503"/>
      <c r="FT65" s="503"/>
      <c r="FU65" s="503"/>
      <c r="FV65" s="503"/>
      <c r="FW65" s="503"/>
      <c r="FX65" s="503"/>
      <c r="FY65" s="503"/>
      <c r="FZ65" s="503"/>
      <c r="GA65" s="503"/>
      <c r="GB65" s="503"/>
      <c r="GC65" s="503"/>
      <c r="GD65" s="503"/>
      <c r="GE65" s="503"/>
      <c r="GF65" s="503"/>
      <c r="GG65" s="503"/>
      <c r="GH65" s="503"/>
      <c r="GI65" s="503"/>
      <c r="GJ65" s="503"/>
      <c r="GK65" s="503"/>
      <c r="GL65" s="503"/>
      <c r="GM65" s="503"/>
      <c r="GN65" s="503"/>
      <c r="GO65" s="503"/>
      <c r="GP65" s="503"/>
      <c r="GQ65" s="503"/>
      <c r="GR65" s="503"/>
      <c r="GS65" s="503"/>
      <c r="GT65" s="503"/>
      <c r="GU65" s="503"/>
      <c r="GV65" s="503"/>
      <c r="GW65" s="503"/>
      <c r="GX65" s="503"/>
      <c r="GY65" s="503"/>
      <c r="GZ65" s="503"/>
      <c r="HA65" s="503"/>
      <c r="HB65" s="503"/>
      <c r="HC65" s="503"/>
      <c r="HD65" s="503"/>
      <c r="HE65" s="503"/>
      <c r="HF65" s="503"/>
      <c r="HG65" s="503"/>
      <c r="HH65" s="503"/>
      <c r="HI65" s="503"/>
      <c r="HJ65" s="503"/>
      <c r="HK65" s="503"/>
      <c r="HL65" s="503"/>
      <c r="HM65" s="503"/>
      <c r="HN65" s="503"/>
      <c r="HO65" s="503"/>
      <c r="HP65" s="503"/>
      <c r="HQ65" s="503"/>
      <c r="HR65" s="503"/>
      <c r="HS65" s="503"/>
      <c r="HT65" s="503"/>
      <c r="HU65" s="503"/>
      <c r="HV65" s="503"/>
      <c r="HW65" s="503"/>
      <c r="HX65" s="503"/>
      <c r="HY65" s="503"/>
      <c r="HZ65" s="503"/>
      <c r="IA65" s="503"/>
      <c r="IB65" s="503"/>
      <c r="IC65" s="503"/>
      <c r="ID65" s="503"/>
      <c r="IE65" s="503"/>
      <c r="IF65" s="503"/>
      <c r="IG65" s="503"/>
      <c r="IH65" s="503"/>
      <c r="II65" s="503"/>
      <c r="IJ65" s="503"/>
      <c r="IK65" s="503"/>
      <c r="IL65" s="503"/>
      <c r="IM65" s="503"/>
      <c r="IN65" s="503"/>
      <c r="IO65" s="503"/>
      <c r="IP65" s="503"/>
      <c r="IQ65" s="503"/>
      <c r="IR65" s="503"/>
      <c r="IS65" s="503"/>
      <c r="IT65" s="503"/>
      <c r="IU65" s="503"/>
      <c r="IV65" s="503"/>
      <c r="IW65" s="503"/>
      <c r="IX65" s="503"/>
      <c r="IY65" s="503"/>
      <c r="IZ65" s="503"/>
      <c r="JA65" s="503"/>
      <c r="JB65" s="503"/>
      <c r="JC65" s="503"/>
      <c r="JD65" s="503"/>
      <c r="JE65" s="503"/>
      <c r="JF65" s="503"/>
      <c r="JG65" s="503"/>
      <c r="JH65" s="503"/>
      <c r="JI65" s="503"/>
      <c r="JJ65" s="503"/>
      <c r="JK65" s="503"/>
      <c r="JL65" s="503"/>
      <c r="JM65" s="503"/>
      <c r="JN65" s="503"/>
      <c r="JO65" s="503"/>
      <c r="JP65" s="503"/>
      <c r="JQ65" s="503"/>
      <c r="JR65" s="503"/>
      <c r="JS65" s="503"/>
      <c r="JT65" s="503"/>
      <c r="JU65" s="503"/>
      <c r="JV65" s="503"/>
      <c r="JW65" s="503"/>
      <c r="JX65" s="503"/>
      <c r="JY65" s="503"/>
      <c r="JZ65" s="503"/>
      <c r="KA65" s="503"/>
      <c r="KB65" s="503"/>
      <c r="KC65" s="503"/>
      <c r="KD65" s="503"/>
      <c r="KE65" s="503"/>
      <c r="KF65" s="503"/>
      <c r="KG65" s="503"/>
      <c r="KH65" s="503"/>
      <c r="KI65" s="503"/>
      <c r="KJ65" s="503"/>
      <c r="KK65" s="503"/>
      <c r="KL65" s="503"/>
      <c r="KM65" s="503"/>
      <c r="KN65" s="503"/>
      <c r="KO65" s="503"/>
      <c r="KP65" s="503"/>
      <c r="KQ65" s="503"/>
      <c r="KR65" s="503"/>
      <c r="KS65" s="503"/>
      <c r="KT65" s="503"/>
      <c r="KU65" s="503"/>
      <c r="KV65" s="503"/>
      <c r="KW65" s="503"/>
      <c r="KX65" s="503"/>
      <c r="KY65" s="503"/>
      <c r="KZ65" s="503"/>
      <c r="LA65" s="503"/>
      <c r="LB65" s="503"/>
      <c r="LC65" s="503"/>
      <c r="LD65" s="503"/>
      <c r="LE65" s="503"/>
      <c r="LF65" s="503"/>
      <c r="LG65" s="503"/>
      <c r="LH65" s="503"/>
      <c r="LI65" s="503"/>
      <c r="LJ65" s="503"/>
      <c r="LK65" s="503"/>
      <c r="LL65" s="503"/>
      <c r="LM65" s="503"/>
    </row>
    <row r="66" spans="1:325" s="3" customFormat="1" hidden="1">
      <c r="A66" s="474" t="str">
        <f>IF(OR(Data3!B8="Grand Total",Data3!B8=0),"",Data3!B8)</f>
        <v/>
      </c>
      <c r="B66" s="473" t="s">
        <v>507</v>
      </c>
      <c r="C66" s="517" t="str">
        <f ca="1">IFERROR(VLOOKUP(A66,Rezultatai!$B$44:$C$106,2,FALSE),"")</f>
        <v/>
      </c>
      <c r="D66" s="528"/>
      <c r="E66" s="496"/>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AU66" s="503"/>
      <c r="AV66" s="503"/>
      <c r="AW66" s="503"/>
      <c r="AX66" s="503"/>
      <c r="AY66" s="503"/>
      <c r="AZ66" s="503"/>
      <c r="BA66" s="503"/>
      <c r="BB66" s="503"/>
      <c r="BC66" s="503"/>
      <c r="BD66" s="503"/>
      <c r="BE66" s="503"/>
      <c r="BF66" s="503"/>
      <c r="BG66" s="503"/>
      <c r="BH66" s="503"/>
      <c r="BI66" s="503"/>
      <c r="BJ66" s="503"/>
      <c r="BK66" s="503"/>
      <c r="BL66" s="503"/>
      <c r="BM66" s="503"/>
      <c r="BN66" s="503"/>
      <c r="BO66" s="503"/>
      <c r="BP66" s="503"/>
      <c r="BQ66" s="503"/>
      <c r="BR66" s="503"/>
      <c r="BS66" s="503"/>
      <c r="BT66" s="503"/>
      <c r="BU66" s="503"/>
      <c r="BV66" s="503"/>
      <c r="BW66" s="503"/>
      <c r="BX66" s="503"/>
      <c r="BY66" s="503"/>
      <c r="BZ66" s="503"/>
      <c r="CA66" s="503"/>
      <c r="CB66" s="503"/>
      <c r="CC66" s="503"/>
      <c r="CD66" s="503"/>
      <c r="CE66" s="503"/>
      <c r="CF66" s="503"/>
      <c r="CG66" s="503"/>
      <c r="CH66" s="503"/>
      <c r="CI66" s="503"/>
      <c r="CJ66" s="503"/>
      <c r="CK66" s="503"/>
      <c r="CL66" s="503"/>
      <c r="CM66" s="503"/>
      <c r="CN66" s="503"/>
      <c r="CO66" s="503"/>
      <c r="CP66" s="503"/>
      <c r="CQ66" s="503"/>
      <c r="CR66" s="503"/>
      <c r="CS66" s="503"/>
      <c r="CT66" s="503"/>
      <c r="CU66" s="503"/>
      <c r="CV66" s="503"/>
      <c r="CW66" s="503"/>
      <c r="CX66" s="503"/>
      <c r="CY66" s="503"/>
      <c r="CZ66" s="503"/>
      <c r="DA66" s="503"/>
      <c r="DB66" s="503"/>
      <c r="DC66" s="503"/>
      <c r="DD66" s="503"/>
      <c r="DE66" s="503"/>
      <c r="DF66" s="503"/>
      <c r="DG66" s="503"/>
      <c r="DH66" s="503"/>
      <c r="DI66" s="503"/>
      <c r="DJ66" s="503"/>
      <c r="DK66" s="503"/>
      <c r="DL66" s="503"/>
      <c r="DM66" s="503"/>
      <c r="DN66" s="503"/>
      <c r="DO66" s="503"/>
      <c r="DP66" s="503"/>
      <c r="DQ66" s="503"/>
      <c r="DR66" s="503"/>
      <c r="DS66" s="503"/>
      <c r="DT66" s="503"/>
      <c r="DU66" s="503"/>
      <c r="DV66" s="503"/>
      <c r="DW66" s="503"/>
      <c r="DX66" s="503"/>
      <c r="DY66" s="503"/>
      <c r="DZ66" s="503"/>
      <c r="EA66" s="503"/>
      <c r="EB66" s="503"/>
      <c r="EC66" s="503"/>
      <c r="ED66" s="503"/>
      <c r="EE66" s="503"/>
      <c r="EF66" s="503"/>
      <c r="EG66" s="503"/>
      <c r="EH66" s="503"/>
      <c r="EI66" s="503"/>
      <c r="EJ66" s="503"/>
      <c r="EK66" s="503"/>
      <c r="EL66" s="503"/>
      <c r="EM66" s="503"/>
      <c r="EN66" s="503"/>
      <c r="EO66" s="503"/>
      <c r="EP66" s="503"/>
      <c r="EQ66" s="503"/>
      <c r="ER66" s="503"/>
      <c r="ES66" s="503"/>
      <c r="ET66" s="503"/>
      <c r="EU66" s="503"/>
      <c r="EV66" s="503"/>
      <c r="EW66" s="503"/>
      <c r="EX66" s="503"/>
      <c r="EY66" s="503"/>
      <c r="EZ66" s="503"/>
      <c r="FA66" s="503"/>
      <c r="FB66" s="503"/>
      <c r="FC66" s="503"/>
      <c r="FD66" s="503"/>
      <c r="FE66" s="503"/>
      <c r="FF66" s="503"/>
      <c r="FG66" s="503"/>
      <c r="FH66" s="503"/>
      <c r="FI66" s="503"/>
      <c r="FJ66" s="503"/>
      <c r="FK66" s="503"/>
      <c r="FL66" s="503"/>
      <c r="FM66" s="503"/>
      <c r="FN66" s="503"/>
      <c r="FO66" s="503"/>
      <c r="FP66" s="503"/>
      <c r="FQ66" s="503"/>
      <c r="FR66" s="503"/>
      <c r="FS66" s="503"/>
      <c r="FT66" s="503"/>
      <c r="FU66" s="503"/>
      <c r="FV66" s="503"/>
      <c r="FW66" s="503"/>
      <c r="FX66" s="503"/>
      <c r="FY66" s="503"/>
      <c r="FZ66" s="503"/>
      <c r="GA66" s="503"/>
      <c r="GB66" s="503"/>
      <c r="GC66" s="503"/>
      <c r="GD66" s="503"/>
      <c r="GE66" s="503"/>
      <c r="GF66" s="503"/>
      <c r="GG66" s="503"/>
      <c r="GH66" s="503"/>
      <c r="GI66" s="503"/>
      <c r="GJ66" s="503"/>
      <c r="GK66" s="503"/>
      <c r="GL66" s="503"/>
      <c r="GM66" s="503"/>
      <c r="GN66" s="503"/>
      <c r="GO66" s="503"/>
      <c r="GP66" s="503"/>
      <c r="GQ66" s="503"/>
      <c r="GR66" s="503"/>
      <c r="GS66" s="503"/>
      <c r="GT66" s="503"/>
      <c r="GU66" s="503"/>
      <c r="GV66" s="503"/>
      <c r="GW66" s="503"/>
      <c r="GX66" s="503"/>
      <c r="GY66" s="503"/>
      <c r="GZ66" s="503"/>
      <c r="HA66" s="503"/>
      <c r="HB66" s="503"/>
      <c r="HC66" s="503"/>
      <c r="HD66" s="503"/>
      <c r="HE66" s="503"/>
      <c r="HF66" s="503"/>
      <c r="HG66" s="503"/>
      <c r="HH66" s="503"/>
      <c r="HI66" s="503"/>
      <c r="HJ66" s="503"/>
      <c r="HK66" s="503"/>
      <c r="HL66" s="503"/>
      <c r="HM66" s="503"/>
      <c r="HN66" s="503"/>
      <c r="HO66" s="503"/>
      <c r="HP66" s="503"/>
      <c r="HQ66" s="503"/>
      <c r="HR66" s="503"/>
      <c r="HS66" s="503"/>
      <c r="HT66" s="503"/>
      <c r="HU66" s="503"/>
      <c r="HV66" s="503"/>
      <c r="HW66" s="503"/>
      <c r="HX66" s="503"/>
      <c r="HY66" s="503"/>
      <c r="HZ66" s="503"/>
      <c r="IA66" s="503"/>
      <c r="IB66" s="503"/>
      <c r="IC66" s="503"/>
      <c r="ID66" s="503"/>
      <c r="IE66" s="503"/>
      <c r="IF66" s="503"/>
      <c r="IG66" s="503"/>
      <c r="IH66" s="503"/>
      <c r="II66" s="503"/>
      <c r="IJ66" s="503"/>
      <c r="IK66" s="503"/>
      <c r="IL66" s="503"/>
      <c r="IM66" s="503"/>
      <c r="IN66" s="503"/>
      <c r="IO66" s="503"/>
      <c r="IP66" s="503"/>
      <c r="IQ66" s="503"/>
      <c r="IR66" s="503"/>
      <c r="IS66" s="503"/>
      <c r="IT66" s="503"/>
      <c r="IU66" s="503"/>
      <c r="IV66" s="503"/>
      <c r="IW66" s="503"/>
      <c r="IX66" s="503"/>
      <c r="IY66" s="503"/>
      <c r="IZ66" s="503"/>
      <c r="JA66" s="503"/>
      <c r="JB66" s="503"/>
      <c r="JC66" s="503"/>
      <c r="JD66" s="503"/>
      <c r="JE66" s="503"/>
      <c r="JF66" s="503"/>
      <c r="JG66" s="503"/>
      <c r="JH66" s="503"/>
      <c r="JI66" s="503"/>
      <c r="JJ66" s="503"/>
      <c r="JK66" s="503"/>
      <c r="JL66" s="503"/>
      <c r="JM66" s="503"/>
      <c r="JN66" s="503"/>
      <c r="JO66" s="503"/>
      <c r="JP66" s="503"/>
      <c r="JQ66" s="503"/>
      <c r="JR66" s="503"/>
      <c r="JS66" s="503"/>
      <c r="JT66" s="503"/>
      <c r="JU66" s="503"/>
      <c r="JV66" s="503"/>
      <c r="JW66" s="503"/>
      <c r="JX66" s="503"/>
      <c r="JY66" s="503"/>
      <c r="JZ66" s="503"/>
      <c r="KA66" s="503"/>
      <c r="KB66" s="503"/>
      <c r="KC66" s="503"/>
      <c r="KD66" s="503"/>
      <c r="KE66" s="503"/>
      <c r="KF66" s="503"/>
      <c r="KG66" s="503"/>
      <c r="KH66" s="503"/>
      <c r="KI66" s="503"/>
      <c r="KJ66" s="503"/>
      <c r="KK66" s="503"/>
      <c r="KL66" s="503"/>
      <c r="KM66" s="503"/>
      <c r="KN66" s="503"/>
      <c r="KO66" s="503"/>
      <c r="KP66" s="503"/>
      <c r="KQ66" s="503"/>
      <c r="KR66" s="503"/>
      <c r="KS66" s="503"/>
      <c r="KT66" s="503"/>
      <c r="KU66" s="503"/>
      <c r="KV66" s="503"/>
      <c r="KW66" s="503"/>
      <c r="KX66" s="503"/>
      <c r="KY66" s="503"/>
      <c r="KZ66" s="503"/>
      <c r="LA66" s="503"/>
      <c r="LB66" s="503"/>
      <c r="LC66" s="503"/>
      <c r="LD66" s="503"/>
      <c r="LE66" s="503"/>
      <c r="LF66" s="503"/>
      <c r="LG66" s="503"/>
      <c r="LH66" s="503"/>
      <c r="LI66" s="503"/>
      <c r="LJ66" s="503"/>
      <c r="LK66" s="503"/>
      <c r="LL66" s="503"/>
      <c r="LM66" s="503"/>
    </row>
    <row r="67" spans="1:325" s="3" customFormat="1" hidden="1">
      <c r="A67" s="474" t="str">
        <f>IF(OR(Data3!B9="Grand Total",Data3!B9=0),"",Data3!B9)</f>
        <v/>
      </c>
      <c r="B67" s="473" t="s">
        <v>508</v>
      </c>
      <c r="C67" s="517" t="str">
        <f ca="1">IFERROR(VLOOKUP(A67,Rezultatai!$B$44:$C$106,2,FALSE),"")</f>
        <v/>
      </c>
      <c r="D67" s="528"/>
      <c r="E67" s="496"/>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503"/>
      <c r="AN67" s="503"/>
      <c r="AO67" s="503"/>
      <c r="AP67" s="503"/>
      <c r="AQ67" s="503"/>
      <c r="AR67" s="503"/>
      <c r="AS67" s="503"/>
      <c r="AT67" s="503"/>
      <c r="AU67" s="503"/>
      <c r="AV67" s="503"/>
      <c r="AW67" s="503"/>
      <c r="AX67" s="503"/>
      <c r="AY67" s="503"/>
      <c r="AZ67" s="503"/>
      <c r="BA67" s="503"/>
      <c r="BB67" s="503"/>
      <c r="BC67" s="503"/>
      <c r="BD67" s="503"/>
      <c r="BE67" s="503"/>
      <c r="BF67" s="503"/>
      <c r="BG67" s="503"/>
      <c r="BH67" s="503"/>
      <c r="BI67" s="503"/>
      <c r="BJ67" s="503"/>
      <c r="BK67" s="503"/>
      <c r="BL67" s="503"/>
      <c r="BM67" s="503"/>
      <c r="BN67" s="503"/>
      <c r="BO67" s="503"/>
      <c r="BP67" s="503"/>
      <c r="BQ67" s="503"/>
      <c r="BR67" s="503"/>
      <c r="BS67" s="503"/>
      <c r="BT67" s="503"/>
      <c r="BU67" s="503"/>
      <c r="BV67" s="503"/>
      <c r="BW67" s="503"/>
      <c r="BX67" s="503"/>
      <c r="BY67" s="503"/>
      <c r="BZ67" s="503"/>
      <c r="CA67" s="503"/>
      <c r="CB67" s="503"/>
      <c r="CC67" s="503"/>
      <c r="CD67" s="503"/>
      <c r="CE67" s="503"/>
      <c r="CF67" s="503"/>
      <c r="CG67" s="503"/>
      <c r="CH67" s="503"/>
      <c r="CI67" s="503"/>
      <c r="CJ67" s="503"/>
      <c r="CK67" s="503"/>
      <c r="CL67" s="503"/>
      <c r="CM67" s="503"/>
      <c r="CN67" s="503"/>
      <c r="CO67" s="503"/>
      <c r="CP67" s="503"/>
      <c r="CQ67" s="503"/>
      <c r="CR67" s="503"/>
      <c r="CS67" s="503"/>
      <c r="CT67" s="503"/>
      <c r="CU67" s="503"/>
      <c r="CV67" s="503"/>
      <c r="CW67" s="503"/>
      <c r="CX67" s="503"/>
      <c r="CY67" s="503"/>
      <c r="CZ67" s="503"/>
      <c r="DA67" s="503"/>
      <c r="DB67" s="503"/>
      <c r="DC67" s="503"/>
      <c r="DD67" s="503"/>
      <c r="DE67" s="503"/>
      <c r="DF67" s="503"/>
      <c r="DG67" s="503"/>
      <c r="DH67" s="503"/>
      <c r="DI67" s="503"/>
      <c r="DJ67" s="503"/>
      <c r="DK67" s="503"/>
      <c r="DL67" s="503"/>
      <c r="DM67" s="503"/>
      <c r="DN67" s="503"/>
      <c r="DO67" s="503"/>
      <c r="DP67" s="503"/>
      <c r="DQ67" s="503"/>
      <c r="DR67" s="503"/>
      <c r="DS67" s="503"/>
      <c r="DT67" s="503"/>
      <c r="DU67" s="503"/>
      <c r="DV67" s="503"/>
      <c r="DW67" s="503"/>
      <c r="DX67" s="503"/>
      <c r="DY67" s="503"/>
      <c r="DZ67" s="503"/>
      <c r="EA67" s="503"/>
      <c r="EB67" s="503"/>
      <c r="EC67" s="503"/>
      <c r="ED67" s="503"/>
      <c r="EE67" s="503"/>
      <c r="EF67" s="503"/>
      <c r="EG67" s="503"/>
      <c r="EH67" s="503"/>
      <c r="EI67" s="503"/>
      <c r="EJ67" s="503"/>
      <c r="EK67" s="503"/>
      <c r="EL67" s="503"/>
      <c r="EM67" s="503"/>
      <c r="EN67" s="503"/>
      <c r="EO67" s="503"/>
      <c r="EP67" s="503"/>
      <c r="EQ67" s="503"/>
      <c r="ER67" s="503"/>
      <c r="ES67" s="503"/>
      <c r="ET67" s="503"/>
      <c r="EU67" s="503"/>
      <c r="EV67" s="503"/>
      <c r="EW67" s="503"/>
      <c r="EX67" s="503"/>
      <c r="EY67" s="503"/>
      <c r="EZ67" s="503"/>
      <c r="FA67" s="503"/>
      <c r="FB67" s="503"/>
      <c r="FC67" s="503"/>
      <c r="FD67" s="503"/>
      <c r="FE67" s="503"/>
      <c r="FF67" s="503"/>
      <c r="FG67" s="503"/>
      <c r="FH67" s="503"/>
      <c r="FI67" s="503"/>
      <c r="FJ67" s="503"/>
      <c r="FK67" s="503"/>
      <c r="FL67" s="503"/>
      <c r="FM67" s="503"/>
      <c r="FN67" s="503"/>
      <c r="FO67" s="503"/>
      <c r="FP67" s="503"/>
      <c r="FQ67" s="503"/>
      <c r="FR67" s="503"/>
      <c r="FS67" s="503"/>
      <c r="FT67" s="503"/>
      <c r="FU67" s="503"/>
      <c r="FV67" s="503"/>
      <c r="FW67" s="503"/>
      <c r="FX67" s="503"/>
      <c r="FY67" s="503"/>
      <c r="FZ67" s="503"/>
      <c r="GA67" s="503"/>
      <c r="GB67" s="503"/>
      <c r="GC67" s="503"/>
      <c r="GD67" s="503"/>
      <c r="GE67" s="503"/>
      <c r="GF67" s="503"/>
      <c r="GG67" s="503"/>
      <c r="GH67" s="503"/>
      <c r="GI67" s="503"/>
      <c r="GJ67" s="503"/>
      <c r="GK67" s="503"/>
      <c r="GL67" s="503"/>
      <c r="GM67" s="503"/>
      <c r="GN67" s="503"/>
      <c r="GO67" s="503"/>
      <c r="GP67" s="503"/>
      <c r="GQ67" s="503"/>
      <c r="GR67" s="503"/>
      <c r="GS67" s="503"/>
      <c r="GT67" s="503"/>
      <c r="GU67" s="503"/>
      <c r="GV67" s="503"/>
      <c r="GW67" s="503"/>
      <c r="GX67" s="503"/>
      <c r="GY67" s="503"/>
      <c r="GZ67" s="503"/>
      <c r="HA67" s="503"/>
      <c r="HB67" s="503"/>
      <c r="HC67" s="503"/>
      <c r="HD67" s="503"/>
      <c r="HE67" s="503"/>
      <c r="HF67" s="503"/>
      <c r="HG67" s="503"/>
      <c r="HH67" s="503"/>
      <c r="HI67" s="503"/>
      <c r="HJ67" s="503"/>
      <c r="HK67" s="503"/>
      <c r="HL67" s="503"/>
      <c r="HM67" s="503"/>
      <c r="HN67" s="503"/>
      <c r="HO67" s="503"/>
      <c r="HP67" s="503"/>
      <c r="HQ67" s="503"/>
      <c r="HR67" s="503"/>
      <c r="HS67" s="503"/>
      <c r="HT67" s="503"/>
      <c r="HU67" s="503"/>
      <c r="HV67" s="503"/>
      <c r="HW67" s="503"/>
      <c r="HX67" s="503"/>
      <c r="HY67" s="503"/>
      <c r="HZ67" s="503"/>
      <c r="IA67" s="503"/>
      <c r="IB67" s="503"/>
      <c r="IC67" s="503"/>
      <c r="ID67" s="503"/>
      <c r="IE67" s="503"/>
      <c r="IF67" s="503"/>
      <c r="IG67" s="503"/>
      <c r="IH67" s="503"/>
      <c r="II67" s="503"/>
      <c r="IJ67" s="503"/>
      <c r="IK67" s="503"/>
      <c r="IL67" s="503"/>
      <c r="IM67" s="503"/>
      <c r="IN67" s="503"/>
      <c r="IO67" s="503"/>
      <c r="IP67" s="503"/>
      <c r="IQ67" s="503"/>
      <c r="IR67" s="503"/>
      <c r="IS67" s="503"/>
      <c r="IT67" s="503"/>
      <c r="IU67" s="503"/>
      <c r="IV67" s="503"/>
      <c r="IW67" s="503"/>
      <c r="IX67" s="503"/>
      <c r="IY67" s="503"/>
      <c r="IZ67" s="503"/>
      <c r="JA67" s="503"/>
      <c r="JB67" s="503"/>
      <c r="JC67" s="503"/>
      <c r="JD67" s="503"/>
      <c r="JE67" s="503"/>
      <c r="JF67" s="503"/>
      <c r="JG67" s="503"/>
      <c r="JH67" s="503"/>
      <c r="JI67" s="503"/>
      <c r="JJ67" s="503"/>
      <c r="JK67" s="503"/>
      <c r="JL67" s="503"/>
      <c r="JM67" s="503"/>
      <c r="JN67" s="503"/>
      <c r="JO67" s="503"/>
      <c r="JP67" s="503"/>
      <c r="JQ67" s="503"/>
      <c r="JR67" s="503"/>
      <c r="JS67" s="503"/>
      <c r="JT67" s="503"/>
      <c r="JU67" s="503"/>
      <c r="JV67" s="503"/>
      <c r="JW67" s="503"/>
      <c r="JX67" s="503"/>
      <c r="JY67" s="503"/>
      <c r="JZ67" s="503"/>
      <c r="KA67" s="503"/>
      <c r="KB67" s="503"/>
      <c r="KC67" s="503"/>
      <c r="KD67" s="503"/>
      <c r="KE67" s="503"/>
      <c r="KF67" s="503"/>
      <c r="KG67" s="503"/>
      <c r="KH67" s="503"/>
      <c r="KI67" s="503"/>
      <c r="KJ67" s="503"/>
      <c r="KK67" s="503"/>
      <c r="KL67" s="503"/>
      <c r="KM67" s="503"/>
      <c r="KN67" s="503"/>
      <c r="KO67" s="503"/>
      <c r="KP67" s="503"/>
      <c r="KQ67" s="503"/>
      <c r="KR67" s="503"/>
      <c r="KS67" s="503"/>
      <c r="KT67" s="503"/>
      <c r="KU67" s="503"/>
      <c r="KV67" s="503"/>
      <c r="KW67" s="503"/>
      <c r="KX67" s="503"/>
      <c r="KY67" s="503"/>
      <c r="KZ67" s="503"/>
      <c r="LA67" s="503"/>
      <c r="LB67" s="503"/>
      <c r="LC67" s="503"/>
      <c r="LD67" s="503"/>
      <c r="LE67" s="503"/>
      <c r="LF67" s="503"/>
      <c r="LG67" s="503"/>
      <c r="LH67" s="503"/>
      <c r="LI67" s="503"/>
      <c r="LJ67" s="503"/>
      <c r="LK67" s="503"/>
      <c r="LL67" s="503"/>
      <c r="LM67" s="503"/>
    </row>
    <row r="68" spans="1:325" s="3" customFormat="1" hidden="1">
      <c r="A68" s="474" t="str">
        <f>IF(OR(Data3!B10="Grand Total",Data3!B10=0),"",Data3!B10)</f>
        <v/>
      </c>
      <c r="B68" s="473" t="s">
        <v>509</v>
      </c>
      <c r="C68" s="517" t="str">
        <f ca="1">IFERROR(VLOOKUP(A68,Rezultatai!$B$44:$C$106,2,FALSE),"")</f>
        <v/>
      </c>
      <c r="D68" s="528"/>
      <c r="E68" s="496"/>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3"/>
      <c r="BU68" s="503"/>
      <c r="BV68" s="503"/>
      <c r="BW68" s="503"/>
      <c r="BX68" s="503"/>
      <c r="BY68" s="503"/>
      <c r="BZ68" s="503"/>
      <c r="CA68" s="503"/>
      <c r="CB68" s="503"/>
      <c r="CC68" s="503"/>
      <c r="CD68" s="503"/>
      <c r="CE68" s="503"/>
      <c r="CF68" s="503"/>
      <c r="CG68" s="503"/>
      <c r="CH68" s="503"/>
      <c r="CI68" s="503"/>
      <c r="CJ68" s="503"/>
      <c r="CK68" s="503"/>
      <c r="CL68" s="503"/>
      <c r="CM68" s="503"/>
      <c r="CN68" s="503"/>
      <c r="CO68" s="503"/>
      <c r="CP68" s="503"/>
      <c r="CQ68" s="503"/>
      <c r="CR68" s="503"/>
      <c r="CS68" s="503"/>
      <c r="CT68" s="503"/>
      <c r="CU68" s="503"/>
      <c r="CV68" s="503"/>
      <c r="CW68" s="503"/>
      <c r="CX68" s="503"/>
      <c r="CY68" s="503"/>
      <c r="CZ68" s="503"/>
      <c r="DA68" s="503"/>
      <c r="DB68" s="503"/>
      <c r="DC68" s="503"/>
      <c r="DD68" s="503"/>
      <c r="DE68" s="503"/>
      <c r="DF68" s="503"/>
      <c r="DG68" s="503"/>
      <c r="DH68" s="503"/>
      <c r="DI68" s="503"/>
      <c r="DJ68" s="503"/>
      <c r="DK68" s="503"/>
      <c r="DL68" s="503"/>
      <c r="DM68" s="503"/>
      <c r="DN68" s="503"/>
      <c r="DO68" s="503"/>
      <c r="DP68" s="503"/>
      <c r="DQ68" s="503"/>
      <c r="DR68" s="503"/>
      <c r="DS68" s="503"/>
      <c r="DT68" s="503"/>
      <c r="DU68" s="503"/>
      <c r="DV68" s="503"/>
      <c r="DW68" s="503"/>
      <c r="DX68" s="503"/>
      <c r="DY68" s="503"/>
      <c r="DZ68" s="503"/>
      <c r="EA68" s="503"/>
      <c r="EB68" s="503"/>
      <c r="EC68" s="503"/>
      <c r="ED68" s="503"/>
      <c r="EE68" s="503"/>
      <c r="EF68" s="503"/>
      <c r="EG68" s="503"/>
      <c r="EH68" s="503"/>
      <c r="EI68" s="503"/>
      <c r="EJ68" s="503"/>
      <c r="EK68" s="503"/>
      <c r="EL68" s="503"/>
      <c r="EM68" s="503"/>
      <c r="EN68" s="503"/>
      <c r="EO68" s="503"/>
      <c r="EP68" s="503"/>
      <c r="EQ68" s="503"/>
      <c r="ER68" s="503"/>
      <c r="ES68" s="503"/>
      <c r="ET68" s="503"/>
      <c r="EU68" s="503"/>
      <c r="EV68" s="503"/>
      <c r="EW68" s="503"/>
      <c r="EX68" s="503"/>
      <c r="EY68" s="503"/>
      <c r="EZ68" s="503"/>
      <c r="FA68" s="503"/>
      <c r="FB68" s="503"/>
      <c r="FC68" s="503"/>
      <c r="FD68" s="503"/>
      <c r="FE68" s="503"/>
      <c r="FF68" s="503"/>
      <c r="FG68" s="503"/>
      <c r="FH68" s="503"/>
      <c r="FI68" s="503"/>
      <c r="FJ68" s="503"/>
      <c r="FK68" s="503"/>
      <c r="FL68" s="503"/>
      <c r="FM68" s="503"/>
      <c r="FN68" s="503"/>
      <c r="FO68" s="503"/>
      <c r="FP68" s="503"/>
      <c r="FQ68" s="503"/>
      <c r="FR68" s="503"/>
      <c r="FS68" s="503"/>
      <c r="FT68" s="503"/>
      <c r="FU68" s="503"/>
      <c r="FV68" s="503"/>
      <c r="FW68" s="503"/>
      <c r="FX68" s="503"/>
      <c r="FY68" s="503"/>
      <c r="FZ68" s="503"/>
      <c r="GA68" s="503"/>
      <c r="GB68" s="503"/>
      <c r="GC68" s="503"/>
      <c r="GD68" s="503"/>
      <c r="GE68" s="503"/>
      <c r="GF68" s="503"/>
      <c r="GG68" s="503"/>
      <c r="GH68" s="503"/>
      <c r="GI68" s="503"/>
      <c r="GJ68" s="503"/>
      <c r="GK68" s="503"/>
      <c r="GL68" s="503"/>
      <c r="GM68" s="503"/>
      <c r="GN68" s="503"/>
      <c r="GO68" s="503"/>
      <c r="GP68" s="503"/>
      <c r="GQ68" s="503"/>
      <c r="GR68" s="503"/>
      <c r="GS68" s="503"/>
      <c r="GT68" s="503"/>
      <c r="GU68" s="503"/>
      <c r="GV68" s="503"/>
      <c r="GW68" s="503"/>
      <c r="GX68" s="503"/>
      <c r="GY68" s="503"/>
      <c r="GZ68" s="503"/>
      <c r="HA68" s="503"/>
      <c r="HB68" s="503"/>
      <c r="HC68" s="503"/>
      <c r="HD68" s="503"/>
      <c r="HE68" s="503"/>
      <c r="HF68" s="503"/>
      <c r="HG68" s="503"/>
      <c r="HH68" s="503"/>
      <c r="HI68" s="503"/>
      <c r="HJ68" s="503"/>
      <c r="HK68" s="503"/>
      <c r="HL68" s="503"/>
      <c r="HM68" s="503"/>
      <c r="HN68" s="503"/>
      <c r="HO68" s="503"/>
      <c r="HP68" s="503"/>
      <c r="HQ68" s="503"/>
      <c r="HR68" s="503"/>
      <c r="HS68" s="503"/>
      <c r="HT68" s="503"/>
      <c r="HU68" s="503"/>
      <c r="HV68" s="503"/>
      <c r="HW68" s="503"/>
      <c r="HX68" s="503"/>
      <c r="HY68" s="503"/>
      <c r="HZ68" s="503"/>
      <c r="IA68" s="503"/>
      <c r="IB68" s="503"/>
      <c r="IC68" s="503"/>
      <c r="ID68" s="503"/>
      <c r="IE68" s="503"/>
      <c r="IF68" s="503"/>
      <c r="IG68" s="503"/>
      <c r="IH68" s="503"/>
      <c r="II68" s="503"/>
      <c r="IJ68" s="503"/>
      <c r="IK68" s="503"/>
      <c r="IL68" s="503"/>
      <c r="IM68" s="503"/>
      <c r="IN68" s="503"/>
      <c r="IO68" s="503"/>
      <c r="IP68" s="503"/>
      <c r="IQ68" s="503"/>
      <c r="IR68" s="503"/>
      <c r="IS68" s="503"/>
      <c r="IT68" s="503"/>
      <c r="IU68" s="503"/>
      <c r="IV68" s="503"/>
      <c r="IW68" s="503"/>
      <c r="IX68" s="503"/>
      <c r="IY68" s="503"/>
      <c r="IZ68" s="503"/>
      <c r="JA68" s="503"/>
      <c r="JB68" s="503"/>
      <c r="JC68" s="503"/>
      <c r="JD68" s="503"/>
      <c r="JE68" s="503"/>
      <c r="JF68" s="503"/>
      <c r="JG68" s="503"/>
      <c r="JH68" s="503"/>
      <c r="JI68" s="503"/>
      <c r="JJ68" s="503"/>
      <c r="JK68" s="503"/>
      <c r="JL68" s="503"/>
      <c r="JM68" s="503"/>
      <c r="JN68" s="503"/>
      <c r="JO68" s="503"/>
      <c r="JP68" s="503"/>
      <c r="JQ68" s="503"/>
      <c r="JR68" s="503"/>
      <c r="JS68" s="503"/>
      <c r="JT68" s="503"/>
      <c r="JU68" s="503"/>
      <c r="JV68" s="503"/>
      <c r="JW68" s="503"/>
      <c r="JX68" s="503"/>
      <c r="JY68" s="503"/>
      <c r="JZ68" s="503"/>
      <c r="KA68" s="503"/>
      <c r="KB68" s="503"/>
      <c r="KC68" s="503"/>
      <c r="KD68" s="503"/>
      <c r="KE68" s="503"/>
      <c r="KF68" s="503"/>
      <c r="KG68" s="503"/>
      <c r="KH68" s="503"/>
      <c r="KI68" s="503"/>
      <c r="KJ68" s="503"/>
      <c r="KK68" s="503"/>
      <c r="KL68" s="503"/>
      <c r="KM68" s="503"/>
      <c r="KN68" s="503"/>
      <c r="KO68" s="503"/>
      <c r="KP68" s="503"/>
      <c r="KQ68" s="503"/>
      <c r="KR68" s="503"/>
      <c r="KS68" s="503"/>
      <c r="KT68" s="503"/>
      <c r="KU68" s="503"/>
      <c r="KV68" s="503"/>
      <c r="KW68" s="503"/>
      <c r="KX68" s="503"/>
      <c r="KY68" s="503"/>
      <c r="KZ68" s="503"/>
      <c r="LA68" s="503"/>
      <c r="LB68" s="503"/>
      <c r="LC68" s="503"/>
      <c r="LD68" s="503"/>
      <c r="LE68" s="503"/>
      <c r="LF68" s="503"/>
      <c r="LG68" s="503"/>
      <c r="LH68" s="503"/>
      <c r="LI68" s="503"/>
      <c r="LJ68" s="503"/>
      <c r="LK68" s="503"/>
      <c r="LL68" s="503"/>
      <c r="LM68" s="503"/>
    </row>
    <row r="69" spans="1:325" s="3" customFormat="1" hidden="1">
      <c r="A69" s="474" t="str">
        <f>IF(OR(Data3!B11="Grand Total",Data3!B11=0),"",Data3!B11)</f>
        <v/>
      </c>
      <c r="B69" s="473" t="s">
        <v>510</v>
      </c>
      <c r="C69" s="517" t="str">
        <f ca="1">IFERROR(VLOOKUP(A69,Rezultatai!$B$44:$C$106,2,FALSE),"")</f>
        <v/>
      </c>
      <c r="D69" s="528"/>
      <c r="E69" s="496"/>
      <c r="F69" s="503"/>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c r="CT69" s="503"/>
      <c r="CU69" s="503"/>
      <c r="CV69" s="503"/>
      <c r="CW69" s="503"/>
      <c r="CX69" s="503"/>
      <c r="CY69" s="503"/>
      <c r="CZ69" s="503"/>
      <c r="DA69" s="503"/>
      <c r="DB69" s="503"/>
      <c r="DC69" s="503"/>
      <c r="DD69" s="503"/>
      <c r="DE69" s="503"/>
      <c r="DF69" s="503"/>
      <c r="DG69" s="503"/>
      <c r="DH69" s="503"/>
      <c r="DI69" s="503"/>
      <c r="DJ69" s="503"/>
      <c r="DK69" s="503"/>
      <c r="DL69" s="503"/>
      <c r="DM69" s="503"/>
      <c r="DN69" s="503"/>
      <c r="DO69" s="503"/>
      <c r="DP69" s="503"/>
      <c r="DQ69" s="503"/>
      <c r="DR69" s="503"/>
      <c r="DS69" s="503"/>
      <c r="DT69" s="503"/>
      <c r="DU69" s="503"/>
      <c r="DV69" s="503"/>
      <c r="DW69" s="503"/>
      <c r="DX69" s="503"/>
      <c r="DY69" s="503"/>
      <c r="DZ69" s="503"/>
      <c r="EA69" s="503"/>
      <c r="EB69" s="503"/>
      <c r="EC69" s="503"/>
      <c r="ED69" s="503"/>
      <c r="EE69" s="503"/>
      <c r="EF69" s="503"/>
      <c r="EG69" s="503"/>
      <c r="EH69" s="503"/>
      <c r="EI69" s="503"/>
      <c r="EJ69" s="503"/>
      <c r="EK69" s="503"/>
      <c r="EL69" s="503"/>
      <c r="EM69" s="503"/>
      <c r="EN69" s="503"/>
      <c r="EO69" s="503"/>
      <c r="EP69" s="503"/>
      <c r="EQ69" s="503"/>
      <c r="ER69" s="503"/>
      <c r="ES69" s="503"/>
      <c r="ET69" s="503"/>
      <c r="EU69" s="503"/>
      <c r="EV69" s="503"/>
      <c r="EW69" s="503"/>
      <c r="EX69" s="503"/>
      <c r="EY69" s="503"/>
      <c r="EZ69" s="503"/>
      <c r="FA69" s="503"/>
      <c r="FB69" s="503"/>
      <c r="FC69" s="503"/>
      <c r="FD69" s="503"/>
      <c r="FE69" s="503"/>
      <c r="FF69" s="503"/>
      <c r="FG69" s="503"/>
      <c r="FH69" s="503"/>
      <c r="FI69" s="503"/>
      <c r="FJ69" s="503"/>
      <c r="FK69" s="503"/>
      <c r="FL69" s="503"/>
      <c r="FM69" s="503"/>
      <c r="FN69" s="503"/>
      <c r="FO69" s="503"/>
      <c r="FP69" s="503"/>
      <c r="FQ69" s="503"/>
      <c r="FR69" s="503"/>
      <c r="FS69" s="503"/>
      <c r="FT69" s="503"/>
      <c r="FU69" s="503"/>
      <c r="FV69" s="503"/>
      <c r="FW69" s="503"/>
      <c r="FX69" s="503"/>
      <c r="FY69" s="503"/>
      <c r="FZ69" s="503"/>
      <c r="GA69" s="503"/>
      <c r="GB69" s="503"/>
      <c r="GC69" s="503"/>
      <c r="GD69" s="503"/>
      <c r="GE69" s="503"/>
      <c r="GF69" s="503"/>
      <c r="GG69" s="503"/>
      <c r="GH69" s="503"/>
      <c r="GI69" s="503"/>
      <c r="GJ69" s="503"/>
      <c r="GK69" s="503"/>
      <c r="GL69" s="503"/>
      <c r="GM69" s="503"/>
      <c r="GN69" s="503"/>
      <c r="GO69" s="503"/>
      <c r="GP69" s="503"/>
      <c r="GQ69" s="503"/>
      <c r="GR69" s="503"/>
      <c r="GS69" s="503"/>
      <c r="GT69" s="503"/>
      <c r="GU69" s="503"/>
      <c r="GV69" s="503"/>
      <c r="GW69" s="503"/>
      <c r="GX69" s="503"/>
      <c r="GY69" s="503"/>
      <c r="GZ69" s="503"/>
      <c r="HA69" s="503"/>
      <c r="HB69" s="503"/>
      <c r="HC69" s="503"/>
      <c r="HD69" s="503"/>
      <c r="HE69" s="503"/>
      <c r="HF69" s="503"/>
      <c r="HG69" s="503"/>
      <c r="HH69" s="503"/>
      <c r="HI69" s="503"/>
      <c r="HJ69" s="503"/>
      <c r="HK69" s="503"/>
      <c r="HL69" s="503"/>
      <c r="HM69" s="503"/>
      <c r="HN69" s="503"/>
      <c r="HO69" s="503"/>
      <c r="HP69" s="503"/>
      <c r="HQ69" s="503"/>
      <c r="HR69" s="503"/>
      <c r="HS69" s="503"/>
      <c r="HT69" s="503"/>
      <c r="HU69" s="503"/>
      <c r="HV69" s="503"/>
      <c r="HW69" s="503"/>
      <c r="HX69" s="503"/>
      <c r="HY69" s="503"/>
      <c r="HZ69" s="503"/>
      <c r="IA69" s="503"/>
      <c r="IB69" s="503"/>
      <c r="IC69" s="503"/>
      <c r="ID69" s="503"/>
      <c r="IE69" s="503"/>
      <c r="IF69" s="503"/>
      <c r="IG69" s="503"/>
      <c r="IH69" s="503"/>
      <c r="II69" s="503"/>
      <c r="IJ69" s="503"/>
      <c r="IK69" s="503"/>
      <c r="IL69" s="503"/>
      <c r="IM69" s="503"/>
      <c r="IN69" s="503"/>
      <c r="IO69" s="503"/>
      <c r="IP69" s="503"/>
      <c r="IQ69" s="503"/>
      <c r="IR69" s="503"/>
      <c r="IS69" s="503"/>
      <c r="IT69" s="503"/>
      <c r="IU69" s="503"/>
      <c r="IV69" s="503"/>
      <c r="IW69" s="503"/>
      <c r="IX69" s="503"/>
      <c r="IY69" s="503"/>
      <c r="IZ69" s="503"/>
      <c r="JA69" s="503"/>
      <c r="JB69" s="503"/>
      <c r="JC69" s="503"/>
      <c r="JD69" s="503"/>
      <c r="JE69" s="503"/>
      <c r="JF69" s="503"/>
      <c r="JG69" s="503"/>
      <c r="JH69" s="503"/>
      <c r="JI69" s="503"/>
      <c r="JJ69" s="503"/>
      <c r="JK69" s="503"/>
      <c r="JL69" s="503"/>
      <c r="JM69" s="503"/>
      <c r="JN69" s="503"/>
      <c r="JO69" s="503"/>
      <c r="JP69" s="503"/>
      <c r="JQ69" s="503"/>
      <c r="JR69" s="503"/>
      <c r="JS69" s="503"/>
      <c r="JT69" s="503"/>
      <c r="JU69" s="503"/>
      <c r="JV69" s="503"/>
      <c r="JW69" s="503"/>
      <c r="JX69" s="503"/>
      <c r="JY69" s="503"/>
      <c r="JZ69" s="503"/>
      <c r="KA69" s="503"/>
      <c r="KB69" s="503"/>
      <c r="KC69" s="503"/>
      <c r="KD69" s="503"/>
      <c r="KE69" s="503"/>
      <c r="KF69" s="503"/>
      <c r="KG69" s="503"/>
      <c r="KH69" s="503"/>
      <c r="KI69" s="503"/>
      <c r="KJ69" s="503"/>
      <c r="KK69" s="503"/>
      <c r="KL69" s="503"/>
      <c r="KM69" s="503"/>
      <c r="KN69" s="503"/>
      <c r="KO69" s="503"/>
      <c r="KP69" s="503"/>
      <c r="KQ69" s="503"/>
      <c r="KR69" s="503"/>
      <c r="KS69" s="503"/>
      <c r="KT69" s="503"/>
      <c r="KU69" s="503"/>
      <c r="KV69" s="503"/>
      <c r="KW69" s="503"/>
      <c r="KX69" s="503"/>
      <c r="KY69" s="503"/>
      <c r="KZ69" s="503"/>
      <c r="LA69" s="503"/>
      <c r="LB69" s="503"/>
      <c r="LC69" s="503"/>
      <c r="LD69" s="503"/>
      <c r="LE69" s="503"/>
      <c r="LF69" s="503"/>
      <c r="LG69" s="503"/>
      <c r="LH69" s="503"/>
      <c r="LI69" s="503"/>
      <c r="LJ69" s="503"/>
      <c r="LK69" s="503"/>
      <c r="LL69" s="503"/>
      <c r="LM69" s="503"/>
    </row>
    <row r="70" spans="1:325" s="3" customFormat="1" hidden="1">
      <c r="A70" s="474" t="str">
        <f>IF(OR(Data3!B12="Grand Total",Data3!B12=0),"",Data3!B12)</f>
        <v/>
      </c>
      <c r="B70" s="473" t="s">
        <v>511</v>
      </c>
      <c r="C70" s="517" t="str">
        <f ca="1">IFERROR(VLOOKUP(A70,Rezultatai!$B$44:$C$106,2,FALSE),"")</f>
        <v/>
      </c>
      <c r="D70" s="528"/>
      <c r="E70" s="496"/>
      <c r="F70" s="503"/>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c r="CH70" s="503"/>
      <c r="CI70" s="503"/>
      <c r="CJ70" s="503"/>
      <c r="CK70" s="503"/>
      <c r="CL70" s="503"/>
      <c r="CM70" s="503"/>
      <c r="CN70" s="503"/>
      <c r="CO70" s="503"/>
      <c r="CP70" s="503"/>
      <c r="CQ70" s="503"/>
      <c r="CR70" s="503"/>
      <c r="CS70" s="503"/>
      <c r="CT70" s="503"/>
      <c r="CU70" s="503"/>
      <c r="CV70" s="503"/>
      <c r="CW70" s="503"/>
      <c r="CX70" s="503"/>
      <c r="CY70" s="503"/>
      <c r="CZ70" s="503"/>
      <c r="DA70" s="503"/>
      <c r="DB70" s="503"/>
      <c r="DC70" s="503"/>
      <c r="DD70" s="503"/>
      <c r="DE70" s="503"/>
      <c r="DF70" s="503"/>
      <c r="DG70" s="503"/>
      <c r="DH70" s="503"/>
      <c r="DI70" s="503"/>
      <c r="DJ70" s="503"/>
      <c r="DK70" s="503"/>
      <c r="DL70" s="503"/>
      <c r="DM70" s="503"/>
      <c r="DN70" s="503"/>
      <c r="DO70" s="503"/>
      <c r="DP70" s="503"/>
      <c r="DQ70" s="503"/>
      <c r="DR70" s="503"/>
      <c r="DS70" s="503"/>
      <c r="DT70" s="503"/>
      <c r="DU70" s="503"/>
      <c r="DV70" s="503"/>
      <c r="DW70" s="503"/>
      <c r="DX70" s="503"/>
      <c r="DY70" s="503"/>
      <c r="DZ70" s="503"/>
      <c r="EA70" s="503"/>
      <c r="EB70" s="503"/>
      <c r="EC70" s="503"/>
      <c r="ED70" s="503"/>
      <c r="EE70" s="503"/>
      <c r="EF70" s="503"/>
      <c r="EG70" s="503"/>
      <c r="EH70" s="503"/>
      <c r="EI70" s="503"/>
      <c r="EJ70" s="503"/>
      <c r="EK70" s="503"/>
      <c r="EL70" s="503"/>
      <c r="EM70" s="503"/>
      <c r="EN70" s="503"/>
      <c r="EO70" s="503"/>
      <c r="EP70" s="503"/>
      <c r="EQ70" s="503"/>
      <c r="ER70" s="503"/>
      <c r="ES70" s="503"/>
      <c r="ET70" s="503"/>
      <c r="EU70" s="503"/>
      <c r="EV70" s="503"/>
      <c r="EW70" s="503"/>
      <c r="EX70" s="503"/>
      <c r="EY70" s="503"/>
      <c r="EZ70" s="503"/>
      <c r="FA70" s="503"/>
      <c r="FB70" s="503"/>
      <c r="FC70" s="503"/>
      <c r="FD70" s="503"/>
      <c r="FE70" s="503"/>
      <c r="FF70" s="503"/>
      <c r="FG70" s="503"/>
      <c r="FH70" s="503"/>
      <c r="FI70" s="503"/>
      <c r="FJ70" s="503"/>
      <c r="FK70" s="503"/>
      <c r="FL70" s="503"/>
      <c r="FM70" s="503"/>
      <c r="FN70" s="503"/>
      <c r="FO70" s="503"/>
      <c r="FP70" s="503"/>
      <c r="FQ70" s="503"/>
      <c r="FR70" s="503"/>
      <c r="FS70" s="503"/>
      <c r="FT70" s="503"/>
      <c r="FU70" s="503"/>
      <c r="FV70" s="503"/>
      <c r="FW70" s="503"/>
      <c r="FX70" s="503"/>
      <c r="FY70" s="503"/>
      <c r="FZ70" s="503"/>
      <c r="GA70" s="503"/>
      <c r="GB70" s="503"/>
      <c r="GC70" s="503"/>
      <c r="GD70" s="503"/>
      <c r="GE70" s="503"/>
      <c r="GF70" s="503"/>
      <c r="GG70" s="503"/>
      <c r="GH70" s="503"/>
      <c r="GI70" s="503"/>
      <c r="GJ70" s="503"/>
      <c r="GK70" s="503"/>
      <c r="GL70" s="503"/>
      <c r="GM70" s="503"/>
      <c r="GN70" s="503"/>
      <c r="GO70" s="503"/>
      <c r="GP70" s="503"/>
      <c r="GQ70" s="503"/>
      <c r="GR70" s="503"/>
      <c r="GS70" s="503"/>
      <c r="GT70" s="503"/>
      <c r="GU70" s="503"/>
      <c r="GV70" s="503"/>
      <c r="GW70" s="503"/>
      <c r="GX70" s="503"/>
      <c r="GY70" s="503"/>
      <c r="GZ70" s="503"/>
      <c r="HA70" s="503"/>
      <c r="HB70" s="503"/>
      <c r="HC70" s="503"/>
      <c r="HD70" s="503"/>
      <c r="HE70" s="503"/>
      <c r="HF70" s="503"/>
      <c r="HG70" s="503"/>
      <c r="HH70" s="503"/>
      <c r="HI70" s="503"/>
      <c r="HJ70" s="503"/>
      <c r="HK70" s="503"/>
      <c r="HL70" s="503"/>
      <c r="HM70" s="503"/>
      <c r="HN70" s="503"/>
      <c r="HO70" s="503"/>
      <c r="HP70" s="503"/>
      <c r="HQ70" s="503"/>
      <c r="HR70" s="503"/>
      <c r="HS70" s="503"/>
      <c r="HT70" s="503"/>
      <c r="HU70" s="503"/>
      <c r="HV70" s="503"/>
      <c r="HW70" s="503"/>
      <c r="HX70" s="503"/>
      <c r="HY70" s="503"/>
      <c r="HZ70" s="503"/>
      <c r="IA70" s="503"/>
      <c r="IB70" s="503"/>
      <c r="IC70" s="503"/>
      <c r="ID70" s="503"/>
      <c r="IE70" s="503"/>
      <c r="IF70" s="503"/>
      <c r="IG70" s="503"/>
      <c r="IH70" s="503"/>
      <c r="II70" s="503"/>
      <c r="IJ70" s="503"/>
      <c r="IK70" s="503"/>
      <c r="IL70" s="503"/>
      <c r="IM70" s="503"/>
      <c r="IN70" s="503"/>
      <c r="IO70" s="503"/>
      <c r="IP70" s="503"/>
      <c r="IQ70" s="503"/>
      <c r="IR70" s="503"/>
      <c r="IS70" s="503"/>
      <c r="IT70" s="503"/>
      <c r="IU70" s="503"/>
      <c r="IV70" s="503"/>
      <c r="IW70" s="503"/>
      <c r="IX70" s="503"/>
      <c r="IY70" s="503"/>
      <c r="IZ70" s="503"/>
      <c r="JA70" s="503"/>
      <c r="JB70" s="503"/>
      <c r="JC70" s="503"/>
      <c r="JD70" s="503"/>
      <c r="JE70" s="503"/>
      <c r="JF70" s="503"/>
      <c r="JG70" s="503"/>
      <c r="JH70" s="503"/>
      <c r="JI70" s="503"/>
      <c r="JJ70" s="503"/>
      <c r="JK70" s="503"/>
      <c r="JL70" s="503"/>
      <c r="JM70" s="503"/>
      <c r="JN70" s="503"/>
      <c r="JO70" s="503"/>
      <c r="JP70" s="503"/>
      <c r="JQ70" s="503"/>
      <c r="JR70" s="503"/>
      <c r="JS70" s="503"/>
      <c r="JT70" s="503"/>
      <c r="JU70" s="503"/>
      <c r="JV70" s="503"/>
      <c r="JW70" s="503"/>
      <c r="JX70" s="503"/>
      <c r="JY70" s="503"/>
      <c r="JZ70" s="503"/>
      <c r="KA70" s="503"/>
      <c r="KB70" s="503"/>
      <c r="KC70" s="503"/>
      <c r="KD70" s="503"/>
      <c r="KE70" s="503"/>
      <c r="KF70" s="503"/>
      <c r="KG70" s="503"/>
      <c r="KH70" s="503"/>
      <c r="KI70" s="503"/>
      <c r="KJ70" s="503"/>
      <c r="KK70" s="503"/>
      <c r="KL70" s="503"/>
      <c r="KM70" s="503"/>
      <c r="KN70" s="503"/>
      <c r="KO70" s="503"/>
      <c r="KP70" s="503"/>
      <c r="KQ70" s="503"/>
      <c r="KR70" s="503"/>
      <c r="KS70" s="503"/>
      <c r="KT70" s="503"/>
      <c r="KU70" s="503"/>
      <c r="KV70" s="503"/>
      <c r="KW70" s="503"/>
      <c r="KX70" s="503"/>
      <c r="KY70" s="503"/>
      <c r="KZ70" s="503"/>
      <c r="LA70" s="503"/>
      <c r="LB70" s="503"/>
      <c r="LC70" s="503"/>
      <c r="LD70" s="503"/>
      <c r="LE70" s="503"/>
      <c r="LF70" s="503"/>
      <c r="LG70" s="503"/>
      <c r="LH70" s="503"/>
      <c r="LI70" s="503"/>
      <c r="LJ70" s="503"/>
      <c r="LK70" s="503"/>
      <c r="LL70" s="503"/>
      <c r="LM70" s="503"/>
    </row>
    <row r="71" spans="1:325" s="3" customFormat="1" hidden="1">
      <c r="A71" s="474" t="str">
        <f>IF(OR(Data3!B13="Grand Total",Data3!B13=0),"",Data3!B13)</f>
        <v/>
      </c>
      <c r="B71" s="473" t="s">
        <v>512</v>
      </c>
      <c r="C71" s="517" t="str">
        <f ca="1">IFERROR(VLOOKUP(A71,Rezultatai!$B$44:$C$106,2,FALSE),"")</f>
        <v/>
      </c>
      <c r="D71" s="528"/>
      <c r="E71" s="496"/>
      <c r="F71" s="503"/>
      <c r="G71" s="503"/>
      <c r="H71" s="503"/>
      <c r="I71" s="503"/>
      <c r="J71" s="503"/>
      <c r="K71" s="503"/>
      <c r="L71" s="503"/>
      <c r="M71" s="503"/>
      <c r="N71" s="503"/>
      <c r="O71" s="503"/>
      <c r="P71" s="503"/>
      <c r="Q71" s="503"/>
      <c r="R71" s="503"/>
      <c r="S71" s="503"/>
      <c r="T71" s="503"/>
      <c r="U71" s="503"/>
      <c r="V71" s="503"/>
      <c r="W71" s="503"/>
      <c r="X71" s="503"/>
      <c r="Y71" s="503"/>
      <c r="Z71" s="503"/>
      <c r="AA71" s="503"/>
      <c r="AB71" s="503"/>
      <c r="AC71" s="503"/>
      <c r="AD71" s="503"/>
      <c r="AE71" s="503"/>
      <c r="AF71" s="503"/>
      <c r="AG71" s="503"/>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503"/>
      <c r="CV71" s="503"/>
      <c r="CW71" s="503"/>
      <c r="CX71" s="503"/>
      <c r="CY71" s="503"/>
      <c r="CZ71" s="503"/>
      <c r="DA71" s="503"/>
      <c r="DB71" s="503"/>
      <c r="DC71" s="503"/>
      <c r="DD71" s="503"/>
      <c r="DE71" s="503"/>
      <c r="DF71" s="503"/>
      <c r="DG71" s="503"/>
      <c r="DH71" s="503"/>
      <c r="DI71" s="503"/>
      <c r="DJ71" s="503"/>
      <c r="DK71" s="503"/>
      <c r="DL71" s="503"/>
      <c r="DM71" s="503"/>
      <c r="DN71" s="503"/>
      <c r="DO71" s="503"/>
      <c r="DP71" s="503"/>
      <c r="DQ71" s="503"/>
      <c r="DR71" s="503"/>
      <c r="DS71" s="503"/>
      <c r="DT71" s="503"/>
      <c r="DU71" s="503"/>
      <c r="DV71" s="503"/>
      <c r="DW71" s="503"/>
      <c r="DX71" s="503"/>
      <c r="DY71" s="503"/>
      <c r="DZ71" s="503"/>
      <c r="EA71" s="503"/>
      <c r="EB71" s="503"/>
      <c r="EC71" s="503"/>
      <c r="ED71" s="503"/>
      <c r="EE71" s="503"/>
      <c r="EF71" s="503"/>
      <c r="EG71" s="503"/>
      <c r="EH71" s="503"/>
      <c r="EI71" s="503"/>
      <c r="EJ71" s="503"/>
      <c r="EK71" s="503"/>
      <c r="EL71" s="503"/>
      <c r="EM71" s="503"/>
      <c r="EN71" s="503"/>
      <c r="EO71" s="503"/>
      <c r="EP71" s="503"/>
      <c r="EQ71" s="503"/>
      <c r="ER71" s="503"/>
      <c r="ES71" s="503"/>
      <c r="ET71" s="503"/>
      <c r="EU71" s="503"/>
      <c r="EV71" s="503"/>
      <c r="EW71" s="503"/>
      <c r="EX71" s="503"/>
      <c r="EY71" s="503"/>
      <c r="EZ71" s="503"/>
      <c r="FA71" s="503"/>
      <c r="FB71" s="503"/>
      <c r="FC71" s="503"/>
      <c r="FD71" s="503"/>
      <c r="FE71" s="503"/>
      <c r="FF71" s="503"/>
      <c r="FG71" s="503"/>
      <c r="FH71" s="503"/>
      <c r="FI71" s="503"/>
      <c r="FJ71" s="503"/>
      <c r="FK71" s="503"/>
      <c r="FL71" s="503"/>
      <c r="FM71" s="503"/>
      <c r="FN71" s="503"/>
      <c r="FO71" s="503"/>
      <c r="FP71" s="503"/>
      <c r="FQ71" s="503"/>
      <c r="FR71" s="503"/>
      <c r="FS71" s="503"/>
      <c r="FT71" s="503"/>
      <c r="FU71" s="503"/>
      <c r="FV71" s="503"/>
      <c r="FW71" s="503"/>
      <c r="FX71" s="503"/>
      <c r="FY71" s="503"/>
      <c r="FZ71" s="503"/>
      <c r="GA71" s="503"/>
      <c r="GB71" s="503"/>
      <c r="GC71" s="503"/>
      <c r="GD71" s="503"/>
      <c r="GE71" s="503"/>
      <c r="GF71" s="503"/>
      <c r="GG71" s="503"/>
      <c r="GH71" s="503"/>
      <c r="GI71" s="503"/>
      <c r="GJ71" s="503"/>
      <c r="GK71" s="503"/>
      <c r="GL71" s="503"/>
      <c r="GM71" s="503"/>
      <c r="GN71" s="503"/>
      <c r="GO71" s="503"/>
      <c r="GP71" s="503"/>
      <c r="GQ71" s="503"/>
      <c r="GR71" s="503"/>
      <c r="GS71" s="503"/>
      <c r="GT71" s="503"/>
      <c r="GU71" s="503"/>
      <c r="GV71" s="503"/>
      <c r="GW71" s="503"/>
      <c r="GX71" s="503"/>
      <c r="GY71" s="503"/>
      <c r="GZ71" s="503"/>
      <c r="HA71" s="503"/>
      <c r="HB71" s="503"/>
      <c r="HC71" s="503"/>
      <c r="HD71" s="503"/>
      <c r="HE71" s="503"/>
      <c r="HF71" s="503"/>
      <c r="HG71" s="503"/>
      <c r="HH71" s="503"/>
      <c r="HI71" s="503"/>
      <c r="HJ71" s="503"/>
      <c r="HK71" s="503"/>
      <c r="HL71" s="503"/>
      <c r="HM71" s="503"/>
      <c r="HN71" s="503"/>
      <c r="HO71" s="503"/>
      <c r="HP71" s="503"/>
      <c r="HQ71" s="503"/>
      <c r="HR71" s="503"/>
      <c r="HS71" s="503"/>
      <c r="HT71" s="503"/>
      <c r="HU71" s="503"/>
      <c r="HV71" s="503"/>
      <c r="HW71" s="503"/>
      <c r="HX71" s="503"/>
      <c r="HY71" s="503"/>
      <c r="HZ71" s="503"/>
      <c r="IA71" s="503"/>
      <c r="IB71" s="503"/>
      <c r="IC71" s="503"/>
      <c r="ID71" s="503"/>
      <c r="IE71" s="503"/>
      <c r="IF71" s="503"/>
      <c r="IG71" s="503"/>
      <c r="IH71" s="503"/>
      <c r="II71" s="503"/>
      <c r="IJ71" s="503"/>
      <c r="IK71" s="503"/>
      <c r="IL71" s="503"/>
      <c r="IM71" s="503"/>
      <c r="IN71" s="503"/>
      <c r="IO71" s="503"/>
      <c r="IP71" s="503"/>
      <c r="IQ71" s="503"/>
      <c r="IR71" s="503"/>
      <c r="IS71" s="503"/>
      <c r="IT71" s="503"/>
      <c r="IU71" s="503"/>
      <c r="IV71" s="503"/>
      <c r="IW71" s="503"/>
      <c r="IX71" s="503"/>
      <c r="IY71" s="503"/>
      <c r="IZ71" s="503"/>
      <c r="JA71" s="503"/>
      <c r="JB71" s="503"/>
      <c r="JC71" s="503"/>
      <c r="JD71" s="503"/>
      <c r="JE71" s="503"/>
      <c r="JF71" s="503"/>
      <c r="JG71" s="503"/>
      <c r="JH71" s="503"/>
      <c r="JI71" s="503"/>
      <c r="JJ71" s="503"/>
      <c r="JK71" s="503"/>
      <c r="JL71" s="503"/>
      <c r="JM71" s="503"/>
      <c r="JN71" s="503"/>
      <c r="JO71" s="503"/>
      <c r="JP71" s="503"/>
      <c r="JQ71" s="503"/>
      <c r="JR71" s="503"/>
      <c r="JS71" s="503"/>
      <c r="JT71" s="503"/>
      <c r="JU71" s="503"/>
      <c r="JV71" s="503"/>
      <c r="JW71" s="503"/>
      <c r="JX71" s="503"/>
      <c r="JY71" s="503"/>
      <c r="JZ71" s="503"/>
      <c r="KA71" s="503"/>
      <c r="KB71" s="503"/>
      <c r="KC71" s="503"/>
      <c r="KD71" s="503"/>
      <c r="KE71" s="503"/>
      <c r="KF71" s="503"/>
      <c r="KG71" s="503"/>
      <c r="KH71" s="503"/>
      <c r="KI71" s="503"/>
      <c r="KJ71" s="503"/>
      <c r="KK71" s="503"/>
      <c r="KL71" s="503"/>
      <c r="KM71" s="503"/>
      <c r="KN71" s="503"/>
      <c r="KO71" s="503"/>
      <c r="KP71" s="503"/>
      <c r="KQ71" s="503"/>
      <c r="KR71" s="503"/>
      <c r="KS71" s="503"/>
      <c r="KT71" s="503"/>
      <c r="KU71" s="503"/>
      <c r="KV71" s="503"/>
      <c r="KW71" s="503"/>
      <c r="KX71" s="503"/>
      <c r="KY71" s="503"/>
      <c r="KZ71" s="503"/>
      <c r="LA71" s="503"/>
      <c r="LB71" s="503"/>
      <c r="LC71" s="503"/>
      <c r="LD71" s="503"/>
      <c r="LE71" s="503"/>
      <c r="LF71" s="503"/>
      <c r="LG71" s="503"/>
      <c r="LH71" s="503"/>
      <c r="LI71" s="503"/>
      <c r="LJ71" s="503"/>
      <c r="LK71" s="503"/>
      <c r="LL71" s="503"/>
      <c r="LM71" s="503"/>
    </row>
    <row r="72" spans="1:325" s="3" customFormat="1" hidden="1">
      <c r="A72" s="474" t="str">
        <f>IF(OR(Data3!B14="Grand Total",Data3!B14=0),"",Data3!B14)</f>
        <v/>
      </c>
      <c r="B72" s="473" t="s">
        <v>513</v>
      </c>
      <c r="C72" s="517" t="str">
        <f ca="1">IFERROR(VLOOKUP(A72,Rezultatai!$B$44:$C$106,2,FALSE),"")</f>
        <v/>
      </c>
      <c r="D72" s="528"/>
      <c r="E72" s="496"/>
      <c r="F72" s="503"/>
      <c r="G72" s="503"/>
      <c r="H72" s="503"/>
      <c r="I72" s="503"/>
      <c r="J72" s="503"/>
      <c r="K72" s="503"/>
      <c r="L72" s="503"/>
      <c r="M72" s="503"/>
      <c r="N72" s="503"/>
      <c r="O72" s="503"/>
      <c r="P72" s="503"/>
      <c r="Q72" s="503"/>
      <c r="R72" s="503"/>
      <c r="S72" s="503"/>
      <c r="T72" s="503"/>
      <c r="U72" s="503"/>
      <c r="V72" s="503"/>
      <c r="W72" s="503"/>
      <c r="X72" s="503"/>
      <c r="Y72" s="503"/>
      <c r="Z72" s="503"/>
      <c r="AA72" s="503"/>
      <c r="AB72" s="503"/>
      <c r="AC72" s="503"/>
      <c r="AD72" s="503"/>
      <c r="AE72" s="503"/>
      <c r="AF72" s="503"/>
      <c r="AG72" s="503"/>
      <c r="AH72" s="503"/>
      <c r="AI72" s="503"/>
      <c r="AJ72" s="503"/>
      <c r="AK72" s="503"/>
      <c r="AL72" s="503"/>
      <c r="AM72" s="503"/>
      <c r="AN72" s="503"/>
      <c r="AO72" s="503"/>
      <c r="AP72" s="503"/>
      <c r="AQ72" s="503"/>
      <c r="AR72" s="503"/>
      <c r="AS72" s="503"/>
      <c r="AT72" s="503"/>
      <c r="AU72" s="503"/>
      <c r="AV72" s="503"/>
      <c r="AW72" s="503"/>
      <c r="AX72" s="503"/>
      <c r="AY72" s="503"/>
      <c r="AZ72" s="503"/>
      <c r="BA72" s="503"/>
      <c r="BB72" s="503"/>
      <c r="BC72" s="503"/>
      <c r="BD72" s="503"/>
      <c r="BE72" s="503"/>
      <c r="BF72" s="503"/>
      <c r="BG72" s="503"/>
      <c r="BH72" s="503"/>
      <c r="BI72" s="503"/>
      <c r="BJ72" s="503"/>
      <c r="BK72" s="503"/>
      <c r="BL72" s="503"/>
      <c r="BM72" s="503"/>
      <c r="BN72" s="503"/>
      <c r="BO72" s="503"/>
      <c r="BP72" s="503"/>
      <c r="BQ72" s="503"/>
      <c r="BR72" s="503"/>
      <c r="BS72" s="503"/>
      <c r="BT72" s="503"/>
      <c r="BU72" s="503"/>
      <c r="BV72" s="503"/>
      <c r="BW72" s="503"/>
      <c r="BX72" s="503"/>
      <c r="BY72" s="503"/>
      <c r="BZ72" s="503"/>
      <c r="CA72" s="503"/>
      <c r="CB72" s="503"/>
      <c r="CC72" s="503"/>
      <c r="CD72" s="503"/>
      <c r="CE72" s="503"/>
      <c r="CF72" s="503"/>
      <c r="CG72" s="503"/>
      <c r="CH72" s="503"/>
      <c r="CI72" s="503"/>
      <c r="CJ72" s="503"/>
      <c r="CK72" s="503"/>
      <c r="CL72" s="503"/>
      <c r="CM72" s="503"/>
      <c r="CN72" s="503"/>
      <c r="CO72" s="503"/>
      <c r="CP72" s="503"/>
      <c r="CQ72" s="503"/>
      <c r="CR72" s="503"/>
      <c r="CS72" s="503"/>
      <c r="CT72" s="503"/>
      <c r="CU72" s="503"/>
      <c r="CV72" s="503"/>
      <c r="CW72" s="503"/>
      <c r="CX72" s="503"/>
      <c r="CY72" s="503"/>
      <c r="CZ72" s="503"/>
      <c r="DA72" s="503"/>
      <c r="DB72" s="503"/>
      <c r="DC72" s="503"/>
      <c r="DD72" s="503"/>
      <c r="DE72" s="503"/>
      <c r="DF72" s="503"/>
      <c r="DG72" s="503"/>
      <c r="DH72" s="503"/>
      <c r="DI72" s="503"/>
      <c r="DJ72" s="503"/>
      <c r="DK72" s="503"/>
      <c r="DL72" s="503"/>
      <c r="DM72" s="503"/>
      <c r="DN72" s="503"/>
      <c r="DO72" s="503"/>
      <c r="DP72" s="503"/>
      <c r="DQ72" s="503"/>
      <c r="DR72" s="503"/>
      <c r="DS72" s="503"/>
      <c r="DT72" s="503"/>
      <c r="DU72" s="503"/>
      <c r="DV72" s="503"/>
      <c r="DW72" s="503"/>
      <c r="DX72" s="503"/>
      <c r="DY72" s="503"/>
      <c r="DZ72" s="503"/>
      <c r="EA72" s="503"/>
      <c r="EB72" s="503"/>
      <c r="EC72" s="503"/>
      <c r="ED72" s="503"/>
      <c r="EE72" s="503"/>
      <c r="EF72" s="503"/>
      <c r="EG72" s="503"/>
      <c r="EH72" s="503"/>
      <c r="EI72" s="503"/>
      <c r="EJ72" s="503"/>
      <c r="EK72" s="503"/>
      <c r="EL72" s="503"/>
      <c r="EM72" s="503"/>
      <c r="EN72" s="503"/>
      <c r="EO72" s="503"/>
      <c r="EP72" s="503"/>
      <c r="EQ72" s="503"/>
      <c r="ER72" s="503"/>
      <c r="ES72" s="503"/>
      <c r="ET72" s="503"/>
      <c r="EU72" s="503"/>
      <c r="EV72" s="503"/>
      <c r="EW72" s="503"/>
      <c r="EX72" s="503"/>
      <c r="EY72" s="503"/>
      <c r="EZ72" s="503"/>
      <c r="FA72" s="503"/>
      <c r="FB72" s="503"/>
      <c r="FC72" s="503"/>
      <c r="FD72" s="503"/>
      <c r="FE72" s="503"/>
      <c r="FF72" s="503"/>
      <c r="FG72" s="503"/>
      <c r="FH72" s="503"/>
      <c r="FI72" s="503"/>
      <c r="FJ72" s="503"/>
      <c r="FK72" s="503"/>
      <c r="FL72" s="503"/>
      <c r="FM72" s="503"/>
      <c r="FN72" s="503"/>
      <c r="FO72" s="503"/>
      <c r="FP72" s="503"/>
      <c r="FQ72" s="503"/>
      <c r="FR72" s="503"/>
      <c r="FS72" s="503"/>
      <c r="FT72" s="503"/>
      <c r="FU72" s="503"/>
      <c r="FV72" s="503"/>
      <c r="FW72" s="503"/>
      <c r="FX72" s="503"/>
      <c r="FY72" s="503"/>
      <c r="FZ72" s="503"/>
      <c r="GA72" s="503"/>
      <c r="GB72" s="503"/>
      <c r="GC72" s="503"/>
      <c r="GD72" s="503"/>
      <c r="GE72" s="503"/>
      <c r="GF72" s="503"/>
      <c r="GG72" s="503"/>
      <c r="GH72" s="503"/>
      <c r="GI72" s="503"/>
      <c r="GJ72" s="503"/>
      <c r="GK72" s="503"/>
      <c r="GL72" s="503"/>
      <c r="GM72" s="503"/>
      <c r="GN72" s="503"/>
      <c r="GO72" s="503"/>
      <c r="GP72" s="503"/>
      <c r="GQ72" s="503"/>
      <c r="GR72" s="503"/>
      <c r="GS72" s="503"/>
      <c r="GT72" s="503"/>
      <c r="GU72" s="503"/>
      <c r="GV72" s="503"/>
      <c r="GW72" s="503"/>
      <c r="GX72" s="503"/>
      <c r="GY72" s="503"/>
      <c r="GZ72" s="503"/>
      <c r="HA72" s="503"/>
      <c r="HB72" s="503"/>
      <c r="HC72" s="503"/>
      <c r="HD72" s="503"/>
      <c r="HE72" s="503"/>
      <c r="HF72" s="503"/>
      <c r="HG72" s="503"/>
      <c r="HH72" s="503"/>
      <c r="HI72" s="503"/>
      <c r="HJ72" s="503"/>
      <c r="HK72" s="503"/>
      <c r="HL72" s="503"/>
      <c r="HM72" s="503"/>
      <c r="HN72" s="503"/>
      <c r="HO72" s="503"/>
      <c r="HP72" s="503"/>
      <c r="HQ72" s="503"/>
      <c r="HR72" s="503"/>
      <c r="HS72" s="503"/>
      <c r="HT72" s="503"/>
      <c r="HU72" s="503"/>
      <c r="HV72" s="503"/>
      <c r="HW72" s="503"/>
      <c r="HX72" s="503"/>
      <c r="HY72" s="503"/>
      <c r="HZ72" s="503"/>
      <c r="IA72" s="503"/>
      <c r="IB72" s="503"/>
      <c r="IC72" s="503"/>
      <c r="ID72" s="503"/>
      <c r="IE72" s="503"/>
      <c r="IF72" s="503"/>
      <c r="IG72" s="503"/>
      <c r="IH72" s="503"/>
      <c r="II72" s="503"/>
      <c r="IJ72" s="503"/>
      <c r="IK72" s="503"/>
      <c r="IL72" s="503"/>
      <c r="IM72" s="503"/>
      <c r="IN72" s="503"/>
      <c r="IO72" s="503"/>
      <c r="IP72" s="503"/>
      <c r="IQ72" s="503"/>
      <c r="IR72" s="503"/>
      <c r="IS72" s="503"/>
      <c r="IT72" s="503"/>
      <c r="IU72" s="503"/>
      <c r="IV72" s="503"/>
      <c r="IW72" s="503"/>
      <c r="IX72" s="503"/>
      <c r="IY72" s="503"/>
      <c r="IZ72" s="503"/>
      <c r="JA72" s="503"/>
      <c r="JB72" s="503"/>
      <c r="JC72" s="503"/>
      <c r="JD72" s="503"/>
      <c r="JE72" s="503"/>
      <c r="JF72" s="503"/>
      <c r="JG72" s="503"/>
      <c r="JH72" s="503"/>
      <c r="JI72" s="503"/>
      <c r="JJ72" s="503"/>
      <c r="JK72" s="503"/>
      <c r="JL72" s="503"/>
      <c r="JM72" s="503"/>
      <c r="JN72" s="503"/>
      <c r="JO72" s="503"/>
      <c r="JP72" s="503"/>
      <c r="JQ72" s="503"/>
      <c r="JR72" s="503"/>
      <c r="JS72" s="503"/>
      <c r="JT72" s="503"/>
      <c r="JU72" s="503"/>
      <c r="JV72" s="503"/>
      <c r="JW72" s="503"/>
      <c r="JX72" s="503"/>
      <c r="JY72" s="503"/>
      <c r="JZ72" s="503"/>
      <c r="KA72" s="503"/>
      <c r="KB72" s="503"/>
      <c r="KC72" s="503"/>
      <c r="KD72" s="503"/>
      <c r="KE72" s="503"/>
      <c r="KF72" s="503"/>
      <c r="KG72" s="503"/>
      <c r="KH72" s="503"/>
      <c r="KI72" s="503"/>
      <c r="KJ72" s="503"/>
      <c r="KK72" s="503"/>
      <c r="KL72" s="503"/>
      <c r="KM72" s="503"/>
      <c r="KN72" s="503"/>
      <c r="KO72" s="503"/>
      <c r="KP72" s="503"/>
      <c r="KQ72" s="503"/>
      <c r="KR72" s="503"/>
      <c r="KS72" s="503"/>
      <c r="KT72" s="503"/>
      <c r="KU72" s="503"/>
      <c r="KV72" s="503"/>
      <c r="KW72" s="503"/>
      <c r="KX72" s="503"/>
      <c r="KY72" s="503"/>
      <c r="KZ72" s="503"/>
      <c r="LA72" s="503"/>
      <c r="LB72" s="503"/>
      <c r="LC72" s="503"/>
      <c r="LD72" s="503"/>
      <c r="LE72" s="503"/>
      <c r="LF72" s="503"/>
      <c r="LG72" s="503"/>
      <c r="LH72" s="503"/>
      <c r="LI72" s="503"/>
      <c r="LJ72" s="503"/>
      <c r="LK72" s="503"/>
      <c r="LL72" s="503"/>
      <c r="LM72" s="503"/>
    </row>
    <row r="73" spans="1:325" s="3" customFormat="1" hidden="1">
      <c r="A73" s="474" t="str">
        <f>IF(OR(Data3!B15="Grand Total",Data3!B15=0),"",Data3!B15)</f>
        <v/>
      </c>
      <c r="B73" s="473" t="s">
        <v>514</v>
      </c>
      <c r="C73" s="517" t="str">
        <f ca="1">IFERROR(VLOOKUP(A73,Rezultatai!$B$44:$C$106,2,FALSE),"")</f>
        <v/>
      </c>
      <c r="D73" s="528"/>
      <c r="E73" s="496"/>
      <c r="F73" s="503"/>
      <c r="G73" s="503"/>
      <c r="H73" s="503"/>
      <c r="I73" s="503"/>
      <c r="J73" s="503"/>
      <c r="K73" s="503"/>
      <c r="L73" s="503"/>
      <c r="M73" s="503"/>
      <c r="N73" s="503"/>
      <c r="O73" s="503"/>
      <c r="P73" s="503"/>
      <c r="Q73" s="503"/>
      <c r="R73" s="503"/>
      <c r="S73" s="503"/>
      <c r="T73" s="503"/>
      <c r="U73" s="503"/>
      <c r="V73" s="503"/>
      <c r="W73" s="503"/>
      <c r="X73" s="503"/>
      <c r="Y73" s="503"/>
      <c r="Z73" s="503"/>
      <c r="AA73" s="503"/>
      <c r="AB73" s="503"/>
      <c r="AC73" s="503"/>
      <c r="AD73" s="503"/>
      <c r="AE73" s="503"/>
      <c r="AF73" s="503"/>
      <c r="AG73" s="503"/>
      <c r="AH73" s="503"/>
      <c r="AI73" s="503"/>
      <c r="AJ73" s="503"/>
      <c r="AK73" s="503"/>
      <c r="AL73" s="503"/>
      <c r="AM73" s="503"/>
      <c r="AN73" s="503"/>
      <c r="AO73" s="503"/>
      <c r="AP73" s="503"/>
      <c r="AQ73" s="503"/>
      <c r="AR73" s="503"/>
      <c r="AS73" s="503"/>
      <c r="AT73" s="503"/>
      <c r="AU73" s="503"/>
      <c r="AV73" s="503"/>
      <c r="AW73" s="503"/>
      <c r="AX73" s="503"/>
      <c r="AY73" s="503"/>
      <c r="AZ73" s="503"/>
      <c r="BA73" s="503"/>
      <c r="BB73" s="503"/>
      <c r="BC73" s="503"/>
      <c r="BD73" s="503"/>
      <c r="BE73" s="503"/>
      <c r="BF73" s="503"/>
      <c r="BG73" s="503"/>
      <c r="BH73" s="503"/>
      <c r="BI73" s="503"/>
      <c r="BJ73" s="503"/>
      <c r="BK73" s="503"/>
      <c r="BL73" s="503"/>
      <c r="BM73" s="503"/>
      <c r="BN73" s="503"/>
      <c r="BO73" s="503"/>
      <c r="BP73" s="503"/>
      <c r="BQ73" s="503"/>
      <c r="BR73" s="503"/>
      <c r="BS73" s="503"/>
      <c r="BT73" s="503"/>
      <c r="BU73" s="503"/>
      <c r="BV73" s="503"/>
      <c r="BW73" s="503"/>
      <c r="BX73" s="503"/>
      <c r="BY73" s="503"/>
      <c r="BZ73" s="503"/>
      <c r="CA73" s="503"/>
      <c r="CB73" s="503"/>
      <c r="CC73" s="503"/>
      <c r="CD73" s="503"/>
      <c r="CE73" s="503"/>
      <c r="CF73" s="503"/>
      <c r="CG73" s="503"/>
      <c r="CH73" s="503"/>
      <c r="CI73" s="503"/>
      <c r="CJ73" s="503"/>
      <c r="CK73" s="503"/>
      <c r="CL73" s="503"/>
      <c r="CM73" s="503"/>
      <c r="CN73" s="503"/>
      <c r="CO73" s="503"/>
      <c r="CP73" s="503"/>
      <c r="CQ73" s="503"/>
      <c r="CR73" s="503"/>
      <c r="CS73" s="503"/>
      <c r="CT73" s="503"/>
      <c r="CU73" s="503"/>
      <c r="CV73" s="503"/>
      <c r="CW73" s="503"/>
      <c r="CX73" s="503"/>
      <c r="CY73" s="503"/>
      <c r="CZ73" s="503"/>
      <c r="DA73" s="503"/>
      <c r="DB73" s="503"/>
      <c r="DC73" s="503"/>
      <c r="DD73" s="503"/>
      <c r="DE73" s="503"/>
      <c r="DF73" s="503"/>
      <c r="DG73" s="503"/>
      <c r="DH73" s="503"/>
      <c r="DI73" s="503"/>
      <c r="DJ73" s="503"/>
      <c r="DK73" s="503"/>
      <c r="DL73" s="503"/>
      <c r="DM73" s="503"/>
      <c r="DN73" s="503"/>
      <c r="DO73" s="503"/>
      <c r="DP73" s="503"/>
      <c r="DQ73" s="503"/>
      <c r="DR73" s="503"/>
      <c r="DS73" s="503"/>
      <c r="DT73" s="503"/>
      <c r="DU73" s="503"/>
      <c r="DV73" s="503"/>
      <c r="DW73" s="503"/>
      <c r="DX73" s="503"/>
      <c r="DY73" s="503"/>
      <c r="DZ73" s="503"/>
      <c r="EA73" s="503"/>
      <c r="EB73" s="503"/>
      <c r="EC73" s="503"/>
      <c r="ED73" s="503"/>
      <c r="EE73" s="503"/>
      <c r="EF73" s="503"/>
      <c r="EG73" s="503"/>
      <c r="EH73" s="503"/>
      <c r="EI73" s="503"/>
      <c r="EJ73" s="503"/>
      <c r="EK73" s="503"/>
      <c r="EL73" s="503"/>
      <c r="EM73" s="503"/>
      <c r="EN73" s="503"/>
      <c r="EO73" s="503"/>
      <c r="EP73" s="503"/>
      <c r="EQ73" s="503"/>
      <c r="ER73" s="503"/>
      <c r="ES73" s="503"/>
      <c r="ET73" s="503"/>
      <c r="EU73" s="503"/>
      <c r="EV73" s="503"/>
      <c r="EW73" s="503"/>
      <c r="EX73" s="503"/>
      <c r="EY73" s="503"/>
      <c r="EZ73" s="503"/>
      <c r="FA73" s="503"/>
      <c r="FB73" s="503"/>
      <c r="FC73" s="503"/>
      <c r="FD73" s="503"/>
      <c r="FE73" s="503"/>
      <c r="FF73" s="503"/>
      <c r="FG73" s="503"/>
      <c r="FH73" s="503"/>
      <c r="FI73" s="503"/>
      <c r="FJ73" s="503"/>
      <c r="FK73" s="503"/>
      <c r="FL73" s="503"/>
      <c r="FM73" s="503"/>
      <c r="FN73" s="503"/>
      <c r="FO73" s="503"/>
      <c r="FP73" s="503"/>
      <c r="FQ73" s="503"/>
      <c r="FR73" s="503"/>
      <c r="FS73" s="503"/>
      <c r="FT73" s="503"/>
      <c r="FU73" s="503"/>
      <c r="FV73" s="503"/>
      <c r="FW73" s="503"/>
      <c r="FX73" s="503"/>
      <c r="FY73" s="503"/>
      <c r="FZ73" s="503"/>
      <c r="GA73" s="503"/>
      <c r="GB73" s="503"/>
      <c r="GC73" s="503"/>
      <c r="GD73" s="503"/>
      <c r="GE73" s="503"/>
      <c r="GF73" s="503"/>
      <c r="GG73" s="503"/>
      <c r="GH73" s="503"/>
      <c r="GI73" s="503"/>
      <c r="GJ73" s="503"/>
      <c r="GK73" s="503"/>
      <c r="GL73" s="503"/>
      <c r="GM73" s="503"/>
      <c r="GN73" s="503"/>
      <c r="GO73" s="503"/>
      <c r="GP73" s="503"/>
      <c r="GQ73" s="503"/>
      <c r="GR73" s="503"/>
      <c r="GS73" s="503"/>
      <c r="GT73" s="503"/>
      <c r="GU73" s="503"/>
      <c r="GV73" s="503"/>
      <c r="GW73" s="503"/>
      <c r="GX73" s="503"/>
      <c r="GY73" s="503"/>
      <c r="GZ73" s="503"/>
      <c r="HA73" s="503"/>
      <c r="HB73" s="503"/>
      <c r="HC73" s="503"/>
      <c r="HD73" s="503"/>
      <c r="HE73" s="503"/>
      <c r="HF73" s="503"/>
      <c r="HG73" s="503"/>
      <c r="HH73" s="503"/>
      <c r="HI73" s="503"/>
      <c r="HJ73" s="503"/>
      <c r="HK73" s="503"/>
      <c r="HL73" s="503"/>
      <c r="HM73" s="503"/>
      <c r="HN73" s="503"/>
      <c r="HO73" s="503"/>
      <c r="HP73" s="503"/>
      <c r="HQ73" s="503"/>
      <c r="HR73" s="503"/>
      <c r="HS73" s="503"/>
      <c r="HT73" s="503"/>
      <c r="HU73" s="503"/>
      <c r="HV73" s="503"/>
      <c r="HW73" s="503"/>
      <c r="HX73" s="503"/>
      <c r="HY73" s="503"/>
      <c r="HZ73" s="503"/>
      <c r="IA73" s="503"/>
      <c r="IB73" s="503"/>
      <c r="IC73" s="503"/>
      <c r="ID73" s="503"/>
      <c r="IE73" s="503"/>
      <c r="IF73" s="503"/>
      <c r="IG73" s="503"/>
      <c r="IH73" s="503"/>
      <c r="II73" s="503"/>
      <c r="IJ73" s="503"/>
      <c r="IK73" s="503"/>
      <c r="IL73" s="503"/>
      <c r="IM73" s="503"/>
      <c r="IN73" s="503"/>
      <c r="IO73" s="503"/>
      <c r="IP73" s="503"/>
      <c r="IQ73" s="503"/>
      <c r="IR73" s="503"/>
      <c r="IS73" s="503"/>
      <c r="IT73" s="503"/>
      <c r="IU73" s="503"/>
      <c r="IV73" s="503"/>
      <c r="IW73" s="503"/>
      <c r="IX73" s="503"/>
      <c r="IY73" s="503"/>
      <c r="IZ73" s="503"/>
      <c r="JA73" s="503"/>
      <c r="JB73" s="503"/>
      <c r="JC73" s="503"/>
      <c r="JD73" s="503"/>
      <c r="JE73" s="503"/>
      <c r="JF73" s="503"/>
      <c r="JG73" s="503"/>
      <c r="JH73" s="503"/>
      <c r="JI73" s="503"/>
      <c r="JJ73" s="503"/>
      <c r="JK73" s="503"/>
      <c r="JL73" s="503"/>
      <c r="JM73" s="503"/>
      <c r="JN73" s="503"/>
      <c r="JO73" s="503"/>
      <c r="JP73" s="503"/>
      <c r="JQ73" s="503"/>
      <c r="JR73" s="503"/>
      <c r="JS73" s="503"/>
      <c r="JT73" s="503"/>
      <c r="JU73" s="503"/>
      <c r="JV73" s="503"/>
      <c r="JW73" s="503"/>
      <c r="JX73" s="503"/>
      <c r="JY73" s="503"/>
      <c r="JZ73" s="503"/>
      <c r="KA73" s="503"/>
      <c r="KB73" s="503"/>
      <c r="KC73" s="503"/>
      <c r="KD73" s="503"/>
      <c r="KE73" s="503"/>
      <c r="KF73" s="503"/>
      <c r="KG73" s="503"/>
      <c r="KH73" s="503"/>
      <c r="KI73" s="503"/>
      <c r="KJ73" s="503"/>
      <c r="KK73" s="503"/>
      <c r="KL73" s="503"/>
      <c r="KM73" s="503"/>
      <c r="KN73" s="503"/>
      <c r="KO73" s="503"/>
      <c r="KP73" s="503"/>
      <c r="KQ73" s="503"/>
      <c r="KR73" s="503"/>
      <c r="KS73" s="503"/>
      <c r="KT73" s="503"/>
      <c r="KU73" s="503"/>
      <c r="KV73" s="503"/>
      <c r="KW73" s="503"/>
      <c r="KX73" s="503"/>
      <c r="KY73" s="503"/>
      <c r="KZ73" s="503"/>
      <c r="LA73" s="503"/>
      <c r="LB73" s="503"/>
      <c r="LC73" s="503"/>
      <c r="LD73" s="503"/>
      <c r="LE73" s="503"/>
      <c r="LF73" s="503"/>
      <c r="LG73" s="503"/>
      <c r="LH73" s="503"/>
      <c r="LI73" s="503"/>
      <c r="LJ73" s="503"/>
      <c r="LK73" s="503"/>
      <c r="LL73" s="503"/>
      <c r="LM73" s="503"/>
    </row>
    <row r="74" spans="1:325" s="3" customFormat="1" hidden="1">
      <c r="A74" s="474" t="str">
        <f>IF(OR(Data3!B16="Grand Total",Data3!B16=0),"",Data3!B16)</f>
        <v/>
      </c>
      <c r="B74" s="473" t="s">
        <v>515</v>
      </c>
      <c r="C74" s="517" t="str">
        <f ca="1">IFERROR(VLOOKUP(A74,Rezultatai!$B$44:$C$106,2,FALSE),"")</f>
        <v/>
      </c>
      <c r="D74" s="528"/>
      <c r="E74" s="496"/>
      <c r="F74" s="503"/>
      <c r="G74" s="503"/>
      <c r="H74" s="503"/>
      <c r="I74" s="503"/>
      <c r="J74" s="503"/>
      <c r="K74" s="503"/>
      <c r="L74" s="503"/>
      <c r="M74" s="503"/>
      <c r="N74" s="503"/>
      <c r="O74" s="503"/>
      <c r="P74" s="503"/>
      <c r="Q74" s="503"/>
      <c r="R74" s="503"/>
      <c r="S74" s="503"/>
      <c r="T74" s="503"/>
      <c r="U74" s="503"/>
      <c r="V74" s="503"/>
      <c r="W74" s="503"/>
      <c r="X74" s="503"/>
      <c r="Y74" s="503"/>
      <c r="Z74" s="503"/>
      <c r="AA74" s="503"/>
      <c r="AB74" s="503"/>
      <c r="AC74" s="503"/>
      <c r="AD74" s="503"/>
      <c r="AE74" s="503"/>
      <c r="AF74" s="503"/>
      <c r="AG74" s="503"/>
      <c r="AH74" s="503"/>
      <c r="AI74" s="503"/>
      <c r="AJ74" s="503"/>
      <c r="AK74" s="503"/>
      <c r="AL74" s="503"/>
      <c r="AM74" s="503"/>
      <c r="AN74" s="503"/>
      <c r="AO74" s="503"/>
      <c r="AP74" s="503"/>
      <c r="AQ74" s="503"/>
      <c r="AR74" s="503"/>
      <c r="AS74" s="503"/>
      <c r="AT74" s="503"/>
      <c r="AU74" s="503"/>
      <c r="AV74" s="503"/>
      <c r="AW74" s="503"/>
      <c r="AX74" s="503"/>
      <c r="AY74" s="503"/>
      <c r="AZ74" s="503"/>
      <c r="BA74" s="503"/>
      <c r="BB74" s="503"/>
      <c r="BC74" s="503"/>
      <c r="BD74" s="503"/>
      <c r="BE74" s="503"/>
      <c r="BF74" s="503"/>
      <c r="BG74" s="503"/>
      <c r="BH74" s="503"/>
      <c r="BI74" s="503"/>
      <c r="BJ74" s="503"/>
      <c r="BK74" s="503"/>
      <c r="BL74" s="503"/>
      <c r="BM74" s="503"/>
      <c r="BN74" s="503"/>
      <c r="BO74" s="503"/>
      <c r="BP74" s="503"/>
      <c r="BQ74" s="503"/>
      <c r="BR74" s="503"/>
      <c r="BS74" s="503"/>
      <c r="BT74" s="503"/>
      <c r="BU74" s="503"/>
      <c r="BV74" s="503"/>
      <c r="BW74" s="503"/>
      <c r="BX74" s="503"/>
      <c r="BY74" s="503"/>
      <c r="BZ74" s="503"/>
      <c r="CA74" s="503"/>
      <c r="CB74" s="503"/>
      <c r="CC74" s="503"/>
      <c r="CD74" s="503"/>
      <c r="CE74" s="503"/>
      <c r="CF74" s="503"/>
      <c r="CG74" s="503"/>
      <c r="CH74" s="503"/>
      <c r="CI74" s="503"/>
      <c r="CJ74" s="503"/>
      <c r="CK74" s="503"/>
      <c r="CL74" s="503"/>
      <c r="CM74" s="503"/>
      <c r="CN74" s="503"/>
      <c r="CO74" s="503"/>
      <c r="CP74" s="503"/>
      <c r="CQ74" s="503"/>
      <c r="CR74" s="503"/>
      <c r="CS74" s="503"/>
      <c r="CT74" s="503"/>
      <c r="CU74" s="503"/>
      <c r="CV74" s="503"/>
      <c r="CW74" s="503"/>
      <c r="CX74" s="503"/>
      <c r="CY74" s="503"/>
      <c r="CZ74" s="503"/>
      <c r="DA74" s="503"/>
      <c r="DB74" s="503"/>
      <c r="DC74" s="503"/>
      <c r="DD74" s="503"/>
      <c r="DE74" s="503"/>
      <c r="DF74" s="503"/>
      <c r="DG74" s="503"/>
      <c r="DH74" s="503"/>
      <c r="DI74" s="503"/>
      <c r="DJ74" s="503"/>
      <c r="DK74" s="503"/>
      <c r="DL74" s="503"/>
      <c r="DM74" s="503"/>
      <c r="DN74" s="503"/>
      <c r="DO74" s="503"/>
      <c r="DP74" s="503"/>
      <c r="DQ74" s="503"/>
      <c r="DR74" s="503"/>
      <c r="DS74" s="503"/>
      <c r="DT74" s="503"/>
      <c r="DU74" s="503"/>
      <c r="DV74" s="503"/>
      <c r="DW74" s="503"/>
      <c r="DX74" s="503"/>
      <c r="DY74" s="503"/>
      <c r="DZ74" s="503"/>
      <c r="EA74" s="503"/>
      <c r="EB74" s="503"/>
      <c r="EC74" s="503"/>
      <c r="ED74" s="503"/>
      <c r="EE74" s="503"/>
      <c r="EF74" s="503"/>
      <c r="EG74" s="503"/>
      <c r="EH74" s="503"/>
      <c r="EI74" s="503"/>
      <c r="EJ74" s="503"/>
      <c r="EK74" s="503"/>
      <c r="EL74" s="503"/>
      <c r="EM74" s="503"/>
      <c r="EN74" s="503"/>
      <c r="EO74" s="503"/>
      <c r="EP74" s="503"/>
      <c r="EQ74" s="503"/>
      <c r="ER74" s="503"/>
      <c r="ES74" s="503"/>
      <c r="ET74" s="503"/>
      <c r="EU74" s="503"/>
      <c r="EV74" s="503"/>
      <c r="EW74" s="503"/>
      <c r="EX74" s="503"/>
      <c r="EY74" s="503"/>
      <c r="EZ74" s="503"/>
      <c r="FA74" s="503"/>
      <c r="FB74" s="503"/>
      <c r="FC74" s="503"/>
      <c r="FD74" s="503"/>
      <c r="FE74" s="503"/>
      <c r="FF74" s="503"/>
      <c r="FG74" s="503"/>
      <c r="FH74" s="503"/>
      <c r="FI74" s="503"/>
      <c r="FJ74" s="503"/>
      <c r="FK74" s="503"/>
      <c r="FL74" s="503"/>
      <c r="FM74" s="503"/>
      <c r="FN74" s="503"/>
      <c r="FO74" s="503"/>
      <c r="FP74" s="503"/>
      <c r="FQ74" s="503"/>
      <c r="FR74" s="503"/>
      <c r="FS74" s="503"/>
      <c r="FT74" s="503"/>
      <c r="FU74" s="503"/>
      <c r="FV74" s="503"/>
      <c r="FW74" s="503"/>
      <c r="FX74" s="503"/>
      <c r="FY74" s="503"/>
      <c r="FZ74" s="503"/>
      <c r="GA74" s="503"/>
      <c r="GB74" s="503"/>
      <c r="GC74" s="503"/>
      <c r="GD74" s="503"/>
      <c r="GE74" s="503"/>
      <c r="GF74" s="503"/>
      <c r="GG74" s="503"/>
      <c r="GH74" s="503"/>
      <c r="GI74" s="503"/>
      <c r="GJ74" s="503"/>
      <c r="GK74" s="503"/>
      <c r="GL74" s="503"/>
      <c r="GM74" s="503"/>
      <c r="GN74" s="503"/>
      <c r="GO74" s="503"/>
      <c r="GP74" s="503"/>
      <c r="GQ74" s="503"/>
      <c r="GR74" s="503"/>
      <c r="GS74" s="503"/>
      <c r="GT74" s="503"/>
      <c r="GU74" s="503"/>
      <c r="GV74" s="503"/>
      <c r="GW74" s="503"/>
      <c r="GX74" s="503"/>
      <c r="GY74" s="503"/>
      <c r="GZ74" s="503"/>
      <c r="HA74" s="503"/>
      <c r="HB74" s="503"/>
      <c r="HC74" s="503"/>
      <c r="HD74" s="503"/>
      <c r="HE74" s="503"/>
      <c r="HF74" s="503"/>
      <c r="HG74" s="503"/>
      <c r="HH74" s="503"/>
      <c r="HI74" s="503"/>
      <c r="HJ74" s="503"/>
      <c r="HK74" s="503"/>
      <c r="HL74" s="503"/>
      <c r="HM74" s="503"/>
      <c r="HN74" s="503"/>
      <c r="HO74" s="503"/>
      <c r="HP74" s="503"/>
      <c r="HQ74" s="503"/>
      <c r="HR74" s="503"/>
      <c r="HS74" s="503"/>
      <c r="HT74" s="503"/>
      <c r="HU74" s="503"/>
      <c r="HV74" s="503"/>
      <c r="HW74" s="503"/>
      <c r="HX74" s="503"/>
      <c r="HY74" s="503"/>
      <c r="HZ74" s="503"/>
      <c r="IA74" s="503"/>
      <c r="IB74" s="503"/>
      <c r="IC74" s="503"/>
      <c r="ID74" s="503"/>
      <c r="IE74" s="503"/>
      <c r="IF74" s="503"/>
      <c r="IG74" s="503"/>
      <c r="IH74" s="503"/>
      <c r="II74" s="503"/>
      <c r="IJ74" s="503"/>
      <c r="IK74" s="503"/>
      <c r="IL74" s="503"/>
      <c r="IM74" s="503"/>
      <c r="IN74" s="503"/>
      <c r="IO74" s="503"/>
      <c r="IP74" s="503"/>
      <c r="IQ74" s="503"/>
      <c r="IR74" s="503"/>
      <c r="IS74" s="503"/>
      <c r="IT74" s="503"/>
      <c r="IU74" s="503"/>
      <c r="IV74" s="503"/>
      <c r="IW74" s="503"/>
      <c r="IX74" s="503"/>
      <c r="IY74" s="503"/>
      <c r="IZ74" s="503"/>
      <c r="JA74" s="503"/>
      <c r="JB74" s="503"/>
      <c r="JC74" s="503"/>
      <c r="JD74" s="503"/>
      <c r="JE74" s="503"/>
      <c r="JF74" s="503"/>
      <c r="JG74" s="503"/>
      <c r="JH74" s="503"/>
      <c r="JI74" s="503"/>
      <c r="JJ74" s="503"/>
      <c r="JK74" s="503"/>
      <c r="JL74" s="503"/>
      <c r="JM74" s="503"/>
      <c r="JN74" s="503"/>
      <c r="JO74" s="503"/>
      <c r="JP74" s="503"/>
      <c r="JQ74" s="503"/>
      <c r="JR74" s="503"/>
      <c r="JS74" s="503"/>
      <c r="JT74" s="503"/>
      <c r="JU74" s="503"/>
      <c r="JV74" s="503"/>
      <c r="JW74" s="503"/>
      <c r="JX74" s="503"/>
      <c r="JY74" s="503"/>
      <c r="JZ74" s="503"/>
      <c r="KA74" s="503"/>
      <c r="KB74" s="503"/>
      <c r="KC74" s="503"/>
      <c r="KD74" s="503"/>
      <c r="KE74" s="503"/>
      <c r="KF74" s="503"/>
      <c r="KG74" s="503"/>
      <c r="KH74" s="503"/>
      <c r="KI74" s="503"/>
      <c r="KJ74" s="503"/>
      <c r="KK74" s="503"/>
      <c r="KL74" s="503"/>
      <c r="KM74" s="503"/>
      <c r="KN74" s="503"/>
      <c r="KO74" s="503"/>
      <c r="KP74" s="503"/>
      <c r="KQ74" s="503"/>
      <c r="KR74" s="503"/>
      <c r="KS74" s="503"/>
      <c r="KT74" s="503"/>
      <c r="KU74" s="503"/>
      <c r="KV74" s="503"/>
      <c r="KW74" s="503"/>
      <c r="KX74" s="503"/>
      <c r="KY74" s="503"/>
      <c r="KZ74" s="503"/>
      <c r="LA74" s="503"/>
      <c r="LB74" s="503"/>
      <c r="LC74" s="503"/>
      <c r="LD74" s="503"/>
      <c r="LE74" s="503"/>
      <c r="LF74" s="503"/>
      <c r="LG74" s="503"/>
      <c r="LH74" s="503"/>
      <c r="LI74" s="503"/>
      <c r="LJ74" s="503"/>
      <c r="LK74" s="503"/>
      <c r="LL74" s="503"/>
      <c r="LM74" s="503"/>
    </row>
    <row r="75" spans="1:325" s="3" customFormat="1" hidden="1">
      <c r="A75" s="474" t="str">
        <f>IF(OR(Data3!B17="Grand Total",Data3!B17=0),"",Data3!B17)</f>
        <v/>
      </c>
      <c r="B75" s="473" t="s">
        <v>516</v>
      </c>
      <c r="C75" s="517" t="str">
        <f ca="1">IFERROR(VLOOKUP(A75,Rezultatai!$B$44:$C$106,2,FALSE),"")</f>
        <v/>
      </c>
      <c r="D75" s="528"/>
      <c r="E75" s="496"/>
      <c r="F75" s="503"/>
      <c r="G75" s="503"/>
      <c r="H75" s="503"/>
      <c r="I75" s="503"/>
      <c r="J75" s="503"/>
      <c r="K75" s="503"/>
      <c r="L75" s="503"/>
      <c r="M75" s="503"/>
      <c r="N75" s="503"/>
      <c r="O75" s="503"/>
      <c r="P75" s="503"/>
      <c r="Q75" s="503"/>
      <c r="R75" s="503"/>
      <c r="S75" s="503"/>
      <c r="T75" s="503"/>
      <c r="U75" s="503"/>
      <c r="V75" s="503"/>
      <c r="W75" s="503"/>
      <c r="X75" s="503"/>
      <c r="Y75" s="503"/>
      <c r="Z75" s="503"/>
      <c r="AA75" s="503"/>
      <c r="AB75" s="503"/>
      <c r="AC75" s="503"/>
      <c r="AD75" s="503"/>
      <c r="AE75" s="503"/>
      <c r="AF75" s="503"/>
      <c r="AG75" s="503"/>
      <c r="AH75" s="503"/>
      <c r="AI75" s="503"/>
      <c r="AJ75" s="503"/>
      <c r="AK75" s="503"/>
      <c r="AL75" s="503"/>
      <c r="AM75" s="503"/>
      <c r="AN75" s="503"/>
      <c r="AO75" s="503"/>
      <c r="AP75" s="503"/>
      <c r="AQ75" s="503"/>
      <c r="AR75" s="503"/>
      <c r="AS75" s="503"/>
      <c r="AT75" s="503"/>
      <c r="AU75" s="503"/>
      <c r="AV75" s="503"/>
      <c r="AW75" s="503"/>
      <c r="AX75" s="503"/>
      <c r="AY75" s="503"/>
      <c r="AZ75" s="503"/>
      <c r="BA75" s="503"/>
      <c r="BB75" s="503"/>
      <c r="BC75" s="503"/>
      <c r="BD75" s="503"/>
      <c r="BE75" s="503"/>
      <c r="BF75" s="503"/>
      <c r="BG75" s="503"/>
      <c r="BH75" s="503"/>
      <c r="BI75" s="503"/>
      <c r="BJ75" s="503"/>
      <c r="BK75" s="503"/>
      <c r="BL75" s="503"/>
      <c r="BM75" s="503"/>
      <c r="BN75" s="503"/>
      <c r="BO75" s="503"/>
      <c r="BP75" s="503"/>
      <c r="BQ75" s="503"/>
      <c r="BR75" s="503"/>
      <c r="BS75" s="503"/>
      <c r="BT75" s="503"/>
      <c r="BU75" s="503"/>
      <c r="BV75" s="503"/>
      <c r="BW75" s="503"/>
      <c r="BX75" s="503"/>
      <c r="BY75" s="503"/>
      <c r="BZ75" s="503"/>
      <c r="CA75" s="503"/>
      <c r="CB75" s="503"/>
      <c r="CC75" s="503"/>
      <c r="CD75" s="503"/>
      <c r="CE75" s="503"/>
      <c r="CF75" s="503"/>
      <c r="CG75" s="503"/>
      <c r="CH75" s="503"/>
      <c r="CI75" s="503"/>
      <c r="CJ75" s="503"/>
      <c r="CK75" s="503"/>
      <c r="CL75" s="503"/>
      <c r="CM75" s="503"/>
      <c r="CN75" s="503"/>
      <c r="CO75" s="503"/>
      <c r="CP75" s="503"/>
      <c r="CQ75" s="503"/>
      <c r="CR75" s="503"/>
      <c r="CS75" s="503"/>
      <c r="CT75" s="503"/>
      <c r="CU75" s="503"/>
      <c r="CV75" s="503"/>
      <c r="CW75" s="503"/>
      <c r="CX75" s="503"/>
      <c r="CY75" s="503"/>
      <c r="CZ75" s="503"/>
      <c r="DA75" s="503"/>
      <c r="DB75" s="503"/>
      <c r="DC75" s="503"/>
      <c r="DD75" s="503"/>
      <c r="DE75" s="503"/>
      <c r="DF75" s="503"/>
      <c r="DG75" s="503"/>
      <c r="DH75" s="503"/>
      <c r="DI75" s="503"/>
      <c r="DJ75" s="503"/>
      <c r="DK75" s="503"/>
      <c r="DL75" s="503"/>
      <c r="DM75" s="503"/>
      <c r="DN75" s="503"/>
      <c r="DO75" s="503"/>
      <c r="DP75" s="503"/>
      <c r="DQ75" s="503"/>
      <c r="DR75" s="503"/>
      <c r="DS75" s="503"/>
      <c r="DT75" s="503"/>
      <c r="DU75" s="503"/>
      <c r="DV75" s="503"/>
      <c r="DW75" s="503"/>
      <c r="DX75" s="503"/>
      <c r="DY75" s="503"/>
      <c r="DZ75" s="503"/>
      <c r="EA75" s="503"/>
      <c r="EB75" s="503"/>
      <c r="EC75" s="503"/>
      <c r="ED75" s="503"/>
      <c r="EE75" s="503"/>
      <c r="EF75" s="503"/>
      <c r="EG75" s="503"/>
      <c r="EH75" s="503"/>
      <c r="EI75" s="503"/>
      <c r="EJ75" s="503"/>
      <c r="EK75" s="503"/>
      <c r="EL75" s="503"/>
      <c r="EM75" s="503"/>
      <c r="EN75" s="503"/>
      <c r="EO75" s="503"/>
      <c r="EP75" s="503"/>
      <c r="EQ75" s="503"/>
      <c r="ER75" s="503"/>
      <c r="ES75" s="503"/>
      <c r="ET75" s="503"/>
      <c r="EU75" s="503"/>
      <c r="EV75" s="503"/>
      <c r="EW75" s="503"/>
      <c r="EX75" s="503"/>
      <c r="EY75" s="503"/>
      <c r="EZ75" s="503"/>
      <c r="FA75" s="503"/>
      <c r="FB75" s="503"/>
      <c r="FC75" s="503"/>
      <c r="FD75" s="503"/>
      <c r="FE75" s="503"/>
      <c r="FF75" s="503"/>
      <c r="FG75" s="503"/>
      <c r="FH75" s="503"/>
      <c r="FI75" s="503"/>
      <c r="FJ75" s="503"/>
      <c r="FK75" s="503"/>
      <c r="FL75" s="503"/>
      <c r="FM75" s="503"/>
      <c r="FN75" s="503"/>
      <c r="FO75" s="503"/>
      <c r="FP75" s="503"/>
      <c r="FQ75" s="503"/>
      <c r="FR75" s="503"/>
      <c r="FS75" s="503"/>
      <c r="FT75" s="503"/>
      <c r="FU75" s="503"/>
      <c r="FV75" s="503"/>
      <c r="FW75" s="503"/>
      <c r="FX75" s="503"/>
      <c r="FY75" s="503"/>
      <c r="FZ75" s="503"/>
      <c r="GA75" s="503"/>
      <c r="GB75" s="503"/>
      <c r="GC75" s="503"/>
      <c r="GD75" s="503"/>
      <c r="GE75" s="503"/>
      <c r="GF75" s="503"/>
      <c r="GG75" s="503"/>
      <c r="GH75" s="503"/>
      <c r="GI75" s="503"/>
      <c r="GJ75" s="503"/>
      <c r="GK75" s="503"/>
      <c r="GL75" s="503"/>
      <c r="GM75" s="503"/>
      <c r="GN75" s="503"/>
      <c r="GO75" s="503"/>
      <c r="GP75" s="503"/>
      <c r="GQ75" s="503"/>
      <c r="GR75" s="503"/>
      <c r="GS75" s="503"/>
      <c r="GT75" s="503"/>
      <c r="GU75" s="503"/>
      <c r="GV75" s="503"/>
      <c r="GW75" s="503"/>
      <c r="GX75" s="503"/>
      <c r="GY75" s="503"/>
      <c r="GZ75" s="503"/>
      <c r="HA75" s="503"/>
      <c r="HB75" s="503"/>
      <c r="HC75" s="503"/>
      <c r="HD75" s="503"/>
      <c r="HE75" s="503"/>
      <c r="HF75" s="503"/>
      <c r="HG75" s="503"/>
      <c r="HH75" s="503"/>
      <c r="HI75" s="503"/>
      <c r="HJ75" s="503"/>
      <c r="HK75" s="503"/>
      <c r="HL75" s="503"/>
      <c r="HM75" s="503"/>
      <c r="HN75" s="503"/>
      <c r="HO75" s="503"/>
      <c r="HP75" s="503"/>
      <c r="HQ75" s="503"/>
      <c r="HR75" s="503"/>
      <c r="HS75" s="503"/>
      <c r="HT75" s="503"/>
      <c r="HU75" s="503"/>
      <c r="HV75" s="503"/>
      <c r="HW75" s="503"/>
      <c r="HX75" s="503"/>
      <c r="HY75" s="503"/>
      <c r="HZ75" s="503"/>
      <c r="IA75" s="503"/>
      <c r="IB75" s="503"/>
      <c r="IC75" s="503"/>
      <c r="ID75" s="503"/>
      <c r="IE75" s="503"/>
      <c r="IF75" s="503"/>
      <c r="IG75" s="503"/>
      <c r="IH75" s="503"/>
      <c r="II75" s="503"/>
      <c r="IJ75" s="503"/>
      <c r="IK75" s="503"/>
      <c r="IL75" s="503"/>
      <c r="IM75" s="503"/>
      <c r="IN75" s="503"/>
      <c r="IO75" s="503"/>
      <c r="IP75" s="503"/>
      <c r="IQ75" s="503"/>
      <c r="IR75" s="503"/>
      <c r="IS75" s="503"/>
      <c r="IT75" s="503"/>
      <c r="IU75" s="503"/>
      <c r="IV75" s="503"/>
      <c r="IW75" s="503"/>
      <c r="IX75" s="503"/>
      <c r="IY75" s="503"/>
      <c r="IZ75" s="503"/>
      <c r="JA75" s="503"/>
      <c r="JB75" s="503"/>
      <c r="JC75" s="503"/>
      <c r="JD75" s="503"/>
      <c r="JE75" s="503"/>
      <c r="JF75" s="503"/>
      <c r="JG75" s="503"/>
      <c r="JH75" s="503"/>
      <c r="JI75" s="503"/>
      <c r="JJ75" s="503"/>
      <c r="JK75" s="503"/>
      <c r="JL75" s="503"/>
      <c r="JM75" s="503"/>
      <c r="JN75" s="503"/>
      <c r="JO75" s="503"/>
      <c r="JP75" s="503"/>
      <c r="JQ75" s="503"/>
      <c r="JR75" s="503"/>
      <c r="JS75" s="503"/>
      <c r="JT75" s="503"/>
      <c r="JU75" s="503"/>
      <c r="JV75" s="503"/>
      <c r="JW75" s="503"/>
      <c r="JX75" s="503"/>
      <c r="JY75" s="503"/>
      <c r="JZ75" s="503"/>
      <c r="KA75" s="503"/>
      <c r="KB75" s="503"/>
      <c r="KC75" s="503"/>
      <c r="KD75" s="503"/>
      <c r="KE75" s="503"/>
      <c r="KF75" s="503"/>
      <c r="KG75" s="503"/>
      <c r="KH75" s="503"/>
      <c r="KI75" s="503"/>
      <c r="KJ75" s="503"/>
      <c r="KK75" s="503"/>
      <c r="KL75" s="503"/>
      <c r="KM75" s="503"/>
      <c r="KN75" s="503"/>
      <c r="KO75" s="503"/>
      <c r="KP75" s="503"/>
      <c r="KQ75" s="503"/>
      <c r="KR75" s="503"/>
      <c r="KS75" s="503"/>
      <c r="KT75" s="503"/>
      <c r="KU75" s="503"/>
      <c r="KV75" s="503"/>
      <c r="KW75" s="503"/>
      <c r="KX75" s="503"/>
      <c r="KY75" s="503"/>
      <c r="KZ75" s="503"/>
      <c r="LA75" s="503"/>
      <c r="LB75" s="503"/>
      <c r="LC75" s="503"/>
      <c r="LD75" s="503"/>
      <c r="LE75" s="503"/>
      <c r="LF75" s="503"/>
      <c r="LG75" s="503"/>
      <c r="LH75" s="503"/>
      <c r="LI75" s="503"/>
      <c r="LJ75" s="503"/>
      <c r="LK75" s="503"/>
      <c r="LL75" s="503"/>
      <c r="LM75" s="503"/>
    </row>
    <row r="76" spans="1:325" s="3" customFormat="1" hidden="1">
      <c r="A76" s="474" t="str">
        <f>IF(OR(Data3!B18="Grand Total",Data3!B18=0),"",Data3!B18)</f>
        <v/>
      </c>
      <c r="B76" s="473" t="s">
        <v>517</v>
      </c>
      <c r="C76" s="517" t="str">
        <f ca="1">IFERROR(VLOOKUP(A76,Rezultatai!$B$44:$C$106,2,FALSE),"")</f>
        <v/>
      </c>
      <c r="D76" s="528"/>
      <c r="E76" s="496"/>
      <c r="F76" s="503"/>
      <c r="G76" s="503"/>
      <c r="H76" s="503"/>
      <c r="I76" s="503"/>
      <c r="J76" s="503"/>
      <c r="K76" s="503"/>
      <c r="L76" s="503"/>
      <c r="M76" s="503"/>
      <c r="N76" s="503"/>
      <c r="O76" s="503"/>
      <c r="P76" s="503"/>
      <c r="Q76" s="503"/>
      <c r="R76" s="503"/>
      <c r="S76" s="503"/>
      <c r="T76" s="503"/>
      <c r="U76" s="503"/>
      <c r="V76" s="503"/>
      <c r="W76" s="503"/>
      <c r="X76" s="503"/>
      <c r="Y76" s="503"/>
      <c r="Z76" s="503"/>
      <c r="AA76" s="503"/>
      <c r="AB76" s="503"/>
      <c r="AC76" s="503"/>
      <c r="AD76" s="503"/>
      <c r="AE76" s="503"/>
      <c r="AF76" s="503"/>
      <c r="AG76" s="503"/>
      <c r="AH76" s="503"/>
      <c r="AI76" s="503"/>
      <c r="AJ76" s="503"/>
      <c r="AK76" s="503"/>
      <c r="AL76" s="503"/>
      <c r="AM76" s="503"/>
      <c r="AN76" s="503"/>
      <c r="AO76" s="503"/>
      <c r="AP76" s="503"/>
      <c r="AQ76" s="503"/>
      <c r="AR76" s="503"/>
      <c r="AS76" s="503"/>
      <c r="AT76" s="503"/>
      <c r="AU76" s="503"/>
      <c r="AV76" s="503"/>
      <c r="AW76" s="503"/>
      <c r="AX76" s="503"/>
      <c r="AY76" s="503"/>
      <c r="AZ76" s="503"/>
      <c r="BA76" s="503"/>
      <c r="BB76" s="503"/>
      <c r="BC76" s="503"/>
      <c r="BD76" s="503"/>
      <c r="BE76" s="503"/>
      <c r="BF76" s="503"/>
      <c r="BG76" s="503"/>
      <c r="BH76" s="503"/>
      <c r="BI76" s="503"/>
      <c r="BJ76" s="503"/>
      <c r="BK76" s="503"/>
      <c r="BL76" s="503"/>
      <c r="BM76" s="503"/>
      <c r="BN76" s="503"/>
      <c r="BO76" s="503"/>
      <c r="BP76" s="503"/>
      <c r="BQ76" s="503"/>
      <c r="BR76" s="503"/>
      <c r="BS76" s="503"/>
      <c r="BT76" s="503"/>
      <c r="BU76" s="503"/>
      <c r="BV76" s="503"/>
      <c r="BW76" s="503"/>
      <c r="BX76" s="503"/>
      <c r="BY76" s="503"/>
      <c r="BZ76" s="503"/>
      <c r="CA76" s="503"/>
      <c r="CB76" s="503"/>
      <c r="CC76" s="503"/>
      <c r="CD76" s="503"/>
      <c r="CE76" s="503"/>
      <c r="CF76" s="503"/>
      <c r="CG76" s="503"/>
      <c r="CH76" s="503"/>
      <c r="CI76" s="503"/>
      <c r="CJ76" s="503"/>
      <c r="CK76" s="503"/>
      <c r="CL76" s="503"/>
      <c r="CM76" s="503"/>
      <c r="CN76" s="503"/>
      <c r="CO76" s="503"/>
      <c r="CP76" s="503"/>
      <c r="CQ76" s="503"/>
      <c r="CR76" s="503"/>
      <c r="CS76" s="503"/>
      <c r="CT76" s="503"/>
      <c r="CU76" s="503"/>
      <c r="CV76" s="503"/>
      <c r="CW76" s="503"/>
      <c r="CX76" s="503"/>
      <c r="CY76" s="503"/>
      <c r="CZ76" s="503"/>
      <c r="DA76" s="503"/>
      <c r="DB76" s="503"/>
      <c r="DC76" s="503"/>
      <c r="DD76" s="503"/>
      <c r="DE76" s="503"/>
      <c r="DF76" s="503"/>
      <c r="DG76" s="503"/>
      <c r="DH76" s="503"/>
      <c r="DI76" s="503"/>
      <c r="DJ76" s="503"/>
      <c r="DK76" s="503"/>
      <c r="DL76" s="503"/>
      <c r="DM76" s="503"/>
      <c r="DN76" s="503"/>
      <c r="DO76" s="503"/>
      <c r="DP76" s="503"/>
      <c r="DQ76" s="503"/>
      <c r="DR76" s="503"/>
      <c r="DS76" s="503"/>
      <c r="DT76" s="503"/>
      <c r="DU76" s="503"/>
      <c r="DV76" s="503"/>
      <c r="DW76" s="503"/>
      <c r="DX76" s="503"/>
      <c r="DY76" s="503"/>
      <c r="DZ76" s="503"/>
      <c r="EA76" s="503"/>
      <c r="EB76" s="503"/>
      <c r="EC76" s="503"/>
      <c r="ED76" s="503"/>
      <c r="EE76" s="503"/>
      <c r="EF76" s="503"/>
      <c r="EG76" s="503"/>
      <c r="EH76" s="503"/>
      <c r="EI76" s="503"/>
      <c r="EJ76" s="503"/>
      <c r="EK76" s="503"/>
      <c r="EL76" s="503"/>
      <c r="EM76" s="503"/>
      <c r="EN76" s="503"/>
      <c r="EO76" s="503"/>
      <c r="EP76" s="503"/>
      <c r="EQ76" s="503"/>
      <c r="ER76" s="503"/>
      <c r="ES76" s="503"/>
      <c r="ET76" s="503"/>
      <c r="EU76" s="503"/>
      <c r="EV76" s="503"/>
      <c r="EW76" s="503"/>
      <c r="EX76" s="503"/>
      <c r="EY76" s="503"/>
      <c r="EZ76" s="503"/>
      <c r="FA76" s="503"/>
      <c r="FB76" s="503"/>
      <c r="FC76" s="503"/>
      <c r="FD76" s="503"/>
      <c r="FE76" s="503"/>
      <c r="FF76" s="503"/>
      <c r="FG76" s="503"/>
      <c r="FH76" s="503"/>
      <c r="FI76" s="503"/>
      <c r="FJ76" s="503"/>
      <c r="FK76" s="503"/>
      <c r="FL76" s="503"/>
      <c r="FM76" s="503"/>
      <c r="FN76" s="503"/>
      <c r="FO76" s="503"/>
      <c r="FP76" s="503"/>
      <c r="FQ76" s="503"/>
      <c r="FR76" s="503"/>
      <c r="FS76" s="503"/>
      <c r="FT76" s="503"/>
      <c r="FU76" s="503"/>
      <c r="FV76" s="503"/>
      <c r="FW76" s="503"/>
      <c r="FX76" s="503"/>
      <c r="FY76" s="503"/>
      <c r="FZ76" s="503"/>
      <c r="GA76" s="503"/>
      <c r="GB76" s="503"/>
      <c r="GC76" s="503"/>
      <c r="GD76" s="503"/>
      <c r="GE76" s="503"/>
      <c r="GF76" s="503"/>
      <c r="GG76" s="503"/>
      <c r="GH76" s="503"/>
      <c r="GI76" s="503"/>
      <c r="GJ76" s="503"/>
      <c r="GK76" s="503"/>
      <c r="GL76" s="503"/>
      <c r="GM76" s="503"/>
      <c r="GN76" s="503"/>
      <c r="GO76" s="503"/>
      <c r="GP76" s="503"/>
      <c r="GQ76" s="503"/>
      <c r="GR76" s="503"/>
      <c r="GS76" s="503"/>
      <c r="GT76" s="503"/>
      <c r="GU76" s="503"/>
      <c r="GV76" s="503"/>
      <c r="GW76" s="503"/>
      <c r="GX76" s="503"/>
      <c r="GY76" s="503"/>
      <c r="GZ76" s="503"/>
      <c r="HA76" s="503"/>
      <c r="HB76" s="503"/>
      <c r="HC76" s="503"/>
      <c r="HD76" s="503"/>
      <c r="HE76" s="503"/>
      <c r="HF76" s="503"/>
      <c r="HG76" s="503"/>
      <c r="HH76" s="503"/>
      <c r="HI76" s="503"/>
      <c r="HJ76" s="503"/>
      <c r="HK76" s="503"/>
      <c r="HL76" s="503"/>
      <c r="HM76" s="503"/>
      <c r="HN76" s="503"/>
      <c r="HO76" s="503"/>
      <c r="HP76" s="503"/>
      <c r="HQ76" s="503"/>
      <c r="HR76" s="503"/>
      <c r="HS76" s="503"/>
      <c r="HT76" s="503"/>
      <c r="HU76" s="503"/>
      <c r="HV76" s="503"/>
      <c r="HW76" s="503"/>
      <c r="HX76" s="503"/>
      <c r="HY76" s="503"/>
      <c r="HZ76" s="503"/>
      <c r="IA76" s="503"/>
      <c r="IB76" s="503"/>
      <c r="IC76" s="503"/>
      <c r="ID76" s="503"/>
      <c r="IE76" s="503"/>
      <c r="IF76" s="503"/>
      <c r="IG76" s="503"/>
      <c r="IH76" s="503"/>
      <c r="II76" s="503"/>
      <c r="IJ76" s="503"/>
      <c r="IK76" s="503"/>
      <c r="IL76" s="503"/>
      <c r="IM76" s="503"/>
      <c r="IN76" s="503"/>
      <c r="IO76" s="503"/>
      <c r="IP76" s="503"/>
      <c r="IQ76" s="503"/>
      <c r="IR76" s="503"/>
      <c r="IS76" s="503"/>
      <c r="IT76" s="503"/>
      <c r="IU76" s="503"/>
      <c r="IV76" s="503"/>
      <c r="IW76" s="503"/>
      <c r="IX76" s="503"/>
      <c r="IY76" s="503"/>
      <c r="IZ76" s="503"/>
      <c r="JA76" s="503"/>
      <c r="JB76" s="503"/>
      <c r="JC76" s="503"/>
      <c r="JD76" s="503"/>
      <c r="JE76" s="503"/>
      <c r="JF76" s="503"/>
      <c r="JG76" s="503"/>
      <c r="JH76" s="503"/>
      <c r="JI76" s="503"/>
      <c r="JJ76" s="503"/>
      <c r="JK76" s="503"/>
      <c r="JL76" s="503"/>
      <c r="JM76" s="503"/>
      <c r="JN76" s="503"/>
      <c r="JO76" s="503"/>
      <c r="JP76" s="503"/>
      <c r="JQ76" s="503"/>
      <c r="JR76" s="503"/>
      <c r="JS76" s="503"/>
      <c r="JT76" s="503"/>
      <c r="JU76" s="503"/>
      <c r="JV76" s="503"/>
      <c r="JW76" s="503"/>
      <c r="JX76" s="503"/>
      <c r="JY76" s="503"/>
      <c r="JZ76" s="503"/>
      <c r="KA76" s="503"/>
      <c r="KB76" s="503"/>
      <c r="KC76" s="503"/>
      <c r="KD76" s="503"/>
      <c r="KE76" s="503"/>
      <c r="KF76" s="503"/>
      <c r="KG76" s="503"/>
      <c r="KH76" s="503"/>
      <c r="KI76" s="503"/>
      <c r="KJ76" s="503"/>
      <c r="KK76" s="503"/>
      <c r="KL76" s="503"/>
      <c r="KM76" s="503"/>
      <c r="KN76" s="503"/>
      <c r="KO76" s="503"/>
      <c r="KP76" s="503"/>
      <c r="KQ76" s="503"/>
      <c r="KR76" s="503"/>
      <c r="KS76" s="503"/>
      <c r="KT76" s="503"/>
      <c r="KU76" s="503"/>
      <c r="KV76" s="503"/>
      <c r="KW76" s="503"/>
      <c r="KX76" s="503"/>
      <c r="KY76" s="503"/>
      <c r="KZ76" s="503"/>
      <c r="LA76" s="503"/>
      <c r="LB76" s="503"/>
      <c r="LC76" s="503"/>
      <c r="LD76" s="503"/>
      <c r="LE76" s="503"/>
      <c r="LF76" s="503"/>
      <c r="LG76" s="503"/>
      <c r="LH76" s="503"/>
      <c r="LI76" s="503"/>
      <c r="LJ76" s="503"/>
      <c r="LK76" s="503"/>
      <c r="LL76" s="503"/>
      <c r="LM76" s="503"/>
    </row>
    <row r="77" spans="1:325" s="3" customFormat="1" hidden="1">
      <c r="A77" s="474" t="str">
        <f>IF(OR(Data3!B19="Grand Total",Data3!B19=0),"",Data3!B19)</f>
        <v/>
      </c>
      <c r="B77" s="473" t="s">
        <v>518</v>
      </c>
      <c r="C77" s="517" t="str">
        <f ca="1">IFERROR(VLOOKUP(A77,Rezultatai!$B$44:$C$106,2,FALSE),"")</f>
        <v/>
      </c>
      <c r="D77" s="528"/>
      <c r="E77" s="496"/>
      <c r="F77" s="507"/>
      <c r="G77" s="507"/>
      <c r="H77" s="507"/>
      <c r="I77" s="507"/>
      <c r="J77" s="507"/>
      <c r="K77" s="507"/>
      <c r="L77" s="507"/>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7"/>
      <c r="AJ77" s="507"/>
      <c r="AK77" s="507"/>
      <c r="AL77" s="507"/>
      <c r="AM77" s="507"/>
      <c r="AN77" s="507"/>
      <c r="AO77" s="507"/>
      <c r="AP77" s="507"/>
      <c r="AQ77" s="507"/>
      <c r="AR77" s="507"/>
      <c r="AS77" s="507"/>
      <c r="AT77" s="507"/>
      <c r="AU77" s="507"/>
      <c r="AV77" s="507"/>
      <c r="AW77" s="507"/>
      <c r="AX77" s="507"/>
      <c r="AY77" s="507"/>
      <c r="AZ77" s="507"/>
      <c r="BA77" s="507"/>
      <c r="BB77" s="507"/>
      <c r="BC77" s="507"/>
      <c r="BD77" s="507"/>
      <c r="BE77" s="507"/>
      <c r="BF77" s="507"/>
      <c r="BG77" s="507"/>
      <c r="BH77" s="507"/>
      <c r="BI77" s="507"/>
      <c r="BJ77" s="507"/>
      <c r="BK77" s="507"/>
      <c r="BL77" s="507"/>
      <c r="BM77" s="507"/>
      <c r="BN77" s="507"/>
      <c r="BO77" s="507"/>
      <c r="BP77" s="507"/>
      <c r="BQ77" s="507"/>
      <c r="BR77" s="507"/>
      <c r="BS77" s="507"/>
      <c r="BT77" s="507"/>
      <c r="BU77" s="507"/>
      <c r="BV77" s="507"/>
      <c r="BW77" s="507"/>
      <c r="BX77" s="507"/>
      <c r="BY77" s="507"/>
      <c r="BZ77" s="507"/>
      <c r="CA77" s="507"/>
      <c r="CB77" s="507"/>
      <c r="CC77" s="507"/>
      <c r="CD77" s="507"/>
      <c r="CE77" s="507"/>
      <c r="CF77" s="507"/>
      <c r="CG77" s="507"/>
      <c r="CH77" s="507"/>
      <c r="CI77" s="507"/>
      <c r="CJ77" s="507"/>
      <c r="CK77" s="507"/>
      <c r="CL77" s="507"/>
      <c r="CM77" s="507"/>
      <c r="CN77" s="507"/>
      <c r="CO77" s="507"/>
      <c r="CP77" s="507"/>
      <c r="CQ77" s="507"/>
      <c r="CR77" s="507"/>
      <c r="CS77" s="507"/>
      <c r="CT77" s="507"/>
      <c r="CU77" s="507"/>
      <c r="CV77" s="507"/>
      <c r="CW77" s="507"/>
      <c r="CX77" s="507"/>
      <c r="CY77" s="507"/>
      <c r="CZ77" s="507"/>
      <c r="DA77" s="507"/>
      <c r="DB77" s="507"/>
      <c r="DC77" s="507"/>
      <c r="DD77" s="507"/>
      <c r="DE77" s="507"/>
      <c r="DF77" s="507"/>
      <c r="DG77" s="507"/>
      <c r="DH77" s="507"/>
      <c r="DI77" s="507"/>
      <c r="DJ77" s="507"/>
      <c r="DK77" s="507"/>
      <c r="DL77" s="507"/>
      <c r="DM77" s="507"/>
      <c r="DN77" s="507"/>
      <c r="DO77" s="507"/>
      <c r="DP77" s="507"/>
      <c r="DQ77" s="507"/>
      <c r="DR77" s="507"/>
      <c r="DS77" s="507"/>
      <c r="DT77" s="507"/>
      <c r="DU77" s="507"/>
      <c r="DV77" s="507"/>
      <c r="DW77" s="507"/>
      <c r="DX77" s="507"/>
      <c r="DY77" s="507"/>
      <c r="DZ77" s="507"/>
      <c r="EA77" s="507"/>
      <c r="EB77" s="507"/>
      <c r="EC77" s="507"/>
      <c r="ED77" s="507"/>
      <c r="EE77" s="507"/>
      <c r="EF77" s="507"/>
      <c r="EG77" s="507"/>
      <c r="EH77" s="507"/>
      <c r="EI77" s="507"/>
      <c r="EJ77" s="507"/>
      <c r="EK77" s="507"/>
      <c r="EL77" s="507"/>
      <c r="EM77" s="507"/>
      <c r="EN77" s="507"/>
      <c r="EO77" s="507"/>
      <c r="EP77" s="507"/>
      <c r="EQ77" s="507"/>
      <c r="ER77" s="507"/>
      <c r="ES77" s="507"/>
      <c r="ET77" s="507"/>
      <c r="EU77" s="507"/>
      <c r="EV77" s="507"/>
      <c r="EW77" s="507"/>
      <c r="EX77" s="507"/>
      <c r="EY77" s="507"/>
      <c r="EZ77" s="507"/>
      <c r="FA77" s="507"/>
      <c r="FB77" s="507"/>
      <c r="FC77" s="507"/>
      <c r="FD77" s="507"/>
      <c r="FE77" s="507"/>
      <c r="FF77" s="507"/>
      <c r="FG77" s="507"/>
      <c r="FH77" s="507"/>
      <c r="FI77" s="507"/>
      <c r="FJ77" s="507"/>
      <c r="FK77" s="507"/>
      <c r="FL77" s="507"/>
      <c r="FM77" s="507"/>
      <c r="FN77" s="507"/>
      <c r="FO77" s="507"/>
      <c r="FP77" s="507"/>
      <c r="FQ77" s="507"/>
      <c r="FR77" s="507"/>
      <c r="FS77" s="507"/>
      <c r="FT77" s="507"/>
      <c r="FU77" s="507"/>
      <c r="FV77" s="507"/>
      <c r="FW77" s="507"/>
      <c r="FX77" s="507"/>
      <c r="FY77" s="507"/>
      <c r="FZ77" s="507"/>
      <c r="GA77" s="507"/>
      <c r="GB77" s="507"/>
      <c r="GC77" s="507"/>
      <c r="GD77" s="507"/>
      <c r="GE77" s="507"/>
      <c r="GF77" s="507"/>
      <c r="GG77" s="507"/>
      <c r="GH77" s="507"/>
      <c r="GI77" s="507"/>
      <c r="GJ77" s="507"/>
      <c r="GK77" s="507"/>
      <c r="GL77" s="507"/>
      <c r="GM77" s="507"/>
      <c r="GN77" s="507"/>
      <c r="GO77" s="507"/>
      <c r="GP77" s="507"/>
      <c r="GQ77" s="507"/>
      <c r="GR77" s="507"/>
      <c r="GS77" s="507"/>
      <c r="GT77" s="507"/>
      <c r="GU77" s="507"/>
      <c r="GV77" s="507"/>
      <c r="GW77" s="507"/>
      <c r="GX77" s="507"/>
      <c r="GY77" s="507"/>
      <c r="GZ77" s="507"/>
      <c r="HA77" s="507"/>
      <c r="HB77" s="507"/>
      <c r="HC77" s="507"/>
      <c r="HD77" s="507"/>
      <c r="HE77" s="507"/>
      <c r="HF77" s="507"/>
      <c r="HG77" s="507"/>
      <c r="HH77" s="507"/>
      <c r="HI77" s="507"/>
      <c r="HJ77" s="507"/>
      <c r="HK77" s="507"/>
      <c r="HL77" s="507"/>
      <c r="HM77" s="507"/>
      <c r="HN77" s="507"/>
      <c r="HO77" s="507"/>
      <c r="HP77" s="507"/>
      <c r="HQ77" s="507"/>
      <c r="HR77" s="507"/>
      <c r="HS77" s="507"/>
      <c r="HT77" s="507"/>
      <c r="HU77" s="507"/>
      <c r="HV77" s="507"/>
      <c r="HW77" s="507"/>
      <c r="HX77" s="507"/>
      <c r="HY77" s="507"/>
      <c r="HZ77" s="507"/>
      <c r="IA77" s="507"/>
      <c r="IB77" s="507"/>
      <c r="IC77" s="507"/>
      <c r="ID77" s="507"/>
      <c r="IE77" s="507"/>
      <c r="IF77" s="507"/>
      <c r="IG77" s="507"/>
      <c r="IH77" s="507"/>
      <c r="II77" s="507"/>
      <c r="IJ77" s="507"/>
      <c r="IK77" s="507"/>
      <c r="IL77" s="507"/>
      <c r="IM77" s="507"/>
      <c r="IN77" s="507"/>
      <c r="IO77" s="507"/>
      <c r="IP77" s="507"/>
      <c r="IQ77" s="507"/>
      <c r="IR77" s="507"/>
      <c r="IS77" s="507"/>
      <c r="IT77" s="507"/>
      <c r="IU77" s="507"/>
      <c r="IV77" s="507"/>
      <c r="IW77" s="507"/>
      <c r="IX77" s="507"/>
      <c r="IY77" s="507"/>
      <c r="IZ77" s="507"/>
      <c r="JA77" s="507"/>
      <c r="JB77" s="507"/>
      <c r="JC77" s="507"/>
      <c r="JD77" s="507"/>
      <c r="JE77" s="507"/>
      <c r="JF77" s="507"/>
      <c r="JG77" s="507"/>
      <c r="JH77" s="507"/>
      <c r="JI77" s="507"/>
      <c r="JJ77" s="507"/>
      <c r="JK77" s="507"/>
      <c r="JL77" s="507"/>
      <c r="JM77" s="507"/>
      <c r="JN77" s="507"/>
      <c r="JO77" s="507"/>
      <c r="JP77" s="507"/>
      <c r="JQ77" s="507"/>
      <c r="JR77" s="507"/>
      <c r="JS77" s="507"/>
      <c r="JT77" s="507"/>
      <c r="JU77" s="507"/>
      <c r="JV77" s="507"/>
      <c r="JW77" s="507"/>
      <c r="JX77" s="507"/>
      <c r="JY77" s="507"/>
      <c r="JZ77" s="507"/>
      <c r="KA77" s="507"/>
      <c r="KB77" s="507"/>
      <c r="KC77" s="507"/>
      <c r="KD77" s="507"/>
      <c r="KE77" s="507"/>
      <c r="KF77" s="507"/>
      <c r="KG77" s="507"/>
      <c r="KH77" s="507"/>
      <c r="KI77" s="507"/>
      <c r="KJ77" s="507"/>
      <c r="KK77" s="507"/>
      <c r="KL77" s="507"/>
      <c r="KM77" s="507"/>
      <c r="KN77" s="507"/>
      <c r="KO77" s="507"/>
      <c r="KP77" s="507"/>
      <c r="KQ77" s="507"/>
      <c r="KR77" s="507"/>
      <c r="KS77" s="507"/>
      <c r="KT77" s="507"/>
      <c r="KU77" s="507"/>
      <c r="KV77" s="507"/>
      <c r="KW77" s="507"/>
      <c r="KX77" s="507"/>
      <c r="KY77" s="507"/>
      <c r="KZ77" s="507"/>
      <c r="LA77" s="507"/>
      <c r="LB77" s="507"/>
      <c r="LC77" s="507"/>
      <c r="LD77" s="507"/>
      <c r="LE77" s="507"/>
      <c r="LF77" s="507"/>
      <c r="LG77" s="507"/>
      <c r="LH77" s="507"/>
      <c r="LI77" s="507"/>
      <c r="LJ77" s="507"/>
      <c r="LK77" s="507"/>
      <c r="LL77" s="507"/>
      <c r="LM77" s="507"/>
    </row>
    <row r="78" spans="1:325" s="260" customFormat="1" ht="28.8">
      <c r="A78" s="474"/>
      <c r="B78" s="524" t="s">
        <v>448</v>
      </c>
      <c r="C78" s="525" t="s">
        <v>564</v>
      </c>
      <c r="D78" s="529" t="s">
        <v>588</v>
      </c>
      <c r="E78" s="529" t="s">
        <v>589</v>
      </c>
      <c r="F78" s="741"/>
      <c r="G78" s="742"/>
      <c r="H78" s="742"/>
      <c r="I78" s="742"/>
      <c r="J78" s="742"/>
      <c r="K78" s="742"/>
      <c r="L78" s="742"/>
      <c r="M78" s="742"/>
      <c r="N78" s="742"/>
      <c r="O78" s="742"/>
      <c r="P78" s="742"/>
      <c r="Q78" s="742"/>
      <c r="R78" s="742"/>
      <c r="S78" s="742"/>
      <c r="T78" s="742"/>
      <c r="U78" s="742"/>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742"/>
      <c r="AV78" s="742"/>
      <c r="AW78" s="742"/>
      <c r="AX78" s="742"/>
      <c r="AY78" s="742"/>
      <c r="AZ78" s="742"/>
      <c r="BA78" s="742"/>
      <c r="BB78" s="742"/>
      <c r="BC78" s="742"/>
      <c r="BD78" s="742"/>
      <c r="BE78" s="742"/>
      <c r="BF78" s="742"/>
      <c r="BG78" s="742"/>
      <c r="BH78" s="742"/>
      <c r="BI78" s="742"/>
      <c r="BJ78" s="742"/>
      <c r="BK78" s="742"/>
      <c r="BL78" s="742"/>
      <c r="BM78" s="742"/>
      <c r="BN78" s="742"/>
      <c r="BO78" s="742"/>
      <c r="BP78" s="742"/>
      <c r="BQ78" s="742"/>
      <c r="BR78" s="742"/>
      <c r="BS78" s="742"/>
      <c r="BT78" s="742"/>
      <c r="BU78" s="742"/>
      <c r="BV78" s="742"/>
      <c r="BW78" s="742"/>
      <c r="BX78" s="742"/>
      <c r="BY78" s="742"/>
      <c r="BZ78" s="742"/>
      <c r="CA78" s="742"/>
      <c r="CB78" s="742"/>
      <c r="CC78" s="742"/>
      <c r="CD78" s="742"/>
      <c r="CE78" s="742"/>
      <c r="CF78" s="742"/>
      <c r="CG78" s="742"/>
      <c r="CH78" s="742"/>
      <c r="CI78" s="742"/>
      <c r="CJ78" s="742"/>
      <c r="CK78" s="742"/>
      <c r="CL78" s="742"/>
      <c r="CM78" s="742"/>
      <c r="CN78" s="742"/>
      <c r="CO78" s="742"/>
      <c r="CP78" s="742"/>
      <c r="CQ78" s="742"/>
      <c r="CR78" s="742"/>
      <c r="CS78" s="742"/>
      <c r="CT78" s="742"/>
      <c r="CU78" s="742"/>
      <c r="CV78" s="742"/>
      <c r="CW78" s="742"/>
      <c r="CX78" s="742"/>
      <c r="CY78" s="742"/>
      <c r="CZ78" s="742"/>
      <c r="DA78" s="742"/>
      <c r="DB78" s="742"/>
      <c r="DC78" s="742"/>
      <c r="DD78" s="742"/>
      <c r="DE78" s="742"/>
      <c r="DF78" s="742"/>
      <c r="DG78" s="742"/>
      <c r="DH78" s="742"/>
      <c r="DI78" s="742"/>
      <c r="DJ78" s="742"/>
      <c r="DK78" s="742"/>
      <c r="DL78" s="742"/>
      <c r="DM78" s="742"/>
      <c r="DN78" s="742"/>
      <c r="DO78" s="742"/>
      <c r="DP78" s="742"/>
      <c r="DQ78" s="742"/>
      <c r="DR78" s="742"/>
      <c r="DS78" s="742"/>
      <c r="DT78" s="742"/>
      <c r="DU78" s="742"/>
      <c r="DV78" s="742"/>
      <c r="DW78" s="742"/>
      <c r="DX78" s="742"/>
      <c r="DY78" s="742"/>
      <c r="DZ78" s="742"/>
      <c r="EA78" s="742"/>
      <c r="EB78" s="742"/>
      <c r="EC78" s="742"/>
      <c r="ED78" s="742"/>
      <c r="EE78" s="742"/>
      <c r="EF78" s="742"/>
      <c r="EG78" s="742"/>
      <c r="EH78" s="742"/>
      <c r="EI78" s="742"/>
      <c r="EJ78" s="742"/>
      <c r="EK78" s="742"/>
      <c r="EL78" s="742"/>
      <c r="EM78" s="742"/>
      <c r="EN78" s="742"/>
      <c r="EO78" s="742"/>
      <c r="EP78" s="742"/>
      <c r="EQ78" s="742"/>
      <c r="ER78" s="742"/>
      <c r="ES78" s="742"/>
      <c r="ET78" s="742"/>
      <c r="EU78" s="742"/>
      <c r="EV78" s="742"/>
      <c r="EW78" s="742"/>
      <c r="EX78" s="742"/>
      <c r="EY78" s="742"/>
      <c r="EZ78" s="742"/>
      <c r="FA78" s="742"/>
      <c r="FB78" s="742"/>
      <c r="FC78" s="742"/>
      <c r="FD78" s="742"/>
      <c r="FE78" s="742"/>
      <c r="FF78" s="742"/>
      <c r="FG78" s="742"/>
      <c r="FH78" s="742"/>
      <c r="FI78" s="742"/>
      <c r="FJ78" s="742"/>
      <c r="FK78" s="742"/>
      <c r="FL78" s="742"/>
      <c r="FM78" s="742"/>
      <c r="FN78" s="742"/>
      <c r="FO78" s="742"/>
      <c r="FP78" s="742"/>
      <c r="FQ78" s="742"/>
      <c r="FR78" s="742"/>
      <c r="FS78" s="742"/>
      <c r="FT78" s="742"/>
      <c r="FU78" s="742"/>
      <c r="FV78" s="742"/>
      <c r="FW78" s="742"/>
      <c r="FX78" s="742"/>
      <c r="FY78" s="742"/>
      <c r="FZ78" s="742"/>
      <c r="GA78" s="742"/>
      <c r="GB78" s="742"/>
      <c r="GC78" s="742"/>
      <c r="GD78" s="742"/>
      <c r="GE78" s="742"/>
      <c r="GF78" s="742"/>
      <c r="GG78" s="742"/>
      <c r="GH78" s="742"/>
      <c r="GI78" s="742"/>
      <c r="GJ78" s="742"/>
      <c r="GK78" s="742"/>
      <c r="GL78" s="742"/>
      <c r="GM78" s="742"/>
      <c r="GN78" s="742"/>
      <c r="GO78" s="742"/>
      <c r="GP78" s="742"/>
      <c r="GQ78" s="742"/>
      <c r="GR78" s="742"/>
      <c r="GS78" s="742"/>
      <c r="GT78" s="742"/>
      <c r="GU78" s="742"/>
      <c r="GV78" s="742"/>
      <c r="GW78" s="742"/>
      <c r="GX78" s="742"/>
      <c r="GY78" s="742"/>
      <c r="GZ78" s="742"/>
      <c r="HA78" s="742"/>
      <c r="HB78" s="742"/>
      <c r="HC78" s="742"/>
      <c r="HD78" s="742"/>
      <c r="HE78" s="742"/>
      <c r="HF78" s="742"/>
      <c r="HG78" s="742"/>
      <c r="HH78" s="742"/>
      <c r="HI78" s="742"/>
      <c r="HJ78" s="742"/>
      <c r="HK78" s="742"/>
      <c r="HL78" s="742"/>
      <c r="HM78" s="742"/>
      <c r="HN78" s="742"/>
      <c r="HO78" s="742"/>
      <c r="HP78" s="742"/>
      <c r="HQ78" s="742"/>
      <c r="HR78" s="742"/>
      <c r="HS78" s="742"/>
      <c r="HT78" s="742"/>
      <c r="HU78" s="742"/>
      <c r="HV78" s="742"/>
      <c r="HW78" s="742"/>
      <c r="HX78" s="742"/>
      <c r="HY78" s="742"/>
      <c r="HZ78" s="742"/>
      <c r="IA78" s="742"/>
      <c r="IB78" s="742"/>
      <c r="IC78" s="742"/>
      <c r="ID78" s="742"/>
      <c r="IE78" s="742"/>
      <c r="IF78" s="742"/>
      <c r="IG78" s="742"/>
      <c r="IH78" s="742"/>
      <c r="II78" s="742"/>
      <c r="IJ78" s="742"/>
      <c r="IK78" s="742"/>
      <c r="IL78" s="742"/>
      <c r="IM78" s="742"/>
      <c r="IN78" s="742"/>
      <c r="IO78" s="742"/>
      <c r="IP78" s="742"/>
      <c r="IQ78" s="742"/>
      <c r="IR78" s="742"/>
      <c r="IS78" s="742"/>
      <c r="IT78" s="742"/>
      <c r="IU78" s="742"/>
      <c r="IV78" s="742"/>
      <c r="IW78" s="742"/>
      <c r="IX78" s="742"/>
      <c r="IY78" s="742"/>
      <c r="IZ78" s="742"/>
      <c r="JA78" s="742"/>
      <c r="JB78" s="742"/>
      <c r="JC78" s="742"/>
      <c r="JD78" s="742"/>
      <c r="JE78" s="742"/>
      <c r="JF78" s="742"/>
      <c r="JG78" s="742"/>
      <c r="JH78" s="742"/>
      <c r="JI78" s="742"/>
      <c r="JJ78" s="742"/>
      <c r="JK78" s="742"/>
      <c r="JL78" s="742"/>
      <c r="JM78" s="742"/>
      <c r="JN78" s="742"/>
      <c r="JO78" s="742"/>
      <c r="JP78" s="742"/>
      <c r="JQ78" s="742"/>
      <c r="JR78" s="742"/>
      <c r="JS78" s="742"/>
      <c r="JT78" s="742"/>
      <c r="JU78" s="742"/>
      <c r="JV78" s="742"/>
      <c r="JW78" s="742"/>
      <c r="JX78" s="742"/>
      <c r="JY78" s="742"/>
      <c r="JZ78" s="742"/>
      <c r="KA78" s="742"/>
      <c r="KB78" s="742"/>
      <c r="KC78" s="742"/>
      <c r="KD78" s="742"/>
      <c r="KE78" s="742"/>
      <c r="KF78" s="742"/>
      <c r="KG78" s="742"/>
      <c r="KH78" s="742"/>
      <c r="KI78" s="742"/>
      <c r="KJ78" s="742"/>
      <c r="KK78" s="742"/>
      <c r="KL78" s="742"/>
      <c r="KM78" s="742"/>
      <c r="KN78" s="742"/>
      <c r="KO78" s="742"/>
      <c r="KP78" s="742"/>
      <c r="KQ78" s="742"/>
      <c r="KR78" s="742"/>
      <c r="KS78" s="742"/>
      <c r="KT78" s="742"/>
      <c r="KU78" s="742"/>
      <c r="KV78" s="742"/>
      <c r="KW78" s="742"/>
      <c r="KX78" s="742"/>
      <c r="KY78" s="742"/>
      <c r="KZ78" s="742"/>
      <c r="LA78" s="742"/>
      <c r="LB78" s="742"/>
      <c r="LC78" s="742"/>
      <c r="LD78" s="742"/>
      <c r="LE78" s="742"/>
      <c r="LF78" s="742"/>
      <c r="LG78" s="742"/>
      <c r="LH78" s="742"/>
      <c r="LI78" s="742"/>
      <c r="LJ78" s="742"/>
      <c r="LK78" s="742"/>
      <c r="LL78" s="742"/>
      <c r="LM78" s="743"/>
    </row>
    <row r="79" spans="1:325" ht="28.8">
      <c r="A79" s="474"/>
      <c r="B79" s="473" t="s">
        <v>553</v>
      </c>
      <c r="C79" s="517" t="str">
        <f>"Rodiklio " &amp; IF(Result=0,"",Result) &amp; " pasiekimo fakto fiksavimas"</f>
        <v>Rodiklio Oficialiosios paramos vystymuisi kriterijus atitinkančių vystomojo bendradarbiavimo veiklų finansavimo apimtis, dalis nuo bendrųjų nacionalinių pajamų  pasiekimo fakto fiksavimas</v>
      </c>
      <c r="D79" s="498"/>
      <c r="E79" s="498">
        <f ca="1">SUMIF($F$6:$LM$6,"&lt;="&amp;PAL,$F79:$LM79)</f>
        <v>0</v>
      </c>
      <c r="F79" s="753" t="str">
        <f ca="1">IFERROR(HLOOKUP(F$7,Rezultatai!$H$33:$DC$34,2,FALSE),"")</f>
        <v/>
      </c>
      <c r="G79" s="754"/>
      <c r="H79" s="754"/>
      <c r="I79" s="755"/>
      <c r="J79" s="753">
        <f ca="1">IFERROR(HLOOKUP(J$7,Rezultatai!$H$33:$DC$34,2,FALSE),"")</f>
        <v>0</v>
      </c>
      <c r="K79" s="754"/>
      <c r="L79" s="754"/>
      <c r="M79" s="755"/>
      <c r="N79" s="753">
        <f ca="1">IFERROR(HLOOKUP(N$7,Rezultatai!$H$33:$DC$34,2,FALSE),"")</f>
        <v>0</v>
      </c>
      <c r="O79" s="754"/>
      <c r="P79" s="754"/>
      <c r="Q79" s="755"/>
      <c r="R79" s="753">
        <f ca="1">IFERROR(HLOOKUP(R$7,Rezultatai!$H$33:$DC$34,2,FALSE),"")</f>
        <v>0</v>
      </c>
      <c r="S79" s="754"/>
      <c r="T79" s="754"/>
      <c r="U79" s="755"/>
      <c r="V79" s="753">
        <f ca="1">HLOOKUP(V$7,Rezultatai!$H$33:$DC$34,2,FALSE)</f>
        <v>0</v>
      </c>
      <c r="W79" s="754"/>
      <c r="X79" s="754"/>
      <c r="Y79" s="755"/>
      <c r="Z79" s="753">
        <f ca="1">HLOOKUP(Z$7,Rezultatai!$H$33:$DC$34,2,FALSE)</f>
        <v>0</v>
      </c>
      <c r="AA79" s="754"/>
      <c r="AB79" s="754"/>
      <c r="AC79" s="755"/>
      <c r="AD79" s="753">
        <f ca="1">HLOOKUP(AD$7,Rezultatai!$H$33:$DC$34,2,FALSE)</f>
        <v>0</v>
      </c>
      <c r="AE79" s="754"/>
      <c r="AF79" s="754"/>
      <c r="AG79" s="755"/>
      <c r="AH79" s="753">
        <f ca="1">HLOOKUP(AH$7,Rezultatai!$H$33:$DC$34,2,FALSE)</f>
        <v>0</v>
      </c>
      <c r="AI79" s="754"/>
      <c r="AJ79" s="754"/>
      <c r="AK79" s="755"/>
      <c r="AL79" s="753">
        <f ca="1">HLOOKUP(AL$7,Rezultatai!$H$33:$DC$34,2,FALSE)</f>
        <v>0</v>
      </c>
      <c r="AM79" s="754"/>
      <c r="AN79" s="754"/>
      <c r="AO79" s="755"/>
      <c r="AP79" s="753">
        <f ca="1">HLOOKUP(AP$7,Rezultatai!$H$33:$DC$34,2,FALSE)</f>
        <v>0</v>
      </c>
      <c r="AQ79" s="754"/>
      <c r="AR79" s="754"/>
      <c r="AS79" s="755"/>
      <c r="AT79" s="753">
        <f ca="1">HLOOKUP(AT$7,Rezultatai!$H$33:$DC$34,2,FALSE)</f>
        <v>0</v>
      </c>
      <c r="AU79" s="754"/>
      <c r="AV79" s="754"/>
      <c r="AW79" s="755"/>
      <c r="AX79" s="753">
        <f ca="1">HLOOKUP(AX$7,Rezultatai!$H$33:$DC$34,2,FALSE)</f>
        <v>0</v>
      </c>
      <c r="AY79" s="754"/>
      <c r="AZ79" s="754"/>
      <c r="BA79" s="755"/>
      <c r="BB79" s="753">
        <f ca="1">HLOOKUP(BB$7,Rezultatai!$H$33:$DC$34,2,FALSE)</f>
        <v>0</v>
      </c>
      <c r="BC79" s="754"/>
      <c r="BD79" s="754"/>
      <c r="BE79" s="755"/>
      <c r="BF79" s="753">
        <f ca="1">HLOOKUP(BF$7,Rezultatai!$H$33:$DC$34,2,FALSE)</f>
        <v>0</v>
      </c>
      <c r="BG79" s="754"/>
      <c r="BH79" s="754"/>
      <c r="BI79" s="755"/>
      <c r="BJ79" s="753">
        <f ca="1">HLOOKUP(BJ$7,Rezultatai!$H$33:$DC$34,2,FALSE)</f>
        <v>0</v>
      </c>
      <c r="BK79" s="754"/>
      <c r="BL79" s="754"/>
      <c r="BM79" s="755"/>
      <c r="BN79" s="753">
        <f ca="1">HLOOKUP(BN$7,Rezultatai!$H$33:$DC$34,2,FALSE)</f>
        <v>0</v>
      </c>
      <c r="BO79" s="754"/>
      <c r="BP79" s="754"/>
      <c r="BQ79" s="755"/>
      <c r="BR79" s="753">
        <f ca="1">HLOOKUP(BR$7,Rezultatai!$H$33:$DC$34,2,FALSE)</f>
        <v>0</v>
      </c>
      <c r="BS79" s="754"/>
      <c r="BT79" s="754"/>
      <c r="BU79" s="755"/>
      <c r="BV79" s="753">
        <f ca="1">HLOOKUP(BV$7,Rezultatai!$H$33:$DC$34,2,FALSE)</f>
        <v>0</v>
      </c>
      <c r="BW79" s="754"/>
      <c r="BX79" s="754"/>
      <c r="BY79" s="755"/>
      <c r="BZ79" s="753">
        <f ca="1">HLOOKUP(BZ$7,Rezultatai!$H$33:$DC$34,2,FALSE)</f>
        <v>0</v>
      </c>
      <c r="CA79" s="754"/>
      <c r="CB79" s="754"/>
      <c r="CC79" s="755"/>
      <c r="CD79" s="753">
        <f ca="1">HLOOKUP(CD$7,Rezultatai!$H$33:$DC$34,2,FALSE)</f>
        <v>0</v>
      </c>
      <c r="CE79" s="754"/>
      <c r="CF79" s="754"/>
      <c r="CG79" s="755"/>
      <c r="CH79" s="753">
        <f ca="1">HLOOKUP(CH$7,Rezultatai!$H$33:$DC$34,2,FALSE)</f>
        <v>0</v>
      </c>
      <c r="CI79" s="754"/>
      <c r="CJ79" s="754"/>
      <c r="CK79" s="755"/>
      <c r="CL79" s="753">
        <f ca="1">HLOOKUP(CL$7,Rezultatai!$H$33:$DC$34,2,FALSE)</f>
        <v>0</v>
      </c>
      <c r="CM79" s="754"/>
      <c r="CN79" s="754"/>
      <c r="CO79" s="755"/>
      <c r="CP79" s="753">
        <f ca="1">HLOOKUP(CP$7,Rezultatai!$H$33:$DC$34,2,FALSE)</f>
        <v>0</v>
      </c>
      <c r="CQ79" s="754"/>
      <c r="CR79" s="754"/>
      <c r="CS79" s="755"/>
      <c r="CT79" s="753">
        <f ca="1">HLOOKUP(CT$7,Rezultatai!$H$33:$DC$34,2,FALSE)</f>
        <v>0</v>
      </c>
      <c r="CU79" s="754"/>
      <c r="CV79" s="754"/>
      <c r="CW79" s="755"/>
      <c r="CX79" s="753">
        <f ca="1">HLOOKUP(CX$7,Rezultatai!$H$33:$DC$34,2,FALSE)</f>
        <v>0</v>
      </c>
      <c r="CY79" s="754"/>
      <c r="CZ79" s="754"/>
      <c r="DA79" s="755"/>
      <c r="DB79" s="753">
        <f ca="1">HLOOKUP(DB$7,Rezultatai!$H$33:$DC$34,2,FALSE)</f>
        <v>0</v>
      </c>
      <c r="DC79" s="754"/>
      <c r="DD79" s="754"/>
      <c r="DE79" s="755"/>
      <c r="DF79" s="753">
        <f ca="1">HLOOKUP(DF$7,Rezultatai!$H$33:$DC$34,2,FALSE)</f>
        <v>0</v>
      </c>
      <c r="DG79" s="754"/>
      <c r="DH79" s="754"/>
      <c r="DI79" s="755"/>
      <c r="DJ79" s="753">
        <f ca="1">HLOOKUP(DJ$7,Rezultatai!$H$33:$DC$34,2,FALSE)</f>
        <v>0</v>
      </c>
      <c r="DK79" s="754"/>
      <c r="DL79" s="754"/>
      <c r="DM79" s="755"/>
      <c r="DN79" s="753">
        <f ca="1">HLOOKUP(DN$7,Rezultatai!$H$33:$DC$34,2,FALSE)</f>
        <v>0</v>
      </c>
      <c r="DO79" s="754"/>
      <c r="DP79" s="754"/>
      <c r="DQ79" s="755"/>
      <c r="DR79" s="753">
        <f ca="1">HLOOKUP(DR$7,Rezultatai!$H$33:$DC$34,2,FALSE)</f>
        <v>0</v>
      </c>
      <c r="DS79" s="754"/>
      <c r="DT79" s="754"/>
      <c r="DU79" s="755"/>
      <c r="DV79" s="753">
        <f ca="1">HLOOKUP(DV$7,Rezultatai!$H$33:$DC$34,2,FALSE)</f>
        <v>0</v>
      </c>
      <c r="DW79" s="754"/>
      <c r="DX79" s="754"/>
      <c r="DY79" s="755"/>
      <c r="DZ79" s="753">
        <f ca="1">HLOOKUP(DZ$7,Rezultatai!$H$33:$DC$34,2,FALSE)</f>
        <v>0</v>
      </c>
      <c r="EA79" s="754"/>
      <c r="EB79" s="754"/>
      <c r="EC79" s="755"/>
      <c r="ED79" s="753">
        <f ca="1">HLOOKUP(ED$7,Rezultatai!$H$33:$DC$34,2,FALSE)</f>
        <v>0</v>
      </c>
      <c r="EE79" s="754"/>
      <c r="EF79" s="754"/>
      <c r="EG79" s="755"/>
      <c r="EH79" s="753">
        <f ca="1">HLOOKUP(EH$7,Rezultatai!$H$33:$DC$34,2,FALSE)</f>
        <v>0</v>
      </c>
      <c r="EI79" s="754"/>
      <c r="EJ79" s="754"/>
      <c r="EK79" s="755"/>
      <c r="EL79" s="753">
        <f ca="1">HLOOKUP(EL$7,Rezultatai!$H$33:$DC$34,2,FALSE)</f>
        <v>0</v>
      </c>
      <c r="EM79" s="754"/>
      <c r="EN79" s="754"/>
      <c r="EO79" s="755"/>
      <c r="EP79" s="753">
        <f ca="1">HLOOKUP(EP$7,Rezultatai!$H$33:$DC$34,2,FALSE)</f>
        <v>0</v>
      </c>
      <c r="EQ79" s="754"/>
      <c r="ER79" s="754"/>
      <c r="ES79" s="755"/>
      <c r="ET79" s="753">
        <f ca="1">HLOOKUP(ET$7,Rezultatai!$H$33:$DC$34,2,FALSE)</f>
        <v>0</v>
      </c>
      <c r="EU79" s="754"/>
      <c r="EV79" s="754"/>
      <c r="EW79" s="755"/>
      <c r="EX79" s="753">
        <f ca="1">HLOOKUP(EX$7,Rezultatai!$H$33:$DC$34,2,FALSE)</f>
        <v>0</v>
      </c>
      <c r="EY79" s="754"/>
      <c r="EZ79" s="754"/>
      <c r="FA79" s="755"/>
      <c r="FB79" s="753">
        <f ca="1">HLOOKUP(FB$7,Rezultatai!$H$33:$DC$34,2,FALSE)</f>
        <v>0</v>
      </c>
      <c r="FC79" s="754"/>
      <c r="FD79" s="754"/>
      <c r="FE79" s="755"/>
      <c r="FF79" s="753">
        <f ca="1">HLOOKUP(FF$7,Rezultatai!$H$33:$DC$34,2,FALSE)</f>
        <v>0</v>
      </c>
      <c r="FG79" s="754"/>
      <c r="FH79" s="754"/>
      <c r="FI79" s="755"/>
      <c r="FJ79" s="753">
        <f ca="1">HLOOKUP(FJ$7,Rezultatai!$H$33:$DC$34,2,FALSE)</f>
        <v>0</v>
      </c>
      <c r="FK79" s="754"/>
      <c r="FL79" s="754"/>
      <c r="FM79" s="755"/>
      <c r="FN79" s="753">
        <f ca="1">HLOOKUP(FN$7,Rezultatai!$H$33:$DC$34,2,FALSE)</f>
        <v>0</v>
      </c>
      <c r="FO79" s="754"/>
      <c r="FP79" s="754"/>
      <c r="FQ79" s="755"/>
      <c r="FR79" s="753">
        <f ca="1">HLOOKUP(FR$7,Rezultatai!$H$33:$DC$34,2,FALSE)</f>
        <v>0</v>
      </c>
      <c r="FS79" s="754"/>
      <c r="FT79" s="754"/>
      <c r="FU79" s="755"/>
      <c r="FV79" s="753">
        <f ca="1">HLOOKUP(FV$7,Rezultatai!$H$33:$DC$34,2,FALSE)</f>
        <v>0</v>
      </c>
      <c r="FW79" s="754"/>
      <c r="FX79" s="754"/>
      <c r="FY79" s="755"/>
      <c r="FZ79" s="753">
        <f ca="1">HLOOKUP(FZ$7,Rezultatai!$H$33:$DC$34,2,FALSE)</f>
        <v>0</v>
      </c>
      <c r="GA79" s="754"/>
      <c r="GB79" s="754"/>
      <c r="GC79" s="755"/>
      <c r="GD79" s="753">
        <f ca="1">HLOOKUP(GD$7,Rezultatai!$H$33:$DC$34,2,FALSE)</f>
        <v>0</v>
      </c>
      <c r="GE79" s="754"/>
      <c r="GF79" s="754"/>
      <c r="GG79" s="755"/>
      <c r="GH79" s="753">
        <f ca="1">HLOOKUP(GH$7,Rezultatai!$H$33:$DC$34,2,FALSE)</f>
        <v>0</v>
      </c>
      <c r="GI79" s="754"/>
      <c r="GJ79" s="754"/>
      <c r="GK79" s="755"/>
      <c r="GL79" s="753">
        <f ca="1">HLOOKUP(GL$7,Rezultatai!$H$33:$DC$34,2,FALSE)</f>
        <v>0</v>
      </c>
      <c r="GM79" s="754"/>
      <c r="GN79" s="754"/>
      <c r="GO79" s="755"/>
      <c r="GP79" s="753">
        <f ca="1">HLOOKUP(GP$7,Rezultatai!$H$33:$DC$34,2,FALSE)</f>
        <v>0</v>
      </c>
      <c r="GQ79" s="754"/>
      <c r="GR79" s="754"/>
      <c r="GS79" s="755"/>
      <c r="GT79" s="753">
        <f ca="1">HLOOKUP(GT$7,Rezultatai!$H$33:$DC$34,2,FALSE)</f>
        <v>0</v>
      </c>
      <c r="GU79" s="754"/>
      <c r="GV79" s="754"/>
      <c r="GW79" s="755"/>
      <c r="GX79" s="753">
        <f ca="1">HLOOKUP(GX$7,Rezultatai!$H$33:$DC$34,2,FALSE)</f>
        <v>0</v>
      </c>
      <c r="GY79" s="754"/>
      <c r="GZ79" s="754"/>
      <c r="HA79" s="755"/>
      <c r="HB79" s="753">
        <f ca="1">HLOOKUP(HB$7,Rezultatai!$H$33:$DC$34,2,FALSE)</f>
        <v>0</v>
      </c>
      <c r="HC79" s="754"/>
      <c r="HD79" s="754"/>
      <c r="HE79" s="755"/>
      <c r="HF79" s="753">
        <f ca="1">HLOOKUP(HF$7,Rezultatai!$H$33:$DC$34,2,FALSE)</f>
        <v>0</v>
      </c>
      <c r="HG79" s="754"/>
      <c r="HH79" s="754"/>
      <c r="HI79" s="755"/>
      <c r="HJ79" s="753">
        <f ca="1">HLOOKUP(HJ$7,Rezultatai!$H$33:$DC$34,2,FALSE)</f>
        <v>0</v>
      </c>
      <c r="HK79" s="754"/>
      <c r="HL79" s="754"/>
      <c r="HM79" s="755"/>
      <c r="HN79" s="753">
        <f ca="1">HLOOKUP(HN$7,Rezultatai!$H$33:$DC$34,2,FALSE)</f>
        <v>0</v>
      </c>
      <c r="HO79" s="754"/>
      <c r="HP79" s="754"/>
      <c r="HQ79" s="755"/>
      <c r="HR79" s="753">
        <f ca="1">HLOOKUP(HR$7,Rezultatai!$H$33:$DC$34,2,FALSE)</f>
        <v>0</v>
      </c>
      <c r="HS79" s="754"/>
      <c r="HT79" s="754"/>
      <c r="HU79" s="755"/>
      <c r="HV79" s="753">
        <f ca="1">HLOOKUP(HV$7,Rezultatai!$H$33:$DC$34,2,FALSE)</f>
        <v>0</v>
      </c>
      <c r="HW79" s="754"/>
      <c r="HX79" s="754"/>
      <c r="HY79" s="755"/>
      <c r="HZ79" s="753">
        <f ca="1">HLOOKUP(HZ$7,Rezultatai!$H$33:$DC$34,2,FALSE)</f>
        <v>0</v>
      </c>
      <c r="IA79" s="754"/>
      <c r="IB79" s="754"/>
      <c r="IC79" s="755"/>
      <c r="ID79" s="753">
        <f ca="1">HLOOKUP(ID$7,Rezultatai!$H$33:$DC$34,2,FALSE)</f>
        <v>0</v>
      </c>
      <c r="IE79" s="754"/>
      <c r="IF79" s="754"/>
      <c r="IG79" s="755"/>
      <c r="IH79" s="753">
        <f ca="1">HLOOKUP(IH$7,Rezultatai!$H$33:$DC$34,2,FALSE)</f>
        <v>0</v>
      </c>
      <c r="II79" s="754"/>
      <c r="IJ79" s="754"/>
      <c r="IK79" s="755"/>
      <c r="IL79" s="753">
        <f ca="1">HLOOKUP(IL$7,Rezultatai!$H$33:$DC$34,2,FALSE)</f>
        <v>0</v>
      </c>
      <c r="IM79" s="754"/>
      <c r="IN79" s="754"/>
      <c r="IO79" s="755"/>
      <c r="IP79" s="753">
        <f ca="1">HLOOKUP(IP$7,Rezultatai!$H$33:$DC$34,2,FALSE)</f>
        <v>0</v>
      </c>
      <c r="IQ79" s="754"/>
      <c r="IR79" s="754"/>
      <c r="IS79" s="755"/>
      <c r="IT79" s="753">
        <f ca="1">HLOOKUP(IT$7,Rezultatai!$H$33:$DC$34,2,FALSE)</f>
        <v>0</v>
      </c>
      <c r="IU79" s="754"/>
      <c r="IV79" s="754"/>
      <c r="IW79" s="755"/>
      <c r="IX79" s="753">
        <f ca="1">HLOOKUP(IX$7,Rezultatai!$H$33:$DC$34,2,FALSE)</f>
        <v>0</v>
      </c>
      <c r="IY79" s="754"/>
      <c r="IZ79" s="754"/>
      <c r="JA79" s="755"/>
      <c r="JB79" s="753">
        <f ca="1">HLOOKUP(JB$7,Rezultatai!$H$33:$DC$34,2,FALSE)</f>
        <v>0</v>
      </c>
      <c r="JC79" s="754"/>
      <c r="JD79" s="754"/>
      <c r="JE79" s="755"/>
      <c r="JF79" s="753">
        <f ca="1">HLOOKUP(JF$7,Rezultatai!$H$33:$DC$34,2,FALSE)</f>
        <v>0</v>
      </c>
      <c r="JG79" s="754"/>
      <c r="JH79" s="754"/>
      <c r="JI79" s="755"/>
      <c r="JJ79" s="753">
        <f ca="1">HLOOKUP(JJ$7,Rezultatai!$H$33:$DC$34,2,FALSE)</f>
        <v>0</v>
      </c>
      <c r="JK79" s="754"/>
      <c r="JL79" s="754"/>
      <c r="JM79" s="755"/>
      <c r="JN79" s="753">
        <f ca="1">HLOOKUP(JN$7,Rezultatai!$H$33:$DC$34,2,FALSE)</f>
        <v>0</v>
      </c>
      <c r="JO79" s="754"/>
      <c r="JP79" s="754"/>
      <c r="JQ79" s="755"/>
      <c r="JR79" s="753">
        <f ca="1">HLOOKUP(JR$7,Rezultatai!$H$33:$DC$34,2,FALSE)</f>
        <v>0</v>
      </c>
      <c r="JS79" s="754"/>
      <c r="JT79" s="754"/>
      <c r="JU79" s="755"/>
      <c r="JV79" s="753">
        <f ca="1">HLOOKUP(JV$7,Rezultatai!$H$33:$DC$34,2,FALSE)</f>
        <v>0</v>
      </c>
      <c r="JW79" s="754"/>
      <c r="JX79" s="754"/>
      <c r="JY79" s="755"/>
      <c r="JZ79" s="753">
        <f ca="1">HLOOKUP(JZ$7,Rezultatai!$H$33:$DC$34,2,FALSE)</f>
        <v>0</v>
      </c>
      <c r="KA79" s="754"/>
      <c r="KB79" s="754"/>
      <c r="KC79" s="755"/>
      <c r="KD79" s="753">
        <f ca="1">HLOOKUP(KD$7,Rezultatai!$H$33:$DC$34,2,FALSE)</f>
        <v>0</v>
      </c>
      <c r="KE79" s="754"/>
      <c r="KF79" s="754"/>
      <c r="KG79" s="755"/>
      <c r="KH79" s="753">
        <f ca="1">HLOOKUP(KH$7,Rezultatai!$H$33:$DC$34,2,FALSE)</f>
        <v>0</v>
      </c>
      <c r="KI79" s="754"/>
      <c r="KJ79" s="754"/>
      <c r="KK79" s="755"/>
      <c r="KL79" s="753">
        <f ca="1">HLOOKUP(KL$7,Rezultatai!$H$33:$DC$34,2,FALSE)</f>
        <v>0</v>
      </c>
      <c r="KM79" s="754"/>
      <c r="KN79" s="754"/>
      <c r="KO79" s="755"/>
      <c r="KP79" s="753">
        <f ca="1">HLOOKUP(KP$7,Rezultatai!$H$33:$DC$34,2,FALSE)</f>
        <v>0</v>
      </c>
      <c r="KQ79" s="754"/>
      <c r="KR79" s="754"/>
      <c r="KS79" s="755"/>
      <c r="KT79" s="753">
        <f ca="1">HLOOKUP(KT$7,Rezultatai!$H$33:$DC$34,2,FALSE)</f>
        <v>0</v>
      </c>
      <c r="KU79" s="754"/>
      <c r="KV79" s="754"/>
      <c r="KW79" s="755"/>
      <c r="KX79" s="753">
        <f ca="1">HLOOKUP(KX$7,Rezultatai!$H$33:$DC$34,2,FALSE)</f>
        <v>0</v>
      </c>
      <c r="KY79" s="754"/>
      <c r="KZ79" s="754"/>
      <c r="LA79" s="755"/>
      <c r="LB79" s="753">
        <f ca="1">HLOOKUP(LB$7,Rezultatai!$H$33:$DC$34,2,FALSE)</f>
        <v>0</v>
      </c>
      <c r="LC79" s="754"/>
      <c r="LD79" s="754"/>
      <c r="LE79" s="755"/>
      <c r="LF79" s="753">
        <f ca="1">HLOOKUP(LF$7,Rezultatai!$H$33:$DC$34,2,FALSE)</f>
        <v>0</v>
      </c>
      <c r="LG79" s="754"/>
      <c r="LH79" s="754"/>
      <c r="LI79" s="755"/>
      <c r="LJ79" s="753">
        <f ca="1">HLOOKUP(LJ$7,Rezultatai!$H$33:$DC$34,2,FALSE)</f>
        <v>0</v>
      </c>
      <c r="LK79" s="754"/>
      <c r="LL79" s="754"/>
      <c r="LM79" s="755"/>
    </row>
    <row r="80" spans="1:325">
      <c r="A80" s="474"/>
      <c r="B80" s="473" t="s">
        <v>555</v>
      </c>
      <c r="C80" s="460" t="s">
        <v>447</v>
      </c>
      <c r="D80" s="498"/>
      <c r="E80" s="498">
        <f ca="1">SUMIF($F$6:$LM$6,"&lt;="&amp;PAL,$F80:$LM80)</f>
        <v>0</v>
      </c>
      <c r="F80" s="744"/>
      <c r="G80" s="745"/>
      <c r="H80" s="745"/>
      <c r="I80" s="746"/>
      <c r="J80" s="744"/>
      <c r="K80" s="745"/>
      <c r="L80" s="745"/>
      <c r="M80" s="746"/>
      <c r="N80" s="744"/>
      <c r="O80" s="745"/>
      <c r="P80" s="745"/>
      <c r="Q80" s="746"/>
      <c r="R80" s="744"/>
      <c r="S80" s="745"/>
      <c r="T80" s="745"/>
      <c r="U80" s="746"/>
      <c r="V80" s="744"/>
      <c r="W80" s="745"/>
      <c r="X80" s="745"/>
      <c r="Y80" s="746"/>
      <c r="Z80" s="744"/>
      <c r="AA80" s="745"/>
      <c r="AB80" s="745"/>
      <c r="AC80" s="746"/>
      <c r="AD80" s="744"/>
      <c r="AE80" s="745"/>
      <c r="AF80" s="745"/>
      <c r="AG80" s="746"/>
      <c r="AH80" s="744"/>
      <c r="AI80" s="745"/>
      <c r="AJ80" s="745"/>
      <c r="AK80" s="746"/>
      <c r="AL80" s="744"/>
      <c r="AM80" s="745"/>
      <c r="AN80" s="745"/>
      <c r="AO80" s="746"/>
      <c r="AP80" s="744"/>
      <c r="AQ80" s="745"/>
      <c r="AR80" s="745"/>
      <c r="AS80" s="746"/>
      <c r="AT80" s="744"/>
      <c r="AU80" s="745"/>
      <c r="AV80" s="745"/>
      <c r="AW80" s="746"/>
      <c r="AX80" s="744"/>
      <c r="AY80" s="745"/>
      <c r="AZ80" s="745"/>
      <c r="BA80" s="746"/>
      <c r="BB80" s="744"/>
      <c r="BC80" s="745"/>
      <c r="BD80" s="745"/>
      <c r="BE80" s="746"/>
      <c r="BF80" s="744"/>
      <c r="BG80" s="745"/>
      <c r="BH80" s="745"/>
      <c r="BI80" s="746"/>
      <c r="BJ80" s="744"/>
      <c r="BK80" s="745"/>
      <c r="BL80" s="745"/>
      <c r="BM80" s="746"/>
      <c r="BN80" s="744"/>
      <c r="BO80" s="745"/>
      <c r="BP80" s="745"/>
      <c r="BQ80" s="746"/>
      <c r="BR80" s="744"/>
      <c r="BS80" s="745"/>
      <c r="BT80" s="745"/>
      <c r="BU80" s="746"/>
      <c r="BV80" s="744"/>
      <c r="BW80" s="745"/>
      <c r="BX80" s="745"/>
      <c r="BY80" s="746"/>
      <c r="BZ80" s="744"/>
      <c r="CA80" s="745"/>
      <c r="CB80" s="745"/>
      <c r="CC80" s="746"/>
      <c r="CD80" s="744"/>
      <c r="CE80" s="745"/>
      <c r="CF80" s="745"/>
      <c r="CG80" s="746"/>
      <c r="CH80" s="744"/>
      <c r="CI80" s="745"/>
      <c r="CJ80" s="745"/>
      <c r="CK80" s="746"/>
      <c r="CL80" s="744"/>
      <c r="CM80" s="745"/>
      <c r="CN80" s="745"/>
      <c r="CO80" s="746"/>
      <c r="CP80" s="744"/>
      <c r="CQ80" s="745"/>
      <c r="CR80" s="745"/>
      <c r="CS80" s="746"/>
      <c r="CT80" s="744"/>
      <c r="CU80" s="745"/>
      <c r="CV80" s="745"/>
      <c r="CW80" s="746"/>
      <c r="CX80" s="744"/>
      <c r="CY80" s="745"/>
      <c r="CZ80" s="745"/>
      <c r="DA80" s="746"/>
      <c r="DB80" s="744"/>
      <c r="DC80" s="745"/>
      <c r="DD80" s="745"/>
      <c r="DE80" s="746"/>
      <c r="DF80" s="744"/>
      <c r="DG80" s="745"/>
      <c r="DH80" s="745"/>
      <c r="DI80" s="746"/>
      <c r="DJ80" s="744"/>
      <c r="DK80" s="745"/>
      <c r="DL80" s="745"/>
      <c r="DM80" s="746"/>
      <c r="DN80" s="744"/>
      <c r="DO80" s="745"/>
      <c r="DP80" s="745"/>
      <c r="DQ80" s="746"/>
      <c r="DR80" s="744"/>
      <c r="DS80" s="745"/>
      <c r="DT80" s="745"/>
      <c r="DU80" s="746"/>
      <c r="DV80" s="744"/>
      <c r="DW80" s="745"/>
      <c r="DX80" s="745"/>
      <c r="DY80" s="746"/>
      <c r="DZ80" s="744"/>
      <c r="EA80" s="745"/>
      <c r="EB80" s="745"/>
      <c r="EC80" s="746"/>
      <c r="ED80" s="744"/>
      <c r="EE80" s="745"/>
      <c r="EF80" s="745"/>
      <c r="EG80" s="746"/>
      <c r="EH80" s="744"/>
      <c r="EI80" s="745"/>
      <c r="EJ80" s="745"/>
      <c r="EK80" s="746"/>
      <c r="EL80" s="744"/>
      <c r="EM80" s="745"/>
      <c r="EN80" s="745"/>
      <c r="EO80" s="746"/>
      <c r="EP80" s="744"/>
      <c r="EQ80" s="745"/>
      <c r="ER80" s="745"/>
      <c r="ES80" s="746"/>
      <c r="ET80" s="744"/>
      <c r="EU80" s="745"/>
      <c r="EV80" s="745"/>
      <c r="EW80" s="746"/>
      <c r="EX80" s="744"/>
      <c r="EY80" s="745"/>
      <c r="EZ80" s="745"/>
      <c r="FA80" s="746"/>
      <c r="FB80" s="744"/>
      <c r="FC80" s="745"/>
      <c r="FD80" s="745"/>
      <c r="FE80" s="746"/>
      <c r="FF80" s="744"/>
      <c r="FG80" s="745"/>
      <c r="FH80" s="745"/>
      <c r="FI80" s="746"/>
      <c r="FJ80" s="744"/>
      <c r="FK80" s="745"/>
      <c r="FL80" s="745"/>
      <c r="FM80" s="746"/>
      <c r="FN80" s="744"/>
      <c r="FO80" s="745"/>
      <c r="FP80" s="745"/>
      <c r="FQ80" s="746"/>
      <c r="FR80" s="744"/>
      <c r="FS80" s="745"/>
      <c r="FT80" s="745"/>
      <c r="FU80" s="746"/>
      <c r="FV80" s="744"/>
      <c r="FW80" s="745"/>
      <c r="FX80" s="745"/>
      <c r="FY80" s="746"/>
      <c r="FZ80" s="744"/>
      <c r="GA80" s="745"/>
      <c r="GB80" s="745"/>
      <c r="GC80" s="746"/>
      <c r="GD80" s="744"/>
      <c r="GE80" s="745"/>
      <c r="GF80" s="745"/>
      <c r="GG80" s="746"/>
      <c r="GH80" s="744"/>
      <c r="GI80" s="745"/>
      <c r="GJ80" s="745"/>
      <c r="GK80" s="746"/>
      <c r="GL80" s="744"/>
      <c r="GM80" s="745"/>
      <c r="GN80" s="745"/>
      <c r="GO80" s="746"/>
      <c r="GP80" s="744"/>
      <c r="GQ80" s="745"/>
      <c r="GR80" s="745"/>
      <c r="GS80" s="746"/>
      <c r="GT80" s="744"/>
      <c r="GU80" s="745"/>
      <c r="GV80" s="745"/>
      <c r="GW80" s="746"/>
      <c r="GX80" s="744"/>
      <c r="GY80" s="745"/>
      <c r="GZ80" s="745"/>
      <c r="HA80" s="746"/>
      <c r="HB80" s="744"/>
      <c r="HC80" s="745"/>
      <c r="HD80" s="745"/>
      <c r="HE80" s="746"/>
      <c r="HF80" s="744"/>
      <c r="HG80" s="745"/>
      <c r="HH80" s="745"/>
      <c r="HI80" s="746"/>
      <c r="HJ80" s="744"/>
      <c r="HK80" s="745"/>
      <c r="HL80" s="745"/>
      <c r="HM80" s="746"/>
      <c r="HN80" s="744"/>
      <c r="HO80" s="745"/>
      <c r="HP80" s="745"/>
      <c r="HQ80" s="746"/>
      <c r="HR80" s="744"/>
      <c r="HS80" s="745"/>
      <c r="HT80" s="745"/>
      <c r="HU80" s="746"/>
      <c r="HV80" s="744"/>
      <c r="HW80" s="745"/>
      <c r="HX80" s="745"/>
      <c r="HY80" s="746"/>
      <c r="HZ80" s="744"/>
      <c r="IA80" s="745"/>
      <c r="IB80" s="745"/>
      <c r="IC80" s="746"/>
      <c r="ID80" s="744"/>
      <c r="IE80" s="745"/>
      <c r="IF80" s="745"/>
      <c r="IG80" s="746"/>
      <c r="IH80" s="744"/>
      <c r="II80" s="745"/>
      <c r="IJ80" s="745"/>
      <c r="IK80" s="746"/>
      <c r="IL80" s="744"/>
      <c r="IM80" s="745"/>
      <c r="IN80" s="745"/>
      <c r="IO80" s="746"/>
      <c r="IP80" s="744"/>
      <c r="IQ80" s="745"/>
      <c r="IR80" s="745"/>
      <c r="IS80" s="746"/>
      <c r="IT80" s="744"/>
      <c r="IU80" s="745"/>
      <c r="IV80" s="745"/>
      <c r="IW80" s="746"/>
      <c r="IX80" s="744"/>
      <c r="IY80" s="745"/>
      <c r="IZ80" s="745"/>
      <c r="JA80" s="746"/>
      <c r="JB80" s="744"/>
      <c r="JC80" s="745"/>
      <c r="JD80" s="745"/>
      <c r="JE80" s="746"/>
      <c r="JF80" s="744"/>
      <c r="JG80" s="745"/>
      <c r="JH80" s="745"/>
      <c r="JI80" s="746"/>
      <c r="JJ80" s="744"/>
      <c r="JK80" s="745"/>
      <c r="JL80" s="745"/>
      <c r="JM80" s="746"/>
      <c r="JN80" s="744"/>
      <c r="JO80" s="745"/>
      <c r="JP80" s="745"/>
      <c r="JQ80" s="746"/>
      <c r="JR80" s="744"/>
      <c r="JS80" s="745"/>
      <c r="JT80" s="745"/>
      <c r="JU80" s="746"/>
      <c r="JV80" s="744"/>
      <c r="JW80" s="745"/>
      <c r="JX80" s="745"/>
      <c r="JY80" s="746"/>
      <c r="JZ80" s="744"/>
      <c r="KA80" s="745"/>
      <c r="KB80" s="745"/>
      <c r="KC80" s="746"/>
      <c r="KD80" s="744"/>
      <c r="KE80" s="745"/>
      <c r="KF80" s="745"/>
      <c r="KG80" s="746"/>
      <c r="KH80" s="744"/>
      <c r="KI80" s="745"/>
      <c r="KJ80" s="745"/>
      <c r="KK80" s="746"/>
      <c r="KL80" s="744"/>
      <c r="KM80" s="745"/>
      <c r="KN80" s="745"/>
      <c r="KO80" s="746"/>
      <c r="KP80" s="744"/>
      <c r="KQ80" s="745"/>
      <c r="KR80" s="745"/>
      <c r="KS80" s="746"/>
      <c r="KT80" s="744"/>
      <c r="KU80" s="745"/>
      <c r="KV80" s="745"/>
      <c r="KW80" s="746"/>
      <c r="KX80" s="744"/>
      <c r="KY80" s="745"/>
      <c r="KZ80" s="745"/>
      <c r="LA80" s="746"/>
      <c r="LB80" s="744"/>
      <c r="LC80" s="745"/>
      <c r="LD80" s="745"/>
      <c r="LE80" s="746"/>
      <c r="LF80" s="744"/>
      <c r="LG80" s="745"/>
      <c r="LH80" s="745"/>
      <c r="LI80" s="746"/>
      <c r="LJ80" s="744"/>
      <c r="LK80" s="745"/>
      <c r="LL80" s="745"/>
      <c r="LM80" s="746"/>
    </row>
    <row r="81" spans="1:325">
      <c r="A81" s="474"/>
      <c r="B81" s="473" t="s">
        <v>556</v>
      </c>
      <c r="C81" s="460" t="s">
        <v>446</v>
      </c>
      <c r="D81" s="498"/>
      <c r="E81" s="498">
        <f ca="1">SUMIF($F$6:$LM$6,"&lt;="&amp;PAL,$F81:$LM81)</f>
        <v>0</v>
      </c>
      <c r="F81" s="744"/>
      <c r="G81" s="745"/>
      <c r="H81" s="745"/>
      <c r="I81" s="746"/>
      <c r="J81" s="744"/>
      <c r="K81" s="745"/>
      <c r="L81" s="745"/>
      <c r="M81" s="746"/>
      <c r="N81" s="744"/>
      <c r="O81" s="745"/>
      <c r="P81" s="745"/>
      <c r="Q81" s="746"/>
      <c r="R81" s="744"/>
      <c r="S81" s="745"/>
      <c r="T81" s="745"/>
      <c r="U81" s="746"/>
      <c r="V81" s="744"/>
      <c r="W81" s="745"/>
      <c r="X81" s="745"/>
      <c r="Y81" s="746"/>
      <c r="Z81" s="744"/>
      <c r="AA81" s="745"/>
      <c r="AB81" s="745"/>
      <c r="AC81" s="746"/>
      <c r="AD81" s="744"/>
      <c r="AE81" s="745"/>
      <c r="AF81" s="745"/>
      <c r="AG81" s="746"/>
      <c r="AH81" s="744"/>
      <c r="AI81" s="745"/>
      <c r="AJ81" s="745"/>
      <c r="AK81" s="746"/>
      <c r="AL81" s="744"/>
      <c r="AM81" s="745"/>
      <c r="AN81" s="745"/>
      <c r="AO81" s="746"/>
      <c r="AP81" s="744"/>
      <c r="AQ81" s="745"/>
      <c r="AR81" s="745"/>
      <c r="AS81" s="746"/>
      <c r="AT81" s="744"/>
      <c r="AU81" s="745"/>
      <c r="AV81" s="745"/>
      <c r="AW81" s="746"/>
      <c r="AX81" s="744"/>
      <c r="AY81" s="745"/>
      <c r="AZ81" s="745"/>
      <c r="BA81" s="746"/>
      <c r="BB81" s="744"/>
      <c r="BC81" s="745"/>
      <c r="BD81" s="745"/>
      <c r="BE81" s="746"/>
      <c r="BF81" s="744"/>
      <c r="BG81" s="745"/>
      <c r="BH81" s="745"/>
      <c r="BI81" s="746"/>
      <c r="BJ81" s="744"/>
      <c r="BK81" s="745"/>
      <c r="BL81" s="745"/>
      <c r="BM81" s="746"/>
      <c r="BN81" s="744"/>
      <c r="BO81" s="745"/>
      <c r="BP81" s="745"/>
      <c r="BQ81" s="746"/>
      <c r="BR81" s="744"/>
      <c r="BS81" s="745"/>
      <c r="BT81" s="745"/>
      <c r="BU81" s="746"/>
      <c r="BV81" s="744"/>
      <c r="BW81" s="745"/>
      <c r="BX81" s="745"/>
      <c r="BY81" s="746"/>
      <c r="BZ81" s="744"/>
      <c r="CA81" s="745"/>
      <c r="CB81" s="745"/>
      <c r="CC81" s="746"/>
      <c r="CD81" s="744"/>
      <c r="CE81" s="745"/>
      <c r="CF81" s="745"/>
      <c r="CG81" s="746"/>
      <c r="CH81" s="744"/>
      <c r="CI81" s="745"/>
      <c r="CJ81" s="745"/>
      <c r="CK81" s="746"/>
      <c r="CL81" s="744"/>
      <c r="CM81" s="745"/>
      <c r="CN81" s="745"/>
      <c r="CO81" s="746"/>
      <c r="CP81" s="744"/>
      <c r="CQ81" s="745"/>
      <c r="CR81" s="745"/>
      <c r="CS81" s="746"/>
      <c r="CT81" s="744"/>
      <c r="CU81" s="745"/>
      <c r="CV81" s="745"/>
      <c r="CW81" s="746"/>
      <c r="CX81" s="744"/>
      <c r="CY81" s="745"/>
      <c r="CZ81" s="745"/>
      <c r="DA81" s="746"/>
      <c r="DB81" s="744"/>
      <c r="DC81" s="745"/>
      <c r="DD81" s="745"/>
      <c r="DE81" s="746"/>
      <c r="DF81" s="744"/>
      <c r="DG81" s="745"/>
      <c r="DH81" s="745"/>
      <c r="DI81" s="746"/>
      <c r="DJ81" s="744"/>
      <c r="DK81" s="745"/>
      <c r="DL81" s="745"/>
      <c r="DM81" s="746"/>
      <c r="DN81" s="744"/>
      <c r="DO81" s="745"/>
      <c r="DP81" s="745"/>
      <c r="DQ81" s="746"/>
      <c r="DR81" s="744"/>
      <c r="DS81" s="745"/>
      <c r="DT81" s="745"/>
      <c r="DU81" s="746"/>
      <c r="DV81" s="744"/>
      <c r="DW81" s="745"/>
      <c r="DX81" s="745"/>
      <c r="DY81" s="746"/>
      <c r="DZ81" s="744"/>
      <c r="EA81" s="745"/>
      <c r="EB81" s="745"/>
      <c r="EC81" s="746"/>
      <c r="ED81" s="744"/>
      <c r="EE81" s="745"/>
      <c r="EF81" s="745"/>
      <c r="EG81" s="746"/>
      <c r="EH81" s="744"/>
      <c r="EI81" s="745"/>
      <c r="EJ81" s="745"/>
      <c r="EK81" s="746"/>
      <c r="EL81" s="744"/>
      <c r="EM81" s="745"/>
      <c r="EN81" s="745"/>
      <c r="EO81" s="746"/>
      <c r="EP81" s="744"/>
      <c r="EQ81" s="745"/>
      <c r="ER81" s="745"/>
      <c r="ES81" s="746"/>
      <c r="ET81" s="744"/>
      <c r="EU81" s="745"/>
      <c r="EV81" s="745"/>
      <c r="EW81" s="746"/>
      <c r="EX81" s="744"/>
      <c r="EY81" s="745"/>
      <c r="EZ81" s="745"/>
      <c r="FA81" s="746"/>
      <c r="FB81" s="744"/>
      <c r="FC81" s="745"/>
      <c r="FD81" s="745"/>
      <c r="FE81" s="746"/>
      <c r="FF81" s="744"/>
      <c r="FG81" s="745"/>
      <c r="FH81" s="745"/>
      <c r="FI81" s="746"/>
      <c r="FJ81" s="744"/>
      <c r="FK81" s="745"/>
      <c r="FL81" s="745"/>
      <c r="FM81" s="746"/>
      <c r="FN81" s="744"/>
      <c r="FO81" s="745"/>
      <c r="FP81" s="745"/>
      <c r="FQ81" s="746"/>
      <c r="FR81" s="744"/>
      <c r="FS81" s="745"/>
      <c r="FT81" s="745"/>
      <c r="FU81" s="746"/>
      <c r="FV81" s="744"/>
      <c r="FW81" s="745"/>
      <c r="FX81" s="745"/>
      <c r="FY81" s="746"/>
      <c r="FZ81" s="744"/>
      <c r="GA81" s="745"/>
      <c r="GB81" s="745"/>
      <c r="GC81" s="746"/>
      <c r="GD81" s="744"/>
      <c r="GE81" s="745"/>
      <c r="GF81" s="745"/>
      <c r="GG81" s="746"/>
      <c r="GH81" s="744"/>
      <c r="GI81" s="745"/>
      <c r="GJ81" s="745"/>
      <c r="GK81" s="746"/>
      <c r="GL81" s="744"/>
      <c r="GM81" s="745"/>
      <c r="GN81" s="745"/>
      <c r="GO81" s="746"/>
      <c r="GP81" s="744"/>
      <c r="GQ81" s="745"/>
      <c r="GR81" s="745"/>
      <c r="GS81" s="746"/>
      <c r="GT81" s="744"/>
      <c r="GU81" s="745"/>
      <c r="GV81" s="745"/>
      <c r="GW81" s="746"/>
      <c r="GX81" s="744"/>
      <c r="GY81" s="745"/>
      <c r="GZ81" s="745"/>
      <c r="HA81" s="746"/>
      <c r="HB81" s="744"/>
      <c r="HC81" s="745"/>
      <c r="HD81" s="745"/>
      <c r="HE81" s="746"/>
      <c r="HF81" s="744"/>
      <c r="HG81" s="745"/>
      <c r="HH81" s="745"/>
      <c r="HI81" s="746"/>
      <c r="HJ81" s="744"/>
      <c r="HK81" s="745"/>
      <c r="HL81" s="745"/>
      <c r="HM81" s="746"/>
      <c r="HN81" s="744"/>
      <c r="HO81" s="745"/>
      <c r="HP81" s="745"/>
      <c r="HQ81" s="746"/>
      <c r="HR81" s="744"/>
      <c r="HS81" s="745"/>
      <c r="HT81" s="745"/>
      <c r="HU81" s="746"/>
      <c r="HV81" s="744"/>
      <c r="HW81" s="745"/>
      <c r="HX81" s="745"/>
      <c r="HY81" s="746"/>
      <c r="HZ81" s="744"/>
      <c r="IA81" s="745"/>
      <c r="IB81" s="745"/>
      <c r="IC81" s="746"/>
      <c r="ID81" s="744"/>
      <c r="IE81" s="745"/>
      <c r="IF81" s="745"/>
      <c r="IG81" s="746"/>
      <c r="IH81" s="744"/>
      <c r="II81" s="745"/>
      <c r="IJ81" s="745"/>
      <c r="IK81" s="746"/>
      <c r="IL81" s="744"/>
      <c r="IM81" s="745"/>
      <c r="IN81" s="745"/>
      <c r="IO81" s="746"/>
      <c r="IP81" s="744"/>
      <c r="IQ81" s="745"/>
      <c r="IR81" s="745"/>
      <c r="IS81" s="746"/>
      <c r="IT81" s="744"/>
      <c r="IU81" s="745"/>
      <c r="IV81" s="745"/>
      <c r="IW81" s="746"/>
      <c r="IX81" s="744"/>
      <c r="IY81" s="745"/>
      <c r="IZ81" s="745"/>
      <c r="JA81" s="746"/>
      <c r="JB81" s="744"/>
      <c r="JC81" s="745"/>
      <c r="JD81" s="745"/>
      <c r="JE81" s="746"/>
      <c r="JF81" s="744"/>
      <c r="JG81" s="745"/>
      <c r="JH81" s="745"/>
      <c r="JI81" s="746"/>
      <c r="JJ81" s="744"/>
      <c r="JK81" s="745"/>
      <c r="JL81" s="745"/>
      <c r="JM81" s="746"/>
      <c r="JN81" s="744"/>
      <c r="JO81" s="745"/>
      <c r="JP81" s="745"/>
      <c r="JQ81" s="746"/>
      <c r="JR81" s="744"/>
      <c r="JS81" s="745"/>
      <c r="JT81" s="745"/>
      <c r="JU81" s="746"/>
      <c r="JV81" s="744"/>
      <c r="JW81" s="745"/>
      <c r="JX81" s="745"/>
      <c r="JY81" s="746"/>
      <c r="JZ81" s="744"/>
      <c r="KA81" s="745"/>
      <c r="KB81" s="745"/>
      <c r="KC81" s="746"/>
      <c r="KD81" s="744"/>
      <c r="KE81" s="745"/>
      <c r="KF81" s="745"/>
      <c r="KG81" s="746"/>
      <c r="KH81" s="744"/>
      <c r="KI81" s="745"/>
      <c r="KJ81" s="745"/>
      <c r="KK81" s="746"/>
      <c r="KL81" s="744"/>
      <c r="KM81" s="745"/>
      <c r="KN81" s="745"/>
      <c r="KO81" s="746"/>
      <c r="KP81" s="744"/>
      <c r="KQ81" s="745"/>
      <c r="KR81" s="745"/>
      <c r="KS81" s="746"/>
      <c r="KT81" s="744"/>
      <c r="KU81" s="745"/>
      <c r="KV81" s="745"/>
      <c r="KW81" s="746"/>
      <c r="KX81" s="744"/>
      <c r="KY81" s="745"/>
      <c r="KZ81" s="745"/>
      <c r="LA81" s="746"/>
      <c r="LB81" s="744"/>
      <c r="LC81" s="745"/>
      <c r="LD81" s="745"/>
      <c r="LE81" s="746"/>
      <c r="LF81" s="744"/>
      <c r="LG81" s="745"/>
      <c r="LH81" s="745"/>
      <c r="LI81" s="746"/>
      <c r="LJ81" s="744"/>
      <c r="LK81" s="745"/>
      <c r="LL81" s="745"/>
      <c r="LM81" s="746"/>
    </row>
    <row r="82" spans="1:325" hidden="1">
      <c r="A82" s="474" t="str">
        <f>IF(OR(Data3!F5="Grand Total",Data3!F5=0),"",Data3!F5)</f>
        <v/>
      </c>
      <c r="B82" s="473" t="s">
        <v>557</v>
      </c>
      <c r="C82" s="517" t="str">
        <f ca="1">IFERROR(VLOOKUP(A82,Rezultatai!$B$44:$F$113,2,FALSE),"")</f>
        <v/>
      </c>
      <c r="D82" s="498">
        <f ca="1">SUMIF($F$6:$LM$6,"&lt;="&amp;PAL,$F82:$LM82)</f>
        <v>0</v>
      </c>
      <c r="E82" s="497"/>
      <c r="F82" s="762" t="str">
        <f ca="1">IFERROR(INDEX(Rezultatai!$H$40:$DC$113,MATCH($A82,Rezultatai!$B$40:$B$113,0),MATCH(F$7,Rezultatai!$H$40:$DC$40,0)),"")</f>
        <v/>
      </c>
      <c r="G82" s="759"/>
      <c r="H82" s="759"/>
      <c r="I82" s="760"/>
      <c r="J82" s="762" t="str">
        <f ca="1">IFERROR(INDEX(Rezultatai!$H$40:$DC$113,MATCH($A82,Rezultatai!$B$40:$B$113,0),MATCH(J$7,Rezultatai!$H$40:$DC$40,0)),"")</f>
        <v/>
      </c>
      <c r="K82" s="759"/>
      <c r="L82" s="759"/>
      <c r="M82" s="760"/>
      <c r="N82" s="762" t="str">
        <f ca="1">IFERROR(INDEX(Rezultatai!$H$40:$DC$113,MATCH($A82,Rezultatai!$B$40:$B$113,0),MATCH(N$7,Rezultatai!$H$40:$DC$40,0)),"")</f>
        <v/>
      </c>
      <c r="O82" s="759"/>
      <c r="P82" s="759"/>
      <c r="Q82" s="760"/>
      <c r="R82" s="762" t="str">
        <f ca="1">IFERROR(INDEX(Rezultatai!$H$40:$DC$113,MATCH($A82,Rezultatai!$B$40:$B$113,0),MATCH(R$7,Rezultatai!$H$40:$DC$40,0)),"")</f>
        <v/>
      </c>
      <c r="S82" s="759"/>
      <c r="T82" s="759"/>
      <c r="U82" s="760"/>
      <c r="V82" s="762" t="str">
        <f ca="1">IFERROR(INDEX(Rezultatai!$H$40:$DC$113,MATCH($A82,Rezultatai!$B$40:$B$113,0),MATCH(V$7,Rezultatai!$H$40:$DC$40,0)),"")</f>
        <v/>
      </c>
      <c r="W82" s="759"/>
      <c r="X82" s="759"/>
      <c r="Y82" s="760"/>
      <c r="Z82" s="762" t="str">
        <f ca="1">IFERROR(INDEX(Rezultatai!$H$40:$DC$113,MATCH($A82,Rezultatai!$B$40:$B$113,0),MATCH(Z$7,Rezultatai!$H$40:$DC$40,0)),"")</f>
        <v/>
      </c>
      <c r="AA82" s="759"/>
      <c r="AB82" s="759"/>
      <c r="AC82" s="760"/>
      <c r="AD82" s="762" t="str">
        <f ca="1">IFERROR(INDEX(Rezultatai!$H$40:$DC$113,MATCH($A82,Rezultatai!$B$40:$B$113,0),MATCH(AD$7,Rezultatai!$H$40:$DC$40,0)),"")</f>
        <v/>
      </c>
      <c r="AE82" s="759"/>
      <c r="AF82" s="759"/>
      <c r="AG82" s="760"/>
      <c r="AH82" s="762" t="str">
        <f ca="1">IFERROR(INDEX(Rezultatai!$H$40:$DC$113,MATCH($A82,Rezultatai!$B$40:$B$113,0),MATCH(AH$7,Rezultatai!$H$40:$DC$40,0)),"")</f>
        <v/>
      </c>
      <c r="AI82" s="759"/>
      <c r="AJ82" s="759"/>
      <c r="AK82" s="760"/>
      <c r="AL82" s="762" t="str">
        <f ca="1">IFERROR(INDEX(Rezultatai!$H$40:$DC$113,MATCH($A82,Rezultatai!$B$40:$B$113,0),MATCH(AL$7,Rezultatai!$H$40:$DC$40,0)),"")</f>
        <v/>
      </c>
      <c r="AM82" s="759"/>
      <c r="AN82" s="759"/>
      <c r="AO82" s="760"/>
      <c r="AP82" s="762" t="str">
        <f ca="1">IFERROR(INDEX(Rezultatai!$H$40:$DC$113,MATCH($A82,Rezultatai!$B$40:$B$113,0),MATCH(AP$7,Rezultatai!$H$40:$DC$40,0)),"")</f>
        <v/>
      </c>
      <c r="AQ82" s="759"/>
      <c r="AR82" s="759"/>
      <c r="AS82" s="760"/>
      <c r="AT82" s="762" t="str">
        <f ca="1">IFERROR(INDEX(Rezultatai!$H$40:$DC$113,MATCH($A82,Rezultatai!$B$40:$B$113,0),MATCH(AT$7,Rezultatai!$H$40:$DC$40,0)),"")</f>
        <v/>
      </c>
      <c r="AU82" s="759"/>
      <c r="AV82" s="759"/>
      <c r="AW82" s="760"/>
      <c r="AX82" s="762" t="str">
        <f ca="1">IFERROR(INDEX(Rezultatai!$H$40:$DC$113,MATCH($A82,Rezultatai!$B$40:$B$113,0),MATCH(AX$7,Rezultatai!$H$40:$DC$40,0)),"")</f>
        <v/>
      </c>
      <c r="AY82" s="759"/>
      <c r="AZ82" s="759"/>
      <c r="BA82" s="760"/>
      <c r="BB82" s="762" t="str">
        <f ca="1">IFERROR(INDEX(Rezultatai!$H$40:$DC$113,MATCH($A82,Rezultatai!$B$40:$B$113,0),MATCH(BB$7,Rezultatai!$H$40:$DC$40,0)),"")</f>
        <v/>
      </c>
      <c r="BC82" s="759"/>
      <c r="BD82" s="759"/>
      <c r="BE82" s="760"/>
      <c r="BF82" s="762" t="str">
        <f ca="1">IFERROR(INDEX(Rezultatai!$H$40:$DC$113,MATCH($A82,Rezultatai!$B$40:$B$113,0),MATCH(BF$7,Rezultatai!$H$40:$DC$40,0)),"")</f>
        <v/>
      </c>
      <c r="BG82" s="759"/>
      <c r="BH82" s="759"/>
      <c r="BI82" s="760"/>
      <c r="BJ82" s="762" t="str">
        <f ca="1">IFERROR(INDEX(Rezultatai!$H$40:$DC$113,MATCH($A82,Rezultatai!$B$40:$B$113,0),MATCH(BJ$7,Rezultatai!$H$40:$DC$40,0)),"")</f>
        <v/>
      </c>
      <c r="BK82" s="759"/>
      <c r="BL82" s="759"/>
      <c r="BM82" s="760"/>
      <c r="BN82" s="762" t="str">
        <f ca="1">IFERROR(INDEX(Rezultatai!$H$40:$DC$113,MATCH($A82,Rezultatai!$B$40:$B$113,0),MATCH(BN$7,Rezultatai!$H$40:$DC$40,0)),"")</f>
        <v/>
      </c>
      <c r="BO82" s="759"/>
      <c r="BP82" s="759"/>
      <c r="BQ82" s="760"/>
      <c r="BR82" s="762" t="str">
        <f ca="1">IFERROR(INDEX(Rezultatai!$H$40:$DC$113,MATCH($A82,Rezultatai!$B$40:$B$113,0),MATCH(BR$7,Rezultatai!$H$40:$DC$40,0)),"")</f>
        <v/>
      </c>
      <c r="BS82" s="759"/>
      <c r="BT82" s="759"/>
      <c r="BU82" s="760"/>
      <c r="BV82" s="762" t="str">
        <f ca="1">IFERROR(INDEX(Rezultatai!$H$40:$DC$113,MATCH($A82,Rezultatai!$B$40:$B$113,0),MATCH(BV$7,Rezultatai!$H$40:$DC$40,0)),"")</f>
        <v/>
      </c>
      <c r="BW82" s="759"/>
      <c r="BX82" s="759"/>
      <c r="BY82" s="760"/>
      <c r="BZ82" s="762" t="str">
        <f ca="1">IFERROR(INDEX(Rezultatai!$H$40:$DC$113,MATCH($A82,Rezultatai!$B$40:$B$113,0),MATCH(BZ$7,Rezultatai!$H$40:$DC$40,0)),"")</f>
        <v/>
      </c>
      <c r="CA82" s="759"/>
      <c r="CB82" s="759"/>
      <c r="CC82" s="760"/>
      <c r="CD82" s="762" t="str">
        <f ca="1">IFERROR(INDEX(Rezultatai!$H$40:$DC$113,MATCH($A82,Rezultatai!$B$40:$B$113,0),MATCH(CD$7,Rezultatai!$H$40:$DC$40,0)),"")</f>
        <v/>
      </c>
      <c r="CE82" s="759"/>
      <c r="CF82" s="759"/>
      <c r="CG82" s="760"/>
      <c r="CH82" s="762" t="str">
        <f ca="1">IFERROR(INDEX(Rezultatai!$H$40:$DC$113,MATCH($A82,Rezultatai!$B$40:$B$113,0),MATCH(CH$7,Rezultatai!$H$40:$DC$40,0)),"")</f>
        <v/>
      </c>
      <c r="CI82" s="759"/>
      <c r="CJ82" s="759"/>
      <c r="CK82" s="760"/>
      <c r="CL82" s="762" t="str">
        <f ca="1">IFERROR(INDEX(Rezultatai!$H$40:$DC$113,MATCH($A82,Rezultatai!$B$40:$B$113,0),MATCH(CL$7,Rezultatai!$H$40:$DC$40,0)),"")</f>
        <v/>
      </c>
      <c r="CM82" s="759"/>
      <c r="CN82" s="759"/>
      <c r="CO82" s="760"/>
      <c r="CP82" s="762" t="str">
        <f ca="1">IFERROR(INDEX(Rezultatai!$H$40:$DC$113,MATCH($A82,Rezultatai!$B$40:$B$113,0),MATCH(CP$7,Rezultatai!$H$40:$DC$40,0)),"")</f>
        <v/>
      </c>
      <c r="CQ82" s="759"/>
      <c r="CR82" s="759"/>
      <c r="CS82" s="760"/>
      <c r="CT82" s="762" t="str">
        <f ca="1">IFERROR(INDEX(Rezultatai!$H$40:$DC$113,MATCH($A82,Rezultatai!$B$40:$B$113,0),MATCH(CT$7,Rezultatai!$H$40:$DC$40,0)),"")</f>
        <v/>
      </c>
      <c r="CU82" s="759"/>
      <c r="CV82" s="759"/>
      <c r="CW82" s="760"/>
      <c r="CX82" s="762" t="str">
        <f ca="1">IFERROR(INDEX(Rezultatai!$H$40:$DC$113,MATCH($A82,Rezultatai!$B$40:$B$113,0),MATCH(CX$7,Rezultatai!$H$40:$DC$40,0)),"")</f>
        <v/>
      </c>
      <c r="CY82" s="759"/>
      <c r="CZ82" s="759"/>
      <c r="DA82" s="760"/>
      <c r="DB82" s="762" t="str">
        <f ca="1">IFERROR(INDEX(Rezultatai!$H$40:$DC$113,MATCH($A82,Rezultatai!$B$40:$B$113,0),MATCH(DB$7,Rezultatai!$H$40:$DC$40,0)),"")</f>
        <v/>
      </c>
      <c r="DC82" s="759"/>
      <c r="DD82" s="759"/>
      <c r="DE82" s="760"/>
      <c r="DF82" s="762" t="str">
        <f ca="1">IFERROR(INDEX(Rezultatai!$H$40:$DC$113,MATCH($A82,Rezultatai!$B$40:$B$113,0),MATCH(DF$7,Rezultatai!$H$40:$DC$40,0)),"")</f>
        <v/>
      </c>
      <c r="DG82" s="759"/>
      <c r="DH82" s="759"/>
      <c r="DI82" s="760"/>
      <c r="DJ82" s="762" t="str">
        <f ca="1">IFERROR(INDEX(Rezultatai!$H$40:$DC$113,MATCH($A82,Rezultatai!$B$40:$B$113,0),MATCH(DJ$7,Rezultatai!$H$40:$DC$40,0)),"")</f>
        <v/>
      </c>
      <c r="DK82" s="759"/>
      <c r="DL82" s="759"/>
      <c r="DM82" s="760"/>
      <c r="DN82" s="762" t="str">
        <f ca="1">IFERROR(INDEX(Rezultatai!$H$40:$DC$113,MATCH($A82,Rezultatai!$B$40:$B$113,0),MATCH(DN$7,Rezultatai!$H$40:$DC$40,0)),"")</f>
        <v/>
      </c>
      <c r="DO82" s="759"/>
      <c r="DP82" s="759"/>
      <c r="DQ82" s="760"/>
      <c r="DR82" s="762" t="str">
        <f ca="1">IFERROR(INDEX(Rezultatai!$H$40:$DC$113,MATCH($A82,Rezultatai!$B$40:$B$113,0),MATCH(DR$7,Rezultatai!$H$40:$DC$40,0)),"")</f>
        <v/>
      </c>
      <c r="DS82" s="759"/>
      <c r="DT82" s="759"/>
      <c r="DU82" s="760"/>
      <c r="DV82" s="762" t="str">
        <f ca="1">IFERROR(INDEX(Rezultatai!$H$40:$DC$113,MATCH($A82,Rezultatai!$B$40:$B$113,0),MATCH(DV$7,Rezultatai!$H$40:$DC$40,0)),"")</f>
        <v/>
      </c>
      <c r="DW82" s="759"/>
      <c r="DX82" s="759"/>
      <c r="DY82" s="760"/>
      <c r="DZ82" s="762" t="str">
        <f ca="1">IFERROR(INDEX(Rezultatai!$H$40:$DC$113,MATCH($A82,Rezultatai!$B$40:$B$113,0),MATCH(DZ$7,Rezultatai!$H$40:$DC$40,0)),"")</f>
        <v/>
      </c>
      <c r="EA82" s="759"/>
      <c r="EB82" s="759"/>
      <c r="EC82" s="760"/>
      <c r="ED82" s="762" t="str">
        <f ca="1">IFERROR(INDEX(Rezultatai!$H$40:$DC$113,MATCH($A82,Rezultatai!$B$40:$B$113,0),MATCH(ED$7,Rezultatai!$H$40:$DC$40,0)),"")</f>
        <v/>
      </c>
      <c r="EE82" s="759"/>
      <c r="EF82" s="759"/>
      <c r="EG82" s="760"/>
      <c r="EH82" s="762" t="str">
        <f ca="1">IFERROR(INDEX(Rezultatai!$H$40:$DC$113,MATCH($A82,Rezultatai!$B$40:$B$113,0),MATCH(EH$7,Rezultatai!$H$40:$DC$40,0)),"")</f>
        <v/>
      </c>
      <c r="EI82" s="759"/>
      <c r="EJ82" s="759"/>
      <c r="EK82" s="760"/>
      <c r="EL82" s="762" t="str">
        <f ca="1">IFERROR(INDEX(Rezultatai!$H$40:$DC$113,MATCH($A82,Rezultatai!$B$40:$B$113,0),MATCH(EL$7,Rezultatai!$H$40:$DC$40,0)),"")</f>
        <v/>
      </c>
      <c r="EM82" s="759"/>
      <c r="EN82" s="759"/>
      <c r="EO82" s="760"/>
      <c r="EP82" s="762" t="str">
        <f ca="1">IFERROR(INDEX(Rezultatai!$H$40:$DC$113,MATCH($A82,Rezultatai!$B$40:$B$113,0),MATCH(EP$7,Rezultatai!$H$40:$DC$40,0)),"")</f>
        <v/>
      </c>
      <c r="EQ82" s="759"/>
      <c r="ER82" s="759"/>
      <c r="ES82" s="760"/>
      <c r="ET82" s="762" t="str">
        <f ca="1">IFERROR(INDEX(Rezultatai!$H$40:$DC$113,MATCH($A82,Rezultatai!$B$40:$B$113,0),MATCH(ET$7,Rezultatai!$H$40:$DC$40,0)),"")</f>
        <v/>
      </c>
      <c r="EU82" s="759"/>
      <c r="EV82" s="759"/>
      <c r="EW82" s="760"/>
      <c r="EX82" s="762" t="str">
        <f ca="1">IFERROR(INDEX(Rezultatai!$H$40:$DC$113,MATCH($A82,Rezultatai!$B$40:$B$113,0),MATCH(EX$7,Rezultatai!$H$40:$DC$40,0)),"")</f>
        <v/>
      </c>
      <c r="EY82" s="759"/>
      <c r="EZ82" s="759"/>
      <c r="FA82" s="760"/>
      <c r="FB82" s="762" t="str">
        <f ca="1">IFERROR(INDEX(Rezultatai!$H$40:$DC$113,MATCH($A82,Rezultatai!$B$40:$B$113,0),MATCH(FB$7,Rezultatai!$H$40:$DC$40,0)),"")</f>
        <v/>
      </c>
      <c r="FC82" s="759"/>
      <c r="FD82" s="759"/>
      <c r="FE82" s="760"/>
      <c r="FF82" s="762" t="str">
        <f ca="1">IFERROR(INDEX(Rezultatai!$H$40:$DC$113,MATCH($A82,Rezultatai!$B$40:$B$113,0),MATCH(FF$7,Rezultatai!$H$40:$DC$40,0)),"")</f>
        <v/>
      </c>
      <c r="FG82" s="759"/>
      <c r="FH82" s="759"/>
      <c r="FI82" s="760"/>
      <c r="FJ82" s="762" t="str">
        <f ca="1">IFERROR(INDEX(Rezultatai!$H$40:$DC$113,MATCH($A82,Rezultatai!$B$40:$B$113,0),MATCH(FJ$7,Rezultatai!$H$40:$DC$40,0)),"")</f>
        <v/>
      </c>
      <c r="FK82" s="759"/>
      <c r="FL82" s="759"/>
      <c r="FM82" s="760"/>
      <c r="FN82" s="762" t="str">
        <f ca="1">IFERROR(INDEX(Rezultatai!$H$40:$DC$113,MATCH($A82,Rezultatai!$B$40:$B$113,0),MATCH(FN$7,Rezultatai!$H$40:$DC$40,0)),"")</f>
        <v/>
      </c>
      <c r="FO82" s="759"/>
      <c r="FP82" s="759"/>
      <c r="FQ82" s="760"/>
      <c r="FR82" s="762" t="str">
        <f ca="1">IFERROR(INDEX(Rezultatai!$H$40:$DC$113,MATCH($A82,Rezultatai!$B$40:$B$113,0),MATCH(FR$7,Rezultatai!$H$40:$DC$40,0)),"")</f>
        <v/>
      </c>
      <c r="FS82" s="759"/>
      <c r="FT82" s="759"/>
      <c r="FU82" s="760"/>
      <c r="FV82" s="762" t="str">
        <f ca="1">IFERROR(INDEX(Rezultatai!$H$40:$DC$113,MATCH($A82,Rezultatai!$B$40:$B$113,0),MATCH(FV$7,Rezultatai!$H$40:$DC$40,0)),"")</f>
        <v/>
      </c>
      <c r="FW82" s="759"/>
      <c r="FX82" s="759"/>
      <c r="FY82" s="760"/>
      <c r="FZ82" s="762" t="str">
        <f ca="1">IFERROR(INDEX(Rezultatai!$H$40:$DC$113,MATCH($A82,Rezultatai!$B$40:$B$113,0),MATCH(FZ$7,Rezultatai!$H$40:$DC$40,0)),"")</f>
        <v/>
      </c>
      <c r="GA82" s="759"/>
      <c r="GB82" s="759"/>
      <c r="GC82" s="760"/>
      <c r="GD82" s="762" t="str">
        <f ca="1">IFERROR(INDEX(Rezultatai!$H$40:$DC$113,MATCH($A82,Rezultatai!$B$40:$B$113,0),MATCH(GD$7,Rezultatai!$H$40:$DC$40,0)),"")</f>
        <v/>
      </c>
      <c r="GE82" s="759"/>
      <c r="GF82" s="759"/>
      <c r="GG82" s="760"/>
      <c r="GH82" s="762" t="str">
        <f ca="1">IFERROR(INDEX(Rezultatai!$H$40:$DC$113,MATCH($A82,Rezultatai!$B$40:$B$113,0),MATCH(GH$7,Rezultatai!$H$40:$DC$40,0)),"")</f>
        <v/>
      </c>
      <c r="GI82" s="759"/>
      <c r="GJ82" s="759"/>
      <c r="GK82" s="760"/>
      <c r="GL82" s="762" t="str">
        <f ca="1">IFERROR(INDEX(Rezultatai!$H$40:$DC$113,MATCH($A82,Rezultatai!$B$40:$B$113,0),MATCH(GL$7,Rezultatai!$H$40:$DC$40,0)),"")</f>
        <v/>
      </c>
      <c r="GM82" s="759"/>
      <c r="GN82" s="759"/>
      <c r="GO82" s="760"/>
      <c r="GP82" s="762" t="str">
        <f ca="1">IFERROR(INDEX(Rezultatai!$H$40:$DC$113,MATCH($A82,Rezultatai!$B$40:$B$113,0),MATCH(GP$7,Rezultatai!$H$40:$DC$40,0)),"")</f>
        <v/>
      </c>
      <c r="GQ82" s="759"/>
      <c r="GR82" s="759"/>
      <c r="GS82" s="760"/>
      <c r="GT82" s="762" t="str">
        <f ca="1">IFERROR(INDEX(Rezultatai!$H$40:$DC$113,MATCH($A82,Rezultatai!$B$40:$B$113,0),MATCH(GT$7,Rezultatai!$H$40:$DC$40,0)),"")</f>
        <v/>
      </c>
      <c r="GU82" s="759"/>
      <c r="GV82" s="759"/>
      <c r="GW82" s="760"/>
      <c r="GX82" s="762" t="str">
        <f ca="1">IFERROR(INDEX(Rezultatai!$H$40:$DC$113,MATCH($A82,Rezultatai!$B$40:$B$113,0),MATCH(GX$7,Rezultatai!$H$40:$DC$40,0)),"")</f>
        <v/>
      </c>
      <c r="GY82" s="759"/>
      <c r="GZ82" s="759"/>
      <c r="HA82" s="760"/>
      <c r="HB82" s="762" t="str">
        <f ca="1">IFERROR(INDEX(Rezultatai!$H$40:$DC$113,MATCH($A82,Rezultatai!$B$40:$B$113,0),MATCH(HB$7,Rezultatai!$H$40:$DC$40,0)),"")</f>
        <v/>
      </c>
      <c r="HC82" s="759"/>
      <c r="HD82" s="759"/>
      <c r="HE82" s="760"/>
      <c r="HF82" s="762" t="str">
        <f ca="1">IFERROR(INDEX(Rezultatai!$H$40:$DC$113,MATCH($A82,Rezultatai!$B$40:$B$113,0),MATCH(HF$7,Rezultatai!$H$40:$DC$40,0)),"")</f>
        <v/>
      </c>
      <c r="HG82" s="759"/>
      <c r="HH82" s="759"/>
      <c r="HI82" s="760"/>
      <c r="HJ82" s="762" t="str">
        <f ca="1">IFERROR(INDEX(Rezultatai!$H$40:$DC$113,MATCH($A82,Rezultatai!$B$40:$B$113,0),MATCH(HJ$7,Rezultatai!$H$40:$DC$40,0)),"")</f>
        <v/>
      </c>
      <c r="HK82" s="759"/>
      <c r="HL82" s="759"/>
      <c r="HM82" s="760"/>
      <c r="HN82" s="762" t="str">
        <f ca="1">IFERROR(INDEX(Rezultatai!$H$40:$DC$113,MATCH($A82,Rezultatai!$B$40:$B$113,0),MATCH(HN$7,Rezultatai!$H$40:$DC$40,0)),"")</f>
        <v/>
      </c>
      <c r="HO82" s="759"/>
      <c r="HP82" s="759"/>
      <c r="HQ82" s="760"/>
      <c r="HR82" s="762" t="str">
        <f ca="1">IFERROR(INDEX(Rezultatai!$H$40:$DC$113,MATCH($A82,Rezultatai!$B$40:$B$113,0),MATCH(HR$7,Rezultatai!$H$40:$DC$40,0)),"")</f>
        <v/>
      </c>
      <c r="HS82" s="759"/>
      <c r="HT82" s="759"/>
      <c r="HU82" s="760"/>
      <c r="HV82" s="762" t="str">
        <f ca="1">IFERROR(INDEX(Rezultatai!$H$40:$DC$113,MATCH($A82,Rezultatai!$B$40:$B$113,0),MATCH(HV$7,Rezultatai!$H$40:$DC$40,0)),"")</f>
        <v/>
      </c>
      <c r="HW82" s="759"/>
      <c r="HX82" s="759"/>
      <c r="HY82" s="760"/>
      <c r="HZ82" s="762" t="str">
        <f ca="1">IFERROR(INDEX(Rezultatai!$H$40:$DC$113,MATCH($A82,Rezultatai!$B$40:$B$113,0),MATCH(HZ$7,Rezultatai!$H$40:$DC$40,0)),"")</f>
        <v/>
      </c>
      <c r="IA82" s="759"/>
      <c r="IB82" s="759"/>
      <c r="IC82" s="760"/>
      <c r="ID82" s="762" t="str">
        <f ca="1">IFERROR(INDEX(Rezultatai!$H$40:$DC$113,MATCH($A82,Rezultatai!$B$40:$B$113,0),MATCH(ID$7,Rezultatai!$H$40:$DC$40,0)),"")</f>
        <v/>
      </c>
      <c r="IE82" s="759"/>
      <c r="IF82" s="759"/>
      <c r="IG82" s="760"/>
      <c r="IH82" s="762" t="str">
        <f ca="1">IFERROR(INDEX(Rezultatai!$H$40:$DC$113,MATCH($A82,Rezultatai!$B$40:$B$113,0),MATCH(IH$7,Rezultatai!$H$40:$DC$40,0)),"")</f>
        <v/>
      </c>
      <c r="II82" s="759"/>
      <c r="IJ82" s="759"/>
      <c r="IK82" s="760"/>
      <c r="IL82" s="762" t="str">
        <f ca="1">IFERROR(INDEX(Rezultatai!$H$40:$DC$113,MATCH($A82,Rezultatai!$B$40:$B$113,0),MATCH(IL$7,Rezultatai!$H$40:$DC$40,0)),"")</f>
        <v/>
      </c>
      <c r="IM82" s="759"/>
      <c r="IN82" s="759"/>
      <c r="IO82" s="760"/>
      <c r="IP82" s="762" t="str">
        <f ca="1">IFERROR(INDEX(Rezultatai!$H$40:$DC$113,MATCH($A82,Rezultatai!$B$40:$B$113,0),MATCH(IP$7,Rezultatai!$H$40:$DC$40,0)),"")</f>
        <v/>
      </c>
      <c r="IQ82" s="759"/>
      <c r="IR82" s="759"/>
      <c r="IS82" s="760"/>
      <c r="IT82" s="762" t="str">
        <f ca="1">IFERROR(INDEX(Rezultatai!$H$40:$DC$113,MATCH($A82,Rezultatai!$B$40:$B$113,0),MATCH(IT$7,Rezultatai!$H$40:$DC$40,0)),"")</f>
        <v/>
      </c>
      <c r="IU82" s="759"/>
      <c r="IV82" s="759"/>
      <c r="IW82" s="760"/>
      <c r="IX82" s="762" t="str">
        <f ca="1">IFERROR(INDEX(Rezultatai!$H$40:$DC$113,MATCH($A82,Rezultatai!$B$40:$B$113,0),MATCH(IX$7,Rezultatai!$H$40:$DC$40,0)),"")</f>
        <v/>
      </c>
      <c r="IY82" s="759"/>
      <c r="IZ82" s="759"/>
      <c r="JA82" s="760"/>
      <c r="JB82" s="762" t="str">
        <f ca="1">IFERROR(INDEX(Rezultatai!$H$40:$DC$113,MATCH($A82,Rezultatai!$B$40:$B$113,0),MATCH(JB$7,Rezultatai!$H$40:$DC$40,0)),"")</f>
        <v/>
      </c>
      <c r="JC82" s="759"/>
      <c r="JD82" s="759"/>
      <c r="JE82" s="760"/>
      <c r="JF82" s="762" t="str">
        <f ca="1">IFERROR(INDEX(Rezultatai!$H$40:$DC$113,MATCH($A82,Rezultatai!$B$40:$B$113,0),MATCH(JF$7,Rezultatai!$H$40:$DC$40,0)),"")</f>
        <v/>
      </c>
      <c r="JG82" s="759"/>
      <c r="JH82" s="759"/>
      <c r="JI82" s="760"/>
      <c r="JJ82" s="762" t="str">
        <f ca="1">IFERROR(INDEX(Rezultatai!$H$40:$DC$113,MATCH($A82,Rezultatai!$B$40:$B$113,0),MATCH(JJ$7,Rezultatai!$H$40:$DC$40,0)),"")</f>
        <v/>
      </c>
      <c r="JK82" s="759"/>
      <c r="JL82" s="759"/>
      <c r="JM82" s="760"/>
      <c r="JN82" s="762" t="str">
        <f ca="1">IFERROR(INDEX(Rezultatai!$H$40:$DC$113,MATCH($A82,Rezultatai!$B$40:$B$113,0),MATCH(JN$7,Rezultatai!$H$40:$DC$40,0)),"")</f>
        <v/>
      </c>
      <c r="JO82" s="759"/>
      <c r="JP82" s="759"/>
      <c r="JQ82" s="760"/>
      <c r="JR82" s="762" t="str">
        <f ca="1">IFERROR(INDEX(Rezultatai!$H$40:$DC$113,MATCH($A82,Rezultatai!$B$40:$B$113,0),MATCH(JR$7,Rezultatai!$H$40:$DC$40,0)),"")</f>
        <v/>
      </c>
      <c r="JS82" s="759"/>
      <c r="JT82" s="759"/>
      <c r="JU82" s="760"/>
      <c r="JV82" s="762" t="str">
        <f ca="1">IFERROR(INDEX(Rezultatai!$H$40:$DC$113,MATCH($A82,Rezultatai!$B$40:$B$113,0),MATCH(JV$7,Rezultatai!$H$40:$DC$40,0)),"")</f>
        <v/>
      </c>
      <c r="JW82" s="759"/>
      <c r="JX82" s="759"/>
      <c r="JY82" s="760"/>
      <c r="JZ82" s="762" t="str">
        <f ca="1">IFERROR(INDEX(Rezultatai!$H$40:$DC$113,MATCH($A82,Rezultatai!$B$40:$B$113,0),MATCH(JZ$7,Rezultatai!$H$40:$DC$40,0)),"")</f>
        <v/>
      </c>
      <c r="KA82" s="759"/>
      <c r="KB82" s="759"/>
      <c r="KC82" s="760"/>
      <c r="KD82" s="762" t="str">
        <f ca="1">IFERROR(INDEX(Rezultatai!$H$40:$DC$113,MATCH($A82,Rezultatai!$B$40:$B$113,0),MATCH(KD$7,Rezultatai!$H$40:$DC$40,0)),"")</f>
        <v/>
      </c>
      <c r="KE82" s="759"/>
      <c r="KF82" s="759"/>
      <c r="KG82" s="760"/>
      <c r="KH82" s="762" t="str">
        <f ca="1">IFERROR(INDEX(Rezultatai!$H$40:$DC$113,MATCH($A82,Rezultatai!$B$40:$B$113,0),MATCH(KH$7,Rezultatai!$H$40:$DC$40,0)),"")</f>
        <v/>
      </c>
      <c r="KI82" s="759"/>
      <c r="KJ82" s="759"/>
      <c r="KK82" s="760"/>
      <c r="KL82" s="762" t="str">
        <f ca="1">IFERROR(INDEX(Rezultatai!$H$40:$DC$113,MATCH($A82,Rezultatai!$B$40:$B$113,0),MATCH(KL$7,Rezultatai!$H$40:$DC$40,0)),"")</f>
        <v/>
      </c>
      <c r="KM82" s="759"/>
      <c r="KN82" s="759"/>
      <c r="KO82" s="760"/>
      <c r="KP82" s="762" t="str">
        <f ca="1">IFERROR(INDEX(Rezultatai!$H$40:$DC$113,MATCH($A82,Rezultatai!$B$40:$B$113,0),MATCH(KP$7,Rezultatai!$H$40:$DC$40,0)),"")</f>
        <v/>
      </c>
      <c r="KQ82" s="759"/>
      <c r="KR82" s="759"/>
      <c r="KS82" s="760"/>
      <c r="KT82" s="762" t="str">
        <f ca="1">IFERROR(INDEX(Rezultatai!$H$40:$DC$113,MATCH($A82,Rezultatai!$B$40:$B$113,0),MATCH(KT$7,Rezultatai!$H$40:$DC$40,0)),"")</f>
        <v/>
      </c>
      <c r="KU82" s="759"/>
      <c r="KV82" s="759"/>
      <c r="KW82" s="760"/>
      <c r="KX82" s="762" t="str">
        <f ca="1">IFERROR(INDEX(Rezultatai!$H$40:$DC$113,MATCH($A82,Rezultatai!$B$40:$B$113,0),MATCH(KX$7,Rezultatai!$H$40:$DC$40,0)),"")</f>
        <v/>
      </c>
      <c r="KY82" s="759"/>
      <c r="KZ82" s="759"/>
      <c r="LA82" s="760"/>
      <c r="LB82" s="762" t="str">
        <f ca="1">IFERROR(INDEX(Rezultatai!$H$40:$DC$113,MATCH($A82,Rezultatai!$B$40:$B$113,0),MATCH(LB$7,Rezultatai!$H$40:$DC$40,0)),"")</f>
        <v/>
      </c>
      <c r="LC82" s="759"/>
      <c r="LD82" s="759"/>
      <c r="LE82" s="760"/>
      <c r="LF82" s="762" t="str">
        <f ca="1">IFERROR(INDEX(Rezultatai!$H$40:$DC$113,MATCH($A82,Rezultatai!$B$40:$B$113,0),MATCH(LF$7,Rezultatai!$H$40:$DC$40,0)),"")</f>
        <v/>
      </c>
      <c r="LG82" s="759"/>
      <c r="LH82" s="759"/>
      <c r="LI82" s="760"/>
      <c r="LJ82" s="762" t="str">
        <f ca="1">IFERROR(INDEX(Rezultatai!$H$40:$DC$113,MATCH($A82,Rezultatai!$B$40:$B$113,0),MATCH(LJ$7,Rezultatai!$H$40:$DC$40,0)),"")</f>
        <v/>
      </c>
      <c r="LK82" s="759"/>
      <c r="LL82" s="759"/>
      <c r="LM82" s="760"/>
    </row>
    <row r="83" spans="1:325" hidden="1">
      <c r="A83" s="474" t="str">
        <f>IF(OR(Data3!F6="Grand Total",Data3!F6=0),"",Data3!F6)</f>
        <v/>
      </c>
      <c r="B83" s="495" t="s">
        <v>558</v>
      </c>
      <c r="C83" s="517" t="str">
        <f ca="1">IFERROR(VLOOKUP(A83,Rezultatai!$B$44:$F$113,2,FALSE),"")</f>
        <v/>
      </c>
      <c r="D83" s="498">
        <f ca="1">SUMIF($F$6:$LM$6,"&lt;="&amp;PAL,$F83:$LM83)</f>
        <v>0</v>
      </c>
      <c r="E83" s="497"/>
      <c r="F83" s="762" t="str">
        <f ca="1">IFERROR(INDEX(Rezultatai!$H$40:$DC$113,MATCH($A83,Rezultatai!$B$40:$B$113,0),MATCH(F$7,Rezultatai!$H$40:$DC$40,0)),"")</f>
        <v/>
      </c>
      <c r="G83" s="759"/>
      <c r="H83" s="759"/>
      <c r="I83" s="760"/>
      <c r="J83" s="762" t="str">
        <f ca="1">IFERROR(INDEX(Rezultatai!$H$40:$DC$113,MATCH($A83,Rezultatai!$B$40:$B$113,0),MATCH(J$7,Rezultatai!$H$40:$DC$40,0)),"")</f>
        <v/>
      </c>
      <c r="K83" s="759"/>
      <c r="L83" s="759"/>
      <c r="M83" s="760"/>
      <c r="N83" s="762" t="str">
        <f ca="1">IFERROR(INDEX(Rezultatai!$H$40:$DC$113,MATCH($A83,Rezultatai!$B$40:$B$113,0),MATCH(N$7,Rezultatai!$H$40:$DC$40,0)),"")</f>
        <v/>
      </c>
      <c r="O83" s="759"/>
      <c r="P83" s="759"/>
      <c r="Q83" s="760"/>
      <c r="R83" s="762" t="str">
        <f ca="1">IFERROR(INDEX(Rezultatai!$H$40:$DC$113,MATCH($A83,Rezultatai!$B$40:$B$113,0),MATCH(R$7,Rezultatai!$H$40:$DC$40,0)),"")</f>
        <v/>
      </c>
      <c r="S83" s="759"/>
      <c r="T83" s="759"/>
      <c r="U83" s="760"/>
      <c r="V83" s="762" t="str">
        <f ca="1">IFERROR(INDEX(Rezultatai!$H$40:$DC$113,MATCH($A83,Rezultatai!$B$40:$B$113,0),MATCH(V$7,Rezultatai!$H$40:$DC$40,0)),"")</f>
        <v/>
      </c>
      <c r="W83" s="759"/>
      <c r="X83" s="759"/>
      <c r="Y83" s="760"/>
      <c r="Z83" s="762" t="str">
        <f ca="1">IFERROR(INDEX(Rezultatai!$H$40:$DC$113,MATCH($A83,Rezultatai!$B$40:$B$113,0),MATCH(Z$7,Rezultatai!$H$40:$DC$40,0)),"")</f>
        <v/>
      </c>
      <c r="AA83" s="759"/>
      <c r="AB83" s="759"/>
      <c r="AC83" s="760"/>
      <c r="AD83" s="762" t="str">
        <f ca="1">IFERROR(INDEX(Rezultatai!$H$40:$DC$113,MATCH($A83,Rezultatai!$B$40:$B$113,0),MATCH(AD$7,Rezultatai!$H$40:$DC$40,0)),"")</f>
        <v/>
      </c>
      <c r="AE83" s="759"/>
      <c r="AF83" s="759"/>
      <c r="AG83" s="760"/>
      <c r="AH83" s="762" t="str">
        <f ca="1">IFERROR(INDEX(Rezultatai!$H$40:$DC$113,MATCH($A83,Rezultatai!$B$40:$B$113,0),MATCH(AH$7,Rezultatai!$H$40:$DC$40,0)),"")</f>
        <v/>
      </c>
      <c r="AI83" s="759"/>
      <c r="AJ83" s="759"/>
      <c r="AK83" s="760"/>
      <c r="AL83" s="762" t="str">
        <f ca="1">IFERROR(INDEX(Rezultatai!$H$40:$DC$113,MATCH($A83,Rezultatai!$B$40:$B$113,0),MATCH(AL$7,Rezultatai!$H$40:$DC$40,0)),"")</f>
        <v/>
      </c>
      <c r="AM83" s="759"/>
      <c r="AN83" s="759"/>
      <c r="AO83" s="760"/>
      <c r="AP83" s="762" t="str">
        <f ca="1">IFERROR(INDEX(Rezultatai!$H$40:$DC$113,MATCH($A83,Rezultatai!$B$40:$B$113,0),MATCH(AP$7,Rezultatai!$H$40:$DC$40,0)),"")</f>
        <v/>
      </c>
      <c r="AQ83" s="759"/>
      <c r="AR83" s="759"/>
      <c r="AS83" s="760"/>
      <c r="AT83" s="762" t="str">
        <f ca="1">IFERROR(INDEX(Rezultatai!$H$40:$DC$113,MATCH($A83,Rezultatai!$B$40:$B$113,0),MATCH(AT$7,Rezultatai!$H$40:$DC$40,0)),"")</f>
        <v/>
      </c>
      <c r="AU83" s="759"/>
      <c r="AV83" s="759"/>
      <c r="AW83" s="760"/>
      <c r="AX83" s="762" t="str">
        <f ca="1">IFERROR(INDEX(Rezultatai!$H$40:$DC$113,MATCH($A83,Rezultatai!$B$40:$B$113,0),MATCH(AX$7,Rezultatai!$H$40:$DC$40,0)),"")</f>
        <v/>
      </c>
      <c r="AY83" s="759"/>
      <c r="AZ83" s="759"/>
      <c r="BA83" s="760"/>
      <c r="BB83" s="762" t="str">
        <f ca="1">IFERROR(INDEX(Rezultatai!$H$40:$DC$113,MATCH($A83,Rezultatai!$B$40:$B$113,0),MATCH(BB$7,Rezultatai!$H$40:$DC$40,0)),"")</f>
        <v/>
      </c>
      <c r="BC83" s="759"/>
      <c r="BD83" s="759"/>
      <c r="BE83" s="760"/>
      <c r="BF83" s="762" t="str">
        <f ca="1">IFERROR(INDEX(Rezultatai!$H$40:$DC$113,MATCH($A83,Rezultatai!$B$40:$B$113,0),MATCH(BF$7,Rezultatai!$H$40:$DC$40,0)),"")</f>
        <v/>
      </c>
      <c r="BG83" s="759"/>
      <c r="BH83" s="759"/>
      <c r="BI83" s="760"/>
      <c r="BJ83" s="762" t="str">
        <f ca="1">IFERROR(INDEX(Rezultatai!$H$40:$DC$113,MATCH($A83,Rezultatai!$B$40:$B$113,0),MATCH(BJ$7,Rezultatai!$H$40:$DC$40,0)),"")</f>
        <v/>
      </c>
      <c r="BK83" s="759"/>
      <c r="BL83" s="759"/>
      <c r="BM83" s="760"/>
      <c r="BN83" s="762" t="str">
        <f ca="1">IFERROR(INDEX(Rezultatai!$H$40:$DC$113,MATCH($A83,Rezultatai!$B$40:$B$113,0),MATCH(BN$7,Rezultatai!$H$40:$DC$40,0)),"")</f>
        <v/>
      </c>
      <c r="BO83" s="759"/>
      <c r="BP83" s="759"/>
      <c r="BQ83" s="760"/>
      <c r="BR83" s="762" t="str">
        <f ca="1">IFERROR(INDEX(Rezultatai!$H$40:$DC$113,MATCH($A83,Rezultatai!$B$40:$B$113,0),MATCH(BR$7,Rezultatai!$H$40:$DC$40,0)),"")</f>
        <v/>
      </c>
      <c r="BS83" s="759"/>
      <c r="BT83" s="759"/>
      <c r="BU83" s="760"/>
      <c r="BV83" s="762" t="str">
        <f ca="1">IFERROR(INDEX(Rezultatai!$H$40:$DC$113,MATCH($A83,Rezultatai!$B$40:$B$113,0),MATCH(BV$7,Rezultatai!$H$40:$DC$40,0)),"")</f>
        <v/>
      </c>
      <c r="BW83" s="759"/>
      <c r="BX83" s="759"/>
      <c r="BY83" s="760"/>
      <c r="BZ83" s="762" t="str">
        <f ca="1">IFERROR(INDEX(Rezultatai!$H$40:$DC$113,MATCH($A83,Rezultatai!$B$40:$B$113,0),MATCH(BZ$7,Rezultatai!$H$40:$DC$40,0)),"")</f>
        <v/>
      </c>
      <c r="CA83" s="759"/>
      <c r="CB83" s="759"/>
      <c r="CC83" s="760"/>
      <c r="CD83" s="762" t="str">
        <f ca="1">IFERROR(INDEX(Rezultatai!$H$40:$DC$113,MATCH($A83,Rezultatai!$B$40:$B$113,0),MATCH(CD$7,Rezultatai!$H$40:$DC$40,0)),"")</f>
        <v/>
      </c>
      <c r="CE83" s="759"/>
      <c r="CF83" s="759"/>
      <c r="CG83" s="760"/>
      <c r="CH83" s="762" t="str">
        <f ca="1">IFERROR(INDEX(Rezultatai!$H$40:$DC$113,MATCH($A83,Rezultatai!$B$40:$B$113,0),MATCH(CH$7,Rezultatai!$H$40:$DC$40,0)),"")</f>
        <v/>
      </c>
      <c r="CI83" s="759"/>
      <c r="CJ83" s="759"/>
      <c r="CK83" s="760"/>
      <c r="CL83" s="762" t="str">
        <f ca="1">IFERROR(INDEX(Rezultatai!$H$40:$DC$113,MATCH($A83,Rezultatai!$B$40:$B$113,0),MATCH(CL$7,Rezultatai!$H$40:$DC$40,0)),"")</f>
        <v/>
      </c>
      <c r="CM83" s="759"/>
      <c r="CN83" s="759"/>
      <c r="CO83" s="760"/>
      <c r="CP83" s="762" t="str">
        <f ca="1">IFERROR(INDEX(Rezultatai!$H$40:$DC$113,MATCH($A83,Rezultatai!$B$40:$B$113,0),MATCH(CP$7,Rezultatai!$H$40:$DC$40,0)),"")</f>
        <v/>
      </c>
      <c r="CQ83" s="759"/>
      <c r="CR83" s="759"/>
      <c r="CS83" s="760"/>
      <c r="CT83" s="762" t="str">
        <f ca="1">IFERROR(INDEX(Rezultatai!$H$40:$DC$113,MATCH($A83,Rezultatai!$B$40:$B$113,0),MATCH(CT$7,Rezultatai!$H$40:$DC$40,0)),"")</f>
        <v/>
      </c>
      <c r="CU83" s="759"/>
      <c r="CV83" s="759"/>
      <c r="CW83" s="760"/>
      <c r="CX83" s="762" t="str">
        <f ca="1">IFERROR(INDEX(Rezultatai!$H$40:$DC$113,MATCH($A83,Rezultatai!$B$40:$B$113,0),MATCH(CX$7,Rezultatai!$H$40:$DC$40,0)),"")</f>
        <v/>
      </c>
      <c r="CY83" s="759"/>
      <c r="CZ83" s="759"/>
      <c r="DA83" s="760"/>
      <c r="DB83" s="762" t="str">
        <f ca="1">IFERROR(INDEX(Rezultatai!$H$40:$DC$113,MATCH($A83,Rezultatai!$B$40:$B$113,0),MATCH(DB$7,Rezultatai!$H$40:$DC$40,0)),"")</f>
        <v/>
      </c>
      <c r="DC83" s="759"/>
      <c r="DD83" s="759"/>
      <c r="DE83" s="760"/>
      <c r="DF83" s="762" t="str">
        <f ca="1">IFERROR(INDEX(Rezultatai!$H$40:$DC$113,MATCH($A83,Rezultatai!$B$40:$B$113,0),MATCH(DF$7,Rezultatai!$H$40:$DC$40,0)),"")</f>
        <v/>
      </c>
      <c r="DG83" s="759"/>
      <c r="DH83" s="759"/>
      <c r="DI83" s="760"/>
      <c r="DJ83" s="762" t="str">
        <f ca="1">IFERROR(INDEX(Rezultatai!$H$40:$DC$113,MATCH($A83,Rezultatai!$B$40:$B$113,0),MATCH(DJ$7,Rezultatai!$H$40:$DC$40,0)),"")</f>
        <v/>
      </c>
      <c r="DK83" s="759"/>
      <c r="DL83" s="759"/>
      <c r="DM83" s="760"/>
      <c r="DN83" s="762" t="str">
        <f ca="1">IFERROR(INDEX(Rezultatai!$H$40:$DC$113,MATCH($A83,Rezultatai!$B$40:$B$113,0),MATCH(DN$7,Rezultatai!$H$40:$DC$40,0)),"")</f>
        <v/>
      </c>
      <c r="DO83" s="759"/>
      <c r="DP83" s="759"/>
      <c r="DQ83" s="760"/>
      <c r="DR83" s="762" t="str">
        <f ca="1">IFERROR(INDEX(Rezultatai!$H$40:$DC$113,MATCH($A83,Rezultatai!$B$40:$B$113,0),MATCH(DR$7,Rezultatai!$H$40:$DC$40,0)),"")</f>
        <v/>
      </c>
      <c r="DS83" s="759"/>
      <c r="DT83" s="759"/>
      <c r="DU83" s="760"/>
      <c r="DV83" s="762" t="str">
        <f ca="1">IFERROR(INDEX(Rezultatai!$H$40:$DC$113,MATCH($A83,Rezultatai!$B$40:$B$113,0),MATCH(DV$7,Rezultatai!$H$40:$DC$40,0)),"")</f>
        <v/>
      </c>
      <c r="DW83" s="759"/>
      <c r="DX83" s="759"/>
      <c r="DY83" s="760"/>
      <c r="DZ83" s="762" t="str">
        <f ca="1">IFERROR(INDEX(Rezultatai!$H$40:$DC$113,MATCH($A83,Rezultatai!$B$40:$B$113,0),MATCH(DZ$7,Rezultatai!$H$40:$DC$40,0)),"")</f>
        <v/>
      </c>
      <c r="EA83" s="759"/>
      <c r="EB83" s="759"/>
      <c r="EC83" s="760"/>
      <c r="ED83" s="762" t="str">
        <f ca="1">IFERROR(INDEX(Rezultatai!$H$40:$DC$113,MATCH($A83,Rezultatai!$B$40:$B$113,0),MATCH(ED$7,Rezultatai!$H$40:$DC$40,0)),"")</f>
        <v/>
      </c>
      <c r="EE83" s="759"/>
      <c r="EF83" s="759"/>
      <c r="EG83" s="760"/>
      <c r="EH83" s="762" t="str">
        <f ca="1">IFERROR(INDEX(Rezultatai!$H$40:$DC$113,MATCH($A83,Rezultatai!$B$40:$B$113,0),MATCH(EH$7,Rezultatai!$H$40:$DC$40,0)),"")</f>
        <v/>
      </c>
      <c r="EI83" s="759"/>
      <c r="EJ83" s="759"/>
      <c r="EK83" s="760"/>
      <c r="EL83" s="762" t="str">
        <f ca="1">IFERROR(INDEX(Rezultatai!$H$40:$DC$113,MATCH($A83,Rezultatai!$B$40:$B$113,0),MATCH(EL$7,Rezultatai!$H$40:$DC$40,0)),"")</f>
        <v/>
      </c>
      <c r="EM83" s="759"/>
      <c r="EN83" s="759"/>
      <c r="EO83" s="760"/>
      <c r="EP83" s="762" t="str">
        <f ca="1">IFERROR(INDEX(Rezultatai!$H$40:$DC$113,MATCH($A83,Rezultatai!$B$40:$B$113,0),MATCH(EP$7,Rezultatai!$H$40:$DC$40,0)),"")</f>
        <v/>
      </c>
      <c r="EQ83" s="759"/>
      <c r="ER83" s="759"/>
      <c r="ES83" s="760"/>
      <c r="ET83" s="762" t="str">
        <f ca="1">IFERROR(INDEX(Rezultatai!$H$40:$DC$113,MATCH($A83,Rezultatai!$B$40:$B$113,0),MATCH(ET$7,Rezultatai!$H$40:$DC$40,0)),"")</f>
        <v/>
      </c>
      <c r="EU83" s="759"/>
      <c r="EV83" s="759"/>
      <c r="EW83" s="760"/>
      <c r="EX83" s="762" t="str">
        <f ca="1">IFERROR(INDEX(Rezultatai!$H$40:$DC$113,MATCH($A83,Rezultatai!$B$40:$B$113,0),MATCH(EX$7,Rezultatai!$H$40:$DC$40,0)),"")</f>
        <v/>
      </c>
      <c r="EY83" s="759"/>
      <c r="EZ83" s="759"/>
      <c r="FA83" s="760"/>
      <c r="FB83" s="762" t="str">
        <f ca="1">IFERROR(INDEX(Rezultatai!$H$40:$DC$113,MATCH($A83,Rezultatai!$B$40:$B$113,0),MATCH(FB$7,Rezultatai!$H$40:$DC$40,0)),"")</f>
        <v/>
      </c>
      <c r="FC83" s="759"/>
      <c r="FD83" s="759"/>
      <c r="FE83" s="760"/>
      <c r="FF83" s="762" t="str">
        <f ca="1">IFERROR(INDEX(Rezultatai!$H$40:$DC$113,MATCH($A83,Rezultatai!$B$40:$B$113,0),MATCH(FF$7,Rezultatai!$H$40:$DC$40,0)),"")</f>
        <v/>
      </c>
      <c r="FG83" s="759"/>
      <c r="FH83" s="759"/>
      <c r="FI83" s="760"/>
      <c r="FJ83" s="762" t="str">
        <f ca="1">IFERROR(INDEX(Rezultatai!$H$40:$DC$113,MATCH($A83,Rezultatai!$B$40:$B$113,0),MATCH(FJ$7,Rezultatai!$H$40:$DC$40,0)),"")</f>
        <v/>
      </c>
      <c r="FK83" s="759"/>
      <c r="FL83" s="759"/>
      <c r="FM83" s="760"/>
      <c r="FN83" s="762" t="str">
        <f ca="1">IFERROR(INDEX(Rezultatai!$H$40:$DC$113,MATCH($A83,Rezultatai!$B$40:$B$113,0),MATCH(FN$7,Rezultatai!$H$40:$DC$40,0)),"")</f>
        <v/>
      </c>
      <c r="FO83" s="759"/>
      <c r="FP83" s="759"/>
      <c r="FQ83" s="760"/>
      <c r="FR83" s="762" t="str">
        <f ca="1">IFERROR(INDEX(Rezultatai!$H$40:$DC$113,MATCH($A83,Rezultatai!$B$40:$B$113,0),MATCH(FR$7,Rezultatai!$H$40:$DC$40,0)),"")</f>
        <v/>
      </c>
      <c r="FS83" s="759"/>
      <c r="FT83" s="759"/>
      <c r="FU83" s="760"/>
      <c r="FV83" s="762" t="str">
        <f ca="1">IFERROR(INDEX(Rezultatai!$H$40:$DC$113,MATCH($A83,Rezultatai!$B$40:$B$113,0),MATCH(FV$7,Rezultatai!$H$40:$DC$40,0)),"")</f>
        <v/>
      </c>
      <c r="FW83" s="759"/>
      <c r="FX83" s="759"/>
      <c r="FY83" s="760"/>
      <c r="FZ83" s="762" t="str">
        <f ca="1">IFERROR(INDEX(Rezultatai!$H$40:$DC$113,MATCH($A83,Rezultatai!$B$40:$B$113,0),MATCH(FZ$7,Rezultatai!$H$40:$DC$40,0)),"")</f>
        <v/>
      </c>
      <c r="GA83" s="759"/>
      <c r="GB83" s="759"/>
      <c r="GC83" s="760"/>
      <c r="GD83" s="762" t="str">
        <f ca="1">IFERROR(INDEX(Rezultatai!$H$40:$DC$113,MATCH($A83,Rezultatai!$B$40:$B$113,0),MATCH(GD$7,Rezultatai!$H$40:$DC$40,0)),"")</f>
        <v/>
      </c>
      <c r="GE83" s="759"/>
      <c r="GF83" s="759"/>
      <c r="GG83" s="760"/>
      <c r="GH83" s="762" t="str">
        <f ca="1">IFERROR(INDEX(Rezultatai!$H$40:$DC$113,MATCH($A83,Rezultatai!$B$40:$B$113,0),MATCH(GH$7,Rezultatai!$H$40:$DC$40,0)),"")</f>
        <v/>
      </c>
      <c r="GI83" s="759"/>
      <c r="GJ83" s="759"/>
      <c r="GK83" s="760"/>
      <c r="GL83" s="762" t="str">
        <f ca="1">IFERROR(INDEX(Rezultatai!$H$40:$DC$113,MATCH($A83,Rezultatai!$B$40:$B$113,0),MATCH(GL$7,Rezultatai!$H$40:$DC$40,0)),"")</f>
        <v/>
      </c>
      <c r="GM83" s="759"/>
      <c r="GN83" s="759"/>
      <c r="GO83" s="760"/>
      <c r="GP83" s="762" t="str">
        <f ca="1">IFERROR(INDEX(Rezultatai!$H$40:$DC$113,MATCH($A83,Rezultatai!$B$40:$B$113,0),MATCH(GP$7,Rezultatai!$H$40:$DC$40,0)),"")</f>
        <v/>
      </c>
      <c r="GQ83" s="759"/>
      <c r="GR83" s="759"/>
      <c r="GS83" s="760"/>
      <c r="GT83" s="762" t="str">
        <f ca="1">IFERROR(INDEX(Rezultatai!$H$40:$DC$113,MATCH($A83,Rezultatai!$B$40:$B$113,0),MATCH(GT$7,Rezultatai!$H$40:$DC$40,0)),"")</f>
        <v/>
      </c>
      <c r="GU83" s="759"/>
      <c r="GV83" s="759"/>
      <c r="GW83" s="760"/>
      <c r="GX83" s="762" t="str">
        <f ca="1">IFERROR(INDEX(Rezultatai!$H$40:$DC$113,MATCH($A83,Rezultatai!$B$40:$B$113,0),MATCH(GX$7,Rezultatai!$H$40:$DC$40,0)),"")</f>
        <v/>
      </c>
      <c r="GY83" s="759"/>
      <c r="GZ83" s="759"/>
      <c r="HA83" s="760"/>
      <c r="HB83" s="762" t="str">
        <f ca="1">IFERROR(INDEX(Rezultatai!$H$40:$DC$113,MATCH($A83,Rezultatai!$B$40:$B$113,0),MATCH(HB$7,Rezultatai!$H$40:$DC$40,0)),"")</f>
        <v/>
      </c>
      <c r="HC83" s="759"/>
      <c r="HD83" s="759"/>
      <c r="HE83" s="760"/>
      <c r="HF83" s="762" t="str">
        <f ca="1">IFERROR(INDEX(Rezultatai!$H$40:$DC$113,MATCH($A83,Rezultatai!$B$40:$B$113,0),MATCH(HF$7,Rezultatai!$H$40:$DC$40,0)),"")</f>
        <v/>
      </c>
      <c r="HG83" s="759"/>
      <c r="HH83" s="759"/>
      <c r="HI83" s="760"/>
      <c r="HJ83" s="762" t="str">
        <f ca="1">IFERROR(INDEX(Rezultatai!$H$40:$DC$113,MATCH($A83,Rezultatai!$B$40:$B$113,0),MATCH(HJ$7,Rezultatai!$H$40:$DC$40,0)),"")</f>
        <v/>
      </c>
      <c r="HK83" s="759"/>
      <c r="HL83" s="759"/>
      <c r="HM83" s="760"/>
      <c r="HN83" s="762" t="str">
        <f ca="1">IFERROR(INDEX(Rezultatai!$H$40:$DC$113,MATCH($A83,Rezultatai!$B$40:$B$113,0),MATCH(HN$7,Rezultatai!$H$40:$DC$40,0)),"")</f>
        <v/>
      </c>
      <c r="HO83" s="759"/>
      <c r="HP83" s="759"/>
      <c r="HQ83" s="760"/>
      <c r="HR83" s="762" t="str">
        <f ca="1">IFERROR(INDEX(Rezultatai!$H$40:$DC$113,MATCH($A83,Rezultatai!$B$40:$B$113,0),MATCH(HR$7,Rezultatai!$H$40:$DC$40,0)),"")</f>
        <v/>
      </c>
      <c r="HS83" s="759"/>
      <c r="HT83" s="759"/>
      <c r="HU83" s="760"/>
      <c r="HV83" s="762" t="str">
        <f ca="1">IFERROR(INDEX(Rezultatai!$H$40:$DC$113,MATCH($A83,Rezultatai!$B$40:$B$113,0),MATCH(HV$7,Rezultatai!$H$40:$DC$40,0)),"")</f>
        <v/>
      </c>
      <c r="HW83" s="759"/>
      <c r="HX83" s="759"/>
      <c r="HY83" s="760"/>
      <c r="HZ83" s="762" t="str">
        <f ca="1">IFERROR(INDEX(Rezultatai!$H$40:$DC$113,MATCH($A83,Rezultatai!$B$40:$B$113,0),MATCH(HZ$7,Rezultatai!$H$40:$DC$40,0)),"")</f>
        <v/>
      </c>
      <c r="IA83" s="759"/>
      <c r="IB83" s="759"/>
      <c r="IC83" s="760"/>
      <c r="ID83" s="762" t="str">
        <f ca="1">IFERROR(INDEX(Rezultatai!$H$40:$DC$113,MATCH($A83,Rezultatai!$B$40:$B$113,0),MATCH(ID$7,Rezultatai!$H$40:$DC$40,0)),"")</f>
        <v/>
      </c>
      <c r="IE83" s="759"/>
      <c r="IF83" s="759"/>
      <c r="IG83" s="760"/>
      <c r="IH83" s="762" t="str">
        <f ca="1">IFERROR(INDEX(Rezultatai!$H$40:$DC$113,MATCH($A83,Rezultatai!$B$40:$B$113,0),MATCH(IH$7,Rezultatai!$H$40:$DC$40,0)),"")</f>
        <v/>
      </c>
      <c r="II83" s="759"/>
      <c r="IJ83" s="759"/>
      <c r="IK83" s="760"/>
      <c r="IL83" s="762" t="str">
        <f ca="1">IFERROR(INDEX(Rezultatai!$H$40:$DC$113,MATCH($A83,Rezultatai!$B$40:$B$113,0),MATCH(IL$7,Rezultatai!$H$40:$DC$40,0)),"")</f>
        <v/>
      </c>
      <c r="IM83" s="759"/>
      <c r="IN83" s="759"/>
      <c r="IO83" s="760"/>
      <c r="IP83" s="762" t="str">
        <f ca="1">IFERROR(INDEX(Rezultatai!$H$40:$DC$113,MATCH($A83,Rezultatai!$B$40:$B$113,0),MATCH(IP$7,Rezultatai!$H$40:$DC$40,0)),"")</f>
        <v/>
      </c>
      <c r="IQ83" s="759"/>
      <c r="IR83" s="759"/>
      <c r="IS83" s="760"/>
      <c r="IT83" s="762" t="str">
        <f ca="1">IFERROR(INDEX(Rezultatai!$H$40:$DC$113,MATCH($A83,Rezultatai!$B$40:$B$113,0),MATCH(IT$7,Rezultatai!$H$40:$DC$40,0)),"")</f>
        <v/>
      </c>
      <c r="IU83" s="759"/>
      <c r="IV83" s="759"/>
      <c r="IW83" s="760"/>
      <c r="IX83" s="762" t="str">
        <f ca="1">IFERROR(INDEX(Rezultatai!$H$40:$DC$113,MATCH($A83,Rezultatai!$B$40:$B$113,0),MATCH(IX$7,Rezultatai!$H$40:$DC$40,0)),"")</f>
        <v/>
      </c>
      <c r="IY83" s="759"/>
      <c r="IZ83" s="759"/>
      <c r="JA83" s="760"/>
      <c r="JB83" s="762" t="str">
        <f ca="1">IFERROR(INDEX(Rezultatai!$H$40:$DC$113,MATCH($A83,Rezultatai!$B$40:$B$113,0),MATCH(JB$7,Rezultatai!$H$40:$DC$40,0)),"")</f>
        <v/>
      </c>
      <c r="JC83" s="759"/>
      <c r="JD83" s="759"/>
      <c r="JE83" s="760"/>
      <c r="JF83" s="762" t="str">
        <f ca="1">IFERROR(INDEX(Rezultatai!$H$40:$DC$113,MATCH($A83,Rezultatai!$B$40:$B$113,0),MATCH(JF$7,Rezultatai!$H$40:$DC$40,0)),"")</f>
        <v/>
      </c>
      <c r="JG83" s="759"/>
      <c r="JH83" s="759"/>
      <c r="JI83" s="760"/>
      <c r="JJ83" s="762" t="str">
        <f ca="1">IFERROR(INDEX(Rezultatai!$H$40:$DC$113,MATCH($A83,Rezultatai!$B$40:$B$113,0),MATCH(JJ$7,Rezultatai!$H$40:$DC$40,0)),"")</f>
        <v/>
      </c>
      <c r="JK83" s="759"/>
      <c r="JL83" s="759"/>
      <c r="JM83" s="760"/>
      <c r="JN83" s="762" t="str">
        <f ca="1">IFERROR(INDEX(Rezultatai!$H$40:$DC$113,MATCH($A83,Rezultatai!$B$40:$B$113,0),MATCH(JN$7,Rezultatai!$H$40:$DC$40,0)),"")</f>
        <v/>
      </c>
      <c r="JO83" s="759"/>
      <c r="JP83" s="759"/>
      <c r="JQ83" s="760"/>
      <c r="JR83" s="762" t="str">
        <f ca="1">IFERROR(INDEX(Rezultatai!$H$40:$DC$113,MATCH($A83,Rezultatai!$B$40:$B$113,0),MATCH(JR$7,Rezultatai!$H$40:$DC$40,0)),"")</f>
        <v/>
      </c>
      <c r="JS83" s="759"/>
      <c r="JT83" s="759"/>
      <c r="JU83" s="760"/>
      <c r="JV83" s="762" t="str">
        <f ca="1">IFERROR(INDEX(Rezultatai!$H$40:$DC$113,MATCH($A83,Rezultatai!$B$40:$B$113,0),MATCH(JV$7,Rezultatai!$H$40:$DC$40,0)),"")</f>
        <v/>
      </c>
      <c r="JW83" s="759"/>
      <c r="JX83" s="759"/>
      <c r="JY83" s="760"/>
      <c r="JZ83" s="762" t="str">
        <f ca="1">IFERROR(INDEX(Rezultatai!$H$40:$DC$113,MATCH($A83,Rezultatai!$B$40:$B$113,0),MATCH(JZ$7,Rezultatai!$H$40:$DC$40,0)),"")</f>
        <v/>
      </c>
      <c r="KA83" s="759"/>
      <c r="KB83" s="759"/>
      <c r="KC83" s="760"/>
      <c r="KD83" s="762" t="str">
        <f ca="1">IFERROR(INDEX(Rezultatai!$H$40:$DC$113,MATCH($A83,Rezultatai!$B$40:$B$113,0),MATCH(KD$7,Rezultatai!$H$40:$DC$40,0)),"")</f>
        <v/>
      </c>
      <c r="KE83" s="759"/>
      <c r="KF83" s="759"/>
      <c r="KG83" s="760"/>
      <c r="KH83" s="762" t="str">
        <f ca="1">IFERROR(INDEX(Rezultatai!$H$40:$DC$113,MATCH($A83,Rezultatai!$B$40:$B$113,0),MATCH(KH$7,Rezultatai!$H$40:$DC$40,0)),"")</f>
        <v/>
      </c>
      <c r="KI83" s="759"/>
      <c r="KJ83" s="759"/>
      <c r="KK83" s="760"/>
      <c r="KL83" s="762" t="str">
        <f ca="1">IFERROR(INDEX(Rezultatai!$H$40:$DC$113,MATCH($A83,Rezultatai!$B$40:$B$113,0),MATCH(KL$7,Rezultatai!$H$40:$DC$40,0)),"")</f>
        <v/>
      </c>
      <c r="KM83" s="759"/>
      <c r="KN83" s="759"/>
      <c r="KO83" s="760"/>
      <c r="KP83" s="762" t="str">
        <f ca="1">IFERROR(INDEX(Rezultatai!$H$40:$DC$113,MATCH($A83,Rezultatai!$B$40:$B$113,0),MATCH(KP$7,Rezultatai!$H$40:$DC$40,0)),"")</f>
        <v/>
      </c>
      <c r="KQ83" s="759"/>
      <c r="KR83" s="759"/>
      <c r="KS83" s="760"/>
      <c r="KT83" s="762" t="str">
        <f ca="1">IFERROR(INDEX(Rezultatai!$H$40:$DC$113,MATCH($A83,Rezultatai!$B$40:$B$113,0),MATCH(KT$7,Rezultatai!$H$40:$DC$40,0)),"")</f>
        <v/>
      </c>
      <c r="KU83" s="759"/>
      <c r="KV83" s="759"/>
      <c r="KW83" s="760"/>
      <c r="KX83" s="762" t="str">
        <f ca="1">IFERROR(INDEX(Rezultatai!$H$40:$DC$113,MATCH($A83,Rezultatai!$B$40:$B$113,0),MATCH(KX$7,Rezultatai!$H$40:$DC$40,0)),"")</f>
        <v/>
      </c>
      <c r="KY83" s="759"/>
      <c r="KZ83" s="759"/>
      <c r="LA83" s="760"/>
      <c r="LB83" s="762" t="str">
        <f ca="1">IFERROR(INDEX(Rezultatai!$H$40:$DC$113,MATCH($A83,Rezultatai!$B$40:$B$113,0),MATCH(LB$7,Rezultatai!$H$40:$DC$40,0)),"")</f>
        <v/>
      </c>
      <c r="LC83" s="759"/>
      <c r="LD83" s="759"/>
      <c r="LE83" s="760"/>
      <c r="LF83" s="762" t="str">
        <f ca="1">IFERROR(INDEX(Rezultatai!$H$40:$DC$113,MATCH($A83,Rezultatai!$B$40:$B$113,0),MATCH(LF$7,Rezultatai!$H$40:$DC$40,0)),"")</f>
        <v/>
      </c>
      <c r="LG83" s="759"/>
      <c r="LH83" s="759"/>
      <c r="LI83" s="760"/>
      <c r="LJ83" s="762" t="str">
        <f ca="1">IFERROR(INDEX(Rezultatai!$H$40:$DC$113,MATCH($A83,Rezultatai!$B$40:$B$113,0),MATCH(LJ$7,Rezultatai!$H$40:$DC$40,0)),"")</f>
        <v/>
      </c>
      <c r="LK83" s="759"/>
      <c r="LL83" s="759"/>
      <c r="LM83" s="760"/>
    </row>
    <row r="84" spans="1:325" hidden="1">
      <c r="A84" s="474" t="str">
        <f>IF(OR(Data3!F7="Grand Total",Data3!F7=0),"",Data3!F7)</f>
        <v/>
      </c>
      <c r="B84" s="479" t="s">
        <v>559</v>
      </c>
      <c r="C84" s="517" t="str">
        <f ca="1">IFERROR(VLOOKUP(A84,Rezultatai!$B$44:$F$113,2,FALSE),"")</f>
        <v/>
      </c>
      <c r="D84" s="498">
        <f ca="1">SUMIF($F$6:$LM$6,"&lt;="&amp;PAL,$F84:$LM84)</f>
        <v>0</v>
      </c>
      <c r="E84" s="497"/>
      <c r="F84" s="762" t="str">
        <f ca="1">IFERROR(INDEX(Rezultatai!$H$40:$DC$113,MATCH($A84,Rezultatai!$B$40:$B$113,0),MATCH(F$7,Rezultatai!$H$40:$DC$40,0)),"")</f>
        <v/>
      </c>
      <c r="G84" s="759"/>
      <c r="H84" s="759"/>
      <c r="I84" s="760"/>
      <c r="J84" s="762" t="str">
        <f ca="1">IFERROR(INDEX(Rezultatai!$H$40:$DC$113,MATCH($A84,Rezultatai!$B$40:$B$113,0),MATCH(J$7,Rezultatai!$H$40:$DC$40,0)),"")</f>
        <v/>
      </c>
      <c r="K84" s="759"/>
      <c r="L84" s="759"/>
      <c r="M84" s="760"/>
      <c r="N84" s="762" t="str">
        <f ca="1">IFERROR(INDEX(Rezultatai!$H$40:$DC$113,MATCH($A84,Rezultatai!$B$40:$B$113,0),MATCH(N$7,Rezultatai!$H$40:$DC$40,0)),"")</f>
        <v/>
      </c>
      <c r="O84" s="759"/>
      <c r="P84" s="759"/>
      <c r="Q84" s="760"/>
      <c r="R84" s="762" t="str">
        <f ca="1">IFERROR(INDEX(Rezultatai!$H$40:$DC$113,MATCH($A84,Rezultatai!$B$40:$B$113,0),MATCH(R$7,Rezultatai!$H$40:$DC$40,0)),"")</f>
        <v/>
      </c>
      <c r="S84" s="759"/>
      <c r="T84" s="759"/>
      <c r="U84" s="760"/>
      <c r="V84" s="762" t="str">
        <f ca="1">IFERROR(INDEX(Rezultatai!$H$40:$DC$113,MATCH($A84,Rezultatai!$B$40:$B$113,0),MATCH(V$7,Rezultatai!$H$40:$DC$40,0)),"")</f>
        <v/>
      </c>
      <c r="W84" s="759"/>
      <c r="X84" s="759"/>
      <c r="Y84" s="760"/>
      <c r="Z84" s="762" t="str">
        <f ca="1">IFERROR(INDEX(Rezultatai!$H$40:$DC$113,MATCH($A84,Rezultatai!$B$40:$B$113,0),MATCH(Z$7,Rezultatai!$H$40:$DC$40,0)),"")</f>
        <v/>
      </c>
      <c r="AA84" s="759"/>
      <c r="AB84" s="759"/>
      <c r="AC84" s="760"/>
      <c r="AD84" s="762" t="str">
        <f ca="1">IFERROR(INDEX(Rezultatai!$H$40:$DC$113,MATCH($A84,Rezultatai!$B$40:$B$113,0),MATCH(AD$7,Rezultatai!$H$40:$DC$40,0)),"")</f>
        <v/>
      </c>
      <c r="AE84" s="759"/>
      <c r="AF84" s="759"/>
      <c r="AG84" s="760"/>
      <c r="AH84" s="762" t="str">
        <f ca="1">IFERROR(INDEX(Rezultatai!$H$40:$DC$113,MATCH($A84,Rezultatai!$B$40:$B$113,0),MATCH(AH$7,Rezultatai!$H$40:$DC$40,0)),"")</f>
        <v/>
      </c>
      <c r="AI84" s="759"/>
      <c r="AJ84" s="759"/>
      <c r="AK84" s="760"/>
      <c r="AL84" s="762" t="str">
        <f ca="1">IFERROR(INDEX(Rezultatai!$H$40:$DC$113,MATCH($A84,Rezultatai!$B$40:$B$113,0),MATCH(AL$7,Rezultatai!$H$40:$DC$40,0)),"")</f>
        <v/>
      </c>
      <c r="AM84" s="759"/>
      <c r="AN84" s="759"/>
      <c r="AO84" s="760"/>
      <c r="AP84" s="762" t="str">
        <f ca="1">IFERROR(INDEX(Rezultatai!$H$40:$DC$113,MATCH($A84,Rezultatai!$B$40:$B$113,0),MATCH(AP$7,Rezultatai!$H$40:$DC$40,0)),"")</f>
        <v/>
      </c>
      <c r="AQ84" s="759"/>
      <c r="AR84" s="759"/>
      <c r="AS84" s="760"/>
      <c r="AT84" s="762" t="str">
        <f ca="1">IFERROR(INDEX(Rezultatai!$H$40:$DC$113,MATCH($A84,Rezultatai!$B$40:$B$113,0),MATCH(AT$7,Rezultatai!$H$40:$DC$40,0)),"")</f>
        <v/>
      </c>
      <c r="AU84" s="759"/>
      <c r="AV84" s="759"/>
      <c r="AW84" s="760"/>
      <c r="AX84" s="762" t="str">
        <f ca="1">IFERROR(INDEX(Rezultatai!$H$40:$DC$113,MATCH($A84,Rezultatai!$B$40:$B$113,0),MATCH(AX$7,Rezultatai!$H$40:$DC$40,0)),"")</f>
        <v/>
      </c>
      <c r="AY84" s="759"/>
      <c r="AZ84" s="759"/>
      <c r="BA84" s="760"/>
      <c r="BB84" s="762" t="str">
        <f ca="1">IFERROR(INDEX(Rezultatai!$H$40:$DC$113,MATCH($A84,Rezultatai!$B$40:$B$113,0),MATCH(BB$7,Rezultatai!$H$40:$DC$40,0)),"")</f>
        <v/>
      </c>
      <c r="BC84" s="759"/>
      <c r="BD84" s="759"/>
      <c r="BE84" s="760"/>
      <c r="BF84" s="762" t="str">
        <f ca="1">IFERROR(INDEX(Rezultatai!$H$40:$DC$113,MATCH($A84,Rezultatai!$B$40:$B$113,0),MATCH(BF$7,Rezultatai!$H$40:$DC$40,0)),"")</f>
        <v/>
      </c>
      <c r="BG84" s="759"/>
      <c r="BH84" s="759"/>
      <c r="BI84" s="760"/>
      <c r="BJ84" s="762" t="str">
        <f ca="1">IFERROR(INDEX(Rezultatai!$H$40:$DC$113,MATCH($A84,Rezultatai!$B$40:$B$113,0),MATCH(BJ$7,Rezultatai!$H$40:$DC$40,0)),"")</f>
        <v/>
      </c>
      <c r="BK84" s="759"/>
      <c r="BL84" s="759"/>
      <c r="BM84" s="760"/>
      <c r="BN84" s="762" t="str">
        <f ca="1">IFERROR(INDEX(Rezultatai!$H$40:$DC$113,MATCH($A84,Rezultatai!$B$40:$B$113,0),MATCH(BN$7,Rezultatai!$H$40:$DC$40,0)),"")</f>
        <v/>
      </c>
      <c r="BO84" s="759"/>
      <c r="BP84" s="759"/>
      <c r="BQ84" s="760"/>
      <c r="BR84" s="762" t="str">
        <f ca="1">IFERROR(INDEX(Rezultatai!$H$40:$DC$113,MATCH($A84,Rezultatai!$B$40:$B$113,0),MATCH(BR$7,Rezultatai!$H$40:$DC$40,0)),"")</f>
        <v/>
      </c>
      <c r="BS84" s="759"/>
      <c r="BT84" s="759"/>
      <c r="BU84" s="760"/>
      <c r="BV84" s="762" t="str">
        <f ca="1">IFERROR(INDEX(Rezultatai!$H$40:$DC$113,MATCH($A84,Rezultatai!$B$40:$B$113,0),MATCH(BV$7,Rezultatai!$H$40:$DC$40,0)),"")</f>
        <v/>
      </c>
      <c r="BW84" s="759"/>
      <c r="BX84" s="759"/>
      <c r="BY84" s="760"/>
      <c r="BZ84" s="762" t="str">
        <f ca="1">IFERROR(INDEX(Rezultatai!$H$40:$DC$113,MATCH($A84,Rezultatai!$B$40:$B$113,0),MATCH(BZ$7,Rezultatai!$H$40:$DC$40,0)),"")</f>
        <v/>
      </c>
      <c r="CA84" s="759"/>
      <c r="CB84" s="759"/>
      <c r="CC84" s="760"/>
      <c r="CD84" s="762" t="str">
        <f ca="1">IFERROR(INDEX(Rezultatai!$H$40:$DC$113,MATCH($A84,Rezultatai!$B$40:$B$113,0),MATCH(CD$7,Rezultatai!$H$40:$DC$40,0)),"")</f>
        <v/>
      </c>
      <c r="CE84" s="759"/>
      <c r="CF84" s="759"/>
      <c r="CG84" s="760"/>
      <c r="CH84" s="762" t="str">
        <f ca="1">IFERROR(INDEX(Rezultatai!$H$40:$DC$113,MATCH($A84,Rezultatai!$B$40:$B$113,0),MATCH(CH$7,Rezultatai!$H$40:$DC$40,0)),"")</f>
        <v/>
      </c>
      <c r="CI84" s="759"/>
      <c r="CJ84" s="759"/>
      <c r="CK84" s="760"/>
      <c r="CL84" s="762" t="str">
        <f ca="1">IFERROR(INDEX(Rezultatai!$H$40:$DC$113,MATCH($A84,Rezultatai!$B$40:$B$113,0),MATCH(CL$7,Rezultatai!$H$40:$DC$40,0)),"")</f>
        <v/>
      </c>
      <c r="CM84" s="759"/>
      <c r="CN84" s="759"/>
      <c r="CO84" s="760"/>
      <c r="CP84" s="762" t="str">
        <f ca="1">IFERROR(INDEX(Rezultatai!$H$40:$DC$113,MATCH($A84,Rezultatai!$B$40:$B$113,0),MATCH(CP$7,Rezultatai!$H$40:$DC$40,0)),"")</f>
        <v/>
      </c>
      <c r="CQ84" s="759"/>
      <c r="CR84" s="759"/>
      <c r="CS84" s="760"/>
      <c r="CT84" s="762" t="str">
        <f ca="1">IFERROR(INDEX(Rezultatai!$H$40:$DC$113,MATCH($A84,Rezultatai!$B$40:$B$113,0),MATCH(CT$7,Rezultatai!$H$40:$DC$40,0)),"")</f>
        <v/>
      </c>
      <c r="CU84" s="759"/>
      <c r="CV84" s="759"/>
      <c r="CW84" s="760"/>
      <c r="CX84" s="762" t="str">
        <f ca="1">IFERROR(INDEX(Rezultatai!$H$40:$DC$113,MATCH($A84,Rezultatai!$B$40:$B$113,0),MATCH(CX$7,Rezultatai!$H$40:$DC$40,0)),"")</f>
        <v/>
      </c>
      <c r="CY84" s="759"/>
      <c r="CZ84" s="759"/>
      <c r="DA84" s="760"/>
      <c r="DB84" s="762" t="str">
        <f ca="1">IFERROR(INDEX(Rezultatai!$H$40:$DC$113,MATCH($A84,Rezultatai!$B$40:$B$113,0),MATCH(DB$7,Rezultatai!$H$40:$DC$40,0)),"")</f>
        <v/>
      </c>
      <c r="DC84" s="759"/>
      <c r="DD84" s="759"/>
      <c r="DE84" s="760"/>
      <c r="DF84" s="762" t="str">
        <f ca="1">IFERROR(INDEX(Rezultatai!$H$40:$DC$113,MATCH($A84,Rezultatai!$B$40:$B$113,0),MATCH(DF$7,Rezultatai!$H$40:$DC$40,0)),"")</f>
        <v/>
      </c>
      <c r="DG84" s="759"/>
      <c r="DH84" s="759"/>
      <c r="DI84" s="760"/>
      <c r="DJ84" s="762" t="str">
        <f ca="1">IFERROR(INDEX(Rezultatai!$H$40:$DC$113,MATCH($A84,Rezultatai!$B$40:$B$113,0),MATCH(DJ$7,Rezultatai!$H$40:$DC$40,0)),"")</f>
        <v/>
      </c>
      <c r="DK84" s="759"/>
      <c r="DL84" s="759"/>
      <c r="DM84" s="760"/>
      <c r="DN84" s="762" t="str">
        <f ca="1">IFERROR(INDEX(Rezultatai!$H$40:$DC$113,MATCH($A84,Rezultatai!$B$40:$B$113,0),MATCH(DN$7,Rezultatai!$H$40:$DC$40,0)),"")</f>
        <v/>
      </c>
      <c r="DO84" s="759"/>
      <c r="DP84" s="759"/>
      <c r="DQ84" s="760"/>
      <c r="DR84" s="762" t="str">
        <f ca="1">IFERROR(INDEX(Rezultatai!$H$40:$DC$113,MATCH($A84,Rezultatai!$B$40:$B$113,0),MATCH(DR$7,Rezultatai!$H$40:$DC$40,0)),"")</f>
        <v/>
      </c>
      <c r="DS84" s="759"/>
      <c r="DT84" s="759"/>
      <c r="DU84" s="760"/>
      <c r="DV84" s="762" t="str">
        <f ca="1">IFERROR(INDEX(Rezultatai!$H$40:$DC$113,MATCH($A84,Rezultatai!$B$40:$B$113,0),MATCH(DV$7,Rezultatai!$H$40:$DC$40,0)),"")</f>
        <v/>
      </c>
      <c r="DW84" s="759"/>
      <c r="DX84" s="759"/>
      <c r="DY84" s="760"/>
      <c r="DZ84" s="762" t="str">
        <f ca="1">IFERROR(INDEX(Rezultatai!$H$40:$DC$113,MATCH($A84,Rezultatai!$B$40:$B$113,0),MATCH(DZ$7,Rezultatai!$H$40:$DC$40,0)),"")</f>
        <v/>
      </c>
      <c r="EA84" s="759"/>
      <c r="EB84" s="759"/>
      <c r="EC84" s="760"/>
      <c r="ED84" s="762" t="str">
        <f ca="1">IFERROR(INDEX(Rezultatai!$H$40:$DC$113,MATCH($A84,Rezultatai!$B$40:$B$113,0),MATCH(ED$7,Rezultatai!$H$40:$DC$40,0)),"")</f>
        <v/>
      </c>
      <c r="EE84" s="759"/>
      <c r="EF84" s="759"/>
      <c r="EG84" s="760"/>
      <c r="EH84" s="762" t="str">
        <f ca="1">IFERROR(INDEX(Rezultatai!$H$40:$DC$113,MATCH($A84,Rezultatai!$B$40:$B$113,0),MATCH(EH$7,Rezultatai!$H$40:$DC$40,0)),"")</f>
        <v/>
      </c>
      <c r="EI84" s="759"/>
      <c r="EJ84" s="759"/>
      <c r="EK84" s="760"/>
      <c r="EL84" s="762" t="str">
        <f ca="1">IFERROR(INDEX(Rezultatai!$H$40:$DC$113,MATCH($A84,Rezultatai!$B$40:$B$113,0),MATCH(EL$7,Rezultatai!$H$40:$DC$40,0)),"")</f>
        <v/>
      </c>
      <c r="EM84" s="759"/>
      <c r="EN84" s="759"/>
      <c r="EO84" s="760"/>
      <c r="EP84" s="762" t="str">
        <f ca="1">IFERROR(INDEX(Rezultatai!$H$40:$DC$113,MATCH($A84,Rezultatai!$B$40:$B$113,0),MATCH(EP$7,Rezultatai!$H$40:$DC$40,0)),"")</f>
        <v/>
      </c>
      <c r="EQ84" s="759"/>
      <c r="ER84" s="759"/>
      <c r="ES84" s="760"/>
      <c r="ET84" s="762" t="str">
        <f ca="1">IFERROR(INDEX(Rezultatai!$H$40:$DC$113,MATCH($A84,Rezultatai!$B$40:$B$113,0),MATCH(ET$7,Rezultatai!$H$40:$DC$40,0)),"")</f>
        <v/>
      </c>
      <c r="EU84" s="759"/>
      <c r="EV84" s="759"/>
      <c r="EW84" s="760"/>
      <c r="EX84" s="762" t="str">
        <f ca="1">IFERROR(INDEX(Rezultatai!$H$40:$DC$113,MATCH($A84,Rezultatai!$B$40:$B$113,0),MATCH(EX$7,Rezultatai!$H$40:$DC$40,0)),"")</f>
        <v/>
      </c>
      <c r="EY84" s="759"/>
      <c r="EZ84" s="759"/>
      <c r="FA84" s="760"/>
      <c r="FB84" s="762" t="str">
        <f ca="1">IFERROR(INDEX(Rezultatai!$H$40:$DC$113,MATCH($A84,Rezultatai!$B$40:$B$113,0),MATCH(FB$7,Rezultatai!$H$40:$DC$40,0)),"")</f>
        <v/>
      </c>
      <c r="FC84" s="759"/>
      <c r="FD84" s="759"/>
      <c r="FE84" s="760"/>
      <c r="FF84" s="762" t="str">
        <f ca="1">IFERROR(INDEX(Rezultatai!$H$40:$DC$113,MATCH($A84,Rezultatai!$B$40:$B$113,0),MATCH(FF$7,Rezultatai!$H$40:$DC$40,0)),"")</f>
        <v/>
      </c>
      <c r="FG84" s="759"/>
      <c r="FH84" s="759"/>
      <c r="FI84" s="760"/>
      <c r="FJ84" s="762" t="str">
        <f ca="1">IFERROR(INDEX(Rezultatai!$H$40:$DC$113,MATCH($A84,Rezultatai!$B$40:$B$113,0),MATCH(FJ$7,Rezultatai!$H$40:$DC$40,0)),"")</f>
        <v/>
      </c>
      <c r="FK84" s="759"/>
      <c r="FL84" s="759"/>
      <c r="FM84" s="760"/>
      <c r="FN84" s="762" t="str">
        <f ca="1">IFERROR(INDEX(Rezultatai!$H$40:$DC$113,MATCH($A84,Rezultatai!$B$40:$B$113,0),MATCH(FN$7,Rezultatai!$H$40:$DC$40,0)),"")</f>
        <v/>
      </c>
      <c r="FO84" s="759"/>
      <c r="FP84" s="759"/>
      <c r="FQ84" s="760"/>
      <c r="FR84" s="762" t="str">
        <f ca="1">IFERROR(INDEX(Rezultatai!$H$40:$DC$113,MATCH($A84,Rezultatai!$B$40:$B$113,0),MATCH(FR$7,Rezultatai!$H$40:$DC$40,0)),"")</f>
        <v/>
      </c>
      <c r="FS84" s="759"/>
      <c r="FT84" s="759"/>
      <c r="FU84" s="760"/>
      <c r="FV84" s="762" t="str">
        <f ca="1">IFERROR(INDEX(Rezultatai!$H$40:$DC$113,MATCH($A84,Rezultatai!$B$40:$B$113,0),MATCH(FV$7,Rezultatai!$H$40:$DC$40,0)),"")</f>
        <v/>
      </c>
      <c r="FW84" s="759"/>
      <c r="FX84" s="759"/>
      <c r="FY84" s="760"/>
      <c r="FZ84" s="762" t="str">
        <f ca="1">IFERROR(INDEX(Rezultatai!$H$40:$DC$113,MATCH($A84,Rezultatai!$B$40:$B$113,0),MATCH(FZ$7,Rezultatai!$H$40:$DC$40,0)),"")</f>
        <v/>
      </c>
      <c r="GA84" s="759"/>
      <c r="GB84" s="759"/>
      <c r="GC84" s="760"/>
      <c r="GD84" s="762" t="str">
        <f ca="1">IFERROR(INDEX(Rezultatai!$H$40:$DC$113,MATCH($A84,Rezultatai!$B$40:$B$113,0),MATCH(GD$7,Rezultatai!$H$40:$DC$40,0)),"")</f>
        <v/>
      </c>
      <c r="GE84" s="759"/>
      <c r="GF84" s="759"/>
      <c r="GG84" s="760"/>
      <c r="GH84" s="762" t="str">
        <f ca="1">IFERROR(INDEX(Rezultatai!$H$40:$DC$113,MATCH($A84,Rezultatai!$B$40:$B$113,0),MATCH(GH$7,Rezultatai!$H$40:$DC$40,0)),"")</f>
        <v/>
      </c>
      <c r="GI84" s="759"/>
      <c r="GJ84" s="759"/>
      <c r="GK84" s="760"/>
      <c r="GL84" s="762" t="str">
        <f ca="1">IFERROR(INDEX(Rezultatai!$H$40:$DC$113,MATCH($A84,Rezultatai!$B$40:$B$113,0),MATCH(GL$7,Rezultatai!$H$40:$DC$40,0)),"")</f>
        <v/>
      </c>
      <c r="GM84" s="759"/>
      <c r="GN84" s="759"/>
      <c r="GO84" s="760"/>
      <c r="GP84" s="762" t="str">
        <f ca="1">IFERROR(INDEX(Rezultatai!$H$40:$DC$113,MATCH($A84,Rezultatai!$B$40:$B$113,0),MATCH(GP$7,Rezultatai!$H$40:$DC$40,0)),"")</f>
        <v/>
      </c>
      <c r="GQ84" s="759"/>
      <c r="GR84" s="759"/>
      <c r="GS84" s="760"/>
      <c r="GT84" s="762" t="str">
        <f ca="1">IFERROR(INDEX(Rezultatai!$H$40:$DC$113,MATCH($A84,Rezultatai!$B$40:$B$113,0),MATCH(GT$7,Rezultatai!$H$40:$DC$40,0)),"")</f>
        <v/>
      </c>
      <c r="GU84" s="759"/>
      <c r="GV84" s="759"/>
      <c r="GW84" s="760"/>
      <c r="GX84" s="762" t="str">
        <f ca="1">IFERROR(INDEX(Rezultatai!$H$40:$DC$113,MATCH($A84,Rezultatai!$B$40:$B$113,0),MATCH(GX$7,Rezultatai!$H$40:$DC$40,0)),"")</f>
        <v/>
      </c>
      <c r="GY84" s="759"/>
      <c r="GZ84" s="759"/>
      <c r="HA84" s="760"/>
      <c r="HB84" s="762" t="str">
        <f ca="1">IFERROR(INDEX(Rezultatai!$H$40:$DC$113,MATCH($A84,Rezultatai!$B$40:$B$113,0),MATCH(HB$7,Rezultatai!$H$40:$DC$40,0)),"")</f>
        <v/>
      </c>
      <c r="HC84" s="759"/>
      <c r="HD84" s="759"/>
      <c r="HE84" s="760"/>
      <c r="HF84" s="762" t="str">
        <f ca="1">IFERROR(INDEX(Rezultatai!$H$40:$DC$113,MATCH($A84,Rezultatai!$B$40:$B$113,0),MATCH(HF$7,Rezultatai!$H$40:$DC$40,0)),"")</f>
        <v/>
      </c>
      <c r="HG84" s="759"/>
      <c r="HH84" s="759"/>
      <c r="HI84" s="760"/>
      <c r="HJ84" s="762" t="str">
        <f ca="1">IFERROR(INDEX(Rezultatai!$H$40:$DC$113,MATCH($A84,Rezultatai!$B$40:$B$113,0),MATCH(HJ$7,Rezultatai!$H$40:$DC$40,0)),"")</f>
        <v/>
      </c>
      <c r="HK84" s="759"/>
      <c r="HL84" s="759"/>
      <c r="HM84" s="760"/>
      <c r="HN84" s="762" t="str">
        <f ca="1">IFERROR(INDEX(Rezultatai!$H$40:$DC$113,MATCH($A84,Rezultatai!$B$40:$B$113,0),MATCH(HN$7,Rezultatai!$H$40:$DC$40,0)),"")</f>
        <v/>
      </c>
      <c r="HO84" s="759"/>
      <c r="HP84" s="759"/>
      <c r="HQ84" s="760"/>
      <c r="HR84" s="762" t="str">
        <f ca="1">IFERROR(INDEX(Rezultatai!$H$40:$DC$113,MATCH($A84,Rezultatai!$B$40:$B$113,0),MATCH(HR$7,Rezultatai!$H$40:$DC$40,0)),"")</f>
        <v/>
      </c>
      <c r="HS84" s="759"/>
      <c r="HT84" s="759"/>
      <c r="HU84" s="760"/>
      <c r="HV84" s="762" t="str">
        <f ca="1">IFERROR(INDEX(Rezultatai!$H$40:$DC$113,MATCH($A84,Rezultatai!$B$40:$B$113,0),MATCH(HV$7,Rezultatai!$H$40:$DC$40,0)),"")</f>
        <v/>
      </c>
      <c r="HW84" s="759"/>
      <c r="HX84" s="759"/>
      <c r="HY84" s="760"/>
      <c r="HZ84" s="762" t="str">
        <f ca="1">IFERROR(INDEX(Rezultatai!$H$40:$DC$113,MATCH($A84,Rezultatai!$B$40:$B$113,0),MATCH(HZ$7,Rezultatai!$H$40:$DC$40,0)),"")</f>
        <v/>
      </c>
      <c r="IA84" s="759"/>
      <c r="IB84" s="759"/>
      <c r="IC84" s="760"/>
      <c r="ID84" s="762" t="str">
        <f ca="1">IFERROR(INDEX(Rezultatai!$H$40:$DC$113,MATCH($A84,Rezultatai!$B$40:$B$113,0),MATCH(ID$7,Rezultatai!$H$40:$DC$40,0)),"")</f>
        <v/>
      </c>
      <c r="IE84" s="759"/>
      <c r="IF84" s="759"/>
      <c r="IG84" s="760"/>
      <c r="IH84" s="762" t="str">
        <f ca="1">IFERROR(INDEX(Rezultatai!$H$40:$DC$113,MATCH($A84,Rezultatai!$B$40:$B$113,0),MATCH(IH$7,Rezultatai!$H$40:$DC$40,0)),"")</f>
        <v/>
      </c>
      <c r="II84" s="759"/>
      <c r="IJ84" s="759"/>
      <c r="IK84" s="760"/>
      <c r="IL84" s="762" t="str">
        <f ca="1">IFERROR(INDEX(Rezultatai!$H$40:$DC$113,MATCH($A84,Rezultatai!$B$40:$B$113,0),MATCH(IL$7,Rezultatai!$H$40:$DC$40,0)),"")</f>
        <v/>
      </c>
      <c r="IM84" s="759"/>
      <c r="IN84" s="759"/>
      <c r="IO84" s="760"/>
      <c r="IP84" s="762" t="str">
        <f ca="1">IFERROR(INDEX(Rezultatai!$H$40:$DC$113,MATCH($A84,Rezultatai!$B$40:$B$113,0),MATCH(IP$7,Rezultatai!$H$40:$DC$40,0)),"")</f>
        <v/>
      </c>
      <c r="IQ84" s="759"/>
      <c r="IR84" s="759"/>
      <c r="IS84" s="760"/>
      <c r="IT84" s="762" t="str">
        <f ca="1">IFERROR(INDEX(Rezultatai!$H$40:$DC$113,MATCH($A84,Rezultatai!$B$40:$B$113,0),MATCH(IT$7,Rezultatai!$H$40:$DC$40,0)),"")</f>
        <v/>
      </c>
      <c r="IU84" s="759"/>
      <c r="IV84" s="759"/>
      <c r="IW84" s="760"/>
      <c r="IX84" s="762" t="str">
        <f ca="1">IFERROR(INDEX(Rezultatai!$H$40:$DC$113,MATCH($A84,Rezultatai!$B$40:$B$113,0),MATCH(IX$7,Rezultatai!$H$40:$DC$40,0)),"")</f>
        <v/>
      </c>
      <c r="IY84" s="759"/>
      <c r="IZ84" s="759"/>
      <c r="JA84" s="760"/>
      <c r="JB84" s="762" t="str">
        <f ca="1">IFERROR(INDEX(Rezultatai!$H$40:$DC$113,MATCH($A84,Rezultatai!$B$40:$B$113,0),MATCH(JB$7,Rezultatai!$H$40:$DC$40,0)),"")</f>
        <v/>
      </c>
      <c r="JC84" s="759"/>
      <c r="JD84" s="759"/>
      <c r="JE84" s="760"/>
      <c r="JF84" s="762" t="str">
        <f ca="1">IFERROR(INDEX(Rezultatai!$H$40:$DC$113,MATCH($A84,Rezultatai!$B$40:$B$113,0),MATCH(JF$7,Rezultatai!$H$40:$DC$40,0)),"")</f>
        <v/>
      </c>
      <c r="JG84" s="759"/>
      <c r="JH84" s="759"/>
      <c r="JI84" s="760"/>
      <c r="JJ84" s="762" t="str">
        <f ca="1">IFERROR(INDEX(Rezultatai!$H$40:$DC$113,MATCH($A84,Rezultatai!$B$40:$B$113,0),MATCH(JJ$7,Rezultatai!$H$40:$DC$40,0)),"")</f>
        <v/>
      </c>
      <c r="JK84" s="759"/>
      <c r="JL84" s="759"/>
      <c r="JM84" s="760"/>
      <c r="JN84" s="762" t="str">
        <f ca="1">IFERROR(INDEX(Rezultatai!$H$40:$DC$113,MATCH($A84,Rezultatai!$B$40:$B$113,0),MATCH(JN$7,Rezultatai!$H$40:$DC$40,0)),"")</f>
        <v/>
      </c>
      <c r="JO84" s="759"/>
      <c r="JP84" s="759"/>
      <c r="JQ84" s="760"/>
      <c r="JR84" s="762" t="str">
        <f ca="1">IFERROR(INDEX(Rezultatai!$H$40:$DC$113,MATCH($A84,Rezultatai!$B$40:$B$113,0),MATCH(JR$7,Rezultatai!$H$40:$DC$40,0)),"")</f>
        <v/>
      </c>
      <c r="JS84" s="759"/>
      <c r="JT84" s="759"/>
      <c r="JU84" s="760"/>
      <c r="JV84" s="762" t="str">
        <f ca="1">IFERROR(INDEX(Rezultatai!$H$40:$DC$113,MATCH($A84,Rezultatai!$B$40:$B$113,0),MATCH(JV$7,Rezultatai!$H$40:$DC$40,0)),"")</f>
        <v/>
      </c>
      <c r="JW84" s="759"/>
      <c r="JX84" s="759"/>
      <c r="JY84" s="760"/>
      <c r="JZ84" s="762" t="str">
        <f ca="1">IFERROR(INDEX(Rezultatai!$H$40:$DC$113,MATCH($A84,Rezultatai!$B$40:$B$113,0),MATCH(JZ$7,Rezultatai!$H$40:$DC$40,0)),"")</f>
        <v/>
      </c>
      <c r="KA84" s="759"/>
      <c r="KB84" s="759"/>
      <c r="KC84" s="760"/>
      <c r="KD84" s="762" t="str">
        <f ca="1">IFERROR(INDEX(Rezultatai!$H$40:$DC$113,MATCH($A84,Rezultatai!$B$40:$B$113,0),MATCH(KD$7,Rezultatai!$H$40:$DC$40,0)),"")</f>
        <v/>
      </c>
      <c r="KE84" s="759"/>
      <c r="KF84" s="759"/>
      <c r="KG84" s="760"/>
      <c r="KH84" s="762" t="str">
        <f ca="1">IFERROR(INDEX(Rezultatai!$H$40:$DC$113,MATCH($A84,Rezultatai!$B$40:$B$113,0),MATCH(KH$7,Rezultatai!$H$40:$DC$40,0)),"")</f>
        <v/>
      </c>
      <c r="KI84" s="759"/>
      <c r="KJ84" s="759"/>
      <c r="KK84" s="760"/>
      <c r="KL84" s="762" t="str">
        <f ca="1">IFERROR(INDEX(Rezultatai!$H$40:$DC$113,MATCH($A84,Rezultatai!$B$40:$B$113,0),MATCH(KL$7,Rezultatai!$H$40:$DC$40,0)),"")</f>
        <v/>
      </c>
      <c r="KM84" s="759"/>
      <c r="KN84" s="759"/>
      <c r="KO84" s="760"/>
      <c r="KP84" s="762" t="str">
        <f ca="1">IFERROR(INDEX(Rezultatai!$H$40:$DC$113,MATCH($A84,Rezultatai!$B$40:$B$113,0),MATCH(KP$7,Rezultatai!$H$40:$DC$40,0)),"")</f>
        <v/>
      </c>
      <c r="KQ84" s="759"/>
      <c r="KR84" s="759"/>
      <c r="KS84" s="760"/>
      <c r="KT84" s="762" t="str">
        <f ca="1">IFERROR(INDEX(Rezultatai!$H$40:$DC$113,MATCH($A84,Rezultatai!$B$40:$B$113,0),MATCH(KT$7,Rezultatai!$H$40:$DC$40,0)),"")</f>
        <v/>
      </c>
      <c r="KU84" s="759"/>
      <c r="KV84" s="759"/>
      <c r="KW84" s="760"/>
      <c r="KX84" s="762" t="str">
        <f ca="1">IFERROR(INDEX(Rezultatai!$H$40:$DC$113,MATCH($A84,Rezultatai!$B$40:$B$113,0),MATCH(KX$7,Rezultatai!$H$40:$DC$40,0)),"")</f>
        <v/>
      </c>
      <c r="KY84" s="759"/>
      <c r="KZ84" s="759"/>
      <c r="LA84" s="760"/>
      <c r="LB84" s="762" t="str">
        <f ca="1">IFERROR(INDEX(Rezultatai!$H$40:$DC$113,MATCH($A84,Rezultatai!$B$40:$B$113,0),MATCH(LB$7,Rezultatai!$H$40:$DC$40,0)),"")</f>
        <v/>
      </c>
      <c r="LC84" s="759"/>
      <c r="LD84" s="759"/>
      <c r="LE84" s="760"/>
      <c r="LF84" s="762" t="str">
        <f ca="1">IFERROR(INDEX(Rezultatai!$H$40:$DC$113,MATCH($A84,Rezultatai!$B$40:$B$113,0),MATCH(LF$7,Rezultatai!$H$40:$DC$40,0)),"")</f>
        <v/>
      </c>
      <c r="LG84" s="759"/>
      <c r="LH84" s="759"/>
      <c r="LI84" s="760"/>
      <c r="LJ84" s="762" t="str">
        <f ca="1">IFERROR(INDEX(Rezultatai!$H$40:$DC$113,MATCH($A84,Rezultatai!$B$40:$B$113,0),MATCH(LJ$7,Rezultatai!$H$40:$DC$40,0)),"")</f>
        <v/>
      </c>
      <c r="LK84" s="759"/>
      <c r="LL84" s="759"/>
      <c r="LM84" s="760"/>
    </row>
    <row r="85" spans="1:325" hidden="1">
      <c r="A85" s="474" t="str">
        <f>IF(OR(Data3!F8="Grand Total",Data3!F8=0),"",Data3!F8)</f>
        <v/>
      </c>
      <c r="B85" s="479" t="s">
        <v>560</v>
      </c>
      <c r="C85" s="517" t="str">
        <f ca="1">IFERROR(VLOOKUP(A85,Rezultatai!$B$44:$F$113,2,FALSE),"")</f>
        <v/>
      </c>
      <c r="D85" s="498">
        <f ca="1">SUMIF($F$6:$LM$6,"&lt;="&amp;PAL,$F85:$LM85)</f>
        <v>0</v>
      </c>
      <c r="E85" s="497"/>
      <c r="F85" s="762" t="str">
        <f ca="1">IFERROR(INDEX(Rezultatai!$H$40:$DC$113,MATCH($A85,Rezultatai!$B$40:$B$113,0),MATCH(F$7,Rezultatai!$H$40:$DC$40,0)),"")</f>
        <v/>
      </c>
      <c r="G85" s="759"/>
      <c r="H85" s="759"/>
      <c r="I85" s="760"/>
      <c r="J85" s="762" t="str">
        <f ca="1">IFERROR(INDEX(Rezultatai!$H$40:$DC$113,MATCH($A85,Rezultatai!$B$40:$B$113,0),MATCH(J$7,Rezultatai!$H$40:$DC$40,0)),"")</f>
        <v/>
      </c>
      <c r="K85" s="759"/>
      <c r="L85" s="759"/>
      <c r="M85" s="760"/>
      <c r="N85" s="762" t="str">
        <f ca="1">IFERROR(INDEX(Rezultatai!$H$40:$DC$113,MATCH($A85,Rezultatai!$B$40:$B$113,0),MATCH(N$7,Rezultatai!$H$40:$DC$40,0)),"")</f>
        <v/>
      </c>
      <c r="O85" s="759"/>
      <c r="P85" s="759"/>
      <c r="Q85" s="760"/>
      <c r="R85" s="762" t="str">
        <f ca="1">IFERROR(INDEX(Rezultatai!$H$40:$DC$113,MATCH($A85,Rezultatai!$B$40:$B$113,0),MATCH(R$7,Rezultatai!$H$40:$DC$40,0)),"")</f>
        <v/>
      </c>
      <c r="S85" s="759"/>
      <c r="T85" s="759"/>
      <c r="U85" s="760"/>
      <c r="V85" s="762" t="str">
        <f ca="1">IFERROR(INDEX(Rezultatai!$H$40:$DC$113,MATCH($A85,Rezultatai!$B$40:$B$113,0),MATCH(V$7,Rezultatai!$H$40:$DC$40,0)),"")</f>
        <v/>
      </c>
      <c r="W85" s="759"/>
      <c r="X85" s="759"/>
      <c r="Y85" s="760"/>
      <c r="Z85" s="762" t="str">
        <f ca="1">IFERROR(INDEX(Rezultatai!$H$40:$DC$113,MATCH($A85,Rezultatai!$B$40:$B$113,0),MATCH(Z$7,Rezultatai!$H$40:$DC$40,0)),"")</f>
        <v/>
      </c>
      <c r="AA85" s="759"/>
      <c r="AB85" s="759"/>
      <c r="AC85" s="760"/>
      <c r="AD85" s="762" t="str">
        <f ca="1">IFERROR(INDEX(Rezultatai!$H$40:$DC$113,MATCH($A85,Rezultatai!$B$40:$B$113,0),MATCH(AD$7,Rezultatai!$H$40:$DC$40,0)),"")</f>
        <v/>
      </c>
      <c r="AE85" s="759"/>
      <c r="AF85" s="759"/>
      <c r="AG85" s="760"/>
      <c r="AH85" s="762" t="str">
        <f ca="1">IFERROR(INDEX(Rezultatai!$H$40:$DC$113,MATCH($A85,Rezultatai!$B$40:$B$113,0),MATCH(AH$7,Rezultatai!$H$40:$DC$40,0)),"")</f>
        <v/>
      </c>
      <c r="AI85" s="759"/>
      <c r="AJ85" s="759"/>
      <c r="AK85" s="760"/>
      <c r="AL85" s="762" t="str">
        <f ca="1">IFERROR(INDEX(Rezultatai!$H$40:$DC$113,MATCH($A85,Rezultatai!$B$40:$B$113,0),MATCH(AL$7,Rezultatai!$H$40:$DC$40,0)),"")</f>
        <v/>
      </c>
      <c r="AM85" s="759"/>
      <c r="AN85" s="759"/>
      <c r="AO85" s="760"/>
      <c r="AP85" s="762" t="str">
        <f ca="1">IFERROR(INDEX(Rezultatai!$H$40:$DC$113,MATCH($A85,Rezultatai!$B$40:$B$113,0),MATCH(AP$7,Rezultatai!$H$40:$DC$40,0)),"")</f>
        <v/>
      </c>
      <c r="AQ85" s="759"/>
      <c r="AR85" s="759"/>
      <c r="AS85" s="760"/>
      <c r="AT85" s="762" t="str">
        <f ca="1">IFERROR(INDEX(Rezultatai!$H$40:$DC$113,MATCH($A85,Rezultatai!$B$40:$B$113,0),MATCH(AT$7,Rezultatai!$H$40:$DC$40,0)),"")</f>
        <v/>
      </c>
      <c r="AU85" s="759"/>
      <c r="AV85" s="759"/>
      <c r="AW85" s="760"/>
      <c r="AX85" s="762" t="str">
        <f ca="1">IFERROR(INDEX(Rezultatai!$H$40:$DC$113,MATCH($A85,Rezultatai!$B$40:$B$113,0),MATCH(AX$7,Rezultatai!$H$40:$DC$40,0)),"")</f>
        <v/>
      </c>
      <c r="AY85" s="759"/>
      <c r="AZ85" s="759"/>
      <c r="BA85" s="760"/>
      <c r="BB85" s="762" t="str">
        <f ca="1">IFERROR(INDEX(Rezultatai!$H$40:$DC$113,MATCH($A85,Rezultatai!$B$40:$B$113,0),MATCH(BB$7,Rezultatai!$H$40:$DC$40,0)),"")</f>
        <v/>
      </c>
      <c r="BC85" s="759"/>
      <c r="BD85" s="759"/>
      <c r="BE85" s="760"/>
      <c r="BF85" s="762" t="str">
        <f ca="1">IFERROR(INDEX(Rezultatai!$H$40:$DC$113,MATCH($A85,Rezultatai!$B$40:$B$113,0),MATCH(BF$7,Rezultatai!$H$40:$DC$40,0)),"")</f>
        <v/>
      </c>
      <c r="BG85" s="759"/>
      <c r="BH85" s="759"/>
      <c r="BI85" s="760"/>
      <c r="BJ85" s="762" t="str">
        <f ca="1">IFERROR(INDEX(Rezultatai!$H$40:$DC$113,MATCH($A85,Rezultatai!$B$40:$B$113,0),MATCH(BJ$7,Rezultatai!$H$40:$DC$40,0)),"")</f>
        <v/>
      </c>
      <c r="BK85" s="759"/>
      <c r="BL85" s="759"/>
      <c r="BM85" s="760"/>
      <c r="BN85" s="762" t="str">
        <f ca="1">IFERROR(INDEX(Rezultatai!$H$40:$DC$113,MATCH($A85,Rezultatai!$B$40:$B$113,0),MATCH(BN$7,Rezultatai!$H$40:$DC$40,0)),"")</f>
        <v/>
      </c>
      <c r="BO85" s="759"/>
      <c r="BP85" s="759"/>
      <c r="BQ85" s="760"/>
      <c r="BR85" s="762" t="str">
        <f ca="1">IFERROR(INDEX(Rezultatai!$H$40:$DC$113,MATCH($A85,Rezultatai!$B$40:$B$113,0),MATCH(BR$7,Rezultatai!$H$40:$DC$40,0)),"")</f>
        <v/>
      </c>
      <c r="BS85" s="759"/>
      <c r="BT85" s="759"/>
      <c r="BU85" s="760"/>
      <c r="BV85" s="762" t="str">
        <f ca="1">IFERROR(INDEX(Rezultatai!$H$40:$DC$113,MATCH($A85,Rezultatai!$B$40:$B$113,0),MATCH(BV$7,Rezultatai!$H$40:$DC$40,0)),"")</f>
        <v/>
      </c>
      <c r="BW85" s="759"/>
      <c r="BX85" s="759"/>
      <c r="BY85" s="760"/>
      <c r="BZ85" s="762" t="str">
        <f ca="1">IFERROR(INDEX(Rezultatai!$H$40:$DC$113,MATCH($A85,Rezultatai!$B$40:$B$113,0),MATCH(BZ$7,Rezultatai!$H$40:$DC$40,0)),"")</f>
        <v/>
      </c>
      <c r="CA85" s="759"/>
      <c r="CB85" s="759"/>
      <c r="CC85" s="760"/>
      <c r="CD85" s="762" t="str">
        <f ca="1">IFERROR(INDEX(Rezultatai!$H$40:$DC$113,MATCH($A85,Rezultatai!$B$40:$B$113,0),MATCH(CD$7,Rezultatai!$H$40:$DC$40,0)),"")</f>
        <v/>
      </c>
      <c r="CE85" s="759"/>
      <c r="CF85" s="759"/>
      <c r="CG85" s="760"/>
      <c r="CH85" s="762" t="str">
        <f ca="1">IFERROR(INDEX(Rezultatai!$H$40:$DC$113,MATCH($A85,Rezultatai!$B$40:$B$113,0),MATCH(CH$7,Rezultatai!$H$40:$DC$40,0)),"")</f>
        <v/>
      </c>
      <c r="CI85" s="759"/>
      <c r="CJ85" s="759"/>
      <c r="CK85" s="760"/>
      <c r="CL85" s="762" t="str">
        <f ca="1">IFERROR(INDEX(Rezultatai!$H$40:$DC$113,MATCH($A85,Rezultatai!$B$40:$B$113,0),MATCH(CL$7,Rezultatai!$H$40:$DC$40,0)),"")</f>
        <v/>
      </c>
      <c r="CM85" s="759"/>
      <c r="CN85" s="759"/>
      <c r="CO85" s="760"/>
      <c r="CP85" s="762" t="str">
        <f ca="1">IFERROR(INDEX(Rezultatai!$H$40:$DC$113,MATCH($A85,Rezultatai!$B$40:$B$113,0),MATCH(CP$7,Rezultatai!$H$40:$DC$40,0)),"")</f>
        <v/>
      </c>
      <c r="CQ85" s="759"/>
      <c r="CR85" s="759"/>
      <c r="CS85" s="760"/>
      <c r="CT85" s="762" t="str">
        <f ca="1">IFERROR(INDEX(Rezultatai!$H$40:$DC$113,MATCH($A85,Rezultatai!$B$40:$B$113,0),MATCH(CT$7,Rezultatai!$H$40:$DC$40,0)),"")</f>
        <v/>
      </c>
      <c r="CU85" s="759"/>
      <c r="CV85" s="759"/>
      <c r="CW85" s="760"/>
      <c r="CX85" s="762" t="str">
        <f ca="1">IFERROR(INDEX(Rezultatai!$H$40:$DC$113,MATCH($A85,Rezultatai!$B$40:$B$113,0),MATCH(CX$7,Rezultatai!$H$40:$DC$40,0)),"")</f>
        <v/>
      </c>
      <c r="CY85" s="759"/>
      <c r="CZ85" s="759"/>
      <c r="DA85" s="760"/>
      <c r="DB85" s="762" t="str">
        <f ca="1">IFERROR(INDEX(Rezultatai!$H$40:$DC$113,MATCH($A85,Rezultatai!$B$40:$B$113,0),MATCH(DB$7,Rezultatai!$H$40:$DC$40,0)),"")</f>
        <v/>
      </c>
      <c r="DC85" s="759"/>
      <c r="DD85" s="759"/>
      <c r="DE85" s="760"/>
      <c r="DF85" s="762" t="str">
        <f ca="1">IFERROR(INDEX(Rezultatai!$H$40:$DC$113,MATCH($A85,Rezultatai!$B$40:$B$113,0),MATCH(DF$7,Rezultatai!$H$40:$DC$40,0)),"")</f>
        <v/>
      </c>
      <c r="DG85" s="759"/>
      <c r="DH85" s="759"/>
      <c r="DI85" s="760"/>
      <c r="DJ85" s="762" t="str">
        <f ca="1">IFERROR(INDEX(Rezultatai!$H$40:$DC$113,MATCH($A85,Rezultatai!$B$40:$B$113,0),MATCH(DJ$7,Rezultatai!$H$40:$DC$40,0)),"")</f>
        <v/>
      </c>
      <c r="DK85" s="759"/>
      <c r="DL85" s="759"/>
      <c r="DM85" s="760"/>
      <c r="DN85" s="762" t="str">
        <f ca="1">IFERROR(INDEX(Rezultatai!$H$40:$DC$113,MATCH($A85,Rezultatai!$B$40:$B$113,0),MATCH(DN$7,Rezultatai!$H$40:$DC$40,0)),"")</f>
        <v/>
      </c>
      <c r="DO85" s="759"/>
      <c r="DP85" s="759"/>
      <c r="DQ85" s="760"/>
      <c r="DR85" s="762" t="str">
        <f ca="1">IFERROR(INDEX(Rezultatai!$H$40:$DC$113,MATCH($A85,Rezultatai!$B$40:$B$113,0),MATCH(DR$7,Rezultatai!$H$40:$DC$40,0)),"")</f>
        <v/>
      </c>
      <c r="DS85" s="759"/>
      <c r="DT85" s="759"/>
      <c r="DU85" s="760"/>
      <c r="DV85" s="762" t="str">
        <f ca="1">IFERROR(INDEX(Rezultatai!$H$40:$DC$113,MATCH($A85,Rezultatai!$B$40:$B$113,0),MATCH(DV$7,Rezultatai!$H$40:$DC$40,0)),"")</f>
        <v/>
      </c>
      <c r="DW85" s="759"/>
      <c r="DX85" s="759"/>
      <c r="DY85" s="760"/>
      <c r="DZ85" s="762" t="str">
        <f ca="1">IFERROR(INDEX(Rezultatai!$H$40:$DC$113,MATCH($A85,Rezultatai!$B$40:$B$113,0),MATCH(DZ$7,Rezultatai!$H$40:$DC$40,0)),"")</f>
        <v/>
      </c>
      <c r="EA85" s="759"/>
      <c r="EB85" s="759"/>
      <c r="EC85" s="760"/>
      <c r="ED85" s="762" t="str">
        <f ca="1">IFERROR(INDEX(Rezultatai!$H$40:$DC$113,MATCH($A85,Rezultatai!$B$40:$B$113,0),MATCH(ED$7,Rezultatai!$H$40:$DC$40,0)),"")</f>
        <v/>
      </c>
      <c r="EE85" s="759"/>
      <c r="EF85" s="759"/>
      <c r="EG85" s="760"/>
      <c r="EH85" s="762" t="str">
        <f ca="1">IFERROR(INDEX(Rezultatai!$H$40:$DC$113,MATCH($A85,Rezultatai!$B$40:$B$113,0),MATCH(EH$7,Rezultatai!$H$40:$DC$40,0)),"")</f>
        <v/>
      </c>
      <c r="EI85" s="759"/>
      <c r="EJ85" s="759"/>
      <c r="EK85" s="760"/>
      <c r="EL85" s="762" t="str">
        <f ca="1">IFERROR(INDEX(Rezultatai!$H$40:$DC$113,MATCH($A85,Rezultatai!$B$40:$B$113,0),MATCH(EL$7,Rezultatai!$H$40:$DC$40,0)),"")</f>
        <v/>
      </c>
      <c r="EM85" s="759"/>
      <c r="EN85" s="759"/>
      <c r="EO85" s="760"/>
      <c r="EP85" s="762" t="str">
        <f ca="1">IFERROR(INDEX(Rezultatai!$H$40:$DC$113,MATCH($A85,Rezultatai!$B$40:$B$113,0),MATCH(EP$7,Rezultatai!$H$40:$DC$40,0)),"")</f>
        <v/>
      </c>
      <c r="EQ85" s="759"/>
      <c r="ER85" s="759"/>
      <c r="ES85" s="760"/>
      <c r="ET85" s="762" t="str">
        <f ca="1">IFERROR(INDEX(Rezultatai!$H$40:$DC$113,MATCH($A85,Rezultatai!$B$40:$B$113,0),MATCH(ET$7,Rezultatai!$H$40:$DC$40,0)),"")</f>
        <v/>
      </c>
      <c r="EU85" s="759"/>
      <c r="EV85" s="759"/>
      <c r="EW85" s="760"/>
      <c r="EX85" s="762" t="str">
        <f ca="1">IFERROR(INDEX(Rezultatai!$H$40:$DC$113,MATCH($A85,Rezultatai!$B$40:$B$113,0),MATCH(EX$7,Rezultatai!$H$40:$DC$40,0)),"")</f>
        <v/>
      </c>
      <c r="EY85" s="759"/>
      <c r="EZ85" s="759"/>
      <c r="FA85" s="760"/>
      <c r="FB85" s="762" t="str">
        <f ca="1">IFERROR(INDEX(Rezultatai!$H$40:$DC$113,MATCH($A85,Rezultatai!$B$40:$B$113,0),MATCH(FB$7,Rezultatai!$H$40:$DC$40,0)),"")</f>
        <v/>
      </c>
      <c r="FC85" s="759"/>
      <c r="FD85" s="759"/>
      <c r="FE85" s="760"/>
      <c r="FF85" s="762" t="str">
        <f ca="1">IFERROR(INDEX(Rezultatai!$H$40:$DC$113,MATCH($A85,Rezultatai!$B$40:$B$113,0),MATCH(FF$7,Rezultatai!$H$40:$DC$40,0)),"")</f>
        <v/>
      </c>
      <c r="FG85" s="759"/>
      <c r="FH85" s="759"/>
      <c r="FI85" s="760"/>
      <c r="FJ85" s="762" t="str">
        <f ca="1">IFERROR(INDEX(Rezultatai!$H$40:$DC$113,MATCH($A85,Rezultatai!$B$40:$B$113,0),MATCH(FJ$7,Rezultatai!$H$40:$DC$40,0)),"")</f>
        <v/>
      </c>
      <c r="FK85" s="759"/>
      <c r="FL85" s="759"/>
      <c r="FM85" s="760"/>
      <c r="FN85" s="762" t="str">
        <f ca="1">IFERROR(INDEX(Rezultatai!$H$40:$DC$113,MATCH($A85,Rezultatai!$B$40:$B$113,0),MATCH(FN$7,Rezultatai!$H$40:$DC$40,0)),"")</f>
        <v/>
      </c>
      <c r="FO85" s="759"/>
      <c r="FP85" s="759"/>
      <c r="FQ85" s="760"/>
      <c r="FR85" s="762" t="str">
        <f ca="1">IFERROR(INDEX(Rezultatai!$H$40:$DC$113,MATCH($A85,Rezultatai!$B$40:$B$113,0),MATCH(FR$7,Rezultatai!$H$40:$DC$40,0)),"")</f>
        <v/>
      </c>
      <c r="FS85" s="759"/>
      <c r="FT85" s="759"/>
      <c r="FU85" s="760"/>
      <c r="FV85" s="762" t="str">
        <f ca="1">IFERROR(INDEX(Rezultatai!$H$40:$DC$113,MATCH($A85,Rezultatai!$B$40:$B$113,0),MATCH(FV$7,Rezultatai!$H$40:$DC$40,0)),"")</f>
        <v/>
      </c>
      <c r="FW85" s="759"/>
      <c r="FX85" s="759"/>
      <c r="FY85" s="760"/>
      <c r="FZ85" s="762" t="str">
        <f ca="1">IFERROR(INDEX(Rezultatai!$H$40:$DC$113,MATCH($A85,Rezultatai!$B$40:$B$113,0),MATCH(FZ$7,Rezultatai!$H$40:$DC$40,0)),"")</f>
        <v/>
      </c>
      <c r="GA85" s="759"/>
      <c r="GB85" s="759"/>
      <c r="GC85" s="760"/>
      <c r="GD85" s="762" t="str">
        <f ca="1">IFERROR(INDEX(Rezultatai!$H$40:$DC$113,MATCH($A85,Rezultatai!$B$40:$B$113,0),MATCH(GD$7,Rezultatai!$H$40:$DC$40,0)),"")</f>
        <v/>
      </c>
      <c r="GE85" s="759"/>
      <c r="GF85" s="759"/>
      <c r="GG85" s="760"/>
      <c r="GH85" s="762" t="str">
        <f ca="1">IFERROR(INDEX(Rezultatai!$H$40:$DC$113,MATCH($A85,Rezultatai!$B$40:$B$113,0),MATCH(GH$7,Rezultatai!$H$40:$DC$40,0)),"")</f>
        <v/>
      </c>
      <c r="GI85" s="759"/>
      <c r="GJ85" s="759"/>
      <c r="GK85" s="760"/>
      <c r="GL85" s="762" t="str">
        <f ca="1">IFERROR(INDEX(Rezultatai!$H$40:$DC$113,MATCH($A85,Rezultatai!$B$40:$B$113,0),MATCH(GL$7,Rezultatai!$H$40:$DC$40,0)),"")</f>
        <v/>
      </c>
      <c r="GM85" s="759"/>
      <c r="GN85" s="759"/>
      <c r="GO85" s="760"/>
      <c r="GP85" s="762" t="str">
        <f ca="1">IFERROR(INDEX(Rezultatai!$H$40:$DC$113,MATCH($A85,Rezultatai!$B$40:$B$113,0),MATCH(GP$7,Rezultatai!$H$40:$DC$40,0)),"")</f>
        <v/>
      </c>
      <c r="GQ85" s="759"/>
      <c r="GR85" s="759"/>
      <c r="GS85" s="760"/>
      <c r="GT85" s="762" t="str">
        <f ca="1">IFERROR(INDEX(Rezultatai!$H$40:$DC$113,MATCH($A85,Rezultatai!$B$40:$B$113,0),MATCH(GT$7,Rezultatai!$H$40:$DC$40,0)),"")</f>
        <v/>
      </c>
      <c r="GU85" s="759"/>
      <c r="GV85" s="759"/>
      <c r="GW85" s="760"/>
      <c r="GX85" s="762" t="str">
        <f ca="1">IFERROR(INDEX(Rezultatai!$H$40:$DC$113,MATCH($A85,Rezultatai!$B$40:$B$113,0),MATCH(GX$7,Rezultatai!$H$40:$DC$40,0)),"")</f>
        <v/>
      </c>
      <c r="GY85" s="759"/>
      <c r="GZ85" s="759"/>
      <c r="HA85" s="760"/>
      <c r="HB85" s="762" t="str">
        <f ca="1">IFERROR(INDEX(Rezultatai!$H$40:$DC$113,MATCH($A85,Rezultatai!$B$40:$B$113,0),MATCH(HB$7,Rezultatai!$H$40:$DC$40,0)),"")</f>
        <v/>
      </c>
      <c r="HC85" s="759"/>
      <c r="HD85" s="759"/>
      <c r="HE85" s="760"/>
      <c r="HF85" s="762" t="str">
        <f ca="1">IFERROR(INDEX(Rezultatai!$H$40:$DC$113,MATCH($A85,Rezultatai!$B$40:$B$113,0),MATCH(HF$7,Rezultatai!$H$40:$DC$40,0)),"")</f>
        <v/>
      </c>
      <c r="HG85" s="759"/>
      <c r="HH85" s="759"/>
      <c r="HI85" s="760"/>
      <c r="HJ85" s="762" t="str">
        <f ca="1">IFERROR(INDEX(Rezultatai!$H$40:$DC$113,MATCH($A85,Rezultatai!$B$40:$B$113,0),MATCH(HJ$7,Rezultatai!$H$40:$DC$40,0)),"")</f>
        <v/>
      </c>
      <c r="HK85" s="759"/>
      <c r="HL85" s="759"/>
      <c r="HM85" s="760"/>
      <c r="HN85" s="762" t="str">
        <f ca="1">IFERROR(INDEX(Rezultatai!$H$40:$DC$113,MATCH($A85,Rezultatai!$B$40:$B$113,0),MATCH(HN$7,Rezultatai!$H$40:$DC$40,0)),"")</f>
        <v/>
      </c>
      <c r="HO85" s="759"/>
      <c r="HP85" s="759"/>
      <c r="HQ85" s="760"/>
      <c r="HR85" s="762" t="str">
        <f ca="1">IFERROR(INDEX(Rezultatai!$H$40:$DC$113,MATCH($A85,Rezultatai!$B$40:$B$113,0),MATCH(HR$7,Rezultatai!$H$40:$DC$40,0)),"")</f>
        <v/>
      </c>
      <c r="HS85" s="759"/>
      <c r="HT85" s="759"/>
      <c r="HU85" s="760"/>
      <c r="HV85" s="762" t="str">
        <f ca="1">IFERROR(INDEX(Rezultatai!$H$40:$DC$113,MATCH($A85,Rezultatai!$B$40:$B$113,0),MATCH(HV$7,Rezultatai!$H$40:$DC$40,0)),"")</f>
        <v/>
      </c>
      <c r="HW85" s="759"/>
      <c r="HX85" s="759"/>
      <c r="HY85" s="760"/>
      <c r="HZ85" s="762" t="str">
        <f ca="1">IFERROR(INDEX(Rezultatai!$H$40:$DC$113,MATCH($A85,Rezultatai!$B$40:$B$113,0),MATCH(HZ$7,Rezultatai!$H$40:$DC$40,0)),"")</f>
        <v/>
      </c>
      <c r="IA85" s="759"/>
      <c r="IB85" s="759"/>
      <c r="IC85" s="760"/>
      <c r="ID85" s="762" t="str">
        <f ca="1">IFERROR(INDEX(Rezultatai!$H$40:$DC$113,MATCH($A85,Rezultatai!$B$40:$B$113,0),MATCH(ID$7,Rezultatai!$H$40:$DC$40,0)),"")</f>
        <v/>
      </c>
      <c r="IE85" s="759"/>
      <c r="IF85" s="759"/>
      <c r="IG85" s="760"/>
      <c r="IH85" s="762" t="str">
        <f ca="1">IFERROR(INDEX(Rezultatai!$H$40:$DC$113,MATCH($A85,Rezultatai!$B$40:$B$113,0),MATCH(IH$7,Rezultatai!$H$40:$DC$40,0)),"")</f>
        <v/>
      </c>
      <c r="II85" s="759"/>
      <c r="IJ85" s="759"/>
      <c r="IK85" s="760"/>
      <c r="IL85" s="762" t="str">
        <f ca="1">IFERROR(INDEX(Rezultatai!$H$40:$DC$113,MATCH($A85,Rezultatai!$B$40:$B$113,0),MATCH(IL$7,Rezultatai!$H$40:$DC$40,0)),"")</f>
        <v/>
      </c>
      <c r="IM85" s="759"/>
      <c r="IN85" s="759"/>
      <c r="IO85" s="760"/>
      <c r="IP85" s="762" t="str">
        <f ca="1">IFERROR(INDEX(Rezultatai!$H$40:$DC$113,MATCH($A85,Rezultatai!$B$40:$B$113,0),MATCH(IP$7,Rezultatai!$H$40:$DC$40,0)),"")</f>
        <v/>
      </c>
      <c r="IQ85" s="759"/>
      <c r="IR85" s="759"/>
      <c r="IS85" s="760"/>
      <c r="IT85" s="762" t="str">
        <f ca="1">IFERROR(INDEX(Rezultatai!$H$40:$DC$113,MATCH($A85,Rezultatai!$B$40:$B$113,0),MATCH(IT$7,Rezultatai!$H$40:$DC$40,0)),"")</f>
        <v/>
      </c>
      <c r="IU85" s="759"/>
      <c r="IV85" s="759"/>
      <c r="IW85" s="760"/>
      <c r="IX85" s="762" t="str">
        <f ca="1">IFERROR(INDEX(Rezultatai!$H$40:$DC$113,MATCH($A85,Rezultatai!$B$40:$B$113,0),MATCH(IX$7,Rezultatai!$H$40:$DC$40,0)),"")</f>
        <v/>
      </c>
      <c r="IY85" s="759"/>
      <c r="IZ85" s="759"/>
      <c r="JA85" s="760"/>
      <c r="JB85" s="762" t="str">
        <f ca="1">IFERROR(INDEX(Rezultatai!$H$40:$DC$113,MATCH($A85,Rezultatai!$B$40:$B$113,0),MATCH(JB$7,Rezultatai!$H$40:$DC$40,0)),"")</f>
        <v/>
      </c>
      <c r="JC85" s="759"/>
      <c r="JD85" s="759"/>
      <c r="JE85" s="760"/>
      <c r="JF85" s="762" t="str">
        <f ca="1">IFERROR(INDEX(Rezultatai!$H$40:$DC$113,MATCH($A85,Rezultatai!$B$40:$B$113,0),MATCH(JF$7,Rezultatai!$H$40:$DC$40,0)),"")</f>
        <v/>
      </c>
      <c r="JG85" s="759"/>
      <c r="JH85" s="759"/>
      <c r="JI85" s="760"/>
      <c r="JJ85" s="762" t="str">
        <f ca="1">IFERROR(INDEX(Rezultatai!$H$40:$DC$113,MATCH($A85,Rezultatai!$B$40:$B$113,0),MATCH(JJ$7,Rezultatai!$H$40:$DC$40,0)),"")</f>
        <v/>
      </c>
      <c r="JK85" s="759"/>
      <c r="JL85" s="759"/>
      <c r="JM85" s="760"/>
      <c r="JN85" s="762" t="str">
        <f ca="1">IFERROR(INDEX(Rezultatai!$H$40:$DC$113,MATCH($A85,Rezultatai!$B$40:$B$113,0),MATCH(JN$7,Rezultatai!$H$40:$DC$40,0)),"")</f>
        <v/>
      </c>
      <c r="JO85" s="759"/>
      <c r="JP85" s="759"/>
      <c r="JQ85" s="760"/>
      <c r="JR85" s="762" t="str">
        <f ca="1">IFERROR(INDEX(Rezultatai!$H$40:$DC$113,MATCH($A85,Rezultatai!$B$40:$B$113,0),MATCH(JR$7,Rezultatai!$H$40:$DC$40,0)),"")</f>
        <v/>
      </c>
      <c r="JS85" s="759"/>
      <c r="JT85" s="759"/>
      <c r="JU85" s="760"/>
      <c r="JV85" s="762" t="str">
        <f ca="1">IFERROR(INDEX(Rezultatai!$H$40:$DC$113,MATCH($A85,Rezultatai!$B$40:$B$113,0),MATCH(JV$7,Rezultatai!$H$40:$DC$40,0)),"")</f>
        <v/>
      </c>
      <c r="JW85" s="759"/>
      <c r="JX85" s="759"/>
      <c r="JY85" s="760"/>
      <c r="JZ85" s="762" t="str">
        <f ca="1">IFERROR(INDEX(Rezultatai!$H$40:$DC$113,MATCH($A85,Rezultatai!$B$40:$B$113,0),MATCH(JZ$7,Rezultatai!$H$40:$DC$40,0)),"")</f>
        <v/>
      </c>
      <c r="KA85" s="759"/>
      <c r="KB85" s="759"/>
      <c r="KC85" s="760"/>
      <c r="KD85" s="762" t="str">
        <f ca="1">IFERROR(INDEX(Rezultatai!$H$40:$DC$113,MATCH($A85,Rezultatai!$B$40:$B$113,0),MATCH(KD$7,Rezultatai!$H$40:$DC$40,0)),"")</f>
        <v/>
      </c>
      <c r="KE85" s="759"/>
      <c r="KF85" s="759"/>
      <c r="KG85" s="760"/>
      <c r="KH85" s="762" t="str">
        <f ca="1">IFERROR(INDEX(Rezultatai!$H$40:$DC$113,MATCH($A85,Rezultatai!$B$40:$B$113,0),MATCH(KH$7,Rezultatai!$H$40:$DC$40,0)),"")</f>
        <v/>
      </c>
      <c r="KI85" s="759"/>
      <c r="KJ85" s="759"/>
      <c r="KK85" s="760"/>
      <c r="KL85" s="762" t="str">
        <f ca="1">IFERROR(INDEX(Rezultatai!$H$40:$DC$113,MATCH($A85,Rezultatai!$B$40:$B$113,0),MATCH(KL$7,Rezultatai!$H$40:$DC$40,0)),"")</f>
        <v/>
      </c>
      <c r="KM85" s="759"/>
      <c r="KN85" s="759"/>
      <c r="KO85" s="760"/>
      <c r="KP85" s="762" t="str">
        <f ca="1">IFERROR(INDEX(Rezultatai!$H$40:$DC$113,MATCH($A85,Rezultatai!$B$40:$B$113,0),MATCH(KP$7,Rezultatai!$H$40:$DC$40,0)),"")</f>
        <v/>
      </c>
      <c r="KQ85" s="759"/>
      <c r="KR85" s="759"/>
      <c r="KS85" s="760"/>
      <c r="KT85" s="762" t="str">
        <f ca="1">IFERROR(INDEX(Rezultatai!$H$40:$DC$113,MATCH($A85,Rezultatai!$B$40:$B$113,0),MATCH(KT$7,Rezultatai!$H$40:$DC$40,0)),"")</f>
        <v/>
      </c>
      <c r="KU85" s="759"/>
      <c r="KV85" s="759"/>
      <c r="KW85" s="760"/>
      <c r="KX85" s="762" t="str">
        <f ca="1">IFERROR(INDEX(Rezultatai!$H$40:$DC$113,MATCH($A85,Rezultatai!$B$40:$B$113,0),MATCH(KX$7,Rezultatai!$H$40:$DC$40,0)),"")</f>
        <v/>
      </c>
      <c r="KY85" s="759"/>
      <c r="KZ85" s="759"/>
      <c r="LA85" s="760"/>
      <c r="LB85" s="762" t="str">
        <f ca="1">IFERROR(INDEX(Rezultatai!$H$40:$DC$113,MATCH($A85,Rezultatai!$B$40:$B$113,0),MATCH(LB$7,Rezultatai!$H$40:$DC$40,0)),"")</f>
        <v/>
      </c>
      <c r="LC85" s="759"/>
      <c r="LD85" s="759"/>
      <c r="LE85" s="760"/>
      <c r="LF85" s="762" t="str">
        <f ca="1">IFERROR(INDEX(Rezultatai!$H$40:$DC$113,MATCH($A85,Rezultatai!$B$40:$B$113,0),MATCH(LF$7,Rezultatai!$H$40:$DC$40,0)),"")</f>
        <v/>
      </c>
      <c r="LG85" s="759"/>
      <c r="LH85" s="759"/>
      <c r="LI85" s="760"/>
      <c r="LJ85" s="762" t="str">
        <f ca="1">IFERROR(INDEX(Rezultatai!$H$40:$DC$113,MATCH($A85,Rezultatai!$B$40:$B$113,0),MATCH(LJ$7,Rezultatai!$H$40:$DC$40,0)),"")</f>
        <v/>
      </c>
      <c r="LK85" s="759"/>
      <c r="LL85" s="759"/>
      <c r="LM85" s="760"/>
    </row>
    <row r="86" spans="1:325" hidden="1">
      <c r="A86" s="474" t="str">
        <f>IF(OR(Data3!F9="Grand Total",Data3!F9=0),"",Data3!F9)</f>
        <v/>
      </c>
      <c r="B86" s="479" t="s">
        <v>561</v>
      </c>
      <c r="C86" s="517" t="str">
        <f ca="1">IFERROR(VLOOKUP(A86,Rezultatai!$B$44:$F$113,2,FALSE),"")</f>
        <v/>
      </c>
      <c r="D86" s="498">
        <f ca="1">SUMIF($F$6:$LM$6,"&lt;="&amp;PAL,$F86:$LM86)</f>
        <v>0</v>
      </c>
      <c r="E86" s="497"/>
      <c r="F86" s="762" t="str">
        <f ca="1">IFERROR(INDEX(Rezultatai!$H$40:$DC$113,MATCH($A86,Rezultatai!$B$40:$B$113,0),MATCH(F$7,Rezultatai!$H$40:$DC$40,0)),"")</f>
        <v/>
      </c>
      <c r="G86" s="759"/>
      <c r="H86" s="759"/>
      <c r="I86" s="760"/>
      <c r="J86" s="762" t="str">
        <f ca="1">IFERROR(INDEX(Rezultatai!$H$40:$DC$113,MATCH($A86,Rezultatai!$B$40:$B$113,0),MATCH(J$7,Rezultatai!$H$40:$DC$40,0)),"")</f>
        <v/>
      </c>
      <c r="K86" s="759"/>
      <c r="L86" s="759"/>
      <c r="M86" s="760"/>
      <c r="N86" s="762" t="str">
        <f ca="1">IFERROR(INDEX(Rezultatai!$H$40:$DC$113,MATCH($A86,Rezultatai!$B$40:$B$113,0),MATCH(N$7,Rezultatai!$H$40:$DC$40,0)),"")</f>
        <v/>
      </c>
      <c r="O86" s="759"/>
      <c r="P86" s="759"/>
      <c r="Q86" s="760"/>
      <c r="R86" s="762" t="str">
        <f ca="1">IFERROR(INDEX(Rezultatai!$H$40:$DC$113,MATCH($A86,Rezultatai!$B$40:$B$113,0),MATCH(R$7,Rezultatai!$H$40:$DC$40,0)),"")</f>
        <v/>
      </c>
      <c r="S86" s="759"/>
      <c r="T86" s="759"/>
      <c r="U86" s="760"/>
      <c r="V86" s="762" t="str">
        <f ca="1">IFERROR(INDEX(Rezultatai!$H$40:$DC$113,MATCH($A86,Rezultatai!$B$40:$B$113,0),MATCH(V$7,Rezultatai!$H$40:$DC$40,0)),"")</f>
        <v/>
      </c>
      <c r="W86" s="759"/>
      <c r="X86" s="759"/>
      <c r="Y86" s="760"/>
      <c r="Z86" s="762" t="str">
        <f ca="1">IFERROR(INDEX(Rezultatai!$H$40:$DC$113,MATCH($A86,Rezultatai!$B$40:$B$113,0),MATCH(Z$7,Rezultatai!$H$40:$DC$40,0)),"")</f>
        <v/>
      </c>
      <c r="AA86" s="759"/>
      <c r="AB86" s="759"/>
      <c r="AC86" s="760"/>
      <c r="AD86" s="762" t="str">
        <f ca="1">IFERROR(INDEX(Rezultatai!$H$40:$DC$113,MATCH($A86,Rezultatai!$B$40:$B$113,0),MATCH(AD$7,Rezultatai!$H$40:$DC$40,0)),"")</f>
        <v/>
      </c>
      <c r="AE86" s="759"/>
      <c r="AF86" s="759"/>
      <c r="AG86" s="760"/>
      <c r="AH86" s="762" t="str">
        <f ca="1">IFERROR(INDEX(Rezultatai!$H$40:$DC$113,MATCH($A86,Rezultatai!$B$40:$B$113,0),MATCH(AH$7,Rezultatai!$H$40:$DC$40,0)),"")</f>
        <v/>
      </c>
      <c r="AI86" s="759"/>
      <c r="AJ86" s="759"/>
      <c r="AK86" s="760"/>
      <c r="AL86" s="762" t="str">
        <f ca="1">IFERROR(INDEX(Rezultatai!$H$40:$DC$113,MATCH($A86,Rezultatai!$B$40:$B$113,0),MATCH(AL$7,Rezultatai!$H$40:$DC$40,0)),"")</f>
        <v/>
      </c>
      <c r="AM86" s="759"/>
      <c r="AN86" s="759"/>
      <c r="AO86" s="760"/>
      <c r="AP86" s="762" t="str">
        <f ca="1">IFERROR(INDEX(Rezultatai!$H$40:$DC$113,MATCH($A86,Rezultatai!$B$40:$B$113,0),MATCH(AP$7,Rezultatai!$H$40:$DC$40,0)),"")</f>
        <v/>
      </c>
      <c r="AQ86" s="759"/>
      <c r="AR86" s="759"/>
      <c r="AS86" s="760"/>
      <c r="AT86" s="762" t="str">
        <f ca="1">IFERROR(INDEX(Rezultatai!$H$40:$DC$113,MATCH($A86,Rezultatai!$B$40:$B$113,0),MATCH(AT$7,Rezultatai!$H$40:$DC$40,0)),"")</f>
        <v/>
      </c>
      <c r="AU86" s="759"/>
      <c r="AV86" s="759"/>
      <c r="AW86" s="760"/>
      <c r="AX86" s="762" t="str">
        <f ca="1">IFERROR(INDEX(Rezultatai!$H$40:$DC$113,MATCH($A86,Rezultatai!$B$40:$B$113,0),MATCH(AX$7,Rezultatai!$H$40:$DC$40,0)),"")</f>
        <v/>
      </c>
      <c r="AY86" s="759"/>
      <c r="AZ86" s="759"/>
      <c r="BA86" s="760"/>
      <c r="BB86" s="762" t="str">
        <f ca="1">IFERROR(INDEX(Rezultatai!$H$40:$DC$113,MATCH($A86,Rezultatai!$B$40:$B$113,0),MATCH(BB$7,Rezultatai!$H$40:$DC$40,0)),"")</f>
        <v/>
      </c>
      <c r="BC86" s="759"/>
      <c r="BD86" s="759"/>
      <c r="BE86" s="760"/>
      <c r="BF86" s="762" t="str">
        <f ca="1">IFERROR(INDEX(Rezultatai!$H$40:$DC$113,MATCH($A86,Rezultatai!$B$40:$B$113,0),MATCH(BF$7,Rezultatai!$H$40:$DC$40,0)),"")</f>
        <v/>
      </c>
      <c r="BG86" s="759"/>
      <c r="BH86" s="759"/>
      <c r="BI86" s="760"/>
      <c r="BJ86" s="762" t="str">
        <f ca="1">IFERROR(INDEX(Rezultatai!$H$40:$DC$113,MATCH($A86,Rezultatai!$B$40:$B$113,0),MATCH(BJ$7,Rezultatai!$H$40:$DC$40,0)),"")</f>
        <v/>
      </c>
      <c r="BK86" s="759"/>
      <c r="BL86" s="759"/>
      <c r="BM86" s="760"/>
      <c r="BN86" s="762" t="str">
        <f ca="1">IFERROR(INDEX(Rezultatai!$H$40:$DC$113,MATCH($A86,Rezultatai!$B$40:$B$113,0),MATCH(BN$7,Rezultatai!$H$40:$DC$40,0)),"")</f>
        <v/>
      </c>
      <c r="BO86" s="759"/>
      <c r="BP86" s="759"/>
      <c r="BQ86" s="760"/>
      <c r="BR86" s="762" t="str">
        <f ca="1">IFERROR(INDEX(Rezultatai!$H$40:$DC$113,MATCH($A86,Rezultatai!$B$40:$B$113,0),MATCH(BR$7,Rezultatai!$H$40:$DC$40,0)),"")</f>
        <v/>
      </c>
      <c r="BS86" s="759"/>
      <c r="BT86" s="759"/>
      <c r="BU86" s="760"/>
      <c r="BV86" s="762" t="str">
        <f ca="1">IFERROR(INDEX(Rezultatai!$H$40:$DC$113,MATCH($A86,Rezultatai!$B$40:$B$113,0),MATCH(BV$7,Rezultatai!$H$40:$DC$40,0)),"")</f>
        <v/>
      </c>
      <c r="BW86" s="759"/>
      <c r="BX86" s="759"/>
      <c r="BY86" s="760"/>
      <c r="BZ86" s="762" t="str">
        <f ca="1">IFERROR(INDEX(Rezultatai!$H$40:$DC$113,MATCH($A86,Rezultatai!$B$40:$B$113,0),MATCH(BZ$7,Rezultatai!$H$40:$DC$40,0)),"")</f>
        <v/>
      </c>
      <c r="CA86" s="759"/>
      <c r="CB86" s="759"/>
      <c r="CC86" s="760"/>
      <c r="CD86" s="762" t="str">
        <f ca="1">IFERROR(INDEX(Rezultatai!$H$40:$DC$113,MATCH($A86,Rezultatai!$B$40:$B$113,0),MATCH(CD$7,Rezultatai!$H$40:$DC$40,0)),"")</f>
        <v/>
      </c>
      <c r="CE86" s="759"/>
      <c r="CF86" s="759"/>
      <c r="CG86" s="760"/>
      <c r="CH86" s="762" t="str">
        <f ca="1">IFERROR(INDEX(Rezultatai!$H$40:$DC$113,MATCH($A86,Rezultatai!$B$40:$B$113,0),MATCH(CH$7,Rezultatai!$H$40:$DC$40,0)),"")</f>
        <v/>
      </c>
      <c r="CI86" s="759"/>
      <c r="CJ86" s="759"/>
      <c r="CK86" s="760"/>
      <c r="CL86" s="762" t="str">
        <f ca="1">IFERROR(INDEX(Rezultatai!$H$40:$DC$113,MATCH($A86,Rezultatai!$B$40:$B$113,0),MATCH(CL$7,Rezultatai!$H$40:$DC$40,0)),"")</f>
        <v/>
      </c>
      <c r="CM86" s="759"/>
      <c r="CN86" s="759"/>
      <c r="CO86" s="760"/>
      <c r="CP86" s="762" t="str">
        <f ca="1">IFERROR(INDEX(Rezultatai!$H$40:$DC$113,MATCH($A86,Rezultatai!$B$40:$B$113,0),MATCH(CP$7,Rezultatai!$H$40:$DC$40,0)),"")</f>
        <v/>
      </c>
      <c r="CQ86" s="759"/>
      <c r="CR86" s="759"/>
      <c r="CS86" s="760"/>
      <c r="CT86" s="762" t="str">
        <f ca="1">IFERROR(INDEX(Rezultatai!$H$40:$DC$113,MATCH($A86,Rezultatai!$B$40:$B$113,0),MATCH(CT$7,Rezultatai!$H$40:$DC$40,0)),"")</f>
        <v/>
      </c>
      <c r="CU86" s="759"/>
      <c r="CV86" s="759"/>
      <c r="CW86" s="760"/>
      <c r="CX86" s="762" t="str">
        <f ca="1">IFERROR(INDEX(Rezultatai!$H$40:$DC$113,MATCH($A86,Rezultatai!$B$40:$B$113,0),MATCH(CX$7,Rezultatai!$H$40:$DC$40,0)),"")</f>
        <v/>
      </c>
      <c r="CY86" s="759"/>
      <c r="CZ86" s="759"/>
      <c r="DA86" s="760"/>
      <c r="DB86" s="762" t="str">
        <f ca="1">IFERROR(INDEX(Rezultatai!$H$40:$DC$113,MATCH($A86,Rezultatai!$B$40:$B$113,0),MATCH(DB$7,Rezultatai!$H$40:$DC$40,0)),"")</f>
        <v/>
      </c>
      <c r="DC86" s="759"/>
      <c r="DD86" s="759"/>
      <c r="DE86" s="760"/>
      <c r="DF86" s="762" t="str">
        <f ca="1">IFERROR(INDEX(Rezultatai!$H$40:$DC$113,MATCH($A86,Rezultatai!$B$40:$B$113,0),MATCH(DF$7,Rezultatai!$H$40:$DC$40,0)),"")</f>
        <v/>
      </c>
      <c r="DG86" s="759"/>
      <c r="DH86" s="759"/>
      <c r="DI86" s="760"/>
      <c r="DJ86" s="762" t="str">
        <f ca="1">IFERROR(INDEX(Rezultatai!$H$40:$DC$113,MATCH($A86,Rezultatai!$B$40:$B$113,0),MATCH(DJ$7,Rezultatai!$H$40:$DC$40,0)),"")</f>
        <v/>
      </c>
      <c r="DK86" s="759"/>
      <c r="DL86" s="759"/>
      <c r="DM86" s="760"/>
      <c r="DN86" s="762" t="str">
        <f ca="1">IFERROR(INDEX(Rezultatai!$H$40:$DC$113,MATCH($A86,Rezultatai!$B$40:$B$113,0),MATCH(DN$7,Rezultatai!$H$40:$DC$40,0)),"")</f>
        <v/>
      </c>
      <c r="DO86" s="759"/>
      <c r="DP86" s="759"/>
      <c r="DQ86" s="760"/>
      <c r="DR86" s="762" t="str">
        <f ca="1">IFERROR(INDEX(Rezultatai!$H$40:$DC$113,MATCH($A86,Rezultatai!$B$40:$B$113,0),MATCH(DR$7,Rezultatai!$H$40:$DC$40,0)),"")</f>
        <v/>
      </c>
      <c r="DS86" s="759"/>
      <c r="DT86" s="759"/>
      <c r="DU86" s="760"/>
      <c r="DV86" s="762" t="str">
        <f ca="1">IFERROR(INDEX(Rezultatai!$H$40:$DC$113,MATCH($A86,Rezultatai!$B$40:$B$113,0),MATCH(DV$7,Rezultatai!$H$40:$DC$40,0)),"")</f>
        <v/>
      </c>
      <c r="DW86" s="759"/>
      <c r="DX86" s="759"/>
      <c r="DY86" s="760"/>
      <c r="DZ86" s="762" t="str">
        <f ca="1">IFERROR(INDEX(Rezultatai!$H$40:$DC$113,MATCH($A86,Rezultatai!$B$40:$B$113,0),MATCH(DZ$7,Rezultatai!$H$40:$DC$40,0)),"")</f>
        <v/>
      </c>
      <c r="EA86" s="759"/>
      <c r="EB86" s="759"/>
      <c r="EC86" s="760"/>
      <c r="ED86" s="762" t="str">
        <f ca="1">IFERROR(INDEX(Rezultatai!$H$40:$DC$113,MATCH($A86,Rezultatai!$B$40:$B$113,0),MATCH(ED$7,Rezultatai!$H$40:$DC$40,0)),"")</f>
        <v/>
      </c>
      <c r="EE86" s="759"/>
      <c r="EF86" s="759"/>
      <c r="EG86" s="760"/>
      <c r="EH86" s="762" t="str">
        <f ca="1">IFERROR(INDEX(Rezultatai!$H$40:$DC$113,MATCH($A86,Rezultatai!$B$40:$B$113,0),MATCH(EH$7,Rezultatai!$H$40:$DC$40,0)),"")</f>
        <v/>
      </c>
      <c r="EI86" s="759"/>
      <c r="EJ86" s="759"/>
      <c r="EK86" s="760"/>
      <c r="EL86" s="762" t="str">
        <f ca="1">IFERROR(INDEX(Rezultatai!$H$40:$DC$113,MATCH($A86,Rezultatai!$B$40:$B$113,0),MATCH(EL$7,Rezultatai!$H$40:$DC$40,0)),"")</f>
        <v/>
      </c>
      <c r="EM86" s="759"/>
      <c r="EN86" s="759"/>
      <c r="EO86" s="760"/>
      <c r="EP86" s="762" t="str">
        <f ca="1">IFERROR(INDEX(Rezultatai!$H$40:$DC$113,MATCH($A86,Rezultatai!$B$40:$B$113,0),MATCH(EP$7,Rezultatai!$H$40:$DC$40,0)),"")</f>
        <v/>
      </c>
      <c r="EQ86" s="759"/>
      <c r="ER86" s="759"/>
      <c r="ES86" s="760"/>
      <c r="ET86" s="762" t="str">
        <f ca="1">IFERROR(INDEX(Rezultatai!$H$40:$DC$113,MATCH($A86,Rezultatai!$B$40:$B$113,0),MATCH(ET$7,Rezultatai!$H$40:$DC$40,0)),"")</f>
        <v/>
      </c>
      <c r="EU86" s="759"/>
      <c r="EV86" s="759"/>
      <c r="EW86" s="760"/>
      <c r="EX86" s="762" t="str">
        <f ca="1">IFERROR(INDEX(Rezultatai!$H$40:$DC$113,MATCH($A86,Rezultatai!$B$40:$B$113,0),MATCH(EX$7,Rezultatai!$H$40:$DC$40,0)),"")</f>
        <v/>
      </c>
      <c r="EY86" s="759"/>
      <c r="EZ86" s="759"/>
      <c r="FA86" s="760"/>
      <c r="FB86" s="762" t="str">
        <f ca="1">IFERROR(INDEX(Rezultatai!$H$40:$DC$113,MATCH($A86,Rezultatai!$B$40:$B$113,0),MATCH(FB$7,Rezultatai!$H$40:$DC$40,0)),"")</f>
        <v/>
      </c>
      <c r="FC86" s="759"/>
      <c r="FD86" s="759"/>
      <c r="FE86" s="760"/>
      <c r="FF86" s="762" t="str">
        <f ca="1">IFERROR(INDEX(Rezultatai!$H$40:$DC$113,MATCH($A86,Rezultatai!$B$40:$B$113,0),MATCH(FF$7,Rezultatai!$H$40:$DC$40,0)),"")</f>
        <v/>
      </c>
      <c r="FG86" s="759"/>
      <c r="FH86" s="759"/>
      <c r="FI86" s="760"/>
      <c r="FJ86" s="762" t="str">
        <f ca="1">IFERROR(INDEX(Rezultatai!$H$40:$DC$113,MATCH($A86,Rezultatai!$B$40:$B$113,0),MATCH(FJ$7,Rezultatai!$H$40:$DC$40,0)),"")</f>
        <v/>
      </c>
      <c r="FK86" s="759"/>
      <c r="FL86" s="759"/>
      <c r="FM86" s="760"/>
      <c r="FN86" s="762" t="str">
        <f ca="1">IFERROR(INDEX(Rezultatai!$H$40:$DC$113,MATCH($A86,Rezultatai!$B$40:$B$113,0),MATCH(FN$7,Rezultatai!$H$40:$DC$40,0)),"")</f>
        <v/>
      </c>
      <c r="FO86" s="759"/>
      <c r="FP86" s="759"/>
      <c r="FQ86" s="760"/>
      <c r="FR86" s="762" t="str">
        <f ca="1">IFERROR(INDEX(Rezultatai!$H$40:$DC$113,MATCH($A86,Rezultatai!$B$40:$B$113,0),MATCH(FR$7,Rezultatai!$H$40:$DC$40,0)),"")</f>
        <v/>
      </c>
      <c r="FS86" s="759"/>
      <c r="FT86" s="759"/>
      <c r="FU86" s="760"/>
      <c r="FV86" s="762" t="str">
        <f ca="1">IFERROR(INDEX(Rezultatai!$H$40:$DC$113,MATCH($A86,Rezultatai!$B$40:$B$113,0),MATCH(FV$7,Rezultatai!$H$40:$DC$40,0)),"")</f>
        <v/>
      </c>
      <c r="FW86" s="759"/>
      <c r="FX86" s="759"/>
      <c r="FY86" s="760"/>
      <c r="FZ86" s="762" t="str">
        <f ca="1">IFERROR(INDEX(Rezultatai!$H$40:$DC$113,MATCH($A86,Rezultatai!$B$40:$B$113,0),MATCH(FZ$7,Rezultatai!$H$40:$DC$40,0)),"")</f>
        <v/>
      </c>
      <c r="GA86" s="759"/>
      <c r="GB86" s="759"/>
      <c r="GC86" s="760"/>
      <c r="GD86" s="762" t="str">
        <f ca="1">IFERROR(INDEX(Rezultatai!$H$40:$DC$113,MATCH($A86,Rezultatai!$B$40:$B$113,0),MATCH(GD$7,Rezultatai!$H$40:$DC$40,0)),"")</f>
        <v/>
      </c>
      <c r="GE86" s="759"/>
      <c r="GF86" s="759"/>
      <c r="GG86" s="760"/>
      <c r="GH86" s="762" t="str">
        <f ca="1">IFERROR(INDEX(Rezultatai!$H$40:$DC$113,MATCH($A86,Rezultatai!$B$40:$B$113,0),MATCH(GH$7,Rezultatai!$H$40:$DC$40,0)),"")</f>
        <v/>
      </c>
      <c r="GI86" s="759"/>
      <c r="GJ86" s="759"/>
      <c r="GK86" s="760"/>
      <c r="GL86" s="762" t="str">
        <f ca="1">IFERROR(INDEX(Rezultatai!$H$40:$DC$113,MATCH($A86,Rezultatai!$B$40:$B$113,0),MATCH(GL$7,Rezultatai!$H$40:$DC$40,0)),"")</f>
        <v/>
      </c>
      <c r="GM86" s="759"/>
      <c r="GN86" s="759"/>
      <c r="GO86" s="760"/>
      <c r="GP86" s="762" t="str">
        <f ca="1">IFERROR(INDEX(Rezultatai!$H$40:$DC$113,MATCH($A86,Rezultatai!$B$40:$B$113,0),MATCH(GP$7,Rezultatai!$H$40:$DC$40,0)),"")</f>
        <v/>
      </c>
      <c r="GQ86" s="759"/>
      <c r="GR86" s="759"/>
      <c r="GS86" s="760"/>
      <c r="GT86" s="762" t="str">
        <f ca="1">IFERROR(INDEX(Rezultatai!$H$40:$DC$113,MATCH($A86,Rezultatai!$B$40:$B$113,0),MATCH(GT$7,Rezultatai!$H$40:$DC$40,0)),"")</f>
        <v/>
      </c>
      <c r="GU86" s="759"/>
      <c r="GV86" s="759"/>
      <c r="GW86" s="760"/>
      <c r="GX86" s="762" t="str">
        <f ca="1">IFERROR(INDEX(Rezultatai!$H$40:$DC$113,MATCH($A86,Rezultatai!$B$40:$B$113,0),MATCH(GX$7,Rezultatai!$H$40:$DC$40,0)),"")</f>
        <v/>
      </c>
      <c r="GY86" s="759"/>
      <c r="GZ86" s="759"/>
      <c r="HA86" s="760"/>
      <c r="HB86" s="762" t="str">
        <f ca="1">IFERROR(INDEX(Rezultatai!$H$40:$DC$113,MATCH($A86,Rezultatai!$B$40:$B$113,0),MATCH(HB$7,Rezultatai!$H$40:$DC$40,0)),"")</f>
        <v/>
      </c>
      <c r="HC86" s="759"/>
      <c r="HD86" s="759"/>
      <c r="HE86" s="760"/>
      <c r="HF86" s="762" t="str">
        <f ca="1">IFERROR(INDEX(Rezultatai!$H$40:$DC$113,MATCH($A86,Rezultatai!$B$40:$B$113,0),MATCH(HF$7,Rezultatai!$H$40:$DC$40,0)),"")</f>
        <v/>
      </c>
      <c r="HG86" s="759"/>
      <c r="HH86" s="759"/>
      <c r="HI86" s="760"/>
      <c r="HJ86" s="762" t="str">
        <f ca="1">IFERROR(INDEX(Rezultatai!$H$40:$DC$113,MATCH($A86,Rezultatai!$B$40:$B$113,0),MATCH(HJ$7,Rezultatai!$H$40:$DC$40,0)),"")</f>
        <v/>
      </c>
      <c r="HK86" s="759"/>
      <c r="HL86" s="759"/>
      <c r="HM86" s="760"/>
      <c r="HN86" s="762" t="str">
        <f ca="1">IFERROR(INDEX(Rezultatai!$H$40:$DC$113,MATCH($A86,Rezultatai!$B$40:$B$113,0),MATCH(HN$7,Rezultatai!$H$40:$DC$40,0)),"")</f>
        <v/>
      </c>
      <c r="HO86" s="759"/>
      <c r="HP86" s="759"/>
      <c r="HQ86" s="760"/>
      <c r="HR86" s="762" t="str">
        <f ca="1">IFERROR(INDEX(Rezultatai!$H$40:$DC$113,MATCH($A86,Rezultatai!$B$40:$B$113,0),MATCH(HR$7,Rezultatai!$H$40:$DC$40,0)),"")</f>
        <v/>
      </c>
      <c r="HS86" s="759"/>
      <c r="HT86" s="759"/>
      <c r="HU86" s="760"/>
      <c r="HV86" s="762" t="str">
        <f ca="1">IFERROR(INDEX(Rezultatai!$H$40:$DC$113,MATCH($A86,Rezultatai!$B$40:$B$113,0),MATCH(HV$7,Rezultatai!$H$40:$DC$40,0)),"")</f>
        <v/>
      </c>
      <c r="HW86" s="759"/>
      <c r="HX86" s="759"/>
      <c r="HY86" s="760"/>
      <c r="HZ86" s="762" t="str">
        <f ca="1">IFERROR(INDEX(Rezultatai!$H$40:$DC$113,MATCH($A86,Rezultatai!$B$40:$B$113,0),MATCH(HZ$7,Rezultatai!$H$40:$DC$40,0)),"")</f>
        <v/>
      </c>
      <c r="IA86" s="759"/>
      <c r="IB86" s="759"/>
      <c r="IC86" s="760"/>
      <c r="ID86" s="762" t="str">
        <f ca="1">IFERROR(INDEX(Rezultatai!$H$40:$DC$113,MATCH($A86,Rezultatai!$B$40:$B$113,0),MATCH(ID$7,Rezultatai!$H$40:$DC$40,0)),"")</f>
        <v/>
      </c>
      <c r="IE86" s="759"/>
      <c r="IF86" s="759"/>
      <c r="IG86" s="760"/>
      <c r="IH86" s="762" t="str">
        <f ca="1">IFERROR(INDEX(Rezultatai!$H$40:$DC$113,MATCH($A86,Rezultatai!$B$40:$B$113,0),MATCH(IH$7,Rezultatai!$H$40:$DC$40,0)),"")</f>
        <v/>
      </c>
      <c r="II86" s="759"/>
      <c r="IJ86" s="759"/>
      <c r="IK86" s="760"/>
      <c r="IL86" s="762" t="str">
        <f ca="1">IFERROR(INDEX(Rezultatai!$H$40:$DC$113,MATCH($A86,Rezultatai!$B$40:$B$113,0),MATCH(IL$7,Rezultatai!$H$40:$DC$40,0)),"")</f>
        <v/>
      </c>
      <c r="IM86" s="759"/>
      <c r="IN86" s="759"/>
      <c r="IO86" s="760"/>
      <c r="IP86" s="762" t="str">
        <f ca="1">IFERROR(INDEX(Rezultatai!$H$40:$DC$113,MATCH($A86,Rezultatai!$B$40:$B$113,0),MATCH(IP$7,Rezultatai!$H$40:$DC$40,0)),"")</f>
        <v/>
      </c>
      <c r="IQ86" s="759"/>
      <c r="IR86" s="759"/>
      <c r="IS86" s="760"/>
      <c r="IT86" s="762" t="str">
        <f ca="1">IFERROR(INDEX(Rezultatai!$H$40:$DC$113,MATCH($A86,Rezultatai!$B$40:$B$113,0),MATCH(IT$7,Rezultatai!$H$40:$DC$40,0)),"")</f>
        <v/>
      </c>
      <c r="IU86" s="759"/>
      <c r="IV86" s="759"/>
      <c r="IW86" s="760"/>
      <c r="IX86" s="762" t="str">
        <f ca="1">IFERROR(INDEX(Rezultatai!$H$40:$DC$113,MATCH($A86,Rezultatai!$B$40:$B$113,0),MATCH(IX$7,Rezultatai!$H$40:$DC$40,0)),"")</f>
        <v/>
      </c>
      <c r="IY86" s="759"/>
      <c r="IZ86" s="759"/>
      <c r="JA86" s="760"/>
      <c r="JB86" s="762" t="str">
        <f ca="1">IFERROR(INDEX(Rezultatai!$H$40:$DC$113,MATCH($A86,Rezultatai!$B$40:$B$113,0),MATCH(JB$7,Rezultatai!$H$40:$DC$40,0)),"")</f>
        <v/>
      </c>
      <c r="JC86" s="759"/>
      <c r="JD86" s="759"/>
      <c r="JE86" s="760"/>
      <c r="JF86" s="762" t="str">
        <f ca="1">IFERROR(INDEX(Rezultatai!$H$40:$DC$113,MATCH($A86,Rezultatai!$B$40:$B$113,0),MATCH(JF$7,Rezultatai!$H$40:$DC$40,0)),"")</f>
        <v/>
      </c>
      <c r="JG86" s="759"/>
      <c r="JH86" s="759"/>
      <c r="JI86" s="760"/>
      <c r="JJ86" s="762" t="str">
        <f ca="1">IFERROR(INDEX(Rezultatai!$H$40:$DC$113,MATCH($A86,Rezultatai!$B$40:$B$113,0),MATCH(JJ$7,Rezultatai!$H$40:$DC$40,0)),"")</f>
        <v/>
      </c>
      <c r="JK86" s="759"/>
      <c r="JL86" s="759"/>
      <c r="JM86" s="760"/>
      <c r="JN86" s="762" t="str">
        <f ca="1">IFERROR(INDEX(Rezultatai!$H$40:$DC$113,MATCH($A86,Rezultatai!$B$40:$B$113,0),MATCH(JN$7,Rezultatai!$H$40:$DC$40,0)),"")</f>
        <v/>
      </c>
      <c r="JO86" s="759"/>
      <c r="JP86" s="759"/>
      <c r="JQ86" s="760"/>
      <c r="JR86" s="762" t="str">
        <f ca="1">IFERROR(INDEX(Rezultatai!$H$40:$DC$113,MATCH($A86,Rezultatai!$B$40:$B$113,0),MATCH(JR$7,Rezultatai!$H$40:$DC$40,0)),"")</f>
        <v/>
      </c>
      <c r="JS86" s="759"/>
      <c r="JT86" s="759"/>
      <c r="JU86" s="760"/>
      <c r="JV86" s="762" t="str">
        <f ca="1">IFERROR(INDEX(Rezultatai!$H$40:$DC$113,MATCH($A86,Rezultatai!$B$40:$B$113,0),MATCH(JV$7,Rezultatai!$H$40:$DC$40,0)),"")</f>
        <v/>
      </c>
      <c r="JW86" s="759"/>
      <c r="JX86" s="759"/>
      <c r="JY86" s="760"/>
      <c r="JZ86" s="762" t="str">
        <f ca="1">IFERROR(INDEX(Rezultatai!$H$40:$DC$113,MATCH($A86,Rezultatai!$B$40:$B$113,0),MATCH(JZ$7,Rezultatai!$H$40:$DC$40,0)),"")</f>
        <v/>
      </c>
      <c r="KA86" s="759"/>
      <c r="KB86" s="759"/>
      <c r="KC86" s="760"/>
      <c r="KD86" s="762" t="str">
        <f ca="1">IFERROR(INDEX(Rezultatai!$H$40:$DC$113,MATCH($A86,Rezultatai!$B$40:$B$113,0),MATCH(KD$7,Rezultatai!$H$40:$DC$40,0)),"")</f>
        <v/>
      </c>
      <c r="KE86" s="759"/>
      <c r="KF86" s="759"/>
      <c r="KG86" s="760"/>
      <c r="KH86" s="762" t="str">
        <f ca="1">IFERROR(INDEX(Rezultatai!$H$40:$DC$113,MATCH($A86,Rezultatai!$B$40:$B$113,0),MATCH(KH$7,Rezultatai!$H$40:$DC$40,0)),"")</f>
        <v/>
      </c>
      <c r="KI86" s="759"/>
      <c r="KJ86" s="759"/>
      <c r="KK86" s="760"/>
      <c r="KL86" s="762" t="str">
        <f ca="1">IFERROR(INDEX(Rezultatai!$H$40:$DC$113,MATCH($A86,Rezultatai!$B$40:$B$113,0),MATCH(KL$7,Rezultatai!$H$40:$DC$40,0)),"")</f>
        <v/>
      </c>
      <c r="KM86" s="759"/>
      <c r="KN86" s="759"/>
      <c r="KO86" s="760"/>
      <c r="KP86" s="762" t="str">
        <f ca="1">IFERROR(INDEX(Rezultatai!$H$40:$DC$113,MATCH($A86,Rezultatai!$B$40:$B$113,0),MATCH(KP$7,Rezultatai!$H$40:$DC$40,0)),"")</f>
        <v/>
      </c>
      <c r="KQ86" s="759"/>
      <c r="KR86" s="759"/>
      <c r="KS86" s="760"/>
      <c r="KT86" s="762" t="str">
        <f ca="1">IFERROR(INDEX(Rezultatai!$H$40:$DC$113,MATCH($A86,Rezultatai!$B$40:$B$113,0),MATCH(KT$7,Rezultatai!$H$40:$DC$40,0)),"")</f>
        <v/>
      </c>
      <c r="KU86" s="759"/>
      <c r="KV86" s="759"/>
      <c r="KW86" s="760"/>
      <c r="KX86" s="762" t="str">
        <f ca="1">IFERROR(INDEX(Rezultatai!$H$40:$DC$113,MATCH($A86,Rezultatai!$B$40:$B$113,0),MATCH(KX$7,Rezultatai!$H$40:$DC$40,0)),"")</f>
        <v/>
      </c>
      <c r="KY86" s="759"/>
      <c r="KZ86" s="759"/>
      <c r="LA86" s="760"/>
      <c r="LB86" s="762" t="str">
        <f ca="1">IFERROR(INDEX(Rezultatai!$H$40:$DC$113,MATCH($A86,Rezultatai!$B$40:$B$113,0),MATCH(LB$7,Rezultatai!$H$40:$DC$40,0)),"")</f>
        <v/>
      </c>
      <c r="LC86" s="759"/>
      <c r="LD86" s="759"/>
      <c r="LE86" s="760"/>
      <c r="LF86" s="762" t="str">
        <f ca="1">IFERROR(INDEX(Rezultatai!$H$40:$DC$113,MATCH($A86,Rezultatai!$B$40:$B$113,0),MATCH(LF$7,Rezultatai!$H$40:$DC$40,0)),"")</f>
        <v/>
      </c>
      <c r="LG86" s="759"/>
      <c r="LH86" s="759"/>
      <c r="LI86" s="760"/>
      <c r="LJ86" s="762" t="str">
        <f ca="1">IFERROR(INDEX(Rezultatai!$H$40:$DC$113,MATCH($A86,Rezultatai!$B$40:$B$113,0),MATCH(LJ$7,Rezultatai!$H$40:$DC$40,0)),"")</f>
        <v/>
      </c>
      <c r="LK86" s="759"/>
      <c r="LL86" s="759"/>
      <c r="LM86" s="760"/>
    </row>
    <row r="87" spans="1:325" hidden="1">
      <c r="A87" s="474" t="str">
        <f>IF(OR(Data3!F10="Grand Total",Data3!F10=0),"",Data3!F10)</f>
        <v/>
      </c>
      <c r="B87" s="479" t="s">
        <v>554</v>
      </c>
      <c r="C87" s="517" t="str">
        <f ca="1">IFERROR(VLOOKUP(A87,Rezultatai!$B$44:$F$113,2,FALSE),"")</f>
        <v/>
      </c>
      <c r="D87" s="498">
        <f ca="1">SUMIF($F$6:$LM$6,"&lt;="&amp;PAL,$F87:$LM87)</f>
        <v>0</v>
      </c>
      <c r="E87" s="497"/>
      <c r="F87" s="762" t="str">
        <f ca="1">IFERROR(INDEX(Rezultatai!$H$40:$DC$113,MATCH($A87,Rezultatai!$B$40:$B$113,0),MATCH(F$7,Rezultatai!$H$40:$DC$40,0)),"")</f>
        <v/>
      </c>
      <c r="G87" s="759"/>
      <c r="H87" s="759"/>
      <c r="I87" s="760"/>
      <c r="J87" s="762" t="str">
        <f ca="1">IFERROR(INDEX(Rezultatai!$H$40:$DC$113,MATCH($A87,Rezultatai!$B$40:$B$113,0),MATCH(J$7,Rezultatai!$H$40:$DC$40,0)),"")</f>
        <v/>
      </c>
      <c r="K87" s="759"/>
      <c r="L87" s="759"/>
      <c r="M87" s="760"/>
      <c r="N87" s="762" t="str">
        <f ca="1">IFERROR(INDEX(Rezultatai!$H$40:$DC$113,MATCH($A87,Rezultatai!$B$40:$B$113,0),MATCH(N$7,Rezultatai!$H$40:$DC$40,0)),"")</f>
        <v/>
      </c>
      <c r="O87" s="759"/>
      <c r="P87" s="759"/>
      <c r="Q87" s="760"/>
      <c r="R87" s="762" t="str">
        <f ca="1">IFERROR(INDEX(Rezultatai!$H$40:$DC$113,MATCH($A87,Rezultatai!$B$40:$B$113,0),MATCH(R$7,Rezultatai!$H$40:$DC$40,0)),"")</f>
        <v/>
      </c>
      <c r="S87" s="759"/>
      <c r="T87" s="759"/>
      <c r="U87" s="760"/>
      <c r="V87" s="762" t="str">
        <f ca="1">IFERROR(INDEX(Rezultatai!$H$40:$DC$113,MATCH($A87,Rezultatai!$B$40:$B$113,0),MATCH(V$7,Rezultatai!$H$40:$DC$40,0)),"")</f>
        <v/>
      </c>
      <c r="W87" s="759"/>
      <c r="X87" s="759"/>
      <c r="Y87" s="760"/>
      <c r="Z87" s="762" t="str">
        <f ca="1">IFERROR(INDEX(Rezultatai!$H$40:$DC$113,MATCH($A87,Rezultatai!$B$40:$B$113,0),MATCH(Z$7,Rezultatai!$H$40:$DC$40,0)),"")</f>
        <v/>
      </c>
      <c r="AA87" s="759"/>
      <c r="AB87" s="759"/>
      <c r="AC87" s="760"/>
      <c r="AD87" s="762" t="str">
        <f ca="1">IFERROR(INDEX(Rezultatai!$H$40:$DC$113,MATCH($A87,Rezultatai!$B$40:$B$113,0),MATCH(AD$7,Rezultatai!$H$40:$DC$40,0)),"")</f>
        <v/>
      </c>
      <c r="AE87" s="759"/>
      <c r="AF87" s="759"/>
      <c r="AG87" s="760"/>
      <c r="AH87" s="762" t="str">
        <f ca="1">IFERROR(INDEX(Rezultatai!$H$40:$DC$113,MATCH($A87,Rezultatai!$B$40:$B$113,0),MATCH(AH$7,Rezultatai!$H$40:$DC$40,0)),"")</f>
        <v/>
      </c>
      <c r="AI87" s="759"/>
      <c r="AJ87" s="759"/>
      <c r="AK87" s="760"/>
      <c r="AL87" s="762" t="str">
        <f ca="1">IFERROR(INDEX(Rezultatai!$H$40:$DC$113,MATCH($A87,Rezultatai!$B$40:$B$113,0),MATCH(AL$7,Rezultatai!$H$40:$DC$40,0)),"")</f>
        <v/>
      </c>
      <c r="AM87" s="759"/>
      <c r="AN87" s="759"/>
      <c r="AO87" s="760"/>
      <c r="AP87" s="762" t="str">
        <f ca="1">IFERROR(INDEX(Rezultatai!$H$40:$DC$113,MATCH($A87,Rezultatai!$B$40:$B$113,0),MATCH(AP$7,Rezultatai!$H$40:$DC$40,0)),"")</f>
        <v/>
      </c>
      <c r="AQ87" s="759"/>
      <c r="AR87" s="759"/>
      <c r="AS87" s="760"/>
      <c r="AT87" s="762" t="str">
        <f ca="1">IFERROR(INDEX(Rezultatai!$H$40:$DC$113,MATCH($A87,Rezultatai!$B$40:$B$113,0),MATCH(AT$7,Rezultatai!$H$40:$DC$40,0)),"")</f>
        <v/>
      </c>
      <c r="AU87" s="759"/>
      <c r="AV87" s="759"/>
      <c r="AW87" s="760"/>
      <c r="AX87" s="762" t="str">
        <f ca="1">IFERROR(INDEX(Rezultatai!$H$40:$DC$113,MATCH($A87,Rezultatai!$B$40:$B$113,0),MATCH(AX$7,Rezultatai!$H$40:$DC$40,0)),"")</f>
        <v/>
      </c>
      <c r="AY87" s="759"/>
      <c r="AZ87" s="759"/>
      <c r="BA87" s="760"/>
      <c r="BB87" s="762" t="str">
        <f ca="1">IFERROR(INDEX(Rezultatai!$H$40:$DC$113,MATCH($A87,Rezultatai!$B$40:$B$113,0),MATCH(BB$7,Rezultatai!$H$40:$DC$40,0)),"")</f>
        <v/>
      </c>
      <c r="BC87" s="759"/>
      <c r="BD87" s="759"/>
      <c r="BE87" s="760"/>
      <c r="BF87" s="762" t="str">
        <f ca="1">IFERROR(INDEX(Rezultatai!$H$40:$DC$113,MATCH($A87,Rezultatai!$B$40:$B$113,0),MATCH(BF$7,Rezultatai!$H$40:$DC$40,0)),"")</f>
        <v/>
      </c>
      <c r="BG87" s="759"/>
      <c r="BH87" s="759"/>
      <c r="BI87" s="760"/>
      <c r="BJ87" s="762" t="str">
        <f ca="1">IFERROR(INDEX(Rezultatai!$H$40:$DC$113,MATCH($A87,Rezultatai!$B$40:$B$113,0),MATCH(BJ$7,Rezultatai!$H$40:$DC$40,0)),"")</f>
        <v/>
      </c>
      <c r="BK87" s="759"/>
      <c r="BL87" s="759"/>
      <c r="BM87" s="760"/>
      <c r="BN87" s="762" t="str">
        <f ca="1">IFERROR(INDEX(Rezultatai!$H$40:$DC$113,MATCH($A87,Rezultatai!$B$40:$B$113,0),MATCH(BN$7,Rezultatai!$H$40:$DC$40,0)),"")</f>
        <v/>
      </c>
      <c r="BO87" s="759"/>
      <c r="BP87" s="759"/>
      <c r="BQ87" s="760"/>
      <c r="BR87" s="762" t="str">
        <f ca="1">IFERROR(INDEX(Rezultatai!$H$40:$DC$113,MATCH($A87,Rezultatai!$B$40:$B$113,0),MATCH(BR$7,Rezultatai!$H$40:$DC$40,0)),"")</f>
        <v/>
      </c>
      <c r="BS87" s="759"/>
      <c r="BT87" s="759"/>
      <c r="BU87" s="760"/>
      <c r="BV87" s="762" t="str">
        <f ca="1">IFERROR(INDEX(Rezultatai!$H$40:$DC$113,MATCH($A87,Rezultatai!$B$40:$B$113,0),MATCH(BV$7,Rezultatai!$H$40:$DC$40,0)),"")</f>
        <v/>
      </c>
      <c r="BW87" s="759"/>
      <c r="BX87" s="759"/>
      <c r="BY87" s="760"/>
      <c r="BZ87" s="762" t="str">
        <f ca="1">IFERROR(INDEX(Rezultatai!$H$40:$DC$113,MATCH($A87,Rezultatai!$B$40:$B$113,0),MATCH(BZ$7,Rezultatai!$H$40:$DC$40,0)),"")</f>
        <v/>
      </c>
      <c r="CA87" s="759"/>
      <c r="CB87" s="759"/>
      <c r="CC87" s="760"/>
      <c r="CD87" s="762" t="str">
        <f ca="1">IFERROR(INDEX(Rezultatai!$H$40:$DC$113,MATCH($A87,Rezultatai!$B$40:$B$113,0),MATCH(CD$7,Rezultatai!$H$40:$DC$40,0)),"")</f>
        <v/>
      </c>
      <c r="CE87" s="759"/>
      <c r="CF87" s="759"/>
      <c r="CG87" s="760"/>
      <c r="CH87" s="762" t="str">
        <f ca="1">IFERROR(INDEX(Rezultatai!$H$40:$DC$113,MATCH($A87,Rezultatai!$B$40:$B$113,0),MATCH(CH$7,Rezultatai!$H$40:$DC$40,0)),"")</f>
        <v/>
      </c>
      <c r="CI87" s="759"/>
      <c r="CJ87" s="759"/>
      <c r="CK87" s="760"/>
      <c r="CL87" s="762" t="str">
        <f ca="1">IFERROR(INDEX(Rezultatai!$H$40:$DC$113,MATCH($A87,Rezultatai!$B$40:$B$113,0),MATCH(CL$7,Rezultatai!$H$40:$DC$40,0)),"")</f>
        <v/>
      </c>
      <c r="CM87" s="759"/>
      <c r="CN87" s="759"/>
      <c r="CO87" s="760"/>
      <c r="CP87" s="762" t="str">
        <f ca="1">IFERROR(INDEX(Rezultatai!$H$40:$DC$113,MATCH($A87,Rezultatai!$B$40:$B$113,0),MATCH(CP$7,Rezultatai!$H$40:$DC$40,0)),"")</f>
        <v/>
      </c>
      <c r="CQ87" s="759"/>
      <c r="CR87" s="759"/>
      <c r="CS87" s="760"/>
      <c r="CT87" s="762" t="str">
        <f ca="1">IFERROR(INDEX(Rezultatai!$H$40:$DC$113,MATCH($A87,Rezultatai!$B$40:$B$113,0),MATCH(CT$7,Rezultatai!$H$40:$DC$40,0)),"")</f>
        <v/>
      </c>
      <c r="CU87" s="759"/>
      <c r="CV87" s="759"/>
      <c r="CW87" s="760"/>
      <c r="CX87" s="762" t="str">
        <f ca="1">IFERROR(INDEX(Rezultatai!$H$40:$DC$113,MATCH($A87,Rezultatai!$B$40:$B$113,0),MATCH(CX$7,Rezultatai!$H$40:$DC$40,0)),"")</f>
        <v/>
      </c>
      <c r="CY87" s="759"/>
      <c r="CZ87" s="759"/>
      <c r="DA87" s="760"/>
      <c r="DB87" s="762" t="str">
        <f ca="1">IFERROR(INDEX(Rezultatai!$H$40:$DC$113,MATCH($A87,Rezultatai!$B$40:$B$113,0),MATCH(DB$7,Rezultatai!$H$40:$DC$40,0)),"")</f>
        <v/>
      </c>
      <c r="DC87" s="759"/>
      <c r="DD87" s="759"/>
      <c r="DE87" s="760"/>
      <c r="DF87" s="762" t="str">
        <f ca="1">IFERROR(INDEX(Rezultatai!$H$40:$DC$113,MATCH($A87,Rezultatai!$B$40:$B$113,0),MATCH(DF$7,Rezultatai!$H$40:$DC$40,0)),"")</f>
        <v/>
      </c>
      <c r="DG87" s="759"/>
      <c r="DH87" s="759"/>
      <c r="DI87" s="760"/>
      <c r="DJ87" s="762" t="str">
        <f ca="1">IFERROR(INDEX(Rezultatai!$H$40:$DC$113,MATCH($A87,Rezultatai!$B$40:$B$113,0),MATCH(DJ$7,Rezultatai!$H$40:$DC$40,0)),"")</f>
        <v/>
      </c>
      <c r="DK87" s="759"/>
      <c r="DL87" s="759"/>
      <c r="DM87" s="760"/>
      <c r="DN87" s="762" t="str">
        <f ca="1">IFERROR(INDEX(Rezultatai!$H$40:$DC$113,MATCH($A87,Rezultatai!$B$40:$B$113,0),MATCH(DN$7,Rezultatai!$H$40:$DC$40,0)),"")</f>
        <v/>
      </c>
      <c r="DO87" s="759"/>
      <c r="DP87" s="759"/>
      <c r="DQ87" s="760"/>
      <c r="DR87" s="762" t="str">
        <f ca="1">IFERROR(INDEX(Rezultatai!$H$40:$DC$113,MATCH($A87,Rezultatai!$B$40:$B$113,0),MATCH(DR$7,Rezultatai!$H$40:$DC$40,0)),"")</f>
        <v/>
      </c>
      <c r="DS87" s="759"/>
      <c r="DT87" s="759"/>
      <c r="DU87" s="760"/>
      <c r="DV87" s="762" t="str">
        <f ca="1">IFERROR(INDEX(Rezultatai!$H$40:$DC$113,MATCH($A87,Rezultatai!$B$40:$B$113,0),MATCH(DV$7,Rezultatai!$H$40:$DC$40,0)),"")</f>
        <v/>
      </c>
      <c r="DW87" s="759"/>
      <c r="DX87" s="759"/>
      <c r="DY87" s="760"/>
      <c r="DZ87" s="762" t="str">
        <f ca="1">IFERROR(INDEX(Rezultatai!$H$40:$DC$113,MATCH($A87,Rezultatai!$B$40:$B$113,0),MATCH(DZ$7,Rezultatai!$H$40:$DC$40,0)),"")</f>
        <v/>
      </c>
      <c r="EA87" s="759"/>
      <c r="EB87" s="759"/>
      <c r="EC87" s="760"/>
      <c r="ED87" s="762" t="str">
        <f ca="1">IFERROR(INDEX(Rezultatai!$H$40:$DC$113,MATCH($A87,Rezultatai!$B$40:$B$113,0),MATCH(ED$7,Rezultatai!$H$40:$DC$40,0)),"")</f>
        <v/>
      </c>
      <c r="EE87" s="759"/>
      <c r="EF87" s="759"/>
      <c r="EG87" s="760"/>
      <c r="EH87" s="762" t="str">
        <f ca="1">IFERROR(INDEX(Rezultatai!$H$40:$DC$113,MATCH($A87,Rezultatai!$B$40:$B$113,0),MATCH(EH$7,Rezultatai!$H$40:$DC$40,0)),"")</f>
        <v/>
      </c>
      <c r="EI87" s="759"/>
      <c r="EJ87" s="759"/>
      <c r="EK87" s="760"/>
      <c r="EL87" s="762" t="str">
        <f ca="1">IFERROR(INDEX(Rezultatai!$H$40:$DC$113,MATCH($A87,Rezultatai!$B$40:$B$113,0),MATCH(EL$7,Rezultatai!$H$40:$DC$40,0)),"")</f>
        <v/>
      </c>
      <c r="EM87" s="759"/>
      <c r="EN87" s="759"/>
      <c r="EO87" s="760"/>
      <c r="EP87" s="762" t="str">
        <f ca="1">IFERROR(INDEX(Rezultatai!$H$40:$DC$113,MATCH($A87,Rezultatai!$B$40:$B$113,0),MATCH(EP$7,Rezultatai!$H$40:$DC$40,0)),"")</f>
        <v/>
      </c>
      <c r="EQ87" s="759"/>
      <c r="ER87" s="759"/>
      <c r="ES87" s="760"/>
      <c r="ET87" s="762" t="str">
        <f ca="1">IFERROR(INDEX(Rezultatai!$H$40:$DC$113,MATCH($A87,Rezultatai!$B$40:$B$113,0),MATCH(ET$7,Rezultatai!$H$40:$DC$40,0)),"")</f>
        <v/>
      </c>
      <c r="EU87" s="759"/>
      <c r="EV87" s="759"/>
      <c r="EW87" s="760"/>
      <c r="EX87" s="762" t="str">
        <f ca="1">IFERROR(INDEX(Rezultatai!$H$40:$DC$113,MATCH($A87,Rezultatai!$B$40:$B$113,0),MATCH(EX$7,Rezultatai!$H$40:$DC$40,0)),"")</f>
        <v/>
      </c>
      <c r="EY87" s="759"/>
      <c r="EZ87" s="759"/>
      <c r="FA87" s="760"/>
      <c r="FB87" s="762" t="str">
        <f ca="1">IFERROR(INDEX(Rezultatai!$H$40:$DC$113,MATCH($A87,Rezultatai!$B$40:$B$113,0),MATCH(FB$7,Rezultatai!$H$40:$DC$40,0)),"")</f>
        <v/>
      </c>
      <c r="FC87" s="759"/>
      <c r="FD87" s="759"/>
      <c r="FE87" s="760"/>
      <c r="FF87" s="762" t="str">
        <f ca="1">IFERROR(INDEX(Rezultatai!$H$40:$DC$113,MATCH($A87,Rezultatai!$B$40:$B$113,0),MATCH(FF$7,Rezultatai!$H$40:$DC$40,0)),"")</f>
        <v/>
      </c>
      <c r="FG87" s="759"/>
      <c r="FH87" s="759"/>
      <c r="FI87" s="760"/>
      <c r="FJ87" s="762" t="str">
        <f ca="1">IFERROR(INDEX(Rezultatai!$H$40:$DC$113,MATCH($A87,Rezultatai!$B$40:$B$113,0),MATCH(FJ$7,Rezultatai!$H$40:$DC$40,0)),"")</f>
        <v/>
      </c>
      <c r="FK87" s="759"/>
      <c r="FL87" s="759"/>
      <c r="FM87" s="760"/>
      <c r="FN87" s="762" t="str">
        <f ca="1">IFERROR(INDEX(Rezultatai!$H$40:$DC$113,MATCH($A87,Rezultatai!$B$40:$B$113,0),MATCH(FN$7,Rezultatai!$H$40:$DC$40,0)),"")</f>
        <v/>
      </c>
      <c r="FO87" s="759"/>
      <c r="FP87" s="759"/>
      <c r="FQ87" s="760"/>
      <c r="FR87" s="762" t="str">
        <f ca="1">IFERROR(INDEX(Rezultatai!$H$40:$DC$113,MATCH($A87,Rezultatai!$B$40:$B$113,0),MATCH(FR$7,Rezultatai!$H$40:$DC$40,0)),"")</f>
        <v/>
      </c>
      <c r="FS87" s="759"/>
      <c r="FT87" s="759"/>
      <c r="FU87" s="760"/>
      <c r="FV87" s="762" t="str">
        <f ca="1">IFERROR(INDEX(Rezultatai!$H$40:$DC$113,MATCH($A87,Rezultatai!$B$40:$B$113,0),MATCH(FV$7,Rezultatai!$H$40:$DC$40,0)),"")</f>
        <v/>
      </c>
      <c r="FW87" s="759"/>
      <c r="FX87" s="759"/>
      <c r="FY87" s="760"/>
      <c r="FZ87" s="762" t="str">
        <f ca="1">IFERROR(INDEX(Rezultatai!$H$40:$DC$113,MATCH($A87,Rezultatai!$B$40:$B$113,0),MATCH(FZ$7,Rezultatai!$H$40:$DC$40,0)),"")</f>
        <v/>
      </c>
      <c r="GA87" s="759"/>
      <c r="GB87" s="759"/>
      <c r="GC87" s="760"/>
      <c r="GD87" s="762" t="str">
        <f ca="1">IFERROR(INDEX(Rezultatai!$H$40:$DC$113,MATCH($A87,Rezultatai!$B$40:$B$113,0),MATCH(GD$7,Rezultatai!$H$40:$DC$40,0)),"")</f>
        <v/>
      </c>
      <c r="GE87" s="759"/>
      <c r="GF87" s="759"/>
      <c r="GG87" s="760"/>
      <c r="GH87" s="762" t="str">
        <f ca="1">IFERROR(INDEX(Rezultatai!$H$40:$DC$113,MATCH($A87,Rezultatai!$B$40:$B$113,0),MATCH(GH$7,Rezultatai!$H$40:$DC$40,0)),"")</f>
        <v/>
      </c>
      <c r="GI87" s="759"/>
      <c r="GJ87" s="759"/>
      <c r="GK87" s="760"/>
      <c r="GL87" s="762" t="str">
        <f ca="1">IFERROR(INDEX(Rezultatai!$H$40:$DC$113,MATCH($A87,Rezultatai!$B$40:$B$113,0),MATCH(GL$7,Rezultatai!$H$40:$DC$40,0)),"")</f>
        <v/>
      </c>
      <c r="GM87" s="759"/>
      <c r="GN87" s="759"/>
      <c r="GO87" s="760"/>
      <c r="GP87" s="762" t="str">
        <f ca="1">IFERROR(INDEX(Rezultatai!$H$40:$DC$113,MATCH($A87,Rezultatai!$B$40:$B$113,0),MATCH(GP$7,Rezultatai!$H$40:$DC$40,0)),"")</f>
        <v/>
      </c>
      <c r="GQ87" s="759"/>
      <c r="GR87" s="759"/>
      <c r="GS87" s="760"/>
      <c r="GT87" s="762" t="str">
        <f ca="1">IFERROR(INDEX(Rezultatai!$H$40:$DC$113,MATCH($A87,Rezultatai!$B$40:$B$113,0),MATCH(GT$7,Rezultatai!$H$40:$DC$40,0)),"")</f>
        <v/>
      </c>
      <c r="GU87" s="759"/>
      <c r="GV87" s="759"/>
      <c r="GW87" s="760"/>
      <c r="GX87" s="762" t="str">
        <f ca="1">IFERROR(INDEX(Rezultatai!$H$40:$DC$113,MATCH($A87,Rezultatai!$B$40:$B$113,0),MATCH(GX$7,Rezultatai!$H$40:$DC$40,0)),"")</f>
        <v/>
      </c>
      <c r="GY87" s="759"/>
      <c r="GZ87" s="759"/>
      <c r="HA87" s="760"/>
      <c r="HB87" s="762" t="str">
        <f ca="1">IFERROR(INDEX(Rezultatai!$H$40:$DC$113,MATCH($A87,Rezultatai!$B$40:$B$113,0),MATCH(HB$7,Rezultatai!$H$40:$DC$40,0)),"")</f>
        <v/>
      </c>
      <c r="HC87" s="759"/>
      <c r="HD87" s="759"/>
      <c r="HE87" s="760"/>
      <c r="HF87" s="762" t="str">
        <f ca="1">IFERROR(INDEX(Rezultatai!$H$40:$DC$113,MATCH($A87,Rezultatai!$B$40:$B$113,0),MATCH(HF$7,Rezultatai!$H$40:$DC$40,0)),"")</f>
        <v/>
      </c>
      <c r="HG87" s="759"/>
      <c r="HH87" s="759"/>
      <c r="HI87" s="760"/>
      <c r="HJ87" s="762" t="str">
        <f ca="1">IFERROR(INDEX(Rezultatai!$H$40:$DC$113,MATCH($A87,Rezultatai!$B$40:$B$113,0),MATCH(HJ$7,Rezultatai!$H$40:$DC$40,0)),"")</f>
        <v/>
      </c>
      <c r="HK87" s="759"/>
      <c r="HL87" s="759"/>
      <c r="HM87" s="760"/>
      <c r="HN87" s="762" t="str">
        <f ca="1">IFERROR(INDEX(Rezultatai!$H$40:$DC$113,MATCH($A87,Rezultatai!$B$40:$B$113,0),MATCH(HN$7,Rezultatai!$H$40:$DC$40,0)),"")</f>
        <v/>
      </c>
      <c r="HO87" s="759"/>
      <c r="HP87" s="759"/>
      <c r="HQ87" s="760"/>
      <c r="HR87" s="762" t="str">
        <f ca="1">IFERROR(INDEX(Rezultatai!$H$40:$DC$113,MATCH($A87,Rezultatai!$B$40:$B$113,0),MATCH(HR$7,Rezultatai!$H$40:$DC$40,0)),"")</f>
        <v/>
      </c>
      <c r="HS87" s="759"/>
      <c r="HT87" s="759"/>
      <c r="HU87" s="760"/>
      <c r="HV87" s="762" t="str">
        <f ca="1">IFERROR(INDEX(Rezultatai!$H$40:$DC$113,MATCH($A87,Rezultatai!$B$40:$B$113,0),MATCH(HV$7,Rezultatai!$H$40:$DC$40,0)),"")</f>
        <v/>
      </c>
      <c r="HW87" s="759"/>
      <c r="HX87" s="759"/>
      <c r="HY87" s="760"/>
      <c r="HZ87" s="762" t="str">
        <f ca="1">IFERROR(INDEX(Rezultatai!$H$40:$DC$113,MATCH($A87,Rezultatai!$B$40:$B$113,0),MATCH(HZ$7,Rezultatai!$H$40:$DC$40,0)),"")</f>
        <v/>
      </c>
      <c r="IA87" s="759"/>
      <c r="IB87" s="759"/>
      <c r="IC87" s="760"/>
      <c r="ID87" s="762" t="str">
        <f ca="1">IFERROR(INDEX(Rezultatai!$H$40:$DC$113,MATCH($A87,Rezultatai!$B$40:$B$113,0),MATCH(ID$7,Rezultatai!$H$40:$DC$40,0)),"")</f>
        <v/>
      </c>
      <c r="IE87" s="759"/>
      <c r="IF87" s="759"/>
      <c r="IG87" s="760"/>
      <c r="IH87" s="762" t="str">
        <f ca="1">IFERROR(INDEX(Rezultatai!$H$40:$DC$113,MATCH($A87,Rezultatai!$B$40:$B$113,0),MATCH(IH$7,Rezultatai!$H$40:$DC$40,0)),"")</f>
        <v/>
      </c>
      <c r="II87" s="759"/>
      <c r="IJ87" s="759"/>
      <c r="IK87" s="760"/>
      <c r="IL87" s="762" t="str">
        <f ca="1">IFERROR(INDEX(Rezultatai!$H$40:$DC$113,MATCH($A87,Rezultatai!$B$40:$B$113,0),MATCH(IL$7,Rezultatai!$H$40:$DC$40,0)),"")</f>
        <v/>
      </c>
      <c r="IM87" s="759"/>
      <c r="IN87" s="759"/>
      <c r="IO87" s="760"/>
      <c r="IP87" s="762" t="str">
        <f ca="1">IFERROR(INDEX(Rezultatai!$H$40:$DC$113,MATCH($A87,Rezultatai!$B$40:$B$113,0),MATCH(IP$7,Rezultatai!$H$40:$DC$40,0)),"")</f>
        <v/>
      </c>
      <c r="IQ87" s="759"/>
      <c r="IR87" s="759"/>
      <c r="IS87" s="760"/>
      <c r="IT87" s="762" t="str">
        <f ca="1">IFERROR(INDEX(Rezultatai!$H$40:$DC$113,MATCH($A87,Rezultatai!$B$40:$B$113,0),MATCH(IT$7,Rezultatai!$H$40:$DC$40,0)),"")</f>
        <v/>
      </c>
      <c r="IU87" s="759"/>
      <c r="IV87" s="759"/>
      <c r="IW87" s="760"/>
      <c r="IX87" s="762" t="str">
        <f ca="1">IFERROR(INDEX(Rezultatai!$H$40:$DC$113,MATCH($A87,Rezultatai!$B$40:$B$113,0),MATCH(IX$7,Rezultatai!$H$40:$DC$40,0)),"")</f>
        <v/>
      </c>
      <c r="IY87" s="759"/>
      <c r="IZ87" s="759"/>
      <c r="JA87" s="760"/>
      <c r="JB87" s="762" t="str">
        <f ca="1">IFERROR(INDEX(Rezultatai!$H$40:$DC$113,MATCH($A87,Rezultatai!$B$40:$B$113,0),MATCH(JB$7,Rezultatai!$H$40:$DC$40,0)),"")</f>
        <v/>
      </c>
      <c r="JC87" s="759"/>
      <c r="JD87" s="759"/>
      <c r="JE87" s="760"/>
      <c r="JF87" s="762" t="str">
        <f ca="1">IFERROR(INDEX(Rezultatai!$H$40:$DC$113,MATCH($A87,Rezultatai!$B$40:$B$113,0),MATCH(JF$7,Rezultatai!$H$40:$DC$40,0)),"")</f>
        <v/>
      </c>
      <c r="JG87" s="759"/>
      <c r="JH87" s="759"/>
      <c r="JI87" s="760"/>
      <c r="JJ87" s="762" t="str">
        <f ca="1">IFERROR(INDEX(Rezultatai!$H$40:$DC$113,MATCH($A87,Rezultatai!$B$40:$B$113,0),MATCH(JJ$7,Rezultatai!$H$40:$DC$40,0)),"")</f>
        <v/>
      </c>
      <c r="JK87" s="759"/>
      <c r="JL87" s="759"/>
      <c r="JM87" s="760"/>
      <c r="JN87" s="762" t="str">
        <f ca="1">IFERROR(INDEX(Rezultatai!$H$40:$DC$113,MATCH($A87,Rezultatai!$B$40:$B$113,0),MATCH(JN$7,Rezultatai!$H$40:$DC$40,0)),"")</f>
        <v/>
      </c>
      <c r="JO87" s="759"/>
      <c r="JP87" s="759"/>
      <c r="JQ87" s="760"/>
      <c r="JR87" s="762" t="str">
        <f ca="1">IFERROR(INDEX(Rezultatai!$H$40:$DC$113,MATCH($A87,Rezultatai!$B$40:$B$113,0),MATCH(JR$7,Rezultatai!$H$40:$DC$40,0)),"")</f>
        <v/>
      </c>
      <c r="JS87" s="759"/>
      <c r="JT87" s="759"/>
      <c r="JU87" s="760"/>
      <c r="JV87" s="762" t="str">
        <f ca="1">IFERROR(INDEX(Rezultatai!$H$40:$DC$113,MATCH($A87,Rezultatai!$B$40:$B$113,0),MATCH(JV$7,Rezultatai!$H$40:$DC$40,0)),"")</f>
        <v/>
      </c>
      <c r="JW87" s="759"/>
      <c r="JX87" s="759"/>
      <c r="JY87" s="760"/>
      <c r="JZ87" s="762" t="str">
        <f ca="1">IFERROR(INDEX(Rezultatai!$H$40:$DC$113,MATCH($A87,Rezultatai!$B$40:$B$113,0),MATCH(JZ$7,Rezultatai!$H$40:$DC$40,0)),"")</f>
        <v/>
      </c>
      <c r="KA87" s="759"/>
      <c r="KB87" s="759"/>
      <c r="KC87" s="760"/>
      <c r="KD87" s="762" t="str">
        <f ca="1">IFERROR(INDEX(Rezultatai!$H$40:$DC$113,MATCH($A87,Rezultatai!$B$40:$B$113,0),MATCH(KD$7,Rezultatai!$H$40:$DC$40,0)),"")</f>
        <v/>
      </c>
      <c r="KE87" s="759"/>
      <c r="KF87" s="759"/>
      <c r="KG87" s="760"/>
      <c r="KH87" s="762" t="str">
        <f ca="1">IFERROR(INDEX(Rezultatai!$H$40:$DC$113,MATCH($A87,Rezultatai!$B$40:$B$113,0),MATCH(KH$7,Rezultatai!$H$40:$DC$40,0)),"")</f>
        <v/>
      </c>
      <c r="KI87" s="759"/>
      <c r="KJ87" s="759"/>
      <c r="KK87" s="760"/>
      <c r="KL87" s="762" t="str">
        <f ca="1">IFERROR(INDEX(Rezultatai!$H$40:$DC$113,MATCH($A87,Rezultatai!$B$40:$B$113,0),MATCH(KL$7,Rezultatai!$H$40:$DC$40,0)),"")</f>
        <v/>
      </c>
      <c r="KM87" s="759"/>
      <c r="KN87" s="759"/>
      <c r="KO87" s="760"/>
      <c r="KP87" s="762" t="str">
        <f ca="1">IFERROR(INDEX(Rezultatai!$H$40:$DC$113,MATCH($A87,Rezultatai!$B$40:$B$113,0),MATCH(KP$7,Rezultatai!$H$40:$DC$40,0)),"")</f>
        <v/>
      </c>
      <c r="KQ87" s="759"/>
      <c r="KR87" s="759"/>
      <c r="KS87" s="760"/>
      <c r="KT87" s="762" t="str">
        <f ca="1">IFERROR(INDEX(Rezultatai!$H$40:$DC$113,MATCH($A87,Rezultatai!$B$40:$B$113,0),MATCH(KT$7,Rezultatai!$H$40:$DC$40,0)),"")</f>
        <v/>
      </c>
      <c r="KU87" s="759"/>
      <c r="KV87" s="759"/>
      <c r="KW87" s="760"/>
      <c r="KX87" s="762" t="str">
        <f ca="1">IFERROR(INDEX(Rezultatai!$H$40:$DC$113,MATCH($A87,Rezultatai!$B$40:$B$113,0),MATCH(KX$7,Rezultatai!$H$40:$DC$40,0)),"")</f>
        <v/>
      </c>
      <c r="KY87" s="759"/>
      <c r="KZ87" s="759"/>
      <c r="LA87" s="760"/>
      <c r="LB87" s="762" t="str">
        <f ca="1">IFERROR(INDEX(Rezultatai!$H$40:$DC$113,MATCH($A87,Rezultatai!$B$40:$B$113,0),MATCH(LB$7,Rezultatai!$H$40:$DC$40,0)),"")</f>
        <v/>
      </c>
      <c r="LC87" s="759"/>
      <c r="LD87" s="759"/>
      <c r="LE87" s="760"/>
      <c r="LF87" s="762" t="str">
        <f ca="1">IFERROR(INDEX(Rezultatai!$H$40:$DC$113,MATCH($A87,Rezultatai!$B$40:$B$113,0),MATCH(LF$7,Rezultatai!$H$40:$DC$40,0)),"")</f>
        <v/>
      </c>
      <c r="LG87" s="759"/>
      <c r="LH87" s="759"/>
      <c r="LI87" s="760"/>
      <c r="LJ87" s="762" t="str">
        <f ca="1">IFERROR(INDEX(Rezultatai!$H$40:$DC$113,MATCH($A87,Rezultatai!$B$40:$B$113,0),MATCH(LJ$7,Rezultatai!$H$40:$DC$40,0)),"")</f>
        <v/>
      </c>
      <c r="LK87" s="759"/>
      <c r="LL87" s="759"/>
      <c r="LM87" s="760"/>
    </row>
    <row r="88" spans="1:325">
      <c r="A88" s="474"/>
      <c r="B88" s="524" t="s">
        <v>444</v>
      </c>
      <c r="C88" s="525" t="s">
        <v>523</v>
      </c>
      <c r="D88" s="529">
        <f ca="1">SUM(D89:D90)</f>
        <v>423943003</v>
      </c>
      <c r="E88" s="505"/>
      <c r="F88" s="741">
        <f ca="1">SUM(F89:I90)</f>
        <v>0</v>
      </c>
      <c r="G88" s="742"/>
      <c r="H88" s="742"/>
      <c r="I88" s="743"/>
      <c r="J88" s="741">
        <f t="shared" ref="J88" ca="1" si="77">SUM(J89:M90)</f>
        <v>0</v>
      </c>
      <c r="K88" s="742"/>
      <c r="L88" s="742"/>
      <c r="M88" s="743"/>
      <c r="N88" s="741">
        <f t="shared" ref="N88" ca="1" si="78">SUM(N89:Q90)</f>
        <v>11330000</v>
      </c>
      <c r="O88" s="742"/>
      <c r="P88" s="742"/>
      <c r="Q88" s="743"/>
      <c r="R88" s="741">
        <f t="shared" ref="R88" ca="1" si="79">SUM(R89:U90)</f>
        <v>24400700</v>
      </c>
      <c r="S88" s="742"/>
      <c r="T88" s="742"/>
      <c r="U88" s="743"/>
      <c r="V88" s="741">
        <f t="shared" ref="V88" ca="1" si="80">SUM(V89:Y90)</f>
        <v>39338172</v>
      </c>
      <c r="W88" s="742"/>
      <c r="X88" s="742"/>
      <c r="Y88" s="743"/>
      <c r="Z88" s="741">
        <f t="shared" ref="Z88" ca="1" si="81">SUM(Z89:AC90)</f>
        <v>56275441</v>
      </c>
      <c r="AA88" s="742"/>
      <c r="AB88" s="742"/>
      <c r="AC88" s="743"/>
      <c r="AD88" s="741">
        <f t="shared" ref="AD88" ca="1" si="82">SUM(AD89:AG90)</f>
        <v>75352815</v>
      </c>
      <c r="AE88" s="742"/>
      <c r="AF88" s="742"/>
      <c r="AG88" s="743"/>
      <c r="AH88" s="741">
        <f t="shared" ref="AH88" ca="1" si="83">SUM(AH89:AK90)</f>
        <v>96718236</v>
      </c>
      <c r="AI88" s="742"/>
      <c r="AJ88" s="742"/>
      <c r="AK88" s="743"/>
      <c r="AL88" s="741">
        <f t="shared" ref="AL88" ca="1" si="84">SUM(AL89:AO90)</f>
        <v>120527639</v>
      </c>
      <c r="AM88" s="742"/>
      <c r="AN88" s="742"/>
      <c r="AO88" s="743"/>
      <c r="AP88" s="741">
        <f t="shared" ref="AP88" ca="1" si="85">SUM(AP89:AS90)</f>
        <v>0</v>
      </c>
      <c r="AQ88" s="742"/>
      <c r="AR88" s="742"/>
      <c r="AS88" s="743"/>
      <c r="AT88" s="741">
        <f t="shared" ref="AT88" ca="1" si="86">SUM(AT89:AW90)</f>
        <v>0</v>
      </c>
      <c r="AU88" s="742"/>
      <c r="AV88" s="742"/>
      <c r="AW88" s="743"/>
      <c r="AX88" s="741">
        <f t="shared" ref="AX88" ca="1" si="87">SUM(AX89:BA90)</f>
        <v>0</v>
      </c>
      <c r="AY88" s="742"/>
      <c r="AZ88" s="742"/>
      <c r="BA88" s="743"/>
      <c r="BB88" s="741">
        <f t="shared" ref="BB88" ca="1" si="88">SUM(BB89:BE90)</f>
        <v>0</v>
      </c>
      <c r="BC88" s="742"/>
      <c r="BD88" s="742"/>
      <c r="BE88" s="743"/>
      <c r="BF88" s="741">
        <f t="shared" ref="BF88" ca="1" si="89">SUM(BF89:BI90)</f>
        <v>0</v>
      </c>
      <c r="BG88" s="742"/>
      <c r="BH88" s="742"/>
      <c r="BI88" s="743"/>
      <c r="BJ88" s="741">
        <f t="shared" ref="BJ88" ca="1" si="90">SUM(BJ89:BM90)</f>
        <v>0</v>
      </c>
      <c r="BK88" s="742"/>
      <c r="BL88" s="742"/>
      <c r="BM88" s="743"/>
      <c r="BN88" s="741">
        <f t="shared" ref="BN88" ca="1" si="91">SUM(BN89:BQ90)</f>
        <v>0</v>
      </c>
      <c r="BO88" s="742"/>
      <c r="BP88" s="742"/>
      <c r="BQ88" s="743"/>
      <c r="BR88" s="741">
        <f t="shared" ref="BR88" ca="1" si="92">SUM(BR89:BU90)</f>
        <v>0</v>
      </c>
      <c r="BS88" s="742"/>
      <c r="BT88" s="742"/>
      <c r="BU88" s="743"/>
      <c r="BV88" s="741">
        <f t="shared" ref="BV88" ca="1" si="93">SUM(BV89:BY90)</f>
        <v>0</v>
      </c>
      <c r="BW88" s="742"/>
      <c r="BX88" s="742"/>
      <c r="BY88" s="743"/>
      <c r="BZ88" s="741">
        <f t="shared" ref="BZ88" ca="1" si="94">SUM(BZ89:CC90)</f>
        <v>0</v>
      </c>
      <c r="CA88" s="742"/>
      <c r="CB88" s="742"/>
      <c r="CC88" s="743"/>
      <c r="CD88" s="741">
        <f t="shared" ref="CD88" ca="1" si="95">SUM(CD89:CG90)</f>
        <v>0</v>
      </c>
      <c r="CE88" s="742"/>
      <c r="CF88" s="742"/>
      <c r="CG88" s="743"/>
      <c r="CH88" s="741">
        <f t="shared" ref="CH88" ca="1" si="96">SUM(CH89:CK90)</f>
        <v>0</v>
      </c>
      <c r="CI88" s="742"/>
      <c r="CJ88" s="742"/>
      <c r="CK88" s="743"/>
      <c r="CL88" s="741">
        <f t="shared" ref="CL88" ca="1" si="97">SUM(CL89:CO90)</f>
        <v>0</v>
      </c>
      <c r="CM88" s="742"/>
      <c r="CN88" s="742"/>
      <c r="CO88" s="743"/>
      <c r="CP88" s="741">
        <f t="shared" ref="CP88" ca="1" si="98">SUM(CP89:CS90)</f>
        <v>0</v>
      </c>
      <c r="CQ88" s="742"/>
      <c r="CR88" s="742"/>
      <c r="CS88" s="743"/>
      <c r="CT88" s="741">
        <f t="shared" ref="CT88" ca="1" si="99">SUM(CT89:CW90)</f>
        <v>0</v>
      </c>
      <c r="CU88" s="742"/>
      <c r="CV88" s="742"/>
      <c r="CW88" s="743"/>
      <c r="CX88" s="741">
        <f t="shared" ref="CX88" ca="1" si="100">SUM(CX89:DA90)</f>
        <v>0</v>
      </c>
      <c r="CY88" s="742"/>
      <c r="CZ88" s="742"/>
      <c r="DA88" s="743"/>
      <c r="DB88" s="741">
        <f t="shared" ref="DB88" ca="1" si="101">SUM(DB89:DE90)</f>
        <v>0</v>
      </c>
      <c r="DC88" s="742"/>
      <c r="DD88" s="742"/>
      <c r="DE88" s="743"/>
      <c r="DF88" s="741">
        <f t="shared" ref="DF88" ca="1" si="102">SUM(DF89:DI90)</f>
        <v>0</v>
      </c>
      <c r="DG88" s="742"/>
      <c r="DH88" s="742"/>
      <c r="DI88" s="743"/>
      <c r="DJ88" s="741">
        <f t="shared" ref="DJ88" ca="1" si="103">SUM(DJ89:DM90)</f>
        <v>0</v>
      </c>
      <c r="DK88" s="742"/>
      <c r="DL88" s="742"/>
      <c r="DM88" s="743"/>
      <c r="DN88" s="741">
        <f t="shared" ref="DN88" ca="1" si="104">SUM(DN89:DQ90)</f>
        <v>0</v>
      </c>
      <c r="DO88" s="742"/>
      <c r="DP88" s="742"/>
      <c r="DQ88" s="743"/>
      <c r="DR88" s="741">
        <f t="shared" ref="DR88" ca="1" si="105">SUM(DR89:DU90)</f>
        <v>0</v>
      </c>
      <c r="DS88" s="742"/>
      <c r="DT88" s="742"/>
      <c r="DU88" s="743"/>
      <c r="DV88" s="741">
        <f t="shared" ref="DV88" ca="1" si="106">SUM(DV89:DY90)</f>
        <v>0</v>
      </c>
      <c r="DW88" s="742"/>
      <c r="DX88" s="742"/>
      <c r="DY88" s="743"/>
      <c r="DZ88" s="741">
        <f t="shared" ref="DZ88" ca="1" si="107">SUM(DZ89:EC90)</f>
        <v>0</v>
      </c>
      <c r="EA88" s="742"/>
      <c r="EB88" s="742"/>
      <c r="EC88" s="743"/>
      <c r="ED88" s="741">
        <f t="shared" ref="ED88" ca="1" si="108">SUM(ED89:EG90)</f>
        <v>0</v>
      </c>
      <c r="EE88" s="742"/>
      <c r="EF88" s="742"/>
      <c r="EG88" s="743"/>
      <c r="EH88" s="741">
        <f t="shared" ref="EH88" ca="1" si="109">SUM(EH89:EK90)</f>
        <v>0</v>
      </c>
      <c r="EI88" s="742"/>
      <c r="EJ88" s="742"/>
      <c r="EK88" s="743"/>
      <c r="EL88" s="741">
        <f t="shared" ref="EL88" ca="1" si="110">SUM(EL89:EO90)</f>
        <v>0</v>
      </c>
      <c r="EM88" s="742"/>
      <c r="EN88" s="742"/>
      <c r="EO88" s="743"/>
      <c r="EP88" s="741">
        <f t="shared" ref="EP88" ca="1" si="111">SUM(EP89:ES90)</f>
        <v>0</v>
      </c>
      <c r="EQ88" s="742"/>
      <c r="ER88" s="742"/>
      <c r="ES88" s="743"/>
      <c r="ET88" s="741">
        <f t="shared" ref="ET88" ca="1" si="112">SUM(ET89:EW90)</f>
        <v>0</v>
      </c>
      <c r="EU88" s="742"/>
      <c r="EV88" s="742"/>
      <c r="EW88" s="743"/>
      <c r="EX88" s="741">
        <f t="shared" ref="EX88" ca="1" si="113">SUM(EX89:FA90)</f>
        <v>0</v>
      </c>
      <c r="EY88" s="742"/>
      <c r="EZ88" s="742"/>
      <c r="FA88" s="743"/>
      <c r="FB88" s="741">
        <f t="shared" ref="FB88" ca="1" si="114">SUM(FB89:FE90)</f>
        <v>0</v>
      </c>
      <c r="FC88" s="742"/>
      <c r="FD88" s="742"/>
      <c r="FE88" s="743"/>
      <c r="FF88" s="741">
        <f t="shared" ref="FF88" ca="1" si="115">SUM(FF89:FI90)</f>
        <v>0</v>
      </c>
      <c r="FG88" s="742"/>
      <c r="FH88" s="742"/>
      <c r="FI88" s="743"/>
      <c r="FJ88" s="741">
        <f t="shared" ref="FJ88" ca="1" si="116">SUM(FJ89:FM90)</f>
        <v>0</v>
      </c>
      <c r="FK88" s="742"/>
      <c r="FL88" s="742"/>
      <c r="FM88" s="743"/>
      <c r="FN88" s="741">
        <f t="shared" ref="FN88" ca="1" si="117">SUM(FN89:FQ90)</f>
        <v>0</v>
      </c>
      <c r="FO88" s="742"/>
      <c r="FP88" s="742"/>
      <c r="FQ88" s="743"/>
      <c r="FR88" s="741">
        <f t="shared" ref="FR88" ca="1" si="118">SUM(FR89:FU90)</f>
        <v>0</v>
      </c>
      <c r="FS88" s="742"/>
      <c r="FT88" s="742"/>
      <c r="FU88" s="743"/>
      <c r="FV88" s="741">
        <f t="shared" ref="FV88" ca="1" si="119">SUM(FV89:FY90)</f>
        <v>0</v>
      </c>
      <c r="FW88" s="742"/>
      <c r="FX88" s="742"/>
      <c r="FY88" s="743"/>
      <c r="FZ88" s="741">
        <f t="shared" ref="FZ88" ca="1" si="120">SUM(FZ89:GC90)</f>
        <v>0</v>
      </c>
      <c r="GA88" s="742"/>
      <c r="GB88" s="742"/>
      <c r="GC88" s="743"/>
      <c r="GD88" s="741">
        <f t="shared" ref="GD88" ca="1" si="121">SUM(GD89:GG90)</f>
        <v>0</v>
      </c>
      <c r="GE88" s="742"/>
      <c r="GF88" s="742"/>
      <c r="GG88" s="743"/>
      <c r="GH88" s="741">
        <f t="shared" ref="GH88" ca="1" si="122">SUM(GH89:GK90)</f>
        <v>0</v>
      </c>
      <c r="GI88" s="742"/>
      <c r="GJ88" s="742"/>
      <c r="GK88" s="743"/>
      <c r="GL88" s="741">
        <f t="shared" ref="GL88" ca="1" si="123">SUM(GL89:GO90)</f>
        <v>0</v>
      </c>
      <c r="GM88" s="742"/>
      <c r="GN88" s="742"/>
      <c r="GO88" s="743"/>
      <c r="GP88" s="741">
        <f t="shared" ref="GP88" ca="1" si="124">SUM(GP89:GS90)</f>
        <v>0</v>
      </c>
      <c r="GQ88" s="742"/>
      <c r="GR88" s="742"/>
      <c r="GS88" s="743"/>
      <c r="GT88" s="741">
        <f t="shared" ref="GT88" ca="1" si="125">SUM(GT89:GW90)</f>
        <v>0</v>
      </c>
      <c r="GU88" s="742"/>
      <c r="GV88" s="742"/>
      <c r="GW88" s="743"/>
      <c r="GX88" s="741">
        <f t="shared" ref="GX88" ca="1" si="126">SUM(GX89:HA90)</f>
        <v>0</v>
      </c>
      <c r="GY88" s="742"/>
      <c r="GZ88" s="742"/>
      <c r="HA88" s="743"/>
      <c r="HB88" s="741">
        <f t="shared" ref="HB88" ca="1" si="127">SUM(HB89:HE90)</f>
        <v>0</v>
      </c>
      <c r="HC88" s="742"/>
      <c r="HD88" s="742"/>
      <c r="HE88" s="743"/>
      <c r="HF88" s="741">
        <f t="shared" ref="HF88" ca="1" si="128">SUM(HF89:HI90)</f>
        <v>0</v>
      </c>
      <c r="HG88" s="742"/>
      <c r="HH88" s="742"/>
      <c r="HI88" s="743"/>
      <c r="HJ88" s="741">
        <f t="shared" ref="HJ88" ca="1" si="129">SUM(HJ89:HM90)</f>
        <v>0</v>
      </c>
      <c r="HK88" s="742"/>
      <c r="HL88" s="742"/>
      <c r="HM88" s="743"/>
      <c r="HN88" s="741">
        <f t="shared" ref="HN88" ca="1" si="130">SUM(HN89:HQ90)</f>
        <v>0</v>
      </c>
      <c r="HO88" s="742"/>
      <c r="HP88" s="742"/>
      <c r="HQ88" s="743"/>
      <c r="HR88" s="741">
        <f t="shared" ref="HR88" ca="1" si="131">SUM(HR89:HU90)</f>
        <v>0</v>
      </c>
      <c r="HS88" s="742"/>
      <c r="HT88" s="742"/>
      <c r="HU88" s="743"/>
      <c r="HV88" s="741">
        <f t="shared" ref="HV88" ca="1" si="132">SUM(HV89:HY90)</f>
        <v>0</v>
      </c>
      <c r="HW88" s="742"/>
      <c r="HX88" s="742"/>
      <c r="HY88" s="743"/>
      <c r="HZ88" s="741">
        <f t="shared" ref="HZ88" ca="1" si="133">SUM(HZ89:IC90)</f>
        <v>0</v>
      </c>
      <c r="IA88" s="742"/>
      <c r="IB88" s="742"/>
      <c r="IC88" s="743"/>
      <c r="ID88" s="741">
        <f t="shared" ref="ID88" ca="1" si="134">SUM(ID89:IG90)</f>
        <v>0</v>
      </c>
      <c r="IE88" s="742"/>
      <c r="IF88" s="742"/>
      <c r="IG88" s="743"/>
      <c r="IH88" s="741">
        <f t="shared" ref="IH88" ca="1" si="135">SUM(IH89:IK90)</f>
        <v>0</v>
      </c>
      <c r="II88" s="742"/>
      <c r="IJ88" s="742"/>
      <c r="IK88" s="743"/>
      <c r="IL88" s="741">
        <f t="shared" ref="IL88" ca="1" si="136">SUM(IL89:IO90)</f>
        <v>0</v>
      </c>
      <c r="IM88" s="742"/>
      <c r="IN88" s="742"/>
      <c r="IO88" s="743"/>
      <c r="IP88" s="741">
        <f t="shared" ref="IP88" ca="1" si="137">SUM(IP89:IS90)</f>
        <v>0</v>
      </c>
      <c r="IQ88" s="742"/>
      <c r="IR88" s="742"/>
      <c r="IS88" s="743"/>
      <c r="IT88" s="741">
        <f t="shared" ref="IT88" ca="1" si="138">SUM(IT89:IW90)</f>
        <v>0</v>
      </c>
      <c r="IU88" s="742"/>
      <c r="IV88" s="742"/>
      <c r="IW88" s="743"/>
      <c r="IX88" s="741">
        <f t="shared" ref="IX88" ca="1" si="139">SUM(IX89:JA90)</f>
        <v>0</v>
      </c>
      <c r="IY88" s="742"/>
      <c r="IZ88" s="742"/>
      <c r="JA88" s="743"/>
      <c r="JB88" s="741">
        <f t="shared" ref="JB88" ca="1" si="140">SUM(JB89:JE90)</f>
        <v>0</v>
      </c>
      <c r="JC88" s="742"/>
      <c r="JD88" s="742"/>
      <c r="JE88" s="743"/>
      <c r="JF88" s="741">
        <f t="shared" ref="JF88" ca="1" si="141">SUM(JF89:JI90)</f>
        <v>0</v>
      </c>
      <c r="JG88" s="742"/>
      <c r="JH88" s="742"/>
      <c r="JI88" s="743"/>
      <c r="JJ88" s="741">
        <f t="shared" ref="JJ88" ca="1" si="142">SUM(JJ89:JM90)</f>
        <v>0</v>
      </c>
      <c r="JK88" s="742"/>
      <c r="JL88" s="742"/>
      <c r="JM88" s="743"/>
      <c r="JN88" s="741">
        <f t="shared" ref="JN88" ca="1" si="143">SUM(JN89:JQ90)</f>
        <v>0</v>
      </c>
      <c r="JO88" s="742"/>
      <c r="JP88" s="742"/>
      <c r="JQ88" s="743"/>
      <c r="JR88" s="741">
        <f t="shared" ref="JR88" ca="1" si="144">SUM(JR89:JU90)</f>
        <v>0</v>
      </c>
      <c r="JS88" s="742"/>
      <c r="JT88" s="742"/>
      <c r="JU88" s="743"/>
      <c r="JV88" s="741">
        <f t="shared" ref="JV88" ca="1" si="145">SUM(JV89:JY90)</f>
        <v>0</v>
      </c>
      <c r="JW88" s="742"/>
      <c r="JX88" s="742"/>
      <c r="JY88" s="743"/>
      <c r="JZ88" s="741">
        <f t="shared" ref="JZ88" ca="1" si="146">SUM(JZ89:KC90)</f>
        <v>0</v>
      </c>
      <c r="KA88" s="742"/>
      <c r="KB88" s="742"/>
      <c r="KC88" s="743"/>
      <c r="KD88" s="741">
        <f t="shared" ref="KD88" ca="1" si="147">SUM(KD89:KG90)</f>
        <v>0</v>
      </c>
      <c r="KE88" s="742"/>
      <c r="KF88" s="742"/>
      <c r="KG88" s="743"/>
      <c r="KH88" s="741">
        <f t="shared" ref="KH88" ca="1" si="148">SUM(KH89:KK90)</f>
        <v>0</v>
      </c>
      <c r="KI88" s="742"/>
      <c r="KJ88" s="742"/>
      <c r="KK88" s="743"/>
      <c r="KL88" s="741">
        <f t="shared" ref="KL88" ca="1" si="149">SUM(KL89:KO90)</f>
        <v>0</v>
      </c>
      <c r="KM88" s="742"/>
      <c r="KN88" s="742"/>
      <c r="KO88" s="743"/>
      <c r="KP88" s="741">
        <f t="shared" ref="KP88" ca="1" si="150">SUM(KP89:KS90)</f>
        <v>0</v>
      </c>
      <c r="KQ88" s="742"/>
      <c r="KR88" s="742"/>
      <c r="KS88" s="743"/>
      <c r="KT88" s="741">
        <f t="shared" ref="KT88" ca="1" si="151">SUM(KT89:KW90)</f>
        <v>0</v>
      </c>
      <c r="KU88" s="742"/>
      <c r="KV88" s="742"/>
      <c r="KW88" s="743"/>
      <c r="KX88" s="741">
        <f t="shared" ref="KX88" ca="1" si="152">SUM(KX89:LA90)</f>
        <v>0</v>
      </c>
      <c r="KY88" s="742"/>
      <c r="KZ88" s="742"/>
      <c r="LA88" s="743"/>
      <c r="LB88" s="741">
        <f t="shared" ref="LB88" ca="1" si="153">SUM(LB89:LE90)</f>
        <v>0</v>
      </c>
      <c r="LC88" s="742"/>
      <c r="LD88" s="742"/>
      <c r="LE88" s="743"/>
      <c r="LF88" s="741">
        <f t="shared" ref="LF88" ca="1" si="154">SUM(LF89:LI90)</f>
        <v>0</v>
      </c>
      <c r="LG88" s="742"/>
      <c r="LH88" s="742"/>
      <c r="LI88" s="743"/>
      <c r="LJ88" s="741">
        <f t="shared" ref="LJ88" ca="1" si="155">SUM(LJ89:LM90)</f>
        <v>0</v>
      </c>
      <c r="LK88" s="742"/>
      <c r="LL88" s="742"/>
      <c r="LM88" s="743"/>
    </row>
    <row r="89" spans="1:325">
      <c r="A89" s="474"/>
      <c r="B89" s="473" t="s">
        <v>443</v>
      </c>
      <c r="C89" s="518" t="s">
        <v>562</v>
      </c>
      <c r="D89" s="526">
        <f ca="1">SUMIF($F$6:$LM$6,"&lt;="&amp;PAL,$F89:$LM89)</f>
        <v>423943003</v>
      </c>
      <c r="E89" s="498"/>
      <c r="F89" s="753" t="str">
        <f ca="1">IFERROR(ROUND(HLOOKUP(F$7,Rezultatai!$H$40:$DC$117,78,FALSE),0),"")</f>
        <v/>
      </c>
      <c r="G89" s="754"/>
      <c r="H89" s="754"/>
      <c r="I89" s="755"/>
      <c r="J89" s="753">
        <f ca="1">IFERROR(ROUND(HLOOKUP(J$7,Rezultatai!$H$40:$DC$117,78,FALSE),0),"")</f>
        <v>0</v>
      </c>
      <c r="K89" s="754"/>
      <c r="L89" s="754"/>
      <c r="M89" s="755"/>
      <c r="N89" s="753">
        <f ca="1">IFERROR(ROUND(HLOOKUP(N$7,Rezultatai!$H$40:$DC$117,78,FALSE),0),"")</f>
        <v>11330000</v>
      </c>
      <c r="O89" s="754"/>
      <c r="P89" s="754"/>
      <c r="Q89" s="755"/>
      <c r="R89" s="753">
        <f ca="1">IFERROR(ROUND(HLOOKUP(R$7,Rezultatai!$H$40:$DC$117,78,FALSE),0),"")</f>
        <v>24400700</v>
      </c>
      <c r="S89" s="754"/>
      <c r="T89" s="754"/>
      <c r="U89" s="755"/>
      <c r="V89" s="753">
        <f ca="1">IFERROR(ROUND(HLOOKUP(V$7,Rezultatai!$H$40:$DC$117,78,FALSE),0),"")</f>
        <v>39338172</v>
      </c>
      <c r="W89" s="754"/>
      <c r="X89" s="754"/>
      <c r="Y89" s="755"/>
      <c r="Z89" s="753">
        <f ca="1">IFERROR(ROUND(HLOOKUP(Z$7,Rezultatai!$H$40:$DC$117,78,FALSE),0),"")</f>
        <v>56275441</v>
      </c>
      <c r="AA89" s="754"/>
      <c r="AB89" s="754"/>
      <c r="AC89" s="755"/>
      <c r="AD89" s="753">
        <f ca="1">IFERROR(ROUND(HLOOKUP(AD$7,Rezultatai!$H$40:$DC$117,78,FALSE),0),"")</f>
        <v>75352815</v>
      </c>
      <c r="AE89" s="754"/>
      <c r="AF89" s="754"/>
      <c r="AG89" s="755"/>
      <c r="AH89" s="753">
        <f ca="1">IFERROR(ROUND(HLOOKUP(AH$7,Rezultatai!$H$40:$DC$117,78,FALSE),0),"")</f>
        <v>96718236</v>
      </c>
      <c r="AI89" s="754"/>
      <c r="AJ89" s="754"/>
      <c r="AK89" s="755"/>
      <c r="AL89" s="753">
        <f ca="1">IFERROR(ROUND(HLOOKUP(AL$7,Rezultatai!$H$40:$DC$117,78,FALSE),0),"")</f>
        <v>120527639</v>
      </c>
      <c r="AM89" s="754"/>
      <c r="AN89" s="754"/>
      <c r="AO89" s="755"/>
      <c r="AP89" s="753">
        <f ca="1">IFERROR(ROUND(HLOOKUP(AP$7,Rezultatai!$H$40:$DC$117,78,FALSE),0),"")</f>
        <v>0</v>
      </c>
      <c r="AQ89" s="754"/>
      <c r="AR89" s="754"/>
      <c r="AS89" s="755"/>
      <c r="AT89" s="753">
        <f ca="1">IFERROR(ROUND(HLOOKUP(AT$7,Rezultatai!$H$40:$DC$117,78,FALSE),0),"")</f>
        <v>0</v>
      </c>
      <c r="AU89" s="754"/>
      <c r="AV89" s="754"/>
      <c r="AW89" s="755"/>
      <c r="AX89" s="753">
        <f ca="1">IFERROR(ROUND(HLOOKUP(AX$7,Rezultatai!$H$40:$DC$117,78,FALSE),0),"")</f>
        <v>0</v>
      </c>
      <c r="AY89" s="754"/>
      <c r="AZ89" s="754"/>
      <c r="BA89" s="755"/>
      <c r="BB89" s="753">
        <f ca="1">IFERROR(ROUND(HLOOKUP(BB$7,Rezultatai!$H$40:$DC$117,78,FALSE),0),"")</f>
        <v>0</v>
      </c>
      <c r="BC89" s="754"/>
      <c r="BD89" s="754"/>
      <c r="BE89" s="755"/>
      <c r="BF89" s="753">
        <f ca="1">IFERROR(ROUND(HLOOKUP(BF$7,Rezultatai!$H$40:$DC$117,78,FALSE),0),"")</f>
        <v>0</v>
      </c>
      <c r="BG89" s="754"/>
      <c r="BH89" s="754"/>
      <c r="BI89" s="755"/>
      <c r="BJ89" s="753">
        <f ca="1">IFERROR(ROUND(HLOOKUP(BJ$7,Rezultatai!$H$40:$DC$117,78,FALSE),0),"")</f>
        <v>0</v>
      </c>
      <c r="BK89" s="754"/>
      <c r="BL89" s="754"/>
      <c r="BM89" s="755"/>
      <c r="BN89" s="753">
        <f ca="1">IFERROR(ROUND(HLOOKUP(BN$7,Rezultatai!$H$40:$DC$117,78,FALSE),0),"")</f>
        <v>0</v>
      </c>
      <c r="BO89" s="754"/>
      <c r="BP89" s="754"/>
      <c r="BQ89" s="755"/>
      <c r="BR89" s="753">
        <f ca="1">IFERROR(ROUND(HLOOKUP(BR$7,Rezultatai!$H$40:$DC$117,78,FALSE),0),"")</f>
        <v>0</v>
      </c>
      <c r="BS89" s="754"/>
      <c r="BT89" s="754"/>
      <c r="BU89" s="755"/>
      <c r="BV89" s="753">
        <f ca="1">IFERROR(ROUND(HLOOKUP(BV$7,Rezultatai!$H$40:$DC$117,78,FALSE),0),"")</f>
        <v>0</v>
      </c>
      <c r="BW89" s="754"/>
      <c r="BX89" s="754"/>
      <c r="BY89" s="755"/>
      <c r="BZ89" s="753">
        <f ca="1">IFERROR(ROUND(HLOOKUP(BZ$7,Rezultatai!$H$40:$DC$117,78,FALSE),0),"")</f>
        <v>0</v>
      </c>
      <c r="CA89" s="754"/>
      <c r="CB89" s="754"/>
      <c r="CC89" s="755"/>
      <c r="CD89" s="753">
        <f ca="1">IFERROR(ROUND(HLOOKUP(CD$7,Rezultatai!$H$40:$DC$117,78,FALSE),0),"")</f>
        <v>0</v>
      </c>
      <c r="CE89" s="754"/>
      <c r="CF89" s="754"/>
      <c r="CG89" s="755"/>
      <c r="CH89" s="753">
        <f ca="1">IFERROR(ROUND(HLOOKUP(CH$7,Rezultatai!$H$40:$DC$117,78,FALSE),0),"")</f>
        <v>0</v>
      </c>
      <c r="CI89" s="754"/>
      <c r="CJ89" s="754"/>
      <c r="CK89" s="755"/>
      <c r="CL89" s="753">
        <f ca="1">IFERROR(ROUND(HLOOKUP(CL$7,Rezultatai!$H$40:$DC$117,78,FALSE),0),"")</f>
        <v>0</v>
      </c>
      <c r="CM89" s="754"/>
      <c r="CN89" s="754"/>
      <c r="CO89" s="755"/>
      <c r="CP89" s="753">
        <f ca="1">IFERROR(ROUND(HLOOKUP(CP$7,Rezultatai!$H$40:$DC$117,78,FALSE),0),"")</f>
        <v>0</v>
      </c>
      <c r="CQ89" s="754"/>
      <c r="CR89" s="754"/>
      <c r="CS89" s="755"/>
      <c r="CT89" s="753">
        <f ca="1">IFERROR(ROUND(HLOOKUP(CT$7,Rezultatai!$H$40:$DC$117,78,FALSE),0),"")</f>
        <v>0</v>
      </c>
      <c r="CU89" s="754"/>
      <c r="CV89" s="754"/>
      <c r="CW89" s="755"/>
      <c r="CX89" s="753">
        <f ca="1">IFERROR(ROUND(HLOOKUP(CX$7,Rezultatai!$H$40:$DC$117,78,FALSE),0),"")</f>
        <v>0</v>
      </c>
      <c r="CY89" s="754"/>
      <c r="CZ89" s="754"/>
      <c r="DA89" s="755"/>
      <c r="DB89" s="753">
        <f ca="1">IFERROR(ROUND(HLOOKUP(DB$7,Rezultatai!$H$40:$DC$117,78,FALSE),0),"")</f>
        <v>0</v>
      </c>
      <c r="DC89" s="754"/>
      <c r="DD89" s="754"/>
      <c r="DE89" s="755"/>
      <c r="DF89" s="753">
        <f ca="1">IFERROR(ROUND(HLOOKUP(DF$7,Rezultatai!$H$40:$DC$117,78,FALSE),0),"")</f>
        <v>0</v>
      </c>
      <c r="DG89" s="754"/>
      <c r="DH89" s="754"/>
      <c r="DI89" s="755"/>
      <c r="DJ89" s="753">
        <f ca="1">IFERROR(ROUND(HLOOKUP(DJ$7,Rezultatai!$H$40:$DC$117,78,FALSE),0),"")</f>
        <v>0</v>
      </c>
      <c r="DK89" s="754"/>
      <c r="DL89" s="754"/>
      <c r="DM89" s="755"/>
      <c r="DN89" s="753">
        <f ca="1">IFERROR(ROUND(HLOOKUP(DN$7,Rezultatai!$H$40:$DC$117,78,FALSE),0),"")</f>
        <v>0</v>
      </c>
      <c r="DO89" s="754"/>
      <c r="DP89" s="754"/>
      <c r="DQ89" s="755"/>
      <c r="DR89" s="753">
        <f ca="1">IFERROR(ROUND(HLOOKUP(DR$7,Rezultatai!$H$40:$DC$117,78,FALSE),0),"")</f>
        <v>0</v>
      </c>
      <c r="DS89" s="754"/>
      <c r="DT89" s="754"/>
      <c r="DU89" s="755"/>
      <c r="DV89" s="753">
        <f ca="1">IFERROR(ROUND(HLOOKUP(DV$7,Rezultatai!$H$40:$DC$117,78,FALSE),0),"")</f>
        <v>0</v>
      </c>
      <c r="DW89" s="754"/>
      <c r="DX89" s="754"/>
      <c r="DY89" s="755"/>
      <c r="DZ89" s="753">
        <f ca="1">IFERROR(ROUND(HLOOKUP(DZ$7,Rezultatai!$H$40:$DC$117,78,FALSE),0),"")</f>
        <v>0</v>
      </c>
      <c r="EA89" s="754"/>
      <c r="EB89" s="754"/>
      <c r="EC89" s="755"/>
      <c r="ED89" s="753">
        <f ca="1">IFERROR(ROUND(HLOOKUP(ED$7,Rezultatai!$H$40:$DC$117,78,FALSE),0),"")</f>
        <v>0</v>
      </c>
      <c r="EE89" s="754"/>
      <c r="EF89" s="754"/>
      <c r="EG89" s="755"/>
      <c r="EH89" s="753">
        <f ca="1">IFERROR(ROUND(HLOOKUP(EH$7,Rezultatai!$H$40:$DC$117,78,FALSE),0),"")</f>
        <v>0</v>
      </c>
      <c r="EI89" s="754"/>
      <c r="EJ89" s="754"/>
      <c r="EK89" s="755"/>
      <c r="EL89" s="753">
        <f ca="1">IFERROR(ROUND(HLOOKUP(EL$7,Rezultatai!$H$40:$DC$117,78,FALSE),0),"")</f>
        <v>0</v>
      </c>
      <c r="EM89" s="754"/>
      <c r="EN89" s="754"/>
      <c r="EO89" s="755"/>
      <c r="EP89" s="753">
        <f ca="1">IFERROR(ROUND(HLOOKUP(EP$7,Rezultatai!$H$40:$DC$117,78,FALSE),0),"")</f>
        <v>0</v>
      </c>
      <c r="EQ89" s="754"/>
      <c r="ER89" s="754"/>
      <c r="ES89" s="755"/>
      <c r="ET89" s="753">
        <f ca="1">IFERROR(ROUND(HLOOKUP(ET$7,Rezultatai!$H$40:$DC$117,78,FALSE),0),"")</f>
        <v>0</v>
      </c>
      <c r="EU89" s="754"/>
      <c r="EV89" s="754"/>
      <c r="EW89" s="755"/>
      <c r="EX89" s="753">
        <f ca="1">IFERROR(ROUND(HLOOKUP(EX$7,Rezultatai!$H$40:$DC$117,78,FALSE),0),"")</f>
        <v>0</v>
      </c>
      <c r="EY89" s="754"/>
      <c r="EZ89" s="754"/>
      <c r="FA89" s="755"/>
      <c r="FB89" s="753">
        <f ca="1">IFERROR(ROUND(HLOOKUP(FB$7,Rezultatai!$H$40:$DC$117,78,FALSE),0),"")</f>
        <v>0</v>
      </c>
      <c r="FC89" s="754"/>
      <c r="FD89" s="754"/>
      <c r="FE89" s="755"/>
      <c r="FF89" s="753">
        <f ca="1">IFERROR(ROUND(HLOOKUP(FF$7,Rezultatai!$H$40:$DC$117,78,FALSE),0),"")</f>
        <v>0</v>
      </c>
      <c r="FG89" s="754"/>
      <c r="FH89" s="754"/>
      <c r="FI89" s="755"/>
      <c r="FJ89" s="753">
        <f ca="1">IFERROR(ROUND(HLOOKUP(FJ$7,Rezultatai!$H$40:$DC$117,78,FALSE),0),"")</f>
        <v>0</v>
      </c>
      <c r="FK89" s="754"/>
      <c r="FL89" s="754"/>
      <c r="FM89" s="755"/>
      <c r="FN89" s="753">
        <f ca="1">IFERROR(ROUND(HLOOKUP(FN$7,Rezultatai!$H$40:$DC$117,78,FALSE),0),"")</f>
        <v>0</v>
      </c>
      <c r="FO89" s="754"/>
      <c r="FP89" s="754"/>
      <c r="FQ89" s="755"/>
      <c r="FR89" s="753">
        <f ca="1">IFERROR(ROUND(HLOOKUP(FR$7,Rezultatai!$H$40:$DC$117,78,FALSE),0),"")</f>
        <v>0</v>
      </c>
      <c r="FS89" s="754"/>
      <c r="FT89" s="754"/>
      <c r="FU89" s="755"/>
      <c r="FV89" s="753">
        <f ca="1">IFERROR(ROUND(HLOOKUP(FV$7,Rezultatai!$H$40:$DC$117,78,FALSE),0),"")</f>
        <v>0</v>
      </c>
      <c r="FW89" s="754"/>
      <c r="FX89" s="754"/>
      <c r="FY89" s="755"/>
      <c r="FZ89" s="753">
        <f ca="1">IFERROR(ROUND(HLOOKUP(FZ$7,Rezultatai!$H$40:$DC$117,78,FALSE),0),"")</f>
        <v>0</v>
      </c>
      <c r="GA89" s="754"/>
      <c r="GB89" s="754"/>
      <c r="GC89" s="755"/>
      <c r="GD89" s="753">
        <f ca="1">IFERROR(ROUND(HLOOKUP(GD$7,Rezultatai!$H$40:$DC$117,78,FALSE),0),"")</f>
        <v>0</v>
      </c>
      <c r="GE89" s="754"/>
      <c r="GF89" s="754"/>
      <c r="GG89" s="755"/>
      <c r="GH89" s="753">
        <f ca="1">IFERROR(ROUND(HLOOKUP(GH$7,Rezultatai!$H$40:$DC$117,78,FALSE),0),"")</f>
        <v>0</v>
      </c>
      <c r="GI89" s="754"/>
      <c r="GJ89" s="754"/>
      <c r="GK89" s="755"/>
      <c r="GL89" s="753">
        <f ca="1">IFERROR(ROUND(HLOOKUP(GL$7,Rezultatai!$H$40:$DC$117,78,FALSE),0),"")</f>
        <v>0</v>
      </c>
      <c r="GM89" s="754"/>
      <c r="GN89" s="754"/>
      <c r="GO89" s="755"/>
      <c r="GP89" s="753">
        <f ca="1">IFERROR(ROUND(HLOOKUP(GP$7,Rezultatai!$H$40:$DC$117,78,FALSE),0),"")</f>
        <v>0</v>
      </c>
      <c r="GQ89" s="754"/>
      <c r="GR89" s="754"/>
      <c r="GS89" s="755"/>
      <c r="GT89" s="753">
        <f ca="1">IFERROR(ROUND(HLOOKUP(GT$7,Rezultatai!$H$40:$DC$117,78,FALSE),0),"")</f>
        <v>0</v>
      </c>
      <c r="GU89" s="754"/>
      <c r="GV89" s="754"/>
      <c r="GW89" s="755"/>
      <c r="GX89" s="753">
        <f ca="1">IFERROR(ROUND(HLOOKUP(GX$7,Rezultatai!$H$40:$DC$117,78,FALSE),0),"")</f>
        <v>0</v>
      </c>
      <c r="GY89" s="754"/>
      <c r="GZ89" s="754"/>
      <c r="HA89" s="755"/>
      <c r="HB89" s="753">
        <f ca="1">IFERROR(ROUND(HLOOKUP(HB$7,Rezultatai!$H$40:$DC$117,78,FALSE),0),"")</f>
        <v>0</v>
      </c>
      <c r="HC89" s="754"/>
      <c r="HD89" s="754"/>
      <c r="HE89" s="755"/>
      <c r="HF89" s="753">
        <f ca="1">IFERROR(ROUND(HLOOKUP(HF$7,Rezultatai!$H$40:$DC$117,78,FALSE),0),"")</f>
        <v>0</v>
      </c>
      <c r="HG89" s="754"/>
      <c r="HH89" s="754"/>
      <c r="HI89" s="755"/>
      <c r="HJ89" s="753">
        <f ca="1">IFERROR(ROUND(HLOOKUP(HJ$7,Rezultatai!$H$40:$DC$117,78,FALSE),0),"")</f>
        <v>0</v>
      </c>
      <c r="HK89" s="754"/>
      <c r="HL89" s="754"/>
      <c r="HM89" s="755"/>
      <c r="HN89" s="753">
        <f ca="1">IFERROR(ROUND(HLOOKUP(HN$7,Rezultatai!$H$40:$DC$117,78,FALSE),0),"")</f>
        <v>0</v>
      </c>
      <c r="HO89" s="754"/>
      <c r="HP89" s="754"/>
      <c r="HQ89" s="755"/>
      <c r="HR89" s="753">
        <f ca="1">IFERROR(ROUND(HLOOKUP(HR$7,Rezultatai!$H$40:$DC$117,78,FALSE),0),"")</f>
        <v>0</v>
      </c>
      <c r="HS89" s="754"/>
      <c r="HT89" s="754"/>
      <c r="HU89" s="755"/>
      <c r="HV89" s="753">
        <f ca="1">IFERROR(ROUND(HLOOKUP(HV$7,Rezultatai!$H$40:$DC$117,78,FALSE),0),"")</f>
        <v>0</v>
      </c>
      <c r="HW89" s="754"/>
      <c r="HX89" s="754"/>
      <c r="HY89" s="755"/>
      <c r="HZ89" s="753">
        <f ca="1">IFERROR(ROUND(HLOOKUP(HZ$7,Rezultatai!$H$40:$DC$117,78,FALSE),0),"")</f>
        <v>0</v>
      </c>
      <c r="IA89" s="754"/>
      <c r="IB89" s="754"/>
      <c r="IC89" s="755"/>
      <c r="ID89" s="753">
        <f ca="1">IFERROR(ROUND(HLOOKUP(ID$7,Rezultatai!$H$40:$DC$117,78,FALSE),0),"")</f>
        <v>0</v>
      </c>
      <c r="IE89" s="754"/>
      <c r="IF89" s="754"/>
      <c r="IG89" s="755"/>
      <c r="IH89" s="753">
        <f ca="1">IFERROR(ROUND(HLOOKUP(IH$7,Rezultatai!$H$40:$DC$117,78,FALSE),0),"")</f>
        <v>0</v>
      </c>
      <c r="II89" s="754"/>
      <c r="IJ89" s="754"/>
      <c r="IK89" s="755"/>
      <c r="IL89" s="753">
        <f ca="1">IFERROR(ROUND(HLOOKUP(IL$7,Rezultatai!$H$40:$DC$117,78,FALSE),0),"")</f>
        <v>0</v>
      </c>
      <c r="IM89" s="754"/>
      <c r="IN89" s="754"/>
      <c r="IO89" s="755"/>
      <c r="IP89" s="753">
        <f ca="1">IFERROR(ROUND(HLOOKUP(IP$7,Rezultatai!$H$40:$DC$117,78,FALSE),0),"")</f>
        <v>0</v>
      </c>
      <c r="IQ89" s="754"/>
      <c r="IR89" s="754"/>
      <c r="IS89" s="755"/>
      <c r="IT89" s="753">
        <f ca="1">IFERROR(ROUND(HLOOKUP(IT$7,Rezultatai!$H$40:$DC$117,78,FALSE),0),"")</f>
        <v>0</v>
      </c>
      <c r="IU89" s="754"/>
      <c r="IV89" s="754"/>
      <c r="IW89" s="755"/>
      <c r="IX89" s="753">
        <f ca="1">IFERROR(ROUND(HLOOKUP(IX$7,Rezultatai!$H$40:$DC$117,78,FALSE),0),"")</f>
        <v>0</v>
      </c>
      <c r="IY89" s="754"/>
      <c r="IZ89" s="754"/>
      <c r="JA89" s="755"/>
      <c r="JB89" s="753">
        <f ca="1">IFERROR(ROUND(HLOOKUP(JB$7,Rezultatai!$H$40:$DC$117,78,FALSE),0),"")</f>
        <v>0</v>
      </c>
      <c r="JC89" s="754"/>
      <c r="JD89" s="754"/>
      <c r="JE89" s="755"/>
      <c r="JF89" s="753">
        <f ca="1">IFERROR(ROUND(HLOOKUP(JF$7,Rezultatai!$H$40:$DC$117,78,FALSE),0),"")</f>
        <v>0</v>
      </c>
      <c r="JG89" s="754"/>
      <c r="JH89" s="754"/>
      <c r="JI89" s="755"/>
      <c r="JJ89" s="753">
        <f ca="1">IFERROR(ROUND(HLOOKUP(JJ$7,Rezultatai!$H$40:$DC$117,78,FALSE),0),"")</f>
        <v>0</v>
      </c>
      <c r="JK89" s="754"/>
      <c r="JL89" s="754"/>
      <c r="JM89" s="755"/>
      <c r="JN89" s="753">
        <f ca="1">IFERROR(ROUND(HLOOKUP(JN$7,Rezultatai!$H$40:$DC$117,78,FALSE),0),"")</f>
        <v>0</v>
      </c>
      <c r="JO89" s="754"/>
      <c r="JP89" s="754"/>
      <c r="JQ89" s="755"/>
      <c r="JR89" s="753">
        <f ca="1">IFERROR(ROUND(HLOOKUP(JR$7,Rezultatai!$H$40:$DC$117,78,FALSE),0),"")</f>
        <v>0</v>
      </c>
      <c r="JS89" s="754"/>
      <c r="JT89" s="754"/>
      <c r="JU89" s="755"/>
      <c r="JV89" s="753">
        <f ca="1">IFERROR(ROUND(HLOOKUP(JV$7,Rezultatai!$H$40:$DC$117,78,FALSE),0),"")</f>
        <v>0</v>
      </c>
      <c r="JW89" s="754"/>
      <c r="JX89" s="754"/>
      <c r="JY89" s="755"/>
      <c r="JZ89" s="753">
        <f ca="1">IFERROR(ROUND(HLOOKUP(JZ$7,Rezultatai!$H$40:$DC$117,78,FALSE),0),"")</f>
        <v>0</v>
      </c>
      <c r="KA89" s="754"/>
      <c r="KB89" s="754"/>
      <c r="KC89" s="755"/>
      <c r="KD89" s="753">
        <f ca="1">IFERROR(ROUND(HLOOKUP(KD$7,Rezultatai!$H$40:$DC$117,78,FALSE),0),"")</f>
        <v>0</v>
      </c>
      <c r="KE89" s="754"/>
      <c r="KF89" s="754"/>
      <c r="KG89" s="755"/>
      <c r="KH89" s="753">
        <f ca="1">IFERROR(ROUND(HLOOKUP(KH$7,Rezultatai!$H$40:$DC$117,78,FALSE),0),"")</f>
        <v>0</v>
      </c>
      <c r="KI89" s="754"/>
      <c r="KJ89" s="754"/>
      <c r="KK89" s="755"/>
      <c r="KL89" s="753">
        <f ca="1">IFERROR(ROUND(HLOOKUP(KL$7,Rezultatai!$H$40:$DC$117,78,FALSE),0),"")</f>
        <v>0</v>
      </c>
      <c r="KM89" s="754"/>
      <c r="KN89" s="754"/>
      <c r="KO89" s="755"/>
      <c r="KP89" s="753">
        <f ca="1">IFERROR(ROUND(HLOOKUP(KP$7,Rezultatai!$H$40:$DC$117,78,FALSE),0),"")</f>
        <v>0</v>
      </c>
      <c r="KQ89" s="754"/>
      <c r="KR89" s="754"/>
      <c r="KS89" s="755"/>
      <c r="KT89" s="753">
        <f ca="1">IFERROR(ROUND(HLOOKUP(KT$7,Rezultatai!$H$40:$DC$117,78,FALSE),0),"")</f>
        <v>0</v>
      </c>
      <c r="KU89" s="754"/>
      <c r="KV89" s="754"/>
      <c r="KW89" s="755"/>
      <c r="KX89" s="753">
        <f ca="1">IFERROR(ROUND(HLOOKUP(KX$7,Rezultatai!$H$40:$DC$117,78,FALSE),0),"")</f>
        <v>0</v>
      </c>
      <c r="KY89" s="754"/>
      <c r="KZ89" s="754"/>
      <c r="LA89" s="755"/>
      <c r="LB89" s="753">
        <f ca="1">IFERROR(ROUND(HLOOKUP(LB$7,Rezultatai!$H$40:$DC$117,78,FALSE),0),"")</f>
        <v>0</v>
      </c>
      <c r="LC89" s="754"/>
      <c r="LD89" s="754"/>
      <c r="LE89" s="755"/>
      <c r="LF89" s="753">
        <f ca="1">IFERROR(ROUND(HLOOKUP(LF$7,Rezultatai!$H$40:$DC$117,78,FALSE),0),"")</f>
        <v>0</v>
      </c>
      <c r="LG89" s="754"/>
      <c r="LH89" s="754"/>
      <c r="LI89" s="755"/>
      <c r="LJ89" s="753">
        <f ca="1">IFERROR(ROUND(HLOOKUP(LJ$7,Rezultatai!$H$40:$DC$117,78,FALSE),0),"")</f>
        <v>0</v>
      </c>
      <c r="LK89" s="754"/>
      <c r="LL89" s="754"/>
      <c r="LM89" s="755"/>
    </row>
    <row r="90" spans="1:325">
      <c r="A90" s="474"/>
      <c r="B90" s="473" t="s">
        <v>442</v>
      </c>
      <c r="C90" s="519" t="s">
        <v>563</v>
      </c>
      <c r="D90" s="526">
        <f ca="1">SUMIF($F$6:$LM$6,"&lt;="&amp;PAL,$F90:$LM90)</f>
        <v>0</v>
      </c>
      <c r="E90" s="499"/>
      <c r="F90" s="753" t="str">
        <f ca="1">IFERROR(ROUND(HLOOKUP(F$7,Rezultatai!$H$40:$DC$117,77,FALSE),0),"")</f>
        <v/>
      </c>
      <c r="G90" s="754"/>
      <c r="H90" s="754"/>
      <c r="I90" s="755"/>
      <c r="J90" s="753">
        <f ca="1">IFERROR(ROUND(HLOOKUP(J$7,Rezultatai!$H$40:$DC$117,77,FALSE),0),"")</f>
        <v>0</v>
      </c>
      <c r="K90" s="754"/>
      <c r="L90" s="754"/>
      <c r="M90" s="755"/>
      <c r="N90" s="753">
        <f ca="1">IFERROR(ROUND(HLOOKUP(N$7,Rezultatai!$H$40:$DC$117,77,FALSE),0),"")</f>
        <v>0</v>
      </c>
      <c r="O90" s="754"/>
      <c r="P90" s="754"/>
      <c r="Q90" s="755"/>
      <c r="R90" s="753">
        <f ca="1">IFERROR(ROUND(HLOOKUP(R$7,Rezultatai!$H$40:$DC$117,77,FALSE),0),"")</f>
        <v>0</v>
      </c>
      <c r="S90" s="754"/>
      <c r="T90" s="754"/>
      <c r="U90" s="755"/>
      <c r="V90" s="753">
        <f ca="1">IFERROR(ROUND(HLOOKUP(V$7,Rezultatai!$H$40:$DC$117,77,FALSE),0),"")</f>
        <v>0</v>
      </c>
      <c r="W90" s="754"/>
      <c r="X90" s="754"/>
      <c r="Y90" s="755"/>
      <c r="Z90" s="753">
        <f ca="1">IFERROR(ROUND(HLOOKUP(Z$7,Rezultatai!$H$40:$DC$117,77,FALSE),0),"")</f>
        <v>0</v>
      </c>
      <c r="AA90" s="754"/>
      <c r="AB90" s="754"/>
      <c r="AC90" s="755"/>
      <c r="AD90" s="753">
        <f ca="1">IFERROR(ROUND(HLOOKUP(AD$7,Rezultatai!$H$40:$DC$117,77,FALSE),0),"")</f>
        <v>0</v>
      </c>
      <c r="AE90" s="754"/>
      <c r="AF90" s="754"/>
      <c r="AG90" s="755"/>
      <c r="AH90" s="753">
        <f ca="1">IFERROR(ROUND(HLOOKUP(AH$7,Rezultatai!$H$40:$DC$117,77,FALSE),0),"")</f>
        <v>0</v>
      </c>
      <c r="AI90" s="754"/>
      <c r="AJ90" s="754"/>
      <c r="AK90" s="755"/>
      <c r="AL90" s="753">
        <f ca="1">IFERROR(ROUND(HLOOKUP(AL$7,Rezultatai!$H$40:$DC$117,77,FALSE),0),"")</f>
        <v>0</v>
      </c>
      <c r="AM90" s="754"/>
      <c r="AN90" s="754"/>
      <c r="AO90" s="755"/>
      <c r="AP90" s="753">
        <f ca="1">IFERROR(ROUND(HLOOKUP(AP$7,Rezultatai!$H$40:$DC$117,77,FALSE),0),"")</f>
        <v>0</v>
      </c>
      <c r="AQ90" s="754"/>
      <c r="AR90" s="754"/>
      <c r="AS90" s="755"/>
      <c r="AT90" s="753">
        <f ca="1">IFERROR(ROUND(HLOOKUP(AT$7,Rezultatai!$H$40:$DC$117,77,FALSE),0),"")</f>
        <v>0</v>
      </c>
      <c r="AU90" s="754"/>
      <c r="AV90" s="754"/>
      <c r="AW90" s="755"/>
      <c r="AX90" s="753">
        <f ca="1">IFERROR(ROUND(HLOOKUP(AX$7,Rezultatai!$H$40:$DC$117,77,FALSE),0),"")</f>
        <v>0</v>
      </c>
      <c r="AY90" s="754"/>
      <c r="AZ90" s="754"/>
      <c r="BA90" s="755"/>
      <c r="BB90" s="753">
        <f ca="1">IFERROR(ROUND(HLOOKUP(BB$7,Rezultatai!$H$40:$DC$117,77,FALSE),0),"")</f>
        <v>0</v>
      </c>
      <c r="BC90" s="754"/>
      <c r="BD90" s="754"/>
      <c r="BE90" s="755"/>
      <c r="BF90" s="753">
        <f ca="1">IFERROR(ROUND(HLOOKUP(BF$7,Rezultatai!$H$40:$DC$117,77,FALSE),0),"")</f>
        <v>0</v>
      </c>
      <c r="BG90" s="754"/>
      <c r="BH90" s="754"/>
      <c r="BI90" s="755"/>
      <c r="BJ90" s="753">
        <f ca="1">IFERROR(ROUND(HLOOKUP(BJ$7,Rezultatai!$H$40:$DC$117,77,FALSE),0),"")</f>
        <v>0</v>
      </c>
      <c r="BK90" s="754"/>
      <c r="BL90" s="754"/>
      <c r="BM90" s="755"/>
      <c r="BN90" s="753">
        <f ca="1">IFERROR(ROUND(HLOOKUP(BN$7,Rezultatai!$H$40:$DC$117,77,FALSE),0),"")</f>
        <v>0</v>
      </c>
      <c r="BO90" s="754"/>
      <c r="BP90" s="754"/>
      <c r="BQ90" s="755"/>
      <c r="BR90" s="753">
        <f ca="1">IFERROR(ROUND(HLOOKUP(BR$7,Rezultatai!$H$40:$DC$117,77,FALSE),0),"")</f>
        <v>0</v>
      </c>
      <c r="BS90" s="754"/>
      <c r="BT90" s="754"/>
      <c r="BU90" s="755"/>
      <c r="BV90" s="753">
        <f ca="1">IFERROR(ROUND(HLOOKUP(BV$7,Rezultatai!$H$40:$DC$117,77,FALSE),0),"")</f>
        <v>0</v>
      </c>
      <c r="BW90" s="754"/>
      <c r="BX90" s="754"/>
      <c r="BY90" s="755"/>
      <c r="BZ90" s="753">
        <f ca="1">IFERROR(ROUND(HLOOKUP(BZ$7,Rezultatai!$H$40:$DC$117,77,FALSE),0),"")</f>
        <v>0</v>
      </c>
      <c r="CA90" s="754"/>
      <c r="CB90" s="754"/>
      <c r="CC90" s="755"/>
      <c r="CD90" s="753">
        <f ca="1">IFERROR(ROUND(HLOOKUP(CD$7,Rezultatai!$H$40:$DC$117,77,FALSE),0),"")</f>
        <v>0</v>
      </c>
      <c r="CE90" s="754"/>
      <c r="CF90" s="754"/>
      <c r="CG90" s="755"/>
      <c r="CH90" s="753">
        <f ca="1">IFERROR(ROUND(HLOOKUP(CH$7,Rezultatai!$H$40:$DC$117,77,FALSE),0),"")</f>
        <v>0</v>
      </c>
      <c r="CI90" s="754"/>
      <c r="CJ90" s="754"/>
      <c r="CK90" s="755"/>
      <c r="CL90" s="753">
        <f ca="1">IFERROR(ROUND(HLOOKUP(CL$7,Rezultatai!$H$40:$DC$117,77,FALSE),0),"")</f>
        <v>0</v>
      </c>
      <c r="CM90" s="754"/>
      <c r="CN90" s="754"/>
      <c r="CO90" s="755"/>
      <c r="CP90" s="753">
        <f ca="1">IFERROR(ROUND(HLOOKUP(CP$7,Rezultatai!$H$40:$DC$117,77,FALSE),0),"")</f>
        <v>0</v>
      </c>
      <c r="CQ90" s="754"/>
      <c r="CR90" s="754"/>
      <c r="CS90" s="755"/>
      <c r="CT90" s="753">
        <f ca="1">IFERROR(ROUND(HLOOKUP(CT$7,Rezultatai!$H$40:$DC$117,77,FALSE),0),"")</f>
        <v>0</v>
      </c>
      <c r="CU90" s="754"/>
      <c r="CV90" s="754"/>
      <c r="CW90" s="755"/>
      <c r="CX90" s="753">
        <f ca="1">IFERROR(ROUND(HLOOKUP(CX$7,Rezultatai!$H$40:$DC$117,77,FALSE),0),"")</f>
        <v>0</v>
      </c>
      <c r="CY90" s="754"/>
      <c r="CZ90" s="754"/>
      <c r="DA90" s="755"/>
      <c r="DB90" s="753">
        <f ca="1">IFERROR(ROUND(HLOOKUP(DB$7,Rezultatai!$H$40:$DC$117,77,FALSE),0),"")</f>
        <v>0</v>
      </c>
      <c r="DC90" s="754"/>
      <c r="DD90" s="754"/>
      <c r="DE90" s="755"/>
      <c r="DF90" s="753">
        <f ca="1">IFERROR(ROUND(HLOOKUP(DF$7,Rezultatai!$H$40:$DC$117,77,FALSE),0),"")</f>
        <v>0</v>
      </c>
      <c r="DG90" s="754"/>
      <c r="DH90" s="754"/>
      <c r="DI90" s="755"/>
      <c r="DJ90" s="753">
        <f ca="1">IFERROR(ROUND(HLOOKUP(DJ$7,Rezultatai!$H$40:$DC$117,77,FALSE),0),"")</f>
        <v>0</v>
      </c>
      <c r="DK90" s="754"/>
      <c r="DL90" s="754"/>
      <c r="DM90" s="755"/>
      <c r="DN90" s="753">
        <f ca="1">IFERROR(ROUND(HLOOKUP(DN$7,Rezultatai!$H$40:$DC$117,77,FALSE),0),"")</f>
        <v>0</v>
      </c>
      <c r="DO90" s="754"/>
      <c r="DP90" s="754"/>
      <c r="DQ90" s="755"/>
      <c r="DR90" s="753">
        <f ca="1">IFERROR(ROUND(HLOOKUP(DR$7,Rezultatai!$H$40:$DC$117,77,FALSE),0),"")</f>
        <v>0</v>
      </c>
      <c r="DS90" s="754"/>
      <c r="DT90" s="754"/>
      <c r="DU90" s="755"/>
      <c r="DV90" s="753">
        <f ca="1">IFERROR(ROUND(HLOOKUP(DV$7,Rezultatai!$H$40:$DC$117,77,FALSE),0),"")</f>
        <v>0</v>
      </c>
      <c r="DW90" s="754"/>
      <c r="DX90" s="754"/>
      <c r="DY90" s="755"/>
      <c r="DZ90" s="753">
        <f ca="1">IFERROR(ROUND(HLOOKUP(DZ$7,Rezultatai!$H$40:$DC$117,77,FALSE),0),"")</f>
        <v>0</v>
      </c>
      <c r="EA90" s="754"/>
      <c r="EB90" s="754"/>
      <c r="EC90" s="755"/>
      <c r="ED90" s="753">
        <f ca="1">IFERROR(ROUND(HLOOKUP(ED$7,Rezultatai!$H$40:$DC$117,77,FALSE),0),"")</f>
        <v>0</v>
      </c>
      <c r="EE90" s="754"/>
      <c r="EF90" s="754"/>
      <c r="EG90" s="755"/>
      <c r="EH90" s="753">
        <f ca="1">IFERROR(ROUND(HLOOKUP(EH$7,Rezultatai!$H$40:$DC$117,77,FALSE),0),"")</f>
        <v>0</v>
      </c>
      <c r="EI90" s="754"/>
      <c r="EJ90" s="754"/>
      <c r="EK90" s="755"/>
      <c r="EL90" s="753">
        <f ca="1">IFERROR(ROUND(HLOOKUP(EL$7,Rezultatai!$H$40:$DC$117,77,FALSE),0),"")</f>
        <v>0</v>
      </c>
      <c r="EM90" s="754"/>
      <c r="EN90" s="754"/>
      <c r="EO90" s="755"/>
      <c r="EP90" s="753">
        <f ca="1">IFERROR(ROUND(HLOOKUP(EP$7,Rezultatai!$H$40:$DC$117,77,FALSE),0),"")</f>
        <v>0</v>
      </c>
      <c r="EQ90" s="754"/>
      <c r="ER90" s="754"/>
      <c r="ES90" s="755"/>
      <c r="ET90" s="753">
        <f ca="1">IFERROR(ROUND(HLOOKUP(ET$7,Rezultatai!$H$40:$DC$117,77,FALSE),0),"")</f>
        <v>0</v>
      </c>
      <c r="EU90" s="754"/>
      <c r="EV90" s="754"/>
      <c r="EW90" s="755"/>
      <c r="EX90" s="753">
        <f ca="1">IFERROR(ROUND(HLOOKUP(EX$7,Rezultatai!$H$40:$DC$117,77,FALSE),0),"")</f>
        <v>0</v>
      </c>
      <c r="EY90" s="754"/>
      <c r="EZ90" s="754"/>
      <c r="FA90" s="755"/>
      <c r="FB90" s="753">
        <f ca="1">IFERROR(ROUND(HLOOKUP(FB$7,Rezultatai!$H$40:$DC$117,77,FALSE),0),"")</f>
        <v>0</v>
      </c>
      <c r="FC90" s="754"/>
      <c r="FD90" s="754"/>
      <c r="FE90" s="755"/>
      <c r="FF90" s="753">
        <f ca="1">IFERROR(ROUND(HLOOKUP(FF$7,Rezultatai!$H$40:$DC$117,77,FALSE),0),"")</f>
        <v>0</v>
      </c>
      <c r="FG90" s="754"/>
      <c r="FH90" s="754"/>
      <c r="FI90" s="755"/>
      <c r="FJ90" s="753">
        <f ca="1">IFERROR(ROUND(HLOOKUP(FJ$7,Rezultatai!$H$40:$DC$117,77,FALSE),0),"")</f>
        <v>0</v>
      </c>
      <c r="FK90" s="754"/>
      <c r="FL90" s="754"/>
      <c r="FM90" s="755"/>
      <c r="FN90" s="753">
        <f ca="1">IFERROR(ROUND(HLOOKUP(FN$7,Rezultatai!$H$40:$DC$117,77,FALSE),0),"")</f>
        <v>0</v>
      </c>
      <c r="FO90" s="754"/>
      <c r="FP90" s="754"/>
      <c r="FQ90" s="755"/>
      <c r="FR90" s="753">
        <f ca="1">IFERROR(ROUND(HLOOKUP(FR$7,Rezultatai!$H$40:$DC$117,77,FALSE),0),"")</f>
        <v>0</v>
      </c>
      <c r="FS90" s="754"/>
      <c r="FT90" s="754"/>
      <c r="FU90" s="755"/>
      <c r="FV90" s="753">
        <f ca="1">IFERROR(ROUND(HLOOKUP(FV$7,Rezultatai!$H$40:$DC$117,77,FALSE),0),"")</f>
        <v>0</v>
      </c>
      <c r="FW90" s="754"/>
      <c r="FX90" s="754"/>
      <c r="FY90" s="755"/>
      <c r="FZ90" s="753">
        <f ca="1">IFERROR(ROUND(HLOOKUP(FZ$7,Rezultatai!$H$40:$DC$117,77,FALSE),0),"")</f>
        <v>0</v>
      </c>
      <c r="GA90" s="754"/>
      <c r="GB90" s="754"/>
      <c r="GC90" s="755"/>
      <c r="GD90" s="753">
        <f ca="1">IFERROR(ROUND(HLOOKUP(GD$7,Rezultatai!$H$40:$DC$117,77,FALSE),0),"")</f>
        <v>0</v>
      </c>
      <c r="GE90" s="754"/>
      <c r="GF90" s="754"/>
      <c r="GG90" s="755"/>
      <c r="GH90" s="753">
        <f ca="1">IFERROR(ROUND(HLOOKUP(GH$7,Rezultatai!$H$40:$DC$117,77,FALSE),0),"")</f>
        <v>0</v>
      </c>
      <c r="GI90" s="754"/>
      <c r="GJ90" s="754"/>
      <c r="GK90" s="755"/>
      <c r="GL90" s="753">
        <f ca="1">IFERROR(ROUND(HLOOKUP(GL$7,Rezultatai!$H$40:$DC$117,77,FALSE),0),"")</f>
        <v>0</v>
      </c>
      <c r="GM90" s="754"/>
      <c r="GN90" s="754"/>
      <c r="GO90" s="755"/>
      <c r="GP90" s="753">
        <f ca="1">IFERROR(ROUND(HLOOKUP(GP$7,Rezultatai!$H$40:$DC$117,77,FALSE),0),"")</f>
        <v>0</v>
      </c>
      <c r="GQ90" s="754"/>
      <c r="GR90" s="754"/>
      <c r="GS90" s="755"/>
      <c r="GT90" s="753">
        <f ca="1">IFERROR(ROUND(HLOOKUP(GT$7,Rezultatai!$H$40:$DC$117,77,FALSE),0),"")</f>
        <v>0</v>
      </c>
      <c r="GU90" s="754"/>
      <c r="GV90" s="754"/>
      <c r="GW90" s="755"/>
      <c r="GX90" s="753">
        <f ca="1">IFERROR(ROUND(HLOOKUP(GX$7,Rezultatai!$H$40:$DC$117,77,FALSE),0),"")</f>
        <v>0</v>
      </c>
      <c r="GY90" s="754"/>
      <c r="GZ90" s="754"/>
      <c r="HA90" s="755"/>
      <c r="HB90" s="753">
        <f ca="1">IFERROR(ROUND(HLOOKUP(HB$7,Rezultatai!$H$40:$DC$117,77,FALSE),0),"")</f>
        <v>0</v>
      </c>
      <c r="HC90" s="754"/>
      <c r="HD90" s="754"/>
      <c r="HE90" s="755"/>
      <c r="HF90" s="753">
        <f ca="1">IFERROR(ROUND(HLOOKUP(HF$7,Rezultatai!$H$40:$DC$117,77,FALSE),0),"")</f>
        <v>0</v>
      </c>
      <c r="HG90" s="754"/>
      <c r="HH90" s="754"/>
      <c r="HI90" s="755"/>
      <c r="HJ90" s="753">
        <f ca="1">IFERROR(ROUND(HLOOKUP(HJ$7,Rezultatai!$H$40:$DC$117,77,FALSE),0),"")</f>
        <v>0</v>
      </c>
      <c r="HK90" s="754"/>
      <c r="HL90" s="754"/>
      <c r="HM90" s="755"/>
      <c r="HN90" s="753">
        <f ca="1">IFERROR(ROUND(HLOOKUP(HN$7,Rezultatai!$H$40:$DC$117,77,FALSE),0),"")</f>
        <v>0</v>
      </c>
      <c r="HO90" s="754"/>
      <c r="HP90" s="754"/>
      <c r="HQ90" s="755"/>
      <c r="HR90" s="753">
        <f ca="1">IFERROR(ROUND(HLOOKUP(HR$7,Rezultatai!$H$40:$DC$117,77,FALSE),0),"")</f>
        <v>0</v>
      </c>
      <c r="HS90" s="754"/>
      <c r="HT90" s="754"/>
      <c r="HU90" s="755"/>
      <c r="HV90" s="753">
        <f ca="1">IFERROR(ROUND(HLOOKUP(HV$7,Rezultatai!$H$40:$DC$117,77,FALSE),0),"")</f>
        <v>0</v>
      </c>
      <c r="HW90" s="754"/>
      <c r="HX90" s="754"/>
      <c r="HY90" s="755"/>
      <c r="HZ90" s="753">
        <f ca="1">IFERROR(ROUND(HLOOKUP(HZ$7,Rezultatai!$H$40:$DC$117,77,FALSE),0),"")</f>
        <v>0</v>
      </c>
      <c r="IA90" s="754"/>
      <c r="IB90" s="754"/>
      <c r="IC90" s="755"/>
      <c r="ID90" s="753">
        <f ca="1">IFERROR(ROUND(HLOOKUP(ID$7,Rezultatai!$H$40:$DC$117,77,FALSE),0),"")</f>
        <v>0</v>
      </c>
      <c r="IE90" s="754"/>
      <c r="IF90" s="754"/>
      <c r="IG90" s="755"/>
      <c r="IH90" s="753">
        <f ca="1">IFERROR(ROUND(HLOOKUP(IH$7,Rezultatai!$H$40:$DC$117,77,FALSE),0),"")</f>
        <v>0</v>
      </c>
      <c r="II90" s="754"/>
      <c r="IJ90" s="754"/>
      <c r="IK90" s="755"/>
      <c r="IL90" s="753">
        <f ca="1">IFERROR(ROUND(HLOOKUP(IL$7,Rezultatai!$H$40:$DC$117,77,FALSE),0),"")</f>
        <v>0</v>
      </c>
      <c r="IM90" s="754"/>
      <c r="IN90" s="754"/>
      <c r="IO90" s="755"/>
      <c r="IP90" s="753">
        <f ca="1">IFERROR(ROUND(HLOOKUP(IP$7,Rezultatai!$H$40:$DC$117,77,FALSE),0),"")</f>
        <v>0</v>
      </c>
      <c r="IQ90" s="754"/>
      <c r="IR90" s="754"/>
      <c r="IS90" s="755"/>
      <c r="IT90" s="753">
        <f ca="1">IFERROR(ROUND(HLOOKUP(IT$7,Rezultatai!$H$40:$DC$117,77,FALSE),0),"")</f>
        <v>0</v>
      </c>
      <c r="IU90" s="754"/>
      <c r="IV90" s="754"/>
      <c r="IW90" s="755"/>
      <c r="IX90" s="753">
        <f ca="1">IFERROR(ROUND(HLOOKUP(IX$7,Rezultatai!$H$40:$DC$117,77,FALSE),0),"")</f>
        <v>0</v>
      </c>
      <c r="IY90" s="754"/>
      <c r="IZ90" s="754"/>
      <c r="JA90" s="755"/>
      <c r="JB90" s="753">
        <f ca="1">IFERROR(ROUND(HLOOKUP(JB$7,Rezultatai!$H$40:$DC$117,77,FALSE),0),"")</f>
        <v>0</v>
      </c>
      <c r="JC90" s="754"/>
      <c r="JD90" s="754"/>
      <c r="JE90" s="755"/>
      <c r="JF90" s="753">
        <f ca="1">IFERROR(ROUND(HLOOKUP(JF$7,Rezultatai!$H$40:$DC$117,77,FALSE),0),"")</f>
        <v>0</v>
      </c>
      <c r="JG90" s="754"/>
      <c r="JH90" s="754"/>
      <c r="JI90" s="755"/>
      <c r="JJ90" s="753">
        <f ca="1">IFERROR(ROUND(HLOOKUP(JJ$7,Rezultatai!$H$40:$DC$117,77,FALSE),0),"")</f>
        <v>0</v>
      </c>
      <c r="JK90" s="754"/>
      <c r="JL90" s="754"/>
      <c r="JM90" s="755"/>
      <c r="JN90" s="753">
        <f ca="1">IFERROR(ROUND(HLOOKUP(JN$7,Rezultatai!$H$40:$DC$117,77,FALSE),0),"")</f>
        <v>0</v>
      </c>
      <c r="JO90" s="754"/>
      <c r="JP90" s="754"/>
      <c r="JQ90" s="755"/>
      <c r="JR90" s="753">
        <f ca="1">IFERROR(ROUND(HLOOKUP(JR$7,Rezultatai!$H$40:$DC$117,77,FALSE),0),"")</f>
        <v>0</v>
      </c>
      <c r="JS90" s="754"/>
      <c r="JT90" s="754"/>
      <c r="JU90" s="755"/>
      <c r="JV90" s="753">
        <f ca="1">IFERROR(ROUND(HLOOKUP(JV$7,Rezultatai!$H$40:$DC$117,77,FALSE),0),"")</f>
        <v>0</v>
      </c>
      <c r="JW90" s="754"/>
      <c r="JX90" s="754"/>
      <c r="JY90" s="755"/>
      <c r="JZ90" s="753">
        <f ca="1">IFERROR(ROUND(HLOOKUP(JZ$7,Rezultatai!$H$40:$DC$117,77,FALSE),0),"")</f>
        <v>0</v>
      </c>
      <c r="KA90" s="754"/>
      <c r="KB90" s="754"/>
      <c r="KC90" s="755"/>
      <c r="KD90" s="753">
        <f ca="1">IFERROR(ROUND(HLOOKUP(KD$7,Rezultatai!$H$40:$DC$117,77,FALSE),0),"")</f>
        <v>0</v>
      </c>
      <c r="KE90" s="754"/>
      <c r="KF90" s="754"/>
      <c r="KG90" s="755"/>
      <c r="KH90" s="753">
        <f ca="1">IFERROR(ROUND(HLOOKUP(KH$7,Rezultatai!$H$40:$DC$117,77,FALSE),0),"")</f>
        <v>0</v>
      </c>
      <c r="KI90" s="754"/>
      <c r="KJ90" s="754"/>
      <c r="KK90" s="755"/>
      <c r="KL90" s="753">
        <f ca="1">IFERROR(ROUND(HLOOKUP(KL$7,Rezultatai!$H$40:$DC$117,77,FALSE),0),"")</f>
        <v>0</v>
      </c>
      <c r="KM90" s="754"/>
      <c r="KN90" s="754"/>
      <c r="KO90" s="755"/>
      <c r="KP90" s="753">
        <f ca="1">IFERROR(ROUND(HLOOKUP(KP$7,Rezultatai!$H$40:$DC$117,77,FALSE),0),"")</f>
        <v>0</v>
      </c>
      <c r="KQ90" s="754"/>
      <c r="KR90" s="754"/>
      <c r="KS90" s="755"/>
      <c r="KT90" s="753">
        <f ca="1">IFERROR(ROUND(HLOOKUP(KT$7,Rezultatai!$H$40:$DC$117,77,FALSE),0),"")</f>
        <v>0</v>
      </c>
      <c r="KU90" s="754"/>
      <c r="KV90" s="754"/>
      <c r="KW90" s="755"/>
      <c r="KX90" s="753">
        <f ca="1">IFERROR(ROUND(HLOOKUP(KX$7,Rezultatai!$H$40:$DC$117,77,FALSE),0),"")</f>
        <v>0</v>
      </c>
      <c r="KY90" s="754"/>
      <c r="KZ90" s="754"/>
      <c r="LA90" s="755"/>
      <c r="LB90" s="753">
        <f ca="1">IFERROR(ROUND(HLOOKUP(LB$7,Rezultatai!$H$40:$DC$117,77,FALSE),0),"")</f>
        <v>0</v>
      </c>
      <c r="LC90" s="754"/>
      <c r="LD90" s="754"/>
      <c r="LE90" s="755"/>
      <c r="LF90" s="753">
        <f ca="1">IFERROR(ROUND(HLOOKUP(LF$7,Rezultatai!$H$40:$DC$117,77,FALSE),0),"")</f>
        <v>0</v>
      </c>
      <c r="LG90" s="754"/>
      <c r="LH90" s="754"/>
      <c r="LI90" s="755"/>
      <c r="LJ90" s="753">
        <f ca="1">IFERROR(ROUND(HLOOKUP(LJ$7,Rezultatai!$H$40:$DC$117,77,FALSE),0),"")</f>
        <v>0</v>
      </c>
      <c r="LK90" s="754"/>
      <c r="LL90" s="754"/>
      <c r="LM90" s="755"/>
    </row>
    <row r="91" spans="1:325" s="260" customFormat="1">
      <c r="A91" s="474"/>
      <c r="B91" s="524" t="s">
        <v>519</v>
      </c>
      <c r="C91" s="525" t="s">
        <v>584</v>
      </c>
      <c r="D91" s="529">
        <f ca="1">SUM(D92:D93)</f>
        <v>423943003</v>
      </c>
      <c r="E91" s="505"/>
      <c r="F91" s="741">
        <f>SUM(F92:I93)</f>
        <v>0</v>
      </c>
      <c r="G91" s="742"/>
      <c r="H91" s="742"/>
      <c r="I91" s="743"/>
      <c r="J91" s="741">
        <f t="shared" ref="J91" si="156">SUM(J92:M93)</f>
        <v>0</v>
      </c>
      <c r="K91" s="742"/>
      <c r="L91" s="742"/>
      <c r="M91" s="743"/>
      <c r="N91" s="741">
        <f t="shared" ref="N91" ca="1" si="157">SUM(N92:Q93)</f>
        <v>11330000</v>
      </c>
      <c r="O91" s="742"/>
      <c r="P91" s="742"/>
      <c r="Q91" s="743"/>
      <c r="R91" s="741">
        <f t="shared" ref="R91" ca="1" si="158">SUM(R92:U93)</f>
        <v>24400700</v>
      </c>
      <c r="S91" s="742"/>
      <c r="T91" s="742"/>
      <c r="U91" s="743"/>
      <c r="V91" s="741">
        <f t="shared" ref="V91" ca="1" si="159">SUM(V92:Y93)</f>
        <v>39338172</v>
      </c>
      <c r="W91" s="742"/>
      <c r="X91" s="742"/>
      <c r="Y91" s="743"/>
      <c r="Z91" s="741">
        <f t="shared" ref="Z91" ca="1" si="160">SUM(Z92:AC93)</f>
        <v>56275441</v>
      </c>
      <c r="AA91" s="742"/>
      <c r="AB91" s="742"/>
      <c r="AC91" s="743"/>
      <c r="AD91" s="741">
        <f t="shared" ref="AD91" ca="1" si="161">SUM(AD92:AG93)</f>
        <v>75352815</v>
      </c>
      <c r="AE91" s="742"/>
      <c r="AF91" s="742"/>
      <c r="AG91" s="743"/>
      <c r="AH91" s="741">
        <f t="shared" ref="AH91" ca="1" si="162">SUM(AH92:AK93)</f>
        <v>96718236</v>
      </c>
      <c r="AI91" s="742"/>
      <c r="AJ91" s="742"/>
      <c r="AK91" s="743"/>
      <c r="AL91" s="741">
        <f t="shared" ref="AL91" ca="1" si="163">SUM(AL92:AO93)</f>
        <v>120527639</v>
      </c>
      <c r="AM91" s="742"/>
      <c r="AN91" s="742"/>
      <c r="AO91" s="743"/>
      <c r="AP91" s="741">
        <f t="shared" ref="AP91" si="164">SUM(AP92:AS93)</f>
        <v>0</v>
      </c>
      <c r="AQ91" s="742"/>
      <c r="AR91" s="742"/>
      <c r="AS91" s="743"/>
      <c r="AT91" s="741">
        <f t="shared" ref="AT91" si="165">SUM(AT92:AW93)</f>
        <v>0</v>
      </c>
      <c r="AU91" s="742"/>
      <c r="AV91" s="742"/>
      <c r="AW91" s="743"/>
      <c r="AX91" s="741">
        <f t="shared" ref="AX91" si="166">SUM(AX92:BA93)</f>
        <v>0</v>
      </c>
      <c r="AY91" s="742"/>
      <c r="AZ91" s="742"/>
      <c r="BA91" s="743"/>
      <c r="BB91" s="741">
        <f t="shared" ref="BB91" si="167">SUM(BB92:BE93)</f>
        <v>0</v>
      </c>
      <c r="BC91" s="742"/>
      <c r="BD91" s="742"/>
      <c r="BE91" s="743"/>
      <c r="BF91" s="741">
        <f t="shared" ref="BF91" si="168">SUM(BF92:BI93)</f>
        <v>0</v>
      </c>
      <c r="BG91" s="742"/>
      <c r="BH91" s="742"/>
      <c r="BI91" s="743"/>
      <c r="BJ91" s="741">
        <f t="shared" ref="BJ91" si="169">SUM(BJ92:BM93)</f>
        <v>0</v>
      </c>
      <c r="BK91" s="742"/>
      <c r="BL91" s="742"/>
      <c r="BM91" s="743"/>
      <c r="BN91" s="741">
        <f t="shared" ref="BN91" si="170">SUM(BN92:BQ93)</f>
        <v>0</v>
      </c>
      <c r="BO91" s="742"/>
      <c r="BP91" s="742"/>
      <c r="BQ91" s="743"/>
      <c r="BR91" s="741">
        <f t="shared" ref="BR91" si="171">SUM(BR92:BU93)</f>
        <v>0</v>
      </c>
      <c r="BS91" s="742"/>
      <c r="BT91" s="742"/>
      <c r="BU91" s="743"/>
      <c r="BV91" s="741">
        <f t="shared" ref="BV91" si="172">SUM(BV92:BY93)</f>
        <v>0</v>
      </c>
      <c r="BW91" s="742"/>
      <c r="BX91" s="742"/>
      <c r="BY91" s="743"/>
      <c r="BZ91" s="741">
        <f t="shared" ref="BZ91" si="173">SUM(BZ92:CC93)</f>
        <v>0</v>
      </c>
      <c r="CA91" s="742"/>
      <c r="CB91" s="742"/>
      <c r="CC91" s="743"/>
      <c r="CD91" s="741">
        <f t="shared" ref="CD91" si="174">SUM(CD92:CG93)</f>
        <v>0</v>
      </c>
      <c r="CE91" s="742"/>
      <c r="CF91" s="742"/>
      <c r="CG91" s="743"/>
      <c r="CH91" s="741">
        <f t="shared" ref="CH91" si="175">SUM(CH92:CK93)</f>
        <v>0</v>
      </c>
      <c r="CI91" s="742"/>
      <c r="CJ91" s="742"/>
      <c r="CK91" s="743"/>
      <c r="CL91" s="741">
        <f t="shared" ref="CL91" si="176">SUM(CL92:CO93)</f>
        <v>0</v>
      </c>
      <c r="CM91" s="742"/>
      <c r="CN91" s="742"/>
      <c r="CO91" s="743"/>
      <c r="CP91" s="741">
        <f t="shared" ref="CP91" si="177">SUM(CP92:CS93)</f>
        <v>0</v>
      </c>
      <c r="CQ91" s="742"/>
      <c r="CR91" s="742"/>
      <c r="CS91" s="743"/>
      <c r="CT91" s="741">
        <f t="shared" ref="CT91" si="178">SUM(CT92:CW93)</f>
        <v>0</v>
      </c>
      <c r="CU91" s="742"/>
      <c r="CV91" s="742"/>
      <c r="CW91" s="743"/>
      <c r="CX91" s="741">
        <f t="shared" ref="CX91" si="179">SUM(CX92:DA93)</f>
        <v>0</v>
      </c>
      <c r="CY91" s="742"/>
      <c r="CZ91" s="742"/>
      <c r="DA91" s="743"/>
      <c r="DB91" s="741">
        <f t="shared" ref="DB91" si="180">SUM(DB92:DE93)</f>
        <v>0</v>
      </c>
      <c r="DC91" s="742"/>
      <c r="DD91" s="742"/>
      <c r="DE91" s="743"/>
      <c r="DF91" s="741">
        <f t="shared" ref="DF91" si="181">SUM(DF92:DI93)</f>
        <v>0</v>
      </c>
      <c r="DG91" s="742"/>
      <c r="DH91" s="742"/>
      <c r="DI91" s="743"/>
      <c r="DJ91" s="741">
        <f t="shared" ref="DJ91" si="182">SUM(DJ92:DM93)</f>
        <v>0</v>
      </c>
      <c r="DK91" s="742"/>
      <c r="DL91" s="742"/>
      <c r="DM91" s="743"/>
      <c r="DN91" s="741">
        <f t="shared" ref="DN91" si="183">SUM(DN92:DQ93)</f>
        <v>0</v>
      </c>
      <c r="DO91" s="742"/>
      <c r="DP91" s="742"/>
      <c r="DQ91" s="743"/>
      <c r="DR91" s="741">
        <f t="shared" ref="DR91" si="184">SUM(DR92:DU93)</f>
        <v>0</v>
      </c>
      <c r="DS91" s="742"/>
      <c r="DT91" s="742"/>
      <c r="DU91" s="743"/>
      <c r="DV91" s="741">
        <f t="shared" ref="DV91" si="185">SUM(DV92:DY93)</f>
        <v>0</v>
      </c>
      <c r="DW91" s="742"/>
      <c r="DX91" s="742"/>
      <c r="DY91" s="743"/>
      <c r="DZ91" s="741">
        <f t="shared" ref="DZ91" si="186">SUM(DZ92:EC93)</f>
        <v>0</v>
      </c>
      <c r="EA91" s="742"/>
      <c r="EB91" s="742"/>
      <c r="EC91" s="743"/>
      <c r="ED91" s="741">
        <f t="shared" ref="ED91" si="187">SUM(ED92:EG93)</f>
        <v>0</v>
      </c>
      <c r="EE91" s="742"/>
      <c r="EF91" s="742"/>
      <c r="EG91" s="743"/>
      <c r="EH91" s="741">
        <f t="shared" ref="EH91" si="188">SUM(EH92:EK93)</f>
        <v>0</v>
      </c>
      <c r="EI91" s="742"/>
      <c r="EJ91" s="742"/>
      <c r="EK91" s="743"/>
      <c r="EL91" s="741">
        <f t="shared" ref="EL91" si="189">SUM(EL92:EO93)</f>
        <v>0</v>
      </c>
      <c r="EM91" s="742"/>
      <c r="EN91" s="742"/>
      <c r="EO91" s="743"/>
      <c r="EP91" s="741">
        <f t="shared" ref="EP91" si="190">SUM(EP92:ES93)</f>
        <v>0</v>
      </c>
      <c r="EQ91" s="742"/>
      <c r="ER91" s="742"/>
      <c r="ES91" s="743"/>
      <c r="ET91" s="741">
        <f t="shared" ref="ET91" si="191">SUM(ET92:EW93)</f>
        <v>0</v>
      </c>
      <c r="EU91" s="742"/>
      <c r="EV91" s="742"/>
      <c r="EW91" s="743"/>
      <c r="EX91" s="741">
        <f t="shared" ref="EX91" si="192">SUM(EX92:FA93)</f>
        <v>0</v>
      </c>
      <c r="EY91" s="742"/>
      <c r="EZ91" s="742"/>
      <c r="FA91" s="743"/>
      <c r="FB91" s="741">
        <f t="shared" ref="FB91" si="193">SUM(FB92:FE93)</f>
        <v>0</v>
      </c>
      <c r="FC91" s="742"/>
      <c r="FD91" s="742"/>
      <c r="FE91" s="743"/>
      <c r="FF91" s="741">
        <f t="shared" ref="FF91" si="194">SUM(FF92:FI93)</f>
        <v>0</v>
      </c>
      <c r="FG91" s="742"/>
      <c r="FH91" s="742"/>
      <c r="FI91" s="743"/>
      <c r="FJ91" s="741">
        <f t="shared" ref="FJ91" si="195">SUM(FJ92:FM93)</f>
        <v>0</v>
      </c>
      <c r="FK91" s="742"/>
      <c r="FL91" s="742"/>
      <c r="FM91" s="743"/>
      <c r="FN91" s="741">
        <f t="shared" ref="FN91" si="196">SUM(FN92:FQ93)</f>
        <v>0</v>
      </c>
      <c r="FO91" s="742"/>
      <c r="FP91" s="742"/>
      <c r="FQ91" s="743"/>
      <c r="FR91" s="741">
        <f t="shared" ref="FR91" si="197">SUM(FR92:FU93)</f>
        <v>0</v>
      </c>
      <c r="FS91" s="742"/>
      <c r="FT91" s="742"/>
      <c r="FU91" s="743"/>
      <c r="FV91" s="741">
        <f t="shared" ref="FV91" si="198">SUM(FV92:FY93)</f>
        <v>0</v>
      </c>
      <c r="FW91" s="742"/>
      <c r="FX91" s="742"/>
      <c r="FY91" s="743"/>
      <c r="FZ91" s="741">
        <f t="shared" ref="FZ91" si="199">SUM(FZ92:GC93)</f>
        <v>0</v>
      </c>
      <c r="GA91" s="742"/>
      <c r="GB91" s="742"/>
      <c r="GC91" s="743"/>
      <c r="GD91" s="741">
        <f t="shared" ref="GD91" si="200">SUM(GD92:GG93)</f>
        <v>0</v>
      </c>
      <c r="GE91" s="742"/>
      <c r="GF91" s="742"/>
      <c r="GG91" s="743"/>
      <c r="GH91" s="741">
        <f t="shared" ref="GH91" si="201">SUM(GH92:GK93)</f>
        <v>0</v>
      </c>
      <c r="GI91" s="742"/>
      <c r="GJ91" s="742"/>
      <c r="GK91" s="743"/>
      <c r="GL91" s="741">
        <f t="shared" ref="GL91" si="202">SUM(GL92:GO93)</f>
        <v>0</v>
      </c>
      <c r="GM91" s="742"/>
      <c r="GN91" s="742"/>
      <c r="GO91" s="743"/>
      <c r="GP91" s="741">
        <f t="shared" ref="GP91" si="203">SUM(GP92:GS93)</f>
        <v>0</v>
      </c>
      <c r="GQ91" s="742"/>
      <c r="GR91" s="742"/>
      <c r="GS91" s="743"/>
      <c r="GT91" s="741">
        <f t="shared" ref="GT91" si="204">SUM(GT92:GW93)</f>
        <v>0</v>
      </c>
      <c r="GU91" s="742"/>
      <c r="GV91" s="742"/>
      <c r="GW91" s="743"/>
      <c r="GX91" s="741">
        <f t="shared" ref="GX91" si="205">SUM(GX92:HA93)</f>
        <v>0</v>
      </c>
      <c r="GY91" s="742"/>
      <c r="GZ91" s="742"/>
      <c r="HA91" s="743"/>
      <c r="HB91" s="741">
        <f t="shared" ref="HB91" si="206">SUM(HB92:HE93)</f>
        <v>0</v>
      </c>
      <c r="HC91" s="742"/>
      <c r="HD91" s="742"/>
      <c r="HE91" s="743"/>
      <c r="HF91" s="741">
        <f t="shared" ref="HF91" si="207">SUM(HF92:HI93)</f>
        <v>0</v>
      </c>
      <c r="HG91" s="742"/>
      <c r="HH91" s="742"/>
      <c r="HI91" s="743"/>
      <c r="HJ91" s="741">
        <f t="shared" ref="HJ91" si="208">SUM(HJ92:HM93)</f>
        <v>0</v>
      </c>
      <c r="HK91" s="742"/>
      <c r="HL91" s="742"/>
      <c r="HM91" s="743"/>
      <c r="HN91" s="741">
        <f t="shared" ref="HN91" si="209">SUM(HN92:HQ93)</f>
        <v>0</v>
      </c>
      <c r="HO91" s="742"/>
      <c r="HP91" s="742"/>
      <c r="HQ91" s="743"/>
      <c r="HR91" s="741">
        <f t="shared" ref="HR91" si="210">SUM(HR92:HU93)</f>
        <v>0</v>
      </c>
      <c r="HS91" s="742"/>
      <c r="HT91" s="742"/>
      <c r="HU91" s="743"/>
      <c r="HV91" s="741">
        <f t="shared" ref="HV91" si="211">SUM(HV92:HY93)</f>
        <v>0</v>
      </c>
      <c r="HW91" s="742"/>
      <c r="HX91" s="742"/>
      <c r="HY91" s="743"/>
      <c r="HZ91" s="741">
        <f t="shared" ref="HZ91" si="212">SUM(HZ92:IC93)</f>
        <v>0</v>
      </c>
      <c r="IA91" s="742"/>
      <c r="IB91" s="742"/>
      <c r="IC91" s="743"/>
      <c r="ID91" s="741">
        <f t="shared" ref="ID91" si="213">SUM(ID92:IG93)</f>
        <v>0</v>
      </c>
      <c r="IE91" s="742"/>
      <c r="IF91" s="742"/>
      <c r="IG91" s="743"/>
      <c r="IH91" s="741">
        <f t="shared" ref="IH91" si="214">SUM(IH92:IK93)</f>
        <v>0</v>
      </c>
      <c r="II91" s="742"/>
      <c r="IJ91" s="742"/>
      <c r="IK91" s="743"/>
      <c r="IL91" s="741">
        <f t="shared" ref="IL91" si="215">SUM(IL92:IO93)</f>
        <v>0</v>
      </c>
      <c r="IM91" s="742"/>
      <c r="IN91" s="742"/>
      <c r="IO91" s="743"/>
      <c r="IP91" s="741">
        <f t="shared" ref="IP91" si="216">SUM(IP92:IS93)</f>
        <v>0</v>
      </c>
      <c r="IQ91" s="742"/>
      <c r="IR91" s="742"/>
      <c r="IS91" s="743"/>
      <c r="IT91" s="741">
        <f t="shared" ref="IT91" si="217">SUM(IT92:IW93)</f>
        <v>0</v>
      </c>
      <c r="IU91" s="742"/>
      <c r="IV91" s="742"/>
      <c r="IW91" s="743"/>
      <c r="IX91" s="741">
        <f t="shared" ref="IX91" si="218">SUM(IX92:JA93)</f>
        <v>0</v>
      </c>
      <c r="IY91" s="742"/>
      <c r="IZ91" s="742"/>
      <c r="JA91" s="743"/>
      <c r="JB91" s="741">
        <f t="shared" ref="JB91" si="219">SUM(JB92:JE93)</f>
        <v>0</v>
      </c>
      <c r="JC91" s="742"/>
      <c r="JD91" s="742"/>
      <c r="JE91" s="743"/>
      <c r="JF91" s="741">
        <f t="shared" ref="JF91" si="220">SUM(JF92:JI93)</f>
        <v>0</v>
      </c>
      <c r="JG91" s="742"/>
      <c r="JH91" s="742"/>
      <c r="JI91" s="743"/>
      <c r="JJ91" s="741">
        <f t="shared" ref="JJ91" si="221">SUM(JJ92:JM93)</f>
        <v>0</v>
      </c>
      <c r="JK91" s="742"/>
      <c r="JL91" s="742"/>
      <c r="JM91" s="743"/>
      <c r="JN91" s="741">
        <f t="shared" ref="JN91" si="222">SUM(JN92:JQ93)</f>
        <v>0</v>
      </c>
      <c r="JO91" s="742"/>
      <c r="JP91" s="742"/>
      <c r="JQ91" s="743"/>
      <c r="JR91" s="741">
        <f t="shared" ref="JR91" si="223">SUM(JR92:JU93)</f>
        <v>0</v>
      </c>
      <c r="JS91" s="742"/>
      <c r="JT91" s="742"/>
      <c r="JU91" s="743"/>
      <c r="JV91" s="741">
        <f t="shared" ref="JV91" si="224">SUM(JV92:JY93)</f>
        <v>0</v>
      </c>
      <c r="JW91" s="742"/>
      <c r="JX91" s="742"/>
      <c r="JY91" s="743"/>
      <c r="JZ91" s="741">
        <f t="shared" ref="JZ91" si="225">SUM(JZ92:KC93)</f>
        <v>0</v>
      </c>
      <c r="KA91" s="742"/>
      <c r="KB91" s="742"/>
      <c r="KC91" s="743"/>
      <c r="KD91" s="741">
        <f t="shared" ref="KD91" si="226">SUM(KD92:KG93)</f>
        <v>0</v>
      </c>
      <c r="KE91" s="742"/>
      <c r="KF91" s="742"/>
      <c r="KG91" s="743"/>
      <c r="KH91" s="741">
        <f t="shared" ref="KH91" si="227">SUM(KH92:KK93)</f>
        <v>0</v>
      </c>
      <c r="KI91" s="742"/>
      <c r="KJ91" s="742"/>
      <c r="KK91" s="743"/>
      <c r="KL91" s="741">
        <f t="shared" ref="KL91" si="228">SUM(KL92:KO93)</f>
        <v>0</v>
      </c>
      <c r="KM91" s="742"/>
      <c r="KN91" s="742"/>
      <c r="KO91" s="743"/>
      <c r="KP91" s="741">
        <f t="shared" ref="KP91" si="229">SUM(KP92:KS93)</f>
        <v>0</v>
      </c>
      <c r="KQ91" s="742"/>
      <c r="KR91" s="742"/>
      <c r="KS91" s="743"/>
      <c r="KT91" s="741">
        <f t="shared" ref="KT91" si="230">SUM(KT92:KW93)</f>
        <v>0</v>
      </c>
      <c r="KU91" s="742"/>
      <c r="KV91" s="742"/>
      <c r="KW91" s="743"/>
      <c r="KX91" s="741">
        <f t="shared" ref="KX91" si="231">SUM(KX92:LA93)</f>
        <v>0</v>
      </c>
      <c r="KY91" s="742"/>
      <c r="KZ91" s="742"/>
      <c r="LA91" s="743"/>
      <c r="LB91" s="741">
        <f t="shared" ref="LB91" si="232">SUM(LB92:LE93)</f>
        <v>0</v>
      </c>
      <c r="LC91" s="742"/>
      <c r="LD91" s="742"/>
      <c r="LE91" s="743"/>
      <c r="LF91" s="741">
        <f t="shared" ref="LF91" si="233">SUM(LF92:LI93)</f>
        <v>0</v>
      </c>
      <c r="LG91" s="742"/>
      <c r="LH91" s="742"/>
      <c r="LI91" s="743"/>
      <c r="LJ91" s="741">
        <f t="shared" ref="LJ91" si="234">SUM(LJ92:LM93)</f>
        <v>0</v>
      </c>
      <c r="LK91" s="742"/>
      <c r="LL91" s="742"/>
      <c r="LM91" s="743"/>
    </row>
    <row r="92" spans="1:325" s="260" customFormat="1">
      <c r="A92" s="474"/>
      <c r="B92" s="473" t="s">
        <v>521</v>
      </c>
      <c r="C92" s="460" t="s">
        <v>546</v>
      </c>
      <c r="D92" s="526">
        <f ca="1">SUMIF($F$6:$LM$6,"&lt;="&amp;PAL,$F92:$LM92)</f>
        <v>423943003</v>
      </c>
      <c r="E92" s="500"/>
      <c r="F92" s="744"/>
      <c r="G92" s="745"/>
      <c r="H92" s="745"/>
      <c r="I92" s="746"/>
      <c r="J92" s="744"/>
      <c r="K92" s="745"/>
      <c r="L92" s="745"/>
      <c r="M92" s="746"/>
      <c r="N92" s="753">
        <f ca="1">IFERROR(ROUND(HLOOKUP(N$7,Rezultatai!$H$40:$DC$117,78,FALSE),0),"")</f>
        <v>11330000</v>
      </c>
      <c r="O92" s="754"/>
      <c r="P92" s="754"/>
      <c r="Q92" s="755"/>
      <c r="R92" s="753">
        <f ca="1">IFERROR(ROUND(HLOOKUP(R$7,Rezultatai!$H$40:$DC$117,78,FALSE),0),"")</f>
        <v>24400700</v>
      </c>
      <c r="S92" s="754"/>
      <c r="T92" s="754"/>
      <c r="U92" s="755"/>
      <c r="V92" s="753">
        <f ca="1">IFERROR(ROUND(HLOOKUP(V$7,Rezultatai!$H$40:$DC$117,78,FALSE),0),"")</f>
        <v>39338172</v>
      </c>
      <c r="W92" s="754"/>
      <c r="X92" s="754"/>
      <c r="Y92" s="755"/>
      <c r="Z92" s="753">
        <f ca="1">IFERROR(ROUND(HLOOKUP(Z$7,Rezultatai!$H$40:$DC$117,78,FALSE),0),"")</f>
        <v>56275441</v>
      </c>
      <c r="AA92" s="754"/>
      <c r="AB92" s="754"/>
      <c r="AC92" s="755"/>
      <c r="AD92" s="753">
        <f ca="1">IFERROR(ROUND(HLOOKUP(AD$7,Rezultatai!$H$40:$DC$117,78,FALSE),0),"")</f>
        <v>75352815</v>
      </c>
      <c r="AE92" s="754"/>
      <c r="AF92" s="754"/>
      <c r="AG92" s="755"/>
      <c r="AH92" s="753">
        <f ca="1">IFERROR(ROUND(HLOOKUP(AH$7,Rezultatai!$H$40:$DC$117,78,FALSE),0),"")</f>
        <v>96718236</v>
      </c>
      <c r="AI92" s="754"/>
      <c r="AJ92" s="754"/>
      <c r="AK92" s="755"/>
      <c r="AL92" s="753">
        <f ca="1">IFERROR(ROUND(HLOOKUP(AL$7,Rezultatai!$H$40:$DC$117,78,FALSE),0),"")</f>
        <v>120527639</v>
      </c>
      <c r="AM92" s="754"/>
      <c r="AN92" s="754"/>
      <c r="AO92" s="755"/>
      <c r="AP92" s="744"/>
      <c r="AQ92" s="745"/>
      <c r="AR92" s="745"/>
      <c r="AS92" s="746"/>
      <c r="AT92" s="744"/>
      <c r="AU92" s="745"/>
      <c r="AV92" s="745"/>
      <c r="AW92" s="746"/>
      <c r="AX92" s="744"/>
      <c r="AY92" s="745"/>
      <c r="AZ92" s="745"/>
      <c r="BA92" s="746"/>
      <c r="BB92" s="744"/>
      <c r="BC92" s="745"/>
      <c r="BD92" s="745"/>
      <c r="BE92" s="746"/>
      <c r="BF92" s="744"/>
      <c r="BG92" s="745"/>
      <c r="BH92" s="745"/>
      <c r="BI92" s="746"/>
      <c r="BJ92" s="744"/>
      <c r="BK92" s="745"/>
      <c r="BL92" s="745"/>
      <c r="BM92" s="746"/>
      <c r="BN92" s="744"/>
      <c r="BO92" s="745"/>
      <c r="BP92" s="745"/>
      <c r="BQ92" s="746"/>
      <c r="BR92" s="744"/>
      <c r="BS92" s="745"/>
      <c r="BT92" s="745"/>
      <c r="BU92" s="746"/>
      <c r="BV92" s="744"/>
      <c r="BW92" s="745"/>
      <c r="BX92" s="745"/>
      <c r="BY92" s="746"/>
      <c r="BZ92" s="744"/>
      <c r="CA92" s="745"/>
      <c r="CB92" s="745"/>
      <c r="CC92" s="746"/>
      <c r="CD92" s="744"/>
      <c r="CE92" s="745"/>
      <c r="CF92" s="745"/>
      <c r="CG92" s="746"/>
      <c r="CH92" s="744"/>
      <c r="CI92" s="745"/>
      <c r="CJ92" s="745"/>
      <c r="CK92" s="746"/>
      <c r="CL92" s="744"/>
      <c r="CM92" s="745"/>
      <c r="CN92" s="745"/>
      <c r="CO92" s="746"/>
      <c r="CP92" s="744"/>
      <c r="CQ92" s="745"/>
      <c r="CR92" s="745"/>
      <c r="CS92" s="746"/>
      <c r="CT92" s="744"/>
      <c r="CU92" s="745"/>
      <c r="CV92" s="745"/>
      <c r="CW92" s="746"/>
      <c r="CX92" s="744"/>
      <c r="CY92" s="745"/>
      <c r="CZ92" s="745"/>
      <c r="DA92" s="746"/>
      <c r="DB92" s="744"/>
      <c r="DC92" s="745"/>
      <c r="DD92" s="745"/>
      <c r="DE92" s="746"/>
      <c r="DF92" s="744"/>
      <c r="DG92" s="745"/>
      <c r="DH92" s="745"/>
      <c r="DI92" s="746"/>
      <c r="DJ92" s="744"/>
      <c r="DK92" s="745"/>
      <c r="DL92" s="745"/>
      <c r="DM92" s="746"/>
      <c r="DN92" s="744"/>
      <c r="DO92" s="745"/>
      <c r="DP92" s="745"/>
      <c r="DQ92" s="746"/>
      <c r="DR92" s="744"/>
      <c r="DS92" s="745"/>
      <c r="DT92" s="745"/>
      <c r="DU92" s="746"/>
      <c r="DV92" s="744"/>
      <c r="DW92" s="745"/>
      <c r="DX92" s="745"/>
      <c r="DY92" s="746"/>
      <c r="DZ92" s="744"/>
      <c r="EA92" s="745"/>
      <c r="EB92" s="745"/>
      <c r="EC92" s="746"/>
      <c r="ED92" s="744"/>
      <c r="EE92" s="745"/>
      <c r="EF92" s="745"/>
      <c r="EG92" s="746"/>
      <c r="EH92" s="744"/>
      <c r="EI92" s="745"/>
      <c r="EJ92" s="745"/>
      <c r="EK92" s="746"/>
      <c r="EL92" s="744"/>
      <c r="EM92" s="745"/>
      <c r="EN92" s="745"/>
      <c r="EO92" s="746"/>
      <c r="EP92" s="744"/>
      <c r="EQ92" s="745"/>
      <c r="ER92" s="745"/>
      <c r="ES92" s="746"/>
      <c r="ET92" s="744"/>
      <c r="EU92" s="745"/>
      <c r="EV92" s="745"/>
      <c r="EW92" s="746"/>
      <c r="EX92" s="744"/>
      <c r="EY92" s="745"/>
      <c r="EZ92" s="745"/>
      <c r="FA92" s="746"/>
      <c r="FB92" s="744"/>
      <c r="FC92" s="745"/>
      <c r="FD92" s="745"/>
      <c r="FE92" s="746"/>
      <c r="FF92" s="744"/>
      <c r="FG92" s="745"/>
      <c r="FH92" s="745"/>
      <c r="FI92" s="746"/>
      <c r="FJ92" s="744"/>
      <c r="FK92" s="745"/>
      <c r="FL92" s="745"/>
      <c r="FM92" s="746"/>
      <c r="FN92" s="744"/>
      <c r="FO92" s="745"/>
      <c r="FP92" s="745"/>
      <c r="FQ92" s="746"/>
      <c r="FR92" s="744"/>
      <c r="FS92" s="745"/>
      <c r="FT92" s="745"/>
      <c r="FU92" s="746"/>
      <c r="FV92" s="744"/>
      <c r="FW92" s="745"/>
      <c r="FX92" s="745"/>
      <c r="FY92" s="746"/>
      <c r="FZ92" s="744"/>
      <c r="GA92" s="745"/>
      <c r="GB92" s="745"/>
      <c r="GC92" s="746"/>
      <c r="GD92" s="744"/>
      <c r="GE92" s="745"/>
      <c r="GF92" s="745"/>
      <c r="GG92" s="746"/>
      <c r="GH92" s="744"/>
      <c r="GI92" s="745"/>
      <c r="GJ92" s="745"/>
      <c r="GK92" s="746"/>
      <c r="GL92" s="744"/>
      <c r="GM92" s="745"/>
      <c r="GN92" s="745"/>
      <c r="GO92" s="746"/>
      <c r="GP92" s="744"/>
      <c r="GQ92" s="745"/>
      <c r="GR92" s="745"/>
      <c r="GS92" s="746"/>
      <c r="GT92" s="744"/>
      <c r="GU92" s="745"/>
      <c r="GV92" s="745"/>
      <c r="GW92" s="746"/>
      <c r="GX92" s="744"/>
      <c r="GY92" s="745"/>
      <c r="GZ92" s="745"/>
      <c r="HA92" s="746"/>
      <c r="HB92" s="744"/>
      <c r="HC92" s="745"/>
      <c r="HD92" s="745"/>
      <c r="HE92" s="746"/>
      <c r="HF92" s="744"/>
      <c r="HG92" s="745"/>
      <c r="HH92" s="745"/>
      <c r="HI92" s="746"/>
      <c r="HJ92" s="744"/>
      <c r="HK92" s="745"/>
      <c r="HL92" s="745"/>
      <c r="HM92" s="746"/>
      <c r="HN92" s="744"/>
      <c r="HO92" s="745"/>
      <c r="HP92" s="745"/>
      <c r="HQ92" s="746"/>
      <c r="HR92" s="744"/>
      <c r="HS92" s="745"/>
      <c r="HT92" s="745"/>
      <c r="HU92" s="746"/>
      <c r="HV92" s="744"/>
      <c r="HW92" s="745"/>
      <c r="HX92" s="745"/>
      <c r="HY92" s="746"/>
      <c r="HZ92" s="744"/>
      <c r="IA92" s="745"/>
      <c r="IB92" s="745"/>
      <c r="IC92" s="746"/>
      <c r="ID92" s="744"/>
      <c r="IE92" s="745"/>
      <c r="IF92" s="745"/>
      <c r="IG92" s="746"/>
      <c r="IH92" s="744"/>
      <c r="II92" s="745"/>
      <c r="IJ92" s="745"/>
      <c r="IK92" s="746"/>
      <c r="IL92" s="744"/>
      <c r="IM92" s="745"/>
      <c r="IN92" s="745"/>
      <c r="IO92" s="746"/>
      <c r="IP92" s="744"/>
      <c r="IQ92" s="745"/>
      <c r="IR92" s="745"/>
      <c r="IS92" s="746"/>
      <c r="IT92" s="744"/>
      <c r="IU92" s="745"/>
      <c r="IV92" s="745"/>
      <c r="IW92" s="746"/>
      <c r="IX92" s="744"/>
      <c r="IY92" s="745"/>
      <c r="IZ92" s="745"/>
      <c r="JA92" s="746"/>
      <c r="JB92" s="744"/>
      <c r="JC92" s="745"/>
      <c r="JD92" s="745"/>
      <c r="JE92" s="746"/>
      <c r="JF92" s="744"/>
      <c r="JG92" s="745"/>
      <c r="JH92" s="745"/>
      <c r="JI92" s="746"/>
      <c r="JJ92" s="744"/>
      <c r="JK92" s="745"/>
      <c r="JL92" s="745"/>
      <c r="JM92" s="746"/>
      <c r="JN92" s="744"/>
      <c r="JO92" s="745"/>
      <c r="JP92" s="745"/>
      <c r="JQ92" s="746"/>
      <c r="JR92" s="744"/>
      <c r="JS92" s="745"/>
      <c r="JT92" s="745"/>
      <c r="JU92" s="746"/>
      <c r="JV92" s="744"/>
      <c r="JW92" s="745"/>
      <c r="JX92" s="745"/>
      <c r="JY92" s="746"/>
      <c r="JZ92" s="744"/>
      <c r="KA92" s="745"/>
      <c r="KB92" s="745"/>
      <c r="KC92" s="746"/>
      <c r="KD92" s="744"/>
      <c r="KE92" s="745"/>
      <c r="KF92" s="745"/>
      <c r="KG92" s="746"/>
      <c r="KH92" s="744"/>
      <c r="KI92" s="745"/>
      <c r="KJ92" s="745"/>
      <c r="KK92" s="746"/>
      <c r="KL92" s="744"/>
      <c r="KM92" s="745"/>
      <c r="KN92" s="745"/>
      <c r="KO92" s="746"/>
      <c r="KP92" s="744"/>
      <c r="KQ92" s="745"/>
      <c r="KR92" s="745"/>
      <c r="KS92" s="746"/>
      <c r="KT92" s="744"/>
      <c r="KU92" s="745"/>
      <c r="KV92" s="745"/>
      <c r="KW92" s="746"/>
      <c r="KX92" s="744"/>
      <c r="KY92" s="745"/>
      <c r="KZ92" s="745"/>
      <c r="LA92" s="746"/>
      <c r="LB92" s="744"/>
      <c r="LC92" s="745"/>
      <c r="LD92" s="745"/>
      <c r="LE92" s="746"/>
      <c r="LF92" s="744"/>
      <c r="LG92" s="745"/>
      <c r="LH92" s="745"/>
      <c r="LI92" s="746"/>
      <c r="LJ92" s="744"/>
      <c r="LK92" s="745"/>
      <c r="LL92" s="745"/>
      <c r="LM92" s="746"/>
    </row>
    <row r="93" spans="1:325" s="260" customFormat="1">
      <c r="A93" s="474"/>
      <c r="B93" s="473" t="s">
        <v>520</v>
      </c>
      <c r="C93" s="460" t="s">
        <v>585</v>
      </c>
      <c r="D93" s="526">
        <f ca="1">SUMIF($F$6:$LM$6,"&lt;="&amp;PAL,$F93:$LM93)</f>
        <v>0</v>
      </c>
      <c r="E93" s="500"/>
      <c r="F93" s="744"/>
      <c r="G93" s="745"/>
      <c r="H93" s="745"/>
      <c r="I93" s="746"/>
      <c r="J93" s="744"/>
      <c r="K93" s="745"/>
      <c r="L93" s="745"/>
      <c r="M93" s="746"/>
      <c r="N93" s="744"/>
      <c r="O93" s="745"/>
      <c r="P93" s="745"/>
      <c r="Q93" s="746"/>
      <c r="R93" s="744"/>
      <c r="S93" s="745"/>
      <c r="T93" s="745"/>
      <c r="U93" s="746"/>
      <c r="V93" s="744"/>
      <c r="W93" s="745"/>
      <c r="X93" s="745"/>
      <c r="Y93" s="746"/>
      <c r="Z93" s="744"/>
      <c r="AA93" s="745"/>
      <c r="AB93" s="745"/>
      <c r="AC93" s="746"/>
      <c r="AD93" s="744"/>
      <c r="AE93" s="745"/>
      <c r="AF93" s="745"/>
      <c r="AG93" s="746"/>
      <c r="AH93" s="744"/>
      <c r="AI93" s="745"/>
      <c r="AJ93" s="745"/>
      <c r="AK93" s="746"/>
      <c r="AL93" s="744"/>
      <c r="AM93" s="745"/>
      <c r="AN93" s="745"/>
      <c r="AO93" s="746"/>
      <c r="AP93" s="744"/>
      <c r="AQ93" s="745"/>
      <c r="AR93" s="745"/>
      <c r="AS93" s="746"/>
      <c r="AT93" s="744"/>
      <c r="AU93" s="745"/>
      <c r="AV93" s="745"/>
      <c r="AW93" s="746"/>
      <c r="AX93" s="744"/>
      <c r="AY93" s="745"/>
      <c r="AZ93" s="745"/>
      <c r="BA93" s="746"/>
      <c r="BB93" s="744"/>
      <c r="BC93" s="745"/>
      <c r="BD93" s="745"/>
      <c r="BE93" s="746"/>
      <c r="BF93" s="744"/>
      <c r="BG93" s="745"/>
      <c r="BH93" s="745"/>
      <c r="BI93" s="746"/>
      <c r="BJ93" s="744"/>
      <c r="BK93" s="745"/>
      <c r="BL93" s="745"/>
      <c r="BM93" s="746"/>
      <c r="BN93" s="744"/>
      <c r="BO93" s="745"/>
      <c r="BP93" s="745"/>
      <c r="BQ93" s="746"/>
      <c r="BR93" s="744"/>
      <c r="BS93" s="745"/>
      <c r="BT93" s="745"/>
      <c r="BU93" s="746"/>
      <c r="BV93" s="744"/>
      <c r="BW93" s="745"/>
      <c r="BX93" s="745"/>
      <c r="BY93" s="746"/>
      <c r="BZ93" s="744"/>
      <c r="CA93" s="745"/>
      <c r="CB93" s="745"/>
      <c r="CC93" s="746"/>
      <c r="CD93" s="744"/>
      <c r="CE93" s="745"/>
      <c r="CF93" s="745"/>
      <c r="CG93" s="746"/>
      <c r="CH93" s="744"/>
      <c r="CI93" s="745"/>
      <c r="CJ93" s="745"/>
      <c r="CK93" s="746"/>
      <c r="CL93" s="744"/>
      <c r="CM93" s="745"/>
      <c r="CN93" s="745"/>
      <c r="CO93" s="746"/>
      <c r="CP93" s="744"/>
      <c r="CQ93" s="745"/>
      <c r="CR93" s="745"/>
      <c r="CS93" s="746"/>
      <c r="CT93" s="744"/>
      <c r="CU93" s="745"/>
      <c r="CV93" s="745"/>
      <c r="CW93" s="746"/>
      <c r="CX93" s="744"/>
      <c r="CY93" s="745"/>
      <c r="CZ93" s="745"/>
      <c r="DA93" s="746"/>
      <c r="DB93" s="744"/>
      <c r="DC93" s="745"/>
      <c r="DD93" s="745"/>
      <c r="DE93" s="746"/>
      <c r="DF93" s="744"/>
      <c r="DG93" s="745"/>
      <c r="DH93" s="745"/>
      <c r="DI93" s="746"/>
      <c r="DJ93" s="744"/>
      <c r="DK93" s="745"/>
      <c r="DL93" s="745"/>
      <c r="DM93" s="746"/>
      <c r="DN93" s="744"/>
      <c r="DO93" s="745"/>
      <c r="DP93" s="745"/>
      <c r="DQ93" s="746"/>
      <c r="DR93" s="744"/>
      <c r="DS93" s="745"/>
      <c r="DT93" s="745"/>
      <c r="DU93" s="746"/>
      <c r="DV93" s="744"/>
      <c r="DW93" s="745"/>
      <c r="DX93" s="745"/>
      <c r="DY93" s="746"/>
      <c r="DZ93" s="744"/>
      <c r="EA93" s="745"/>
      <c r="EB93" s="745"/>
      <c r="EC93" s="746"/>
      <c r="ED93" s="744"/>
      <c r="EE93" s="745"/>
      <c r="EF93" s="745"/>
      <c r="EG93" s="746"/>
      <c r="EH93" s="744"/>
      <c r="EI93" s="745"/>
      <c r="EJ93" s="745"/>
      <c r="EK93" s="746"/>
      <c r="EL93" s="744"/>
      <c r="EM93" s="745"/>
      <c r="EN93" s="745"/>
      <c r="EO93" s="746"/>
      <c r="EP93" s="744"/>
      <c r="EQ93" s="745"/>
      <c r="ER93" s="745"/>
      <c r="ES93" s="746"/>
      <c r="ET93" s="744"/>
      <c r="EU93" s="745"/>
      <c r="EV93" s="745"/>
      <c r="EW93" s="746"/>
      <c r="EX93" s="744"/>
      <c r="EY93" s="745"/>
      <c r="EZ93" s="745"/>
      <c r="FA93" s="746"/>
      <c r="FB93" s="744"/>
      <c r="FC93" s="745"/>
      <c r="FD93" s="745"/>
      <c r="FE93" s="746"/>
      <c r="FF93" s="744"/>
      <c r="FG93" s="745"/>
      <c r="FH93" s="745"/>
      <c r="FI93" s="746"/>
      <c r="FJ93" s="744"/>
      <c r="FK93" s="745"/>
      <c r="FL93" s="745"/>
      <c r="FM93" s="746"/>
      <c r="FN93" s="744"/>
      <c r="FO93" s="745"/>
      <c r="FP93" s="745"/>
      <c r="FQ93" s="746"/>
      <c r="FR93" s="744"/>
      <c r="FS93" s="745"/>
      <c r="FT93" s="745"/>
      <c r="FU93" s="746"/>
      <c r="FV93" s="744"/>
      <c r="FW93" s="745"/>
      <c r="FX93" s="745"/>
      <c r="FY93" s="746"/>
      <c r="FZ93" s="744"/>
      <c r="GA93" s="745"/>
      <c r="GB93" s="745"/>
      <c r="GC93" s="746"/>
      <c r="GD93" s="744"/>
      <c r="GE93" s="745"/>
      <c r="GF93" s="745"/>
      <c r="GG93" s="746"/>
      <c r="GH93" s="744"/>
      <c r="GI93" s="745"/>
      <c r="GJ93" s="745"/>
      <c r="GK93" s="746"/>
      <c r="GL93" s="744"/>
      <c r="GM93" s="745"/>
      <c r="GN93" s="745"/>
      <c r="GO93" s="746"/>
      <c r="GP93" s="744"/>
      <c r="GQ93" s="745"/>
      <c r="GR93" s="745"/>
      <c r="GS93" s="746"/>
      <c r="GT93" s="744"/>
      <c r="GU93" s="745"/>
      <c r="GV93" s="745"/>
      <c r="GW93" s="746"/>
      <c r="GX93" s="744"/>
      <c r="GY93" s="745"/>
      <c r="GZ93" s="745"/>
      <c r="HA93" s="746"/>
      <c r="HB93" s="744"/>
      <c r="HC93" s="745"/>
      <c r="HD93" s="745"/>
      <c r="HE93" s="746"/>
      <c r="HF93" s="744"/>
      <c r="HG93" s="745"/>
      <c r="HH93" s="745"/>
      <c r="HI93" s="746"/>
      <c r="HJ93" s="744"/>
      <c r="HK93" s="745"/>
      <c r="HL93" s="745"/>
      <c r="HM93" s="746"/>
      <c r="HN93" s="744"/>
      <c r="HO93" s="745"/>
      <c r="HP93" s="745"/>
      <c r="HQ93" s="746"/>
      <c r="HR93" s="744"/>
      <c r="HS93" s="745"/>
      <c r="HT93" s="745"/>
      <c r="HU93" s="746"/>
      <c r="HV93" s="744"/>
      <c r="HW93" s="745"/>
      <c r="HX93" s="745"/>
      <c r="HY93" s="746"/>
      <c r="HZ93" s="744"/>
      <c r="IA93" s="745"/>
      <c r="IB93" s="745"/>
      <c r="IC93" s="746"/>
      <c r="ID93" s="744"/>
      <c r="IE93" s="745"/>
      <c r="IF93" s="745"/>
      <c r="IG93" s="746"/>
      <c r="IH93" s="744"/>
      <c r="II93" s="745"/>
      <c r="IJ93" s="745"/>
      <c r="IK93" s="746"/>
      <c r="IL93" s="744"/>
      <c r="IM93" s="745"/>
      <c r="IN93" s="745"/>
      <c r="IO93" s="746"/>
      <c r="IP93" s="744"/>
      <c r="IQ93" s="745"/>
      <c r="IR93" s="745"/>
      <c r="IS93" s="746"/>
      <c r="IT93" s="744"/>
      <c r="IU93" s="745"/>
      <c r="IV93" s="745"/>
      <c r="IW93" s="746"/>
      <c r="IX93" s="744"/>
      <c r="IY93" s="745"/>
      <c r="IZ93" s="745"/>
      <c r="JA93" s="746"/>
      <c r="JB93" s="744"/>
      <c r="JC93" s="745"/>
      <c r="JD93" s="745"/>
      <c r="JE93" s="746"/>
      <c r="JF93" s="744"/>
      <c r="JG93" s="745"/>
      <c r="JH93" s="745"/>
      <c r="JI93" s="746"/>
      <c r="JJ93" s="744"/>
      <c r="JK93" s="745"/>
      <c r="JL93" s="745"/>
      <c r="JM93" s="746"/>
      <c r="JN93" s="744"/>
      <c r="JO93" s="745"/>
      <c r="JP93" s="745"/>
      <c r="JQ93" s="746"/>
      <c r="JR93" s="744"/>
      <c r="JS93" s="745"/>
      <c r="JT93" s="745"/>
      <c r="JU93" s="746"/>
      <c r="JV93" s="744"/>
      <c r="JW93" s="745"/>
      <c r="JX93" s="745"/>
      <c r="JY93" s="746"/>
      <c r="JZ93" s="744"/>
      <c r="KA93" s="745"/>
      <c r="KB93" s="745"/>
      <c r="KC93" s="746"/>
      <c r="KD93" s="744"/>
      <c r="KE93" s="745"/>
      <c r="KF93" s="745"/>
      <c r="KG93" s="746"/>
      <c r="KH93" s="744"/>
      <c r="KI93" s="745"/>
      <c r="KJ93" s="745"/>
      <c r="KK93" s="746"/>
      <c r="KL93" s="744"/>
      <c r="KM93" s="745"/>
      <c r="KN93" s="745"/>
      <c r="KO93" s="746"/>
      <c r="KP93" s="744"/>
      <c r="KQ93" s="745"/>
      <c r="KR93" s="745"/>
      <c r="KS93" s="746"/>
      <c r="KT93" s="744"/>
      <c r="KU93" s="745"/>
      <c r="KV93" s="745"/>
      <c r="KW93" s="746"/>
      <c r="KX93" s="744"/>
      <c r="KY93" s="745"/>
      <c r="KZ93" s="745"/>
      <c r="LA93" s="746"/>
      <c r="LB93" s="744"/>
      <c r="LC93" s="745"/>
      <c r="LD93" s="745"/>
      <c r="LE93" s="746"/>
      <c r="LF93" s="744"/>
      <c r="LG93" s="745"/>
      <c r="LH93" s="745"/>
      <c r="LI93" s="746"/>
      <c r="LJ93" s="744"/>
      <c r="LK93" s="745"/>
      <c r="LL93" s="745"/>
      <c r="LM93" s="746"/>
    </row>
    <row r="94" spans="1:325" ht="28.8">
      <c r="A94" s="474"/>
      <c r="B94" s="530" t="s">
        <v>565</v>
      </c>
      <c r="C94" s="531" t="s">
        <v>441</v>
      </c>
      <c r="D94" s="532" t="s">
        <v>586</v>
      </c>
      <c r="E94" s="533" t="s">
        <v>394</v>
      </c>
      <c r="F94" s="766"/>
      <c r="G94" s="767"/>
      <c r="H94" s="767"/>
      <c r="I94" s="767"/>
      <c r="J94" s="767"/>
      <c r="K94" s="767"/>
      <c r="L94" s="767"/>
      <c r="M94" s="767"/>
      <c r="N94" s="767"/>
      <c r="O94" s="767"/>
      <c r="P94" s="767"/>
      <c r="Q94" s="767"/>
      <c r="R94" s="767"/>
      <c r="S94" s="767"/>
      <c r="T94" s="767"/>
      <c r="U94" s="767"/>
      <c r="V94" s="767"/>
      <c r="W94" s="767"/>
      <c r="X94" s="767"/>
      <c r="Y94" s="767"/>
      <c r="Z94" s="767"/>
      <c r="AA94" s="767"/>
      <c r="AB94" s="767"/>
      <c r="AC94" s="767"/>
      <c r="AD94" s="767"/>
      <c r="AE94" s="767"/>
      <c r="AF94" s="767"/>
      <c r="AG94" s="767"/>
      <c r="AH94" s="767"/>
      <c r="AI94" s="767"/>
      <c r="AJ94" s="767"/>
      <c r="AK94" s="767"/>
      <c r="AL94" s="767"/>
      <c r="AM94" s="767"/>
      <c r="AN94" s="767"/>
      <c r="AO94" s="767"/>
      <c r="AP94" s="767"/>
      <c r="AQ94" s="767"/>
      <c r="AR94" s="767"/>
      <c r="AS94" s="767"/>
      <c r="AT94" s="767"/>
      <c r="AU94" s="767"/>
      <c r="AV94" s="767"/>
      <c r="AW94" s="767"/>
      <c r="AX94" s="767"/>
      <c r="AY94" s="767"/>
      <c r="AZ94" s="767"/>
      <c r="BA94" s="767"/>
      <c r="BB94" s="767"/>
      <c r="BC94" s="767"/>
      <c r="BD94" s="767"/>
      <c r="BE94" s="767"/>
      <c r="BF94" s="767"/>
      <c r="BG94" s="767"/>
      <c r="BH94" s="767"/>
      <c r="BI94" s="767"/>
      <c r="BJ94" s="767"/>
      <c r="BK94" s="767"/>
      <c r="BL94" s="767"/>
      <c r="BM94" s="767"/>
      <c r="BN94" s="767"/>
      <c r="BO94" s="767"/>
      <c r="BP94" s="767"/>
      <c r="BQ94" s="767"/>
      <c r="BR94" s="767"/>
      <c r="BS94" s="767"/>
      <c r="BT94" s="767"/>
      <c r="BU94" s="767"/>
      <c r="BV94" s="767"/>
      <c r="BW94" s="767"/>
      <c r="BX94" s="767"/>
      <c r="BY94" s="767"/>
      <c r="BZ94" s="767"/>
      <c r="CA94" s="767"/>
      <c r="CB94" s="767"/>
      <c r="CC94" s="767"/>
      <c r="CD94" s="767"/>
      <c r="CE94" s="767"/>
      <c r="CF94" s="767"/>
      <c r="CG94" s="767"/>
      <c r="CH94" s="767"/>
      <c r="CI94" s="767"/>
      <c r="CJ94" s="767"/>
      <c r="CK94" s="767"/>
      <c r="CL94" s="767"/>
      <c r="CM94" s="767"/>
      <c r="CN94" s="767"/>
      <c r="CO94" s="767"/>
      <c r="CP94" s="767"/>
      <c r="CQ94" s="767"/>
      <c r="CR94" s="767"/>
      <c r="CS94" s="767"/>
      <c r="CT94" s="767"/>
      <c r="CU94" s="767"/>
      <c r="CV94" s="767"/>
      <c r="CW94" s="767"/>
      <c r="CX94" s="767"/>
      <c r="CY94" s="767"/>
      <c r="CZ94" s="767"/>
      <c r="DA94" s="767"/>
      <c r="DB94" s="767"/>
      <c r="DC94" s="767"/>
      <c r="DD94" s="767"/>
      <c r="DE94" s="767"/>
      <c r="DF94" s="767"/>
      <c r="DG94" s="767"/>
      <c r="DH94" s="767"/>
      <c r="DI94" s="767"/>
      <c r="DJ94" s="767"/>
      <c r="DK94" s="767"/>
      <c r="DL94" s="767"/>
      <c r="DM94" s="767"/>
      <c r="DN94" s="767"/>
      <c r="DO94" s="767"/>
      <c r="DP94" s="767"/>
      <c r="DQ94" s="767"/>
      <c r="DR94" s="767"/>
      <c r="DS94" s="767"/>
      <c r="DT94" s="767"/>
      <c r="DU94" s="767"/>
      <c r="DV94" s="767"/>
      <c r="DW94" s="767"/>
      <c r="DX94" s="767"/>
      <c r="DY94" s="767"/>
      <c r="DZ94" s="767"/>
      <c r="EA94" s="767"/>
      <c r="EB94" s="767"/>
      <c r="EC94" s="767"/>
      <c r="ED94" s="767"/>
      <c r="EE94" s="767"/>
      <c r="EF94" s="767"/>
      <c r="EG94" s="767"/>
      <c r="EH94" s="767"/>
      <c r="EI94" s="767"/>
      <c r="EJ94" s="767"/>
      <c r="EK94" s="767"/>
      <c r="EL94" s="767"/>
      <c r="EM94" s="767"/>
      <c r="EN94" s="767"/>
      <c r="EO94" s="767"/>
      <c r="EP94" s="767"/>
      <c r="EQ94" s="767"/>
      <c r="ER94" s="767"/>
      <c r="ES94" s="767"/>
      <c r="ET94" s="767"/>
      <c r="EU94" s="767"/>
      <c r="EV94" s="767"/>
      <c r="EW94" s="767"/>
      <c r="EX94" s="767"/>
      <c r="EY94" s="767"/>
      <c r="EZ94" s="767"/>
      <c r="FA94" s="767"/>
      <c r="FB94" s="767"/>
      <c r="FC94" s="767"/>
      <c r="FD94" s="767"/>
      <c r="FE94" s="767"/>
      <c r="FF94" s="767"/>
      <c r="FG94" s="767"/>
      <c r="FH94" s="767"/>
      <c r="FI94" s="767"/>
      <c r="FJ94" s="767"/>
      <c r="FK94" s="767"/>
      <c r="FL94" s="767"/>
      <c r="FM94" s="767"/>
      <c r="FN94" s="767"/>
      <c r="FO94" s="767"/>
      <c r="FP94" s="767"/>
      <c r="FQ94" s="767"/>
      <c r="FR94" s="767"/>
      <c r="FS94" s="767"/>
      <c r="FT94" s="767"/>
      <c r="FU94" s="767"/>
      <c r="FV94" s="767"/>
      <c r="FW94" s="767"/>
      <c r="FX94" s="767"/>
      <c r="FY94" s="767"/>
      <c r="FZ94" s="767"/>
      <c r="GA94" s="767"/>
      <c r="GB94" s="767"/>
      <c r="GC94" s="767"/>
      <c r="GD94" s="767"/>
      <c r="GE94" s="767"/>
      <c r="GF94" s="767"/>
      <c r="GG94" s="767"/>
      <c r="GH94" s="767"/>
      <c r="GI94" s="767"/>
      <c r="GJ94" s="767"/>
      <c r="GK94" s="767"/>
      <c r="GL94" s="767"/>
      <c r="GM94" s="767"/>
      <c r="GN94" s="767"/>
      <c r="GO94" s="767"/>
      <c r="GP94" s="767"/>
      <c r="GQ94" s="767"/>
      <c r="GR94" s="767"/>
      <c r="GS94" s="767"/>
      <c r="GT94" s="767"/>
      <c r="GU94" s="767"/>
      <c r="GV94" s="767"/>
      <c r="GW94" s="767"/>
      <c r="GX94" s="767"/>
      <c r="GY94" s="767"/>
      <c r="GZ94" s="767"/>
      <c r="HA94" s="767"/>
      <c r="HB94" s="767"/>
      <c r="HC94" s="767"/>
      <c r="HD94" s="767"/>
      <c r="HE94" s="767"/>
      <c r="HF94" s="767"/>
      <c r="HG94" s="767"/>
      <c r="HH94" s="767"/>
      <c r="HI94" s="767"/>
      <c r="HJ94" s="767"/>
      <c r="HK94" s="767"/>
      <c r="HL94" s="767"/>
      <c r="HM94" s="767"/>
      <c r="HN94" s="767"/>
      <c r="HO94" s="767"/>
      <c r="HP94" s="767"/>
      <c r="HQ94" s="767"/>
      <c r="HR94" s="767"/>
      <c r="HS94" s="767"/>
      <c r="HT94" s="767"/>
      <c r="HU94" s="767"/>
      <c r="HV94" s="767"/>
      <c r="HW94" s="767"/>
      <c r="HX94" s="767"/>
      <c r="HY94" s="767"/>
      <c r="HZ94" s="767"/>
      <c r="IA94" s="767"/>
      <c r="IB94" s="767"/>
      <c r="IC94" s="767"/>
      <c r="ID94" s="767"/>
      <c r="IE94" s="767"/>
      <c r="IF94" s="767"/>
      <c r="IG94" s="767"/>
      <c r="IH94" s="767"/>
      <c r="II94" s="767"/>
      <c r="IJ94" s="767"/>
      <c r="IK94" s="767"/>
      <c r="IL94" s="767"/>
      <c r="IM94" s="767"/>
      <c r="IN94" s="767"/>
      <c r="IO94" s="767"/>
      <c r="IP94" s="767"/>
      <c r="IQ94" s="767"/>
      <c r="IR94" s="767"/>
      <c r="IS94" s="767"/>
      <c r="IT94" s="767"/>
      <c r="IU94" s="767"/>
      <c r="IV94" s="767"/>
      <c r="IW94" s="767"/>
      <c r="IX94" s="767"/>
      <c r="IY94" s="767"/>
      <c r="IZ94" s="767"/>
      <c r="JA94" s="767"/>
      <c r="JB94" s="767"/>
      <c r="JC94" s="767"/>
      <c r="JD94" s="767"/>
      <c r="JE94" s="767"/>
      <c r="JF94" s="767"/>
      <c r="JG94" s="767"/>
      <c r="JH94" s="767"/>
      <c r="JI94" s="767"/>
      <c r="JJ94" s="767"/>
      <c r="JK94" s="767"/>
      <c r="JL94" s="767"/>
      <c r="JM94" s="767"/>
      <c r="JN94" s="767"/>
      <c r="JO94" s="767"/>
      <c r="JP94" s="767"/>
      <c r="JQ94" s="767"/>
      <c r="JR94" s="767"/>
      <c r="JS94" s="767"/>
      <c r="JT94" s="767"/>
      <c r="JU94" s="767"/>
      <c r="JV94" s="767"/>
      <c r="JW94" s="767"/>
      <c r="JX94" s="767"/>
      <c r="JY94" s="767"/>
      <c r="JZ94" s="767"/>
      <c r="KA94" s="767"/>
      <c r="KB94" s="767"/>
      <c r="KC94" s="767"/>
      <c r="KD94" s="767"/>
      <c r="KE94" s="767"/>
      <c r="KF94" s="767"/>
      <c r="KG94" s="767"/>
      <c r="KH94" s="767"/>
      <c r="KI94" s="767"/>
      <c r="KJ94" s="767"/>
      <c r="KK94" s="767"/>
      <c r="KL94" s="767"/>
      <c r="KM94" s="767"/>
      <c r="KN94" s="767"/>
      <c r="KO94" s="767"/>
      <c r="KP94" s="767"/>
      <c r="KQ94" s="767"/>
      <c r="KR94" s="767"/>
      <c r="KS94" s="767"/>
      <c r="KT94" s="767"/>
      <c r="KU94" s="767"/>
      <c r="KV94" s="767"/>
      <c r="KW94" s="767"/>
      <c r="KX94" s="767"/>
      <c r="KY94" s="767"/>
      <c r="KZ94" s="767"/>
      <c r="LA94" s="767"/>
      <c r="LB94" s="767"/>
      <c r="LC94" s="767"/>
      <c r="LD94" s="767"/>
      <c r="LE94" s="767"/>
      <c r="LF94" s="767"/>
      <c r="LG94" s="767"/>
      <c r="LH94" s="767"/>
      <c r="LI94" s="767"/>
      <c r="LJ94" s="767"/>
      <c r="LK94" s="767"/>
      <c r="LL94" s="767"/>
      <c r="LM94" s="768"/>
    </row>
    <row r="95" spans="1:325">
      <c r="A95" s="474"/>
      <c r="B95" s="534" t="s">
        <v>566</v>
      </c>
      <c r="C95" s="535" t="s">
        <v>440</v>
      </c>
      <c r="D95" s="550">
        <f ca="1">SUMIF($F$6:$LM$6,"&lt;="&amp;PAL,$F95:$LM95)</f>
        <v>116700000</v>
      </c>
      <c r="E95" s="537">
        <f ca="1">IFERROR(D96/D95,"")</f>
        <v>1</v>
      </c>
      <c r="F95" s="761">
        <f ca="1">IFERROR(HLOOKUP(F$7,Rezultatai!$H$40:$DC$118,79,FALSE),0)</f>
        <v>0</v>
      </c>
      <c r="G95" s="759"/>
      <c r="H95" s="759"/>
      <c r="I95" s="760"/>
      <c r="J95" s="762">
        <f ca="1">IFERROR(HLOOKUP(J$7,Rezultatai!$H$40:$DC$118,79,FALSE),0)</f>
        <v>11000000</v>
      </c>
      <c r="K95" s="759"/>
      <c r="L95" s="759"/>
      <c r="M95" s="760"/>
      <c r="N95" s="762">
        <f ca="1">IFERROR(HLOOKUP(N$7,Rezultatai!$H$40:$DC$118,79,FALSE),0)</f>
        <v>12000000</v>
      </c>
      <c r="O95" s="759"/>
      <c r="P95" s="759"/>
      <c r="Q95" s="760"/>
      <c r="R95" s="762">
        <f ca="1">IFERROR(HLOOKUP(R$7,Rezultatai!$H$40:$DC$118,79,FALSE),0)</f>
        <v>13000000</v>
      </c>
      <c r="S95" s="759"/>
      <c r="T95" s="759"/>
      <c r="U95" s="760"/>
      <c r="V95" s="762">
        <f ca="1">IFERROR(HLOOKUP(V$7,Rezultatai!$H$40:$DC$118,79,FALSE),0)</f>
        <v>14000000</v>
      </c>
      <c r="W95" s="759"/>
      <c r="X95" s="759"/>
      <c r="Y95" s="760"/>
      <c r="Z95" s="762">
        <f ca="1">IFERROR(HLOOKUP(Z$7,Rezultatai!$H$40:$DC$118,79,FALSE),0)</f>
        <v>15000000</v>
      </c>
      <c r="AA95" s="759"/>
      <c r="AB95" s="759"/>
      <c r="AC95" s="760"/>
      <c r="AD95" s="762">
        <f ca="1">IFERROR(HLOOKUP(AD$7,Rezultatai!$H$40:$DC$118,79,FALSE),0)</f>
        <v>16000000</v>
      </c>
      <c r="AE95" s="759"/>
      <c r="AF95" s="759"/>
      <c r="AG95" s="760"/>
      <c r="AH95" s="762">
        <f ca="1">IFERROR(HLOOKUP(AH$7,Rezultatai!$H$40:$DC$118,79,FALSE),0)</f>
        <v>17000000</v>
      </c>
      <c r="AI95" s="759"/>
      <c r="AJ95" s="759"/>
      <c r="AK95" s="760"/>
      <c r="AL95" s="762">
        <f ca="1">IFERROR(HLOOKUP(AL$7,Rezultatai!$H$40:$DC$118,79,FALSE),0)</f>
        <v>18700000</v>
      </c>
      <c r="AM95" s="759"/>
      <c r="AN95" s="759"/>
      <c r="AO95" s="760"/>
      <c r="AP95" s="762">
        <f ca="1">IFERROR(HLOOKUP(AP$7,Rezultatai!$H$40:$DC$118,79,FALSE),0)</f>
        <v>0</v>
      </c>
      <c r="AQ95" s="759"/>
      <c r="AR95" s="759"/>
      <c r="AS95" s="760"/>
      <c r="AT95" s="762">
        <f ca="1">IFERROR(HLOOKUP(AT$7,Rezultatai!$H$40:$DC$118,79,FALSE),0)</f>
        <v>0</v>
      </c>
      <c r="AU95" s="759"/>
      <c r="AV95" s="759"/>
      <c r="AW95" s="760"/>
      <c r="AX95" s="762">
        <f ca="1">IFERROR(HLOOKUP(AX$7,Rezultatai!$H$40:$DC$118,79,FALSE),0)</f>
        <v>0</v>
      </c>
      <c r="AY95" s="759"/>
      <c r="AZ95" s="759"/>
      <c r="BA95" s="760"/>
      <c r="BB95" s="762">
        <f ca="1">IFERROR(HLOOKUP(BB$7,Rezultatai!$H$40:$DC$118,79,FALSE),0)</f>
        <v>0</v>
      </c>
      <c r="BC95" s="759"/>
      <c r="BD95" s="759"/>
      <c r="BE95" s="760"/>
      <c r="BF95" s="762">
        <f ca="1">IFERROR(HLOOKUP(BF$7,Rezultatai!$H$40:$DC$118,79,FALSE),0)</f>
        <v>0</v>
      </c>
      <c r="BG95" s="759"/>
      <c r="BH95" s="759"/>
      <c r="BI95" s="760"/>
      <c r="BJ95" s="762">
        <f ca="1">IFERROR(HLOOKUP(BJ$7,Rezultatai!$H$40:$DC$118,79,FALSE),0)</f>
        <v>0</v>
      </c>
      <c r="BK95" s="759"/>
      <c r="BL95" s="759"/>
      <c r="BM95" s="760"/>
      <c r="BN95" s="762">
        <f ca="1">IFERROR(HLOOKUP(BN$7,Rezultatai!$H$40:$DC$118,79,FALSE),0)</f>
        <v>0</v>
      </c>
      <c r="BO95" s="759"/>
      <c r="BP95" s="759"/>
      <c r="BQ95" s="760"/>
      <c r="BR95" s="762">
        <f ca="1">IFERROR(HLOOKUP(BR$7,Rezultatai!$H$40:$DC$118,79,FALSE),0)</f>
        <v>0</v>
      </c>
      <c r="BS95" s="759"/>
      <c r="BT95" s="759"/>
      <c r="BU95" s="760"/>
      <c r="BV95" s="762">
        <f ca="1">IFERROR(HLOOKUP(BV$7,Rezultatai!$H$40:$DC$118,79,FALSE),0)</f>
        <v>0</v>
      </c>
      <c r="BW95" s="759"/>
      <c r="BX95" s="759"/>
      <c r="BY95" s="760"/>
      <c r="BZ95" s="762">
        <f ca="1">IFERROR(HLOOKUP(BZ$7,Rezultatai!$H$40:$DC$118,79,FALSE),0)</f>
        <v>0</v>
      </c>
      <c r="CA95" s="759"/>
      <c r="CB95" s="759"/>
      <c r="CC95" s="760"/>
      <c r="CD95" s="762">
        <f ca="1">IFERROR(HLOOKUP(CD$7,Rezultatai!$H$40:$DC$118,79,FALSE),0)</f>
        <v>0</v>
      </c>
      <c r="CE95" s="759"/>
      <c r="CF95" s="759"/>
      <c r="CG95" s="760"/>
      <c r="CH95" s="762">
        <f ca="1">IFERROR(HLOOKUP(CH$7,Rezultatai!$H$40:$DC$118,79,FALSE),0)</f>
        <v>0</v>
      </c>
      <c r="CI95" s="759"/>
      <c r="CJ95" s="759"/>
      <c r="CK95" s="760"/>
      <c r="CL95" s="762">
        <f ca="1">IFERROR(HLOOKUP(CL$7,Rezultatai!$H$40:$DC$118,79,FALSE),0)</f>
        <v>0</v>
      </c>
      <c r="CM95" s="759"/>
      <c r="CN95" s="759"/>
      <c r="CO95" s="760"/>
      <c r="CP95" s="762">
        <f ca="1">IFERROR(HLOOKUP(CP$7,Rezultatai!$H$40:$DC$118,79,FALSE),0)</f>
        <v>0</v>
      </c>
      <c r="CQ95" s="759"/>
      <c r="CR95" s="759"/>
      <c r="CS95" s="760"/>
      <c r="CT95" s="762">
        <f ca="1">IFERROR(HLOOKUP(CT$7,Rezultatai!$H$40:$DC$118,79,FALSE),0)</f>
        <v>0</v>
      </c>
      <c r="CU95" s="759"/>
      <c r="CV95" s="759"/>
      <c r="CW95" s="760"/>
      <c r="CX95" s="762">
        <f ca="1">IFERROR(HLOOKUP(CX$7,Rezultatai!$H$40:$DC$118,79,FALSE),0)</f>
        <v>0</v>
      </c>
      <c r="CY95" s="759"/>
      <c r="CZ95" s="759"/>
      <c r="DA95" s="760"/>
      <c r="DB95" s="762">
        <f ca="1">IFERROR(HLOOKUP(DB$7,Rezultatai!$H$40:$DC$118,79,FALSE),0)</f>
        <v>0</v>
      </c>
      <c r="DC95" s="759"/>
      <c r="DD95" s="759"/>
      <c r="DE95" s="760"/>
      <c r="DF95" s="762">
        <f ca="1">IFERROR(HLOOKUP(DF$7,Rezultatai!$H$40:$DC$118,79,FALSE),0)</f>
        <v>0</v>
      </c>
      <c r="DG95" s="759"/>
      <c r="DH95" s="759"/>
      <c r="DI95" s="760"/>
      <c r="DJ95" s="762">
        <f ca="1">IFERROR(HLOOKUP(DJ$7,Rezultatai!$H$40:$DC$118,79,FALSE),0)</f>
        <v>0</v>
      </c>
      <c r="DK95" s="759"/>
      <c r="DL95" s="759"/>
      <c r="DM95" s="760"/>
      <c r="DN95" s="762">
        <f ca="1">IFERROR(HLOOKUP(DN$7,Rezultatai!$H$40:$DC$118,79,FALSE),0)</f>
        <v>0</v>
      </c>
      <c r="DO95" s="759"/>
      <c r="DP95" s="759"/>
      <c r="DQ95" s="760"/>
      <c r="DR95" s="762">
        <f ca="1">IFERROR(HLOOKUP(DR$7,Rezultatai!$H$40:$DC$118,79,FALSE),0)</f>
        <v>0</v>
      </c>
      <c r="DS95" s="759"/>
      <c r="DT95" s="759"/>
      <c r="DU95" s="760"/>
      <c r="DV95" s="762">
        <f ca="1">IFERROR(HLOOKUP(DV$7,Rezultatai!$H$40:$DC$118,79,FALSE),0)</f>
        <v>0</v>
      </c>
      <c r="DW95" s="759"/>
      <c r="DX95" s="759"/>
      <c r="DY95" s="760"/>
      <c r="DZ95" s="762">
        <f ca="1">IFERROR(HLOOKUP(DZ$7,Rezultatai!$H$40:$DC$118,79,FALSE),0)</f>
        <v>0</v>
      </c>
      <c r="EA95" s="759"/>
      <c r="EB95" s="759"/>
      <c r="EC95" s="760"/>
      <c r="ED95" s="762">
        <f ca="1">IFERROR(HLOOKUP(ED$7,Rezultatai!$H$40:$DC$118,79,FALSE),0)</f>
        <v>0</v>
      </c>
      <c r="EE95" s="759"/>
      <c r="EF95" s="759"/>
      <c r="EG95" s="760"/>
      <c r="EH95" s="762">
        <f ca="1">IFERROR(HLOOKUP(EH$7,Rezultatai!$H$40:$DC$118,79,FALSE),0)</f>
        <v>0</v>
      </c>
      <c r="EI95" s="759"/>
      <c r="EJ95" s="759"/>
      <c r="EK95" s="760"/>
      <c r="EL95" s="762">
        <f ca="1">IFERROR(HLOOKUP(EL$7,Rezultatai!$H$40:$DC$118,79,FALSE),0)</f>
        <v>0</v>
      </c>
      <c r="EM95" s="759"/>
      <c r="EN95" s="759"/>
      <c r="EO95" s="760"/>
      <c r="EP95" s="762">
        <f ca="1">IFERROR(HLOOKUP(EP$7,Rezultatai!$H$40:$DC$118,79,FALSE),0)</f>
        <v>0</v>
      </c>
      <c r="EQ95" s="759"/>
      <c r="ER95" s="759"/>
      <c r="ES95" s="760"/>
      <c r="ET95" s="762">
        <f ca="1">IFERROR(HLOOKUP(ET$7,Rezultatai!$H$40:$DC$118,79,FALSE),0)</f>
        <v>0</v>
      </c>
      <c r="EU95" s="759"/>
      <c r="EV95" s="759"/>
      <c r="EW95" s="760"/>
      <c r="EX95" s="762">
        <f ca="1">IFERROR(HLOOKUP(EX$7,Rezultatai!$H$40:$DC$118,79,FALSE),0)</f>
        <v>0</v>
      </c>
      <c r="EY95" s="759"/>
      <c r="EZ95" s="759"/>
      <c r="FA95" s="760"/>
      <c r="FB95" s="762">
        <f ca="1">IFERROR(HLOOKUP(FB$7,Rezultatai!$H$40:$DC$118,79,FALSE),0)</f>
        <v>0</v>
      </c>
      <c r="FC95" s="759"/>
      <c r="FD95" s="759"/>
      <c r="FE95" s="760"/>
      <c r="FF95" s="762">
        <f ca="1">IFERROR(HLOOKUP(FF$7,Rezultatai!$H$40:$DC$118,79,FALSE),0)</f>
        <v>0</v>
      </c>
      <c r="FG95" s="759"/>
      <c r="FH95" s="759"/>
      <c r="FI95" s="760"/>
      <c r="FJ95" s="762">
        <f ca="1">IFERROR(HLOOKUP(FJ$7,Rezultatai!$H$40:$DC$118,79,FALSE),0)</f>
        <v>0</v>
      </c>
      <c r="FK95" s="759"/>
      <c r="FL95" s="759"/>
      <c r="FM95" s="760"/>
      <c r="FN95" s="762">
        <f ca="1">IFERROR(HLOOKUP(FN$7,Rezultatai!$H$40:$DC$118,79,FALSE),0)</f>
        <v>0</v>
      </c>
      <c r="FO95" s="759"/>
      <c r="FP95" s="759"/>
      <c r="FQ95" s="760"/>
      <c r="FR95" s="762">
        <f ca="1">IFERROR(HLOOKUP(FR$7,Rezultatai!$H$40:$DC$118,79,FALSE),0)</f>
        <v>0</v>
      </c>
      <c r="FS95" s="759"/>
      <c r="FT95" s="759"/>
      <c r="FU95" s="760"/>
      <c r="FV95" s="762">
        <f ca="1">IFERROR(HLOOKUP(FV$7,Rezultatai!$H$40:$DC$118,79,FALSE),0)</f>
        <v>0</v>
      </c>
      <c r="FW95" s="759"/>
      <c r="FX95" s="759"/>
      <c r="FY95" s="760"/>
      <c r="FZ95" s="762">
        <f ca="1">IFERROR(HLOOKUP(FZ$7,Rezultatai!$H$40:$DC$118,79,FALSE),0)</f>
        <v>0</v>
      </c>
      <c r="GA95" s="759"/>
      <c r="GB95" s="759"/>
      <c r="GC95" s="760"/>
      <c r="GD95" s="762">
        <f ca="1">IFERROR(HLOOKUP(GD$7,Rezultatai!$H$40:$DC$118,79,FALSE),0)</f>
        <v>0</v>
      </c>
      <c r="GE95" s="759"/>
      <c r="GF95" s="759"/>
      <c r="GG95" s="760"/>
      <c r="GH95" s="762">
        <f ca="1">IFERROR(HLOOKUP(GH$7,Rezultatai!$H$40:$DC$118,79,FALSE),0)</f>
        <v>0</v>
      </c>
      <c r="GI95" s="759"/>
      <c r="GJ95" s="759"/>
      <c r="GK95" s="760"/>
      <c r="GL95" s="762">
        <f ca="1">IFERROR(HLOOKUP(GL$7,Rezultatai!$H$40:$DC$118,79,FALSE),0)</f>
        <v>0</v>
      </c>
      <c r="GM95" s="759"/>
      <c r="GN95" s="759"/>
      <c r="GO95" s="760"/>
      <c r="GP95" s="762">
        <f ca="1">IFERROR(HLOOKUP(GP$7,Rezultatai!$H$40:$DC$118,79,FALSE),0)</f>
        <v>0</v>
      </c>
      <c r="GQ95" s="759"/>
      <c r="GR95" s="759"/>
      <c r="GS95" s="760"/>
      <c r="GT95" s="762">
        <f ca="1">IFERROR(HLOOKUP(GT$7,Rezultatai!$H$40:$DC$118,79,FALSE),0)</f>
        <v>0</v>
      </c>
      <c r="GU95" s="759"/>
      <c r="GV95" s="759"/>
      <c r="GW95" s="760"/>
      <c r="GX95" s="762">
        <f ca="1">IFERROR(HLOOKUP(GX$7,Rezultatai!$H$40:$DC$118,79,FALSE),0)</f>
        <v>0</v>
      </c>
      <c r="GY95" s="759"/>
      <c r="GZ95" s="759"/>
      <c r="HA95" s="760"/>
      <c r="HB95" s="762">
        <f ca="1">IFERROR(HLOOKUP(HB$7,Rezultatai!$H$40:$DC$118,79,FALSE),0)</f>
        <v>0</v>
      </c>
      <c r="HC95" s="759"/>
      <c r="HD95" s="759"/>
      <c r="HE95" s="760"/>
      <c r="HF95" s="762">
        <f ca="1">IFERROR(HLOOKUP(HF$7,Rezultatai!$H$40:$DC$118,79,FALSE),0)</f>
        <v>0</v>
      </c>
      <c r="HG95" s="759"/>
      <c r="HH95" s="759"/>
      <c r="HI95" s="760"/>
      <c r="HJ95" s="762">
        <f ca="1">IFERROR(HLOOKUP(HJ$7,Rezultatai!$H$40:$DC$118,79,FALSE),0)</f>
        <v>0</v>
      </c>
      <c r="HK95" s="759"/>
      <c r="HL95" s="759"/>
      <c r="HM95" s="760"/>
      <c r="HN95" s="762">
        <f ca="1">IFERROR(HLOOKUP(HN$7,Rezultatai!$H$40:$DC$118,79,FALSE),0)</f>
        <v>0</v>
      </c>
      <c r="HO95" s="759"/>
      <c r="HP95" s="759"/>
      <c r="HQ95" s="760"/>
      <c r="HR95" s="762">
        <f ca="1">IFERROR(HLOOKUP(HR$7,Rezultatai!$H$40:$DC$118,79,FALSE),0)</f>
        <v>0</v>
      </c>
      <c r="HS95" s="759"/>
      <c r="HT95" s="759"/>
      <c r="HU95" s="760"/>
      <c r="HV95" s="762">
        <f ca="1">IFERROR(HLOOKUP(HV$7,Rezultatai!$H$40:$DC$118,79,FALSE),0)</f>
        <v>0</v>
      </c>
      <c r="HW95" s="759"/>
      <c r="HX95" s="759"/>
      <c r="HY95" s="760"/>
      <c r="HZ95" s="762">
        <f ca="1">IFERROR(HLOOKUP(HZ$7,Rezultatai!$H$40:$DC$118,79,FALSE),0)</f>
        <v>0</v>
      </c>
      <c r="IA95" s="759"/>
      <c r="IB95" s="759"/>
      <c r="IC95" s="760"/>
      <c r="ID95" s="762">
        <f ca="1">IFERROR(HLOOKUP(ID$7,Rezultatai!$H$40:$DC$118,79,FALSE),0)</f>
        <v>0</v>
      </c>
      <c r="IE95" s="759"/>
      <c r="IF95" s="759"/>
      <c r="IG95" s="760"/>
      <c r="IH95" s="762">
        <f ca="1">IFERROR(HLOOKUP(IH$7,Rezultatai!$H$40:$DC$118,79,FALSE),0)</f>
        <v>0</v>
      </c>
      <c r="II95" s="759"/>
      <c r="IJ95" s="759"/>
      <c r="IK95" s="760"/>
      <c r="IL95" s="762">
        <f ca="1">IFERROR(HLOOKUP(IL$7,Rezultatai!$H$40:$DC$118,79,FALSE),0)</f>
        <v>0</v>
      </c>
      <c r="IM95" s="759"/>
      <c r="IN95" s="759"/>
      <c r="IO95" s="760"/>
      <c r="IP95" s="762">
        <f ca="1">IFERROR(HLOOKUP(IP$7,Rezultatai!$H$40:$DC$118,79,FALSE),0)</f>
        <v>0</v>
      </c>
      <c r="IQ95" s="759"/>
      <c r="IR95" s="759"/>
      <c r="IS95" s="760"/>
      <c r="IT95" s="762">
        <f ca="1">IFERROR(HLOOKUP(IT$7,Rezultatai!$H$40:$DC$118,79,FALSE),0)</f>
        <v>0</v>
      </c>
      <c r="IU95" s="759"/>
      <c r="IV95" s="759"/>
      <c r="IW95" s="760"/>
      <c r="IX95" s="762">
        <f ca="1">IFERROR(HLOOKUP(IX$7,Rezultatai!$H$40:$DC$118,79,FALSE),0)</f>
        <v>0</v>
      </c>
      <c r="IY95" s="759"/>
      <c r="IZ95" s="759"/>
      <c r="JA95" s="760"/>
      <c r="JB95" s="762">
        <f ca="1">IFERROR(HLOOKUP(JB$7,Rezultatai!$H$40:$DC$118,79,FALSE),0)</f>
        <v>0</v>
      </c>
      <c r="JC95" s="759"/>
      <c r="JD95" s="759"/>
      <c r="JE95" s="760"/>
      <c r="JF95" s="762">
        <f ca="1">IFERROR(HLOOKUP(JF$7,Rezultatai!$H$40:$DC$118,79,FALSE),0)</f>
        <v>0</v>
      </c>
      <c r="JG95" s="759"/>
      <c r="JH95" s="759"/>
      <c r="JI95" s="760"/>
      <c r="JJ95" s="762">
        <f ca="1">IFERROR(HLOOKUP(JJ$7,Rezultatai!$H$40:$DC$118,79,FALSE),0)</f>
        <v>0</v>
      </c>
      <c r="JK95" s="759"/>
      <c r="JL95" s="759"/>
      <c r="JM95" s="760"/>
      <c r="JN95" s="762">
        <f ca="1">IFERROR(HLOOKUP(JN$7,Rezultatai!$H$40:$DC$118,79,FALSE),0)</f>
        <v>0</v>
      </c>
      <c r="JO95" s="759"/>
      <c r="JP95" s="759"/>
      <c r="JQ95" s="760"/>
      <c r="JR95" s="762">
        <f ca="1">IFERROR(HLOOKUP(JR$7,Rezultatai!$H$40:$DC$118,79,FALSE),0)</f>
        <v>0</v>
      </c>
      <c r="JS95" s="759"/>
      <c r="JT95" s="759"/>
      <c r="JU95" s="760"/>
      <c r="JV95" s="762">
        <f ca="1">IFERROR(HLOOKUP(JV$7,Rezultatai!$H$40:$DC$118,79,FALSE),0)</f>
        <v>0</v>
      </c>
      <c r="JW95" s="759"/>
      <c r="JX95" s="759"/>
      <c r="JY95" s="760"/>
      <c r="JZ95" s="762">
        <f ca="1">IFERROR(HLOOKUP(JZ$7,Rezultatai!$H$40:$DC$118,79,FALSE),0)</f>
        <v>0</v>
      </c>
      <c r="KA95" s="759"/>
      <c r="KB95" s="759"/>
      <c r="KC95" s="760"/>
      <c r="KD95" s="762">
        <f ca="1">IFERROR(HLOOKUP(KD$7,Rezultatai!$H$40:$DC$118,79,FALSE),0)</f>
        <v>0</v>
      </c>
      <c r="KE95" s="759"/>
      <c r="KF95" s="759"/>
      <c r="KG95" s="760"/>
      <c r="KH95" s="762">
        <f ca="1">IFERROR(HLOOKUP(KH$7,Rezultatai!$H$40:$DC$118,79,FALSE),0)</f>
        <v>0</v>
      </c>
      <c r="KI95" s="759"/>
      <c r="KJ95" s="759"/>
      <c r="KK95" s="760"/>
      <c r="KL95" s="762">
        <f ca="1">IFERROR(HLOOKUP(KL$7,Rezultatai!$H$40:$DC$118,79,FALSE),0)</f>
        <v>0</v>
      </c>
      <c r="KM95" s="759"/>
      <c r="KN95" s="759"/>
      <c r="KO95" s="760"/>
      <c r="KP95" s="762">
        <f ca="1">IFERROR(HLOOKUP(KP$7,Rezultatai!$H$40:$DC$118,79,FALSE),0)</f>
        <v>0</v>
      </c>
      <c r="KQ95" s="759"/>
      <c r="KR95" s="759"/>
      <c r="KS95" s="760"/>
      <c r="KT95" s="762">
        <f ca="1">IFERROR(HLOOKUP(KT$7,Rezultatai!$H$40:$DC$118,79,FALSE),0)</f>
        <v>0</v>
      </c>
      <c r="KU95" s="759"/>
      <c r="KV95" s="759"/>
      <c r="KW95" s="760"/>
      <c r="KX95" s="762">
        <f ca="1">IFERROR(HLOOKUP(KX$7,Rezultatai!$H$40:$DC$118,79,FALSE),0)</f>
        <v>0</v>
      </c>
      <c r="KY95" s="759"/>
      <c r="KZ95" s="759"/>
      <c r="LA95" s="760"/>
      <c r="LB95" s="762">
        <f ca="1">IFERROR(HLOOKUP(LB$7,Rezultatai!$H$40:$DC$118,79,FALSE),0)</f>
        <v>0</v>
      </c>
      <c r="LC95" s="759"/>
      <c r="LD95" s="759"/>
      <c r="LE95" s="760"/>
      <c r="LF95" s="762">
        <f ca="1">IFERROR(HLOOKUP(LF$7,Rezultatai!$H$40:$DC$118,79,FALSE),0)</f>
        <v>0</v>
      </c>
      <c r="LG95" s="759"/>
      <c r="LH95" s="759"/>
      <c r="LI95" s="760"/>
      <c r="LJ95" s="762">
        <f ca="1">IFERROR(HLOOKUP(LJ$7,Rezultatai!$H$40:$DC$118,79,FALSE),0)</f>
        <v>0</v>
      </c>
      <c r="LK95" s="759"/>
      <c r="LL95" s="759"/>
      <c r="LM95" s="760"/>
    </row>
    <row r="96" spans="1:325">
      <c r="A96" s="474"/>
      <c r="B96" s="538" t="s">
        <v>567</v>
      </c>
      <c r="C96" s="539" t="s">
        <v>439</v>
      </c>
      <c r="D96" s="540">
        <f ca="1">SUM(F96:LM96)</f>
        <v>116700000</v>
      </c>
      <c r="E96" s="541">
        <f ca="1">SUM(E97,E100,E103,E106,E109)</f>
        <v>1</v>
      </c>
      <c r="F96" s="765">
        <f>SUM(F97,F100,F103,F106,F109)</f>
        <v>0</v>
      </c>
      <c r="G96" s="764"/>
      <c r="H96" s="764"/>
      <c r="I96" s="764"/>
      <c r="J96" s="763">
        <f t="shared" ref="J96" ca="1" si="235">SUM(J97,J100,J103,J106,J109)</f>
        <v>11000000</v>
      </c>
      <c r="K96" s="764"/>
      <c r="L96" s="764"/>
      <c r="M96" s="764"/>
      <c r="N96" s="763">
        <f t="shared" ref="N96" ca="1" si="236">SUM(N97,N100,N103,N106,N109)</f>
        <v>12000000</v>
      </c>
      <c r="O96" s="764"/>
      <c r="P96" s="764"/>
      <c r="Q96" s="764"/>
      <c r="R96" s="763">
        <f t="shared" ref="R96" ca="1" si="237">SUM(R97,R100,R103,R106,R109)</f>
        <v>13000000</v>
      </c>
      <c r="S96" s="764"/>
      <c r="T96" s="764"/>
      <c r="U96" s="764"/>
      <c r="V96" s="763">
        <f t="shared" ref="V96" ca="1" si="238">SUM(V97,V100,V103,V106,V109)</f>
        <v>14000000</v>
      </c>
      <c r="W96" s="764"/>
      <c r="X96" s="764"/>
      <c r="Y96" s="764"/>
      <c r="Z96" s="763">
        <f t="shared" ref="Z96" ca="1" si="239">SUM(Z97,Z100,Z103,Z106,Z109)</f>
        <v>15000000</v>
      </c>
      <c r="AA96" s="764"/>
      <c r="AB96" s="764"/>
      <c r="AC96" s="764"/>
      <c r="AD96" s="763">
        <f t="shared" ref="AD96" ca="1" si="240">SUM(AD97,AD100,AD103,AD106,AD109)</f>
        <v>16000000</v>
      </c>
      <c r="AE96" s="764"/>
      <c r="AF96" s="764"/>
      <c r="AG96" s="764"/>
      <c r="AH96" s="763">
        <f t="shared" ref="AH96" ca="1" si="241">SUM(AH97,AH100,AH103,AH106,AH109)</f>
        <v>17000000</v>
      </c>
      <c r="AI96" s="764"/>
      <c r="AJ96" s="764"/>
      <c r="AK96" s="764"/>
      <c r="AL96" s="763">
        <f t="shared" ref="AL96" ca="1" si="242">SUM(AL97,AL100,AL103,AL106,AL109)</f>
        <v>18700000</v>
      </c>
      <c r="AM96" s="764"/>
      <c r="AN96" s="764"/>
      <c r="AO96" s="764"/>
      <c r="AP96" s="763">
        <f t="shared" ref="AP96" si="243">SUM(AP97,AP100,AP103,AP106,AP109)</f>
        <v>0</v>
      </c>
      <c r="AQ96" s="764"/>
      <c r="AR96" s="764"/>
      <c r="AS96" s="764"/>
      <c r="AT96" s="763">
        <f t="shared" ref="AT96" si="244">SUM(AT97,AT100,AT103,AT106,AT109)</f>
        <v>0</v>
      </c>
      <c r="AU96" s="764"/>
      <c r="AV96" s="764"/>
      <c r="AW96" s="764"/>
      <c r="AX96" s="763">
        <f t="shared" ref="AX96" si="245">SUM(AX97,AX100,AX103,AX106,AX109)</f>
        <v>0</v>
      </c>
      <c r="AY96" s="764"/>
      <c r="AZ96" s="764"/>
      <c r="BA96" s="764"/>
      <c r="BB96" s="763">
        <f t="shared" ref="BB96" si="246">SUM(BB97,BB100,BB103,BB106,BB109)</f>
        <v>0</v>
      </c>
      <c r="BC96" s="764"/>
      <c r="BD96" s="764"/>
      <c r="BE96" s="764"/>
      <c r="BF96" s="763">
        <f t="shared" ref="BF96" si="247">SUM(BF97,BF100,BF103,BF106,BF109)</f>
        <v>0</v>
      </c>
      <c r="BG96" s="764"/>
      <c r="BH96" s="764"/>
      <c r="BI96" s="764"/>
      <c r="BJ96" s="763">
        <f t="shared" ref="BJ96" si="248">SUM(BJ97,BJ100,BJ103,BJ106,BJ109)</f>
        <v>0</v>
      </c>
      <c r="BK96" s="764"/>
      <c r="BL96" s="764"/>
      <c r="BM96" s="764"/>
      <c r="BN96" s="763">
        <f t="shared" ref="BN96" si="249">SUM(BN97,BN100,BN103,BN106,BN109)</f>
        <v>0</v>
      </c>
      <c r="BO96" s="764"/>
      <c r="BP96" s="764"/>
      <c r="BQ96" s="764"/>
      <c r="BR96" s="763">
        <f t="shared" ref="BR96" si="250">SUM(BR97,BR100,BR103,BR106,BR109)</f>
        <v>0</v>
      </c>
      <c r="BS96" s="764"/>
      <c r="BT96" s="764"/>
      <c r="BU96" s="764"/>
      <c r="BV96" s="763">
        <f t="shared" ref="BV96" si="251">SUM(BV97,BV100,BV103,BV106,BV109)</f>
        <v>0</v>
      </c>
      <c r="BW96" s="764"/>
      <c r="BX96" s="764"/>
      <c r="BY96" s="764"/>
      <c r="BZ96" s="763">
        <f t="shared" ref="BZ96" si="252">SUM(BZ97,BZ100,BZ103,BZ106,BZ109)</f>
        <v>0</v>
      </c>
      <c r="CA96" s="764"/>
      <c r="CB96" s="764"/>
      <c r="CC96" s="764"/>
      <c r="CD96" s="763">
        <f t="shared" ref="CD96" si="253">SUM(CD97,CD100,CD103,CD106,CD109)</f>
        <v>0</v>
      </c>
      <c r="CE96" s="764"/>
      <c r="CF96" s="764"/>
      <c r="CG96" s="764"/>
      <c r="CH96" s="763">
        <f t="shared" ref="CH96" si="254">SUM(CH97,CH100,CH103,CH106,CH109)</f>
        <v>0</v>
      </c>
      <c r="CI96" s="764"/>
      <c r="CJ96" s="764"/>
      <c r="CK96" s="764"/>
      <c r="CL96" s="763">
        <f t="shared" ref="CL96" si="255">SUM(CL97,CL100,CL103,CL106,CL109)</f>
        <v>0</v>
      </c>
      <c r="CM96" s="764"/>
      <c r="CN96" s="764"/>
      <c r="CO96" s="764"/>
      <c r="CP96" s="763">
        <f t="shared" ref="CP96" si="256">SUM(CP97,CP100,CP103,CP106,CP109)</f>
        <v>0</v>
      </c>
      <c r="CQ96" s="764"/>
      <c r="CR96" s="764"/>
      <c r="CS96" s="764"/>
      <c r="CT96" s="763">
        <f t="shared" ref="CT96" si="257">SUM(CT97,CT100,CT103,CT106,CT109)</f>
        <v>0</v>
      </c>
      <c r="CU96" s="764"/>
      <c r="CV96" s="764"/>
      <c r="CW96" s="764"/>
      <c r="CX96" s="763">
        <f t="shared" ref="CX96" si="258">SUM(CX97,CX100,CX103,CX106,CX109)</f>
        <v>0</v>
      </c>
      <c r="CY96" s="764"/>
      <c r="CZ96" s="764"/>
      <c r="DA96" s="764"/>
      <c r="DB96" s="763">
        <f t="shared" ref="DB96" si="259">SUM(DB97,DB100,DB103,DB106,DB109)</f>
        <v>0</v>
      </c>
      <c r="DC96" s="764"/>
      <c r="DD96" s="764"/>
      <c r="DE96" s="764"/>
      <c r="DF96" s="763">
        <f t="shared" ref="DF96" si="260">SUM(DF97,DF100,DF103,DF106,DF109)</f>
        <v>0</v>
      </c>
      <c r="DG96" s="764"/>
      <c r="DH96" s="764"/>
      <c r="DI96" s="764"/>
      <c r="DJ96" s="763">
        <f t="shared" ref="DJ96" si="261">SUM(DJ97,DJ100,DJ103,DJ106,DJ109)</f>
        <v>0</v>
      </c>
      <c r="DK96" s="764"/>
      <c r="DL96" s="764"/>
      <c r="DM96" s="764"/>
      <c r="DN96" s="763">
        <f t="shared" ref="DN96" si="262">SUM(DN97,DN100,DN103,DN106,DN109)</f>
        <v>0</v>
      </c>
      <c r="DO96" s="764"/>
      <c r="DP96" s="764"/>
      <c r="DQ96" s="764"/>
      <c r="DR96" s="763">
        <f t="shared" ref="DR96" si="263">SUM(DR97,DR100,DR103,DR106,DR109)</f>
        <v>0</v>
      </c>
      <c r="DS96" s="764"/>
      <c r="DT96" s="764"/>
      <c r="DU96" s="764"/>
      <c r="DV96" s="763">
        <f t="shared" ref="DV96" si="264">SUM(DV97,DV100,DV103,DV106,DV109)</f>
        <v>0</v>
      </c>
      <c r="DW96" s="764"/>
      <c r="DX96" s="764"/>
      <c r="DY96" s="764"/>
      <c r="DZ96" s="763">
        <f t="shared" ref="DZ96" si="265">SUM(DZ97,DZ100,DZ103,DZ106,DZ109)</f>
        <v>0</v>
      </c>
      <c r="EA96" s="764"/>
      <c r="EB96" s="764"/>
      <c r="EC96" s="764"/>
      <c r="ED96" s="763">
        <f t="shared" ref="ED96" si="266">SUM(ED97,ED100,ED103,ED106,ED109)</f>
        <v>0</v>
      </c>
      <c r="EE96" s="764"/>
      <c r="EF96" s="764"/>
      <c r="EG96" s="764"/>
      <c r="EH96" s="763">
        <f t="shared" ref="EH96" si="267">SUM(EH97,EH100,EH103,EH106,EH109)</f>
        <v>0</v>
      </c>
      <c r="EI96" s="764"/>
      <c r="EJ96" s="764"/>
      <c r="EK96" s="764"/>
      <c r="EL96" s="763">
        <f t="shared" ref="EL96" si="268">SUM(EL97,EL100,EL103,EL106,EL109)</f>
        <v>0</v>
      </c>
      <c r="EM96" s="764"/>
      <c r="EN96" s="764"/>
      <c r="EO96" s="764"/>
      <c r="EP96" s="763">
        <f t="shared" ref="EP96" si="269">SUM(EP97,EP100,EP103,EP106,EP109)</f>
        <v>0</v>
      </c>
      <c r="EQ96" s="764"/>
      <c r="ER96" s="764"/>
      <c r="ES96" s="764"/>
      <c r="ET96" s="763">
        <f t="shared" ref="ET96" si="270">SUM(ET97,ET100,ET103,ET106,ET109)</f>
        <v>0</v>
      </c>
      <c r="EU96" s="764"/>
      <c r="EV96" s="764"/>
      <c r="EW96" s="764"/>
      <c r="EX96" s="763">
        <f t="shared" ref="EX96" si="271">SUM(EX97,EX100,EX103,EX106,EX109)</f>
        <v>0</v>
      </c>
      <c r="EY96" s="764"/>
      <c r="EZ96" s="764"/>
      <c r="FA96" s="764"/>
      <c r="FB96" s="763">
        <f t="shared" ref="FB96" si="272">SUM(FB97,FB100,FB103,FB106,FB109)</f>
        <v>0</v>
      </c>
      <c r="FC96" s="764"/>
      <c r="FD96" s="764"/>
      <c r="FE96" s="764"/>
      <c r="FF96" s="763">
        <f t="shared" ref="FF96" si="273">SUM(FF97,FF100,FF103,FF106,FF109)</f>
        <v>0</v>
      </c>
      <c r="FG96" s="764"/>
      <c r="FH96" s="764"/>
      <c r="FI96" s="764"/>
      <c r="FJ96" s="763">
        <f t="shared" ref="FJ96" si="274">SUM(FJ97,FJ100,FJ103,FJ106,FJ109)</f>
        <v>0</v>
      </c>
      <c r="FK96" s="764"/>
      <c r="FL96" s="764"/>
      <c r="FM96" s="764"/>
      <c r="FN96" s="763">
        <f t="shared" ref="FN96" si="275">SUM(FN97,FN100,FN103,FN106,FN109)</f>
        <v>0</v>
      </c>
      <c r="FO96" s="764"/>
      <c r="FP96" s="764"/>
      <c r="FQ96" s="764"/>
      <c r="FR96" s="763">
        <f t="shared" ref="FR96" si="276">SUM(FR97,FR100,FR103,FR106,FR109)</f>
        <v>0</v>
      </c>
      <c r="FS96" s="764"/>
      <c r="FT96" s="764"/>
      <c r="FU96" s="764"/>
      <c r="FV96" s="763">
        <f t="shared" ref="FV96" si="277">SUM(FV97,FV100,FV103,FV106,FV109)</f>
        <v>0</v>
      </c>
      <c r="FW96" s="764"/>
      <c r="FX96" s="764"/>
      <c r="FY96" s="764"/>
      <c r="FZ96" s="763">
        <f t="shared" ref="FZ96" si="278">SUM(FZ97,FZ100,FZ103,FZ106,FZ109)</f>
        <v>0</v>
      </c>
      <c r="GA96" s="764"/>
      <c r="GB96" s="764"/>
      <c r="GC96" s="764"/>
      <c r="GD96" s="763">
        <f t="shared" ref="GD96" si="279">SUM(GD97,GD100,GD103,GD106,GD109)</f>
        <v>0</v>
      </c>
      <c r="GE96" s="764"/>
      <c r="GF96" s="764"/>
      <c r="GG96" s="764"/>
      <c r="GH96" s="763">
        <f t="shared" ref="GH96" si="280">SUM(GH97,GH100,GH103,GH106,GH109)</f>
        <v>0</v>
      </c>
      <c r="GI96" s="764"/>
      <c r="GJ96" s="764"/>
      <c r="GK96" s="764"/>
      <c r="GL96" s="763">
        <f t="shared" ref="GL96" si="281">SUM(GL97,GL100,GL103,GL106,GL109)</f>
        <v>0</v>
      </c>
      <c r="GM96" s="764"/>
      <c r="GN96" s="764"/>
      <c r="GO96" s="764"/>
      <c r="GP96" s="763">
        <f t="shared" ref="GP96" si="282">SUM(GP97,GP100,GP103,GP106,GP109)</f>
        <v>0</v>
      </c>
      <c r="GQ96" s="764"/>
      <c r="GR96" s="764"/>
      <c r="GS96" s="764"/>
      <c r="GT96" s="763">
        <f t="shared" ref="GT96" si="283">SUM(GT97,GT100,GT103,GT106,GT109)</f>
        <v>0</v>
      </c>
      <c r="GU96" s="764"/>
      <c r="GV96" s="764"/>
      <c r="GW96" s="764"/>
      <c r="GX96" s="763">
        <f t="shared" ref="GX96" si="284">SUM(GX97,GX100,GX103,GX106,GX109)</f>
        <v>0</v>
      </c>
      <c r="GY96" s="764"/>
      <c r="GZ96" s="764"/>
      <c r="HA96" s="764"/>
      <c r="HB96" s="763">
        <f t="shared" ref="HB96" si="285">SUM(HB97,HB100,HB103,HB106,HB109)</f>
        <v>0</v>
      </c>
      <c r="HC96" s="764"/>
      <c r="HD96" s="764"/>
      <c r="HE96" s="764"/>
      <c r="HF96" s="763">
        <f t="shared" ref="HF96" si="286">SUM(HF97,HF100,HF103,HF106,HF109)</f>
        <v>0</v>
      </c>
      <c r="HG96" s="764"/>
      <c r="HH96" s="764"/>
      <c r="HI96" s="764"/>
      <c r="HJ96" s="763">
        <f t="shared" ref="HJ96" si="287">SUM(HJ97,HJ100,HJ103,HJ106,HJ109)</f>
        <v>0</v>
      </c>
      <c r="HK96" s="764"/>
      <c r="HL96" s="764"/>
      <c r="HM96" s="764"/>
      <c r="HN96" s="763">
        <f t="shared" ref="HN96" si="288">SUM(HN97,HN100,HN103,HN106,HN109)</f>
        <v>0</v>
      </c>
      <c r="HO96" s="764"/>
      <c r="HP96" s="764"/>
      <c r="HQ96" s="764"/>
      <c r="HR96" s="763">
        <f t="shared" ref="HR96" si="289">SUM(HR97,HR100,HR103,HR106,HR109)</f>
        <v>0</v>
      </c>
      <c r="HS96" s="764"/>
      <c r="HT96" s="764"/>
      <c r="HU96" s="764"/>
      <c r="HV96" s="763">
        <f t="shared" ref="HV96" si="290">SUM(HV97,HV100,HV103,HV106,HV109)</f>
        <v>0</v>
      </c>
      <c r="HW96" s="764"/>
      <c r="HX96" s="764"/>
      <c r="HY96" s="764"/>
      <c r="HZ96" s="763">
        <f t="shared" ref="HZ96" si="291">SUM(HZ97,HZ100,HZ103,HZ106,HZ109)</f>
        <v>0</v>
      </c>
      <c r="IA96" s="764"/>
      <c r="IB96" s="764"/>
      <c r="IC96" s="764"/>
      <c r="ID96" s="763">
        <f t="shared" ref="ID96" si="292">SUM(ID97,ID100,ID103,ID106,ID109)</f>
        <v>0</v>
      </c>
      <c r="IE96" s="764"/>
      <c r="IF96" s="764"/>
      <c r="IG96" s="764"/>
      <c r="IH96" s="763">
        <f t="shared" ref="IH96" si="293">SUM(IH97,IH100,IH103,IH106,IH109)</f>
        <v>0</v>
      </c>
      <c r="II96" s="764"/>
      <c r="IJ96" s="764"/>
      <c r="IK96" s="764"/>
      <c r="IL96" s="763">
        <f t="shared" ref="IL96" si="294">SUM(IL97,IL100,IL103,IL106,IL109)</f>
        <v>0</v>
      </c>
      <c r="IM96" s="764"/>
      <c r="IN96" s="764"/>
      <c r="IO96" s="764"/>
      <c r="IP96" s="763">
        <f t="shared" ref="IP96" si="295">SUM(IP97,IP100,IP103,IP106,IP109)</f>
        <v>0</v>
      </c>
      <c r="IQ96" s="764"/>
      <c r="IR96" s="764"/>
      <c r="IS96" s="764"/>
      <c r="IT96" s="763">
        <f t="shared" ref="IT96" si="296">SUM(IT97,IT100,IT103,IT106,IT109)</f>
        <v>0</v>
      </c>
      <c r="IU96" s="764"/>
      <c r="IV96" s="764"/>
      <c r="IW96" s="764"/>
      <c r="IX96" s="763">
        <f t="shared" ref="IX96" si="297">SUM(IX97,IX100,IX103,IX106,IX109)</f>
        <v>0</v>
      </c>
      <c r="IY96" s="764"/>
      <c r="IZ96" s="764"/>
      <c r="JA96" s="764"/>
      <c r="JB96" s="763">
        <f t="shared" ref="JB96" si="298">SUM(JB97,JB100,JB103,JB106,JB109)</f>
        <v>0</v>
      </c>
      <c r="JC96" s="764"/>
      <c r="JD96" s="764"/>
      <c r="JE96" s="764"/>
      <c r="JF96" s="763">
        <f t="shared" ref="JF96" si="299">SUM(JF97,JF100,JF103,JF106,JF109)</f>
        <v>0</v>
      </c>
      <c r="JG96" s="764"/>
      <c r="JH96" s="764"/>
      <c r="JI96" s="764"/>
      <c r="JJ96" s="763">
        <f t="shared" ref="JJ96" si="300">SUM(JJ97,JJ100,JJ103,JJ106,JJ109)</f>
        <v>0</v>
      </c>
      <c r="JK96" s="764"/>
      <c r="JL96" s="764"/>
      <c r="JM96" s="764"/>
      <c r="JN96" s="763">
        <f t="shared" ref="JN96" si="301">SUM(JN97,JN100,JN103,JN106,JN109)</f>
        <v>0</v>
      </c>
      <c r="JO96" s="764"/>
      <c r="JP96" s="764"/>
      <c r="JQ96" s="764"/>
      <c r="JR96" s="763">
        <f t="shared" ref="JR96" si="302">SUM(JR97,JR100,JR103,JR106,JR109)</f>
        <v>0</v>
      </c>
      <c r="JS96" s="764"/>
      <c r="JT96" s="764"/>
      <c r="JU96" s="764"/>
      <c r="JV96" s="763">
        <f t="shared" ref="JV96" si="303">SUM(JV97,JV100,JV103,JV106,JV109)</f>
        <v>0</v>
      </c>
      <c r="JW96" s="764"/>
      <c r="JX96" s="764"/>
      <c r="JY96" s="764"/>
      <c r="JZ96" s="763">
        <f t="shared" ref="JZ96" si="304">SUM(JZ97,JZ100,JZ103,JZ106,JZ109)</f>
        <v>0</v>
      </c>
      <c r="KA96" s="764"/>
      <c r="KB96" s="764"/>
      <c r="KC96" s="764"/>
      <c r="KD96" s="763">
        <f t="shared" ref="KD96" si="305">SUM(KD97,KD100,KD103,KD106,KD109)</f>
        <v>0</v>
      </c>
      <c r="KE96" s="764"/>
      <c r="KF96" s="764"/>
      <c r="KG96" s="764"/>
      <c r="KH96" s="763">
        <f t="shared" ref="KH96" si="306">SUM(KH97,KH100,KH103,KH106,KH109)</f>
        <v>0</v>
      </c>
      <c r="KI96" s="764"/>
      <c r="KJ96" s="764"/>
      <c r="KK96" s="764"/>
      <c r="KL96" s="763">
        <f t="shared" ref="KL96" si="307">SUM(KL97,KL100,KL103,KL106,KL109)</f>
        <v>0</v>
      </c>
      <c r="KM96" s="764"/>
      <c r="KN96" s="764"/>
      <c r="KO96" s="764"/>
      <c r="KP96" s="763">
        <f t="shared" ref="KP96" si="308">SUM(KP97,KP100,KP103,KP106,KP109)</f>
        <v>0</v>
      </c>
      <c r="KQ96" s="764"/>
      <c r="KR96" s="764"/>
      <c r="KS96" s="764"/>
      <c r="KT96" s="763">
        <f t="shared" ref="KT96" si="309">SUM(KT97,KT100,KT103,KT106,KT109)</f>
        <v>0</v>
      </c>
      <c r="KU96" s="764"/>
      <c r="KV96" s="764"/>
      <c r="KW96" s="764"/>
      <c r="KX96" s="763">
        <f t="shared" ref="KX96" si="310">SUM(KX97,KX100,KX103,KX106,KX109)</f>
        <v>0</v>
      </c>
      <c r="KY96" s="764"/>
      <c r="KZ96" s="764"/>
      <c r="LA96" s="764"/>
      <c r="LB96" s="763">
        <f t="shared" ref="LB96" si="311">SUM(LB97,LB100,LB103,LB106,LB109)</f>
        <v>0</v>
      </c>
      <c r="LC96" s="764"/>
      <c r="LD96" s="764"/>
      <c r="LE96" s="764"/>
      <c r="LF96" s="763">
        <f t="shared" ref="LF96" si="312">SUM(LF97,LF100,LF103,LF106,LF109)</f>
        <v>0</v>
      </c>
      <c r="LG96" s="764"/>
      <c r="LH96" s="764"/>
      <c r="LI96" s="764"/>
      <c r="LJ96" s="763">
        <f t="shared" ref="LJ96" si="313">SUM(LJ97,LJ100,LJ103,LJ106,LJ109)</f>
        <v>0</v>
      </c>
      <c r="LK96" s="764"/>
      <c r="LL96" s="764"/>
      <c r="LM96" s="764"/>
    </row>
    <row r="97" spans="1:325">
      <c r="A97" s="474"/>
      <c r="B97" s="542" t="s">
        <v>568</v>
      </c>
      <c r="C97" s="543" t="s">
        <v>546</v>
      </c>
      <c r="D97" s="536">
        <f t="shared" ref="D97:D112" ca="1" si="314">SUM(F97:LM97)</f>
        <v>116700000</v>
      </c>
      <c r="E97" s="544">
        <f ca="1">SUM(E98:E99)</f>
        <v>1</v>
      </c>
      <c r="F97" s="761">
        <f>SUM(F98:I99)</f>
        <v>0</v>
      </c>
      <c r="G97" s="759"/>
      <c r="H97" s="759"/>
      <c r="I97" s="760"/>
      <c r="J97" s="758">
        <f t="shared" ref="J97" ca="1" si="315">SUM(J98:M99)</f>
        <v>11000000</v>
      </c>
      <c r="K97" s="759"/>
      <c r="L97" s="759"/>
      <c r="M97" s="760"/>
      <c r="N97" s="758">
        <f t="shared" ref="N97" ca="1" si="316">SUM(N98:Q99)</f>
        <v>12000000</v>
      </c>
      <c r="O97" s="759"/>
      <c r="P97" s="759"/>
      <c r="Q97" s="760"/>
      <c r="R97" s="758">
        <f t="shared" ref="R97" ca="1" si="317">SUM(R98:U99)</f>
        <v>13000000</v>
      </c>
      <c r="S97" s="759"/>
      <c r="T97" s="759"/>
      <c r="U97" s="760"/>
      <c r="V97" s="758">
        <f t="shared" ref="V97" ca="1" si="318">SUM(V98:Y99)</f>
        <v>14000000</v>
      </c>
      <c r="W97" s="759"/>
      <c r="X97" s="759"/>
      <c r="Y97" s="760"/>
      <c r="Z97" s="758">
        <f t="shared" ref="Z97" ca="1" si="319">SUM(Z98:AC99)</f>
        <v>15000000</v>
      </c>
      <c r="AA97" s="759"/>
      <c r="AB97" s="759"/>
      <c r="AC97" s="760"/>
      <c r="AD97" s="758">
        <f t="shared" ref="AD97" ca="1" si="320">SUM(AD98:AG99)</f>
        <v>16000000</v>
      </c>
      <c r="AE97" s="759"/>
      <c r="AF97" s="759"/>
      <c r="AG97" s="760"/>
      <c r="AH97" s="758">
        <f t="shared" ref="AH97" ca="1" si="321">SUM(AH98:AK99)</f>
        <v>17000000</v>
      </c>
      <c r="AI97" s="759"/>
      <c r="AJ97" s="759"/>
      <c r="AK97" s="760"/>
      <c r="AL97" s="758">
        <f t="shared" ref="AL97" ca="1" si="322">SUM(AL98:AO99)</f>
        <v>18700000</v>
      </c>
      <c r="AM97" s="759"/>
      <c r="AN97" s="759"/>
      <c r="AO97" s="760"/>
      <c r="AP97" s="758">
        <f t="shared" ref="AP97" si="323">SUM(AP98:AS99)</f>
        <v>0</v>
      </c>
      <c r="AQ97" s="759"/>
      <c r="AR97" s="759"/>
      <c r="AS97" s="760"/>
      <c r="AT97" s="758">
        <f t="shared" ref="AT97" si="324">SUM(AT98:AW99)</f>
        <v>0</v>
      </c>
      <c r="AU97" s="759"/>
      <c r="AV97" s="759"/>
      <c r="AW97" s="760"/>
      <c r="AX97" s="758">
        <f t="shared" ref="AX97" si="325">SUM(AX98:BA99)</f>
        <v>0</v>
      </c>
      <c r="AY97" s="759"/>
      <c r="AZ97" s="759"/>
      <c r="BA97" s="760"/>
      <c r="BB97" s="758">
        <f t="shared" ref="BB97" si="326">SUM(BB98:BE99)</f>
        <v>0</v>
      </c>
      <c r="BC97" s="759"/>
      <c r="BD97" s="759"/>
      <c r="BE97" s="760"/>
      <c r="BF97" s="758">
        <f t="shared" ref="BF97" si="327">SUM(BF98:BI99)</f>
        <v>0</v>
      </c>
      <c r="BG97" s="759"/>
      <c r="BH97" s="759"/>
      <c r="BI97" s="760"/>
      <c r="BJ97" s="758">
        <f t="shared" ref="BJ97" si="328">SUM(BJ98:BM99)</f>
        <v>0</v>
      </c>
      <c r="BK97" s="759"/>
      <c r="BL97" s="759"/>
      <c r="BM97" s="760"/>
      <c r="BN97" s="758">
        <f t="shared" ref="BN97" si="329">SUM(BN98:BQ99)</f>
        <v>0</v>
      </c>
      <c r="BO97" s="759"/>
      <c r="BP97" s="759"/>
      <c r="BQ97" s="760"/>
      <c r="BR97" s="758">
        <f t="shared" ref="BR97" si="330">SUM(BR98:BU99)</f>
        <v>0</v>
      </c>
      <c r="BS97" s="759"/>
      <c r="BT97" s="759"/>
      <c r="BU97" s="760"/>
      <c r="BV97" s="758">
        <f t="shared" ref="BV97" si="331">SUM(BV98:BY99)</f>
        <v>0</v>
      </c>
      <c r="BW97" s="759"/>
      <c r="BX97" s="759"/>
      <c r="BY97" s="760"/>
      <c r="BZ97" s="758">
        <f t="shared" ref="BZ97" si="332">SUM(BZ98:CC99)</f>
        <v>0</v>
      </c>
      <c r="CA97" s="759"/>
      <c r="CB97" s="759"/>
      <c r="CC97" s="760"/>
      <c r="CD97" s="758">
        <f t="shared" ref="CD97" si="333">SUM(CD98:CG99)</f>
        <v>0</v>
      </c>
      <c r="CE97" s="759"/>
      <c r="CF97" s="759"/>
      <c r="CG97" s="760"/>
      <c r="CH97" s="758">
        <f t="shared" ref="CH97" si="334">SUM(CH98:CK99)</f>
        <v>0</v>
      </c>
      <c r="CI97" s="759"/>
      <c r="CJ97" s="759"/>
      <c r="CK97" s="760"/>
      <c r="CL97" s="758">
        <f t="shared" ref="CL97" si="335">SUM(CL98:CO99)</f>
        <v>0</v>
      </c>
      <c r="CM97" s="759"/>
      <c r="CN97" s="759"/>
      <c r="CO97" s="760"/>
      <c r="CP97" s="758">
        <f t="shared" ref="CP97" si="336">SUM(CP98:CS99)</f>
        <v>0</v>
      </c>
      <c r="CQ97" s="759"/>
      <c r="CR97" s="759"/>
      <c r="CS97" s="760"/>
      <c r="CT97" s="758">
        <f t="shared" ref="CT97" si="337">SUM(CT98:CW99)</f>
        <v>0</v>
      </c>
      <c r="CU97" s="759"/>
      <c r="CV97" s="759"/>
      <c r="CW97" s="760"/>
      <c r="CX97" s="758">
        <f t="shared" ref="CX97" si="338">SUM(CX98:DA99)</f>
        <v>0</v>
      </c>
      <c r="CY97" s="759"/>
      <c r="CZ97" s="759"/>
      <c r="DA97" s="760"/>
      <c r="DB97" s="758">
        <f t="shared" ref="DB97" si="339">SUM(DB98:DE99)</f>
        <v>0</v>
      </c>
      <c r="DC97" s="759"/>
      <c r="DD97" s="759"/>
      <c r="DE97" s="760"/>
      <c r="DF97" s="758">
        <f t="shared" ref="DF97" si="340">SUM(DF98:DI99)</f>
        <v>0</v>
      </c>
      <c r="DG97" s="759"/>
      <c r="DH97" s="759"/>
      <c r="DI97" s="760"/>
      <c r="DJ97" s="758">
        <f t="shared" ref="DJ97" si="341">SUM(DJ98:DM99)</f>
        <v>0</v>
      </c>
      <c r="DK97" s="759"/>
      <c r="DL97" s="759"/>
      <c r="DM97" s="760"/>
      <c r="DN97" s="758">
        <f t="shared" ref="DN97" si="342">SUM(DN98:DQ99)</f>
        <v>0</v>
      </c>
      <c r="DO97" s="759"/>
      <c r="DP97" s="759"/>
      <c r="DQ97" s="760"/>
      <c r="DR97" s="758">
        <f t="shared" ref="DR97" si="343">SUM(DR98:DU99)</f>
        <v>0</v>
      </c>
      <c r="DS97" s="759"/>
      <c r="DT97" s="759"/>
      <c r="DU97" s="760"/>
      <c r="DV97" s="758">
        <f t="shared" ref="DV97" si="344">SUM(DV98:DY99)</f>
        <v>0</v>
      </c>
      <c r="DW97" s="759"/>
      <c r="DX97" s="759"/>
      <c r="DY97" s="760"/>
      <c r="DZ97" s="758">
        <f t="shared" ref="DZ97" si="345">SUM(DZ98:EC99)</f>
        <v>0</v>
      </c>
      <c r="EA97" s="759"/>
      <c r="EB97" s="759"/>
      <c r="EC97" s="760"/>
      <c r="ED97" s="758">
        <f t="shared" ref="ED97" si="346">SUM(ED98:EG99)</f>
        <v>0</v>
      </c>
      <c r="EE97" s="759"/>
      <c r="EF97" s="759"/>
      <c r="EG97" s="760"/>
      <c r="EH97" s="758">
        <f t="shared" ref="EH97" si="347">SUM(EH98:EK99)</f>
        <v>0</v>
      </c>
      <c r="EI97" s="759"/>
      <c r="EJ97" s="759"/>
      <c r="EK97" s="760"/>
      <c r="EL97" s="758">
        <f t="shared" ref="EL97" si="348">SUM(EL98:EO99)</f>
        <v>0</v>
      </c>
      <c r="EM97" s="759"/>
      <c r="EN97" s="759"/>
      <c r="EO97" s="760"/>
      <c r="EP97" s="758">
        <f t="shared" ref="EP97" si="349">SUM(EP98:ES99)</f>
        <v>0</v>
      </c>
      <c r="EQ97" s="759"/>
      <c r="ER97" s="759"/>
      <c r="ES97" s="760"/>
      <c r="ET97" s="758">
        <f t="shared" ref="ET97" si="350">SUM(ET98:EW99)</f>
        <v>0</v>
      </c>
      <c r="EU97" s="759"/>
      <c r="EV97" s="759"/>
      <c r="EW97" s="760"/>
      <c r="EX97" s="758">
        <f t="shared" ref="EX97" si="351">SUM(EX98:FA99)</f>
        <v>0</v>
      </c>
      <c r="EY97" s="759"/>
      <c r="EZ97" s="759"/>
      <c r="FA97" s="760"/>
      <c r="FB97" s="758">
        <f t="shared" ref="FB97" si="352">SUM(FB98:FE99)</f>
        <v>0</v>
      </c>
      <c r="FC97" s="759"/>
      <c r="FD97" s="759"/>
      <c r="FE97" s="760"/>
      <c r="FF97" s="758">
        <f t="shared" ref="FF97" si="353">SUM(FF98:FI99)</f>
        <v>0</v>
      </c>
      <c r="FG97" s="759"/>
      <c r="FH97" s="759"/>
      <c r="FI97" s="760"/>
      <c r="FJ97" s="758">
        <f t="shared" ref="FJ97" si="354">SUM(FJ98:FM99)</f>
        <v>0</v>
      </c>
      <c r="FK97" s="759"/>
      <c r="FL97" s="759"/>
      <c r="FM97" s="760"/>
      <c r="FN97" s="758">
        <f t="shared" ref="FN97" si="355">SUM(FN98:FQ99)</f>
        <v>0</v>
      </c>
      <c r="FO97" s="759"/>
      <c r="FP97" s="759"/>
      <c r="FQ97" s="760"/>
      <c r="FR97" s="758">
        <f t="shared" ref="FR97" si="356">SUM(FR98:FU99)</f>
        <v>0</v>
      </c>
      <c r="FS97" s="759"/>
      <c r="FT97" s="759"/>
      <c r="FU97" s="760"/>
      <c r="FV97" s="758">
        <f t="shared" ref="FV97" si="357">SUM(FV98:FY99)</f>
        <v>0</v>
      </c>
      <c r="FW97" s="759"/>
      <c r="FX97" s="759"/>
      <c r="FY97" s="760"/>
      <c r="FZ97" s="758">
        <f t="shared" ref="FZ97" si="358">SUM(FZ98:GC99)</f>
        <v>0</v>
      </c>
      <c r="GA97" s="759"/>
      <c r="GB97" s="759"/>
      <c r="GC97" s="760"/>
      <c r="GD97" s="758">
        <f t="shared" ref="GD97" si="359">SUM(GD98:GG99)</f>
        <v>0</v>
      </c>
      <c r="GE97" s="759"/>
      <c r="GF97" s="759"/>
      <c r="GG97" s="760"/>
      <c r="GH97" s="758">
        <f t="shared" ref="GH97" si="360">SUM(GH98:GK99)</f>
        <v>0</v>
      </c>
      <c r="GI97" s="759"/>
      <c r="GJ97" s="759"/>
      <c r="GK97" s="760"/>
      <c r="GL97" s="758">
        <f t="shared" ref="GL97" si="361">SUM(GL98:GO99)</f>
        <v>0</v>
      </c>
      <c r="GM97" s="759"/>
      <c r="GN97" s="759"/>
      <c r="GO97" s="760"/>
      <c r="GP97" s="758">
        <f t="shared" ref="GP97" si="362">SUM(GP98:GS99)</f>
        <v>0</v>
      </c>
      <c r="GQ97" s="759"/>
      <c r="GR97" s="759"/>
      <c r="GS97" s="760"/>
      <c r="GT97" s="758">
        <f t="shared" ref="GT97" si="363">SUM(GT98:GW99)</f>
        <v>0</v>
      </c>
      <c r="GU97" s="759"/>
      <c r="GV97" s="759"/>
      <c r="GW97" s="760"/>
      <c r="GX97" s="758">
        <f t="shared" ref="GX97" si="364">SUM(GX98:HA99)</f>
        <v>0</v>
      </c>
      <c r="GY97" s="759"/>
      <c r="GZ97" s="759"/>
      <c r="HA97" s="760"/>
      <c r="HB97" s="758">
        <f t="shared" ref="HB97" si="365">SUM(HB98:HE99)</f>
        <v>0</v>
      </c>
      <c r="HC97" s="759"/>
      <c r="HD97" s="759"/>
      <c r="HE97" s="760"/>
      <c r="HF97" s="758">
        <f t="shared" ref="HF97" si="366">SUM(HF98:HI99)</f>
        <v>0</v>
      </c>
      <c r="HG97" s="759"/>
      <c r="HH97" s="759"/>
      <c r="HI97" s="760"/>
      <c r="HJ97" s="758">
        <f t="shared" ref="HJ97" si="367">SUM(HJ98:HM99)</f>
        <v>0</v>
      </c>
      <c r="HK97" s="759"/>
      <c r="HL97" s="759"/>
      <c r="HM97" s="760"/>
      <c r="HN97" s="758">
        <f t="shared" ref="HN97" si="368">SUM(HN98:HQ99)</f>
        <v>0</v>
      </c>
      <c r="HO97" s="759"/>
      <c r="HP97" s="759"/>
      <c r="HQ97" s="760"/>
      <c r="HR97" s="758">
        <f t="shared" ref="HR97" si="369">SUM(HR98:HU99)</f>
        <v>0</v>
      </c>
      <c r="HS97" s="759"/>
      <c r="HT97" s="759"/>
      <c r="HU97" s="760"/>
      <c r="HV97" s="758">
        <f t="shared" ref="HV97" si="370">SUM(HV98:HY99)</f>
        <v>0</v>
      </c>
      <c r="HW97" s="759"/>
      <c r="HX97" s="759"/>
      <c r="HY97" s="760"/>
      <c r="HZ97" s="758">
        <f t="shared" ref="HZ97" si="371">SUM(HZ98:IC99)</f>
        <v>0</v>
      </c>
      <c r="IA97" s="759"/>
      <c r="IB97" s="759"/>
      <c r="IC97" s="760"/>
      <c r="ID97" s="758">
        <f t="shared" ref="ID97" si="372">SUM(ID98:IG99)</f>
        <v>0</v>
      </c>
      <c r="IE97" s="759"/>
      <c r="IF97" s="759"/>
      <c r="IG97" s="760"/>
      <c r="IH97" s="758">
        <f t="shared" ref="IH97" si="373">SUM(IH98:IK99)</f>
        <v>0</v>
      </c>
      <c r="II97" s="759"/>
      <c r="IJ97" s="759"/>
      <c r="IK97" s="760"/>
      <c r="IL97" s="758">
        <f t="shared" ref="IL97" si="374">SUM(IL98:IO99)</f>
        <v>0</v>
      </c>
      <c r="IM97" s="759"/>
      <c r="IN97" s="759"/>
      <c r="IO97" s="760"/>
      <c r="IP97" s="758">
        <f t="shared" ref="IP97" si="375">SUM(IP98:IS99)</f>
        <v>0</v>
      </c>
      <c r="IQ97" s="759"/>
      <c r="IR97" s="759"/>
      <c r="IS97" s="760"/>
      <c r="IT97" s="758">
        <f t="shared" ref="IT97" si="376">SUM(IT98:IW99)</f>
        <v>0</v>
      </c>
      <c r="IU97" s="759"/>
      <c r="IV97" s="759"/>
      <c r="IW97" s="760"/>
      <c r="IX97" s="758">
        <f t="shared" ref="IX97" si="377">SUM(IX98:JA99)</f>
        <v>0</v>
      </c>
      <c r="IY97" s="759"/>
      <c r="IZ97" s="759"/>
      <c r="JA97" s="760"/>
      <c r="JB97" s="758">
        <f t="shared" ref="JB97" si="378">SUM(JB98:JE99)</f>
        <v>0</v>
      </c>
      <c r="JC97" s="759"/>
      <c r="JD97" s="759"/>
      <c r="JE97" s="760"/>
      <c r="JF97" s="758">
        <f t="shared" ref="JF97" si="379">SUM(JF98:JI99)</f>
        <v>0</v>
      </c>
      <c r="JG97" s="759"/>
      <c r="JH97" s="759"/>
      <c r="JI97" s="760"/>
      <c r="JJ97" s="758">
        <f t="shared" ref="JJ97" si="380">SUM(JJ98:JM99)</f>
        <v>0</v>
      </c>
      <c r="JK97" s="759"/>
      <c r="JL97" s="759"/>
      <c r="JM97" s="760"/>
      <c r="JN97" s="758">
        <f t="shared" ref="JN97" si="381">SUM(JN98:JQ99)</f>
        <v>0</v>
      </c>
      <c r="JO97" s="759"/>
      <c r="JP97" s="759"/>
      <c r="JQ97" s="760"/>
      <c r="JR97" s="758">
        <f t="shared" ref="JR97" si="382">SUM(JR98:JU99)</f>
        <v>0</v>
      </c>
      <c r="JS97" s="759"/>
      <c r="JT97" s="759"/>
      <c r="JU97" s="760"/>
      <c r="JV97" s="758">
        <f t="shared" ref="JV97" si="383">SUM(JV98:JY99)</f>
        <v>0</v>
      </c>
      <c r="JW97" s="759"/>
      <c r="JX97" s="759"/>
      <c r="JY97" s="760"/>
      <c r="JZ97" s="758">
        <f t="shared" ref="JZ97" si="384">SUM(JZ98:KC99)</f>
        <v>0</v>
      </c>
      <c r="KA97" s="759"/>
      <c r="KB97" s="759"/>
      <c r="KC97" s="760"/>
      <c r="KD97" s="758">
        <f t="shared" ref="KD97" si="385">SUM(KD98:KG99)</f>
        <v>0</v>
      </c>
      <c r="KE97" s="759"/>
      <c r="KF97" s="759"/>
      <c r="KG97" s="760"/>
      <c r="KH97" s="758">
        <f t="shared" ref="KH97" si="386">SUM(KH98:KK99)</f>
        <v>0</v>
      </c>
      <c r="KI97" s="759"/>
      <c r="KJ97" s="759"/>
      <c r="KK97" s="760"/>
      <c r="KL97" s="758">
        <f t="shared" ref="KL97" si="387">SUM(KL98:KO99)</f>
        <v>0</v>
      </c>
      <c r="KM97" s="759"/>
      <c r="KN97" s="759"/>
      <c r="KO97" s="760"/>
      <c r="KP97" s="758">
        <f t="shared" ref="KP97" si="388">SUM(KP98:KS99)</f>
        <v>0</v>
      </c>
      <c r="KQ97" s="759"/>
      <c r="KR97" s="759"/>
      <c r="KS97" s="760"/>
      <c r="KT97" s="758">
        <f t="shared" ref="KT97" si="389">SUM(KT98:KW99)</f>
        <v>0</v>
      </c>
      <c r="KU97" s="759"/>
      <c r="KV97" s="759"/>
      <c r="KW97" s="760"/>
      <c r="KX97" s="758">
        <f t="shared" ref="KX97" si="390">SUM(KX98:LA99)</f>
        <v>0</v>
      </c>
      <c r="KY97" s="759"/>
      <c r="KZ97" s="759"/>
      <c r="LA97" s="760"/>
      <c r="LB97" s="758">
        <f t="shared" ref="LB97" si="391">SUM(LB98:LE99)</f>
        <v>0</v>
      </c>
      <c r="LC97" s="759"/>
      <c r="LD97" s="759"/>
      <c r="LE97" s="760"/>
      <c r="LF97" s="758">
        <f t="shared" ref="LF97" si="392">SUM(LF98:LI99)</f>
        <v>0</v>
      </c>
      <c r="LG97" s="759"/>
      <c r="LH97" s="759"/>
      <c r="LI97" s="760"/>
      <c r="LJ97" s="758">
        <f t="shared" ref="LJ97" si="393">SUM(LJ98:LM99)</f>
        <v>0</v>
      </c>
      <c r="LK97" s="759"/>
      <c r="LL97" s="759"/>
      <c r="LM97" s="760"/>
    </row>
    <row r="98" spans="1:325">
      <c r="A98" s="474"/>
      <c r="B98" s="545" t="s">
        <v>569</v>
      </c>
      <c r="C98" s="546" t="s">
        <v>546</v>
      </c>
      <c r="D98" s="549">
        <f t="shared" ca="1" si="314"/>
        <v>116700000</v>
      </c>
      <c r="E98" s="544">
        <f ca="1">IFERROR(D98/$D$95,"")</f>
        <v>1</v>
      </c>
      <c r="F98" s="757"/>
      <c r="G98" s="745"/>
      <c r="H98" s="745"/>
      <c r="I98" s="746"/>
      <c r="J98" s="762">
        <f ca="1">IFERROR(HLOOKUP(J$7,Rezultatai!$H$40:$DC$118,79,FALSE),0)</f>
        <v>11000000</v>
      </c>
      <c r="K98" s="759"/>
      <c r="L98" s="759"/>
      <c r="M98" s="760"/>
      <c r="N98" s="762">
        <f ca="1">IFERROR(HLOOKUP(N$7,Rezultatai!$H$40:$DC$118,79,FALSE),0)</f>
        <v>12000000</v>
      </c>
      <c r="O98" s="759"/>
      <c r="P98" s="759"/>
      <c r="Q98" s="760"/>
      <c r="R98" s="762">
        <f ca="1">IFERROR(HLOOKUP(R$7,Rezultatai!$H$40:$DC$118,79,FALSE),0)</f>
        <v>13000000</v>
      </c>
      <c r="S98" s="759"/>
      <c r="T98" s="759"/>
      <c r="U98" s="760"/>
      <c r="V98" s="762">
        <f ca="1">IFERROR(HLOOKUP(V$7,Rezultatai!$H$40:$DC$118,79,FALSE),0)</f>
        <v>14000000</v>
      </c>
      <c r="W98" s="759"/>
      <c r="X98" s="759"/>
      <c r="Y98" s="760"/>
      <c r="Z98" s="762">
        <f ca="1">IFERROR(HLOOKUP(Z$7,Rezultatai!$H$40:$DC$118,79,FALSE),0)</f>
        <v>15000000</v>
      </c>
      <c r="AA98" s="759"/>
      <c r="AB98" s="759"/>
      <c r="AC98" s="760"/>
      <c r="AD98" s="762">
        <f ca="1">IFERROR(HLOOKUP(AD$7,Rezultatai!$H$40:$DC$118,79,FALSE),0)</f>
        <v>16000000</v>
      </c>
      <c r="AE98" s="759"/>
      <c r="AF98" s="759"/>
      <c r="AG98" s="760"/>
      <c r="AH98" s="762">
        <f ca="1">IFERROR(HLOOKUP(AH$7,Rezultatai!$H$40:$DC$118,79,FALSE),0)</f>
        <v>17000000</v>
      </c>
      <c r="AI98" s="759"/>
      <c r="AJ98" s="759"/>
      <c r="AK98" s="760"/>
      <c r="AL98" s="762">
        <f ca="1">IFERROR(HLOOKUP(AL$7,Rezultatai!$H$40:$DC$118,79,FALSE),0)</f>
        <v>18700000</v>
      </c>
      <c r="AM98" s="759"/>
      <c r="AN98" s="759"/>
      <c r="AO98" s="760"/>
      <c r="AP98" s="756"/>
      <c r="AQ98" s="745"/>
      <c r="AR98" s="745"/>
      <c r="AS98" s="746"/>
      <c r="AT98" s="756"/>
      <c r="AU98" s="745"/>
      <c r="AV98" s="745"/>
      <c r="AW98" s="746"/>
      <c r="AX98" s="756"/>
      <c r="AY98" s="745"/>
      <c r="AZ98" s="745"/>
      <c r="BA98" s="746"/>
      <c r="BB98" s="756"/>
      <c r="BC98" s="745"/>
      <c r="BD98" s="745"/>
      <c r="BE98" s="746"/>
      <c r="BF98" s="756"/>
      <c r="BG98" s="745"/>
      <c r="BH98" s="745"/>
      <c r="BI98" s="746"/>
      <c r="BJ98" s="756"/>
      <c r="BK98" s="745"/>
      <c r="BL98" s="745"/>
      <c r="BM98" s="746"/>
      <c r="BN98" s="756"/>
      <c r="BO98" s="745"/>
      <c r="BP98" s="745"/>
      <c r="BQ98" s="746"/>
      <c r="BR98" s="756"/>
      <c r="BS98" s="745"/>
      <c r="BT98" s="745"/>
      <c r="BU98" s="746"/>
      <c r="BV98" s="756"/>
      <c r="BW98" s="745"/>
      <c r="BX98" s="745"/>
      <c r="BY98" s="746"/>
      <c r="BZ98" s="756"/>
      <c r="CA98" s="745"/>
      <c r="CB98" s="745"/>
      <c r="CC98" s="746"/>
      <c r="CD98" s="756"/>
      <c r="CE98" s="745"/>
      <c r="CF98" s="745"/>
      <c r="CG98" s="746"/>
      <c r="CH98" s="756"/>
      <c r="CI98" s="745"/>
      <c r="CJ98" s="745"/>
      <c r="CK98" s="746"/>
      <c r="CL98" s="756"/>
      <c r="CM98" s="745"/>
      <c r="CN98" s="745"/>
      <c r="CO98" s="746"/>
      <c r="CP98" s="756"/>
      <c r="CQ98" s="745"/>
      <c r="CR98" s="745"/>
      <c r="CS98" s="746"/>
      <c r="CT98" s="756"/>
      <c r="CU98" s="745"/>
      <c r="CV98" s="745"/>
      <c r="CW98" s="746"/>
      <c r="CX98" s="756"/>
      <c r="CY98" s="745"/>
      <c r="CZ98" s="745"/>
      <c r="DA98" s="746"/>
      <c r="DB98" s="756"/>
      <c r="DC98" s="745"/>
      <c r="DD98" s="745"/>
      <c r="DE98" s="746"/>
      <c r="DF98" s="756"/>
      <c r="DG98" s="745"/>
      <c r="DH98" s="745"/>
      <c r="DI98" s="746"/>
      <c r="DJ98" s="756"/>
      <c r="DK98" s="745"/>
      <c r="DL98" s="745"/>
      <c r="DM98" s="746"/>
      <c r="DN98" s="756"/>
      <c r="DO98" s="745"/>
      <c r="DP98" s="745"/>
      <c r="DQ98" s="746"/>
      <c r="DR98" s="756"/>
      <c r="DS98" s="745"/>
      <c r="DT98" s="745"/>
      <c r="DU98" s="746"/>
      <c r="DV98" s="756"/>
      <c r="DW98" s="745"/>
      <c r="DX98" s="745"/>
      <c r="DY98" s="746"/>
      <c r="DZ98" s="756"/>
      <c r="EA98" s="745"/>
      <c r="EB98" s="745"/>
      <c r="EC98" s="746"/>
      <c r="ED98" s="756"/>
      <c r="EE98" s="745"/>
      <c r="EF98" s="745"/>
      <c r="EG98" s="746"/>
      <c r="EH98" s="756"/>
      <c r="EI98" s="745"/>
      <c r="EJ98" s="745"/>
      <c r="EK98" s="746"/>
      <c r="EL98" s="756"/>
      <c r="EM98" s="745"/>
      <c r="EN98" s="745"/>
      <c r="EO98" s="746"/>
      <c r="EP98" s="756"/>
      <c r="EQ98" s="745"/>
      <c r="ER98" s="745"/>
      <c r="ES98" s="746"/>
      <c r="ET98" s="756"/>
      <c r="EU98" s="745"/>
      <c r="EV98" s="745"/>
      <c r="EW98" s="746"/>
      <c r="EX98" s="756"/>
      <c r="EY98" s="745"/>
      <c r="EZ98" s="745"/>
      <c r="FA98" s="746"/>
      <c r="FB98" s="756"/>
      <c r="FC98" s="745"/>
      <c r="FD98" s="745"/>
      <c r="FE98" s="746"/>
      <c r="FF98" s="756"/>
      <c r="FG98" s="745"/>
      <c r="FH98" s="745"/>
      <c r="FI98" s="746"/>
      <c r="FJ98" s="756"/>
      <c r="FK98" s="745"/>
      <c r="FL98" s="745"/>
      <c r="FM98" s="746"/>
      <c r="FN98" s="756"/>
      <c r="FO98" s="745"/>
      <c r="FP98" s="745"/>
      <c r="FQ98" s="746"/>
      <c r="FR98" s="756"/>
      <c r="FS98" s="745"/>
      <c r="FT98" s="745"/>
      <c r="FU98" s="746"/>
      <c r="FV98" s="756"/>
      <c r="FW98" s="745"/>
      <c r="FX98" s="745"/>
      <c r="FY98" s="746"/>
      <c r="FZ98" s="756"/>
      <c r="GA98" s="745"/>
      <c r="GB98" s="745"/>
      <c r="GC98" s="746"/>
      <c r="GD98" s="756"/>
      <c r="GE98" s="745"/>
      <c r="GF98" s="745"/>
      <c r="GG98" s="746"/>
      <c r="GH98" s="756"/>
      <c r="GI98" s="745"/>
      <c r="GJ98" s="745"/>
      <c r="GK98" s="746"/>
      <c r="GL98" s="756"/>
      <c r="GM98" s="745"/>
      <c r="GN98" s="745"/>
      <c r="GO98" s="746"/>
      <c r="GP98" s="756"/>
      <c r="GQ98" s="745"/>
      <c r="GR98" s="745"/>
      <c r="GS98" s="746"/>
      <c r="GT98" s="756"/>
      <c r="GU98" s="745"/>
      <c r="GV98" s="745"/>
      <c r="GW98" s="746"/>
      <c r="GX98" s="756"/>
      <c r="GY98" s="745"/>
      <c r="GZ98" s="745"/>
      <c r="HA98" s="746"/>
      <c r="HB98" s="756"/>
      <c r="HC98" s="745"/>
      <c r="HD98" s="745"/>
      <c r="HE98" s="746"/>
      <c r="HF98" s="756"/>
      <c r="HG98" s="745"/>
      <c r="HH98" s="745"/>
      <c r="HI98" s="746"/>
      <c r="HJ98" s="756"/>
      <c r="HK98" s="745"/>
      <c r="HL98" s="745"/>
      <c r="HM98" s="746"/>
      <c r="HN98" s="756"/>
      <c r="HO98" s="745"/>
      <c r="HP98" s="745"/>
      <c r="HQ98" s="746"/>
      <c r="HR98" s="756"/>
      <c r="HS98" s="745"/>
      <c r="HT98" s="745"/>
      <c r="HU98" s="746"/>
      <c r="HV98" s="756"/>
      <c r="HW98" s="745"/>
      <c r="HX98" s="745"/>
      <c r="HY98" s="746"/>
      <c r="HZ98" s="756"/>
      <c r="IA98" s="745"/>
      <c r="IB98" s="745"/>
      <c r="IC98" s="746"/>
      <c r="ID98" s="756"/>
      <c r="IE98" s="745"/>
      <c r="IF98" s="745"/>
      <c r="IG98" s="746"/>
      <c r="IH98" s="756"/>
      <c r="II98" s="745"/>
      <c r="IJ98" s="745"/>
      <c r="IK98" s="746"/>
      <c r="IL98" s="756"/>
      <c r="IM98" s="745"/>
      <c r="IN98" s="745"/>
      <c r="IO98" s="746"/>
      <c r="IP98" s="756"/>
      <c r="IQ98" s="745"/>
      <c r="IR98" s="745"/>
      <c r="IS98" s="746"/>
      <c r="IT98" s="756"/>
      <c r="IU98" s="745"/>
      <c r="IV98" s="745"/>
      <c r="IW98" s="746"/>
      <c r="IX98" s="756"/>
      <c r="IY98" s="745"/>
      <c r="IZ98" s="745"/>
      <c r="JA98" s="746"/>
      <c r="JB98" s="756"/>
      <c r="JC98" s="745"/>
      <c r="JD98" s="745"/>
      <c r="JE98" s="746"/>
      <c r="JF98" s="756"/>
      <c r="JG98" s="745"/>
      <c r="JH98" s="745"/>
      <c r="JI98" s="746"/>
      <c r="JJ98" s="756"/>
      <c r="JK98" s="745"/>
      <c r="JL98" s="745"/>
      <c r="JM98" s="746"/>
      <c r="JN98" s="756"/>
      <c r="JO98" s="745"/>
      <c r="JP98" s="745"/>
      <c r="JQ98" s="746"/>
      <c r="JR98" s="756"/>
      <c r="JS98" s="745"/>
      <c r="JT98" s="745"/>
      <c r="JU98" s="746"/>
      <c r="JV98" s="756"/>
      <c r="JW98" s="745"/>
      <c r="JX98" s="745"/>
      <c r="JY98" s="746"/>
      <c r="JZ98" s="756"/>
      <c r="KA98" s="745"/>
      <c r="KB98" s="745"/>
      <c r="KC98" s="746"/>
      <c r="KD98" s="756"/>
      <c r="KE98" s="745"/>
      <c r="KF98" s="745"/>
      <c r="KG98" s="746"/>
      <c r="KH98" s="756"/>
      <c r="KI98" s="745"/>
      <c r="KJ98" s="745"/>
      <c r="KK98" s="746"/>
      <c r="KL98" s="756"/>
      <c r="KM98" s="745"/>
      <c r="KN98" s="745"/>
      <c r="KO98" s="746"/>
      <c r="KP98" s="756"/>
      <c r="KQ98" s="745"/>
      <c r="KR98" s="745"/>
      <c r="KS98" s="746"/>
      <c r="KT98" s="756"/>
      <c r="KU98" s="745"/>
      <c r="KV98" s="745"/>
      <c r="KW98" s="746"/>
      <c r="KX98" s="756"/>
      <c r="KY98" s="745"/>
      <c r="KZ98" s="745"/>
      <c r="LA98" s="746"/>
      <c r="LB98" s="756"/>
      <c r="LC98" s="745"/>
      <c r="LD98" s="745"/>
      <c r="LE98" s="746"/>
      <c r="LF98" s="756"/>
      <c r="LG98" s="745"/>
      <c r="LH98" s="745"/>
      <c r="LI98" s="746"/>
      <c r="LJ98" s="756"/>
      <c r="LK98" s="745"/>
      <c r="LL98" s="745"/>
      <c r="LM98" s="746"/>
    </row>
    <row r="99" spans="1:325">
      <c r="A99" s="474"/>
      <c r="B99" s="545" t="s">
        <v>570</v>
      </c>
      <c r="C99" s="546" t="s">
        <v>587</v>
      </c>
      <c r="D99" s="549">
        <f t="shared" si="314"/>
        <v>0</v>
      </c>
      <c r="E99" s="544">
        <f ca="1">IFERROR(D99/$D$95,"")</f>
        <v>0</v>
      </c>
      <c r="F99" s="757"/>
      <c r="G99" s="745"/>
      <c r="H99" s="745"/>
      <c r="I99" s="746"/>
      <c r="J99" s="756"/>
      <c r="K99" s="745"/>
      <c r="L99" s="745"/>
      <c r="M99" s="746"/>
      <c r="N99" s="756"/>
      <c r="O99" s="745"/>
      <c r="P99" s="745"/>
      <c r="Q99" s="746"/>
      <c r="R99" s="756"/>
      <c r="S99" s="745"/>
      <c r="T99" s="745"/>
      <c r="U99" s="746"/>
      <c r="V99" s="756"/>
      <c r="W99" s="745"/>
      <c r="X99" s="745"/>
      <c r="Y99" s="746"/>
      <c r="Z99" s="756"/>
      <c r="AA99" s="745"/>
      <c r="AB99" s="745"/>
      <c r="AC99" s="746"/>
      <c r="AD99" s="756"/>
      <c r="AE99" s="745"/>
      <c r="AF99" s="745"/>
      <c r="AG99" s="746"/>
      <c r="AH99" s="756"/>
      <c r="AI99" s="745"/>
      <c r="AJ99" s="745"/>
      <c r="AK99" s="746"/>
      <c r="AL99" s="756"/>
      <c r="AM99" s="745"/>
      <c r="AN99" s="745"/>
      <c r="AO99" s="746"/>
      <c r="AP99" s="756"/>
      <c r="AQ99" s="745"/>
      <c r="AR99" s="745"/>
      <c r="AS99" s="746"/>
      <c r="AT99" s="756"/>
      <c r="AU99" s="745"/>
      <c r="AV99" s="745"/>
      <c r="AW99" s="746"/>
      <c r="AX99" s="756"/>
      <c r="AY99" s="745"/>
      <c r="AZ99" s="745"/>
      <c r="BA99" s="746"/>
      <c r="BB99" s="756"/>
      <c r="BC99" s="745"/>
      <c r="BD99" s="745"/>
      <c r="BE99" s="746"/>
      <c r="BF99" s="756"/>
      <c r="BG99" s="745"/>
      <c r="BH99" s="745"/>
      <c r="BI99" s="746"/>
      <c r="BJ99" s="756"/>
      <c r="BK99" s="745"/>
      <c r="BL99" s="745"/>
      <c r="BM99" s="746"/>
      <c r="BN99" s="756"/>
      <c r="BO99" s="745"/>
      <c r="BP99" s="745"/>
      <c r="BQ99" s="746"/>
      <c r="BR99" s="756"/>
      <c r="BS99" s="745"/>
      <c r="BT99" s="745"/>
      <c r="BU99" s="746"/>
      <c r="BV99" s="756"/>
      <c r="BW99" s="745"/>
      <c r="BX99" s="745"/>
      <c r="BY99" s="746"/>
      <c r="BZ99" s="756"/>
      <c r="CA99" s="745"/>
      <c r="CB99" s="745"/>
      <c r="CC99" s="746"/>
      <c r="CD99" s="756"/>
      <c r="CE99" s="745"/>
      <c r="CF99" s="745"/>
      <c r="CG99" s="746"/>
      <c r="CH99" s="756"/>
      <c r="CI99" s="745"/>
      <c r="CJ99" s="745"/>
      <c r="CK99" s="746"/>
      <c r="CL99" s="756"/>
      <c r="CM99" s="745"/>
      <c r="CN99" s="745"/>
      <c r="CO99" s="746"/>
      <c r="CP99" s="756"/>
      <c r="CQ99" s="745"/>
      <c r="CR99" s="745"/>
      <c r="CS99" s="746"/>
      <c r="CT99" s="756"/>
      <c r="CU99" s="745"/>
      <c r="CV99" s="745"/>
      <c r="CW99" s="746"/>
      <c r="CX99" s="756"/>
      <c r="CY99" s="745"/>
      <c r="CZ99" s="745"/>
      <c r="DA99" s="746"/>
      <c r="DB99" s="756"/>
      <c r="DC99" s="745"/>
      <c r="DD99" s="745"/>
      <c r="DE99" s="746"/>
      <c r="DF99" s="756"/>
      <c r="DG99" s="745"/>
      <c r="DH99" s="745"/>
      <c r="DI99" s="746"/>
      <c r="DJ99" s="756"/>
      <c r="DK99" s="745"/>
      <c r="DL99" s="745"/>
      <c r="DM99" s="746"/>
      <c r="DN99" s="756"/>
      <c r="DO99" s="745"/>
      <c r="DP99" s="745"/>
      <c r="DQ99" s="746"/>
      <c r="DR99" s="756"/>
      <c r="DS99" s="745"/>
      <c r="DT99" s="745"/>
      <c r="DU99" s="746"/>
      <c r="DV99" s="756"/>
      <c r="DW99" s="745"/>
      <c r="DX99" s="745"/>
      <c r="DY99" s="746"/>
      <c r="DZ99" s="756"/>
      <c r="EA99" s="745"/>
      <c r="EB99" s="745"/>
      <c r="EC99" s="746"/>
      <c r="ED99" s="756"/>
      <c r="EE99" s="745"/>
      <c r="EF99" s="745"/>
      <c r="EG99" s="746"/>
      <c r="EH99" s="756"/>
      <c r="EI99" s="745"/>
      <c r="EJ99" s="745"/>
      <c r="EK99" s="746"/>
      <c r="EL99" s="756"/>
      <c r="EM99" s="745"/>
      <c r="EN99" s="745"/>
      <c r="EO99" s="746"/>
      <c r="EP99" s="756"/>
      <c r="EQ99" s="745"/>
      <c r="ER99" s="745"/>
      <c r="ES99" s="746"/>
      <c r="ET99" s="756"/>
      <c r="EU99" s="745"/>
      <c r="EV99" s="745"/>
      <c r="EW99" s="746"/>
      <c r="EX99" s="756"/>
      <c r="EY99" s="745"/>
      <c r="EZ99" s="745"/>
      <c r="FA99" s="746"/>
      <c r="FB99" s="756"/>
      <c r="FC99" s="745"/>
      <c r="FD99" s="745"/>
      <c r="FE99" s="746"/>
      <c r="FF99" s="756"/>
      <c r="FG99" s="745"/>
      <c r="FH99" s="745"/>
      <c r="FI99" s="746"/>
      <c r="FJ99" s="756"/>
      <c r="FK99" s="745"/>
      <c r="FL99" s="745"/>
      <c r="FM99" s="746"/>
      <c r="FN99" s="756"/>
      <c r="FO99" s="745"/>
      <c r="FP99" s="745"/>
      <c r="FQ99" s="746"/>
      <c r="FR99" s="756"/>
      <c r="FS99" s="745"/>
      <c r="FT99" s="745"/>
      <c r="FU99" s="746"/>
      <c r="FV99" s="756"/>
      <c r="FW99" s="745"/>
      <c r="FX99" s="745"/>
      <c r="FY99" s="746"/>
      <c r="FZ99" s="756"/>
      <c r="GA99" s="745"/>
      <c r="GB99" s="745"/>
      <c r="GC99" s="746"/>
      <c r="GD99" s="756"/>
      <c r="GE99" s="745"/>
      <c r="GF99" s="745"/>
      <c r="GG99" s="746"/>
      <c r="GH99" s="756"/>
      <c r="GI99" s="745"/>
      <c r="GJ99" s="745"/>
      <c r="GK99" s="746"/>
      <c r="GL99" s="756"/>
      <c r="GM99" s="745"/>
      <c r="GN99" s="745"/>
      <c r="GO99" s="746"/>
      <c r="GP99" s="756"/>
      <c r="GQ99" s="745"/>
      <c r="GR99" s="745"/>
      <c r="GS99" s="746"/>
      <c r="GT99" s="756"/>
      <c r="GU99" s="745"/>
      <c r="GV99" s="745"/>
      <c r="GW99" s="746"/>
      <c r="GX99" s="756"/>
      <c r="GY99" s="745"/>
      <c r="GZ99" s="745"/>
      <c r="HA99" s="746"/>
      <c r="HB99" s="756"/>
      <c r="HC99" s="745"/>
      <c r="HD99" s="745"/>
      <c r="HE99" s="746"/>
      <c r="HF99" s="756"/>
      <c r="HG99" s="745"/>
      <c r="HH99" s="745"/>
      <c r="HI99" s="746"/>
      <c r="HJ99" s="756"/>
      <c r="HK99" s="745"/>
      <c r="HL99" s="745"/>
      <c r="HM99" s="746"/>
      <c r="HN99" s="756"/>
      <c r="HO99" s="745"/>
      <c r="HP99" s="745"/>
      <c r="HQ99" s="746"/>
      <c r="HR99" s="756"/>
      <c r="HS99" s="745"/>
      <c r="HT99" s="745"/>
      <c r="HU99" s="746"/>
      <c r="HV99" s="756"/>
      <c r="HW99" s="745"/>
      <c r="HX99" s="745"/>
      <c r="HY99" s="746"/>
      <c r="HZ99" s="756"/>
      <c r="IA99" s="745"/>
      <c r="IB99" s="745"/>
      <c r="IC99" s="746"/>
      <c r="ID99" s="756"/>
      <c r="IE99" s="745"/>
      <c r="IF99" s="745"/>
      <c r="IG99" s="746"/>
      <c r="IH99" s="756"/>
      <c r="II99" s="745"/>
      <c r="IJ99" s="745"/>
      <c r="IK99" s="746"/>
      <c r="IL99" s="756"/>
      <c r="IM99" s="745"/>
      <c r="IN99" s="745"/>
      <c r="IO99" s="746"/>
      <c r="IP99" s="756"/>
      <c r="IQ99" s="745"/>
      <c r="IR99" s="745"/>
      <c r="IS99" s="746"/>
      <c r="IT99" s="756"/>
      <c r="IU99" s="745"/>
      <c r="IV99" s="745"/>
      <c r="IW99" s="746"/>
      <c r="IX99" s="756"/>
      <c r="IY99" s="745"/>
      <c r="IZ99" s="745"/>
      <c r="JA99" s="746"/>
      <c r="JB99" s="756"/>
      <c r="JC99" s="745"/>
      <c r="JD99" s="745"/>
      <c r="JE99" s="746"/>
      <c r="JF99" s="756"/>
      <c r="JG99" s="745"/>
      <c r="JH99" s="745"/>
      <c r="JI99" s="746"/>
      <c r="JJ99" s="756"/>
      <c r="JK99" s="745"/>
      <c r="JL99" s="745"/>
      <c r="JM99" s="746"/>
      <c r="JN99" s="756"/>
      <c r="JO99" s="745"/>
      <c r="JP99" s="745"/>
      <c r="JQ99" s="746"/>
      <c r="JR99" s="756"/>
      <c r="JS99" s="745"/>
      <c r="JT99" s="745"/>
      <c r="JU99" s="746"/>
      <c r="JV99" s="756"/>
      <c r="JW99" s="745"/>
      <c r="JX99" s="745"/>
      <c r="JY99" s="746"/>
      <c r="JZ99" s="756"/>
      <c r="KA99" s="745"/>
      <c r="KB99" s="745"/>
      <c r="KC99" s="746"/>
      <c r="KD99" s="756"/>
      <c r="KE99" s="745"/>
      <c r="KF99" s="745"/>
      <c r="KG99" s="746"/>
      <c r="KH99" s="756"/>
      <c r="KI99" s="745"/>
      <c r="KJ99" s="745"/>
      <c r="KK99" s="746"/>
      <c r="KL99" s="756"/>
      <c r="KM99" s="745"/>
      <c r="KN99" s="745"/>
      <c r="KO99" s="746"/>
      <c r="KP99" s="756"/>
      <c r="KQ99" s="745"/>
      <c r="KR99" s="745"/>
      <c r="KS99" s="746"/>
      <c r="KT99" s="756"/>
      <c r="KU99" s="745"/>
      <c r="KV99" s="745"/>
      <c r="KW99" s="746"/>
      <c r="KX99" s="756"/>
      <c r="KY99" s="745"/>
      <c r="KZ99" s="745"/>
      <c r="LA99" s="746"/>
      <c r="LB99" s="756"/>
      <c r="LC99" s="745"/>
      <c r="LD99" s="745"/>
      <c r="LE99" s="746"/>
      <c r="LF99" s="756"/>
      <c r="LG99" s="745"/>
      <c r="LH99" s="745"/>
      <c r="LI99" s="746"/>
      <c r="LJ99" s="756"/>
      <c r="LK99" s="745"/>
      <c r="LL99" s="745"/>
      <c r="LM99" s="746"/>
    </row>
    <row r="100" spans="1:325">
      <c r="A100" s="474"/>
      <c r="B100" s="542" t="s">
        <v>571</v>
      </c>
      <c r="C100" s="543" t="s">
        <v>548</v>
      </c>
      <c r="D100" s="536">
        <f t="shared" si="314"/>
        <v>0</v>
      </c>
      <c r="E100" s="544">
        <f ca="1">SUM(E101:E102)</f>
        <v>0</v>
      </c>
      <c r="F100" s="761">
        <f>SUM(F101:I102)</f>
        <v>0</v>
      </c>
      <c r="G100" s="759"/>
      <c r="H100" s="759"/>
      <c r="I100" s="760"/>
      <c r="J100" s="758">
        <f t="shared" ref="J100" si="394">SUM(J101:M102)</f>
        <v>0</v>
      </c>
      <c r="K100" s="759"/>
      <c r="L100" s="759"/>
      <c r="M100" s="760"/>
      <c r="N100" s="758">
        <f t="shared" ref="N100" si="395">SUM(N101:Q102)</f>
        <v>0</v>
      </c>
      <c r="O100" s="759"/>
      <c r="P100" s="759"/>
      <c r="Q100" s="760"/>
      <c r="R100" s="758">
        <f t="shared" ref="R100" si="396">SUM(R101:U102)</f>
        <v>0</v>
      </c>
      <c r="S100" s="759"/>
      <c r="T100" s="759"/>
      <c r="U100" s="760"/>
      <c r="V100" s="758">
        <f t="shared" ref="V100" si="397">SUM(V101:Y102)</f>
        <v>0</v>
      </c>
      <c r="W100" s="759"/>
      <c r="X100" s="759"/>
      <c r="Y100" s="760"/>
      <c r="Z100" s="758">
        <f t="shared" ref="Z100" si="398">SUM(Z101:AC102)</f>
        <v>0</v>
      </c>
      <c r="AA100" s="759"/>
      <c r="AB100" s="759"/>
      <c r="AC100" s="760"/>
      <c r="AD100" s="758">
        <f t="shared" ref="AD100" si="399">SUM(AD101:AG102)</f>
        <v>0</v>
      </c>
      <c r="AE100" s="759"/>
      <c r="AF100" s="759"/>
      <c r="AG100" s="760"/>
      <c r="AH100" s="758">
        <f t="shared" ref="AH100" si="400">SUM(AH101:AK102)</f>
        <v>0</v>
      </c>
      <c r="AI100" s="759"/>
      <c r="AJ100" s="759"/>
      <c r="AK100" s="760"/>
      <c r="AL100" s="758">
        <f t="shared" ref="AL100" si="401">SUM(AL101:AO102)</f>
        <v>0</v>
      </c>
      <c r="AM100" s="759"/>
      <c r="AN100" s="759"/>
      <c r="AO100" s="760"/>
      <c r="AP100" s="758">
        <f t="shared" ref="AP100" si="402">SUM(AP101:AS102)</f>
        <v>0</v>
      </c>
      <c r="AQ100" s="759"/>
      <c r="AR100" s="759"/>
      <c r="AS100" s="760"/>
      <c r="AT100" s="758">
        <f t="shared" ref="AT100" si="403">SUM(AT101:AW102)</f>
        <v>0</v>
      </c>
      <c r="AU100" s="759"/>
      <c r="AV100" s="759"/>
      <c r="AW100" s="760"/>
      <c r="AX100" s="758">
        <f t="shared" ref="AX100" si="404">SUM(AX101:BA102)</f>
        <v>0</v>
      </c>
      <c r="AY100" s="759"/>
      <c r="AZ100" s="759"/>
      <c r="BA100" s="760"/>
      <c r="BB100" s="758">
        <f t="shared" ref="BB100" si="405">SUM(BB101:BE102)</f>
        <v>0</v>
      </c>
      <c r="BC100" s="759"/>
      <c r="BD100" s="759"/>
      <c r="BE100" s="760"/>
      <c r="BF100" s="758">
        <f t="shared" ref="BF100" si="406">SUM(BF101:BI102)</f>
        <v>0</v>
      </c>
      <c r="BG100" s="759"/>
      <c r="BH100" s="759"/>
      <c r="BI100" s="760"/>
      <c r="BJ100" s="758">
        <f t="shared" ref="BJ100" si="407">SUM(BJ101:BM102)</f>
        <v>0</v>
      </c>
      <c r="BK100" s="759"/>
      <c r="BL100" s="759"/>
      <c r="BM100" s="760"/>
      <c r="BN100" s="758">
        <f t="shared" ref="BN100" si="408">SUM(BN101:BQ102)</f>
        <v>0</v>
      </c>
      <c r="BO100" s="759"/>
      <c r="BP100" s="759"/>
      <c r="BQ100" s="760"/>
      <c r="BR100" s="758">
        <f t="shared" ref="BR100" si="409">SUM(BR101:BU102)</f>
        <v>0</v>
      </c>
      <c r="BS100" s="759"/>
      <c r="BT100" s="759"/>
      <c r="BU100" s="760"/>
      <c r="BV100" s="758">
        <f t="shared" ref="BV100" si="410">SUM(BV101:BY102)</f>
        <v>0</v>
      </c>
      <c r="BW100" s="759"/>
      <c r="BX100" s="759"/>
      <c r="BY100" s="760"/>
      <c r="BZ100" s="758">
        <f t="shared" ref="BZ100" si="411">SUM(BZ101:CC102)</f>
        <v>0</v>
      </c>
      <c r="CA100" s="759"/>
      <c r="CB100" s="759"/>
      <c r="CC100" s="760"/>
      <c r="CD100" s="758">
        <f t="shared" ref="CD100" si="412">SUM(CD101:CG102)</f>
        <v>0</v>
      </c>
      <c r="CE100" s="759"/>
      <c r="CF100" s="759"/>
      <c r="CG100" s="760"/>
      <c r="CH100" s="758">
        <f t="shared" ref="CH100" si="413">SUM(CH101:CK102)</f>
        <v>0</v>
      </c>
      <c r="CI100" s="759"/>
      <c r="CJ100" s="759"/>
      <c r="CK100" s="760"/>
      <c r="CL100" s="758">
        <f t="shared" ref="CL100" si="414">SUM(CL101:CO102)</f>
        <v>0</v>
      </c>
      <c r="CM100" s="759"/>
      <c r="CN100" s="759"/>
      <c r="CO100" s="760"/>
      <c r="CP100" s="758">
        <f t="shared" ref="CP100" si="415">SUM(CP101:CS102)</f>
        <v>0</v>
      </c>
      <c r="CQ100" s="759"/>
      <c r="CR100" s="759"/>
      <c r="CS100" s="760"/>
      <c r="CT100" s="758">
        <f t="shared" ref="CT100" si="416">SUM(CT101:CW102)</f>
        <v>0</v>
      </c>
      <c r="CU100" s="759"/>
      <c r="CV100" s="759"/>
      <c r="CW100" s="760"/>
      <c r="CX100" s="758">
        <f t="shared" ref="CX100" si="417">SUM(CX101:DA102)</f>
        <v>0</v>
      </c>
      <c r="CY100" s="759"/>
      <c r="CZ100" s="759"/>
      <c r="DA100" s="760"/>
      <c r="DB100" s="758">
        <f t="shared" ref="DB100" si="418">SUM(DB101:DE102)</f>
        <v>0</v>
      </c>
      <c r="DC100" s="759"/>
      <c r="DD100" s="759"/>
      <c r="DE100" s="760"/>
      <c r="DF100" s="758">
        <f t="shared" ref="DF100" si="419">SUM(DF101:DI102)</f>
        <v>0</v>
      </c>
      <c r="DG100" s="759"/>
      <c r="DH100" s="759"/>
      <c r="DI100" s="760"/>
      <c r="DJ100" s="758">
        <f t="shared" ref="DJ100" si="420">SUM(DJ101:DM102)</f>
        <v>0</v>
      </c>
      <c r="DK100" s="759"/>
      <c r="DL100" s="759"/>
      <c r="DM100" s="760"/>
      <c r="DN100" s="758">
        <f t="shared" ref="DN100" si="421">SUM(DN101:DQ102)</f>
        <v>0</v>
      </c>
      <c r="DO100" s="759"/>
      <c r="DP100" s="759"/>
      <c r="DQ100" s="760"/>
      <c r="DR100" s="758">
        <f t="shared" ref="DR100" si="422">SUM(DR101:DU102)</f>
        <v>0</v>
      </c>
      <c r="DS100" s="759"/>
      <c r="DT100" s="759"/>
      <c r="DU100" s="760"/>
      <c r="DV100" s="758">
        <f t="shared" ref="DV100" si="423">SUM(DV101:DY102)</f>
        <v>0</v>
      </c>
      <c r="DW100" s="759"/>
      <c r="DX100" s="759"/>
      <c r="DY100" s="760"/>
      <c r="DZ100" s="758">
        <f t="shared" ref="DZ100" si="424">SUM(DZ101:EC102)</f>
        <v>0</v>
      </c>
      <c r="EA100" s="759"/>
      <c r="EB100" s="759"/>
      <c r="EC100" s="760"/>
      <c r="ED100" s="758">
        <f t="shared" ref="ED100" si="425">SUM(ED101:EG102)</f>
        <v>0</v>
      </c>
      <c r="EE100" s="759"/>
      <c r="EF100" s="759"/>
      <c r="EG100" s="760"/>
      <c r="EH100" s="758">
        <f t="shared" ref="EH100" si="426">SUM(EH101:EK102)</f>
        <v>0</v>
      </c>
      <c r="EI100" s="759"/>
      <c r="EJ100" s="759"/>
      <c r="EK100" s="760"/>
      <c r="EL100" s="758">
        <f t="shared" ref="EL100" si="427">SUM(EL101:EO102)</f>
        <v>0</v>
      </c>
      <c r="EM100" s="759"/>
      <c r="EN100" s="759"/>
      <c r="EO100" s="760"/>
      <c r="EP100" s="758">
        <f t="shared" ref="EP100" si="428">SUM(EP101:ES102)</f>
        <v>0</v>
      </c>
      <c r="EQ100" s="759"/>
      <c r="ER100" s="759"/>
      <c r="ES100" s="760"/>
      <c r="ET100" s="758">
        <f t="shared" ref="ET100" si="429">SUM(ET101:EW102)</f>
        <v>0</v>
      </c>
      <c r="EU100" s="759"/>
      <c r="EV100" s="759"/>
      <c r="EW100" s="760"/>
      <c r="EX100" s="758">
        <f t="shared" ref="EX100" si="430">SUM(EX101:FA102)</f>
        <v>0</v>
      </c>
      <c r="EY100" s="759"/>
      <c r="EZ100" s="759"/>
      <c r="FA100" s="760"/>
      <c r="FB100" s="758">
        <f t="shared" ref="FB100" si="431">SUM(FB101:FE102)</f>
        <v>0</v>
      </c>
      <c r="FC100" s="759"/>
      <c r="FD100" s="759"/>
      <c r="FE100" s="760"/>
      <c r="FF100" s="758">
        <f t="shared" ref="FF100" si="432">SUM(FF101:FI102)</f>
        <v>0</v>
      </c>
      <c r="FG100" s="759"/>
      <c r="FH100" s="759"/>
      <c r="FI100" s="760"/>
      <c r="FJ100" s="758">
        <f t="shared" ref="FJ100" si="433">SUM(FJ101:FM102)</f>
        <v>0</v>
      </c>
      <c r="FK100" s="759"/>
      <c r="FL100" s="759"/>
      <c r="FM100" s="760"/>
      <c r="FN100" s="758">
        <f t="shared" ref="FN100" si="434">SUM(FN101:FQ102)</f>
        <v>0</v>
      </c>
      <c r="FO100" s="759"/>
      <c r="FP100" s="759"/>
      <c r="FQ100" s="760"/>
      <c r="FR100" s="758">
        <f t="shared" ref="FR100" si="435">SUM(FR101:FU102)</f>
        <v>0</v>
      </c>
      <c r="FS100" s="759"/>
      <c r="FT100" s="759"/>
      <c r="FU100" s="760"/>
      <c r="FV100" s="758">
        <f t="shared" ref="FV100" si="436">SUM(FV101:FY102)</f>
        <v>0</v>
      </c>
      <c r="FW100" s="759"/>
      <c r="FX100" s="759"/>
      <c r="FY100" s="760"/>
      <c r="FZ100" s="758">
        <f t="shared" ref="FZ100" si="437">SUM(FZ101:GC102)</f>
        <v>0</v>
      </c>
      <c r="GA100" s="759"/>
      <c r="GB100" s="759"/>
      <c r="GC100" s="760"/>
      <c r="GD100" s="758">
        <f t="shared" ref="GD100" si="438">SUM(GD101:GG102)</f>
        <v>0</v>
      </c>
      <c r="GE100" s="759"/>
      <c r="GF100" s="759"/>
      <c r="GG100" s="760"/>
      <c r="GH100" s="758">
        <f t="shared" ref="GH100" si="439">SUM(GH101:GK102)</f>
        <v>0</v>
      </c>
      <c r="GI100" s="759"/>
      <c r="GJ100" s="759"/>
      <c r="GK100" s="760"/>
      <c r="GL100" s="758">
        <f t="shared" ref="GL100" si="440">SUM(GL101:GO102)</f>
        <v>0</v>
      </c>
      <c r="GM100" s="759"/>
      <c r="GN100" s="759"/>
      <c r="GO100" s="760"/>
      <c r="GP100" s="758">
        <f t="shared" ref="GP100" si="441">SUM(GP101:GS102)</f>
        <v>0</v>
      </c>
      <c r="GQ100" s="759"/>
      <c r="GR100" s="759"/>
      <c r="GS100" s="760"/>
      <c r="GT100" s="758">
        <f t="shared" ref="GT100" si="442">SUM(GT101:GW102)</f>
        <v>0</v>
      </c>
      <c r="GU100" s="759"/>
      <c r="GV100" s="759"/>
      <c r="GW100" s="760"/>
      <c r="GX100" s="758">
        <f t="shared" ref="GX100" si="443">SUM(GX101:HA102)</f>
        <v>0</v>
      </c>
      <c r="GY100" s="759"/>
      <c r="GZ100" s="759"/>
      <c r="HA100" s="760"/>
      <c r="HB100" s="758">
        <f t="shared" ref="HB100" si="444">SUM(HB101:HE102)</f>
        <v>0</v>
      </c>
      <c r="HC100" s="759"/>
      <c r="HD100" s="759"/>
      <c r="HE100" s="760"/>
      <c r="HF100" s="758">
        <f t="shared" ref="HF100" si="445">SUM(HF101:HI102)</f>
        <v>0</v>
      </c>
      <c r="HG100" s="759"/>
      <c r="HH100" s="759"/>
      <c r="HI100" s="760"/>
      <c r="HJ100" s="758">
        <f t="shared" ref="HJ100" si="446">SUM(HJ101:HM102)</f>
        <v>0</v>
      </c>
      <c r="HK100" s="759"/>
      <c r="HL100" s="759"/>
      <c r="HM100" s="760"/>
      <c r="HN100" s="758">
        <f t="shared" ref="HN100" si="447">SUM(HN101:HQ102)</f>
        <v>0</v>
      </c>
      <c r="HO100" s="759"/>
      <c r="HP100" s="759"/>
      <c r="HQ100" s="760"/>
      <c r="HR100" s="758">
        <f t="shared" ref="HR100" si="448">SUM(HR101:HU102)</f>
        <v>0</v>
      </c>
      <c r="HS100" s="759"/>
      <c r="HT100" s="759"/>
      <c r="HU100" s="760"/>
      <c r="HV100" s="758">
        <f t="shared" ref="HV100" si="449">SUM(HV101:HY102)</f>
        <v>0</v>
      </c>
      <c r="HW100" s="759"/>
      <c r="HX100" s="759"/>
      <c r="HY100" s="760"/>
      <c r="HZ100" s="758">
        <f t="shared" ref="HZ100" si="450">SUM(HZ101:IC102)</f>
        <v>0</v>
      </c>
      <c r="IA100" s="759"/>
      <c r="IB100" s="759"/>
      <c r="IC100" s="760"/>
      <c r="ID100" s="758">
        <f t="shared" ref="ID100" si="451">SUM(ID101:IG102)</f>
        <v>0</v>
      </c>
      <c r="IE100" s="759"/>
      <c r="IF100" s="759"/>
      <c r="IG100" s="760"/>
      <c r="IH100" s="758">
        <f t="shared" ref="IH100" si="452">SUM(IH101:IK102)</f>
        <v>0</v>
      </c>
      <c r="II100" s="759"/>
      <c r="IJ100" s="759"/>
      <c r="IK100" s="760"/>
      <c r="IL100" s="758">
        <f t="shared" ref="IL100" si="453">SUM(IL101:IO102)</f>
        <v>0</v>
      </c>
      <c r="IM100" s="759"/>
      <c r="IN100" s="759"/>
      <c r="IO100" s="760"/>
      <c r="IP100" s="758">
        <f t="shared" ref="IP100" si="454">SUM(IP101:IS102)</f>
        <v>0</v>
      </c>
      <c r="IQ100" s="759"/>
      <c r="IR100" s="759"/>
      <c r="IS100" s="760"/>
      <c r="IT100" s="758">
        <f t="shared" ref="IT100" si="455">SUM(IT101:IW102)</f>
        <v>0</v>
      </c>
      <c r="IU100" s="759"/>
      <c r="IV100" s="759"/>
      <c r="IW100" s="760"/>
      <c r="IX100" s="758">
        <f t="shared" ref="IX100" si="456">SUM(IX101:JA102)</f>
        <v>0</v>
      </c>
      <c r="IY100" s="759"/>
      <c r="IZ100" s="759"/>
      <c r="JA100" s="760"/>
      <c r="JB100" s="758">
        <f t="shared" ref="JB100" si="457">SUM(JB101:JE102)</f>
        <v>0</v>
      </c>
      <c r="JC100" s="759"/>
      <c r="JD100" s="759"/>
      <c r="JE100" s="760"/>
      <c r="JF100" s="758">
        <f t="shared" ref="JF100" si="458">SUM(JF101:JI102)</f>
        <v>0</v>
      </c>
      <c r="JG100" s="759"/>
      <c r="JH100" s="759"/>
      <c r="JI100" s="760"/>
      <c r="JJ100" s="758">
        <f t="shared" ref="JJ100" si="459">SUM(JJ101:JM102)</f>
        <v>0</v>
      </c>
      <c r="JK100" s="759"/>
      <c r="JL100" s="759"/>
      <c r="JM100" s="760"/>
      <c r="JN100" s="758">
        <f t="shared" ref="JN100" si="460">SUM(JN101:JQ102)</f>
        <v>0</v>
      </c>
      <c r="JO100" s="759"/>
      <c r="JP100" s="759"/>
      <c r="JQ100" s="760"/>
      <c r="JR100" s="758">
        <f t="shared" ref="JR100" si="461">SUM(JR101:JU102)</f>
        <v>0</v>
      </c>
      <c r="JS100" s="759"/>
      <c r="JT100" s="759"/>
      <c r="JU100" s="760"/>
      <c r="JV100" s="758">
        <f t="shared" ref="JV100" si="462">SUM(JV101:JY102)</f>
        <v>0</v>
      </c>
      <c r="JW100" s="759"/>
      <c r="JX100" s="759"/>
      <c r="JY100" s="760"/>
      <c r="JZ100" s="758">
        <f t="shared" ref="JZ100" si="463">SUM(JZ101:KC102)</f>
        <v>0</v>
      </c>
      <c r="KA100" s="759"/>
      <c r="KB100" s="759"/>
      <c r="KC100" s="760"/>
      <c r="KD100" s="758">
        <f t="shared" ref="KD100" si="464">SUM(KD101:KG102)</f>
        <v>0</v>
      </c>
      <c r="KE100" s="759"/>
      <c r="KF100" s="759"/>
      <c r="KG100" s="760"/>
      <c r="KH100" s="758">
        <f t="shared" ref="KH100" si="465">SUM(KH101:KK102)</f>
        <v>0</v>
      </c>
      <c r="KI100" s="759"/>
      <c r="KJ100" s="759"/>
      <c r="KK100" s="760"/>
      <c r="KL100" s="758">
        <f t="shared" ref="KL100" si="466">SUM(KL101:KO102)</f>
        <v>0</v>
      </c>
      <c r="KM100" s="759"/>
      <c r="KN100" s="759"/>
      <c r="KO100" s="760"/>
      <c r="KP100" s="758">
        <f t="shared" ref="KP100" si="467">SUM(KP101:KS102)</f>
        <v>0</v>
      </c>
      <c r="KQ100" s="759"/>
      <c r="KR100" s="759"/>
      <c r="KS100" s="760"/>
      <c r="KT100" s="758">
        <f t="shared" ref="KT100" si="468">SUM(KT101:KW102)</f>
        <v>0</v>
      </c>
      <c r="KU100" s="759"/>
      <c r="KV100" s="759"/>
      <c r="KW100" s="760"/>
      <c r="KX100" s="758">
        <f t="shared" ref="KX100" si="469">SUM(KX101:LA102)</f>
        <v>0</v>
      </c>
      <c r="KY100" s="759"/>
      <c r="KZ100" s="759"/>
      <c r="LA100" s="760"/>
      <c r="LB100" s="758">
        <f t="shared" ref="LB100" si="470">SUM(LB101:LE102)</f>
        <v>0</v>
      </c>
      <c r="LC100" s="759"/>
      <c r="LD100" s="759"/>
      <c r="LE100" s="760"/>
      <c r="LF100" s="758">
        <f t="shared" ref="LF100" si="471">SUM(LF101:LI102)</f>
        <v>0</v>
      </c>
      <c r="LG100" s="759"/>
      <c r="LH100" s="759"/>
      <c r="LI100" s="760"/>
      <c r="LJ100" s="758">
        <f t="shared" ref="LJ100" si="472">SUM(LJ101:LM102)</f>
        <v>0</v>
      </c>
      <c r="LK100" s="759"/>
      <c r="LL100" s="759"/>
      <c r="LM100" s="760"/>
    </row>
    <row r="101" spans="1:325">
      <c r="A101" s="474"/>
      <c r="B101" s="545" t="s">
        <v>572</v>
      </c>
      <c r="C101" s="546" t="s">
        <v>587</v>
      </c>
      <c r="D101" s="549">
        <f t="shared" si="314"/>
        <v>0</v>
      </c>
      <c r="E101" s="544">
        <f ca="1">IFERROR(D101/$D$95,"")</f>
        <v>0</v>
      </c>
      <c r="F101" s="757"/>
      <c r="G101" s="745"/>
      <c r="H101" s="745"/>
      <c r="I101" s="746"/>
      <c r="J101" s="756"/>
      <c r="K101" s="745"/>
      <c r="L101" s="745"/>
      <c r="M101" s="746"/>
      <c r="N101" s="756"/>
      <c r="O101" s="745"/>
      <c r="P101" s="745"/>
      <c r="Q101" s="746"/>
      <c r="R101" s="756"/>
      <c r="S101" s="745"/>
      <c r="T101" s="745"/>
      <c r="U101" s="746"/>
      <c r="V101" s="756"/>
      <c r="W101" s="745"/>
      <c r="X101" s="745"/>
      <c r="Y101" s="746"/>
      <c r="Z101" s="756"/>
      <c r="AA101" s="745"/>
      <c r="AB101" s="745"/>
      <c r="AC101" s="746"/>
      <c r="AD101" s="756"/>
      <c r="AE101" s="745"/>
      <c r="AF101" s="745"/>
      <c r="AG101" s="746"/>
      <c r="AH101" s="756"/>
      <c r="AI101" s="745"/>
      <c r="AJ101" s="745"/>
      <c r="AK101" s="746"/>
      <c r="AL101" s="756"/>
      <c r="AM101" s="745"/>
      <c r="AN101" s="745"/>
      <c r="AO101" s="746"/>
      <c r="AP101" s="756"/>
      <c r="AQ101" s="745"/>
      <c r="AR101" s="745"/>
      <c r="AS101" s="746"/>
      <c r="AT101" s="756"/>
      <c r="AU101" s="745"/>
      <c r="AV101" s="745"/>
      <c r="AW101" s="746"/>
      <c r="AX101" s="756"/>
      <c r="AY101" s="745"/>
      <c r="AZ101" s="745"/>
      <c r="BA101" s="746"/>
      <c r="BB101" s="756"/>
      <c r="BC101" s="745"/>
      <c r="BD101" s="745"/>
      <c r="BE101" s="746"/>
      <c r="BF101" s="756"/>
      <c r="BG101" s="745"/>
      <c r="BH101" s="745"/>
      <c r="BI101" s="746"/>
      <c r="BJ101" s="756"/>
      <c r="BK101" s="745"/>
      <c r="BL101" s="745"/>
      <c r="BM101" s="746"/>
      <c r="BN101" s="756"/>
      <c r="BO101" s="745"/>
      <c r="BP101" s="745"/>
      <c r="BQ101" s="746"/>
      <c r="BR101" s="756"/>
      <c r="BS101" s="745"/>
      <c r="BT101" s="745"/>
      <c r="BU101" s="746"/>
      <c r="BV101" s="756"/>
      <c r="BW101" s="745"/>
      <c r="BX101" s="745"/>
      <c r="BY101" s="746"/>
      <c r="BZ101" s="756"/>
      <c r="CA101" s="745"/>
      <c r="CB101" s="745"/>
      <c r="CC101" s="746"/>
      <c r="CD101" s="756"/>
      <c r="CE101" s="745"/>
      <c r="CF101" s="745"/>
      <c r="CG101" s="746"/>
      <c r="CH101" s="756"/>
      <c r="CI101" s="745"/>
      <c r="CJ101" s="745"/>
      <c r="CK101" s="746"/>
      <c r="CL101" s="756"/>
      <c r="CM101" s="745"/>
      <c r="CN101" s="745"/>
      <c r="CO101" s="746"/>
      <c r="CP101" s="756"/>
      <c r="CQ101" s="745"/>
      <c r="CR101" s="745"/>
      <c r="CS101" s="746"/>
      <c r="CT101" s="756"/>
      <c r="CU101" s="745"/>
      <c r="CV101" s="745"/>
      <c r="CW101" s="746"/>
      <c r="CX101" s="756"/>
      <c r="CY101" s="745"/>
      <c r="CZ101" s="745"/>
      <c r="DA101" s="746"/>
      <c r="DB101" s="756"/>
      <c r="DC101" s="745"/>
      <c r="DD101" s="745"/>
      <c r="DE101" s="746"/>
      <c r="DF101" s="756"/>
      <c r="DG101" s="745"/>
      <c r="DH101" s="745"/>
      <c r="DI101" s="746"/>
      <c r="DJ101" s="756"/>
      <c r="DK101" s="745"/>
      <c r="DL101" s="745"/>
      <c r="DM101" s="746"/>
      <c r="DN101" s="756"/>
      <c r="DO101" s="745"/>
      <c r="DP101" s="745"/>
      <c r="DQ101" s="746"/>
      <c r="DR101" s="756"/>
      <c r="DS101" s="745"/>
      <c r="DT101" s="745"/>
      <c r="DU101" s="746"/>
      <c r="DV101" s="756"/>
      <c r="DW101" s="745"/>
      <c r="DX101" s="745"/>
      <c r="DY101" s="746"/>
      <c r="DZ101" s="756"/>
      <c r="EA101" s="745"/>
      <c r="EB101" s="745"/>
      <c r="EC101" s="746"/>
      <c r="ED101" s="756"/>
      <c r="EE101" s="745"/>
      <c r="EF101" s="745"/>
      <c r="EG101" s="746"/>
      <c r="EH101" s="756"/>
      <c r="EI101" s="745"/>
      <c r="EJ101" s="745"/>
      <c r="EK101" s="746"/>
      <c r="EL101" s="756"/>
      <c r="EM101" s="745"/>
      <c r="EN101" s="745"/>
      <c r="EO101" s="746"/>
      <c r="EP101" s="756"/>
      <c r="EQ101" s="745"/>
      <c r="ER101" s="745"/>
      <c r="ES101" s="746"/>
      <c r="ET101" s="756"/>
      <c r="EU101" s="745"/>
      <c r="EV101" s="745"/>
      <c r="EW101" s="746"/>
      <c r="EX101" s="756"/>
      <c r="EY101" s="745"/>
      <c r="EZ101" s="745"/>
      <c r="FA101" s="746"/>
      <c r="FB101" s="756"/>
      <c r="FC101" s="745"/>
      <c r="FD101" s="745"/>
      <c r="FE101" s="746"/>
      <c r="FF101" s="756"/>
      <c r="FG101" s="745"/>
      <c r="FH101" s="745"/>
      <c r="FI101" s="746"/>
      <c r="FJ101" s="756"/>
      <c r="FK101" s="745"/>
      <c r="FL101" s="745"/>
      <c r="FM101" s="746"/>
      <c r="FN101" s="756"/>
      <c r="FO101" s="745"/>
      <c r="FP101" s="745"/>
      <c r="FQ101" s="746"/>
      <c r="FR101" s="756"/>
      <c r="FS101" s="745"/>
      <c r="FT101" s="745"/>
      <c r="FU101" s="746"/>
      <c r="FV101" s="756"/>
      <c r="FW101" s="745"/>
      <c r="FX101" s="745"/>
      <c r="FY101" s="746"/>
      <c r="FZ101" s="756"/>
      <c r="GA101" s="745"/>
      <c r="GB101" s="745"/>
      <c r="GC101" s="746"/>
      <c r="GD101" s="756"/>
      <c r="GE101" s="745"/>
      <c r="GF101" s="745"/>
      <c r="GG101" s="746"/>
      <c r="GH101" s="756"/>
      <c r="GI101" s="745"/>
      <c r="GJ101" s="745"/>
      <c r="GK101" s="746"/>
      <c r="GL101" s="756"/>
      <c r="GM101" s="745"/>
      <c r="GN101" s="745"/>
      <c r="GO101" s="746"/>
      <c r="GP101" s="756"/>
      <c r="GQ101" s="745"/>
      <c r="GR101" s="745"/>
      <c r="GS101" s="746"/>
      <c r="GT101" s="756"/>
      <c r="GU101" s="745"/>
      <c r="GV101" s="745"/>
      <c r="GW101" s="746"/>
      <c r="GX101" s="756"/>
      <c r="GY101" s="745"/>
      <c r="GZ101" s="745"/>
      <c r="HA101" s="746"/>
      <c r="HB101" s="756"/>
      <c r="HC101" s="745"/>
      <c r="HD101" s="745"/>
      <c r="HE101" s="746"/>
      <c r="HF101" s="756"/>
      <c r="HG101" s="745"/>
      <c r="HH101" s="745"/>
      <c r="HI101" s="746"/>
      <c r="HJ101" s="756"/>
      <c r="HK101" s="745"/>
      <c r="HL101" s="745"/>
      <c r="HM101" s="746"/>
      <c r="HN101" s="756"/>
      <c r="HO101" s="745"/>
      <c r="HP101" s="745"/>
      <c r="HQ101" s="746"/>
      <c r="HR101" s="756"/>
      <c r="HS101" s="745"/>
      <c r="HT101" s="745"/>
      <c r="HU101" s="746"/>
      <c r="HV101" s="756"/>
      <c r="HW101" s="745"/>
      <c r="HX101" s="745"/>
      <c r="HY101" s="746"/>
      <c r="HZ101" s="756"/>
      <c r="IA101" s="745"/>
      <c r="IB101" s="745"/>
      <c r="IC101" s="746"/>
      <c r="ID101" s="756"/>
      <c r="IE101" s="745"/>
      <c r="IF101" s="745"/>
      <c r="IG101" s="746"/>
      <c r="IH101" s="756"/>
      <c r="II101" s="745"/>
      <c r="IJ101" s="745"/>
      <c r="IK101" s="746"/>
      <c r="IL101" s="756"/>
      <c r="IM101" s="745"/>
      <c r="IN101" s="745"/>
      <c r="IO101" s="746"/>
      <c r="IP101" s="756"/>
      <c r="IQ101" s="745"/>
      <c r="IR101" s="745"/>
      <c r="IS101" s="746"/>
      <c r="IT101" s="756"/>
      <c r="IU101" s="745"/>
      <c r="IV101" s="745"/>
      <c r="IW101" s="746"/>
      <c r="IX101" s="756"/>
      <c r="IY101" s="745"/>
      <c r="IZ101" s="745"/>
      <c r="JA101" s="746"/>
      <c r="JB101" s="756"/>
      <c r="JC101" s="745"/>
      <c r="JD101" s="745"/>
      <c r="JE101" s="746"/>
      <c r="JF101" s="756"/>
      <c r="JG101" s="745"/>
      <c r="JH101" s="745"/>
      <c r="JI101" s="746"/>
      <c r="JJ101" s="756"/>
      <c r="JK101" s="745"/>
      <c r="JL101" s="745"/>
      <c r="JM101" s="746"/>
      <c r="JN101" s="756"/>
      <c r="JO101" s="745"/>
      <c r="JP101" s="745"/>
      <c r="JQ101" s="746"/>
      <c r="JR101" s="756"/>
      <c r="JS101" s="745"/>
      <c r="JT101" s="745"/>
      <c r="JU101" s="746"/>
      <c r="JV101" s="756"/>
      <c r="JW101" s="745"/>
      <c r="JX101" s="745"/>
      <c r="JY101" s="746"/>
      <c r="JZ101" s="756"/>
      <c r="KA101" s="745"/>
      <c r="KB101" s="745"/>
      <c r="KC101" s="746"/>
      <c r="KD101" s="756"/>
      <c r="KE101" s="745"/>
      <c r="KF101" s="745"/>
      <c r="KG101" s="746"/>
      <c r="KH101" s="756"/>
      <c r="KI101" s="745"/>
      <c r="KJ101" s="745"/>
      <c r="KK101" s="746"/>
      <c r="KL101" s="756"/>
      <c r="KM101" s="745"/>
      <c r="KN101" s="745"/>
      <c r="KO101" s="746"/>
      <c r="KP101" s="756"/>
      <c r="KQ101" s="745"/>
      <c r="KR101" s="745"/>
      <c r="KS101" s="746"/>
      <c r="KT101" s="756"/>
      <c r="KU101" s="745"/>
      <c r="KV101" s="745"/>
      <c r="KW101" s="746"/>
      <c r="KX101" s="756"/>
      <c r="KY101" s="745"/>
      <c r="KZ101" s="745"/>
      <c r="LA101" s="746"/>
      <c r="LB101" s="756"/>
      <c r="LC101" s="745"/>
      <c r="LD101" s="745"/>
      <c r="LE101" s="746"/>
      <c r="LF101" s="756"/>
      <c r="LG101" s="745"/>
      <c r="LH101" s="745"/>
      <c r="LI101" s="746"/>
      <c r="LJ101" s="756"/>
      <c r="LK101" s="745"/>
      <c r="LL101" s="745"/>
      <c r="LM101" s="746"/>
    </row>
    <row r="102" spans="1:325">
      <c r="A102" s="474"/>
      <c r="B102" s="545" t="s">
        <v>573</v>
      </c>
      <c r="C102" s="546" t="s">
        <v>587</v>
      </c>
      <c r="D102" s="549">
        <f t="shared" si="314"/>
        <v>0</v>
      </c>
      <c r="E102" s="544">
        <f ca="1">IFERROR(D102/$D$95,"")</f>
        <v>0</v>
      </c>
      <c r="F102" s="757"/>
      <c r="G102" s="745"/>
      <c r="H102" s="745"/>
      <c r="I102" s="746"/>
      <c r="J102" s="756"/>
      <c r="K102" s="745"/>
      <c r="L102" s="745"/>
      <c r="M102" s="746"/>
      <c r="N102" s="756"/>
      <c r="O102" s="745"/>
      <c r="P102" s="745"/>
      <c r="Q102" s="746"/>
      <c r="R102" s="756"/>
      <c r="S102" s="745"/>
      <c r="T102" s="745"/>
      <c r="U102" s="746"/>
      <c r="V102" s="756"/>
      <c r="W102" s="745"/>
      <c r="X102" s="745"/>
      <c r="Y102" s="746"/>
      <c r="Z102" s="756"/>
      <c r="AA102" s="745"/>
      <c r="AB102" s="745"/>
      <c r="AC102" s="746"/>
      <c r="AD102" s="756"/>
      <c r="AE102" s="745"/>
      <c r="AF102" s="745"/>
      <c r="AG102" s="746"/>
      <c r="AH102" s="756"/>
      <c r="AI102" s="745"/>
      <c r="AJ102" s="745"/>
      <c r="AK102" s="746"/>
      <c r="AL102" s="756"/>
      <c r="AM102" s="745"/>
      <c r="AN102" s="745"/>
      <c r="AO102" s="746"/>
      <c r="AP102" s="756"/>
      <c r="AQ102" s="745"/>
      <c r="AR102" s="745"/>
      <c r="AS102" s="746"/>
      <c r="AT102" s="756"/>
      <c r="AU102" s="745"/>
      <c r="AV102" s="745"/>
      <c r="AW102" s="746"/>
      <c r="AX102" s="756"/>
      <c r="AY102" s="745"/>
      <c r="AZ102" s="745"/>
      <c r="BA102" s="746"/>
      <c r="BB102" s="756"/>
      <c r="BC102" s="745"/>
      <c r="BD102" s="745"/>
      <c r="BE102" s="746"/>
      <c r="BF102" s="756"/>
      <c r="BG102" s="745"/>
      <c r="BH102" s="745"/>
      <c r="BI102" s="746"/>
      <c r="BJ102" s="756"/>
      <c r="BK102" s="745"/>
      <c r="BL102" s="745"/>
      <c r="BM102" s="746"/>
      <c r="BN102" s="756"/>
      <c r="BO102" s="745"/>
      <c r="BP102" s="745"/>
      <c r="BQ102" s="746"/>
      <c r="BR102" s="756"/>
      <c r="BS102" s="745"/>
      <c r="BT102" s="745"/>
      <c r="BU102" s="746"/>
      <c r="BV102" s="756"/>
      <c r="BW102" s="745"/>
      <c r="BX102" s="745"/>
      <c r="BY102" s="746"/>
      <c r="BZ102" s="756"/>
      <c r="CA102" s="745"/>
      <c r="CB102" s="745"/>
      <c r="CC102" s="746"/>
      <c r="CD102" s="756"/>
      <c r="CE102" s="745"/>
      <c r="CF102" s="745"/>
      <c r="CG102" s="746"/>
      <c r="CH102" s="756"/>
      <c r="CI102" s="745"/>
      <c r="CJ102" s="745"/>
      <c r="CK102" s="746"/>
      <c r="CL102" s="756"/>
      <c r="CM102" s="745"/>
      <c r="CN102" s="745"/>
      <c r="CO102" s="746"/>
      <c r="CP102" s="756"/>
      <c r="CQ102" s="745"/>
      <c r="CR102" s="745"/>
      <c r="CS102" s="746"/>
      <c r="CT102" s="756"/>
      <c r="CU102" s="745"/>
      <c r="CV102" s="745"/>
      <c r="CW102" s="746"/>
      <c r="CX102" s="756"/>
      <c r="CY102" s="745"/>
      <c r="CZ102" s="745"/>
      <c r="DA102" s="746"/>
      <c r="DB102" s="756"/>
      <c r="DC102" s="745"/>
      <c r="DD102" s="745"/>
      <c r="DE102" s="746"/>
      <c r="DF102" s="756"/>
      <c r="DG102" s="745"/>
      <c r="DH102" s="745"/>
      <c r="DI102" s="746"/>
      <c r="DJ102" s="756"/>
      <c r="DK102" s="745"/>
      <c r="DL102" s="745"/>
      <c r="DM102" s="746"/>
      <c r="DN102" s="756"/>
      <c r="DO102" s="745"/>
      <c r="DP102" s="745"/>
      <c r="DQ102" s="746"/>
      <c r="DR102" s="756"/>
      <c r="DS102" s="745"/>
      <c r="DT102" s="745"/>
      <c r="DU102" s="746"/>
      <c r="DV102" s="756"/>
      <c r="DW102" s="745"/>
      <c r="DX102" s="745"/>
      <c r="DY102" s="746"/>
      <c r="DZ102" s="756"/>
      <c r="EA102" s="745"/>
      <c r="EB102" s="745"/>
      <c r="EC102" s="746"/>
      <c r="ED102" s="756"/>
      <c r="EE102" s="745"/>
      <c r="EF102" s="745"/>
      <c r="EG102" s="746"/>
      <c r="EH102" s="756"/>
      <c r="EI102" s="745"/>
      <c r="EJ102" s="745"/>
      <c r="EK102" s="746"/>
      <c r="EL102" s="756"/>
      <c r="EM102" s="745"/>
      <c r="EN102" s="745"/>
      <c r="EO102" s="746"/>
      <c r="EP102" s="756"/>
      <c r="EQ102" s="745"/>
      <c r="ER102" s="745"/>
      <c r="ES102" s="746"/>
      <c r="ET102" s="756"/>
      <c r="EU102" s="745"/>
      <c r="EV102" s="745"/>
      <c r="EW102" s="746"/>
      <c r="EX102" s="756"/>
      <c r="EY102" s="745"/>
      <c r="EZ102" s="745"/>
      <c r="FA102" s="746"/>
      <c r="FB102" s="756"/>
      <c r="FC102" s="745"/>
      <c r="FD102" s="745"/>
      <c r="FE102" s="746"/>
      <c r="FF102" s="756"/>
      <c r="FG102" s="745"/>
      <c r="FH102" s="745"/>
      <c r="FI102" s="746"/>
      <c r="FJ102" s="756"/>
      <c r="FK102" s="745"/>
      <c r="FL102" s="745"/>
      <c r="FM102" s="746"/>
      <c r="FN102" s="756"/>
      <c r="FO102" s="745"/>
      <c r="FP102" s="745"/>
      <c r="FQ102" s="746"/>
      <c r="FR102" s="756"/>
      <c r="FS102" s="745"/>
      <c r="FT102" s="745"/>
      <c r="FU102" s="746"/>
      <c r="FV102" s="756"/>
      <c r="FW102" s="745"/>
      <c r="FX102" s="745"/>
      <c r="FY102" s="746"/>
      <c r="FZ102" s="756"/>
      <c r="GA102" s="745"/>
      <c r="GB102" s="745"/>
      <c r="GC102" s="746"/>
      <c r="GD102" s="756"/>
      <c r="GE102" s="745"/>
      <c r="GF102" s="745"/>
      <c r="GG102" s="746"/>
      <c r="GH102" s="756"/>
      <c r="GI102" s="745"/>
      <c r="GJ102" s="745"/>
      <c r="GK102" s="746"/>
      <c r="GL102" s="756"/>
      <c r="GM102" s="745"/>
      <c r="GN102" s="745"/>
      <c r="GO102" s="746"/>
      <c r="GP102" s="756"/>
      <c r="GQ102" s="745"/>
      <c r="GR102" s="745"/>
      <c r="GS102" s="746"/>
      <c r="GT102" s="756"/>
      <c r="GU102" s="745"/>
      <c r="GV102" s="745"/>
      <c r="GW102" s="746"/>
      <c r="GX102" s="756"/>
      <c r="GY102" s="745"/>
      <c r="GZ102" s="745"/>
      <c r="HA102" s="746"/>
      <c r="HB102" s="756"/>
      <c r="HC102" s="745"/>
      <c r="HD102" s="745"/>
      <c r="HE102" s="746"/>
      <c r="HF102" s="756"/>
      <c r="HG102" s="745"/>
      <c r="HH102" s="745"/>
      <c r="HI102" s="746"/>
      <c r="HJ102" s="756"/>
      <c r="HK102" s="745"/>
      <c r="HL102" s="745"/>
      <c r="HM102" s="746"/>
      <c r="HN102" s="756"/>
      <c r="HO102" s="745"/>
      <c r="HP102" s="745"/>
      <c r="HQ102" s="746"/>
      <c r="HR102" s="756"/>
      <c r="HS102" s="745"/>
      <c r="HT102" s="745"/>
      <c r="HU102" s="746"/>
      <c r="HV102" s="756"/>
      <c r="HW102" s="745"/>
      <c r="HX102" s="745"/>
      <c r="HY102" s="746"/>
      <c r="HZ102" s="756"/>
      <c r="IA102" s="745"/>
      <c r="IB102" s="745"/>
      <c r="IC102" s="746"/>
      <c r="ID102" s="756"/>
      <c r="IE102" s="745"/>
      <c r="IF102" s="745"/>
      <c r="IG102" s="746"/>
      <c r="IH102" s="756"/>
      <c r="II102" s="745"/>
      <c r="IJ102" s="745"/>
      <c r="IK102" s="746"/>
      <c r="IL102" s="756"/>
      <c r="IM102" s="745"/>
      <c r="IN102" s="745"/>
      <c r="IO102" s="746"/>
      <c r="IP102" s="756"/>
      <c r="IQ102" s="745"/>
      <c r="IR102" s="745"/>
      <c r="IS102" s="746"/>
      <c r="IT102" s="756"/>
      <c r="IU102" s="745"/>
      <c r="IV102" s="745"/>
      <c r="IW102" s="746"/>
      <c r="IX102" s="756"/>
      <c r="IY102" s="745"/>
      <c r="IZ102" s="745"/>
      <c r="JA102" s="746"/>
      <c r="JB102" s="756"/>
      <c r="JC102" s="745"/>
      <c r="JD102" s="745"/>
      <c r="JE102" s="746"/>
      <c r="JF102" s="756"/>
      <c r="JG102" s="745"/>
      <c r="JH102" s="745"/>
      <c r="JI102" s="746"/>
      <c r="JJ102" s="756"/>
      <c r="JK102" s="745"/>
      <c r="JL102" s="745"/>
      <c r="JM102" s="746"/>
      <c r="JN102" s="756"/>
      <c r="JO102" s="745"/>
      <c r="JP102" s="745"/>
      <c r="JQ102" s="746"/>
      <c r="JR102" s="756"/>
      <c r="JS102" s="745"/>
      <c r="JT102" s="745"/>
      <c r="JU102" s="746"/>
      <c r="JV102" s="756"/>
      <c r="JW102" s="745"/>
      <c r="JX102" s="745"/>
      <c r="JY102" s="746"/>
      <c r="JZ102" s="756"/>
      <c r="KA102" s="745"/>
      <c r="KB102" s="745"/>
      <c r="KC102" s="746"/>
      <c r="KD102" s="756"/>
      <c r="KE102" s="745"/>
      <c r="KF102" s="745"/>
      <c r="KG102" s="746"/>
      <c r="KH102" s="756"/>
      <c r="KI102" s="745"/>
      <c r="KJ102" s="745"/>
      <c r="KK102" s="746"/>
      <c r="KL102" s="756"/>
      <c r="KM102" s="745"/>
      <c r="KN102" s="745"/>
      <c r="KO102" s="746"/>
      <c r="KP102" s="756"/>
      <c r="KQ102" s="745"/>
      <c r="KR102" s="745"/>
      <c r="KS102" s="746"/>
      <c r="KT102" s="756"/>
      <c r="KU102" s="745"/>
      <c r="KV102" s="745"/>
      <c r="KW102" s="746"/>
      <c r="KX102" s="756"/>
      <c r="KY102" s="745"/>
      <c r="KZ102" s="745"/>
      <c r="LA102" s="746"/>
      <c r="LB102" s="756"/>
      <c r="LC102" s="745"/>
      <c r="LD102" s="745"/>
      <c r="LE102" s="746"/>
      <c r="LF102" s="756"/>
      <c r="LG102" s="745"/>
      <c r="LH102" s="745"/>
      <c r="LI102" s="746"/>
      <c r="LJ102" s="756"/>
      <c r="LK102" s="745"/>
      <c r="LL102" s="745"/>
      <c r="LM102" s="746"/>
    </row>
    <row r="103" spans="1:325">
      <c r="A103" s="474"/>
      <c r="B103" s="542" t="s">
        <v>574</v>
      </c>
      <c r="C103" s="543" t="s">
        <v>549</v>
      </c>
      <c r="D103" s="536">
        <f t="shared" si="314"/>
        <v>0</v>
      </c>
      <c r="E103" s="544">
        <f ca="1">SUM(E104:E105)</f>
        <v>0</v>
      </c>
      <c r="F103" s="761">
        <f>SUM(F104:I105)</f>
        <v>0</v>
      </c>
      <c r="G103" s="759"/>
      <c r="H103" s="759"/>
      <c r="I103" s="760"/>
      <c r="J103" s="758">
        <f t="shared" ref="J103" si="473">SUM(J104:M105)</f>
        <v>0</v>
      </c>
      <c r="K103" s="759"/>
      <c r="L103" s="759"/>
      <c r="M103" s="760"/>
      <c r="N103" s="758">
        <f t="shared" ref="N103" si="474">SUM(N104:Q105)</f>
        <v>0</v>
      </c>
      <c r="O103" s="759"/>
      <c r="P103" s="759"/>
      <c r="Q103" s="760"/>
      <c r="R103" s="758">
        <f t="shared" ref="R103" si="475">SUM(R104:U105)</f>
        <v>0</v>
      </c>
      <c r="S103" s="759"/>
      <c r="T103" s="759"/>
      <c r="U103" s="760"/>
      <c r="V103" s="758">
        <f t="shared" ref="V103" si="476">SUM(V104:Y105)</f>
        <v>0</v>
      </c>
      <c r="W103" s="759"/>
      <c r="X103" s="759"/>
      <c r="Y103" s="760"/>
      <c r="Z103" s="758">
        <f t="shared" ref="Z103" si="477">SUM(Z104:AC105)</f>
        <v>0</v>
      </c>
      <c r="AA103" s="759"/>
      <c r="AB103" s="759"/>
      <c r="AC103" s="760"/>
      <c r="AD103" s="758">
        <f t="shared" ref="AD103" si="478">SUM(AD104:AG105)</f>
        <v>0</v>
      </c>
      <c r="AE103" s="759"/>
      <c r="AF103" s="759"/>
      <c r="AG103" s="760"/>
      <c r="AH103" s="758">
        <f t="shared" ref="AH103" si="479">SUM(AH104:AK105)</f>
        <v>0</v>
      </c>
      <c r="AI103" s="759"/>
      <c r="AJ103" s="759"/>
      <c r="AK103" s="760"/>
      <c r="AL103" s="758">
        <f t="shared" ref="AL103" si="480">SUM(AL104:AO105)</f>
        <v>0</v>
      </c>
      <c r="AM103" s="759"/>
      <c r="AN103" s="759"/>
      <c r="AO103" s="760"/>
      <c r="AP103" s="758">
        <f t="shared" ref="AP103" si="481">SUM(AP104:AS105)</f>
        <v>0</v>
      </c>
      <c r="AQ103" s="759"/>
      <c r="AR103" s="759"/>
      <c r="AS103" s="760"/>
      <c r="AT103" s="758">
        <f t="shared" ref="AT103" si="482">SUM(AT104:AW105)</f>
        <v>0</v>
      </c>
      <c r="AU103" s="759"/>
      <c r="AV103" s="759"/>
      <c r="AW103" s="760"/>
      <c r="AX103" s="758">
        <f t="shared" ref="AX103" si="483">SUM(AX104:BA105)</f>
        <v>0</v>
      </c>
      <c r="AY103" s="759"/>
      <c r="AZ103" s="759"/>
      <c r="BA103" s="760"/>
      <c r="BB103" s="758">
        <f t="shared" ref="BB103" si="484">SUM(BB104:BE105)</f>
        <v>0</v>
      </c>
      <c r="BC103" s="759"/>
      <c r="BD103" s="759"/>
      <c r="BE103" s="760"/>
      <c r="BF103" s="758">
        <f t="shared" ref="BF103" si="485">SUM(BF104:BI105)</f>
        <v>0</v>
      </c>
      <c r="BG103" s="759"/>
      <c r="BH103" s="759"/>
      <c r="BI103" s="760"/>
      <c r="BJ103" s="758">
        <f t="shared" ref="BJ103" si="486">SUM(BJ104:BM105)</f>
        <v>0</v>
      </c>
      <c r="BK103" s="759"/>
      <c r="BL103" s="759"/>
      <c r="BM103" s="760"/>
      <c r="BN103" s="758">
        <f t="shared" ref="BN103" si="487">SUM(BN104:BQ105)</f>
        <v>0</v>
      </c>
      <c r="BO103" s="759"/>
      <c r="BP103" s="759"/>
      <c r="BQ103" s="760"/>
      <c r="BR103" s="758">
        <f t="shared" ref="BR103" si="488">SUM(BR104:BU105)</f>
        <v>0</v>
      </c>
      <c r="BS103" s="759"/>
      <c r="BT103" s="759"/>
      <c r="BU103" s="760"/>
      <c r="BV103" s="758">
        <f t="shared" ref="BV103" si="489">SUM(BV104:BY105)</f>
        <v>0</v>
      </c>
      <c r="BW103" s="759"/>
      <c r="BX103" s="759"/>
      <c r="BY103" s="760"/>
      <c r="BZ103" s="758">
        <f t="shared" ref="BZ103" si="490">SUM(BZ104:CC105)</f>
        <v>0</v>
      </c>
      <c r="CA103" s="759"/>
      <c r="CB103" s="759"/>
      <c r="CC103" s="760"/>
      <c r="CD103" s="758">
        <f t="shared" ref="CD103" si="491">SUM(CD104:CG105)</f>
        <v>0</v>
      </c>
      <c r="CE103" s="759"/>
      <c r="CF103" s="759"/>
      <c r="CG103" s="760"/>
      <c r="CH103" s="758">
        <f t="shared" ref="CH103" si="492">SUM(CH104:CK105)</f>
        <v>0</v>
      </c>
      <c r="CI103" s="759"/>
      <c r="CJ103" s="759"/>
      <c r="CK103" s="760"/>
      <c r="CL103" s="758">
        <f t="shared" ref="CL103" si="493">SUM(CL104:CO105)</f>
        <v>0</v>
      </c>
      <c r="CM103" s="759"/>
      <c r="CN103" s="759"/>
      <c r="CO103" s="760"/>
      <c r="CP103" s="758">
        <f t="shared" ref="CP103" si="494">SUM(CP104:CS105)</f>
        <v>0</v>
      </c>
      <c r="CQ103" s="759"/>
      <c r="CR103" s="759"/>
      <c r="CS103" s="760"/>
      <c r="CT103" s="758">
        <f t="shared" ref="CT103" si="495">SUM(CT104:CW105)</f>
        <v>0</v>
      </c>
      <c r="CU103" s="759"/>
      <c r="CV103" s="759"/>
      <c r="CW103" s="760"/>
      <c r="CX103" s="758">
        <f t="shared" ref="CX103" si="496">SUM(CX104:DA105)</f>
        <v>0</v>
      </c>
      <c r="CY103" s="759"/>
      <c r="CZ103" s="759"/>
      <c r="DA103" s="760"/>
      <c r="DB103" s="758">
        <f t="shared" ref="DB103" si="497">SUM(DB104:DE105)</f>
        <v>0</v>
      </c>
      <c r="DC103" s="759"/>
      <c r="DD103" s="759"/>
      <c r="DE103" s="760"/>
      <c r="DF103" s="758">
        <f t="shared" ref="DF103" si="498">SUM(DF104:DI105)</f>
        <v>0</v>
      </c>
      <c r="DG103" s="759"/>
      <c r="DH103" s="759"/>
      <c r="DI103" s="760"/>
      <c r="DJ103" s="758">
        <f t="shared" ref="DJ103" si="499">SUM(DJ104:DM105)</f>
        <v>0</v>
      </c>
      <c r="DK103" s="759"/>
      <c r="DL103" s="759"/>
      <c r="DM103" s="760"/>
      <c r="DN103" s="758">
        <f t="shared" ref="DN103" si="500">SUM(DN104:DQ105)</f>
        <v>0</v>
      </c>
      <c r="DO103" s="759"/>
      <c r="DP103" s="759"/>
      <c r="DQ103" s="760"/>
      <c r="DR103" s="758">
        <f t="shared" ref="DR103" si="501">SUM(DR104:DU105)</f>
        <v>0</v>
      </c>
      <c r="DS103" s="759"/>
      <c r="DT103" s="759"/>
      <c r="DU103" s="760"/>
      <c r="DV103" s="758">
        <f t="shared" ref="DV103" si="502">SUM(DV104:DY105)</f>
        <v>0</v>
      </c>
      <c r="DW103" s="759"/>
      <c r="DX103" s="759"/>
      <c r="DY103" s="760"/>
      <c r="DZ103" s="758">
        <f t="shared" ref="DZ103" si="503">SUM(DZ104:EC105)</f>
        <v>0</v>
      </c>
      <c r="EA103" s="759"/>
      <c r="EB103" s="759"/>
      <c r="EC103" s="760"/>
      <c r="ED103" s="758">
        <f t="shared" ref="ED103" si="504">SUM(ED104:EG105)</f>
        <v>0</v>
      </c>
      <c r="EE103" s="759"/>
      <c r="EF103" s="759"/>
      <c r="EG103" s="760"/>
      <c r="EH103" s="758">
        <f t="shared" ref="EH103" si="505">SUM(EH104:EK105)</f>
        <v>0</v>
      </c>
      <c r="EI103" s="759"/>
      <c r="EJ103" s="759"/>
      <c r="EK103" s="760"/>
      <c r="EL103" s="758">
        <f t="shared" ref="EL103" si="506">SUM(EL104:EO105)</f>
        <v>0</v>
      </c>
      <c r="EM103" s="759"/>
      <c r="EN103" s="759"/>
      <c r="EO103" s="760"/>
      <c r="EP103" s="758">
        <f t="shared" ref="EP103" si="507">SUM(EP104:ES105)</f>
        <v>0</v>
      </c>
      <c r="EQ103" s="759"/>
      <c r="ER103" s="759"/>
      <c r="ES103" s="760"/>
      <c r="ET103" s="758">
        <f t="shared" ref="ET103" si="508">SUM(ET104:EW105)</f>
        <v>0</v>
      </c>
      <c r="EU103" s="759"/>
      <c r="EV103" s="759"/>
      <c r="EW103" s="760"/>
      <c r="EX103" s="758">
        <f t="shared" ref="EX103" si="509">SUM(EX104:FA105)</f>
        <v>0</v>
      </c>
      <c r="EY103" s="759"/>
      <c r="EZ103" s="759"/>
      <c r="FA103" s="760"/>
      <c r="FB103" s="758">
        <f t="shared" ref="FB103" si="510">SUM(FB104:FE105)</f>
        <v>0</v>
      </c>
      <c r="FC103" s="759"/>
      <c r="FD103" s="759"/>
      <c r="FE103" s="760"/>
      <c r="FF103" s="758">
        <f t="shared" ref="FF103" si="511">SUM(FF104:FI105)</f>
        <v>0</v>
      </c>
      <c r="FG103" s="759"/>
      <c r="FH103" s="759"/>
      <c r="FI103" s="760"/>
      <c r="FJ103" s="758">
        <f t="shared" ref="FJ103" si="512">SUM(FJ104:FM105)</f>
        <v>0</v>
      </c>
      <c r="FK103" s="759"/>
      <c r="FL103" s="759"/>
      <c r="FM103" s="760"/>
      <c r="FN103" s="758">
        <f t="shared" ref="FN103" si="513">SUM(FN104:FQ105)</f>
        <v>0</v>
      </c>
      <c r="FO103" s="759"/>
      <c r="FP103" s="759"/>
      <c r="FQ103" s="760"/>
      <c r="FR103" s="758">
        <f t="shared" ref="FR103" si="514">SUM(FR104:FU105)</f>
        <v>0</v>
      </c>
      <c r="FS103" s="759"/>
      <c r="FT103" s="759"/>
      <c r="FU103" s="760"/>
      <c r="FV103" s="758">
        <f t="shared" ref="FV103" si="515">SUM(FV104:FY105)</f>
        <v>0</v>
      </c>
      <c r="FW103" s="759"/>
      <c r="FX103" s="759"/>
      <c r="FY103" s="760"/>
      <c r="FZ103" s="758">
        <f t="shared" ref="FZ103" si="516">SUM(FZ104:GC105)</f>
        <v>0</v>
      </c>
      <c r="GA103" s="759"/>
      <c r="GB103" s="759"/>
      <c r="GC103" s="760"/>
      <c r="GD103" s="758">
        <f t="shared" ref="GD103" si="517">SUM(GD104:GG105)</f>
        <v>0</v>
      </c>
      <c r="GE103" s="759"/>
      <c r="GF103" s="759"/>
      <c r="GG103" s="760"/>
      <c r="GH103" s="758">
        <f t="shared" ref="GH103" si="518">SUM(GH104:GK105)</f>
        <v>0</v>
      </c>
      <c r="GI103" s="759"/>
      <c r="GJ103" s="759"/>
      <c r="GK103" s="760"/>
      <c r="GL103" s="758">
        <f t="shared" ref="GL103" si="519">SUM(GL104:GO105)</f>
        <v>0</v>
      </c>
      <c r="GM103" s="759"/>
      <c r="GN103" s="759"/>
      <c r="GO103" s="760"/>
      <c r="GP103" s="758">
        <f t="shared" ref="GP103" si="520">SUM(GP104:GS105)</f>
        <v>0</v>
      </c>
      <c r="GQ103" s="759"/>
      <c r="GR103" s="759"/>
      <c r="GS103" s="760"/>
      <c r="GT103" s="758">
        <f t="shared" ref="GT103" si="521">SUM(GT104:GW105)</f>
        <v>0</v>
      </c>
      <c r="GU103" s="759"/>
      <c r="GV103" s="759"/>
      <c r="GW103" s="760"/>
      <c r="GX103" s="758">
        <f t="shared" ref="GX103" si="522">SUM(GX104:HA105)</f>
        <v>0</v>
      </c>
      <c r="GY103" s="759"/>
      <c r="GZ103" s="759"/>
      <c r="HA103" s="760"/>
      <c r="HB103" s="758">
        <f t="shared" ref="HB103" si="523">SUM(HB104:HE105)</f>
        <v>0</v>
      </c>
      <c r="HC103" s="759"/>
      <c r="HD103" s="759"/>
      <c r="HE103" s="760"/>
      <c r="HF103" s="758">
        <f t="shared" ref="HF103" si="524">SUM(HF104:HI105)</f>
        <v>0</v>
      </c>
      <c r="HG103" s="759"/>
      <c r="HH103" s="759"/>
      <c r="HI103" s="760"/>
      <c r="HJ103" s="758">
        <f t="shared" ref="HJ103" si="525">SUM(HJ104:HM105)</f>
        <v>0</v>
      </c>
      <c r="HK103" s="759"/>
      <c r="HL103" s="759"/>
      <c r="HM103" s="760"/>
      <c r="HN103" s="758">
        <f t="shared" ref="HN103" si="526">SUM(HN104:HQ105)</f>
        <v>0</v>
      </c>
      <c r="HO103" s="759"/>
      <c r="HP103" s="759"/>
      <c r="HQ103" s="760"/>
      <c r="HR103" s="758">
        <f t="shared" ref="HR103" si="527">SUM(HR104:HU105)</f>
        <v>0</v>
      </c>
      <c r="HS103" s="759"/>
      <c r="HT103" s="759"/>
      <c r="HU103" s="760"/>
      <c r="HV103" s="758">
        <f t="shared" ref="HV103" si="528">SUM(HV104:HY105)</f>
        <v>0</v>
      </c>
      <c r="HW103" s="759"/>
      <c r="HX103" s="759"/>
      <c r="HY103" s="760"/>
      <c r="HZ103" s="758">
        <f t="shared" ref="HZ103" si="529">SUM(HZ104:IC105)</f>
        <v>0</v>
      </c>
      <c r="IA103" s="759"/>
      <c r="IB103" s="759"/>
      <c r="IC103" s="760"/>
      <c r="ID103" s="758">
        <f t="shared" ref="ID103" si="530">SUM(ID104:IG105)</f>
        <v>0</v>
      </c>
      <c r="IE103" s="759"/>
      <c r="IF103" s="759"/>
      <c r="IG103" s="760"/>
      <c r="IH103" s="758">
        <f t="shared" ref="IH103" si="531">SUM(IH104:IK105)</f>
        <v>0</v>
      </c>
      <c r="II103" s="759"/>
      <c r="IJ103" s="759"/>
      <c r="IK103" s="760"/>
      <c r="IL103" s="758">
        <f t="shared" ref="IL103" si="532">SUM(IL104:IO105)</f>
        <v>0</v>
      </c>
      <c r="IM103" s="759"/>
      <c r="IN103" s="759"/>
      <c r="IO103" s="760"/>
      <c r="IP103" s="758">
        <f t="shared" ref="IP103" si="533">SUM(IP104:IS105)</f>
        <v>0</v>
      </c>
      <c r="IQ103" s="759"/>
      <c r="IR103" s="759"/>
      <c r="IS103" s="760"/>
      <c r="IT103" s="758">
        <f t="shared" ref="IT103" si="534">SUM(IT104:IW105)</f>
        <v>0</v>
      </c>
      <c r="IU103" s="759"/>
      <c r="IV103" s="759"/>
      <c r="IW103" s="760"/>
      <c r="IX103" s="758">
        <f t="shared" ref="IX103" si="535">SUM(IX104:JA105)</f>
        <v>0</v>
      </c>
      <c r="IY103" s="759"/>
      <c r="IZ103" s="759"/>
      <c r="JA103" s="760"/>
      <c r="JB103" s="758">
        <f t="shared" ref="JB103" si="536">SUM(JB104:JE105)</f>
        <v>0</v>
      </c>
      <c r="JC103" s="759"/>
      <c r="JD103" s="759"/>
      <c r="JE103" s="760"/>
      <c r="JF103" s="758">
        <f t="shared" ref="JF103" si="537">SUM(JF104:JI105)</f>
        <v>0</v>
      </c>
      <c r="JG103" s="759"/>
      <c r="JH103" s="759"/>
      <c r="JI103" s="760"/>
      <c r="JJ103" s="758">
        <f t="shared" ref="JJ103" si="538">SUM(JJ104:JM105)</f>
        <v>0</v>
      </c>
      <c r="JK103" s="759"/>
      <c r="JL103" s="759"/>
      <c r="JM103" s="760"/>
      <c r="JN103" s="758">
        <f t="shared" ref="JN103" si="539">SUM(JN104:JQ105)</f>
        <v>0</v>
      </c>
      <c r="JO103" s="759"/>
      <c r="JP103" s="759"/>
      <c r="JQ103" s="760"/>
      <c r="JR103" s="758">
        <f t="shared" ref="JR103" si="540">SUM(JR104:JU105)</f>
        <v>0</v>
      </c>
      <c r="JS103" s="759"/>
      <c r="JT103" s="759"/>
      <c r="JU103" s="760"/>
      <c r="JV103" s="758">
        <f t="shared" ref="JV103" si="541">SUM(JV104:JY105)</f>
        <v>0</v>
      </c>
      <c r="JW103" s="759"/>
      <c r="JX103" s="759"/>
      <c r="JY103" s="760"/>
      <c r="JZ103" s="758">
        <f t="shared" ref="JZ103" si="542">SUM(JZ104:KC105)</f>
        <v>0</v>
      </c>
      <c r="KA103" s="759"/>
      <c r="KB103" s="759"/>
      <c r="KC103" s="760"/>
      <c r="KD103" s="758">
        <f t="shared" ref="KD103" si="543">SUM(KD104:KG105)</f>
        <v>0</v>
      </c>
      <c r="KE103" s="759"/>
      <c r="KF103" s="759"/>
      <c r="KG103" s="760"/>
      <c r="KH103" s="758">
        <f t="shared" ref="KH103" si="544">SUM(KH104:KK105)</f>
        <v>0</v>
      </c>
      <c r="KI103" s="759"/>
      <c r="KJ103" s="759"/>
      <c r="KK103" s="760"/>
      <c r="KL103" s="758">
        <f t="shared" ref="KL103" si="545">SUM(KL104:KO105)</f>
        <v>0</v>
      </c>
      <c r="KM103" s="759"/>
      <c r="KN103" s="759"/>
      <c r="KO103" s="760"/>
      <c r="KP103" s="758">
        <f t="shared" ref="KP103" si="546">SUM(KP104:KS105)</f>
        <v>0</v>
      </c>
      <c r="KQ103" s="759"/>
      <c r="KR103" s="759"/>
      <c r="KS103" s="760"/>
      <c r="KT103" s="758">
        <f t="shared" ref="KT103" si="547">SUM(KT104:KW105)</f>
        <v>0</v>
      </c>
      <c r="KU103" s="759"/>
      <c r="KV103" s="759"/>
      <c r="KW103" s="760"/>
      <c r="KX103" s="758">
        <f t="shared" ref="KX103" si="548">SUM(KX104:LA105)</f>
        <v>0</v>
      </c>
      <c r="KY103" s="759"/>
      <c r="KZ103" s="759"/>
      <c r="LA103" s="760"/>
      <c r="LB103" s="758">
        <f t="shared" ref="LB103" si="549">SUM(LB104:LE105)</f>
        <v>0</v>
      </c>
      <c r="LC103" s="759"/>
      <c r="LD103" s="759"/>
      <c r="LE103" s="760"/>
      <c r="LF103" s="758">
        <f t="shared" ref="LF103" si="550">SUM(LF104:LI105)</f>
        <v>0</v>
      </c>
      <c r="LG103" s="759"/>
      <c r="LH103" s="759"/>
      <c r="LI103" s="760"/>
      <c r="LJ103" s="758">
        <f t="shared" ref="LJ103" si="551">SUM(LJ104:LM105)</f>
        <v>0</v>
      </c>
      <c r="LK103" s="759"/>
      <c r="LL103" s="759"/>
      <c r="LM103" s="760"/>
    </row>
    <row r="104" spans="1:325">
      <c r="A104" s="474"/>
      <c r="B104" s="545" t="s">
        <v>575</v>
      </c>
      <c r="C104" s="546" t="s">
        <v>587</v>
      </c>
      <c r="D104" s="549">
        <f t="shared" si="314"/>
        <v>0</v>
      </c>
      <c r="E104" s="544">
        <f ca="1">IFERROR(D104/$D$95,"")</f>
        <v>0</v>
      </c>
      <c r="F104" s="757"/>
      <c r="G104" s="745"/>
      <c r="H104" s="745"/>
      <c r="I104" s="746"/>
      <c r="J104" s="756"/>
      <c r="K104" s="745"/>
      <c r="L104" s="745"/>
      <c r="M104" s="746"/>
      <c r="N104" s="756"/>
      <c r="O104" s="745"/>
      <c r="P104" s="745"/>
      <c r="Q104" s="746"/>
      <c r="R104" s="756"/>
      <c r="S104" s="745"/>
      <c r="T104" s="745"/>
      <c r="U104" s="746"/>
      <c r="V104" s="756"/>
      <c r="W104" s="745"/>
      <c r="X104" s="745"/>
      <c r="Y104" s="746"/>
      <c r="Z104" s="756"/>
      <c r="AA104" s="745"/>
      <c r="AB104" s="745"/>
      <c r="AC104" s="746"/>
      <c r="AD104" s="756"/>
      <c r="AE104" s="745"/>
      <c r="AF104" s="745"/>
      <c r="AG104" s="746"/>
      <c r="AH104" s="756"/>
      <c r="AI104" s="745"/>
      <c r="AJ104" s="745"/>
      <c r="AK104" s="746"/>
      <c r="AL104" s="756"/>
      <c r="AM104" s="745"/>
      <c r="AN104" s="745"/>
      <c r="AO104" s="746"/>
      <c r="AP104" s="756"/>
      <c r="AQ104" s="745"/>
      <c r="AR104" s="745"/>
      <c r="AS104" s="746"/>
      <c r="AT104" s="756"/>
      <c r="AU104" s="745"/>
      <c r="AV104" s="745"/>
      <c r="AW104" s="746"/>
      <c r="AX104" s="756"/>
      <c r="AY104" s="745"/>
      <c r="AZ104" s="745"/>
      <c r="BA104" s="746"/>
      <c r="BB104" s="756"/>
      <c r="BC104" s="745"/>
      <c r="BD104" s="745"/>
      <c r="BE104" s="746"/>
      <c r="BF104" s="756"/>
      <c r="BG104" s="745"/>
      <c r="BH104" s="745"/>
      <c r="BI104" s="746"/>
      <c r="BJ104" s="756"/>
      <c r="BK104" s="745"/>
      <c r="BL104" s="745"/>
      <c r="BM104" s="746"/>
      <c r="BN104" s="756"/>
      <c r="BO104" s="745"/>
      <c r="BP104" s="745"/>
      <c r="BQ104" s="746"/>
      <c r="BR104" s="756"/>
      <c r="BS104" s="745"/>
      <c r="BT104" s="745"/>
      <c r="BU104" s="746"/>
      <c r="BV104" s="756"/>
      <c r="BW104" s="745"/>
      <c r="BX104" s="745"/>
      <c r="BY104" s="746"/>
      <c r="BZ104" s="756"/>
      <c r="CA104" s="745"/>
      <c r="CB104" s="745"/>
      <c r="CC104" s="746"/>
      <c r="CD104" s="756"/>
      <c r="CE104" s="745"/>
      <c r="CF104" s="745"/>
      <c r="CG104" s="746"/>
      <c r="CH104" s="756"/>
      <c r="CI104" s="745"/>
      <c r="CJ104" s="745"/>
      <c r="CK104" s="746"/>
      <c r="CL104" s="756"/>
      <c r="CM104" s="745"/>
      <c r="CN104" s="745"/>
      <c r="CO104" s="746"/>
      <c r="CP104" s="756"/>
      <c r="CQ104" s="745"/>
      <c r="CR104" s="745"/>
      <c r="CS104" s="746"/>
      <c r="CT104" s="756"/>
      <c r="CU104" s="745"/>
      <c r="CV104" s="745"/>
      <c r="CW104" s="746"/>
      <c r="CX104" s="756"/>
      <c r="CY104" s="745"/>
      <c r="CZ104" s="745"/>
      <c r="DA104" s="746"/>
      <c r="DB104" s="756"/>
      <c r="DC104" s="745"/>
      <c r="DD104" s="745"/>
      <c r="DE104" s="746"/>
      <c r="DF104" s="756"/>
      <c r="DG104" s="745"/>
      <c r="DH104" s="745"/>
      <c r="DI104" s="746"/>
      <c r="DJ104" s="756"/>
      <c r="DK104" s="745"/>
      <c r="DL104" s="745"/>
      <c r="DM104" s="746"/>
      <c r="DN104" s="756"/>
      <c r="DO104" s="745"/>
      <c r="DP104" s="745"/>
      <c r="DQ104" s="746"/>
      <c r="DR104" s="756"/>
      <c r="DS104" s="745"/>
      <c r="DT104" s="745"/>
      <c r="DU104" s="746"/>
      <c r="DV104" s="756"/>
      <c r="DW104" s="745"/>
      <c r="DX104" s="745"/>
      <c r="DY104" s="746"/>
      <c r="DZ104" s="756"/>
      <c r="EA104" s="745"/>
      <c r="EB104" s="745"/>
      <c r="EC104" s="746"/>
      <c r="ED104" s="756"/>
      <c r="EE104" s="745"/>
      <c r="EF104" s="745"/>
      <c r="EG104" s="746"/>
      <c r="EH104" s="756"/>
      <c r="EI104" s="745"/>
      <c r="EJ104" s="745"/>
      <c r="EK104" s="746"/>
      <c r="EL104" s="756"/>
      <c r="EM104" s="745"/>
      <c r="EN104" s="745"/>
      <c r="EO104" s="746"/>
      <c r="EP104" s="756"/>
      <c r="EQ104" s="745"/>
      <c r="ER104" s="745"/>
      <c r="ES104" s="746"/>
      <c r="ET104" s="756"/>
      <c r="EU104" s="745"/>
      <c r="EV104" s="745"/>
      <c r="EW104" s="746"/>
      <c r="EX104" s="756"/>
      <c r="EY104" s="745"/>
      <c r="EZ104" s="745"/>
      <c r="FA104" s="746"/>
      <c r="FB104" s="756"/>
      <c r="FC104" s="745"/>
      <c r="FD104" s="745"/>
      <c r="FE104" s="746"/>
      <c r="FF104" s="756"/>
      <c r="FG104" s="745"/>
      <c r="FH104" s="745"/>
      <c r="FI104" s="746"/>
      <c r="FJ104" s="756"/>
      <c r="FK104" s="745"/>
      <c r="FL104" s="745"/>
      <c r="FM104" s="746"/>
      <c r="FN104" s="756"/>
      <c r="FO104" s="745"/>
      <c r="FP104" s="745"/>
      <c r="FQ104" s="746"/>
      <c r="FR104" s="756"/>
      <c r="FS104" s="745"/>
      <c r="FT104" s="745"/>
      <c r="FU104" s="746"/>
      <c r="FV104" s="756"/>
      <c r="FW104" s="745"/>
      <c r="FX104" s="745"/>
      <c r="FY104" s="746"/>
      <c r="FZ104" s="756"/>
      <c r="GA104" s="745"/>
      <c r="GB104" s="745"/>
      <c r="GC104" s="746"/>
      <c r="GD104" s="756"/>
      <c r="GE104" s="745"/>
      <c r="GF104" s="745"/>
      <c r="GG104" s="746"/>
      <c r="GH104" s="756"/>
      <c r="GI104" s="745"/>
      <c r="GJ104" s="745"/>
      <c r="GK104" s="746"/>
      <c r="GL104" s="756"/>
      <c r="GM104" s="745"/>
      <c r="GN104" s="745"/>
      <c r="GO104" s="746"/>
      <c r="GP104" s="756"/>
      <c r="GQ104" s="745"/>
      <c r="GR104" s="745"/>
      <c r="GS104" s="746"/>
      <c r="GT104" s="756"/>
      <c r="GU104" s="745"/>
      <c r="GV104" s="745"/>
      <c r="GW104" s="746"/>
      <c r="GX104" s="756"/>
      <c r="GY104" s="745"/>
      <c r="GZ104" s="745"/>
      <c r="HA104" s="746"/>
      <c r="HB104" s="756"/>
      <c r="HC104" s="745"/>
      <c r="HD104" s="745"/>
      <c r="HE104" s="746"/>
      <c r="HF104" s="756"/>
      <c r="HG104" s="745"/>
      <c r="HH104" s="745"/>
      <c r="HI104" s="746"/>
      <c r="HJ104" s="756"/>
      <c r="HK104" s="745"/>
      <c r="HL104" s="745"/>
      <c r="HM104" s="746"/>
      <c r="HN104" s="756"/>
      <c r="HO104" s="745"/>
      <c r="HP104" s="745"/>
      <c r="HQ104" s="746"/>
      <c r="HR104" s="756"/>
      <c r="HS104" s="745"/>
      <c r="HT104" s="745"/>
      <c r="HU104" s="746"/>
      <c r="HV104" s="756"/>
      <c r="HW104" s="745"/>
      <c r="HX104" s="745"/>
      <c r="HY104" s="746"/>
      <c r="HZ104" s="756"/>
      <c r="IA104" s="745"/>
      <c r="IB104" s="745"/>
      <c r="IC104" s="746"/>
      <c r="ID104" s="756"/>
      <c r="IE104" s="745"/>
      <c r="IF104" s="745"/>
      <c r="IG104" s="746"/>
      <c r="IH104" s="756"/>
      <c r="II104" s="745"/>
      <c r="IJ104" s="745"/>
      <c r="IK104" s="746"/>
      <c r="IL104" s="756"/>
      <c r="IM104" s="745"/>
      <c r="IN104" s="745"/>
      <c r="IO104" s="746"/>
      <c r="IP104" s="756"/>
      <c r="IQ104" s="745"/>
      <c r="IR104" s="745"/>
      <c r="IS104" s="746"/>
      <c r="IT104" s="756"/>
      <c r="IU104" s="745"/>
      <c r="IV104" s="745"/>
      <c r="IW104" s="746"/>
      <c r="IX104" s="756"/>
      <c r="IY104" s="745"/>
      <c r="IZ104" s="745"/>
      <c r="JA104" s="746"/>
      <c r="JB104" s="756"/>
      <c r="JC104" s="745"/>
      <c r="JD104" s="745"/>
      <c r="JE104" s="746"/>
      <c r="JF104" s="756"/>
      <c r="JG104" s="745"/>
      <c r="JH104" s="745"/>
      <c r="JI104" s="746"/>
      <c r="JJ104" s="756"/>
      <c r="JK104" s="745"/>
      <c r="JL104" s="745"/>
      <c r="JM104" s="746"/>
      <c r="JN104" s="756"/>
      <c r="JO104" s="745"/>
      <c r="JP104" s="745"/>
      <c r="JQ104" s="746"/>
      <c r="JR104" s="756"/>
      <c r="JS104" s="745"/>
      <c r="JT104" s="745"/>
      <c r="JU104" s="746"/>
      <c r="JV104" s="756"/>
      <c r="JW104" s="745"/>
      <c r="JX104" s="745"/>
      <c r="JY104" s="746"/>
      <c r="JZ104" s="756"/>
      <c r="KA104" s="745"/>
      <c r="KB104" s="745"/>
      <c r="KC104" s="746"/>
      <c r="KD104" s="756"/>
      <c r="KE104" s="745"/>
      <c r="KF104" s="745"/>
      <c r="KG104" s="746"/>
      <c r="KH104" s="756"/>
      <c r="KI104" s="745"/>
      <c r="KJ104" s="745"/>
      <c r="KK104" s="746"/>
      <c r="KL104" s="756"/>
      <c r="KM104" s="745"/>
      <c r="KN104" s="745"/>
      <c r="KO104" s="746"/>
      <c r="KP104" s="756"/>
      <c r="KQ104" s="745"/>
      <c r="KR104" s="745"/>
      <c r="KS104" s="746"/>
      <c r="KT104" s="756"/>
      <c r="KU104" s="745"/>
      <c r="KV104" s="745"/>
      <c r="KW104" s="746"/>
      <c r="KX104" s="756"/>
      <c r="KY104" s="745"/>
      <c r="KZ104" s="745"/>
      <c r="LA104" s="746"/>
      <c r="LB104" s="756"/>
      <c r="LC104" s="745"/>
      <c r="LD104" s="745"/>
      <c r="LE104" s="746"/>
      <c r="LF104" s="756"/>
      <c r="LG104" s="745"/>
      <c r="LH104" s="745"/>
      <c r="LI104" s="746"/>
      <c r="LJ104" s="756"/>
      <c r="LK104" s="745"/>
      <c r="LL104" s="745"/>
      <c r="LM104" s="746"/>
    </row>
    <row r="105" spans="1:325">
      <c r="A105" s="474"/>
      <c r="B105" s="545" t="s">
        <v>576</v>
      </c>
      <c r="C105" s="546" t="s">
        <v>587</v>
      </c>
      <c r="D105" s="549">
        <f t="shared" si="314"/>
        <v>0</v>
      </c>
      <c r="E105" s="544">
        <f ca="1">IFERROR(D105/$D$95,"")</f>
        <v>0</v>
      </c>
      <c r="F105" s="757"/>
      <c r="G105" s="745"/>
      <c r="H105" s="745"/>
      <c r="I105" s="746"/>
      <c r="J105" s="756"/>
      <c r="K105" s="745"/>
      <c r="L105" s="745"/>
      <c r="M105" s="746"/>
      <c r="N105" s="756"/>
      <c r="O105" s="745"/>
      <c r="P105" s="745"/>
      <c r="Q105" s="746"/>
      <c r="R105" s="756"/>
      <c r="S105" s="745"/>
      <c r="T105" s="745"/>
      <c r="U105" s="746"/>
      <c r="V105" s="756"/>
      <c r="W105" s="745"/>
      <c r="X105" s="745"/>
      <c r="Y105" s="746"/>
      <c r="Z105" s="756"/>
      <c r="AA105" s="745"/>
      <c r="AB105" s="745"/>
      <c r="AC105" s="746"/>
      <c r="AD105" s="756"/>
      <c r="AE105" s="745"/>
      <c r="AF105" s="745"/>
      <c r="AG105" s="746"/>
      <c r="AH105" s="756"/>
      <c r="AI105" s="745"/>
      <c r="AJ105" s="745"/>
      <c r="AK105" s="746"/>
      <c r="AL105" s="756"/>
      <c r="AM105" s="745"/>
      <c r="AN105" s="745"/>
      <c r="AO105" s="746"/>
      <c r="AP105" s="756"/>
      <c r="AQ105" s="745"/>
      <c r="AR105" s="745"/>
      <c r="AS105" s="746"/>
      <c r="AT105" s="756"/>
      <c r="AU105" s="745"/>
      <c r="AV105" s="745"/>
      <c r="AW105" s="746"/>
      <c r="AX105" s="756"/>
      <c r="AY105" s="745"/>
      <c r="AZ105" s="745"/>
      <c r="BA105" s="746"/>
      <c r="BB105" s="756"/>
      <c r="BC105" s="745"/>
      <c r="BD105" s="745"/>
      <c r="BE105" s="746"/>
      <c r="BF105" s="756"/>
      <c r="BG105" s="745"/>
      <c r="BH105" s="745"/>
      <c r="BI105" s="746"/>
      <c r="BJ105" s="756"/>
      <c r="BK105" s="745"/>
      <c r="BL105" s="745"/>
      <c r="BM105" s="746"/>
      <c r="BN105" s="756"/>
      <c r="BO105" s="745"/>
      <c r="BP105" s="745"/>
      <c r="BQ105" s="746"/>
      <c r="BR105" s="756"/>
      <c r="BS105" s="745"/>
      <c r="BT105" s="745"/>
      <c r="BU105" s="746"/>
      <c r="BV105" s="756"/>
      <c r="BW105" s="745"/>
      <c r="BX105" s="745"/>
      <c r="BY105" s="746"/>
      <c r="BZ105" s="756"/>
      <c r="CA105" s="745"/>
      <c r="CB105" s="745"/>
      <c r="CC105" s="746"/>
      <c r="CD105" s="756"/>
      <c r="CE105" s="745"/>
      <c r="CF105" s="745"/>
      <c r="CG105" s="746"/>
      <c r="CH105" s="756"/>
      <c r="CI105" s="745"/>
      <c r="CJ105" s="745"/>
      <c r="CK105" s="746"/>
      <c r="CL105" s="756"/>
      <c r="CM105" s="745"/>
      <c r="CN105" s="745"/>
      <c r="CO105" s="746"/>
      <c r="CP105" s="756"/>
      <c r="CQ105" s="745"/>
      <c r="CR105" s="745"/>
      <c r="CS105" s="746"/>
      <c r="CT105" s="756"/>
      <c r="CU105" s="745"/>
      <c r="CV105" s="745"/>
      <c r="CW105" s="746"/>
      <c r="CX105" s="756"/>
      <c r="CY105" s="745"/>
      <c r="CZ105" s="745"/>
      <c r="DA105" s="746"/>
      <c r="DB105" s="756"/>
      <c r="DC105" s="745"/>
      <c r="DD105" s="745"/>
      <c r="DE105" s="746"/>
      <c r="DF105" s="756"/>
      <c r="DG105" s="745"/>
      <c r="DH105" s="745"/>
      <c r="DI105" s="746"/>
      <c r="DJ105" s="756"/>
      <c r="DK105" s="745"/>
      <c r="DL105" s="745"/>
      <c r="DM105" s="746"/>
      <c r="DN105" s="756"/>
      <c r="DO105" s="745"/>
      <c r="DP105" s="745"/>
      <c r="DQ105" s="746"/>
      <c r="DR105" s="756"/>
      <c r="DS105" s="745"/>
      <c r="DT105" s="745"/>
      <c r="DU105" s="746"/>
      <c r="DV105" s="756"/>
      <c r="DW105" s="745"/>
      <c r="DX105" s="745"/>
      <c r="DY105" s="746"/>
      <c r="DZ105" s="756"/>
      <c r="EA105" s="745"/>
      <c r="EB105" s="745"/>
      <c r="EC105" s="746"/>
      <c r="ED105" s="756"/>
      <c r="EE105" s="745"/>
      <c r="EF105" s="745"/>
      <c r="EG105" s="746"/>
      <c r="EH105" s="756"/>
      <c r="EI105" s="745"/>
      <c r="EJ105" s="745"/>
      <c r="EK105" s="746"/>
      <c r="EL105" s="756"/>
      <c r="EM105" s="745"/>
      <c r="EN105" s="745"/>
      <c r="EO105" s="746"/>
      <c r="EP105" s="756"/>
      <c r="EQ105" s="745"/>
      <c r="ER105" s="745"/>
      <c r="ES105" s="746"/>
      <c r="ET105" s="756"/>
      <c r="EU105" s="745"/>
      <c r="EV105" s="745"/>
      <c r="EW105" s="746"/>
      <c r="EX105" s="756"/>
      <c r="EY105" s="745"/>
      <c r="EZ105" s="745"/>
      <c r="FA105" s="746"/>
      <c r="FB105" s="756"/>
      <c r="FC105" s="745"/>
      <c r="FD105" s="745"/>
      <c r="FE105" s="746"/>
      <c r="FF105" s="756"/>
      <c r="FG105" s="745"/>
      <c r="FH105" s="745"/>
      <c r="FI105" s="746"/>
      <c r="FJ105" s="756"/>
      <c r="FK105" s="745"/>
      <c r="FL105" s="745"/>
      <c r="FM105" s="746"/>
      <c r="FN105" s="756"/>
      <c r="FO105" s="745"/>
      <c r="FP105" s="745"/>
      <c r="FQ105" s="746"/>
      <c r="FR105" s="756"/>
      <c r="FS105" s="745"/>
      <c r="FT105" s="745"/>
      <c r="FU105" s="746"/>
      <c r="FV105" s="756"/>
      <c r="FW105" s="745"/>
      <c r="FX105" s="745"/>
      <c r="FY105" s="746"/>
      <c r="FZ105" s="756"/>
      <c r="GA105" s="745"/>
      <c r="GB105" s="745"/>
      <c r="GC105" s="746"/>
      <c r="GD105" s="756"/>
      <c r="GE105" s="745"/>
      <c r="GF105" s="745"/>
      <c r="GG105" s="746"/>
      <c r="GH105" s="756"/>
      <c r="GI105" s="745"/>
      <c r="GJ105" s="745"/>
      <c r="GK105" s="746"/>
      <c r="GL105" s="756"/>
      <c r="GM105" s="745"/>
      <c r="GN105" s="745"/>
      <c r="GO105" s="746"/>
      <c r="GP105" s="756"/>
      <c r="GQ105" s="745"/>
      <c r="GR105" s="745"/>
      <c r="GS105" s="746"/>
      <c r="GT105" s="756"/>
      <c r="GU105" s="745"/>
      <c r="GV105" s="745"/>
      <c r="GW105" s="746"/>
      <c r="GX105" s="756"/>
      <c r="GY105" s="745"/>
      <c r="GZ105" s="745"/>
      <c r="HA105" s="746"/>
      <c r="HB105" s="756"/>
      <c r="HC105" s="745"/>
      <c r="HD105" s="745"/>
      <c r="HE105" s="746"/>
      <c r="HF105" s="756"/>
      <c r="HG105" s="745"/>
      <c r="HH105" s="745"/>
      <c r="HI105" s="746"/>
      <c r="HJ105" s="756"/>
      <c r="HK105" s="745"/>
      <c r="HL105" s="745"/>
      <c r="HM105" s="746"/>
      <c r="HN105" s="756"/>
      <c r="HO105" s="745"/>
      <c r="HP105" s="745"/>
      <c r="HQ105" s="746"/>
      <c r="HR105" s="756"/>
      <c r="HS105" s="745"/>
      <c r="HT105" s="745"/>
      <c r="HU105" s="746"/>
      <c r="HV105" s="756"/>
      <c r="HW105" s="745"/>
      <c r="HX105" s="745"/>
      <c r="HY105" s="746"/>
      <c r="HZ105" s="756"/>
      <c r="IA105" s="745"/>
      <c r="IB105" s="745"/>
      <c r="IC105" s="746"/>
      <c r="ID105" s="756"/>
      <c r="IE105" s="745"/>
      <c r="IF105" s="745"/>
      <c r="IG105" s="746"/>
      <c r="IH105" s="756"/>
      <c r="II105" s="745"/>
      <c r="IJ105" s="745"/>
      <c r="IK105" s="746"/>
      <c r="IL105" s="756"/>
      <c r="IM105" s="745"/>
      <c r="IN105" s="745"/>
      <c r="IO105" s="746"/>
      <c r="IP105" s="756"/>
      <c r="IQ105" s="745"/>
      <c r="IR105" s="745"/>
      <c r="IS105" s="746"/>
      <c r="IT105" s="756"/>
      <c r="IU105" s="745"/>
      <c r="IV105" s="745"/>
      <c r="IW105" s="746"/>
      <c r="IX105" s="756"/>
      <c r="IY105" s="745"/>
      <c r="IZ105" s="745"/>
      <c r="JA105" s="746"/>
      <c r="JB105" s="756"/>
      <c r="JC105" s="745"/>
      <c r="JD105" s="745"/>
      <c r="JE105" s="746"/>
      <c r="JF105" s="756"/>
      <c r="JG105" s="745"/>
      <c r="JH105" s="745"/>
      <c r="JI105" s="746"/>
      <c r="JJ105" s="756"/>
      <c r="JK105" s="745"/>
      <c r="JL105" s="745"/>
      <c r="JM105" s="746"/>
      <c r="JN105" s="756"/>
      <c r="JO105" s="745"/>
      <c r="JP105" s="745"/>
      <c r="JQ105" s="746"/>
      <c r="JR105" s="756"/>
      <c r="JS105" s="745"/>
      <c r="JT105" s="745"/>
      <c r="JU105" s="746"/>
      <c r="JV105" s="756"/>
      <c r="JW105" s="745"/>
      <c r="JX105" s="745"/>
      <c r="JY105" s="746"/>
      <c r="JZ105" s="756"/>
      <c r="KA105" s="745"/>
      <c r="KB105" s="745"/>
      <c r="KC105" s="746"/>
      <c r="KD105" s="756"/>
      <c r="KE105" s="745"/>
      <c r="KF105" s="745"/>
      <c r="KG105" s="746"/>
      <c r="KH105" s="756"/>
      <c r="KI105" s="745"/>
      <c r="KJ105" s="745"/>
      <c r="KK105" s="746"/>
      <c r="KL105" s="756"/>
      <c r="KM105" s="745"/>
      <c r="KN105" s="745"/>
      <c r="KO105" s="746"/>
      <c r="KP105" s="756"/>
      <c r="KQ105" s="745"/>
      <c r="KR105" s="745"/>
      <c r="KS105" s="746"/>
      <c r="KT105" s="756"/>
      <c r="KU105" s="745"/>
      <c r="KV105" s="745"/>
      <c r="KW105" s="746"/>
      <c r="KX105" s="756"/>
      <c r="KY105" s="745"/>
      <c r="KZ105" s="745"/>
      <c r="LA105" s="746"/>
      <c r="LB105" s="756"/>
      <c r="LC105" s="745"/>
      <c r="LD105" s="745"/>
      <c r="LE105" s="746"/>
      <c r="LF105" s="756"/>
      <c r="LG105" s="745"/>
      <c r="LH105" s="745"/>
      <c r="LI105" s="746"/>
      <c r="LJ105" s="756"/>
      <c r="LK105" s="745"/>
      <c r="LL105" s="745"/>
      <c r="LM105" s="746"/>
    </row>
    <row r="106" spans="1:325">
      <c r="A106" s="474"/>
      <c r="B106" s="542" t="s">
        <v>577</v>
      </c>
      <c r="C106" s="543" t="s">
        <v>550</v>
      </c>
      <c r="D106" s="536">
        <f t="shared" si="314"/>
        <v>0</v>
      </c>
      <c r="E106" s="544">
        <f ca="1">SUM(E107:E108)</f>
        <v>0</v>
      </c>
      <c r="F106" s="761">
        <f>SUM(F107:I108)</f>
        <v>0</v>
      </c>
      <c r="G106" s="759"/>
      <c r="H106" s="759"/>
      <c r="I106" s="760"/>
      <c r="J106" s="758">
        <f t="shared" ref="J106" si="552">SUM(J107:M108)</f>
        <v>0</v>
      </c>
      <c r="K106" s="759"/>
      <c r="L106" s="759"/>
      <c r="M106" s="760"/>
      <c r="N106" s="758">
        <f t="shared" ref="N106" si="553">SUM(N107:Q108)</f>
        <v>0</v>
      </c>
      <c r="O106" s="759"/>
      <c r="P106" s="759"/>
      <c r="Q106" s="760"/>
      <c r="R106" s="758">
        <f t="shared" ref="R106" si="554">SUM(R107:U108)</f>
        <v>0</v>
      </c>
      <c r="S106" s="759"/>
      <c r="T106" s="759"/>
      <c r="U106" s="760"/>
      <c r="V106" s="758">
        <f t="shared" ref="V106" si="555">SUM(V107:Y108)</f>
        <v>0</v>
      </c>
      <c r="W106" s="759"/>
      <c r="X106" s="759"/>
      <c r="Y106" s="760"/>
      <c r="Z106" s="758">
        <f t="shared" ref="Z106" si="556">SUM(Z107:AC108)</f>
        <v>0</v>
      </c>
      <c r="AA106" s="759"/>
      <c r="AB106" s="759"/>
      <c r="AC106" s="760"/>
      <c r="AD106" s="758">
        <f t="shared" ref="AD106" si="557">SUM(AD107:AG108)</f>
        <v>0</v>
      </c>
      <c r="AE106" s="759"/>
      <c r="AF106" s="759"/>
      <c r="AG106" s="760"/>
      <c r="AH106" s="758">
        <f t="shared" ref="AH106" si="558">SUM(AH107:AK108)</f>
        <v>0</v>
      </c>
      <c r="AI106" s="759"/>
      <c r="AJ106" s="759"/>
      <c r="AK106" s="760"/>
      <c r="AL106" s="758">
        <f t="shared" ref="AL106" si="559">SUM(AL107:AO108)</f>
        <v>0</v>
      </c>
      <c r="AM106" s="759"/>
      <c r="AN106" s="759"/>
      <c r="AO106" s="760"/>
      <c r="AP106" s="758">
        <f t="shared" ref="AP106" si="560">SUM(AP107:AS108)</f>
        <v>0</v>
      </c>
      <c r="AQ106" s="759"/>
      <c r="AR106" s="759"/>
      <c r="AS106" s="760"/>
      <c r="AT106" s="758">
        <f t="shared" ref="AT106" si="561">SUM(AT107:AW108)</f>
        <v>0</v>
      </c>
      <c r="AU106" s="759"/>
      <c r="AV106" s="759"/>
      <c r="AW106" s="760"/>
      <c r="AX106" s="758">
        <f t="shared" ref="AX106" si="562">SUM(AX107:BA108)</f>
        <v>0</v>
      </c>
      <c r="AY106" s="759"/>
      <c r="AZ106" s="759"/>
      <c r="BA106" s="760"/>
      <c r="BB106" s="758">
        <f t="shared" ref="BB106" si="563">SUM(BB107:BE108)</f>
        <v>0</v>
      </c>
      <c r="BC106" s="759"/>
      <c r="BD106" s="759"/>
      <c r="BE106" s="760"/>
      <c r="BF106" s="758">
        <f t="shared" ref="BF106" si="564">SUM(BF107:BI108)</f>
        <v>0</v>
      </c>
      <c r="BG106" s="759"/>
      <c r="BH106" s="759"/>
      <c r="BI106" s="760"/>
      <c r="BJ106" s="758">
        <f t="shared" ref="BJ106" si="565">SUM(BJ107:BM108)</f>
        <v>0</v>
      </c>
      <c r="BK106" s="759"/>
      <c r="BL106" s="759"/>
      <c r="BM106" s="760"/>
      <c r="BN106" s="758">
        <f t="shared" ref="BN106" si="566">SUM(BN107:BQ108)</f>
        <v>0</v>
      </c>
      <c r="BO106" s="759"/>
      <c r="BP106" s="759"/>
      <c r="BQ106" s="760"/>
      <c r="BR106" s="758">
        <f t="shared" ref="BR106" si="567">SUM(BR107:BU108)</f>
        <v>0</v>
      </c>
      <c r="BS106" s="759"/>
      <c r="BT106" s="759"/>
      <c r="BU106" s="760"/>
      <c r="BV106" s="758">
        <f t="shared" ref="BV106" si="568">SUM(BV107:BY108)</f>
        <v>0</v>
      </c>
      <c r="BW106" s="759"/>
      <c r="BX106" s="759"/>
      <c r="BY106" s="760"/>
      <c r="BZ106" s="758">
        <f t="shared" ref="BZ106" si="569">SUM(BZ107:CC108)</f>
        <v>0</v>
      </c>
      <c r="CA106" s="759"/>
      <c r="CB106" s="759"/>
      <c r="CC106" s="760"/>
      <c r="CD106" s="758">
        <f t="shared" ref="CD106" si="570">SUM(CD107:CG108)</f>
        <v>0</v>
      </c>
      <c r="CE106" s="759"/>
      <c r="CF106" s="759"/>
      <c r="CG106" s="760"/>
      <c r="CH106" s="758">
        <f t="shared" ref="CH106" si="571">SUM(CH107:CK108)</f>
        <v>0</v>
      </c>
      <c r="CI106" s="759"/>
      <c r="CJ106" s="759"/>
      <c r="CK106" s="760"/>
      <c r="CL106" s="758">
        <f t="shared" ref="CL106" si="572">SUM(CL107:CO108)</f>
        <v>0</v>
      </c>
      <c r="CM106" s="759"/>
      <c r="CN106" s="759"/>
      <c r="CO106" s="760"/>
      <c r="CP106" s="758">
        <f t="shared" ref="CP106" si="573">SUM(CP107:CS108)</f>
        <v>0</v>
      </c>
      <c r="CQ106" s="759"/>
      <c r="CR106" s="759"/>
      <c r="CS106" s="760"/>
      <c r="CT106" s="758">
        <f t="shared" ref="CT106" si="574">SUM(CT107:CW108)</f>
        <v>0</v>
      </c>
      <c r="CU106" s="759"/>
      <c r="CV106" s="759"/>
      <c r="CW106" s="760"/>
      <c r="CX106" s="758">
        <f t="shared" ref="CX106" si="575">SUM(CX107:DA108)</f>
        <v>0</v>
      </c>
      <c r="CY106" s="759"/>
      <c r="CZ106" s="759"/>
      <c r="DA106" s="760"/>
      <c r="DB106" s="758">
        <f t="shared" ref="DB106" si="576">SUM(DB107:DE108)</f>
        <v>0</v>
      </c>
      <c r="DC106" s="759"/>
      <c r="DD106" s="759"/>
      <c r="DE106" s="760"/>
      <c r="DF106" s="758">
        <f t="shared" ref="DF106" si="577">SUM(DF107:DI108)</f>
        <v>0</v>
      </c>
      <c r="DG106" s="759"/>
      <c r="DH106" s="759"/>
      <c r="DI106" s="760"/>
      <c r="DJ106" s="758">
        <f t="shared" ref="DJ106" si="578">SUM(DJ107:DM108)</f>
        <v>0</v>
      </c>
      <c r="DK106" s="759"/>
      <c r="DL106" s="759"/>
      <c r="DM106" s="760"/>
      <c r="DN106" s="758">
        <f t="shared" ref="DN106" si="579">SUM(DN107:DQ108)</f>
        <v>0</v>
      </c>
      <c r="DO106" s="759"/>
      <c r="DP106" s="759"/>
      <c r="DQ106" s="760"/>
      <c r="DR106" s="758">
        <f t="shared" ref="DR106" si="580">SUM(DR107:DU108)</f>
        <v>0</v>
      </c>
      <c r="DS106" s="759"/>
      <c r="DT106" s="759"/>
      <c r="DU106" s="760"/>
      <c r="DV106" s="758">
        <f t="shared" ref="DV106" si="581">SUM(DV107:DY108)</f>
        <v>0</v>
      </c>
      <c r="DW106" s="759"/>
      <c r="DX106" s="759"/>
      <c r="DY106" s="760"/>
      <c r="DZ106" s="758">
        <f t="shared" ref="DZ106" si="582">SUM(DZ107:EC108)</f>
        <v>0</v>
      </c>
      <c r="EA106" s="759"/>
      <c r="EB106" s="759"/>
      <c r="EC106" s="760"/>
      <c r="ED106" s="758">
        <f t="shared" ref="ED106" si="583">SUM(ED107:EG108)</f>
        <v>0</v>
      </c>
      <c r="EE106" s="759"/>
      <c r="EF106" s="759"/>
      <c r="EG106" s="760"/>
      <c r="EH106" s="758">
        <f t="shared" ref="EH106" si="584">SUM(EH107:EK108)</f>
        <v>0</v>
      </c>
      <c r="EI106" s="759"/>
      <c r="EJ106" s="759"/>
      <c r="EK106" s="760"/>
      <c r="EL106" s="758">
        <f t="shared" ref="EL106" si="585">SUM(EL107:EO108)</f>
        <v>0</v>
      </c>
      <c r="EM106" s="759"/>
      <c r="EN106" s="759"/>
      <c r="EO106" s="760"/>
      <c r="EP106" s="758">
        <f t="shared" ref="EP106" si="586">SUM(EP107:ES108)</f>
        <v>0</v>
      </c>
      <c r="EQ106" s="759"/>
      <c r="ER106" s="759"/>
      <c r="ES106" s="760"/>
      <c r="ET106" s="758">
        <f t="shared" ref="ET106" si="587">SUM(ET107:EW108)</f>
        <v>0</v>
      </c>
      <c r="EU106" s="759"/>
      <c r="EV106" s="759"/>
      <c r="EW106" s="760"/>
      <c r="EX106" s="758">
        <f t="shared" ref="EX106" si="588">SUM(EX107:FA108)</f>
        <v>0</v>
      </c>
      <c r="EY106" s="759"/>
      <c r="EZ106" s="759"/>
      <c r="FA106" s="760"/>
      <c r="FB106" s="758">
        <f t="shared" ref="FB106" si="589">SUM(FB107:FE108)</f>
        <v>0</v>
      </c>
      <c r="FC106" s="759"/>
      <c r="FD106" s="759"/>
      <c r="FE106" s="760"/>
      <c r="FF106" s="758">
        <f t="shared" ref="FF106" si="590">SUM(FF107:FI108)</f>
        <v>0</v>
      </c>
      <c r="FG106" s="759"/>
      <c r="FH106" s="759"/>
      <c r="FI106" s="760"/>
      <c r="FJ106" s="758">
        <f t="shared" ref="FJ106" si="591">SUM(FJ107:FM108)</f>
        <v>0</v>
      </c>
      <c r="FK106" s="759"/>
      <c r="FL106" s="759"/>
      <c r="FM106" s="760"/>
      <c r="FN106" s="758">
        <f t="shared" ref="FN106" si="592">SUM(FN107:FQ108)</f>
        <v>0</v>
      </c>
      <c r="FO106" s="759"/>
      <c r="FP106" s="759"/>
      <c r="FQ106" s="760"/>
      <c r="FR106" s="758">
        <f t="shared" ref="FR106" si="593">SUM(FR107:FU108)</f>
        <v>0</v>
      </c>
      <c r="FS106" s="759"/>
      <c r="FT106" s="759"/>
      <c r="FU106" s="760"/>
      <c r="FV106" s="758">
        <f t="shared" ref="FV106" si="594">SUM(FV107:FY108)</f>
        <v>0</v>
      </c>
      <c r="FW106" s="759"/>
      <c r="FX106" s="759"/>
      <c r="FY106" s="760"/>
      <c r="FZ106" s="758">
        <f t="shared" ref="FZ106" si="595">SUM(FZ107:GC108)</f>
        <v>0</v>
      </c>
      <c r="GA106" s="759"/>
      <c r="GB106" s="759"/>
      <c r="GC106" s="760"/>
      <c r="GD106" s="758">
        <f t="shared" ref="GD106" si="596">SUM(GD107:GG108)</f>
        <v>0</v>
      </c>
      <c r="GE106" s="759"/>
      <c r="GF106" s="759"/>
      <c r="GG106" s="760"/>
      <c r="GH106" s="758">
        <f t="shared" ref="GH106" si="597">SUM(GH107:GK108)</f>
        <v>0</v>
      </c>
      <c r="GI106" s="759"/>
      <c r="GJ106" s="759"/>
      <c r="GK106" s="760"/>
      <c r="GL106" s="758">
        <f t="shared" ref="GL106" si="598">SUM(GL107:GO108)</f>
        <v>0</v>
      </c>
      <c r="GM106" s="759"/>
      <c r="GN106" s="759"/>
      <c r="GO106" s="760"/>
      <c r="GP106" s="758">
        <f t="shared" ref="GP106" si="599">SUM(GP107:GS108)</f>
        <v>0</v>
      </c>
      <c r="GQ106" s="759"/>
      <c r="GR106" s="759"/>
      <c r="GS106" s="760"/>
      <c r="GT106" s="758">
        <f t="shared" ref="GT106" si="600">SUM(GT107:GW108)</f>
        <v>0</v>
      </c>
      <c r="GU106" s="759"/>
      <c r="GV106" s="759"/>
      <c r="GW106" s="760"/>
      <c r="GX106" s="758">
        <f t="shared" ref="GX106" si="601">SUM(GX107:HA108)</f>
        <v>0</v>
      </c>
      <c r="GY106" s="759"/>
      <c r="GZ106" s="759"/>
      <c r="HA106" s="760"/>
      <c r="HB106" s="758">
        <f t="shared" ref="HB106" si="602">SUM(HB107:HE108)</f>
        <v>0</v>
      </c>
      <c r="HC106" s="759"/>
      <c r="HD106" s="759"/>
      <c r="HE106" s="760"/>
      <c r="HF106" s="758">
        <f t="shared" ref="HF106" si="603">SUM(HF107:HI108)</f>
        <v>0</v>
      </c>
      <c r="HG106" s="759"/>
      <c r="HH106" s="759"/>
      <c r="HI106" s="760"/>
      <c r="HJ106" s="758">
        <f t="shared" ref="HJ106" si="604">SUM(HJ107:HM108)</f>
        <v>0</v>
      </c>
      <c r="HK106" s="759"/>
      <c r="HL106" s="759"/>
      <c r="HM106" s="760"/>
      <c r="HN106" s="758">
        <f t="shared" ref="HN106" si="605">SUM(HN107:HQ108)</f>
        <v>0</v>
      </c>
      <c r="HO106" s="759"/>
      <c r="HP106" s="759"/>
      <c r="HQ106" s="760"/>
      <c r="HR106" s="758">
        <f t="shared" ref="HR106" si="606">SUM(HR107:HU108)</f>
        <v>0</v>
      </c>
      <c r="HS106" s="759"/>
      <c r="HT106" s="759"/>
      <c r="HU106" s="760"/>
      <c r="HV106" s="758">
        <f t="shared" ref="HV106" si="607">SUM(HV107:HY108)</f>
        <v>0</v>
      </c>
      <c r="HW106" s="759"/>
      <c r="HX106" s="759"/>
      <c r="HY106" s="760"/>
      <c r="HZ106" s="758">
        <f t="shared" ref="HZ106" si="608">SUM(HZ107:IC108)</f>
        <v>0</v>
      </c>
      <c r="IA106" s="759"/>
      <c r="IB106" s="759"/>
      <c r="IC106" s="760"/>
      <c r="ID106" s="758">
        <f t="shared" ref="ID106" si="609">SUM(ID107:IG108)</f>
        <v>0</v>
      </c>
      <c r="IE106" s="759"/>
      <c r="IF106" s="759"/>
      <c r="IG106" s="760"/>
      <c r="IH106" s="758">
        <f t="shared" ref="IH106" si="610">SUM(IH107:IK108)</f>
        <v>0</v>
      </c>
      <c r="II106" s="759"/>
      <c r="IJ106" s="759"/>
      <c r="IK106" s="760"/>
      <c r="IL106" s="758">
        <f t="shared" ref="IL106" si="611">SUM(IL107:IO108)</f>
        <v>0</v>
      </c>
      <c r="IM106" s="759"/>
      <c r="IN106" s="759"/>
      <c r="IO106" s="760"/>
      <c r="IP106" s="758">
        <f t="shared" ref="IP106" si="612">SUM(IP107:IS108)</f>
        <v>0</v>
      </c>
      <c r="IQ106" s="759"/>
      <c r="IR106" s="759"/>
      <c r="IS106" s="760"/>
      <c r="IT106" s="758">
        <f t="shared" ref="IT106" si="613">SUM(IT107:IW108)</f>
        <v>0</v>
      </c>
      <c r="IU106" s="759"/>
      <c r="IV106" s="759"/>
      <c r="IW106" s="760"/>
      <c r="IX106" s="758">
        <f t="shared" ref="IX106" si="614">SUM(IX107:JA108)</f>
        <v>0</v>
      </c>
      <c r="IY106" s="759"/>
      <c r="IZ106" s="759"/>
      <c r="JA106" s="760"/>
      <c r="JB106" s="758">
        <f t="shared" ref="JB106" si="615">SUM(JB107:JE108)</f>
        <v>0</v>
      </c>
      <c r="JC106" s="759"/>
      <c r="JD106" s="759"/>
      <c r="JE106" s="760"/>
      <c r="JF106" s="758">
        <f t="shared" ref="JF106" si="616">SUM(JF107:JI108)</f>
        <v>0</v>
      </c>
      <c r="JG106" s="759"/>
      <c r="JH106" s="759"/>
      <c r="JI106" s="760"/>
      <c r="JJ106" s="758">
        <f t="shared" ref="JJ106" si="617">SUM(JJ107:JM108)</f>
        <v>0</v>
      </c>
      <c r="JK106" s="759"/>
      <c r="JL106" s="759"/>
      <c r="JM106" s="760"/>
      <c r="JN106" s="758">
        <f t="shared" ref="JN106" si="618">SUM(JN107:JQ108)</f>
        <v>0</v>
      </c>
      <c r="JO106" s="759"/>
      <c r="JP106" s="759"/>
      <c r="JQ106" s="760"/>
      <c r="JR106" s="758">
        <f t="shared" ref="JR106" si="619">SUM(JR107:JU108)</f>
        <v>0</v>
      </c>
      <c r="JS106" s="759"/>
      <c r="JT106" s="759"/>
      <c r="JU106" s="760"/>
      <c r="JV106" s="758">
        <f t="shared" ref="JV106" si="620">SUM(JV107:JY108)</f>
        <v>0</v>
      </c>
      <c r="JW106" s="759"/>
      <c r="JX106" s="759"/>
      <c r="JY106" s="760"/>
      <c r="JZ106" s="758">
        <f t="shared" ref="JZ106" si="621">SUM(JZ107:KC108)</f>
        <v>0</v>
      </c>
      <c r="KA106" s="759"/>
      <c r="KB106" s="759"/>
      <c r="KC106" s="760"/>
      <c r="KD106" s="758">
        <f t="shared" ref="KD106" si="622">SUM(KD107:KG108)</f>
        <v>0</v>
      </c>
      <c r="KE106" s="759"/>
      <c r="KF106" s="759"/>
      <c r="KG106" s="760"/>
      <c r="KH106" s="758">
        <f t="shared" ref="KH106" si="623">SUM(KH107:KK108)</f>
        <v>0</v>
      </c>
      <c r="KI106" s="759"/>
      <c r="KJ106" s="759"/>
      <c r="KK106" s="760"/>
      <c r="KL106" s="758">
        <f t="shared" ref="KL106" si="624">SUM(KL107:KO108)</f>
        <v>0</v>
      </c>
      <c r="KM106" s="759"/>
      <c r="KN106" s="759"/>
      <c r="KO106" s="760"/>
      <c r="KP106" s="758">
        <f t="shared" ref="KP106" si="625">SUM(KP107:KS108)</f>
        <v>0</v>
      </c>
      <c r="KQ106" s="759"/>
      <c r="KR106" s="759"/>
      <c r="KS106" s="760"/>
      <c r="KT106" s="758">
        <f t="shared" ref="KT106" si="626">SUM(KT107:KW108)</f>
        <v>0</v>
      </c>
      <c r="KU106" s="759"/>
      <c r="KV106" s="759"/>
      <c r="KW106" s="760"/>
      <c r="KX106" s="758">
        <f t="shared" ref="KX106" si="627">SUM(KX107:LA108)</f>
        <v>0</v>
      </c>
      <c r="KY106" s="759"/>
      <c r="KZ106" s="759"/>
      <c r="LA106" s="760"/>
      <c r="LB106" s="758">
        <f t="shared" ref="LB106" si="628">SUM(LB107:LE108)</f>
        <v>0</v>
      </c>
      <c r="LC106" s="759"/>
      <c r="LD106" s="759"/>
      <c r="LE106" s="760"/>
      <c r="LF106" s="758">
        <f t="shared" ref="LF106" si="629">SUM(LF107:LI108)</f>
        <v>0</v>
      </c>
      <c r="LG106" s="759"/>
      <c r="LH106" s="759"/>
      <c r="LI106" s="760"/>
      <c r="LJ106" s="758">
        <f t="shared" ref="LJ106" si="630">SUM(LJ107:LM108)</f>
        <v>0</v>
      </c>
      <c r="LK106" s="759"/>
      <c r="LL106" s="759"/>
      <c r="LM106" s="760"/>
    </row>
    <row r="107" spans="1:325">
      <c r="A107" s="474"/>
      <c r="B107" s="545" t="s">
        <v>578</v>
      </c>
      <c r="C107" s="546" t="s">
        <v>587</v>
      </c>
      <c r="D107" s="549">
        <f t="shared" si="314"/>
        <v>0</v>
      </c>
      <c r="E107" s="544">
        <f ca="1">IFERROR(D107/$D$95,"")</f>
        <v>0</v>
      </c>
      <c r="F107" s="757"/>
      <c r="G107" s="745"/>
      <c r="H107" s="745"/>
      <c r="I107" s="746"/>
      <c r="J107" s="756"/>
      <c r="K107" s="745"/>
      <c r="L107" s="745"/>
      <c r="M107" s="746"/>
      <c r="N107" s="756"/>
      <c r="O107" s="745"/>
      <c r="P107" s="745"/>
      <c r="Q107" s="746"/>
      <c r="R107" s="756"/>
      <c r="S107" s="745"/>
      <c r="T107" s="745"/>
      <c r="U107" s="746"/>
      <c r="V107" s="756"/>
      <c r="W107" s="745"/>
      <c r="X107" s="745"/>
      <c r="Y107" s="746"/>
      <c r="Z107" s="756"/>
      <c r="AA107" s="745"/>
      <c r="AB107" s="745"/>
      <c r="AC107" s="746"/>
      <c r="AD107" s="756"/>
      <c r="AE107" s="745"/>
      <c r="AF107" s="745"/>
      <c r="AG107" s="746"/>
      <c r="AH107" s="756"/>
      <c r="AI107" s="745"/>
      <c r="AJ107" s="745"/>
      <c r="AK107" s="746"/>
      <c r="AL107" s="756"/>
      <c r="AM107" s="745"/>
      <c r="AN107" s="745"/>
      <c r="AO107" s="746"/>
      <c r="AP107" s="756"/>
      <c r="AQ107" s="745"/>
      <c r="AR107" s="745"/>
      <c r="AS107" s="746"/>
      <c r="AT107" s="756"/>
      <c r="AU107" s="745"/>
      <c r="AV107" s="745"/>
      <c r="AW107" s="746"/>
      <c r="AX107" s="756"/>
      <c r="AY107" s="745"/>
      <c r="AZ107" s="745"/>
      <c r="BA107" s="746"/>
      <c r="BB107" s="756"/>
      <c r="BC107" s="745"/>
      <c r="BD107" s="745"/>
      <c r="BE107" s="746"/>
      <c r="BF107" s="756"/>
      <c r="BG107" s="745"/>
      <c r="BH107" s="745"/>
      <c r="BI107" s="746"/>
      <c r="BJ107" s="756"/>
      <c r="BK107" s="745"/>
      <c r="BL107" s="745"/>
      <c r="BM107" s="746"/>
      <c r="BN107" s="756"/>
      <c r="BO107" s="745"/>
      <c r="BP107" s="745"/>
      <c r="BQ107" s="746"/>
      <c r="BR107" s="756"/>
      <c r="BS107" s="745"/>
      <c r="BT107" s="745"/>
      <c r="BU107" s="746"/>
      <c r="BV107" s="756"/>
      <c r="BW107" s="745"/>
      <c r="BX107" s="745"/>
      <c r="BY107" s="746"/>
      <c r="BZ107" s="756"/>
      <c r="CA107" s="745"/>
      <c r="CB107" s="745"/>
      <c r="CC107" s="746"/>
      <c r="CD107" s="756"/>
      <c r="CE107" s="745"/>
      <c r="CF107" s="745"/>
      <c r="CG107" s="746"/>
      <c r="CH107" s="756"/>
      <c r="CI107" s="745"/>
      <c r="CJ107" s="745"/>
      <c r="CK107" s="746"/>
      <c r="CL107" s="756"/>
      <c r="CM107" s="745"/>
      <c r="CN107" s="745"/>
      <c r="CO107" s="746"/>
      <c r="CP107" s="756"/>
      <c r="CQ107" s="745"/>
      <c r="CR107" s="745"/>
      <c r="CS107" s="746"/>
      <c r="CT107" s="756"/>
      <c r="CU107" s="745"/>
      <c r="CV107" s="745"/>
      <c r="CW107" s="746"/>
      <c r="CX107" s="756"/>
      <c r="CY107" s="745"/>
      <c r="CZ107" s="745"/>
      <c r="DA107" s="746"/>
      <c r="DB107" s="756"/>
      <c r="DC107" s="745"/>
      <c r="DD107" s="745"/>
      <c r="DE107" s="746"/>
      <c r="DF107" s="756"/>
      <c r="DG107" s="745"/>
      <c r="DH107" s="745"/>
      <c r="DI107" s="746"/>
      <c r="DJ107" s="756"/>
      <c r="DK107" s="745"/>
      <c r="DL107" s="745"/>
      <c r="DM107" s="746"/>
      <c r="DN107" s="756"/>
      <c r="DO107" s="745"/>
      <c r="DP107" s="745"/>
      <c r="DQ107" s="746"/>
      <c r="DR107" s="756"/>
      <c r="DS107" s="745"/>
      <c r="DT107" s="745"/>
      <c r="DU107" s="746"/>
      <c r="DV107" s="756"/>
      <c r="DW107" s="745"/>
      <c r="DX107" s="745"/>
      <c r="DY107" s="746"/>
      <c r="DZ107" s="756"/>
      <c r="EA107" s="745"/>
      <c r="EB107" s="745"/>
      <c r="EC107" s="746"/>
      <c r="ED107" s="756"/>
      <c r="EE107" s="745"/>
      <c r="EF107" s="745"/>
      <c r="EG107" s="746"/>
      <c r="EH107" s="756"/>
      <c r="EI107" s="745"/>
      <c r="EJ107" s="745"/>
      <c r="EK107" s="746"/>
      <c r="EL107" s="756"/>
      <c r="EM107" s="745"/>
      <c r="EN107" s="745"/>
      <c r="EO107" s="746"/>
      <c r="EP107" s="756"/>
      <c r="EQ107" s="745"/>
      <c r="ER107" s="745"/>
      <c r="ES107" s="746"/>
      <c r="ET107" s="756"/>
      <c r="EU107" s="745"/>
      <c r="EV107" s="745"/>
      <c r="EW107" s="746"/>
      <c r="EX107" s="756"/>
      <c r="EY107" s="745"/>
      <c r="EZ107" s="745"/>
      <c r="FA107" s="746"/>
      <c r="FB107" s="756"/>
      <c r="FC107" s="745"/>
      <c r="FD107" s="745"/>
      <c r="FE107" s="746"/>
      <c r="FF107" s="756"/>
      <c r="FG107" s="745"/>
      <c r="FH107" s="745"/>
      <c r="FI107" s="746"/>
      <c r="FJ107" s="756"/>
      <c r="FK107" s="745"/>
      <c r="FL107" s="745"/>
      <c r="FM107" s="746"/>
      <c r="FN107" s="756"/>
      <c r="FO107" s="745"/>
      <c r="FP107" s="745"/>
      <c r="FQ107" s="746"/>
      <c r="FR107" s="756"/>
      <c r="FS107" s="745"/>
      <c r="FT107" s="745"/>
      <c r="FU107" s="746"/>
      <c r="FV107" s="756"/>
      <c r="FW107" s="745"/>
      <c r="FX107" s="745"/>
      <c r="FY107" s="746"/>
      <c r="FZ107" s="756"/>
      <c r="GA107" s="745"/>
      <c r="GB107" s="745"/>
      <c r="GC107" s="746"/>
      <c r="GD107" s="756"/>
      <c r="GE107" s="745"/>
      <c r="GF107" s="745"/>
      <c r="GG107" s="746"/>
      <c r="GH107" s="756"/>
      <c r="GI107" s="745"/>
      <c r="GJ107" s="745"/>
      <c r="GK107" s="746"/>
      <c r="GL107" s="756"/>
      <c r="GM107" s="745"/>
      <c r="GN107" s="745"/>
      <c r="GO107" s="746"/>
      <c r="GP107" s="756"/>
      <c r="GQ107" s="745"/>
      <c r="GR107" s="745"/>
      <c r="GS107" s="746"/>
      <c r="GT107" s="756"/>
      <c r="GU107" s="745"/>
      <c r="GV107" s="745"/>
      <c r="GW107" s="746"/>
      <c r="GX107" s="756"/>
      <c r="GY107" s="745"/>
      <c r="GZ107" s="745"/>
      <c r="HA107" s="746"/>
      <c r="HB107" s="756"/>
      <c r="HC107" s="745"/>
      <c r="HD107" s="745"/>
      <c r="HE107" s="746"/>
      <c r="HF107" s="756"/>
      <c r="HG107" s="745"/>
      <c r="HH107" s="745"/>
      <c r="HI107" s="746"/>
      <c r="HJ107" s="756"/>
      <c r="HK107" s="745"/>
      <c r="HL107" s="745"/>
      <c r="HM107" s="746"/>
      <c r="HN107" s="756"/>
      <c r="HO107" s="745"/>
      <c r="HP107" s="745"/>
      <c r="HQ107" s="746"/>
      <c r="HR107" s="756"/>
      <c r="HS107" s="745"/>
      <c r="HT107" s="745"/>
      <c r="HU107" s="746"/>
      <c r="HV107" s="756"/>
      <c r="HW107" s="745"/>
      <c r="HX107" s="745"/>
      <c r="HY107" s="746"/>
      <c r="HZ107" s="756"/>
      <c r="IA107" s="745"/>
      <c r="IB107" s="745"/>
      <c r="IC107" s="746"/>
      <c r="ID107" s="756"/>
      <c r="IE107" s="745"/>
      <c r="IF107" s="745"/>
      <c r="IG107" s="746"/>
      <c r="IH107" s="756"/>
      <c r="II107" s="745"/>
      <c r="IJ107" s="745"/>
      <c r="IK107" s="746"/>
      <c r="IL107" s="756"/>
      <c r="IM107" s="745"/>
      <c r="IN107" s="745"/>
      <c r="IO107" s="746"/>
      <c r="IP107" s="756"/>
      <c r="IQ107" s="745"/>
      <c r="IR107" s="745"/>
      <c r="IS107" s="746"/>
      <c r="IT107" s="756"/>
      <c r="IU107" s="745"/>
      <c r="IV107" s="745"/>
      <c r="IW107" s="746"/>
      <c r="IX107" s="756"/>
      <c r="IY107" s="745"/>
      <c r="IZ107" s="745"/>
      <c r="JA107" s="746"/>
      <c r="JB107" s="756"/>
      <c r="JC107" s="745"/>
      <c r="JD107" s="745"/>
      <c r="JE107" s="746"/>
      <c r="JF107" s="756"/>
      <c r="JG107" s="745"/>
      <c r="JH107" s="745"/>
      <c r="JI107" s="746"/>
      <c r="JJ107" s="756"/>
      <c r="JK107" s="745"/>
      <c r="JL107" s="745"/>
      <c r="JM107" s="746"/>
      <c r="JN107" s="756"/>
      <c r="JO107" s="745"/>
      <c r="JP107" s="745"/>
      <c r="JQ107" s="746"/>
      <c r="JR107" s="756"/>
      <c r="JS107" s="745"/>
      <c r="JT107" s="745"/>
      <c r="JU107" s="746"/>
      <c r="JV107" s="756"/>
      <c r="JW107" s="745"/>
      <c r="JX107" s="745"/>
      <c r="JY107" s="746"/>
      <c r="JZ107" s="756"/>
      <c r="KA107" s="745"/>
      <c r="KB107" s="745"/>
      <c r="KC107" s="746"/>
      <c r="KD107" s="756"/>
      <c r="KE107" s="745"/>
      <c r="KF107" s="745"/>
      <c r="KG107" s="746"/>
      <c r="KH107" s="756"/>
      <c r="KI107" s="745"/>
      <c r="KJ107" s="745"/>
      <c r="KK107" s="746"/>
      <c r="KL107" s="756"/>
      <c r="KM107" s="745"/>
      <c r="KN107" s="745"/>
      <c r="KO107" s="746"/>
      <c r="KP107" s="756"/>
      <c r="KQ107" s="745"/>
      <c r="KR107" s="745"/>
      <c r="KS107" s="746"/>
      <c r="KT107" s="756"/>
      <c r="KU107" s="745"/>
      <c r="KV107" s="745"/>
      <c r="KW107" s="746"/>
      <c r="KX107" s="756"/>
      <c r="KY107" s="745"/>
      <c r="KZ107" s="745"/>
      <c r="LA107" s="746"/>
      <c r="LB107" s="756"/>
      <c r="LC107" s="745"/>
      <c r="LD107" s="745"/>
      <c r="LE107" s="746"/>
      <c r="LF107" s="756"/>
      <c r="LG107" s="745"/>
      <c r="LH107" s="745"/>
      <c r="LI107" s="746"/>
      <c r="LJ107" s="756"/>
      <c r="LK107" s="745"/>
      <c r="LL107" s="745"/>
      <c r="LM107" s="746"/>
    </row>
    <row r="108" spans="1:325">
      <c r="A108" s="474"/>
      <c r="B108" s="545" t="s">
        <v>579</v>
      </c>
      <c r="C108" s="546" t="s">
        <v>587</v>
      </c>
      <c r="D108" s="549">
        <f t="shared" si="314"/>
        <v>0</v>
      </c>
      <c r="E108" s="544">
        <f ca="1">IFERROR(D108/$D$95,"")</f>
        <v>0</v>
      </c>
      <c r="F108" s="757"/>
      <c r="G108" s="745"/>
      <c r="H108" s="745"/>
      <c r="I108" s="746"/>
      <c r="J108" s="756"/>
      <c r="K108" s="745"/>
      <c r="L108" s="745"/>
      <c r="M108" s="746"/>
      <c r="N108" s="756"/>
      <c r="O108" s="745"/>
      <c r="P108" s="745"/>
      <c r="Q108" s="746"/>
      <c r="R108" s="756"/>
      <c r="S108" s="745"/>
      <c r="T108" s="745"/>
      <c r="U108" s="746"/>
      <c r="V108" s="756"/>
      <c r="W108" s="745"/>
      <c r="X108" s="745"/>
      <c r="Y108" s="746"/>
      <c r="Z108" s="756"/>
      <c r="AA108" s="745"/>
      <c r="AB108" s="745"/>
      <c r="AC108" s="746"/>
      <c r="AD108" s="756"/>
      <c r="AE108" s="745"/>
      <c r="AF108" s="745"/>
      <c r="AG108" s="746"/>
      <c r="AH108" s="756"/>
      <c r="AI108" s="745"/>
      <c r="AJ108" s="745"/>
      <c r="AK108" s="746"/>
      <c r="AL108" s="756"/>
      <c r="AM108" s="745"/>
      <c r="AN108" s="745"/>
      <c r="AO108" s="746"/>
      <c r="AP108" s="756"/>
      <c r="AQ108" s="745"/>
      <c r="AR108" s="745"/>
      <c r="AS108" s="746"/>
      <c r="AT108" s="756"/>
      <c r="AU108" s="745"/>
      <c r="AV108" s="745"/>
      <c r="AW108" s="746"/>
      <c r="AX108" s="756"/>
      <c r="AY108" s="745"/>
      <c r="AZ108" s="745"/>
      <c r="BA108" s="746"/>
      <c r="BB108" s="756"/>
      <c r="BC108" s="745"/>
      <c r="BD108" s="745"/>
      <c r="BE108" s="746"/>
      <c r="BF108" s="756"/>
      <c r="BG108" s="745"/>
      <c r="BH108" s="745"/>
      <c r="BI108" s="746"/>
      <c r="BJ108" s="756"/>
      <c r="BK108" s="745"/>
      <c r="BL108" s="745"/>
      <c r="BM108" s="746"/>
      <c r="BN108" s="756"/>
      <c r="BO108" s="745"/>
      <c r="BP108" s="745"/>
      <c r="BQ108" s="746"/>
      <c r="BR108" s="756"/>
      <c r="BS108" s="745"/>
      <c r="BT108" s="745"/>
      <c r="BU108" s="746"/>
      <c r="BV108" s="756"/>
      <c r="BW108" s="745"/>
      <c r="BX108" s="745"/>
      <c r="BY108" s="746"/>
      <c r="BZ108" s="756"/>
      <c r="CA108" s="745"/>
      <c r="CB108" s="745"/>
      <c r="CC108" s="746"/>
      <c r="CD108" s="756"/>
      <c r="CE108" s="745"/>
      <c r="CF108" s="745"/>
      <c r="CG108" s="746"/>
      <c r="CH108" s="756"/>
      <c r="CI108" s="745"/>
      <c r="CJ108" s="745"/>
      <c r="CK108" s="746"/>
      <c r="CL108" s="756"/>
      <c r="CM108" s="745"/>
      <c r="CN108" s="745"/>
      <c r="CO108" s="746"/>
      <c r="CP108" s="756"/>
      <c r="CQ108" s="745"/>
      <c r="CR108" s="745"/>
      <c r="CS108" s="746"/>
      <c r="CT108" s="756"/>
      <c r="CU108" s="745"/>
      <c r="CV108" s="745"/>
      <c r="CW108" s="746"/>
      <c r="CX108" s="756"/>
      <c r="CY108" s="745"/>
      <c r="CZ108" s="745"/>
      <c r="DA108" s="746"/>
      <c r="DB108" s="756"/>
      <c r="DC108" s="745"/>
      <c r="DD108" s="745"/>
      <c r="DE108" s="746"/>
      <c r="DF108" s="756"/>
      <c r="DG108" s="745"/>
      <c r="DH108" s="745"/>
      <c r="DI108" s="746"/>
      <c r="DJ108" s="756"/>
      <c r="DK108" s="745"/>
      <c r="DL108" s="745"/>
      <c r="DM108" s="746"/>
      <c r="DN108" s="756"/>
      <c r="DO108" s="745"/>
      <c r="DP108" s="745"/>
      <c r="DQ108" s="746"/>
      <c r="DR108" s="756"/>
      <c r="DS108" s="745"/>
      <c r="DT108" s="745"/>
      <c r="DU108" s="746"/>
      <c r="DV108" s="756"/>
      <c r="DW108" s="745"/>
      <c r="DX108" s="745"/>
      <c r="DY108" s="746"/>
      <c r="DZ108" s="756"/>
      <c r="EA108" s="745"/>
      <c r="EB108" s="745"/>
      <c r="EC108" s="746"/>
      <c r="ED108" s="756"/>
      <c r="EE108" s="745"/>
      <c r="EF108" s="745"/>
      <c r="EG108" s="746"/>
      <c r="EH108" s="756"/>
      <c r="EI108" s="745"/>
      <c r="EJ108" s="745"/>
      <c r="EK108" s="746"/>
      <c r="EL108" s="756"/>
      <c r="EM108" s="745"/>
      <c r="EN108" s="745"/>
      <c r="EO108" s="746"/>
      <c r="EP108" s="756"/>
      <c r="EQ108" s="745"/>
      <c r="ER108" s="745"/>
      <c r="ES108" s="746"/>
      <c r="ET108" s="756"/>
      <c r="EU108" s="745"/>
      <c r="EV108" s="745"/>
      <c r="EW108" s="746"/>
      <c r="EX108" s="756"/>
      <c r="EY108" s="745"/>
      <c r="EZ108" s="745"/>
      <c r="FA108" s="746"/>
      <c r="FB108" s="756"/>
      <c r="FC108" s="745"/>
      <c r="FD108" s="745"/>
      <c r="FE108" s="746"/>
      <c r="FF108" s="756"/>
      <c r="FG108" s="745"/>
      <c r="FH108" s="745"/>
      <c r="FI108" s="746"/>
      <c r="FJ108" s="756"/>
      <c r="FK108" s="745"/>
      <c r="FL108" s="745"/>
      <c r="FM108" s="746"/>
      <c r="FN108" s="756"/>
      <c r="FO108" s="745"/>
      <c r="FP108" s="745"/>
      <c r="FQ108" s="746"/>
      <c r="FR108" s="756"/>
      <c r="FS108" s="745"/>
      <c r="FT108" s="745"/>
      <c r="FU108" s="746"/>
      <c r="FV108" s="756"/>
      <c r="FW108" s="745"/>
      <c r="FX108" s="745"/>
      <c r="FY108" s="746"/>
      <c r="FZ108" s="756"/>
      <c r="GA108" s="745"/>
      <c r="GB108" s="745"/>
      <c r="GC108" s="746"/>
      <c r="GD108" s="756"/>
      <c r="GE108" s="745"/>
      <c r="GF108" s="745"/>
      <c r="GG108" s="746"/>
      <c r="GH108" s="756"/>
      <c r="GI108" s="745"/>
      <c r="GJ108" s="745"/>
      <c r="GK108" s="746"/>
      <c r="GL108" s="756"/>
      <c r="GM108" s="745"/>
      <c r="GN108" s="745"/>
      <c r="GO108" s="746"/>
      <c r="GP108" s="756"/>
      <c r="GQ108" s="745"/>
      <c r="GR108" s="745"/>
      <c r="GS108" s="746"/>
      <c r="GT108" s="756"/>
      <c r="GU108" s="745"/>
      <c r="GV108" s="745"/>
      <c r="GW108" s="746"/>
      <c r="GX108" s="756"/>
      <c r="GY108" s="745"/>
      <c r="GZ108" s="745"/>
      <c r="HA108" s="746"/>
      <c r="HB108" s="756"/>
      <c r="HC108" s="745"/>
      <c r="HD108" s="745"/>
      <c r="HE108" s="746"/>
      <c r="HF108" s="756"/>
      <c r="HG108" s="745"/>
      <c r="HH108" s="745"/>
      <c r="HI108" s="746"/>
      <c r="HJ108" s="756"/>
      <c r="HK108" s="745"/>
      <c r="HL108" s="745"/>
      <c r="HM108" s="746"/>
      <c r="HN108" s="756"/>
      <c r="HO108" s="745"/>
      <c r="HP108" s="745"/>
      <c r="HQ108" s="746"/>
      <c r="HR108" s="756"/>
      <c r="HS108" s="745"/>
      <c r="HT108" s="745"/>
      <c r="HU108" s="746"/>
      <c r="HV108" s="756"/>
      <c r="HW108" s="745"/>
      <c r="HX108" s="745"/>
      <c r="HY108" s="746"/>
      <c r="HZ108" s="756"/>
      <c r="IA108" s="745"/>
      <c r="IB108" s="745"/>
      <c r="IC108" s="746"/>
      <c r="ID108" s="756"/>
      <c r="IE108" s="745"/>
      <c r="IF108" s="745"/>
      <c r="IG108" s="746"/>
      <c r="IH108" s="756"/>
      <c r="II108" s="745"/>
      <c r="IJ108" s="745"/>
      <c r="IK108" s="746"/>
      <c r="IL108" s="756"/>
      <c r="IM108" s="745"/>
      <c r="IN108" s="745"/>
      <c r="IO108" s="746"/>
      <c r="IP108" s="756"/>
      <c r="IQ108" s="745"/>
      <c r="IR108" s="745"/>
      <c r="IS108" s="746"/>
      <c r="IT108" s="756"/>
      <c r="IU108" s="745"/>
      <c r="IV108" s="745"/>
      <c r="IW108" s="746"/>
      <c r="IX108" s="756"/>
      <c r="IY108" s="745"/>
      <c r="IZ108" s="745"/>
      <c r="JA108" s="746"/>
      <c r="JB108" s="756"/>
      <c r="JC108" s="745"/>
      <c r="JD108" s="745"/>
      <c r="JE108" s="746"/>
      <c r="JF108" s="756"/>
      <c r="JG108" s="745"/>
      <c r="JH108" s="745"/>
      <c r="JI108" s="746"/>
      <c r="JJ108" s="756"/>
      <c r="JK108" s="745"/>
      <c r="JL108" s="745"/>
      <c r="JM108" s="746"/>
      <c r="JN108" s="756"/>
      <c r="JO108" s="745"/>
      <c r="JP108" s="745"/>
      <c r="JQ108" s="746"/>
      <c r="JR108" s="756"/>
      <c r="JS108" s="745"/>
      <c r="JT108" s="745"/>
      <c r="JU108" s="746"/>
      <c r="JV108" s="756"/>
      <c r="JW108" s="745"/>
      <c r="JX108" s="745"/>
      <c r="JY108" s="746"/>
      <c r="JZ108" s="756"/>
      <c r="KA108" s="745"/>
      <c r="KB108" s="745"/>
      <c r="KC108" s="746"/>
      <c r="KD108" s="756"/>
      <c r="KE108" s="745"/>
      <c r="KF108" s="745"/>
      <c r="KG108" s="746"/>
      <c r="KH108" s="756"/>
      <c r="KI108" s="745"/>
      <c r="KJ108" s="745"/>
      <c r="KK108" s="746"/>
      <c r="KL108" s="756"/>
      <c r="KM108" s="745"/>
      <c r="KN108" s="745"/>
      <c r="KO108" s="746"/>
      <c r="KP108" s="756"/>
      <c r="KQ108" s="745"/>
      <c r="KR108" s="745"/>
      <c r="KS108" s="746"/>
      <c r="KT108" s="756"/>
      <c r="KU108" s="745"/>
      <c r="KV108" s="745"/>
      <c r="KW108" s="746"/>
      <c r="KX108" s="756"/>
      <c r="KY108" s="745"/>
      <c r="KZ108" s="745"/>
      <c r="LA108" s="746"/>
      <c r="LB108" s="756"/>
      <c r="LC108" s="745"/>
      <c r="LD108" s="745"/>
      <c r="LE108" s="746"/>
      <c r="LF108" s="756"/>
      <c r="LG108" s="745"/>
      <c r="LH108" s="745"/>
      <c r="LI108" s="746"/>
      <c r="LJ108" s="756"/>
      <c r="LK108" s="745"/>
      <c r="LL108" s="745"/>
      <c r="LM108" s="746"/>
    </row>
    <row r="109" spans="1:325">
      <c r="A109" s="474" t="s">
        <v>547</v>
      </c>
      <c r="B109" s="542" t="s">
        <v>580</v>
      </c>
      <c r="C109" s="547" t="s">
        <v>551</v>
      </c>
      <c r="D109" s="536">
        <f t="shared" si="314"/>
        <v>0</v>
      </c>
      <c r="E109" s="544">
        <f ca="1">SUM(E110:E111)</f>
        <v>0</v>
      </c>
      <c r="F109" s="761">
        <f>SUM(F110:I112)</f>
        <v>0</v>
      </c>
      <c r="G109" s="759"/>
      <c r="H109" s="759"/>
      <c r="I109" s="760"/>
      <c r="J109" s="758">
        <f>SUM(J110:M112)</f>
        <v>0</v>
      </c>
      <c r="K109" s="759"/>
      <c r="L109" s="759"/>
      <c r="M109" s="760"/>
      <c r="N109" s="758">
        <f t="shared" ref="N109" si="631">SUM(N110:Q112)</f>
        <v>0</v>
      </c>
      <c r="O109" s="759"/>
      <c r="P109" s="759"/>
      <c r="Q109" s="760"/>
      <c r="R109" s="758">
        <f t="shared" ref="R109" si="632">SUM(R110:U112)</f>
        <v>0</v>
      </c>
      <c r="S109" s="759"/>
      <c r="T109" s="759"/>
      <c r="U109" s="760"/>
      <c r="V109" s="758">
        <f t="shared" ref="V109" si="633">SUM(V110:Y112)</f>
        <v>0</v>
      </c>
      <c r="W109" s="759"/>
      <c r="X109" s="759"/>
      <c r="Y109" s="760"/>
      <c r="Z109" s="758">
        <f t="shared" ref="Z109" si="634">SUM(Z110:AC112)</f>
        <v>0</v>
      </c>
      <c r="AA109" s="759"/>
      <c r="AB109" s="759"/>
      <c r="AC109" s="760"/>
      <c r="AD109" s="758">
        <f t="shared" ref="AD109" si="635">SUM(AD110:AG112)</f>
        <v>0</v>
      </c>
      <c r="AE109" s="759"/>
      <c r="AF109" s="759"/>
      <c r="AG109" s="760"/>
      <c r="AH109" s="758">
        <f t="shared" ref="AH109" si="636">SUM(AH110:AK112)</f>
        <v>0</v>
      </c>
      <c r="AI109" s="759"/>
      <c r="AJ109" s="759"/>
      <c r="AK109" s="760"/>
      <c r="AL109" s="758">
        <f t="shared" ref="AL109" si="637">SUM(AL110:AO112)</f>
        <v>0</v>
      </c>
      <c r="AM109" s="759"/>
      <c r="AN109" s="759"/>
      <c r="AO109" s="760"/>
      <c r="AP109" s="758">
        <f t="shared" ref="AP109" si="638">SUM(AP110:AS112)</f>
        <v>0</v>
      </c>
      <c r="AQ109" s="759"/>
      <c r="AR109" s="759"/>
      <c r="AS109" s="760"/>
      <c r="AT109" s="758">
        <f t="shared" ref="AT109" si="639">SUM(AT110:AW112)</f>
        <v>0</v>
      </c>
      <c r="AU109" s="759"/>
      <c r="AV109" s="759"/>
      <c r="AW109" s="760"/>
      <c r="AX109" s="758">
        <f t="shared" ref="AX109" si="640">SUM(AX110:BA112)</f>
        <v>0</v>
      </c>
      <c r="AY109" s="759"/>
      <c r="AZ109" s="759"/>
      <c r="BA109" s="760"/>
      <c r="BB109" s="758">
        <f t="shared" ref="BB109" si="641">SUM(BB110:BE112)</f>
        <v>0</v>
      </c>
      <c r="BC109" s="759"/>
      <c r="BD109" s="759"/>
      <c r="BE109" s="760"/>
      <c r="BF109" s="758">
        <f t="shared" ref="BF109" si="642">SUM(BF110:BI112)</f>
        <v>0</v>
      </c>
      <c r="BG109" s="759"/>
      <c r="BH109" s="759"/>
      <c r="BI109" s="760"/>
      <c r="BJ109" s="758">
        <f t="shared" ref="BJ109" si="643">SUM(BJ110:BM112)</f>
        <v>0</v>
      </c>
      <c r="BK109" s="759"/>
      <c r="BL109" s="759"/>
      <c r="BM109" s="760"/>
      <c r="BN109" s="758">
        <f t="shared" ref="BN109" si="644">SUM(BN110:BQ112)</f>
        <v>0</v>
      </c>
      <c r="BO109" s="759"/>
      <c r="BP109" s="759"/>
      <c r="BQ109" s="760"/>
      <c r="BR109" s="758">
        <f t="shared" ref="BR109" si="645">SUM(BR110:BU112)</f>
        <v>0</v>
      </c>
      <c r="BS109" s="759"/>
      <c r="BT109" s="759"/>
      <c r="BU109" s="760"/>
      <c r="BV109" s="758">
        <f t="shared" ref="BV109" si="646">SUM(BV110:BY112)</f>
        <v>0</v>
      </c>
      <c r="BW109" s="759"/>
      <c r="BX109" s="759"/>
      <c r="BY109" s="760"/>
      <c r="BZ109" s="758">
        <f t="shared" ref="BZ109" si="647">SUM(BZ110:CC112)</f>
        <v>0</v>
      </c>
      <c r="CA109" s="759"/>
      <c r="CB109" s="759"/>
      <c r="CC109" s="760"/>
      <c r="CD109" s="758">
        <f t="shared" ref="CD109" si="648">SUM(CD110:CG112)</f>
        <v>0</v>
      </c>
      <c r="CE109" s="759"/>
      <c r="CF109" s="759"/>
      <c r="CG109" s="760"/>
      <c r="CH109" s="758">
        <f t="shared" ref="CH109" si="649">SUM(CH110:CK112)</f>
        <v>0</v>
      </c>
      <c r="CI109" s="759"/>
      <c r="CJ109" s="759"/>
      <c r="CK109" s="760"/>
      <c r="CL109" s="758">
        <f t="shared" ref="CL109" si="650">SUM(CL110:CO112)</f>
        <v>0</v>
      </c>
      <c r="CM109" s="759"/>
      <c r="CN109" s="759"/>
      <c r="CO109" s="760"/>
      <c r="CP109" s="758">
        <f t="shared" ref="CP109" si="651">SUM(CP110:CS112)</f>
        <v>0</v>
      </c>
      <c r="CQ109" s="759"/>
      <c r="CR109" s="759"/>
      <c r="CS109" s="760"/>
      <c r="CT109" s="758">
        <f t="shared" ref="CT109" si="652">SUM(CT110:CW112)</f>
        <v>0</v>
      </c>
      <c r="CU109" s="759"/>
      <c r="CV109" s="759"/>
      <c r="CW109" s="760"/>
      <c r="CX109" s="758">
        <f t="shared" ref="CX109" si="653">SUM(CX110:DA112)</f>
        <v>0</v>
      </c>
      <c r="CY109" s="759"/>
      <c r="CZ109" s="759"/>
      <c r="DA109" s="760"/>
      <c r="DB109" s="758">
        <f t="shared" ref="DB109" si="654">SUM(DB110:DE112)</f>
        <v>0</v>
      </c>
      <c r="DC109" s="759"/>
      <c r="DD109" s="759"/>
      <c r="DE109" s="760"/>
      <c r="DF109" s="758">
        <f t="shared" ref="DF109" si="655">SUM(DF110:DI112)</f>
        <v>0</v>
      </c>
      <c r="DG109" s="759"/>
      <c r="DH109" s="759"/>
      <c r="DI109" s="760"/>
      <c r="DJ109" s="758">
        <f t="shared" ref="DJ109" si="656">SUM(DJ110:DM112)</f>
        <v>0</v>
      </c>
      <c r="DK109" s="759"/>
      <c r="DL109" s="759"/>
      <c r="DM109" s="760"/>
      <c r="DN109" s="758">
        <f t="shared" ref="DN109" si="657">SUM(DN110:DQ112)</f>
        <v>0</v>
      </c>
      <c r="DO109" s="759"/>
      <c r="DP109" s="759"/>
      <c r="DQ109" s="760"/>
      <c r="DR109" s="758">
        <f t="shared" ref="DR109" si="658">SUM(DR110:DU112)</f>
        <v>0</v>
      </c>
      <c r="DS109" s="759"/>
      <c r="DT109" s="759"/>
      <c r="DU109" s="760"/>
      <c r="DV109" s="758">
        <f t="shared" ref="DV109" si="659">SUM(DV110:DY112)</f>
        <v>0</v>
      </c>
      <c r="DW109" s="759"/>
      <c r="DX109" s="759"/>
      <c r="DY109" s="760"/>
      <c r="DZ109" s="758">
        <f t="shared" ref="DZ109" si="660">SUM(DZ110:EC112)</f>
        <v>0</v>
      </c>
      <c r="EA109" s="759"/>
      <c r="EB109" s="759"/>
      <c r="EC109" s="760"/>
      <c r="ED109" s="758">
        <f t="shared" ref="ED109" si="661">SUM(ED110:EG112)</f>
        <v>0</v>
      </c>
      <c r="EE109" s="759"/>
      <c r="EF109" s="759"/>
      <c r="EG109" s="760"/>
      <c r="EH109" s="758">
        <f t="shared" ref="EH109" si="662">SUM(EH110:EK112)</f>
        <v>0</v>
      </c>
      <c r="EI109" s="759"/>
      <c r="EJ109" s="759"/>
      <c r="EK109" s="760"/>
      <c r="EL109" s="758">
        <f t="shared" ref="EL109" si="663">SUM(EL110:EO112)</f>
        <v>0</v>
      </c>
      <c r="EM109" s="759"/>
      <c r="EN109" s="759"/>
      <c r="EO109" s="760"/>
      <c r="EP109" s="758">
        <f t="shared" ref="EP109" si="664">SUM(EP110:ES112)</f>
        <v>0</v>
      </c>
      <c r="EQ109" s="759"/>
      <c r="ER109" s="759"/>
      <c r="ES109" s="760"/>
      <c r="ET109" s="758">
        <f t="shared" ref="ET109" si="665">SUM(ET110:EW112)</f>
        <v>0</v>
      </c>
      <c r="EU109" s="759"/>
      <c r="EV109" s="759"/>
      <c r="EW109" s="760"/>
      <c r="EX109" s="758">
        <f t="shared" ref="EX109" si="666">SUM(EX110:FA112)</f>
        <v>0</v>
      </c>
      <c r="EY109" s="759"/>
      <c r="EZ109" s="759"/>
      <c r="FA109" s="760"/>
      <c r="FB109" s="758">
        <f t="shared" ref="FB109" si="667">SUM(FB110:FE112)</f>
        <v>0</v>
      </c>
      <c r="FC109" s="759"/>
      <c r="FD109" s="759"/>
      <c r="FE109" s="760"/>
      <c r="FF109" s="758">
        <f t="shared" ref="FF109" si="668">SUM(FF110:FI112)</f>
        <v>0</v>
      </c>
      <c r="FG109" s="759"/>
      <c r="FH109" s="759"/>
      <c r="FI109" s="760"/>
      <c r="FJ109" s="758">
        <f t="shared" ref="FJ109" si="669">SUM(FJ110:FM112)</f>
        <v>0</v>
      </c>
      <c r="FK109" s="759"/>
      <c r="FL109" s="759"/>
      <c r="FM109" s="760"/>
      <c r="FN109" s="758">
        <f t="shared" ref="FN109" si="670">SUM(FN110:FQ112)</f>
        <v>0</v>
      </c>
      <c r="FO109" s="759"/>
      <c r="FP109" s="759"/>
      <c r="FQ109" s="760"/>
      <c r="FR109" s="758">
        <f t="shared" ref="FR109" si="671">SUM(FR110:FU112)</f>
        <v>0</v>
      </c>
      <c r="FS109" s="759"/>
      <c r="FT109" s="759"/>
      <c r="FU109" s="760"/>
      <c r="FV109" s="758">
        <f t="shared" ref="FV109" si="672">SUM(FV110:FY112)</f>
        <v>0</v>
      </c>
      <c r="FW109" s="759"/>
      <c r="FX109" s="759"/>
      <c r="FY109" s="760"/>
      <c r="FZ109" s="758">
        <f t="shared" ref="FZ109" si="673">SUM(FZ110:GC112)</f>
        <v>0</v>
      </c>
      <c r="GA109" s="759"/>
      <c r="GB109" s="759"/>
      <c r="GC109" s="760"/>
      <c r="GD109" s="758">
        <f t="shared" ref="GD109" si="674">SUM(GD110:GG112)</f>
        <v>0</v>
      </c>
      <c r="GE109" s="759"/>
      <c r="GF109" s="759"/>
      <c r="GG109" s="760"/>
      <c r="GH109" s="758">
        <f t="shared" ref="GH109" si="675">SUM(GH110:GK112)</f>
        <v>0</v>
      </c>
      <c r="GI109" s="759"/>
      <c r="GJ109" s="759"/>
      <c r="GK109" s="760"/>
      <c r="GL109" s="758">
        <f t="shared" ref="GL109" si="676">SUM(GL110:GO112)</f>
        <v>0</v>
      </c>
      <c r="GM109" s="759"/>
      <c r="GN109" s="759"/>
      <c r="GO109" s="760"/>
      <c r="GP109" s="758">
        <f t="shared" ref="GP109" si="677">SUM(GP110:GS112)</f>
        <v>0</v>
      </c>
      <c r="GQ109" s="759"/>
      <c r="GR109" s="759"/>
      <c r="GS109" s="760"/>
      <c r="GT109" s="758">
        <f t="shared" ref="GT109" si="678">SUM(GT110:GW112)</f>
        <v>0</v>
      </c>
      <c r="GU109" s="759"/>
      <c r="GV109" s="759"/>
      <c r="GW109" s="760"/>
      <c r="GX109" s="758">
        <f t="shared" ref="GX109" si="679">SUM(GX110:HA112)</f>
        <v>0</v>
      </c>
      <c r="GY109" s="759"/>
      <c r="GZ109" s="759"/>
      <c r="HA109" s="760"/>
      <c r="HB109" s="758">
        <f t="shared" ref="HB109" si="680">SUM(HB110:HE112)</f>
        <v>0</v>
      </c>
      <c r="HC109" s="759"/>
      <c r="HD109" s="759"/>
      <c r="HE109" s="760"/>
      <c r="HF109" s="758">
        <f t="shared" ref="HF109" si="681">SUM(HF110:HI112)</f>
        <v>0</v>
      </c>
      <c r="HG109" s="759"/>
      <c r="HH109" s="759"/>
      <c r="HI109" s="760"/>
      <c r="HJ109" s="758">
        <f t="shared" ref="HJ109" si="682">SUM(HJ110:HM112)</f>
        <v>0</v>
      </c>
      <c r="HK109" s="759"/>
      <c r="HL109" s="759"/>
      <c r="HM109" s="760"/>
      <c r="HN109" s="758">
        <f t="shared" ref="HN109" si="683">SUM(HN110:HQ112)</f>
        <v>0</v>
      </c>
      <c r="HO109" s="759"/>
      <c r="HP109" s="759"/>
      <c r="HQ109" s="760"/>
      <c r="HR109" s="758">
        <f t="shared" ref="HR109" si="684">SUM(HR110:HU112)</f>
        <v>0</v>
      </c>
      <c r="HS109" s="759"/>
      <c r="HT109" s="759"/>
      <c r="HU109" s="760"/>
      <c r="HV109" s="758">
        <f t="shared" ref="HV109" si="685">SUM(HV110:HY112)</f>
        <v>0</v>
      </c>
      <c r="HW109" s="759"/>
      <c r="HX109" s="759"/>
      <c r="HY109" s="760"/>
      <c r="HZ109" s="758">
        <f t="shared" ref="HZ109" si="686">SUM(HZ110:IC112)</f>
        <v>0</v>
      </c>
      <c r="IA109" s="759"/>
      <c r="IB109" s="759"/>
      <c r="IC109" s="760"/>
      <c r="ID109" s="758">
        <f t="shared" ref="ID109" si="687">SUM(ID110:IG112)</f>
        <v>0</v>
      </c>
      <c r="IE109" s="759"/>
      <c r="IF109" s="759"/>
      <c r="IG109" s="760"/>
      <c r="IH109" s="758">
        <f t="shared" ref="IH109" si="688">SUM(IH110:IK112)</f>
        <v>0</v>
      </c>
      <c r="II109" s="759"/>
      <c r="IJ109" s="759"/>
      <c r="IK109" s="760"/>
      <c r="IL109" s="758">
        <f t="shared" ref="IL109" si="689">SUM(IL110:IO112)</f>
        <v>0</v>
      </c>
      <c r="IM109" s="759"/>
      <c r="IN109" s="759"/>
      <c r="IO109" s="760"/>
      <c r="IP109" s="758">
        <f t="shared" ref="IP109" si="690">SUM(IP110:IS112)</f>
        <v>0</v>
      </c>
      <c r="IQ109" s="759"/>
      <c r="IR109" s="759"/>
      <c r="IS109" s="760"/>
      <c r="IT109" s="758">
        <f t="shared" ref="IT109" si="691">SUM(IT110:IW112)</f>
        <v>0</v>
      </c>
      <c r="IU109" s="759"/>
      <c r="IV109" s="759"/>
      <c r="IW109" s="760"/>
      <c r="IX109" s="758">
        <f t="shared" ref="IX109" si="692">SUM(IX110:JA112)</f>
        <v>0</v>
      </c>
      <c r="IY109" s="759"/>
      <c r="IZ109" s="759"/>
      <c r="JA109" s="760"/>
      <c r="JB109" s="758">
        <f t="shared" ref="JB109" si="693">SUM(JB110:JE112)</f>
        <v>0</v>
      </c>
      <c r="JC109" s="759"/>
      <c r="JD109" s="759"/>
      <c r="JE109" s="760"/>
      <c r="JF109" s="758">
        <f t="shared" ref="JF109" si="694">SUM(JF110:JI112)</f>
        <v>0</v>
      </c>
      <c r="JG109" s="759"/>
      <c r="JH109" s="759"/>
      <c r="JI109" s="760"/>
      <c r="JJ109" s="758">
        <f t="shared" ref="JJ109" si="695">SUM(JJ110:JM112)</f>
        <v>0</v>
      </c>
      <c r="JK109" s="759"/>
      <c r="JL109" s="759"/>
      <c r="JM109" s="760"/>
      <c r="JN109" s="758">
        <f t="shared" ref="JN109" si="696">SUM(JN110:JQ112)</f>
        <v>0</v>
      </c>
      <c r="JO109" s="759"/>
      <c r="JP109" s="759"/>
      <c r="JQ109" s="760"/>
      <c r="JR109" s="758">
        <f t="shared" ref="JR109" si="697">SUM(JR110:JU112)</f>
        <v>0</v>
      </c>
      <c r="JS109" s="759"/>
      <c r="JT109" s="759"/>
      <c r="JU109" s="760"/>
      <c r="JV109" s="758">
        <f t="shared" ref="JV109" si="698">SUM(JV110:JY112)</f>
        <v>0</v>
      </c>
      <c r="JW109" s="759"/>
      <c r="JX109" s="759"/>
      <c r="JY109" s="760"/>
      <c r="JZ109" s="758">
        <f t="shared" ref="JZ109" si="699">SUM(JZ110:KC112)</f>
        <v>0</v>
      </c>
      <c r="KA109" s="759"/>
      <c r="KB109" s="759"/>
      <c r="KC109" s="760"/>
      <c r="KD109" s="758">
        <f t="shared" ref="KD109" si="700">SUM(KD110:KG112)</f>
        <v>0</v>
      </c>
      <c r="KE109" s="759"/>
      <c r="KF109" s="759"/>
      <c r="KG109" s="760"/>
      <c r="KH109" s="758">
        <f t="shared" ref="KH109" si="701">SUM(KH110:KK112)</f>
        <v>0</v>
      </c>
      <c r="KI109" s="759"/>
      <c r="KJ109" s="759"/>
      <c r="KK109" s="760"/>
      <c r="KL109" s="758">
        <f t="shared" ref="KL109" si="702">SUM(KL110:KO112)</f>
        <v>0</v>
      </c>
      <c r="KM109" s="759"/>
      <c r="KN109" s="759"/>
      <c r="KO109" s="760"/>
      <c r="KP109" s="758">
        <f t="shared" ref="KP109" si="703">SUM(KP110:KS112)</f>
        <v>0</v>
      </c>
      <c r="KQ109" s="759"/>
      <c r="KR109" s="759"/>
      <c r="KS109" s="760"/>
      <c r="KT109" s="758">
        <f t="shared" ref="KT109" si="704">SUM(KT110:KW112)</f>
        <v>0</v>
      </c>
      <c r="KU109" s="759"/>
      <c r="KV109" s="759"/>
      <c r="KW109" s="760"/>
      <c r="KX109" s="758">
        <f t="shared" ref="KX109" si="705">SUM(KX110:LA112)</f>
        <v>0</v>
      </c>
      <c r="KY109" s="759"/>
      <c r="KZ109" s="759"/>
      <c r="LA109" s="760"/>
      <c r="LB109" s="758">
        <f t="shared" ref="LB109" si="706">SUM(LB110:LE112)</f>
        <v>0</v>
      </c>
      <c r="LC109" s="759"/>
      <c r="LD109" s="759"/>
      <c r="LE109" s="760"/>
      <c r="LF109" s="758">
        <f t="shared" ref="LF109" si="707">SUM(LF110:LI112)</f>
        <v>0</v>
      </c>
      <c r="LG109" s="759"/>
      <c r="LH109" s="759"/>
      <c r="LI109" s="760"/>
      <c r="LJ109" s="758">
        <f t="shared" ref="LJ109" si="708">SUM(LJ110:LM112)</f>
        <v>0</v>
      </c>
      <c r="LK109" s="759"/>
      <c r="LL109" s="759"/>
      <c r="LM109" s="760"/>
    </row>
    <row r="110" spans="1:325">
      <c r="A110" s="474" t="s">
        <v>445</v>
      </c>
      <c r="B110" s="545" t="s">
        <v>581</v>
      </c>
      <c r="C110" s="548" t="s">
        <v>438</v>
      </c>
      <c r="D110" s="549">
        <f t="shared" si="314"/>
        <v>0</v>
      </c>
      <c r="E110" s="544">
        <f ca="1">IFERROR(D110/$D$95,"")</f>
        <v>0</v>
      </c>
      <c r="F110" s="757"/>
      <c r="G110" s="745"/>
      <c r="H110" s="745"/>
      <c r="I110" s="746"/>
      <c r="J110" s="756"/>
      <c r="K110" s="745"/>
      <c r="L110" s="745"/>
      <c r="M110" s="746"/>
      <c r="N110" s="756"/>
      <c r="O110" s="745"/>
      <c r="P110" s="745"/>
      <c r="Q110" s="746"/>
      <c r="R110" s="756"/>
      <c r="S110" s="745"/>
      <c r="T110" s="745"/>
      <c r="U110" s="746"/>
      <c r="V110" s="756"/>
      <c r="W110" s="745"/>
      <c r="X110" s="745"/>
      <c r="Y110" s="746"/>
      <c r="Z110" s="756"/>
      <c r="AA110" s="745"/>
      <c r="AB110" s="745"/>
      <c r="AC110" s="746"/>
      <c r="AD110" s="756"/>
      <c r="AE110" s="745"/>
      <c r="AF110" s="745"/>
      <c r="AG110" s="746"/>
      <c r="AH110" s="756"/>
      <c r="AI110" s="745"/>
      <c r="AJ110" s="745"/>
      <c r="AK110" s="746"/>
      <c r="AL110" s="756"/>
      <c r="AM110" s="745"/>
      <c r="AN110" s="745"/>
      <c r="AO110" s="746"/>
      <c r="AP110" s="756"/>
      <c r="AQ110" s="745"/>
      <c r="AR110" s="745"/>
      <c r="AS110" s="746"/>
      <c r="AT110" s="756"/>
      <c r="AU110" s="745"/>
      <c r="AV110" s="745"/>
      <c r="AW110" s="746"/>
      <c r="AX110" s="756"/>
      <c r="AY110" s="745"/>
      <c r="AZ110" s="745"/>
      <c r="BA110" s="746"/>
      <c r="BB110" s="756"/>
      <c r="BC110" s="745"/>
      <c r="BD110" s="745"/>
      <c r="BE110" s="746"/>
      <c r="BF110" s="756"/>
      <c r="BG110" s="745"/>
      <c r="BH110" s="745"/>
      <c r="BI110" s="746"/>
      <c r="BJ110" s="756"/>
      <c r="BK110" s="745"/>
      <c r="BL110" s="745"/>
      <c r="BM110" s="746"/>
      <c r="BN110" s="756"/>
      <c r="BO110" s="745"/>
      <c r="BP110" s="745"/>
      <c r="BQ110" s="746"/>
      <c r="BR110" s="756"/>
      <c r="BS110" s="745"/>
      <c r="BT110" s="745"/>
      <c r="BU110" s="746"/>
      <c r="BV110" s="756"/>
      <c r="BW110" s="745"/>
      <c r="BX110" s="745"/>
      <c r="BY110" s="746"/>
      <c r="BZ110" s="756"/>
      <c r="CA110" s="745"/>
      <c r="CB110" s="745"/>
      <c r="CC110" s="746"/>
      <c r="CD110" s="756"/>
      <c r="CE110" s="745"/>
      <c r="CF110" s="745"/>
      <c r="CG110" s="746"/>
      <c r="CH110" s="756"/>
      <c r="CI110" s="745"/>
      <c r="CJ110" s="745"/>
      <c r="CK110" s="746"/>
      <c r="CL110" s="756"/>
      <c r="CM110" s="745"/>
      <c r="CN110" s="745"/>
      <c r="CO110" s="746"/>
      <c r="CP110" s="756"/>
      <c r="CQ110" s="745"/>
      <c r="CR110" s="745"/>
      <c r="CS110" s="746"/>
      <c r="CT110" s="756"/>
      <c r="CU110" s="745"/>
      <c r="CV110" s="745"/>
      <c r="CW110" s="746"/>
      <c r="CX110" s="756"/>
      <c r="CY110" s="745"/>
      <c r="CZ110" s="745"/>
      <c r="DA110" s="746"/>
      <c r="DB110" s="756"/>
      <c r="DC110" s="745"/>
      <c r="DD110" s="745"/>
      <c r="DE110" s="746"/>
      <c r="DF110" s="756"/>
      <c r="DG110" s="745"/>
      <c r="DH110" s="745"/>
      <c r="DI110" s="746"/>
      <c r="DJ110" s="756"/>
      <c r="DK110" s="745"/>
      <c r="DL110" s="745"/>
      <c r="DM110" s="746"/>
      <c r="DN110" s="756"/>
      <c r="DO110" s="745"/>
      <c r="DP110" s="745"/>
      <c r="DQ110" s="746"/>
      <c r="DR110" s="756"/>
      <c r="DS110" s="745"/>
      <c r="DT110" s="745"/>
      <c r="DU110" s="746"/>
      <c r="DV110" s="756"/>
      <c r="DW110" s="745"/>
      <c r="DX110" s="745"/>
      <c r="DY110" s="746"/>
      <c r="DZ110" s="756"/>
      <c r="EA110" s="745"/>
      <c r="EB110" s="745"/>
      <c r="EC110" s="746"/>
      <c r="ED110" s="756"/>
      <c r="EE110" s="745"/>
      <c r="EF110" s="745"/>
      <c r="EG110" s="746"/>
      <c r="EH110" s="756"/>
      <c r="EI110" s="745"/>
      <c r="EJ110" s="745"/>
      <c r="EK110" s="746"/>
      <c r="EL110" s="756"/>
      <c r="EM110" s="745"/>
      <c r="EN110" s="745"/>
      <c r="EO110" s="746"/>
      <c r="EP110" s="756"/>
      <c r="EQ110" s="745"/>
      <c r="ER110" s="745"/>
      <c r="ES110" s="746"/>
      <c r="ET110" s="756"/>
      <c r="EU110" s="745"/>
      <c r="EV110" s="745"/>
      <c r="EW110" s="746"/>
      <c r="EX110" s="756"/>
      <c r="EY110" s="745"/>
      <c r="EZ110" s="745"/>
      <c r="FA110" s="746"/>
      <c r="FB110" s="756"/>
      <c r="FC110" s="745"/>
      <c r="FD110" s="745"/>
      <c r="FE110" s="746"/>
      <c r="FF110" s="756"/>
      <c r="FG110" s="745"/>
      <c r="FH110" s="745"/>
      <c r="FI110" s="746"/>
      <c r="FJ110" s="756"/>
      <c r="FK110" s="745"/>
      <c r="FL110" s="745"/>
      <c r="FM110" s="746"/>
      <c r="FN110" s="756"/>
      <c r="FO110" s="745"/>
      <c r="FP110" s="745"/>
      <c r="FQ110" s="746"/>
      <c r="FR110" s="756"/>
      <c r="FS110" s="745"/>
      <c r="FT110" s="745"/>
      <c r="FU110" s="746"/>
      <c r="FV110" s="756"/>
      <c r="FW110" s="745"/>
      <c r="FX110" s="745"/>
      <c r="FY110" s="746"/>
      <c r="FZ110" s="756"/>
      <c r="GA110" s="745"/>
      <c r="GB110" s="745"/>
      <c r="GC110" s="746"/>
      <c r="GD110" s="756"/>
      <c r="GE110" s="745"/>
      <c r="GF110" s="745"/>
      <c r="GG110" s="746"/>
      <c r="GH110" s="756"/>
      <c r="GI110" s="745"/>
      <c r="GJ110" s="745"/>
      <c r="GK110" s="746"/>
      <c r="GL110" s="756"/>
      <c r="GM110" s="745"/>
      <c r="GN110" s="745"/>
      <c r="GO110" s="746"/>
      <c r="GP110" s="756"/>
      <c r="GQ110" s="745"/>
      <c r="GR110" s="745"/>
      <c r="GS110" s="746"/>
      <c r="GT110" s="756"/>
      <c r="GU110" s="745"/>
      <c r="GV110" s="745"/>
      <c r="GW110" s="746"/>
      <c r="GX110" s="756"/>
      <c r="GY110" s="745"/>
      <c r="GZ110" s="745"/>
      <c r="HA110" s="746"/>
      <c r="HB110" s="756"/>
      <c r="HC110" s="745"/>
      <c r="HD110" s="745"/>
      <c r="HE110" s="746"/>
      <c r="HF110" s="756"/>
      <c r="HG110" s="745"/>
      <c r="HH110" s="745"/>
      <c r="HI110" s="746"/>
      <c r="HJ110" s="756"/>
      <c r="HK110" s="745"/>
      <c r="HL110" s="745"/>
      <c r="HM110" s="746"/>
      <c r="HN110" s="756"/>
      <c r="HO110" s="745"/>
      <c r="HP110" s="745"/>
      <c r="HQ110" s="746"/>
      <c r="HR110" s="756"/>
      <c r="HS110" s="745"/>
      <c r="HT110" s="745"/>
      <c r="HU110" s="746"/>
      <c r="HV110" s="756"/>
      <c r="HW110" s="745"/>
      <c r="HX110" s="745"/>
      <c r="HY110" s="746"/>
      <c r="HZ110" s="756"/>
      <c r="IA110" s="745"/>
      <c r="IB110" s="745"/>
      <c r="IC110" s="746"/>
      <c r="ID110" s="756"/>
      <c r="IE110" s="745"/>
      <c r="IF110" s="745"/>
      <c r="IG110" s="746"/>
      <c r="IH110" s="756"/>
      <c r="II110" s="745"/>
      <c r="IJ110" s="745"/>
      <c r="IK110" s="746"/>
      <c r="IL110" s="756"/>
      <c r="IM110" s="745"/>
      <c r="IN110" s="745"/>
      <c r="IO110" s="746"/>
      <c r="IP110" s="756"/>
      <c r="IQ110" s="745"/>
      <c r="IR110" s="745"/>
      <c r="IS110" s="746"/>
      <c r="IT110" s="756"/>
      <c r="IU110" s="745"/>
      <c r="IV110" s="745"/>
      <c r="IW110" s="746"/>
      <c r="IX110" s="756"/>
      <c r="IY110" s="745"/>
      <c r="IZ110" s="745"/>
      <c r="JA110" s="746"/>
      <c r="JB110" s="756"/>
      <c r="JC110" s="745"/>
      <c r="JD110" s="745"/>
      <c r="JE110" s="746"/>
      <c r="JF110" s="756"/>
      <c r="JG110" s="745"/>
      <c r="JH110" s="745"/>
      <c r="JI110" s="746"/>
      <c r="JJ110" s="756"/>
      <c r="JK110" s="745"/>
      <c r="JL110" s="745"/>
      <c r="JM110" s="746"/>
      <c r="JN110" s="756"/>
      <c r="JO110" s="745"/>
      <c r="JP110" s="745"/>
      <c r="JQ110" s="746"/>
      <c r="JR110" s="756"/>
      <c r="JS110" s="745"/>
      <c r="JT110" s="745"/>
      <c r="JU110" s="746"/>
      <c r="JV110" s="756"/>
      <c r="JW110" s="745"/>
      <c r="JX110" s="745"/>
      <c r="JY110" s="746"/>
      <c r="JZ110" s="756"/>
      <c r="KA110" s="745"/>
      <c r="KB110" s="745"/>
      <c r="KC110" s="746"/>
      <c r="KD110" s="756"/>
      <c r="KE110" s="745"/>
      <c r="KF110" s="745"/>
      <c r="KG110" s="746"/>
      <c r="KH110" s="756"/>
      <c r="KI110" s="745"/>
      <c r="KJ110" s="745"/>
      <c r="KK110" s="746"/>
      <c r="KL110" s="756"/>
      <c r="KM110" s="745"/>
      <c r="KN110" s="745"/>
      <c r="KO110" s="746"/>
      <c r="KP110" s="756"/>
      <c r="KQ110" s="745"/>
      <c r="KR110" s="745"/>
      <c r="KS110" s="746"/>
      <c r="KT110" s="756"/>
      <c r="KU110" s="745"/>
      <c r="KV110" s="745"/>
      <c r="KW110" s="746"/>
      <c r="KX110" s="756"/>
      <c r="KY110" s="745"/>
      <c r="KZ110" s="745"/>
      <c r="LA110" s="746"/>
      <c r="LB110" s="756"/>
      <c r="LC110" s="745"/>
      <c r="LD110" s="745"/>
      <c r="LE110" s="746"/>
      <c r="LF110" s="756"/>
      <c r="LG110" s="745"/>
      <c r="LH110" s="745"/>
      <c r="LI110" s="746"/>
      <c r="LJ110" s="756"/>
      <c r="LK110" s="745"/>
      <c r="LL110" s="745"/>
      <c r="LM110" s="746"/>
    </row>
    <row r="111" spans="1:325">
      <c r="A111" s="474"/>
      <c r="B111" s="545" t="s">
        <v>582</v>
      </c>
      <c r="C111" s="548" t="s">
        <v>437</v>
      </c>
      <c r="D111" s="549">
        <f t="shared" si="314"/>
        <v>0</v>
      </c>
      <c r="E111" s="544">
        <f ca="1">IFERROR(D111/$D$95,"")</f>
        <v>0</v>
      </c>
      <c r="F111" s="757"/>
      <c r="G111" s="745"/>
      <c r="H111" s="745"/>
      <c r="I111" s="746"/>
      <c r="J111" s="756"/>
      <c r="K111" s="745"/>
      <c r="L111" s="745"/>
      <c r="M111" s="746"/>
      <c r="N111" s="756"/>
      <c r="O111" s="745"/>
      <c r="P111" s="745"/>
      <c r="Q111" s="746"/>
      <c r="R111" s="756"/>
      <c r="S111" s="745"/>
      <c r="T111" s="745"/>
      <c r="U111" s="746"/>
      <c r="V111" s="756"/>
      <c r="W111" s="745"/>
      <c r="X111" s="745"/>
      <c r="Y111" s="746"/>
      <c r="Z111" s="756"/>
      <c r="AA111" s="745"/>
      <c r="AB111" s="745"/>
      <c r="AC111" s="746"/>
      <c r="AD111" s="756"/>
      <c r="AE111" s="745"/>
      <c r="AF111" s="745"/>
      <c r="AG111" s="746"/>
      <c r="AH111" s="756"/>
      <c r="AI111" s="745"/>
      <c r="AJ111" s="745"/>
      <c r="AK111" s="746"/>
      <c r="AL111" s="756"/>
      <c r="AM111" s="745"/>
      <c r="AN111" s="745"/>
      <c r="AO111" s="746"/>
      <c r="AP111" s="756"/>
      <c r="AQ111" s="745"/>
      <c r="AR111" s="745"/>
      <c r="AS111" s="746"/>
      <c r="AT111" s="756"/>
      <c r="AU111" s="745"/>
      <c r="AV111" s="745"/>
      <c r="AW111" s="746"/>
      <c r="AX111" s="756"/>
      <c r="AY111" s="745"/>
      <c r="AZ111" s="745"/>
      <c r="BA111" s="746"/>
      <c r="BB111" s="756"/>
      <c r="BC111" s="745"/>
      <c r="BD111" s="745"/>
      <c r="BE111" s="746"/>
      <c r="BF111" s="756"/>
      <c r="BG111" s="745"/>
      <c r="BH111" s="745"/>
      <c r="BI111" s="746"/>
      <c r="BJ111" s="756"/>
      <c r="BK111" s="745"/>
      <c r="BL111" s="745"/>
      <c r="BM111" s="746"/>
      <c r="BN111" s="756"/>
      <c r="BO111" s="745"/>
      <c r="BP111" s="745"/>
      <c r="BQ111" s="746"/>
      <c r="BR111" s="756"/>
      <c r="BS111" s="745"/>
      <c r="BT111" s="745"/>
      <c r="BU111" s="746"/>
      <c r="BV111" s="756"/>
      <c r="BW111" s="745"/>
      <c r="BX111" s="745"/>
      <c r="BY111" s="746"/>
      <c r="BZ111" s="756"/>
      <c r="CA111" s="745"/>
      <c r="CB111" s="745"/>
      <c r="CC111" s="746"/>
      <c r="CD111" s="756"/>
      <c r="CE111" s="745"/>
      <c r="CF111" s="745"/>
      <c r="CG111" s="746"/>
      <c r="CH111" s="756"/>
      <c r="CI111" s="745"/>
      <c r="CJ111" s="745"/>
      <c r="CK111" s="746"/>
      <c r="CL111" s="756"/>
      <c r="CM111" s="745"/>
      <c r="CN111" s="745"/>
      <c r="CO111" s="746"/>
      <c r="CP111" s="756"/>
      <c r="CQ111" s="745"/>
      <c r="CR111" s="745"/>
      <c r="CS111" s="746"/>
      <c r="CT111" s="756"/>
      <c r="CU111" s="745"/>
      <c r="CV111" s="745"/>
      <c r="CW111" s="746"/>
      <c r="CX111" s="756"/>
      <c r="CY111" s="745"/>
      <c r="CZ111" s="745"/>
      <c r="DA111" s="746"/>
      <c r="DB111" s="756"/>
      <c r="DC111" s="745"/>
      <c r="DD111" s="745"/>
      <c r="DE111" s="746"/>
      <c r="DF111" s="756"/>
      <c r="DG111" s="745"/>
      <c r="DH111" s="745"/>
      <c r="DI111" s="746"/>
      <c r="DJ111" s="756"/>
      <c r="DK111" s="745"/>
      <c r="DL111" s="745"/>
      <c r="DM111" s="746"/>
      <c r="DN111" s="756"/>
      <c r="DO111" s="745"/>
      <c r="DP111" s="745"/>
      <c r="DQ111" s="746"/>
      <c r="DR111" s="756"/>
      <c r="DS111" s="745"/>
      <c r="DT111" s="745"/>
      <c r="DU111" s="746"/>
      <c r="DV111" s="756"/>
      <c r="DW111" s="745"/>
      <c r="DX111" s="745"/>
      <c r="DY111" s="746"/>
      <c r="DZ111" s="756"/>
      <c r="EA111" s="745"/>
      <c r="EB111" s="745"/>
      <c r="EC111" s="746"/>
      <c r="ED111" s="756"/>
      <c r="EE111" s="745"/>
      <c r="EF111" s="745"/>
      <c r="EG111" s="746"/>
      <c r="EH111" s="756"/>
      <c r="EI111" s="745"/>
      <c r="EJ111" s="745"/>
      <c r="EK111" s="746"/>
      <c r="EL111" s="756"/>
      <c r="EM111" s="745"/>
      <c r="EN111" s="745"/>
      <c r="EO111" s="746"/>
      <c r="EP111" s="756"/>
      <c r="EQ111" s="745"/>
      <c r="ER111" s="745"/>
      <c r="ES111" s="746"/>
      <c r="ET111" s="756"/>
      <c r="EU111" s="745"/>
      <c r="EV111" s="745"/>
      <c r="EW111" s="746"/>
      <c r="EX111" s="756"/>
      <c r="EY111" s="745"/>
      <c r="EZ111" s="745"/>
      <c r="FA111" s="746"/>
      <c r="FB111" s="756"/>
      <c r="FC111" s="745"/>
      <c r="FD111" s="745"/>
      <c r="FE111" s="746"/>
      <c r="FF111" s="756"/>
      <c r="FG111" s="745"/>
      <c r="FH111" s="745"/>
      <c r="FI111" s="746"/>
      <c r="FJ111" s="756"/>
      <c r="FK111" s="745"/>
      <c r="FL111" s="745"/>
      <c r="FM111" s="746"/>
      <c r="FN111" s="756"/>
      <c r="FO111" s="745"/>
      <c r="FP111" s="745"/>
      <c r="FQ111" s="746"/>
      <c r="FR111" s="756"/>
      <c r="FS111" s="745"/>
      <c r="FT111" s="745"/>
      <c r="FU111" s="746"/>
      <c r="FV111" s="756"/>
      <c r="FW111" s="745"/>
      <c r="FX111" s="745"/>
      <c r="FY111" s="746"/>
      <c r="FZ111" s="756"/>
      <c r="GA111" s="745"/>
      <c r="GB111" s="745"/>
      <c r="GC111" s="746"/>
      <c r="GD111" s="756"/>
      <c r="GE111" s="745"/>
      <c r="GF111" s="745"/>
      <c r="GG111" s="746"/>
      <c r="GH111" s="756"/>
      <c r="GI111" s="745"/>
      <c r="GJ111" s="745"/>
      <c r="GK111" s="746"/>
      <c r="GL111" s="756"/>
      <c r="GM111" s="745"/>
      <c r="GN111" s="745"/>
      <c r="GO111" s="746"/>
      <c r="GP111" s="756"/>
      <c r="GQ111" s="745"/>
      <c r="GR111" s="745"/>
      <c r="GS111" s="746"/>
      <c r="GT111" s="756"/>
      <c r="GU111" s="745"/>
      <c r="GV111" s="745"/>
      <c r="GW111" s="746"/>
      <c r="GX111" s="756"/>
      <c r="GY111" s="745"/>
      <c r="GZ111" s="745"/>
      <c r="HA111" s="746"/>
      <c r="HB111" s="756"/>
      <c r="HC111" s="745"/>
      <c r="HD111" s="745"/>
      <c r="HE111" s="746"/>
      <c r="HF111" s="756"/>
      <c r="HG111" s="745"/>
      <c r="HH111" s="745"/>
      <c r="HI111" s="746"/>
      <c r="HJ111" s="756"/>
      <c r="HK111" s="745"/>
      <c r="HL111" s="745"/>
      <c r="HM111" s="746"/>
      <c r="HN111" s="756"/>
      <c r="HO111" s="745"/>
      <c r="HP111" s="745"/>
      <c r="HQ111" s="746"/>
      <c r="HR111" s="756"/>
      <c r="HS111" s="745"/>
      <c r="HT111" s="745"/>
      <c r="HU111" s="746"/>
      <c r="HV111" s="756"/>
      <c r="HW111" s="745"/>
      <c r="HX111" s="745"/>
      <c r="HY111" s="746"/>
      <c r="HZ111" s="756"/>
      <c r="IA111" s="745"/>
      <c r="IB111" s="745"/>
      <c r="IC111" s="746"/>
      <c r="ID111" s="756"/>
      <c r="IE111" s="745"/>
      <c r="IF111" s="745"/>
      <c r="IG111" s="746"/>
      <c r="IH111" s="756"/>
      <c r="II111" s="745"/>
      <c r="IJ111" s="745"/>
      <c r="IK111" s="746"/>
      <c r="IL111" s="756"/>
      <c r="IM111" s="745"/>
      <c r="IN111" s="745"/>
      <c r="IO111" s="746"/>
      <c r="IP111" s="756"/>
      <c r="IQ111" s="745"/>
      <c r="IR111" s="745"/>
      <c r="IS111" s="746"/>
      <c r="IT111" s="756"/>
      <c r="IU111" s="745"/>
      <c r="IV111" s="745"/>
      <c r="IW111" s="746"/>
      <c r="IX111" s="756"/>
      <c r="IY111" s="745"/>
      <c r="IZ111" s="745"/>
      <c r="JA111" s="746"/>
      <c r="JB111" s="756"/>
      <c r="JC111" s="745"/>
      <c r="JD111" s="745"/>
      <c r="JE111" s="746"/>
      <c r="JF111" s="756"/>
      <c r="JG111" s="745"/>
      <c r="JH111" s="745"/>
      <c r="JI111" s="746"/>
      <c r="JJ111" s="756"/>
      <c r="JK111" s="745"/>
      <c r="JL111" s="745"/>
      <c r="JM111" s="746"/>
      <c r="JN111" s="756"/>
      <c r="JO111" s="745"/>
      <c r="JP111" s="745"/>
      <c r="JQ111" s="746"/>
      <c r="JR111" s="756"/>
      <c r="JS111" s="745"/>
      <c r="JT111" s="745"/>
      <c r="JU111" s="746"/>
      <c r="JV111" s="756"/>
      <c r="JW111" s="745"/>
      <c r="JX111" s="745"/>
      <c r="JY111" s="746"/>
      <c r="JZ111" s="756"/>
      <c r="KA111" s="745"/>
      <c r="KB111" s="745"/>
      <c r="KC111" s="746"/>
      <c r="KD111" s="756"/>
      <c r="KE111" s="745"/>
      <c r="KF111" s="745"/>
      <c r="KG111" s="746"/>
      <c r="KH111" s="756"/>
      <c r="KI111" s="745"/>
      <c r="KJ111" s="745"/>
      <c r="KK111" s="746"/>
      <c r="KL111" s="756"/>
      <c r="KM111" s="745"/>
      <c r="KN111" s="745"/>
      <c r="KO111" s="746"/>
      <c r="KP111" s="756"/>
      <c r="KQ111" s="745"/>
      <c r="KR111" s="745"/>
      <c r="KS111" s="746"/>
      <c r="KT111" s="756"/>
      <c r="KU111" s="745"/>
      <c r="KV111" s="745"/>
      <c r="KW111" s="746"/>
      <c r="KX111" s="756"/>
      <c r="KY111" s="745"/>
      <c r="KZ111" s="745"/>
      <c r="LA111" s="746"/>
      <c r="LB111" s="756"/>
      <c r="LC111" s="745"/>
      <c r="LD111" s="745"/>
      <c r="LE111" s="746"/>
      <c r="LF111" s="756"/>
      <c r="LG111" s="745"/>
      <c r="LH111" s="745"/>
      <c r="LI111" s="746"/>
      <c r="LJ111" s="756"/>
      <c r="LK111" s="745"/>
      <c r="LL111" s="745"/>
      <c r="LM111" s="746"/>
    </row>
    <row r="112" spans="1:325">
      <c r="A112" s="474"/>
      <c r="B112" s="545" t="s">
        <v>583</v>
      </c>
      <c r="C112" s="548" t="s">
        <v>552</v>
      </c>
      <c r="D112" s="549">
        <f t="shared" si="314"/>
        <v>0</v>
      </c>
      <c r="E112" s="544">
        <f ca="1">IFERROR(D112/$D$95,"")</f>
        <v>0</v>
      </c>
      <c r="F112" s="757"/>
      <c r="G112" s="745"/>
      <c r="H112" s="745"/>
      <c r="I112" s="746"/>
      <c r="J112" s="756"/>
      <c r="K112" s="745"/>
      <c r="L112" s="745"/>
      <c r="M112" s="746"/>
      <c r="N112" s="756"/>
      <c r="O112" s="745"/>
      <c r="P112" s="745"/>
      <c r="Q112" s="746"/>
      <c r="R112" s="756"/>
      <c r="S112" s="745"/>
      <c r="T112" s="745"/>
      <c r="U112" s="746"/>
      <c r="V112" s="756"/>
      <c r="W112" s="745"/>
      <c r="X112" s="745"/>
      <c r="Y112" s="746"/>
      <c r="Z112" s="756"/>
      <c r="AA112" s="745"/>
      <c r="AB112" s="745"/>
      <c r="AC112" s="746"/>
      <c r="AD112" s="756"/>
      <c r="AE112" s="745"/>
      <c r="AF112" s="745"/>
      <c r="AG112" s="746"/>
      <c r="AH112" s="756"/>
      <c r="AI112" s="745"/>
      <c r="AJ112" s="745"/>
      <c r="AK112" s="746"/>
      <c r="AL112" s="756"/>
      <c r="AM112" s="745"/>
      <c r="AN112" s="745"/>
      <c r="AO112" s="746"/>
      <c r="AP112" s="756"/>
      <c r="AQ112" s="745"/>
      <c r="AR112" s="745"/>
      <c r="AS112" s="746"/>
      <c r="AT112" s="756"/>
      <c r="AU112" s="745"/>
      <c r="AV112" s="745"/>
      <c r="AW112" s="746"/>
      <c r="AX112" s="756"/>
      <c r="AY112" s="745"/>
      <c r="AZ112" s="745"/>
      <c r="BA112" s="746"/>
      <c r="BB112" s="756"/>
      <c r="BC112" s="745"/>
      <c r="BD112" s="745"/>
      <c r="BE112" s="746"/>
      <c r="BF112" s="756"/>
      <c r="BG112" s="745"/>
      <c r="BH112" s="745"/>
      <c r="BI112" s="746"/>
      <c r="BJ112" s="756"/>
      <c r="BK112" s="745"/>
      <c r="BL112" s="745"/>
      <c r="BM112" s="746"/>
      <c r="BN112" s="756"/>
      <c r="BO112" s="745"/>
      <c r="BP112" s="745"/>
      <c r="BQ112" s="746"/>
      <c r="BR112" s="756"/>
      <c r="BS112" s="745"/>
      <c r="BT112" s="745"/>
      <c r="BU112" s="746"/>
      <c r="BV112" s="756"/>
      <c r="BW112" s="745"/>
      <c r="BX112" s="745"/>
      <c r="BY112" s="746"/>
      <c r="BZ112" s="756"/>
      <c r="CA112" s="745"/>
      <c r="CB112" s="745"/>
      <c r="CC112" s="746"/>
      <c r="CD112" s="756"/>
      <c r="CE112" s="745"/>
      <c r="CF112" s="745"/>
      <c r="CG112" s="746"/>
      <c r="CH112" s="756"/>
      <c r="CI112" s="745"/>
      <c r="CJ112" s="745"/>
      <c r="CK112" s="746"/>
      <c r="CL112" s="756"/>
      <c r="CM112" s="745"/>
      <c r="CN112" s="745"/>
      <c r="CO112" s="746"/>
      <c r="CP112" s="756"/>
      <c r="CQ112" s="745"/>
      <c r="CR112" s="745"/>
      <c r="CS112" s="746"/>
      <c r="CT112" s="756"/>
      <c r="CU112" s="745"/>
      <c r="CV112" s="745"/>
      <c r="CW112" s="746"/>
      <c r="CX112" s="756"/>
      <c r="CY112" s="745"/>
      <c r="CZ112" s="745"/>
      <c r="DA112" s="746"/>
      <c r="DB112" s="756"/>
      <c r="DC112" s="745"/>
      <c r="DD112" s="745"/>
      <c r="DE112" s="746"/>
      <c r="DF112" s="756"/>
      <c r="DG112" s="745"/>
      <c r="DH112" s="745"/>
      <c r="DI112" s="746"/>
      <c r="DJ112" s="756"/>
      <c r="DK112" s="745"/>
      <c r="DL112" s="745"/>
      <c r="DM112" s="746"/>
      <c r="DN112" s="756"/>
      <c r="DO112" s="745"/>
      <c r="DP112" s="745"/>
      <c r="DQ112" s="746"/>
      <c r="DR112" s="756"/>
      <c r="DS112" s="745"/>
      <c r="DT112" s="745"/>
      <c r="DU112" s="746"/>
      <c r="DV112" s="756"/>
      <c r="DW112" s="745"/>
      <c r="DX112" s="745"/>
      <c r="DY112" s="746"/>
      <c r="DZ112" s="756"/>
      <c r="EA112" s="745"/>
      <c r="EB112" s="745"/>
      <c r="EC112" s="746"/>
      <c r="ED112" s="756"/>
      <c r="EE112" s="745"/>
      <c r="EF112" s="745"/>
      <c r="EG112" s="746"/>
      <c r="EH112" s="756"/>
      <c r="EI112" s="745"/>
      <c r="EJ112" s="745"/>
      <c r="EK112" s="746"/>
      <c r="EL112" s="756"/>
      <c r="EM112" s="745"/>
      <c r="EN112" s="745"/>
      <c r="EO112" s="746"/>
      <c r="EP112" s="756"/>
      <c r="EQ112" s="745"/>
      <c r="ER112" s="745"/>
      <c r="ES112" s="746"/>
      <c r="ET112" s="756"/>
      <c r="EU112" s="745"/>
      <c r="EV112" s="745"/>
      <c r="EW112" s="746"/>
      <c r="EX112" s="756"/>
      <c r="EY112" s="745"/>
      <c r="EZ112" s="745"/>
      <c r="FA112" s="746"/>
      <c r="FB112" s="756"/>
      <c r="FC112" s="745"/>
      <c r="FD112" s="745"/>
      <c r="FE112" s="746"/>
      <c r="FF112" s="756"/>
      <c r="FG112" s="745"/>
      <c r="FH112" s="745"/>
      <c r="FI112" s="746"/>
      <c r="FJ112" s="756"/>
      <c r="FK112" s="745"/>
      <c r="FL112" s="745"/>
      <c r="FM112" s="746"/>
      <c r="FN112" s="756"/>
      <c r="FO112" s="745"/>
      <c r="FP112" s="745"/>
      <c r="FQ112" s="746"/>
      <c r="FR112" s="756"/>
      <c r="FS112" s="745"/>
      <c r="FT112" s="745"/>
      <c r="FU112" s="746"/>
      <c r="FV112" s="756"/>
      <c r="FW112" s="745"/>
      <c r="FX112" s="745"/>
      <c r="FY112" s="746"/>
      <c r="FZ112" s="756"/>
      <c r="GA112" s="745"/>
      <c r="GB112" s="745"/>
      <c r="GC112" s="746"/>
      <c r="GD112" s="756"/>
      <c r="GE112" s="745"/>
      <c r="GF112" s="745"/>
      <c r="GG112" s="746"/>
      <c r="GH112" s="756"/>
      <c r="GI112" s="745"/>
      <c r="GJ112" s="745"/>
      <c r="GK112" s="746"/>
      <c r="GL112" s="756"/>
      <c r="GM112" s="745"/>
      <c r="GN112" s="745"/>
      <c r="GO112" s="746"/>
      <c r="GP112" s="756"/>
      <c r="GQ112" s="745"/>
      <c r="GR112" s="745"/>
      <c r="GS112" s="746"/>
      <c r="GT112" s="756"/>
      <c r="GU112" s="745"/>
      <c r="GV112" s="745"/>
      <c r="GW112" s="746"/>
      <c r="GX112" s="756"/>
      <c r="GY112" s="745"/>
      <c r="GZ112" s="745"/>
      <c r="HA112" s="746"/>
      <c r="HB112" s="756"/>
      <c r="HC112" s="745"/>
      <c r="HD112" s="745"/>
      <c r="HE112" s="746"/>
      <c r="HF112" s="756"/>
      <c r="HG112" s="745"/>
      <c r="HH112" s="745"/>
      <c r="HI112" s="746"/>
      <c r="HJ112" s="756"/>
      <c r="HK112" s="745"/>
      <c r="HL112" s="745"/>
      <c r="HM112" s="746"/>
      <c r="HN112" s="756"/>
      <c r="HO112" s="745"/>
      <c r="HP112" s="745"/>
      <c r="HQ112" s="746"/>
      <c r="HR112" s="756"/>
      <c r="HS112" s="745"/>
      <c r="HT112" s="745"/>
      <c r="HU112" s="746"/>
      <c r="HV112" s="756"/>
      <c r="HW112" s="745"/>
      <c r="HX112" s="745"/>
      <c r="HY112" s="746"/>
      <c r="HZ112" s="756"/>
      <c r="IA112" s="745"/>
      <c r="IB112" s="745"/>
      <c r="IC112" s="746"/>
      <c r="ID112" s="756"/>
      <c r="IE112" s="745"/>
      <c r="IF112" s="745"/>
      <c r="IG112" s="746"/>
      <c r="IH112" s="756"/>
      <c r="II112" s="745"/>
      <c r="IJ112" s="745"/>
      <c r="IK112" s="746"/>
      <c r="IL112" s="756"/>
      <c r="IM112" s="745"/>
      <c r="IN112" s="745"/>
      <c r="IO112" s="746"/>
      <c r="IP112" s="756"/>
      <c r="IQ112" s="745"/>
      <c r="IR112" s="745"/>
      <c r="IS112" s="746"/>
      <c r="IT112" s="756"/>
      <c r="IU112" s="745"/>
      <c r="IV112" s="745"/>
      <c r="IW112" s="746"/>
      <c r="IX112" s="756"/>
      <c r="IY112" s="745"/>
      <c r="IZ112" s="745"/>
      <c r="JA112" s="746"/>
      <c r="JB112" s="756"/>
      <c r="JC112" s="745"/>
      <c r="JD112" s="745"/>
      <c r="JE112" s="746"/>
      <c r="JF112" s="756"/>
      <c r="JG112" s="745"/>
      <c r="JH112" s="745"/>
      <c r="JI112" s="746"/>
      <c r="JJ112" s="756"/>
      <c r="JK112" s="745"/>
      <c r="JL112" s="745"/>
      <c r="JM112" s="746"/>
      <c r="JN112" s="756"/>
      <c r="JO112" s="745"/>
      <c r="JP112" s="745"/>
      <c r="JQ112" s="746"/>
      <c r="JR112" s="756"/>
      <c r="JS112" s="745"/>
      <c r="JT112" s="745"/>
      <c r="JU112" s="746"/>
      <c r="JV112" s="756"/>
      <c r="JW112" s="745"/>
      <c r="JX112" s="745"/>
      <c r="JY112" s="746"/>
      <c r="JZ112" s="756"/>
      <c r="KA112" s="745"/>
      <c r="KB112" s="745"/>
      <c r="KC112" s="746"/>
      <c r="KD112" s="756"/>
      <c r="KE112" s="745"/>
      <c r="KF112" s="745"/>
      <c r="KG112" s="746"/>
      <c r="KH112" s="756"/>
      <c r="KI112" s="745"/>
      <c r="KJ112" s="745"/>
      <c r="KK112" s="746"/>
      <c r="KL112" s="756"/>
      <c r="KM112" s="745"/>
      <c r="KN112" s="745"/>
      <c r="KO112" s="746"/>
      <c r="KP112" s="756"/>
      <c r="KQ112" s="745"/>
      <c r="KR112" s="745"/>
      <c r="KS112" s="746"/>
      <c r="KT112" s="756"/>
      <c r="KU112" s="745"/>
      <c r="KV112" s="745"/>
      <c r="KW112" s="746"/>
      <c r="KX112" s="756"/>
      <c r="KY112" s="745"/>
      <c r="KZ112" s="745"/>
      <c r="LA112" s="746"/>
      <c r="LB112" s="756"/>
      <c r="LC112" s="745"/>
      <c r="LD112" s="745"/>
      <c r="LE112" s="746"/>
      <c r="LF112" s="756"/>
      <c r="LG112" s="745"/>
      <c r="LH112" s="745"/>
      <c r="LI112" s="746"/>
      <c r="LJ112" s="756"/>
      <c r="LK112" s="745"/>
      <c r="LL112" s="745"/>
      <c r="LM112" s="746"/>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conditionalFormatting sqref="F96 J96 N96 R96 V96 AL96 BB96 BR96 CH96 CX96 DN96 ED96 ET96 FJ96 FZ96 GP96 HF96 HV96 IL96 JB96 JR96 KH96 KX96 Z96 AP96 BF96 BV96 CL96 DB96 DR96 EH96 EX96 FN96 GD96 GT96 HJ96 HZ96 IP96 JF96 JV96 KL96 LB96 AD96 AT96 BJ96 BZ96 CP96 DF96 DV96 EL96 FB96 FR96 GH96 GX96 HN96 ID96 IT96 JJ96 JZ96 KP96 LF96 AH96 AX96 BN96 CD96 CT96 DJ96 DZ96 EP96 FF96 FV96 GL96 HB96 HR96 IH96 IX96 JN96 KD96 KT96 LJ96">
    <cfRule type="cellIs" dxfId="1" priority="12" operator="notEqual">
      <formula>F$95</formula>
    </cfRule>
  </conditionalFormatting>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0" priority="9" operator="notEqual">
      <formula>F$88</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30480</xdr:colOff>
                    <xdr:row>2</xdr:row>
                    <xdr:rowOff>152400</xdr:rowOff>
                  </from>
                  <to>
                    <xdr:col>3</xdr:col>
                    <xdr:colOff>952500</xdr:colOff>
                    <xdr:row>4</xdr:row>
                    <xdr:rowOff>60960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60960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60960</xdr:colOff>
                    <xdr:row>8</xdr:row>
                    <xdr:rowOff>7620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60960</xdr:colOff>
                    <xdr:row>30</xdr:row>
                    <xdr:rowOff>190500</xdr:rowOff>
                  </from>
                  <to>
                    <xdr:col>4</xdr:col>
                    <xdr:colOff>495300</xdr:colOff>
                    <xdr:row>31</xdr:row>
                    <xdr:rowOff>182880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68580</xdr:colOff>
                    <xdr:row>81</xdr:row>
                    <xdr:rowOff>7620</xdr:rowOff>
                  </from>
                  <to>
                    <xdr:col>4</xdr:col>
                    <xdr:colOff>502920</xdr:colOff>
                    <xdr:row>88</xdr:row>
                    <xdr:rowOff>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5623560</xdr:colOff>
                    <xdr:row>93</xdr:row>
                    <xdr:rowOff>76200</xdr:rowOff>
                  </from>
                  <to>
                    <xdr:col>2</xdr:col>
                    <xdr:colOff>5905500</xdr:colOff>
                    <xdr:row>93</xdr:row>
                    <xdr:rowOff>327660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68580</xdr:colOff>
                    <xdr:row>90</xdr:row>
                    <xdr:rowOff>7620</xdr:rowOff>
                  </from>
                  <to>
                    <xdr:col>4</xdr:col>
                    <xdr:colOff>518160</xdr:colOff>
                    <xdr:row>90</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3"/>
  <dimension ref="A1:G7"/>
  <sheetViews>
    <sheetView showGridLines="0" showRowColHeaders="0" workbookViewId="0"/>
  </sheetViews>
  <sheetFormatPr defaultRowHeight="14.4"/>
  <cols>
    <col min="1" max="1" width="3.6640625" customWidth="1"/>
    <col min="2" max="2" width="13.109375" bestFit="1" customWidth="1"/>
    <col min="3" max="3" width="66.6640625" bestFit="1" customWidth="1"/>
    <col min="4" max="4" width="13.109375" bestFit="1" customWidth="1"/>
    <col min="5" max="5" width="11.5546875" bestFit="1" customWidth="1"/>
    <col min="6" max="6" width="13.109375" bestFit="1" customWidth="1"/>
    <col min="7" max="7" width="17.88671875" customWidth="1"/>
    <col min="8" max="53" width="11.5546875" bestFit="1" customWidth="1"/>
  </cols>
  <sheetData>
    <row r="1" spans="1:7" ht="9" customHeight="1">
      <c r="A1" t="s">
        <v>530</v>
      </c>
      <c r="E1" s="260"/>
      <c r="F1" s="260"/>
      <c r="G1" s="260"/>
    </row>
    <row r="2" spans="1:7">
      <c r="B2" s="286" t="s">
        <v>525</v>
      </c>
      <c r="C2" s="260" t="s">
        <v>599</v>
      </c>
      <c r="E2" s="260"/>
      <c r="F2" s="286" t="s">
        <v>525</v>
      </c>
      <c r="G2" s="260" t="s">
        <v>524</v>
      </c>
    </row>
    <row r="3" spans="1:7">
      <c r="E3" s="260"/>
      <c r="F3" s="260"/>
      <c r="G3" s="260"/>
    </row>
    <row r="4" spans="1:7">
      <c r="B4" s="286" t="s">
        <v>170</v>
      </c>
      <c r="E4" s="260"/>
      <c r="F4" s="286" t="s">
        <v>170</v>
      </c>
      <c r="G4" s="286"/>
    </row>
    <row r="5" spans="1:7">
      <c r="B5" s="275" t="s">
        <v>327</v>
      </c>
      <c r="E5" s="260"/>
      <c r="F5" s="275" t="s">
        <v>171</v>
      </c>
      <c r="G5" s="260"/>
    </row>
    <row r="6" spans="1:7">
      <c r="B6" s="275" t="s">
        <v>171</v>
      </c>
      <c r="E6" s="260"/>
      <c r="G6" s="260"/>
    </row>
    <row r="7" spans="1:7">
      <c r="E7" s="260"/>
      <c r="G7" s="260"/>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2">
    <tabColor theme="0" tint="-0.34998626667073579"/>
    <pageSetUpPr fitToPage="1"/>
  </sheetPr>
  <dimension ref="A1:H193"/>
  <sheetViews>
    <sheetView showGridLines="0" showRowColHeaders="0" workbookViewId="0"/>
  </sheetViews>
  <sheetFormatPr defaultColWidth="9.109375" defaultRowHeight="14.4"/>
  <cols>
    <col min="1" max="1" width="3.6640625" style="2" customWidth="1"/>
    <col min="2" max="2" width="5.33203125" style="2" customWidth="1"/>
    <col min="3" max="3" width="10.88671875" style="2" customWidth="1"/>
    <col min="4" max="4" width="15.109375" style="2" bestFit="1" customWidth="1"/>
    <col min="5" max="5" width="6.109375" style="2" customWidth="1"/>
    <col min="6" max="6" width="13.109375" style="2" customWidth="1"/>
    <col min="7" max="7" width="5.33203125" style="2" customWidth="1"/>
    <col min="8" max="16384" width="9.109375" style="2"/>
  </cols>
  <sheetData>
    <row r="1" spans="1:8" ht="9" customHeight="1">
      <c r="A1" s="286" t="s">
        <v>179</v>
      </c>
      <c r="B1" s="275">
        <v>11</v>
      </c>
      <c r="C1"/>
      <c r="D1" s="30" t="s">
        <v>169</v>
      </c>
      <c r="F1" s="286" t="s">
        <v>179</v>
      </c>
      <c r="G1" s="275">
        <v>11</v>
      </c>
      <c r="H1"/>
    </row>
    <row r="2" spans="1:8">
      <c r="A2" s="286" t="s">
        <v>178</v>
      </c>
      <c r="B2" s="260" t="s">
        <v>56</v>
      </c>
      <c r="C2"/>
      <c r="D2" s="2" t="str">
        <f>IF(Data1!$H2&lt;&gt;"",CONCATENATE("[",Data1!$H2,"]"),"")</f>
        <v>[11]</v>
      </c>
      <c r="F2" s="286" t="s">
        <v>178</v>
      </c>
      <c r="G2" s="260" t="s">
        <v>180</v>
      </c>
      <c r="H2"/>
    </row>
    <row r="3" spans="1:8">
      <c r="A3"/>
      <c r="B3"/>
      <c r="C3"/>
      <c r="D3" s="2" t="str">
        <f>IF(Data1!$H3&lt;&gt;"",CONCATENATE("[",Data1!$H3,"]"),"")</f>
        <v/>
      </c>
      <c r="F3"/>
      <c r="G3"/>
      <c r="H3"/>
    </row>
    <row r="4" spans="1:8">
      <c r="A4" s="286" t="s">
        <v>170</v>
      </c>
      <c r="B4"/>
      <c r="C4"/>
      <c r="D4" s="2" t="str">
        <f>IF(Data1!$H4&lt;&gt;"",CONCATENATE("[",Data1!$H4,"]"),"")</f>
        <v/>
      </c>
      <c r="F4" s="286" t="s">
        <v>170</v>
      </c>
      <c r="G4"/>
      <c r="H4"/>
    </row>
    <row r="5" spans="1:8">
      <c r="A5" s="275" t="s">
        <v>133</v>
      </c>
      <c r="B5"/>
      <c r="C5"/>
      <c r="D5" s="2" t="str">
        <f>IF(Data1!$H5&lt;&gt;"",CONCATENATE("[",Data1!$H5,"]"),"")</f>
        <v/>
      </c>
      <c r="F5" s="275" t="s">
        <v>171</v>
      </c>
      <c r="G5"/>
      <c r="H5"/>
    </row>
    <row r="6" spans="1:8">
      <c r="A6" s="275" t="s">
        <v>132</v>
      </c>
      <c r="B6"/>
      <c r="C6"/>
      <c r="D6" s="2" t="str">
        <f>IF(Data1!$H6&lt;&gt;"",CONCATENATE("[",Data1!$H6,"]"),"")</f>
        <v/>
      </c>
      <c r="F6"/>
      <c r="G6"/>
      <c r="H6"/>
    </row>
    <row r="7" spans="1:8">
      <c r="A7" s="275" t="s">
        <v>131</v>
      </c>
      <c r="B7"/>
      <c r="C7"/>
      <c r="D7" s="2" t="str">
        <f>IF(Data1!$H7&lt;&gt;"",CONCATENATE("[",Data1!$H7,"]"),"")</f>
        <v/>
      </c>
      <c r="F7"/>
      <c r="G7"/>
      <c r="H7"/>
    </row>
    <row r="8" spans="1:8">
      <c r="A8" s="275" t="s">
        <v>130</v>
      </c>
      <c r="B8"/>
      <c r="C8"/>
      <c r="D8" s="2" t="str">
        <f>IF(Data1!$H8&lt;&gt;"",CONCATENATE("[",Data1!$H8,"]"),"")</f>
        <v/>
      </c>
      <c r="F8"/>
      <c r="G8"/>
      <c r="H8"/>
    </row>
    <row r="9" spans="1:8">
      <c r="A9" s="275" t="s">
        <v>171</v>
      </c>
      <c r="B9"/>
      <c r="C9"/>
      <c r="D9" s="2" t="str">
        <f>IF(Data1!$H9&lt;&gt;"",CONCATENATE("[",Data1!$H9,"]"),"")</f>
        <v/>
      </c>
      <c r="F9"/>
      <c r="G9"/>
      <c r="H9"/>
    </row>
    <row r="10" spans="1:8">
      <c r="A10"/>
      <c r="B10"/>
      <c r="C10"/>
      <c r="D10" s="2" t="str">
        <f>IF(Data1!$H10&lt;&gt;"",CONCATENATE("[",Data1!$H10,"]"),"")</f>
        <v/>
      </c>
      <c r="F10"/>
      <c r="G10"/>
      <c r="H10"/>
    </row>
    <row r="11" spans="1:8">
      <c r="A11"/>
      <c r="B11"/>
      <c r="C11"/>
      <c r="D11" s="2" t="str">
        <f>IF(Data1!$H11&lt;&gt;"",CONCATENATE("[",Data1!$H11,"]"),"")</f>
        <v/>
      </c>
      <c r="F11"/>
      <c r="G11"/>
      <c r="H11"/>
    </row>
    <row r="12" spans="1:8">
      <c r="A12"/>
      <c r="B12"/>
      <c r="C12"/>
      <c r="D12" s="2" t="str">
        <f>IF(Data1!$H12&lt;&gt;"",CONCATENATE("[",Data1!$H12,"]"),"")</f>
        <v/>
      </c>
      <c r="F12"/>
      <c r="G12"/>
      <c r="H12"/>
    </row>
    <row r="13" spans="1:8">
      <c r="A13"/>
      <c r="B13"/>
      <c r="C13"/>
      <c r="D13" s="2" t="str">
        <f>IF(Data1!$H13&lt;&gt;"",CONCATENATE("[",Data1!$H13,"]"),"")</f>
        <v/>
      </c>
      <c r="F13"/>
      <c r="G13"/>
      <c r="H13"/>
    </row>
    <row r="14" spans="1:8">
      <c r="A14"/>
      <c r="B14"/>
      <c r="C14"/>
      <c r="D14" s="2" t="str">
        <f>IF(Data1!$H14&lt;&gt;"",CONCATENATE("[",Data1!$H14,"]"),"")</f>
        <v/>
      </c>
      <c r="F14"/>
      <c r="G14"/>
      <c r="H14"/>
    </row>
    <row r="15" spans="1:8">
      <c r="A15"/>
      <c r="B15"/>
      <c r="C15"/>
      <c r="D15" s="2" t="str">
        <f>IF(Data1!$H15&lt;&gt;"",CONCATENATE("[",Data1!$H15,"]"),"")</f>
        <v/>
      </c>
      <c r="F15"/>
      <c r="G15"/>
      <c r="H15"/>
    </row>
    <row r="16" spans="1:8">
      <c r="A16"/>
      <c r="B16"/>
      <c r="C16"/>
      <c r="D16" s="2" t="str">
        <f>IF(Data1!$H16&lt;&gt;"",CONCATENATE("[",Data1!$H16,"]"),"")</f>
        <v/>
      </c>
      <c r="F16"/>
      <c r="G16"/>
      <c r="H16"/>
    </row>
    <row r="17" spans="1:8">
      <c r="A17"/>
      <c r="B17"/>
      <c r="C17"/>
      <c r="D17" s="2" t="str">
        <f>IF(Data1!$H17&lt;&gt;"",CONCATENATE("[",Data1!$H17,"]"),"")</f>
        <v/>
      </c>
      <c r="F17"/>
      <c r="G17"/>
      <c r="H17"/>
    </row>
    <row r="18" spans="1:8">
      <c r="A18"/>
      <c r="B18"/>
      <c r="C18"/>
      <c r="D18" s="2" t="str">
        <f>IF(Data1!$H18&lt;&gt;"",CONCATENATE("[",Data1!$H18,"]"),"")</f>
        <v/>
      </c>
      <c r="F18"/>
      <c r="G18"/>
      <c r="H18"/>
    </row>
    <row r="19" spans="1:8" ht="15.6">
      <c r="A19"/>
      <c r="B19"/>
      <c r="C19" s="31"/>
      <c r="D19" s="2" t="str">
        <f>IF(Data1!$H19&lt;&gt;"",CONCATENATE("[",Data1!$H19,"]"),"")</f>
        <v/>
      </c>
      <c r="F19"/>
    </row>
    <row r="20" spans="1:8" ht="15.6">
      <c r="A20"/>
      <c r="B20"/>
      <c r="C20" s="31"/>
      <c r="D20" s="2" t="str">
        <f>IF(Data1!$H20&lt;&gt;"",CONCATENATE("[",Data1!$H20,"]"),"")</f>
        <v/>
      </c>
      <c r="F20"/>
    </row>
    <row r="21" spans="1:8" ht="15.6">
      <c r="A21"/>
      <c r="B21"/>
      <c r="C21" s="31"/>
      <c r="D21" s="2" t="str">
        <f>IF(Data1!$H21&lt;&gt;"",CONCATENATE("[",Data1!$H21,"]"),"")</f>
        <v/>
      </c>
      <c r="F21"/>
    </row>
    <row r="22" spans="1:8" ht="15.6">
      <c r="A22"/>
      <c r="B22"/>
      <c r="C22" s="31"/>
      <c r="D22" s="2" t="str">
        <f>IF(Data1!$H22&lt;&gt;"",CONCATENATE("[",Data1!$H22,"]"),"")</f>
        <v/>
      </c>
      <c r="F22"/>
    </row>
    <row r="23" spans="1:8" ht="15.6">
      <c r="A23"/>
      <c r="B23"/>
      <c r="C23" s="31"/>
      <c r="D23" s="2" t="str">
        <f>IF(Data1!$H23&lt;&gt;"",CONCATENATE("[",Data1!$H23,"]"),"")</f>
        <v/>
      </c>
      <c r="F23"/>
    </row>
    <row r="24" spans="1:8" ht="15.6">
      <c r="A24"/>
      <c r="B24"/>
      <c r="C24" s="31"/>
      <c r="D24" s="2" t="str">
        <f>IF(Data1!$H24&lt;&gt;"",CONCATENATE("[",Data1!$H24,"]"),"")</f>
        <v/>
      </c>
      <c r="F24"/>
    </row>
    <row r="25" spans="1:8" ht="15.6">
      <c r="A25"/>
      <c r="B25"/>
      <c r="C25" s="31"/>
      <c r="D25" s="2" t="str">
        <f>IF(Data1!$H25&lt;&gt;"",CONCATENATE("[",Data1!$H25,"]"),"")</f>
        <v/>
      </c>
      <c r="F25"/>
    </row>
    <row r="26" spans="1:8" ht="15.6">
      <c r="A26"/>
      <c r="B26"/>
      <c r="C26" s="31"/>
      <c r="D26" s="2" t="str">
        <f>IF(Data1!$H26&lt;&gt;"",CONCATENATE("[",Data1!$H26,"]"),"")</f>
        <v/>
      </c>
      <c r="F26"/>
    </row>
    <row r="27" spans="1:8" ht="15.6">
      <c r="A27"/>
      <c r="B27"/>
      <c r="C27" s="31"/>
      <c r="D27" s="2" t="str">
        <f>IF(Data1!$H27&lt;&gt;"",CONCATENATE("[",Data1!$H27,"]"),"")</f>
        <v/>
      </c>
      <c r="F27"/>
    </row>
    <row r="28" spans="1:8" ht="15.6">
      <c r="A28"/>
      <c r="B28"/>
      <c r="C28" s="31"/>
      <c r="D28" s="2" t="str">
        <f>IF(Data1!$H28&lt;&gt;"",CONCATENATE("[",Data1!$H28,"]"),"")</f>
        <v/>
      </c>
      <c r="F28"/>
    </row>
    <row r="29" spans="1:8" ht="15.6">
      <c r="A29"/>
      <c r="B29"/>
      <c r="C29" s="31"/>
      <c r="D29" s="2" t="str">
        <f>IF(Data1!$H29&lt;&gt;"",CONCATENATE("[",Data1!$H29,"]"),"")</f>
        <v/>
      </c>
      <c r="F29"/>
    </row>
    <row r="30" spans="1:8" ht="15.6">
      <c r="A30"/>
      <c r="B30"/>
      <c r="C30" s="31"/>
      <c r="D30" s="2" t="str">
        <f>IF(Data1!$H30&lt;&gt;"",CONCATENATE("[",Data1!$H30,"]"),"")</f>
        <v/>
      </c>
      <c r="F30"/>
    </row>
    <row r="31" spans="1:8" ht="15.6">
      <c r="A31"/>
      <c r="B31"/>
      <c r="C31" s="31"/>
      <c r="D31" s="2" t="str">
        <f>IF(Data1!$H31&lt;&gt;"",CONCATENATE("[",Data1!$H31,"]"),"")</f>
        <v/>
      </c>
      <c r="F31"/>
    </row>
    <row r="32" spans="1:8" ht="15.6">
      <c r="A32"/>
      <c r="B32"/>
      <c r="C32" s="31"/>
      <c r="D32" s="2" t="str">
        <f>IF(Data1!$H32&lt;&gt;"",CONCATENATE("[",Data1!$H32,"]"),"")</f>
        <v/>
      </c>
      <c r="F32"/>
    </row>
    <row r="33" spans="1:6" ht="15.6">
      <c r="A33"/>
      <c r="B33"/>
      <c r="C33" s="31"/>
      <c r="D33" s="2" t="str">
        <f>IF(Data1!H34&lt;&gt;"",CONCATENATE("[",Data1!H34,"]"),"")</f>
        <v/>
      </c>
      <c r="F33"/>
    </row>
    <row r="34" spans="1:6" ht="15.6">
      <c r="A34"/>
      <c r="B34"/>
      <c r="C34" s="31"/>
      <c r="D34" s="2" t="str">
        <f>IF(Data1!H35&lt;&gt;"",CONCATENATE("[",Data1!H35,"]"),"")</f>
        <v/>
      </c>
      <c r="F34"/>
    </row>
    <row r="35" spans="1:6" ht="15.6">
      <c r="A35"/>
      <c r="B35"/>
      <c r="C35" s="31"/>
      <c r="D35" s="2" t="str">
        <f>IF(Data1!H36&lt;&gt;"",CONCATENATE("[",Data1!H36,"]"),"")</f>
        <v/>
      </c>
      <c r="F35"/>
    </row>
    <row r="36" spans="1:6" ht="15.6">
      <c r="A36"/>
      <c r="B36"/>
      <c r="C36" s="31"/>
      <c r="D36" s="2" t="str">
        <f>IF(Data1!H37&lt;&gt;"",CONCATENATE("[",Data1!H37,"]"),"")</f>
        <v/>
      </c>
      <c r="F36"/>
    </row>
    <row r="37" spans="1:6" ht="15.6">
      <c r="A37"/>
      <c r="B37"/>
      <c r="C37" s="31"/>
      <c r="F37"/>
    </row>
    <row r="38" spans="1:6" ht="15.6">
      <c r="A38"/>
      <c r="B38"/>
      <c r="C38" s="31"/>
      <c r="F38"/>
    </row>
    <row r="39" spans="1:6" ht="15.6">
      <c r="A39"/>
      <c r="B39"/>
      <c r="C39" s="31"/>
      <c r="F39"/>
    </row>
    <row r="40" spans="1:6" ht="15.6">
      <c r="A40"/>
      <c r="B40"/>
      <c r="C40" s="31"/>
      <c r="F40"/>
    </row>
    <row r="41" spans="1:6" ht="15.6">
      <c r="A41"/>
      <c r="B41"/>
      <c r="C41" s="31"/>
      <c r="F41"/>
    </row>
    <row r="42" spans="1:6" ht="15.6">
      <c r="A42"/>
      <c r="B42"/>
      <c r="C42" s="31"/>
      <c r="F42"/>
    </row>
    <row r="43" spans="1:6" ht="15.6">
      <c r="A43"/>
      <c r="B43"/>
      <c r="C43" s="31"/>
      <c r="F43"/>
    </row>
    <row r="44" spans="1:6" ht="15.6">
      <c r="A44"/>
      <c r="B44"/>
      <c r="C44" s="31"/>
      <c r="F44"/>
    </row>
    <row r="45" spans="1:6" ht="15.6">
      <c r="A45"/>
      <c r="B45"/>
      <c r="C45" s="31"/>
      <c r="F45"/>
    </row>
    <row r="46" spans="1:6" ht="15.6">
      <c r="A46"/>
      <c r="B46"/>
      <c r="C46" s="31"/>
      <c r="F46"/>
    </row>
    <row r="47" spans="1:6" ht="15.6">
      <c r="A47"/>
      <c r="B47"/>
      <c r="C47" s="31"/>
      <c r="F47"/>
    </row>
    <row r="48" spans="1:6" ht="15.6">
      <c r="A48"/>
      <c r="B48"/>
      <c r="C48" s="31"/>
      <c r="F48"/>
    </row>
    <row r="49" spans="1:6" ht="15.6">
      <c r="A49"/>
      <c r="B49"/>
      <c r="C49" s="31"/>
      <c r="F49"/>
    </row>
    <row r="50" spans="1:6" ht="15.6">
      <c r="A50"/>
      <c r="B50"/>
      <c r="C50" s="31"/>
      <c r="F50"/>
    </row>
    <row r="51" spans="1:6" ht="15.6">
      <c r="A51"/>
      <c r="B51"/>
      <c r="C51" s="31"/>
      <c r="F51"/>
    </row>
    <row r="52" spans="1:6" ht="15.6">
      <c r="A52"/>
      <c r="B52"/>
      <c r="C52" s="31"/>
      <c r="F52"/>
    </row>
    <row r="53" spans="1:6" ht="15.6">
      <c r="A53"/>
      <c r="B53"/>
      <c r="C53" s="31"/>
      <c r="F53"/>
    </row>
    <row r="54" spans="1:6" ht="15.6">
      <c r="A54"/>
      <c r="B54"/>
      <c r="C54" s="31"/>
      <c r="F54"/>
    </row>
    <row r="55" spans="1:6" ht="15.6">
      <c r="A55"/>
      <c r="B55"/>
      <c r="C55" s="31"/>
      <c r="F55"/>
    </row>
    <row r="56" spans="1:6" ht="15.6">
      <c r="A56"/>
      <c r="B56"/>
      <c r="C56" s="31"/>
      <c r="F56"/>
    </row>
    <row r="57" spans="1:6" ht="15.6">
      <c r="A57"/>
      <c r="B57"/>
      <c r="C57" s="31"/>
      <c r="F57"/>
    </row>
    <row r="58" spans="1:6" ht="15.6">
      <c r="A58"/>
      <c r="B58"/>
      <c r="C58" s="31"/>
      <c r="F58"/>
    </row>
    <row r="59" spans="1:6" ht="15.6">
      <c r="A59"/>
      <c r="B59"/>
      <c r="C59" s="31"/>
      <c r="F59"/>
    </row>
    <row r="60" spans="1:6" ht="15.6">
      <c r="A60"/>
      <c r="B60"/>
      <c r="C60" s="31"/>
      <c r="F60"/>
    </row>
    <row r="61" spans="1:6" ht="15.6">
      <c r="A61"/>
      <c r="B61"/>
      <c r="C61" s="31"/>
      <c r="F61"/>
    </row>
    <row r="62" spans="1:6" ht="15.6">
      <c r="A62"/>
      <c r="B62"/>
      <c r="C62" s="31"/>
      <c r="F62"/>
    </row>
    <row r="63" spans="1:6" ht="15.6">
      <c r="A63"/>
      <c r="B63"/>
      <c r="C63" s="31"/>
      <c r="F63"/>
    </row>
    <row r="64" spans="1:6" ht="15.6">
      <c r="A64"/>
      <c r="B64"/>
      <c r="C64" s="31"/>
      <c r="F64"/>
    </row>
    <row r="65" spans="1:6" ht="15.6">
      <c r="A65"/>
      <c r="B65"/>
      <c r="C65" s="31"/>
      <c r="F65"/>
    </row>
    <row r="66" spans="1:6" ht="15.6">
      <c r="A66"/>
      <c r="B66"/>
      <c r="C66" s="31"/>
      <c r="F66"/>
    </row>
    <row r="67" spans="1:6" ht="15.6">
      <c r="A67"/>
      <c r="B67"/>
      <c r="C67" s="31"/>
      <c r="F67"/>
    </row>
    <row r="68" spans="1:6" ht="15.6">
      <c r="A68"/>
      <c r="B68"/>
      <c r="C68" s="31"/>
      <c r="F68"/>
    </row>
    <row r="69" spans="1:6" ht="15.6">
      <c r="A69"/>
      <c r="B69"/>
      <c r="C69" s="31"/>
      <c r="F69"/>
    </row>
    <row r="70" spans="1:6" ht="15.6">
      <c r="A70"/>
      <c r="B70"/>
      <c r="C70" s="31"/>
      <c r="F70"/>
    </row>
    <row r="71" spans="1:6" ht="15.6">
      <c r="A71"/>
      <c r="B71"/>
      <c r="C71" s="31"/>
      <c r="F71"/>
    </row>
    <row r="72" spans="1:6" ht="15.6">
      <c r="A72"/>
      <c r="B72"/>
      <c r="C72" s="31"/>
      <c r="F72"/>
    </row>
    <row r="73" spans="1:6" ht="15.6">
      <c r="A73"/>
      <c r="B73"/>
      <c r="C73" s="31"/>
      <c r="F73"/>
    </row>
    <row r="74" spans="1:6" ht="15.6">
      <c r="A74"/>
      <c r="B74"/>
      <c r="C74" s="31"/>
      <c r="F74"/>
    </row>
    <row r="75" spans="1:6" ht="15.6">
      <c r="A75"/>
      <c r="B75"/>
      <c r="C75" s="31"/>
      <c r="F75"/>
    </row>
    <row r="76" spans="1:6" ht="15.6">
      <c r="A76"/>
      <c r="B76"/>
      <c r="C76" s="31"/>
      <c r="F76"/>
    </row>
    <row r="77" spans="1:6" ht="15.6">
      <c r="A77"/>
      <c r="B77"/>
      <c r="C77" s="31"/>
      <c r="F77"/>
    </row>
    <row r="78" spans="1:6" ht="15.6">
      <c r="A78"/>
      <c r="B78"/>
      <c r="C78" s="31"/>
      <c r="F78"/>
    </row>
    <row r="79" spans="1:6" ht="15.6">
      <c r="A79"/>
      <c r="B79"/>
      <c r="C79" s="31"/>
      <c r="F79"/>
    </row>
    <row r="80" spans="1:6" ht="15.6">
      <c r="A80"/>
      <c r="B80"/>
      <c r="C80" s="31"/>
      <c r="F80"/>
    </row>
    <row r="81" spans="1:6" ht="15.6">
      <c r="A81"/>
      <c r="B81"/>
      <c r="C81" s="31"/>
      <c r="F81"/>
    </row>
    <row r="82" spans="1:6" ht="15.6">
      <c r="A82"/>
      <c r="B82"/>
      <c r="C82" s="31"/>
      <c r="F82"/>
    </row>
    <row r="83" spans="1:6" ht="15.6">
      <c r="A83"/>
      <c r="B83"/>
      <c r="C83" s="31"/>
    </row>
    <row r="84" spans="1:6" ht="15.6">
      <c r="A84"/>
      <c r="B84"/>
      <c r="C84" s="31"/>
    </row>
    <row r="85" spans="1:6" ht="15.6">
      <c r="A85"/>
      <c r="B85"/>
      <c r="C85" s="31"/>
    </row>
    <row r="86" spans="1:6" ht="15.6">
      <c r="A86"/>
      <c r="B86" s="31"/>
      <c r="C86" s="31"/>
    </row>
    <row r="87" spans="1:6" ht="15.6">
      <c r="A87"/>
      <c r="B87" s="31"/>
      <c r="C87" s="31"/>
    </row>
    <row r="88" spans="1:6" ht="15.6">
      <c r="A88"/>
      <c r="B88" s="31"/>
      <c r="C88" s="31"/>
    </row>
    <row r="89" spans="1:6" ht="15.6">
      <c r="A89"/>
      <c r="B89" s="31"/>
      <c r="C89" s="31"/>
    </row>
    <row r="90" spans="1:6" ht="15.6">
      <c r="A90"/>
      <c r="B90" s="31"/>
      <c r="C90" s="31"/>
    </row>
    <row r="91" spans="1:6" ht="15.6">
      <c r="A91"/>
      <c r="B91" s="31"/>
      <c r="C91" s="31"/>
    </row>
    <row r="92" spans="1:6" ht="15.6">
      <c r="A92"/>
      <c r="B92" s="31"/>
      <c r="C92" s="31"/>
    </row>
    <row r="93" spans="1:6" ht="15.6">
      <c r="A93"/>
      <c r="B93" s="31"/>
      <c r="C93" s="31"/>
    </row>
    <row r="94" spans="1:6" ht="15.6">
      <c r="A94"/>
      <c r="B94" s="31"/>
      <c r="C94" s="31"/>
    </row>
    <row r="95" spans="1:6" ht="15.6">
      <c r="A95"/>
      <c r="B95" s="31"/>
      <c r="C95" s="31"/>
    </row>
    <row r="96" spans="1:6" ht="15.6">
      <c r="A96"/>
      <c r="B96" s="31"/>
      <c r="C96" s="31"/>
    </row>
    <row r="97" spans="1:3" ht="15.6">
      <c r="A97"/>
      <c r="B97" s="31"/>
      <c r="C97" s="31"/>
    </row>
    <row r="98" spans="1:3" ht="15.6">
      <c r="A98"/>
      <c r="B98" s="31"/>
      <c r="C98" s="31"/>
    </row>
    <row r="99" spans="1:3" ht="15.6">
      <c r="A99"/>
      <c r="B99" s="31"/>
      <c r="C99" s="31"/>
    </row>
    <row r="100" spans="1:3" ht="15.6">
      <c r="A100"/>
      <c r="B100" s="31"/>
      <c r="C100" s="31"/>
    </row>
    <row r="101" spans="1:3" ht="15.6">
      <c r="A101"/>
      <c r="B101" s="31"/>
      <c r="C101" s="31"/>
    </row>
    <row r="102" spans="1:3" ht="15.6">
      <c r="A102"/>
      <c r="B102" s="31"/>
      <c r="C102" s="31"/>
    </row>
    <row r="103" spans="1:3" ht="15.6">
      <c r="A103"/>
      <c r="B103" s="31"/>
      <c r="C103" s="31"/>
    </row>
    <row r="104" spans="1:3">
      <c r="A104"/>
    </row>
    <row r="105" spans="1:3">
      <c r="A105"/>
    </row>
    <row r="106" spans="1:3">
      <c r="A106"/>
    </row>
    <row r="107" spans="1:3">
      <c r="A107"/>
    </row>
    <row r="108" spans="1:3">
      <c r="A108"/>
    </row>
    <row r="109" spans="1:3">
      <c r="A109"/>
    </row>
    <row r="110" spans="1:3">
      <c r="A110"/>
    </row>
    <row r="111" spans="1:3">
      <c r="A111"/>
    </row>
    <row r="112" spans="1:3">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4" spans="1:1">
      <c r="A134"/>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ht="15.6">
      <c r="A188" s="31"/>
    </row>
    <row r="189" spans="1:1" ht="15.6">
      <c r="A189" s="31"/>
    </row>
    <row r="190" spans="1:1" ht="15.6">
      <c r="A190" s="31"/>
    </row>
    <row r="191" spans="1:1" ht="15.6">
      <c r="A191" s="31"/>
    </row>
    <row r="192" spans="1:1" ht="15.6">
      <c r="A192" s="31"/>
    </row>
    <row r="193" spans="1:1" ht="15.6">
      <c r="A193" s="31"/>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7" tint="0.39997558519241921"/>
    <pageSetUpPr fitToPage="1"/>
  </sheetPr>
  <dimension ref="A1:DG106"/>
  <sheetViews>
    <sheetView showGridLines="0" showRowColHeaders="0" tabSelected="1" zoomScale="85" zoomScaleNormal="85" workbookViewId="0">
      <selection activeCell="E44" sqref="E44"/>
    </sheetView>
  </sheetViews>
  <sheetFormatPr defaultColWidth="0" defaultRowHeight="14.4" zeroHeight="1"/>
  <cols>
    <col min="1" max="2" width="3.6640625" style="46" customWidth="1"/>
    <col min="3" max="3" width="30.33203125" style="46" customWidth="1"/>
    <col min="4" max="4" width="36.109375" style="46" customWidth="1"/>
    <col min="5" max="5" width="14" style="46" customWidth="1"/>
    <col min="6" max="6" width="61.88671875" style="46" customWidth="1"/>
    <col min="7" max="7" width="8.5546875" style="46" customWidth="1"/>
    <col min="8" max="8" width="6.5546875" style="46" customWidth="1"/>
    <col min="9" max="9" width="6.33203125" style="46" customWidth="1"/>
    <col min="10" max="10" width="16.109375" style="46" customWidth="1"/>
    <col min="11" max="11" width="3.109375" style="46" customWidth="1"/>
    <col min="12" max="20" width="9.109375" style="46" hidden="1" customWidth="1"/>
    <col min="21" max="111" width="0" style="2" hidden="1" customWidth="1"/>
    <col min="112" max="16384" width="0" style="2" hidden="1"/>
  </cols>
  <sheetData>
    <row r="1" spans="1:20" ht="9" customHeight="1" thickBot="1"/>
    <row r="2" spans="1:20" ht="66" customHeight="1" thickBot="1">
      <c r="B2" s="610" t="s">
        <v>416</v>
      </c>
      <c r="C2" s="611"/>
      <c r="D2" s="611"/>
      <c r="E2" s="611"/>
      <c r="F2" s="611"/>
      <c r="G2" s="611"/>
      <c r="H2" s="611"/>
      <c r="I2" s="611"/>
      <c r="J2" s="612"/>
      <c r="K2" s="173"/>
      <c r="L2" s="174" t="s">
        <v>207</v>
      </c>
      <c r="M2" s="174"/>
    </row>
    <row r="3" spans="1:20" ht="14.25" customHeight="1">
      <c r="B3" s="180"/>
      <c r="C3" s="150"/>
      <c r="D3" s="175"/>
      <c r="E3" s="175"/>
      <c r="F3" s="175"/>
      <c r="G3" s="175"/>
      <c r="H3" s="175"/>
      <c r="I3" s="175"/>
      <c r="J3" s="181"/>
      <c r="K3" s="175"/>
      <c r="L3" s="175"/>
      <c r="M3" s="175"/>
    </row>
    <row r="4" spans="1:20" ht="19.5" customHeight="1">
      <c r="B4" s="180"/>
      <c r="C4" s="613" t="s">
        <v>244</v>
      </c>
      <c r="D4" s="614"/>
      <c r="E4" s="619" t="s">
        <v>592</v>
      </c>
      <c r="F4" s="620"/>
      <c r="G4" s="182"/>
      <c r="H4" s="151"/>
      <c r="I4" s="151"/>
      <c r="J4" s="183"/>
      <c r="K4" s="150"/>
      <c r="L4" s="150"/>
      <c r="M4" s="150"/>
      <c r="N4" s="176"/>
    </row>
    <row r="5" spans="1:20" ht="14.25" customHeight="1">
      <c r="B5" s="180"/>
      <c r="C5" s="144"/>
      <c r="D5" s="184"/>
      <c r="E5" s="177"/>
      <c r="F5" s="177"/>
      <c r="G5" s="177"/>
      <c r="H5" s="177"/>
      <c r="I5" s="177"/>
      <c r="J5" s="185"/>
      <c r="K5" s="177"/>
      <c r="L5" s="177"/>
      <c r="M5" s="177"/>
      <c r="N5" s="176"/>
    </row>
    <row r="6" spans="1:20" s="6" customFormat="1" ht="19.5" customHeight="1">
      <c r="A6" s="46"/>
      <c r="B6" s="180"/>
      <c r="C6" s="613" t="s">
        <v>245</v>
      </c>
      <c r="D6" s="614"/>
      <c r="E6" s="621" t="s">
        <v>591</v>
      </c>
      <c r="F6" s="622"/>
      <c r="G6" s="622"/>
      <c r="H6" s="622"/>
      <c r="I6" s="623"/>
      <c r="J6" s="179"/>
      <c r="K6" s="178"/>
      <c r="L6" s="179"/>
      <c r="M6" s="179"/>
      <c r="N6" s="74"/>
      <c r="O6" s="44"/>
      <c r="P6" s="44"/>
      <c r="Q6" s="44"/>
      <c r="R6" s="44"/>
      <c r="S6" s="44"/>
      <c r="T6" s="44"/>
    </row>
    <row r="7" spans="1:20" ht="14.25" customHeight="1">
      <c r="B7" s="180"/>
      <c r="C7" s="144"/>
      <c r="D7" s="186"/>
      <c r="E7" s="151"/>
      <c r="F7" s="151"/>
      <c r="G7" s="151"/>
      <c r="H7" s="151"/>
      <c r="I7" s="151"/>
      <c r="J7" s="183"/>
      <c r="K7" s="150"/>
      <c r="L7" s="150"/>
      <c r="M7" s="150"/>
    </row>
    <row r="8" spans="1:20" ht="19.5" customHeight="1">
      <c r="B8" s="180"/>
      <c r="C8" s="615" t="s">
        <v>246</v>
      </c>
      <c r="D8" s="616"/>
      <c r="E8" s="258">
        <v>44848</v>
      </c>
      <c r="F8" s="151"/>
      <c r="G8" s="151"/>
      <c r="H8" s="151"/>
      <c r="I8" s="151"/>
      <c r="J8" s="183"/>
      <c r="K8" s="150"/>
      <c r="L8" s="150"/>
      <c r="M8" s="150"/>
    </row>
    <row r="9" spans="1:20" ht="14.25" customHeight="1">
      <c r="B9" s="180"/>
      <c r="C9" s="144"/>
      <c r="D9" s="186"/>
      <c r="E9" s="151"/>
      <c r="F9" s="151"/>
      <c r="G9" s="151"/>
      <c r="H9" s="151"/>
      <c r="I9" s="151"/>
      <c r="J9" s="183"/>
      <c r="K9" s="150"/>
      <c r="L9" s="150"/>
      <c r="M9" s="150"/>
    </row>
    <row r="10" spans="1:20" ht="19.5" customHeight="1">
      <c r="B10" s="180"/>
      <c r="C10" s="617" t="s">
        <v>247</v>
      </c>
      <c r="D10" s="618"/>
      <c r="E10" s="259">
        <v>44927</v>
      </c>
      <c r="F10" s="176"/>
      <c r="G10" s="151"/>
      <c r="H10" s="151"/>
      <c r="I10" s="151"/>
      <c r="J10" s="183"/>
      <c r="K10" s="150"/>
      <c r="L10" s="150"/>
      <c r="M10" s="150"/>
    </row>
    <row r="11" spans="1:20" ht="14.25" customHeight="1">
      <c r="B11" s="180"/>
      <c r="C11" s="144"/>
      <c r="D11" s="186"/>
      <c r="E11" s="187"/>
      <c r="F11" s="151"/>
      <c r="G11" s="151"/>
      <c r="H11" s="151"/>
      <c r="I11" s="151"/>
      <c r="J11" s="183"/>
      <c r="K11" s="150"/>
      <c r="L11" s="150"/>
      <c r="M11" s="150"/>
    </row>
    <row r="12" spans="1:20" ht="19.5" customHeight="1">
      <c r="B12" s="180"/>
      <c r="C12" s="617" t="s">
        <v>248</v>
      </c>
      <c r="D12" s="618"/>
      <c r="E12" s="477">
        <v>20</v>
      </c>
      <c r="F12" s="151"/>
      <c r="G12" s="176"/>
      <c r="H12" s="151"/>
      <c r="I12" s="151"/>
      <c r="J12" s="183"/>
      <c r="K12" s="150"/>
      <c r="L12" s="150"/>
      <c r="M12" s="150"/>
    </row>
    <row r="13" spans="1:20" ht="14.25" customHeight="1">
      <c r="B13" s="180"/>
      <c r="C13" s="144"/>
      <c r="D13" s="144"/>
      <c r="E13" s="150"/>
      <c r="F13" s="176"/>
      <c r="G13" s="150"/>
      <c r="H13" s="150"/>
      <c r="I13" s="150"/>
      <c r="J13" s="188"/>
      <c r="K13" s="150"/>
      <c r="L13" s="150"/>
      <c r="M13" s="150"/>
    </row>
    <row r="14" spans="1:20" ht="19.5" customHeight="1">
      <c r="B14" s="180"/>
      <c r="C14" s="603" t="s">
        <v>249</v>
      </c>
      <c r="D14" s="624"/>
      <c r="E14" s="150"/>
      <c r="F14" s="176"/>
      <c r="G14" s="150"/>
      <c r="H14" s="150"/>
      <c r="I14" s="150"/>
      <c r="J14" s="188"/>
      <c r="K14" s="150"/>
      <c r="L14" s="150"/>
      <c r="M14" s="150"/>
    </row>
    <row r="15" spans="1:20" ht="14.25" customHeight="1">
      <c r="B15" s="180"/>
      <c r="C15" s="144"/>
      <c r="D15" s="144"/>
      <c r="E15" s="150"/>
      <c r="F15" s="176"/>
      <c r="G15" s="150"/>
      <c r="H15" s="150"/>
      <c r="I15" s="150"/>
      <c r="J15" s="188"/>
      <c r="K15" s="150"/>
      <c r="L15" s="150"/>
      <c r="M15" s="150"/>
    </row>
    <row r="16" spans="1:20" ht="14.25" customHeight="1">
      <c r="B16" s="180"/>
      <c r="C16" s="624" t="s">
        <v>250</v>
      </c>
      <c r="D16" s="624"/>
      <c r="E16" s="150"/>
      <c r="F16" s="176"/>
      <c r="G16" s="150"/>
      <c r="H16" s="150"/>
      <c r="I16" s="150"/>
      <c r="J16" s="188"/>
      <c r="K16" s="150"/>
      <c r="L16" s="150"/>
      <c r="M16" s="150"/>
    </row>
    <row r="17" spans="1:13" ht="14.25" customHeight="1">
      <c r="B17" s="180"/>
      <c r="C17" s="144"/>
      <c r="D17" s="144"/>
      <c r="E17" s="150"/>
      <c r="F17" s="176"/>
      <c r="G17" s="150"/>
      <c r="H17" s="150"/>
      <c r="I17" s="150"/>
      <c r="J17" s="188"/>
      <c r="K17" s="150"/>
      <c r="L17" s="150"/>
      <c r="M17" s="150"/>
    </row>
    <row r="18" spans="1:13" ht="19.5" customHeight="1">
      <c r="B18" s="180"/>
      <c r="C18" s="625" t="s">
        <v>256</v>
      </c>
      <c r="D18" s="626"/>
      <c r="E18" s="189"/>
      <c r="F18" s="176"/>
      <c r="G18" s="150"/>
      <c r="H18" s="150"/>
      <c r="I18" s="150"/>
      <c r="J18" s="188"/>
      <c r="K18" s="150"/>
      <c r="L18" s="150"/>
      <c r="M18" s="150"/>
    </row>
    <row r="19" spans="1:13" ht="14.25" customHeight="1">
      <c r="B19" s="180"/>
      <c r="C19" s="144"/>
      <c r="D19" s="144"/>
      <c r="E19" s="150"/>
      <c r="F19" s="176"/>
      <c r="G19" s="150"/>
      <c r="H19" s="150"/>
      <c r="I19" s="150"/>
      <c r="J19" s="188"/>
      <c r="K19" s="150"/>
      <c r="L19" s="150"/>
      <c r="M19" s="150"/>
    </row>
    <row r="20" spans="1:13" ht="19.5" hidden="1" customHeight="1">
      <c r="B20" s="180"/>
      <c r="C20" s="625" t="s">
        <v>408</v>
      </c>
      <c r="D20" s="626"/>
      <c r="E20" s="190"/>
      <c r="F20" s="176"/>
      <c r="G20" s="150"/>
      <c r="H20" s="150" t="s">
        <v>141</v>
      </c>
      <c r="I20" s="150"/>
      <c r="J20" s="188"/>
      <c r="K20" s="150"/>
      <c r="L20" s="150"/>
      <c r="M20" s="150"/>
    </row>
    <row r="21" spans="1:13" ht="14.25" hidden="1" customHeight="1">
      <c r="B21" s="180"/>
      <c r="C21" s="144"/>
      <c r="D21" s="169"/>
      <c r="E21" s="190"/>
      <c r="F21" s="191"/>
      <c r="G21" s="150"/>
      <c r="H21" s="150"/>
      <c r="I21" s="150"/>
      <c r="J21" s="188"/>
      <c r="K21" s="150"/>
      <c r="L21" s="150"/>
      <c r="M21" s="150"/>
    </row>
    <row r="22" spans="1:13" ht="82.5" hidden="1" customHeight="1">
      <c r="B22" s="180"/>
      <c r="C22" s="629" t="s">
        <v>409</v>
      </c>
      <c r="D22" s="629"/>
      <c r="E22" s="190"/>
      <c r="F22" s="176"/>
      <c r="G22" s="150"/>
      <c r="H22" s="150"/>
      <c r="I22" s="150"/>
      <c r="J22" s="188"/>
      <c r="K22" s="150"/>
      <c r="L22" s="150"/>
      <c r="M22" s="150"/>
    </row>
    <row r="23" spans="1:13" ht="14.25" customHeight="1">
      <c r="B23" s="180"/>
      <c r="C23" s="144"/>
      <c r="D23" s="169"/>
      <c r="E23" s="192"/>
      <c r="F23" s="176"/>
      <c r="G23" s="150"/>
      <c r="H23" s="150"/>
      <c r="I23" s="150"/>
      <c r="J23" s="188"/>
      <c r="K23" s="150"/>
      <c r="L23" s="150"/>
      <c r="M23" s="150"/>
    </row>
    <row r="24" spans="1:13" ht="19.5" customHeight="1">
      <c r="B24" s="180"/>
      <c r="C24" s="627" t="s">
        <v>410</v>
      </c>
      <c r="D24" s="628"/>
      <c r="E24" s="630" t="s">
        <v>594</v>
      </c>
      <c r="F24" s="630"/>
      <c r="G24" s="193"/>
      <c r="H24" s="193"/>
      <c r="I24" s="150"/>
      <c r="J24" s="188"/>
      <c r="K24" s="150"/>
      <c r="L24" s="150"/>
      <c r="M24" s="150"/>
    </row>
    <row r="25" spans="1:13" ht="14.25" customHeight="1">
      <c r="B25" s="180"/>
      <c r="C25" s="144"/>
      <c r="D25" s="144"/>
      <c r="E25" s="150"/>
      <c r="F25" s="150"/>
      <c r="G25" s="193"/>
      <c r="H25" s="193"/>
      <c r="I25" s="150"/>
      <c r="J25" s="188"/>
      <c r="K25" s="150"/>
      <c r="L25" s="150"/>
      <c r="M25" s="150"/>
    </row>
    <row r="26" spans="1:13" ht="19.5" customHeight="1">
      <c r="B26" s="180"/>
      <c r="C26" s="603" t="s">
        <v>411</v>
      </c>
      <c r="D26" s="604"/>
      <c r="E26" s="607" t="s">
        <v>595</v>
      </c>
      <c r="F26" s="608"/>
      <c r="G26" s="193"/>
      <c r="H26" s="193"/>
      <c r="I26" s="150"/>
      <c r="J26" s="188"/>
      <c r="K26" s="150"/>
      <c r="L26" s="150"/>
      <c r="M26" s="150"/>
    </row>
    <row r="27" spans="1:13" ht="14.25" customHeight="1">
      <c r="A27" s="43"/>
      <c r="B27" s="194"/>
      <c r="C27" s="44"/>
      <c r="D27" s="44"/>
      <c r="E27" s="176"/>
      <c r="F27" s="176"/>
      <c r="G27" s="172"/>
      <c r="H27" s="150"/>
      <c r="I27" s="150"/>
      <c r="J27" s="188"/>
      <c r="K27" s="150"/>
      <c r="L27" s="150"/>
      <c r="M27" s="150"/>
    </row>
    <row r="28" spans="1:13" ht="42" customHeight="1">
      <c r="A28" s="43"/>
      <c r="B28" s="194"/>
      <c r="C28" s="326" t="s">
        <v>412</v>
      </c>
      <c r="D28" s="605" t="s">
        <v>182</v>
      </c>
      <c r="E28" s="606"/>
      <c r="F28" s="606"/>
      <c r="G28" s="609" t="s">
        <v>186</v>
      </c>
      <c r="H28" s="609"/>
      <c r="I28" s="150"/>
      <c r="J28" s="188"/>
      <c r="K28" s="150"/>
      <c r="L28" s="150"/>
      <c r="M28" s="150"/>
    </row>
    <row r="29" spans="1:13" ht="21.75" customHeight="1">
      <c r="B29" s="180"/>
      <c r="C29" s="171"/>
      <c r="D29" s="584" t="s">
        <v>603</v>
      </c>
      <c r="E29" s="553"/>
      <c r="F29" s="552"/>
      <c r="G29" s="551">
        <v>8</v>
      </c>
      <c r="H29" s="195"/>
      <c r="I29" s="208" t="b">
        <v>1</v>
      </c>
      <c r="J29" s="188"/>
      <c r="K29" s="150"/>
      <c r="L29" s="123"/>
      <c r="M29" s="150"/>
    </row>
    <row r="30" spans="1:13" ht="14.25" customHeight="1">
      <c r="B30" s="180"/>
      <c r="C30" s="197"/>
      <c r="D30" s="198"/>
      <c r="E30" s="168"/>
      <c r="F30" s="165"/>
      <c r="G30" s="199"/>
      <c r="H30" s="195"/>
      <c r="I30" s="196"/>
      <c r="J30" s="188"/>
      <c r="K30" s="150"/>
      <c r="L30" s="44"/>
      <c r="M30" s="150"/>
    </row>
    <row r="31" spans="1:13" ht="21.75" customHeight="1">
      <c r="B31" s="180"/>
      <c r="C31" s="171"/>
      <c r="D31" s="209" t="s">
        <v>414</v>
      </c>
      <c r="E31" s="166"/>
      <c r="F31" s="167"/>
      <c r="G31" s="164">
        <v>10</v>
      </c>
      <c r="H31" s="195"/>
      <c r="I31" s="208" t="b">
        <v>0</v>
      </c>
      <c r="J31" s="188"/>
      <c r="K31" s="150"/>
      <c r="L31" s="150"/>
      <c r="M31" s="150"/>
    </row>
    <row r="32" spans="1:13" ht="14.25" customHeight="1">
      <c r="B32" s="180"/>
      <c r="C32" s="200"/>
      <c r="D32" s="198"/>
      <c r="E32" s="168"/>
      <c r="F32" s="169"/>
      <c r="G32" s="199"/>
      <c r="H32" s="195"/>
      <c r="I32" s="196"/>
      <c r="J32" s="188"/>
      <c r="K32" s="150"/>
      <c r="L32" s="150"/>
      <c r="M32" s="150"/>
    </row>
    <row r="33" spans="1:14" ht="21.75" customHeight="1">
      <c r="B33" s="180"/>
      <c r="C33" s="171"/>
      <c r="D33" s="209" t="s">
        <v>414</v>
      </c>
      <c r="E33" s="166"/>
      <c r="F33" s="167"/>
      <c r="G33" s="164">
        <v>10</v>
      </c>
      <c r="H33" s="195"/>
      <c r="I33" s="208" t="b">
        <v>0</v>
      </c>
      <c r="J33" s="188"/>
      <c r="K33" s="150"/>
      <c r="L33" s="150"/>
      <c r="M33" s="150"/>
    </row>
    <row r="34" spans="1:14" ht="14.25" customHeight="1">
      <c r="B34" s="180"/>
      <c r="C34" s="200"/>
      <c r="D34" s="198"/>
      <c r="E34" s="168"/>
      <c r="F34" s="169"/>
      <c r="G34" s="199"/>
      <c r="H34" s="195"/>
      <c r="I34" s="196"/>
      <c r="J34" s="188"/>
      <c r="K34" s="150"/>
      <c r="L34" s="150"/>
      <c r="M34" s="150"/>
    </row>
    <row r="35" spans="1:14" ht="21.75" customHeight="1">
      <c r="B35" s="180"/>
      <c r="C35" s="171"/>
      <c r="D35" s="209" t="s">
        <v>414</v>
      </c>
      <c r="E35" s="166"/>
      <c r="F35" s="167"/>
      <c r="G35" s="164">
        <v>10</v>
      </c>
      <c r="H35" s="195"/>
      <c r="I35" s="208" t="b">
        <v>0</v>
      </c>
      <c r="J35" s="188"/>
      <c r="K35" s="150"/>
      <c r="L35" s="150"/>
      <c r="M35" s="150"/>
    </row>
    <row r="36" spans="1:14" ht="14.25" customHeight="1">
      <c r="B36" s="180"/>
      <c r="C36" s="200"/>
      <c r="D36" s="198"/>
      <c r="E36" s="170"/>
      <c r="F36" s="169"/>
      <c r="G36" s="199"/>
      <c r="H36" s="195"/>
      <c r="I36" s="196"/>
      <c r="J36" s="188"/>
      <c r="K36" s="150"/>
      <c r="L36" s="150"/>
      <c r="M36" s="150"/>
    </row>
    <row r="37" spans="1:14" ht="21.75" customHeight="1">
      <c r="B37" s="180"/>
      <c r="C37" s="171"/>
      <c r="D37" s="209" t="s">
        <v>414</v>
      </c>
      <c r="E37" s="166"/>
      <c r="F37" s="167"/>
      <c r="G37" s="164">
        <v>10</v>
      </c>
      <c r="H37" s="195"/>
      <c r="I37" s="208" t="b">
        <v>0</v>
      </c>
      <c r="J37" s="188"/>
      <c r="K37" s="150"/>
      <c r="L37" s="150"/>
      <c r="M37" s="150"/>
    </row>
    <row r="38" spans="1:14" ht="14.25" customHeight="1">
      <c r="B38" s="180"/>
      <c r="C38" s="150"/>
      <c r="D38" s="109"/>
      <c r="E38" s="201"/>
      <c r="F38" s="176"/>
      <c r="G38" s="150"/>
      <c r="H38" s="150"/>
      <c r="I38" s="150"/>
      <c r="J38" s="188"/>
      <c r="K38" s="150"/>
      <c r="L38" s="150"/>
      <c r="M38" s="150"/>
    </row>
    <row r="39" spans="1:14" ht="15.75" customHeight="1">
      <c r="B39" s="180"/>
      <c r="C39" s="600" t="s">
        <v>417</v>
      </c>
      <c r="D39" s="601"/>
      <c r="E39" s="73">
        <v>0.04</v>
      </c>
      <c r="F39" s="176"/>
      <c r="G39" s="150"/>
      <c r="H39" s="150"/>
      <c r="I39" s="150"/>
      <c r="J39" s="188"/>
      <c r="K39" s="150"/>
      <c r="L39" s="150"/>
      <c r="M39" s="150"/>
    </row>
    <row r="40" spans="1:14" ht="14.25" customHeight="1">
      <c r="B40" s="180"/>
      <c r="C40" s="150"/>
      <c r="D40" s="150"/>
      <c r="E40" s="150"/>
      <c r="F40" s="176"/>
      <c r="G40" s="150"/>
      <c r="H40" s="150"/>
      <c r="I40" s="150"/>
      <c r="J40" s="188"/>
      <c r="K40" s="150"/>
      <c r="L40" s="150"/>
      <c r="M40" s="150"/>
    </row>
    <row r="41" spans="1:14">
      <c r="B41" s="180"/>
      <c r="C41" s="600" t="s">
        <v>418</v>
      </c>
      <c r="D41" s="601"/>
      <c r="E41" s="73">
        <v>0.05</v>
      </c>
      <c r="F41" s="176"/>
      <c r="G41" s="150"/>
      <c r="H41" s="150"/>
      <c r="I41" s="150"/>
      <c r="J41" s="188"/>
      <c r="K41" s="150"/>
      <c r="L41" s="150"/>
      <c r="M41" s="150"/>
    </row>
    <row r="42" spans="1:14" ht="14.25" customHeight="1">
      <c r="B42" s="180"/>
      <c r="C42" s="150"/>
      <c r="D42" s="109"/>
      <c r="E42" s="192"/>
      <c r="F42" s="176"/>
      <c r="G42" s="150"/>
      <c r="H42" s="150"/>
      <c r="I42" s="150"/>
      <c r="J42" s="188"/>
      <c r="K42" s="150"/>
      <c r="L42" s="150"/>
      <c r="M42" s="150"/>
    </row>
    <row r="43" spans="1:14">
      <c r="B43" s="180"/>
      <c r="C43" s="600" t="s">
        <v>419</v>
      </c>
      <c r="D43" s="601"/>
      <c r="E43" s="73">
        <v>0.03</v>
      </c>
      <c r="F43" s="176"/>
      <c r="G43" s="150"/>
      <c r="H43" s="150"/>
      <c r="I43" s="150"/>
      <c r="J43" s="188"/>
      <c r="K43" s="150"/>
      <c r="L43" s="150"/>
      <c r="M43" s="150"/>
    </row>
    <row r="44" spans="1:14" ht="14.25" customHeight="1">
      <c r="B44" s="180"/>
      <c r="C44" s="150"/>
      <c r="D44" s="150"/>
      <c r="E44" s="150"/>
      <c r="F44" s="150"/>
      <c r="G44" s="150"/>
      <c r="H44" s="150"/>
      <c r="I44" s="150"/>
      <c r="J44" s="188"/>
      <c r="K44" s="150"/>
      <c r="L44" s="150"/>
      <c r="M44" s="150"/>
    </row>
    <row r="45" spans="1:14">
      <c r="B45" s="180"/>
      <c r="C45" s="602" t="s">
        <v>590</v>
      </c>
      <c r="D45" s="602"/>
      <c r="E45" s="150"/>
      <c r="F45" s="150"/>
      <c r="G45" s="150"/>
      <c r="H45" s="150"/>
      <c r="I45" s="150"/>
      <c r="J45" s="188"/>
      <c r="K45" s="150"/>
      <c r="L45" s="150"/>
      <c r="M45" s="150"/>
    </row>
    <row r="46" spans="1:14">
      <c r="B46" s="180"/>
      <c r="C46" s="150"/>
      <c r="D46" s="150"/>
      <c r="E46" s="150"/>
      <c r="F46" s="150"/>
      <c r="G46" s="150"/>
      <c r="H46" s="150"/>
      <c r="I46" s="150"/>
      <c r="J46" s="188"/>
      <c r="K46" s="150"/>
      <c r="L46" s="150"/>
      <c r="M46" s="150"/>
    </row>
    <row r="47" spans="1:14">
      <c r="A47" s="150"/>
      <c r="B47" s="180"/>
      <c r="C47" s="150"/>
      <c r="D47" s="150"/>
      <c r="E47" s="150"/>
      <c r="F47" s="150"/>
      <c r="G47" s="150"/>
      <c r="H47" s="150"/>
      <c r="I47" s="150"/>
      <c r="J47" s="188"/>
      <c r="K47" s="150"/>
      <c r="L47" s="150"/>
      <c r="M47" s="150"/>
      <c r="N47" s="150"/>
    </row>
    <row r="48" spans="1:14" ht="15" thickBot="1">
      <c r="B48" s="180"/>
      <c r="C48" s="150"/>
      <c r="K48" s="180"/>
    </row>
    <row r="49" spans="2:11">
      <c r="B49" s="202"/>
      <c r="C49" s="203"/>
      <c r="D49" s="203"/>
      <c r="E49" s="203"/>
      <c r="F49" s="203"/>
      <c r="G49" s="203"/>
      <c r="H49" s="203"/>
      <c r="I49" s="203"/>
      <c r="J49" s="204"/>
    </row>
    <row r="50" spans="2:11">
      <c r="B50" s="180"/>
      <c r="C50" s="150"/>
      <c r="D50" s="150"/>
      <c r="E50" s="150"/>
      <c r="F50" s="150"/>
      <c r="G50" s="150"/>
      <c r="H50" s="150"/>
      <c r="I50" s="150"/>
      <c r="J50" s="188"/>
    </row>
    <row r="51" spans="2:11">
      <c r="B51" s="180"/>
      <c r="C51" s="150"/>
      <c r="D51" s="150"/>
      <c r="E51" s="150"/>
      <c r="F51" s="150"/>
      <c r="G51" s="150"/>
      <c r="H51" s="150"/>
      <c r="I51" s="150"/>
      <c r="J51" s="188"/>
      <c r="K51" s="180"/>
    </row>
    <row r="52" spans="2:11" ht="15" thickBot="1">
      <c r="B52" s="205"/>
      <c r="C52" s="206"/>
      <c r="D52" s="206"/>
      <c r="E52" s="96" t="str">
        <f>"Copyright " &amp; "©"</f>
        <v>Copyright ©</v>
      </c>
      <c r="F52" s="91" t="str">
        <f ca="1">YEAR(TODAY()) &amp; " Všį Centrinė projektų valdymo agentūra." &amp; " Visos teisės saugomos. "</f>
        <v xml:space="preserve">2023 Všį Centrinė projektų valdymo agentūra. Visos teisės saugomos. </v>
      </c>
      <c r="G52" s="91"/>
      <c r="H52" s="91"/>
      <c r="I52" s="91"/>
      <c r="J52" s="207"/>
      <c r="K52" s="180"/>
    </row>
    <row r="53" spans="2:11">
      <c r="D53" s="203"/>
      <c r="E53" s="203"/>
      <c r="G53" s="203"/>
      <c r="H53" s="203"/>
      <c r="I53" s="203"/>
    </row>
    <row r="54" spans="2:11" hidden="1"/>
    <row r="55" spans="2:11" hidden="1"/>
    <row r="56" spans="2:11" hidden="1"/>
    <row r="57" spans="2:11" hidden="1"/>
    <row r="58" spans="2:11" hidden="1"/>
    <row r="59" spans="2:11" hidden="1"/>
    <row r="60" spans="2:11" hidden="1"/>
    <row r="61" spans="2:11" hidden="1"/>
    <row r="62" spans="2:11" hidden="1"/>
    <row r="63" spans="2:11" hidden="1"/>
    <row r="64" spans="2: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111:111" hidden="1"/>
    <row r="98" spans="111:111" hidden="1"/>
    <row r="99" spans="111:111" hidden="1"/>
    <row r="100" spans="111:111" hidden="1"/>
    <row r="101" spans="111:111" hidden="1"/>
    <row r="102" spans="111:111" hidden="1"/>
    <row r="103" spans="111:111" hidden="1"/>
    <row r="104" spans="111:111" hidden="1"/>
    <row r="105" spans="111:111" hidden="1"/>
    <row r="106" spans="111:111" hidden="1">
      <c r="DG106" s="99">
        <v>0.05</v>
      </c>
    </row>
  </sheetData>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formula1>43830</formula1>
    </dataValidation>
    <dataValidation type="decimal" allowBlank="1" showInputMessage="1" showErrorMessage="1" errorTitle="Procentai" error="Įveskite skaičių" sqref="E43 E41">
      <formula1>0</formula1>
      <formula2>1</formula2>
    </dataValidation>
    <dataValidation type="decimal" allowBlank="1" showInputMessage="1" showErrorMessage="1" errorTitle="Procentai" error="Procentus įveskite iš intervalo 0-100" sqref="E39">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175260</xdr:rowOff>
                  </from>
                  <to>
                    <xdr:col>5</xdr:col>
                    <xdr:colOff>1021080</xdr:colOff>
                    <xdr:row>23</xdr:row>
                    <xdr:rowOff>60960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22860</xdr:rowOff>
                  </from>
                  <to>
                    <xdr:col>5</xdr:col>
                    <xdr:colOff>998220</xdr:colOff>
                    <xdr:row>26</xdr:row>
                    <xdr:rowOff>152400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7620</xdr:colOff>
                    <xdr:row>13</xdr:row>
                    <xdr:rowOff>7620</xdr:rowOff>
                  </from>
                  <to>
                    <xdr:col>5</xdr:col>
                    <xdr:colOff>1028700</xdr:colOff>
                    <xdr:row>14</xdr:row>
                    <xdr:rowOff>30480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7620</xdr:colOff>
                    <xdr:row>17</xdr:row>
                    <xdr:rowOff>22860</xdr:rowOff>
                  </from>
                  <to>
                    <xdr:col>5</xdr:col>
                    <xdr:colOff>137160</xdr:colOff>
                    <xdr:row>17</xdr:row>
                    <xdr:rowOff>236220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7620</xdr:rowOff>
                  </from>
                  <to>
                    <xdr:col>5</xdr:col>
                    <xdr:colOff>1059180</xdr:colOff>
                    <xdr:row>17</xdr:row>
                    <xdr:rowOff>236220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137160</xdr:colOff>
                    <xdr:row>10</xdr:row>
                    <xdr:rowOff>175260</xdr:rowOff>
                  </from>
                  <to>
                    <xdr:col>5</xdr:col>
                    <xdr:colOff>1104900</xdr:colOff>
                    <xdr:row>12</xdr:row>
                    <xdr:rowOff>7620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7620</xdr:colOff>
                    <xdr:row>28</xdr:row>
                    <xdr:rowOff>7620</xdr:rowOff>
                  </from>
                  <to>
                    <xdr:col>7</xdr:col>
                    <xdr:colOff>426720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7620</xdr:colOff>
                    <xdr:row>30</xdr:row>
                    <xdr:rowOff>7620</xdr:rowOff>
                  </from>
                  <to>
                    <xdr:col>7</xdr:col>
                    <xdr:colOff>426720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7620</xdr:colOff>
                    <xdr:row>32</xdr:row>
                    <xdr:rowOff>7620</xdr:rowOff>
                  </from>
                  <to>
                    <xdr:col>7</xdr:col>
                    <xdr:colOff>426720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7620</xdr:colOff>
                    <xdr:row>34</xdr:row>
                    <xdr:rowOff>7620</xdr:rowOff>
                  </from>
                  <to>
                    <xdr:col>7</xdr:col>
                    <xdr:colOff>426720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7620</xdr:colOff>
                    <xdr:row>36</xdr:row>
                    <xdr:rowOff>7620</xdr:rowOff>
                  </from>
                  <to>
                    <xdr:col>7</xdr:col>
                    <xdr:colOff>426720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4259580</xdr:colOff>
                    <xdr:row>44</xdr:row>
                    <xdr:rowOff>160020</xdr:rowOff>
                  </from>
                  <to>
                    <xdr:col>8</xdr:col>
                    <xdr:colOff>22860</xdr:colOff>
                    <xdr:row>47</xdr:row>
                    <xdr:rowOff>22860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350520</xdr:colOff>
                    <xdr:row>28</xdr:row>
                    <xdr:rowOff>30480</xdr:rowOff>
                  </from>
                  <to>
                    <xdr:col>2</xdr:col>
                    <xdr:colOff>1203960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30480</xdr:rowOff>
                  </from>
                  <to>
                    <xdr:col>2</xdr:col>
                    <xdr:colOff>1203960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350520</xdr:colOff>
                    <xdr:row>32</xdr:row>
                    <xdr:rowOff>30480</xdr:rowOff>
                  </from>
                  <to>
                    <xdr:col>2</xdr:col>
                    <xdr:colOff>1188720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7620</xdr:rowOff>
                  </from>
                  <to>
                    <xdr:col>2</xdr:col>
                    <xdr:colOff>1173480</xdr:colOff>
                    <xdr:row>34</xdr:row>
                    <xdr:rowOff>251460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335280</xdr:colOff>
                    <xdr:row>36</xdr:row>
                    <xdr:rowOff>30480</xdr:rowOff>
                  </from>
                  <to>
                    <xdr:col>2</xdr:col>
                    <xdr:colOff>1188720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7620</xdr:colOff>
                    <xdr:row>14</xdr:row>
                    <xdr:rowOff>160020</xdr:rowOff>
                  </from>
                  <to>
                    <xdr:col>5</xdr:col>
                    <xdr:colOff>411480</xdr:colOff>
                    <xdr:row>16</xdr:row>
                    <xdr:rowOff>83820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7620</xdr:colOff>
                    <xdr:row>9</xdr:row>
                    <xdr:rowOff>7620</xdr:rowOff>
                  </from>
                  <to>
                    <xdr:col>9</xdr:col>
                    <xdr:colOff>411480</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7620</xdr:colOff>
                    <xdr:row>13</xdr:row>
                    <xdr:rowOff>7620</xdr:rowOff>
                  </from>
                  <to>
                    <xdr:col>9</xdr:col>
                    <xdr:colOff>411480</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7620</xdr:rowOff>
                  </from>
                  <to>
                    <xdr:col>9</xdr:col>
                    <xdr:colOff>411480</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160020</xdr:rowOff>
                  </from>
                  <to>
                    <xdr:col>9</xdr:col>
                    <xdr:colOff>411480</xdr:colOff>
                    <xdr:row>41</xdr:row>
                    <xdr:rowOff>7620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121920</xdr:rowOff>
                  </from>
                  <to>
                    <xdr:col>9</xdr:col>
                    <xdr:colOff>746760</xdr:colOff>
                    <xdr:row>51</xdr:row>
                    <xdr:rowOff>137160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7620</xdr:colOff>
                    <xdr:row>21</xdr:row>
                    <xdr:rowOff>365760</xdr:rowOff>
                  </from>
                  <to>
                    <xdr:col>9</xdr:col>
                    <xdr:colOff>411480</xdr:colOff>
                    <xdr:row>23</xdr:row>
                    <xdr:rowOff>38100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7620</xdr:colOff>
                    <xdr:row>15</xdr:row>
                    <xdr:rowOff>7620</xdr:rowOff>
                  </from>
                  <to>
                    <xdr:col>9</xdr:col>
                    <xdr:colOff>411480</xdr:colOff>
                    <xdr:row>16</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0">
    <pageSetUpPr fitToPage="1"/>
  </sheetPr>
  <dimension ref="A1:DJ131"/>
  <sheetViews>
    <sheetView showGridLines="0" showRowColHeaders="0" zoomScale="90" zoomScaleNormal="90" workbookViewId="0">
      <pane xSplit="7" ySplit="6" topLeftCell="H7" activePane="bottomRight" state="frozenSplit"/>
      <selection pane="topRight" activeCell="G1" sqref="G1"/>
      <selection pane="bottomLeft" activeCell="A18" sqref="A18"/>
      <selection pane="bottomRight" activeCell="I90" sqref="I90:O90"/>
    </sheetView>
  </sheetViews>
  <sheetFormatPr defaultColWidth="0" defaultRowHeight="0" customHeight="1" zeroHeight="1"/>
  <cols>
    <col min="1" max="1" width="3.6640625" style="302" customWidth="1"/>
    <col min="2" max="2" width="6.5546875" style="52" customWidth="1"/>
    <col min="3" max="3" width="65.88671875" style="257" customWidth="1"/>
    <col min="4" max="4" width="4.5546875" style="52" customWidth="1"/>
    <col min="5" max="5" width="16" style="323" customWidth="1"/>
    <col min="6" max="6" width="16.33203125" style="52" bestFit="1" customWidth="1"/>
    <col min="7" max="7" width="16.33203125" style="52" customWidth="1"/>
    <col min="8" max="28" width="13.6640625" style="52" customWidth="1"/>
    <col min="29" max="107" width="13.6640625" style="52" hidden="1" customWidth="1"/>
    <col min="108" max="108" width="9.109375" style="52" customWidth="1"/>
    <col min="109" max="109" width="9.109375" style="71" hidden="1" customWidth="1"/>
    <col min="110" max="111" width="9.109375" style="52" hidden="1" customWidth="1"/>
    <col min="112" max="112" width="13.6640625" style="52" hidden="1" customWidth="1"/>
    <col min="113" max="114" width="0" style="52" hidden="1" customWidth="1"/>
    <col min="115" max="16384" width="0" style="52" hidden="1"/>
  </cols>
  <sheetData>
    <row r="1" spans="1:112" ht="9" customHeight="1"/>
    <row r="2" spans="1:112" ht="14.4">
      <c r="B2" s="309" t="s">
        <v>160</v>
      </c>
      <c r="C2" s="310"/>
    </row>
    <row r="3" spans="1:112" ht="14.4">
      <c r="B3" s="312" t="str">
        <f>IF(INDEX(A1_pav,1,1)=0,"",INDEX(A1_pav,1,1))</f>
        <v>Vystomojo bendradarbiavimo ir humanitarinės pagalbos fondo finansavimas</v>
      </c>
      <c r="C3" s="313"/>
      <c r="D3" s="313"/>
      <c r="E3" s="314"/>
      <c r="F3" s="311"/>
      <c r="G3" s="257"/>
    </row>
    <row r="4" spans="1:112" ht="15" customHeight="1">
      <c r="B4" s="215"/>
      <c r="C4" s="215"/>
      <c r="D4" s="15"/>
      <c r="E4" s="327"/>
      <c r="F4" s="15"/>
      <c r="G4" s="261"/>
    </row>
    <row r="5" spans="1:112" ht="14.4">
      <c r="B5" s="213" t="s">
        <v>206</v>
      </c>
      <c r="C5" s="254"/>
      <c r="F5" s="631" t="s">
        <v>32</v>
      </c>
      <c r="G5" s="632"/>
      <c r="H5" s="51">
        <v>0</v>
      </c>
      <c r="I5" s="51">
        <v>1</v>
      </c>
      <c r="J5" s="51">
        <v>2</v>
      </c>
      <c r="K5" s="51">
        <v>3</v>
      </c>
      <c r="L5" s="51">
        <v>4</v>
      </c>
      <c r="M5" s="51">
        <v>5</v>
      </c>
      <c r="N5" s="51">
        <v>6</v>
      </c>
      <c r="O5" s="51">
        <v>7</v>
      </c>
      <c r="P5" s="51">
        <v>8</v>
      </c>
      <c r="Q5" s="51">
        <v>9</v>
      </c>
      <c r="R5" s="51">
        <v>10</v>
      </c>
      <c r="S5" s="51">
        <v>11</v>
      </c>
      <c r="T5" s="51">
        <v>12</v>
      </c>
      <c r="U5" s="51">
        <v>13</v>
      </c>
      <c r="V5" s="51">
        <v>14</v>
      </c>
      <c r="W5" s="51">
        <v>15</v>
      </c>
      <c r="X5" s="51">
        <v>16</v>
      </c>
      <c r="Y5" s="51">
        <v>17</v>
      </c>
      <c r="Z5" s="51">
        <v>18</v>
      </c>
      <c r="AA5" s="51">
        <v>19</v>
      </c>
      <c r="AB5" s="51">
        <v>20</v>
      </c>
      <c r="AC5" s="51">
        <v>21</v>
      </c>
      <c r="AD5" s="51">
        <v>22</v>
      </c>
      <c r="AE5" s="51">
        <v>23</v>
      </c>
      <c r="AF5" s="51">
        <v>24</v>
      </c>
      <c r="AG5" s="51">
        <v>25</v>
      </c>
      <c r="AH5" s="51">
        <v>26</v>
      </c>
      <c r="AI5" s="51">
        <v>27</v>
      </c>
      <c r="AJ5" s="51">
        <v>28</v>
      </c>
      <c r="AK5" s="51">
        <v>29</v>
      </c>
      <c r="AL5" s="51">
        <v>30</v>
      </c>
      <c r="AM5" s="51">
        <v>31</v>
      </c>
      <c r="AN5" s="51">
        <v>32</v>
      </c>
      <c r="AO5" s="51">
        <v>33</v>
      </c>
      <c r="AP5" s="51">
        <v>34</v>
      </c>
      <c r="AQ5" s="51">
        <v>35</v>
      </c>
      <c r="AR5" s="51">
        <v>36</v>
      </c>
      <c r="AS5" s="51">
        <v>37</v>
      </c>
      <c r="AT5" s="51">
        <v>38</v>
      </c>
      <c r="AU5" s="51">
        <v>39</v>
      </c>
      <c r="AV5" s="51">
        <v>40</v>
      </c>
      <c r="AW5" s="51">
        <v>41</v>
      </c>
      <c r="AX5" s="51">
        <v>42</v>
      </c>
      <c r="AY5" s="51">
        <v>43</v>
      </c>
      <c r="AZ5" s="51">
        <v>44</v>
      </c>
      <c r="BA5" s="51">
        <v>45</v>
      </c>
      <c r="BB5" s="51">
        <v>46</v>
      </c>
      <c r="BC5" s="51">
        <v>47</v>
      </c>
      <c r="BD5" s="51">
        <v>48</v>
      </c>
      <c r="BE5" s="51">
        <v>49</v>
      </c>
      <c r="BF5" s="51">
        <v>50</v>
      </c>
      <c r="BG5" s="51">
        <v>51</v>
      </c>
      <c r="BH5" s="51">
        <v>52</v>
      </c>
      <c r="BI5" s="51">
        <v>53</v>
      </c>
      <c r="BJ5" s="51">
        <v>54</v>
      </c>
      <c r="BK5" s="51">
        <v>55</v>
      </c>
      <c r="BL5" s="51">
        <v>56</v>
      </c>
      <c r="BM5" s="51">
        <v>57</v>
      </c>
      <c r="BN5" s="51">
        <v>58</v>
      </c>
      <c r="BO5" s="51">
        <v>59</v>
      </c>
      <c r="BP5" s="51">
        <v>60</v>
      </c>
      <c r="BQ5" s="51">
        <v>61</v>
      </c>
      <c r="BR5" s="51">
        <v>62</v>
      </c>
      <c r="BS5" s="51">
        <v>63</v>
      </c>
      <c r="BT5" s="51">
        <v>64</v>
      </c>
      <c r="BU5" s="51">
        <v>65</v>
      </c>
      <c r="BV5" s="51">
        <v>66</v>
      </c>
      <c r="BW5" s="51">
        <v>67</v>
      </c>
      <c r="BX5" s="51">
        <v>68</v>
      </c>
      <c r="BY5" s="51">
        <v>69</v>
      </c>
      <c r="BZ5" s="51">
        <v>70</v>
      </c>
      <c r="CA5" s="51">
        <v>71</v>
      </c>
      <c r="CB5" s="51">
        <v>72</v>
      </c>
      <c r="CC5" s="51">
        <v>73</v>
      </c>
      <c r="CD5" s="51">
        <v>74</v>
      </c>
      <c r="CE5" s="51">
        <v>75</v>
      </c>
      <c r="CF5" s="51">
        <v>76</v>
      </c>
      <c r="CG5" s="51">
        <v>77</v>
      </c>
      <c r="CH5" s="51">
        <v>78</v>
      </c>
      <c r="CI5" s="51">
        <v>79</v>
      </c>
      <c r="CJ5" s="51">
        <v>80</v>
      </c>
      <c r="CK5" s="51">
        <v>81</v>
      </c>
      <c r="CL5" s="51">
        <v>82</v>
      </c>
      <c r="CM5" s="51">
        <v>83</v>
      </c>
      <c r="CN5" s="51">
        <v>84</v>
      </c>
      <c r="CO5" s="51">
        <v>85</v>
      </c>
      <c r="CP5" s="51">
        <v>86</v>
      </c>
      <c r="CQ5" s="51">
        <v>87</v>
      </c>
      <c r="CR5" s="51">
        <v>88</v>
      </c>
      <c r="CS5" s="51">
        <v>89</v>
      </c>
      <c r="CT5" s="51">
        <v>90</v>
      </c>
      <c r="CU5" s="51">
        <v>91</v>
      </c>
      <c r="CV5" s="51">
        <v>92</v>
      </c>
      <c r="CW5" s="51">
        <v>93</v>
      </c>
      <c r="CX5" s="51">
        <v>94</v>
      </c>
      <c r="CY5" s="51">
        <v>95</v>
      </c>
      <c r="CZ5" s="51">
        <v>96</v>
      </c>
      <c r="DA5" s="51">
        <v>97</v>
      </c>
      <c r="DB5" s="51">
        <v>98</v>
      </c>
      <c r="DC5" s="51">
        <v>99</v>
      </c>
    </row>
    <row r="6" spans="1:112" s="60" customFormat="1" ht="32.25" customHeight="1">
      <c r="A6" s="303"/>
      <c r="B6" s="18" t="s">
        <v>3</v>
      </c>
      <c r="C6" s="301" t="s">
        <v>161</v>
      </c>
      <c r="D6" s="19"/>
      <c r="E6" s="324" t="s">
        <v>210</v>
      </c>
      <c r="F6" s="19" t="s">
        <v>34</v>
      </c>
      <c r="G6" s="18" t="s">
        <v>33</v>
      </c>
      <c r="H6" s="18" t="str">
        <f ca="1">IF(PVP="",TEXT(TODAY(),"yyyy"),TEXT(PVP,"yyyy"))</f>
        <v>2023</v>
      </c>
      <c r="I6" s="18">
        <f ca="1">$H$6+I5</f>
        <v>2024</v>
      </c>
      <c r="J6" s="18">
        <f t="shared" ref="J6:AF6" ca="1" si="0">$H$6+J5</f>
        <v>2025</v>
      </c>
      <c r="K6" s="18">
        <f t="shared" ca="1" si="0"/>
        <v>2026</v>
      </c>
      <c r="L6" s="18">
        <f t="shared" ca="1" si="0"/>
        <v>2027</v>
      </c>
      <c r="M6" s="18">
        <f t="shared" ca="1" si="0"/>
        <v>2028</v>
      </c>
      <c r="N6" s="18">
        <f t="shared" ca="1" si="0"/>
        <v>2029</v>
      </c>
      <c r="O6" s="18">
        <f t="shared" ca="1" si="0"/>
        <v>2030</v>
      </c>
      <c r="P6" s="18">
        <f t="shared" ca="1" si="0"/>
        <v>2031</v>
      </c>
      <c r="Q6" s="18">
        <f t="shared" ca="1" si="0"/>
        <v>2032</v>
      </c>
      <c r="R6" s="18">
        <f t="shared" ca="1" si="0"/>
        <v>2033</v>
      </c>
      <c r="S6" s="18">
        <f t="shared" ca="1" si="0"/>
        <v>2034</v>
      </c>
      <c r="T6" s="18">
        <f t="shared" ca="1" si="0"/>
        <v>2035</v>
      </c>
      <c r="U6" s="18">
        <f t="shared" ca="1" si="0"/>
        <v>2036</v>
      </c>
      <c r="V6" s="18">
        <f t="shared" ca="1" si="0"/>
        <v>2037</v>
      </c>
      <c r="W6" s="18">
        <f t="shared" ca="1" si="0"/>
        <v>2038</v>
      </c>
      <c r="X6" s="18">
        <f t="shared" ca="1" si="0"/>
        <v>2039</v>
      </c>
      <c r="Y6" s="18">
        <f t="shared" ca="1" si="0"/>
        <v>2040</v>
      </c>
      <c r="Z6" s="18">
        <f t="shared" ca="1" si="0"/>
        <v>2041</v>
      </c>
      <c r="AA6" s="18">
        <f t="shared" ca="1" si="0"/>
        <v>2042</v>
      </c>
      <c r="AB6" s="18">
        <f t="shared" ca="1" si="0"/>
        <v>2043</v>
      </c>
      <c r="AC6" s="18">
        <f t="shared" ca="1" si="0"/>
        <v>2044</v>
      </c>
      <c r="AD6" s="18">
        <f t="shared" ca="1" si="0"/>
        <v>2045</v>
      </c>
      <c r="AE6" s="18">
        <f t="shared" ca="1" si="0"/>
        <v>2046</v>
      </c>
      <c r="AF6" s="18">
        <f t="shared" ca="1" si="0"/>
        <v>2047</v>
      </c>
      <c r="AG6" s="18">
        <f t="shared" ref="AG6:BL6" ca="1" si="1">$H$6+AG5</f>
        <v>2048</v>
      </c>
      <c r="AH6" s="18">
        <f t="shared" ca="1" si="1"/>
        <v>2049</v>
      </c>
      <c r="AI6" s="18">
        <f t="shared" ca="1" si="1"/>
        <v>2050</v>
      </c>
      <c r="AJ6" s="18">
        <f t="shared" ca="1" si="1"/>
        <v>2051</v>
      </c>
      <c r="AK6" s="18">
        <f t="shared" ca="1" si="1"/>
        <v>2052</v>
      </c>
      <c r="AL6" s="18">
        <f t="shared" ca="1" si="1"/>
        <v>2053</v>
      </c>
      <c r="AM6" s="18">
        <f t="shared" ca="1" si="1"/>
        <v>2054</v>
      </c>
      <c r="AN6" s="18">
        <f t="shared" ca="1" si="1"/>
        <v>2055</v>
      </c>
      <c r="AO6" s="18">
        <f t="shared" ca="1" si="1"/>
        <v>2056</v>
      </c>
      <c r="AP6" s="18">
        <f t="shared" ca="1" si="1"/>
        <v>2057</v>
      </c>
      <c r="AQ6" s="18">
        <f t="shared" ca="1" si="1"/>
        <v>2058</v>
      </c>
      <c r="AR6" s="18">
        <f t="shared" ca="1" si="1"/>
        <v>2059</v>
      </c>
      <c r="AS6" s="18">
        <f t="shared" ca="1" si="1"/>
        <v>2060</v>
      </c>
      <c r="AT6" s="18">
        <f t="shared" ca="1" si="1"/>
        <v>2061</v>
      </c>
      <c r="AU6" s="18">
        <f t="shared" ca="1" si="1"/>
        <v>2062</v>
      </c>
      <c r="AV6" s="18">
        <f t="shared" ca="1" si="1"/>
        <v>2063</v>
      </c>
      <c r="AW6" s="18">
        <f t="shared" ca="1" si="1"/>
        <v>2064</v>
      </c>
      <c r="AX6" s="18">
        <f t="shared" ca="1" si="1"/>
        <v>2065</v>
      </c>
      <c r="AY6" s="18">
        <f t="shared" ca="1" si="1"/>
        <v>2066</v>
      </c>
      <c r="AZ6" s="18">
        <f t="shared" ca="1" si="1"/>
        <v>2067</v>
      </c>
      <c r="BA6" s="18">
        <f t="shared" ca="1" si="1"/>
        <v>2068</v>
      </c>
      <c r="BB6" s="18">
        <f t="shared" ca="1" si="1"/>
        <v>2069</v>
      </c>
      <c r="BC6" s="18">
        <f t="shared" ca="1" si="1"/>
        <v>2070</v>
      </c>
      <c r="BD6" s="18">
        <f t="shared" ca="1" si="1"/>
        <v>2071</v>
      </c>
      <c r="BE6" s="18">
        <f t="shared" ca="1" si="1"/>
        <v>2072</v>
      </c>
      <c r="BF6" s="18">
        <f t="shared" ca="1" si="1"/>
        <v>2073</v>
      </c>
      <c r="BG6" s="18">
        <f t="shared" ca="1" si="1"/>
        <v>2074</v>
      </c>
      <c r="BH6" s="18">
        <f t="shared" ca="1" si="1"/>
        <v>2075</v>
      </c>
      <c r="BI6" s="18">
        <f t="shared" ca="1" si="1"/>
        <v>2076</v>
      </c>
      <c r="BJ6" s="18">
        <f t="shared" ca="1" si="1"/>
        <v>2077</v>
      </c>
      <c r="BK6" s="18">
        <f t="shared" ca="1" si="1"/>
        <v>2078</v>
      </c>
      <c r="BL6" s="18">
        <f t="shared" ca="1" si="1"/>
        <v>2079</v>
      </c>
      <c r="BM6" s="18">
        <f t="shared" ref="BM6:CR6" ca="1" si="2">$H$6+BM5</f>
        <v>2080</v>
      </c>
      <c r="BN6" s="18">
        <f t="shared" ca="1" si="2"/>
        <v>2081</v>
      </c>
      <c r="BO6" s="18">
        <f t="shared" ca="1" si="2"/>
        <v>2082</v>
      </c>
      <c r="BP6" s="18">
        <f t="shared" ca="1" si="2"/>
        <v>2083</v>
      </c>
      <c r="BQ6" s="18">
        <f t="shared" ca="1" si="2"/>
        <v>2084</v>
      </c>
      <c r="BR6" s="18">
        <f t="shared" ca="1" si="2"/>
        <v>2085</v>
      </c>
      <c r="BS6" s="18">
        <f t="shared" ca="1" si="2"/>
        <v>2086</v>
      </c>
      <c r="BT6" s="18">
        <f t="shared" ca="1" si="2"/>
        <v>2087</v>
      </c>
      <c r="BU6" s="18">
        <f t="shared" ca="1" si="2"/>
        <v>2088</v>
      </c>
      <c r="BV6" s="18">
        <f t="shared" ca="1" si="2"/>
        <v>2089</v>
      </c>
      <c r="BW6" s="18">
        <f t="shared" ca="1" si="2"/>
        <v>2090</v>
      </c>
      <c r="BX6" s="18">
        <f t="shared" ca="1" si="2"/>
        <v>2091</v>
      </c>
      <c r="BY6" s="18">
        <f t="shared" ca="1" si="2"/>
        <v>2092</v>
      </c>
      <c r="BZ6" s="18">
        <f t="shared" ca="1" si="2"/>
        <v>2093</v>
      </c>
      <c r="CA6" s="18">
        <f t="shared" ca="1" si="2"/>
        <v>2094</v>
      </c>
      <c r="CB6" s="18">
        <f t="shared" ca="1" si="2"/>
        <v>2095</v>
      </c>
      <c r="CC6" s="18">
        <f t="shared" ca="1" si="2"/>
        <v>2096</v>
      </c>
      <c r="CD6" s="18">
        <f t="shared" ca="1" si="2"/>
        <v>2097</v>
      </c>
      <c r="CE6" s="18">
        <f t="shared" ca="1" si="2"/>
        <v>2098</v>
      </c>
      <c r="CF6" s="18">
        <f t="shared" ca="1" si="2"/>
        <v>2099</v>
      </c>
      <c r="CG6" s="18">
        <f t="shared" ca="1" si="2"/>
        <v>2100</v>
      </c>
      <c r="CH6" s="18">
        <f t="shared" ca="1" si="2"/>
        <v>2101</v>
      </c>
      <c r="CI6" s="18">
        <f t="shared" ca="1" si="2"/>
        <v>2102</v>
      </c>
      <c r="CJ6" s="18">
        <f t="shared" ca="1" si="2"/>
        <v>2103</v>
      </c>
      <c r="CK6" s="18">
        <f t="shared" ca="1" si="2"/>
        <v>2104</v>
      </c>
      <c r="CL6" s="18">
        <f t="shared" ca="1" si="2"/>
        <v>2105</v>
      </c>
      <c r="CM6" s="18">
        <f t="shared" ca="1" si="2"/>
        <v>2106</v>
      </c>
      <c r="CN6" s="18">
        <f t="shared" ca="1" si="2"/>
        <v>2107</v>
      </c>
      <c r="CO6" s="18">
        <f t="shared" ca="1" si="2"/>
        <v>2108</v>
      </c>
      <c r="CP6" s="18">
        <f t="shared" ca="1" si="2"/>
        <v>2109</v>
      </c>
      <c r="CQ6" s="18">
        <f t="shared" ca="1" si="2"/>
        <v>2110</v>
      </c>
      <c r="CR6" s="18">
        <f t="shared" ca="1" si="2"/>
        <v>2111</v>
      </c>
      <c r="CS6" s="18">
        <f t="shared" ref="CS6:DC6" ca="1" si="3">$H$6+CS5</f>
        <v>2112</v>
      </c>
      <c r="CT6" s="18">
        <f t="shared" ca="1" si="3"/>
        <v>2113</v>
      </c>
      <c r="CU6" s="18">
        <f t="shared" ca="1" si="3"/>
        <v>2114</v>
      </c>
      <c r="CV6" s="18">
        <f t="shared" ca="1" si="3"/>
        <v>2115</v>
      </c>
      <c r="CW6" s="18">
        <f t="shared" ca="1" si="3"/>
        <v>2116</v>
      </c>
      <c r="CX6" s="18">
        <f t="shared" ca="1" si="3"/>
        <v>2117</v>
      </c>
      <c r="CY6" s="18">
        <f t="shared" ca="1" si="3"/>
        <v>2118</v>
      </c>
      <c r="CZ6" s="18">
        <f t="shared" ca="1" si="3"/>
        <v>2119</v>
      </c>
      <c r="DA6" s="18">
        <f t="shared" ca="1" si="3"/>
        <v>2120</v>
      </c>
      <c r="DB6" s="18">
        <f t="shared" ca="1" si="3"/>
        <v>2121</v>
      </c>
      <c r="DC6" s="18">
        <f t="shared" ca="1" si="3"/>
        <v>2122</v>
      </c>
      <c r="DE6" s="72">
        <f>SUM(DE7:DE117)</f>
        <v>0</v>
      </c>
      <c r="DF6" s="72">
        <f>SUM(DF7:DF117)</f>
        <v>54</v>
      </c>
      <c r="DG6" s="60" t="s">
        <v>231</v>
      </c>
      <c r="DH6" s="60" t="s">
        <v>253</v>
      </c>
    </row>
    <row r="7" spans="1:112" ht="15" customHeight="1">
      <c r="B7" s="11" t="s">
        <v>17</v>
      </c>
      <c r="C7" s="266" t="s">
        <v>39</v>
      </c>
      <c r="D7" s="11"/>
      <c r="E7" s="328"/>
      <c r="F7" s="279">
        <f>F8+F9+F89-F100+F111</f>
        <v>399120826.60424411</v>
      </c>
      <c r="G7" s="53">
        <f>SUMIF($H$5:$DC$5,"&lt;="&amp;PAL,$H7:$DC7)</f>
        <v>480700000</v>
      </c>
      <c r="H7" s="53">
        <f>H8+H9+H89-H100-H111</f>
        <v>11000000</v>
      </c>
      <c r="I7" s="279">
        <f t="shared" ref="I7:BT7" si="4">I8+I9+I89-I100-I111</f>
        <v>23000000</v>
      </c>
      <c r="J7" s="279">
        <f t="shared" si="4"/>
        <v>36000000</v>
      </c>
      <c r="K7" s="279">
        <f t="shared" si="4"/>
        <v>50000000</v>
      </c>
      <c r="L7" s="279">
        <f t="shared" si="4"/>
        <v>65000000</v>
      </c>
      <c r="M7" s="279">
        <f t="shared" si="4"/>
        <v>81000000</v>
      </c>
      <c r="N7" s="279">
        <f t="shared" si="4"/>
        <v>98000000</v>
      </c>
      <c r="O7" s="279">
        <f t="shared" si="4"/>
        <v>116700000</v>
      </c>
      <c r="P7" s="279">
        <f t="shared" si="4"/>
        <v>0</v>
      </c>
      <c r="Q7" s="279">
        <f t="shared" si="4"/>
        <v>0</v>
      </c>
      <c r="R7" s="279">
        <f t="shared" si="4"/>
        <v>0</v>
      </c>
      <c r="S7" s="279">
        <f t="shared" si="4"/>
        <v>0</v>
      </c>
      <c r="T7" s="279">
        <f t="shared" si="4"/>
        <v>0</v>
      </c>
      <c r="U7" s="279">
        <f t="shared" si="4"/>
        <v>0</v>
      </c>
      <c r="V7" s="279">
        <f t="shared" si="4"/>
        <v>0</v>
      </c>
      <c r="W7" s="279">
        <f t="shared" si="4"/>
        <v>0</v>
      </c>
      <c r="X7" s="279">
        <f t="shared" si="4"/>
        <v>0</v>
      </c>
      <c r="Y7" s="279">
        <f t="shared" si="4"/>
        <v>0</v>
      </c>
      <c r="Z7" s="279">
        <f t="shared" si="4"/>
        <v>0</v>
      </c>
      <c r="AA7" s="279">
        <f t="shared" si="4"/>
        <v>0</v>
      </c>
      <c r="AB7" s="279">
        <f t="shared" si="4"/>
        <v>0</v>
      </c>
      <c r="AC7" s="279">
        <f t="shared" si="4"/>
        <v>0</v>
      </c>
      <c r="AD7" s="279">
        <f t="shared" si="4"/>
        <v>0</v>
      </c>
      <c r="AE7" s="279">
        <f t="shared" si="4"/>
        <v>0</v>
      </c>
      <c r="AF7" s="279">
        <f t="shared" si="4"/>
        <v>0</v>
      </c>
      <c r="AG7" s="279">
        <f t="shared" si="4"/>
        <v>0</v>
      </c>
      <c r="AH7" s="279">
        <f t="shared" si="4"/>
        <v>0</v>
      </c>
      <c r="AI7" s="279">
        <f t="shared" si="4"/>
        <v>0</v>
      </c>
      <c r="AJ7" s="279">
        <f t="shared" si="4"/>
        <v>0</v>
      </c>
      <c r="AK7" s="279">
        <f t="shared" si="4"/>
        <v>0</v>
      </c>
      <c r="AL7" s="279">
        <f t="shared" si="4"/>
        <v>0</v>
      </c>
      <c r="AM7" s="279">
        <f t="shared" si="4"/>
        <v>0</v>
      </c>
      <c r="AN7" s="279">
        <f t="shared" si="4"/>
        <v>0</v>
      </c>
      <c r="AO7" s="279">
        <f t="shared" si="4"/>
        <v>0</v>
      </c>
      <c r="AP7" s="279">
        <f t="shared" si="4"/>
        <v>0</v>
      </c>
      <c r="AQ7" s="279">
        <f t="shared" si="4"/>
        <v>0</v>
      </c>
      <c r="AR7" s="279">
        <f t="shared" si="4"/>
        <v>0</v>
      </c>
      <c r="AS7" s="279">
        <f t="shared" si="4"/>
        <v>0</v>
      </c>
      <c r="AT7" s="279">
        <f t="shared" si="4"/>
        <v>0</v>
      </c>
      <c r="AU7" s="279">
        <f t="shared" si="4"/>
        <v>0</v>
      </c>
      <c r="AV7" s="279">
        <f t="shared" si="4"/>
        <v>0</v>
      </c>
      <c r="AW7" s="279">
        <f t="shared" si="4"/>
        <v>0</v>
      </c>
      <c r="AX7" s="279">
        <f t="shared" si="4"/>
        <v>0</v>
      </c>
      <c r="AY7" s="279">
        <f t="shared" si="4"/>
        <v>0</v>
      </c>
      <c r="AZ7" s="279">
        <f t="shared" si="4"/>
        <v>0</v>
      </c>
      <c r="BA7" s="279">
        <f t="shared" si="4"/>
        <v>0</v>
      </c>
      <c r="BB7" s="279">
        <f t="shared" si="4"/>
        <v>0</v>
      </c>
      <c r="BC7" s="279">
        <f t="shared" si="4"/>
        <v>0</v>
      </c>
      <c r="BD7" s="279">
        <f t="shared" si="4"/>
        <v>0</v>
      </c>
      <c r="BE7" s="279">
        <f t="shared" si="4"/>
        <v>0</v>
      </c>
      <c r="BF7" s="279">
        <f t="shared" si="4"/>
        <v>0</v>
      </c>
      <c r="BG7" s="279">
        <f t="shared" si="4"/>
        <v>0</v>
      </c>
      <c r="BH7" s="279">
        <f t="shared" si="4"/>
        <v>0</v>
      </c>
      <c r="BI7" s="279">
        <f t="shared" si="4"/>
        <v>0</v>
      </c>
      <c r="BJ7" s="279">
        <f t="shared" si="4"/>
        <v>0</v>
      </c>
      <c r="BK7" s="279">
        <f t="shared" si="4"/>
        <v>0</v>
      </c>
      <c r="BL7" s="279">
        <f t="shared" si="4"/>
        <v>0</v>
      </c>
      <c r="BM7" s="279">
        <f t="shared" si="4"/>
        <v>0</v>
      </c>
      <c r="BN7" s="279">
        <f t="shared" si="4"/>
        <v>0</v>
      </c>
      <c r="BO7" s="279">
        <f t="shared" si="4"/>
        <v>0</v>
      </c>
      <c r="BP7" s="279">
        <f t="shared" si="4"/>
        <v>0</v>
      </c>
      <c r="BQ7" s="279">
        <f t="shared" si="4"/>
        <v>0</v>
      </c>
      <c r="BR7" s="279">
        <f t="shared" si="4"/>
        <v>0</v>
      </c>
      <c r="BS7" s="279">
        <f t="shared" si="4"/>
        <v>0</v>
      </c>
      <c r="BT7" s="279">
        <f t="shared" si="4"/>
        <v>0</v>
      </c>
      <c r="BU7" s="279">
        <f t="shared" ref="BU7:DC7" si="5">BU8+BU9+BU89-BU100-BU111</f>
        <v>0</v>
      </c>
      <c r="BV7" s="279">
        <f t="shared" si="5"/>
        <v>0</v>
      </c>
      <c r="BW7" s="279">
        <f t="shared" si="5"/>
        <v>0</v>
      </c>
      <c r="BX7" s="279">
        <f t="shared" si="5"/>
        <v>0</v>
      </c>
      <c r="BY7" s="279">
        <f t="shared" si="5"/>
        <v>0</v>
      </c>
      <c r="BZ7" s="279">
        <f t="shared" si="5"/>
        <v>0</v>
      </c>
      <c r="CA7" s="279">
        <f t="shared" si="5"/>
        <v>0</v>
      </c>
      <c r="CB7" s="279">
        <f t="shared" si="5"/>
        <v>0</v>
      </c>
      <c r="CC7" s="279">
        <f t="shared" si="5"/>
        <v>0</v>
      </c>
      <c r="CD7" s="279">
        <f t="shared" si="5"/>
        <v>0</v>
      </c>
      <c r="CE7" s="279">
        <f t="shared" si="5"/>
        <v>0</v>
      </c>
      <c r="CF7" s="279">
        <f t="shared" si="5"/>
        <v>0</v>
      </c>
      <c r="CG7" s="279">
        <f t="shared" si="5"/>
        <v>0</v>
      </c>
      <c r="CH7" s="279">
        <f t="shared" si="5"/>
        <v>0</v>
      </c>
      <c r="CI7" s="279">
        <f t="shared" si="5"/>
        <v>0</v>
      </c>
      <c r="CJ7" s="279">
        <f t="shared" si="5"/>
        <v>0</v>
      </c>
      <c r="CK7" s="279">
        <f t="shared" si="5"/>
        <v>0</v>
      </c>
      <c r="CL7" s="279">
        <f t="shared" si="5"/>
        <v>0</v>
      </c>
      <c r="CM7" s="279">
        <f t="shared" si="5"/>
        <v>0</v>
      </c>
      <c r="CN7" s="279">
        <f t="shared" si="5"/>
        <v>0</v>
      </c>
      <c r="CO7" s="279">
        <f t="shared" si="5"/>
        <v>0</v>
      </c>
      <c r="CP7" s="279">
        <f t="shared" si="5"/>
        <v>0</v>
      </c>
      <c r="CQ7" s="279">
        <f t="shared" si="5"/>
        <v>0</v>
      </c>
      <c r="CR7" s="279">
        <f t="shared" si="5"/>
        <v>0</v>
      </c>
      <c r="CS7" s="279">
        <f t="shared" si="5"/>
        <v>0</v>
      </c>
      <c r="CT7" s="279">
        <f t="shared" si="5"/>
        <v>0</v>
      </c>
      <c r="CU7" s="279">
        <f t="shared" si="5"/>
        <v>0</v>
      </c>
      <c r="CV7" s="279">
        <f t="shared" si="5"/>
        <v>0</v>
      </c>
      <c r="CW7" s="279">
        <f t="shared" si="5"/>
        <v>0</v>
      </c>
      <c r="CX7" s="279">
        <f t="shared" si="5"/>
        <v>0</v>
      </c>
      <c r="CY7" s="279">
        <f t="shared" si="5"/>
        <v>0</v>
      </c>
      <c r="CZ7" s="279">
        <f t="shared" si="5"/>
        <v>0</v>
      </c>
      <c r="DA7" s="279">
        <f t="shared" si="5"/>
        <v>0</v>
      </c>
      <c r="DB7" s="279">
        <f t="shared" si="5"/>
        <v>0</v>
      </c>
      <c r="DC7" s="279">
        <f t="shared" si="5"/>
        <v>0</v>
      </c>
      <c r="DF7" s="71">
        <f t="shared" ref="DF7:DF11" si="6">COUNTIF($H7:$DC7,"&lt;&gt;0")</f>
        <v>8</v>
      </c>
    </row>
    <row r="8" spans="1:112" ht="15" customHeight="1">
      <c r="B8" s="11" t="s">
        <v>19</v>
      </c>
      <c r="C8" s="266" t="s">
        <v>158</v>
      </c>
      <c r="D8" s="22"/>
      <c r="E8" s="329"/>
      <c r="F8" s="17">
        <f>SUM(F20,F31,F42,F54,F65,F76,F87)</f>
        <v>0</v>
      </c>
      <c r="G8" s="53">
        <f>SUMIF($H$5:$DC$5,"&lt;="&amp;PAL,$H8:$DC8)</f>
        <v>0</v>
      </c>
      <c r="H8" s="17">
        <f>SUM(H20,H31,H42,H54,H65,H76,H87)</f>
        <v>0</v>
      </c>
      <c r="I8" s="17">
        <f t="shared" ref="I8:BT8" si="7">SUM(I20,I31,I42,I54,I65,I76,I87)</f>
        <v>0</v>
      </c>
      <c r="J8" s="17">
        <f t="shared" si="7"/>
        <v>0</v>
      </c>
      <c r="K8" s="17">
        <f t="shared" si="7"/>
        <v>0</v>
      </c>
      <c r="L8" s="17">
        <f t="shared" si="7"/>
        <v>0</v>
      </c>
      <c r="M8" s="17">
        <f t="shared" si="7"/>
        <v>0</v>
      </c>
      <c r="N8" s="17">
        <f t="shared" si="7"/>
        <v>0</v>
      </c>
      <c r="O8" s="17">
        <f t="shared" si="7"/>
        <v>0</v>
      </c>
      <c r="P8" s="17">
        <f t="shared" si="7"/>
        <v>0</v>
      </c>
      <c r="Q8" s="17">
        <f t="shared" si="7"/>
        <v>0</v>
      </c>
      <c r="R8" s="17">
        <f t="shared" si="7"/>
        <v>0</v>
      </c>
      <c r="S8" s="17">
        <f t="shared" si="7"/>
        <v>0</v>
      </c>
      <c r="T8" s="17">
        <f t="shared" si="7"/>
        <v>0</v>
      </c>
      <c r="U8" s="17">
        <f t="shared" si="7"/>
        <v>0</v>
      </c>
      <c r="V8" s="17">
        <f t="shared" si="7"/>
        <v>0</v>
      </c>
      <c r="W8" s="17">
        <f t="shared" si="7"/>
        <v>0</v>
      </c>
      <c r="X8" s="17">
        <f t="shared" si="7"/>
        <v>0</v>
      </c>
      <c r="Y8" s="17">
        <f t="shared" si="7"/>
        <v>0</v>
      </c>
      <c r="Z8" s="17">
        <f t="shared" si="7"/>
        <v>0</v>
      </c>
      <c r="AA8" s="17">
        <f t="shared" si="7"/>
        <v>0</v>
      </c>
      <c r="AB8" s="17">
        <f t="shared" si="7"/>
        <v>0</v>
      </c>
      <c r="AC8" s="17">
        <f t="shared" si="7"/>
        <v>0</v>
      </c>
      <c r="AD8" s="17">
        <f t="shared" si="7"/>
        <v>0</v>
      </c>
      <c r="AE8" s="17">
        <f t="shared" si="7"/>
        <v>0</v>
      </c>
      <c r="AF8" s="17">
        <f t="shared" si="7"/>
        <v>0</v>
      </c>
      <c r="AG8" s="17">
        <f t="shared" si="7"/>
        <v>0</v>
      </c>
      <c r="AH8" s="17">
        <f t="shared" si="7"/>
        <v>0</v>
      </c>
      <c r="AI8" s="17">
        <f t="shared" si="7"/>
        <v>0</v>
      </c>
      <c r="AJ8" s="17">
        <f t="shared" si="7"/>
        <v>0</v>
      </c>
      <c r="AK8" s="17">
        <f t="shared" si="7"/>
        <v>0</v>
      </c>
      <c r="AL8" s="17">
        <f t="shared" si="7"/>
        <v>0</v>
      </c>
      <c r="AM8" s="17">
        <f t="shared" si="7"/>
        <v>0</v>
      </c>
      <c r="AN8" s="17">
        <f t="shared" si="7"/>
        <v>0</v>
      </c>
      <c r="AO8" s="17">
        <f t="shared" si="7"/>
        <v>0</v>
      </c>
      <c r="AP8" s="17">
        <f t="shared" si="7"/>
        <v>0</v>
      </c>
      <c r="AQ8" s="17">
        <f t="shared" si="7"/>
        <v>0</v>
      </c>
      <c r="AR8" s="17">
        <f t="shared" si="7"/>
        <v>0</v>
      </c>
      <c r="AS8" s="17">
        <f t="shared" si="7"/>
        <v>0</v>
      </c>
      <c r="AT8" s="17">
        <f t="shared" si="7"/>
        <v>0</v>
      </c>
      <c r="AU8" s="17">
        <f t="shared" si="7"/>
        <v>0</v>
      </c>
      <c r="AV8" s="17">
        <f t="shared" si="7"/>
        <v>0</v>
      </c>
      <c r="AW8" s="17">
        <f t="shared" si="7"/>
        <v>0</v>
      </c>
      <c r="AX8" s="17">
        <f t="shared" si="7"/>
        <v>0</v>
      </c>
      <c r="AY8" s="17">
        <f t="shared" si="7"/>
        <v>0</v>
      </c>
      <c r="AZ8" s="17">
        <f t="shared" si="7"/>
        <v>0</v>
      </c>
      <c r="BA8" s="17">
        <f t="shared" si="7"/>
        <v>0</v>
      </c>
      <c r="BB8" s="17">
        <f t="shared" si="7"/>
        <v>0</v>
      </c>
      <c r="BC8" s="17">
        <f t="shared" si="7"/>
        <v>0</v>
      </c>
      <c r="BD8" s="17">
        <f t="shared" si="7"/>
        <v>0</v>
      </c>
      <c r="BE8" s="17">
        <f t="shared" si="7"/>
        <v>0</v>
      </c>
      <c r="BF8" s="17">
        <f t="shared" si="7"/>
        <v>0</v>
      </c>
      <c r="BG8" s="17">
        <f t="shared" si="7"/>
        <v>0</v>
      </c>
      <c r="BH8" s="17">
        <f t="shared" si="7"/>
        <v>0</v>
      </c>
      <c r="BI8" s="17">
        <f t="shared" si="7"/>
        <v>0</v>
      </c>
      <c r="BJ8" s="17">
        <f t="shared" si="7"/>
        <v>0</v>
      </c>
      <c r="BK8" s="17">
        <f t="shared" si="7"/>
        <v>0</v>
      </c>
      <c r="BL8" s="17">
        <f t="shared" si="7"/>
        <v>0</v>
      </c>
      <c r="BM8" s="17">
        <f t="shared" si="7"/>
        <v>0</v>
      </c>
      <c r="BN8" s="17">
        <f t="shared" si="7"/>
        <v>0</v>
      </c>
      <c r="BO8" s="17">
        <f t="shared" si="7"/>
        <v>0</v>
      </c>
      <c r="BP8" s="17">
        <f t="shared" si="7"/>
        <v>0</v>
      </c>
      <c r="BQ8" s="17">
        <f t="shared" si="7"/>
        <v>0</v>
      </c>
      <c r="BR8" s="17">
        <f t="shared" si="7"/>
        <v>0</v>
      </c>
      <c r="BS8" s="17">
        <f t="shared" si="7"/>
        <v>0</v>
      </c>
      <c r="BT8" s="17">
        <f t="shared" si="7"/>
        <v>0</v>
      </c>
      <c r="BU8" s="17">
        <f t="shared" ref="BU8:DC8" si="8">SUM(BU20,BU31,BU42,BU54,BU65,BU76,BU87)</f>
        <v>0</v>
      </c>
      <c r="BV8" s="17">
        <f t="shared" si="8"/>
        <v>0</v>
      </c>
      <c r="BW8" s="17">
        <f t="shared" si="8"/>
        <v>0</v>
      </c>
      <c r="BX8" s="17">
        <f t="shared" si="8"/>
        <v>0</v>
      </c>
      <c r="BY8" s="17">
        <f t="shared" si="8"/>
        <v>0</v>
      </c>
      <c r="BZ8" s="17">
        <f t="shared" si="8"/>
        <v>0</v>
      </c>
      <c r="CA8" s="17">
        <f t="shared" si="8"/>
        <v>0</v>
      </c>
      <c r="CB8" s="17">
        <f t="shared" si="8"/>
        <v>0</v>
      </c>
      <c r="CC8" s="17">
        <f t="shared" si="8"/>
        <v>0</v>
      </c>
      <c r="CD8" s="17">
        <f t="shared" si="8"/>
        <v>0</v>
      </c>
      <c r="CE8" s="17">
        <f t="shared" si="8"/>
        <v>0</v>
      </c>
      <c r="CF8" s="17">
        <f t="shared" si="8"/>
        <v>0</v>
      </c>
      <c r="CG8" s="17">
        <f t="shared" si="8"/>
        <v>0</v>
      </c>
      <c r="CH8" s="17">
        <f t="shared" si="8"/>
        <v>0</v>
      </c>
      <c r="CI8" s="17">
        <f t="shared" si="8"/>
        <v>0</v>
      </c>
      <c r="CJ8" s="17">
        <f t="shared" si="8"/>
        <v>0</v>
      </c>
      <c r="CK8" s="17">
        <f t="shared" si="8"/>
        <v>0</v>
      </c>
      <c r="CL8" s="17">
        <f t="shared" si="8"/>
        <v>0</v>
      </c>
      <c r="CM8" s="17">
        <f t="shared" si="8"/>
        <v>0</v>
      </c>
      <c r="CN8" s="17">
        <f t="shared" si="8"/>
        <v>0</v>
      </c>
      <c r="CO8" s="17">
        <f t="shared" si="8"/>
        <v>0</v>
      </c>
      <c r="CP8" s="17">
        <f t="shared" si="8"/>
        <v>0</v>
      </c>
      <c r="CQ8" s="17">
        <f t="shared" si="8"/>
        <v>0</v>
      </c>
      <c r="CR8" s="17">
        <f t="shared" si="8"/>
        <v>0</v>
      </c>
      <c r="CS8" s="17">
        <f t="shared" si="8"/>
        <v>0</v>
      </c>
      <c r="CT8" s="17">
        <f t="shared" si="8"/>
        <v>0</v>
      </c>
      <c r="CU8" s="17">
        <f t="shared" si="8"/>
        <v>0</v>
      </c>
      <c r="CV8" s="17">
        <f t="shared" si="8"/>
        <v>0</v>
      </c>
      <c r="CW8" s="17">
        <f t="shared" si="8"/>
        <v>0</v>
      </c>
      <c r="CX8" s="17">
        <f t="shared" si="8"/>
        <v>0</v>
      </c>
      <c r="CY8" s="17">
        <f t="shared" si="8"/>
        <v>0</v>
      </c>
      <c r="CZ8" s="17">
        <f t="shared" si="8"/>
        <v>0</v>
      </c>
      <c r="DA8" s="17">
        <f t="shared" si="8"/>
        <v>0</v>
      </c>
      <c r="DB8" s="17">
        <f t="shared" si="8"/>
        <v>0</v>
      </c>
      <c r="DC8" s="17">
        <f t="shared" si="8"/>
        <v>0</v>
      </c>
      <c r="DF8" s="71">
        <f t="shared" si="6"/>
        <v>0</v>
      </c>
    </row>
    <row r="9" spans="1:112" ht="15" customHeight="1">
      <c r="B9" s="54" t="s">
        <v>20</v>
      </c>
      <c r="C9" s="252" t="s">
        <v>4</v>
      </c>
      <c r="D9" s="13"/>
      <c r="E9" s="330"/>
      <c r="F9" s="61">
        <f>F10+F44+F78-F8</f>
        <v>100622347.94697168</v>
      </c>
      <c r="G9" s="53">
        <f>SUMIF($H$5:$DC$5,"&lt;="&amp;PAL,$H9:$DC9)</f>
        <v>116700000</v>
      </c>
      <c r="H9" s="14">
        <f t="shared" ref="H9:AM9" si="9">H10+H44+H78-H8</f>
        <v>11000000</v>
      </c>
      <c r="I9" s="14">
        <f t="shared" si="9"/>
        <v>12000000</v>
      </c>
      <c r="J9" s="14">
        <f t="shared" si="9"/>
        <v>13000000</v>
      </c>
      <c r="K9" s="14">
        <f t="shared" si="9"/>
        <v>14000000</v>
      </c>
      <c r="L9" s="14">
        <f t="shared" si="9"/>
        <v>15000000</v>
      </c>
      <c r="M9" s="14">
        <f t="shared" si="9"/>
        <v>16000000</v>
      </c>
      <c r="N9" s="14">
        <f t="shared" si="9"/>
        <v>17000000</v>
      </c>
      <c r="O9" s="14">
        <f t="shared" si="9"/>
        <v>18700000</v>
      </c>
      <c r="P9" s="14">
        <f t="shared" si="9"/>
        <v>0</v>
      </c>
      <c r="Q9" s="14">
        <f t="shared" si="9"/>
        <v>0</v>
      </c>
      <c r="R9" s="14">
        <f t="shared" si="9"/>
        <v>0</v>
      </c>
      <c r="S9" s="14">
        <f t="shared" si="9"/>
        <v>0</v>
      </c>
      <c r="T9" s="14">
        <f t="shared" si="9"/>
        <v>0</v>
      </c>
      <c r="U9" s="14">
        <f t="shared" si="9"/>
        <v>0</v>
      </c>
      <c r="V9" s="14">
        <f t="shared" si="9"/>
        <v>0</v>
      </c>
      <c r="W9" s="14">
        <f t="shared" si="9"/>
        <v>0</v>
      </c>
      <c r="X9" s="14">
        <f t="shared" si="9"/>
        <v>0</v>
      </c>
      <c r="Y9" s="14">
        <f t="shared" si="9"/>
        <v>0</v>
      </c>
      <c r="Z9" s="14">
        <f t="shared" si="9"/>
        <v>0</v>
      </c>
      <c r="AA9" s="14">
        <f t="shared" si="9"/>
        <v>0</v>
      </c>
      <c r="AB9" s="14">
        <f t="shared" si="9"/>
        <v>0</v>
      </c>
      <c r="AC9" s="14">
        <f t="shared" si="9"/>
        <v>0</v>
      </c>
      <c r="AD9" s="14">
        <f t="shared" si="9"/>
        <v>0</v>
      </c>
      <c r="AE9" s="14">
        <f t="shared" si="9"/>
        <v>0</v>
      </c>
      <c r="AF9" s="14">
        <f t="shared" si="9"/>
        <v>0</v>
      </c>
      <c r="AG9" s="14">
        <f t="shared" si="9"/>
        <v>0</v>
      </c>
      <c r="AH9" s="14">
        <f t="shared" si="9"/>
        <v>0</v>
      </c>
      <c r="AI9" s="14">
        <f t="shared" si="9"/>
        <v>0</v>
      </c>
      <c r="AJ9" s="14">
        <f t="shared" si="9"/>
        <v>0</v>
      </c>
      <c r="AK9" s="14">
        <f t="shared" si="9"/>
        <v>0</v>
      </c>
      <c r="AL9" s="14">
        <f t="shared" si="9"/>
        <v>0</v>
      </c>
      <c r="AM9" s="14">
        <f t="shared" si="9"/>
        <v>0</v>
      </c>
      <c r="AN9" s="14">
        <f t="shared" ref="AN9:BS9" si="10">AN10+AN44+AN78-AN8</f>
        <v>0</v>
      </c>
      <c r="AO9" s="14">
        <f t="shared" si="10"/>
        <v>0</v>
      </c>
      <c r="AP9" s="14">
        <f t="shared" si="10"/>
        <v>0</v>
      </c>
      <c r="AQ9" s="14">
        <f t="shared" si="10"/>
        <v>0</v>
      </c>
      <c r="AR9" s="14">
        <f t="shared" si="10"/>
        <v>0</v>
      </c>
      <c r="AS9" s="14">
        <f t="shared" si="10"/>
        <v>0</v>
      </c>
      <c r="AT9" s="14">
        <f t="shared" si="10"/>
        <v>0</v>
      </c>
      <c r="AU9" s="14">
        <f t="shared" si="10"/>
        <v>0</v>
      </c>
      <c r="AV9" s="14">
        <f t="shared" si="10"/>
        <v>0</v>
      </c>
      <c r="AW9" s="14">
        <f t="shared" si="10"/>
        <v>0</v>
      </c>
      <c r="AX9" s="14">
        <f t="shared" si="10"/>
        <v>0</v>
      </c>
      <c r="AY9" s="14">
        <f t="shared" si="10"/>
        <v>0</v>
      </c>
      <c r="AZ9" s="14">
        <f t="shared" si="10"/>
        <v>0</v>
      </c>
      <c r="BA9" s="14">
        <f t="shared" si="10"/>
        <v>0</v>
      </c>
      <c r="BB9" s="14">
        <f t="shared" si="10"/>
        <v>0</v>
      </c>
      <c r="BC9" s="14">
        <f t="shared" si="10"/>
        <v>0</v>
      </c>
      <c r="BD9" s="14">
        <f t="shared" si="10"/>
        <v>0</v>
      </c>
      <c r="BE9" s="14">
        <f t="shared" si="10"/>
        <v>0</v>
      </c>
      <c r="BF9" s="14">
        <f t="shared" si="10"/>
        <v>0</v>
      </c>
      <c r="BG9" s="14">
        <f t="shared" si="10"/>
        <v>0</v>
      </c>
      <c r="BH9" s="14">
        <f t="shared" si="10"/>
        <v>0</v>
      </c>
      <c r="BI9" s="14">
        <f t="shared" si="10"/>
        <v>0</v>
      </c>
      <c r="BJ9" s="14">
        <f t="shared" si="10"/>
        <v>0</v>
      </c>
      <c r="BK9" s="14">
        <f t="shared" si="10"/>
        <v>0</v>
      </c>
      <c r="BL9" s="14">
        <f t="shared" si="10"/>
        <v>0</v>
      </c>
      <c r="BM9" s="14">
        <f t="shared" si="10"/>
        <v>0</v>
      </c>
      <c r="BN9" s="14">
        <f t="shared" si="10"/>
        <v>0</v>
      </c>
      <c r="BO9" s="14">
        <f t="shared" si="10"/>
        <v>0</v>
      </c>
      <c r="BP9" s="14">
        <f t="shared" si="10"/>
        <v>0</v>
      </c>
      <c r="BQ9" s="14">
        <f t="shared" si="10"/>
        <v>0</v>
      </c>
      <c r="BR9" s="14">
        <f t="shared" si="10"/>
        <v>0</v>
      </c>
      <c r="BS9" s="14">
        <f t="shared" si="10"/>
        <v>0</v>
      </c>
      <c r="BT9" s="14">
        <f t="shared" ref="BT9:CY9" si="11">BT10+BT44+BT78-BT8</f>
        <v>0</v>
      </c>
      <c r="BU9" s="14">
        <f t="shared" si="11"/>
        <v>0</v>
      </c>
      <c r="BV9" s="14">
        <f t="shared" si="11"/>
        <v>0</v>
      </c>
      <c r="BW9" s="14">
        <f t="shared" si="11"/>
        <v>0</v>
      </c>
      <c r="BX9" s="14">
        <f t="shared" si="11"/>
        <v>0</v>
      </c>
      <c r="BY9" s="14">
        <f t="shared" si="11"/>
        <v>0</v>
      </c>
      <c r="BZ9" s="14">
        <f t="shared" si="11"/>
        <v>0</v>
      </c>
      <c r="CA9" s="14">
        <f t="shared" si="11"/>
        <v>0</v>
      </c>
      <c r="CB9" s="14">
        <f t="shared" si="11"/>
        <v>0</v>
      </c>
      <c r="CC9" s="14">
        <f t="shared" si="11"/>
        <v>0</v>
      </c>
      <c r="CD9" s="14">
        <f t="shared" si="11"/>
        <v>0</v>
      </c>
      <c r="CE9" s="14">
        <f t="shared" si="11"/>
        <v>0</v>
      </c>
      <c r="CF9" s="14">
        <f t="shared" si="11"/>
        <v>0</v>
      </c>
      <c r="CG9" s="14">
        <f t="shared" si="11"/>
        <v>0</v>
      </c>
      <c r="CH9" s="14">
        <f t="shared" si="11"/>
        <v>0</v>
      </c>
      <c r="CI9" s="14">
        <f t="shared" si="11"/>
        <v>0</v>
      </c>
      <c r="CJ9" s="14">
        <f t="shared" si="11"/>
        <v>0</v>
      </c>
      <c r="CK9" s="14">
        <f t="shared" si="11"/>
        <v>0</v>
      </c>
      <c r="CL9" s="14">
        <f t="shared" si="11"/>
        <v>0</v>
      </c>
      <c r="CM9" s="14">
        <f t="shared" si="11"/>
        <v>0</v>
      </c>
      <c r="CN9" s="14">
        <f t="shared" si="11"/>
        <v>0</v>
      </c>
      <c r="CO9" s="14">
        <f t="shared" si="11"/>
        <v>0</v>
      </c>
      <c r="CP9" s="14">
        <f t="shared" si="11"/>
        <v>0</v>
      </c>
      <c r="CQ9" s="14">
        <f t="shared" si="11"/>
        <v>0</v>
      </c>
      <c r="CR9" s="14">
        <f t="shared" si="11"/>
        <v>0</v>
      </c>
      <c r="CS9" s="14">
        <f t="shared" si="11"/>
        <v>0</v>
      </c>
      <c r="CT9" s="14">
        <f t="shared" si="11"/>
        <v>0</v>
      </c>
      <c r="CU9" s="14">
        <f t="shared" si="11"/>
        <v>0</v>
      </c>
      <c r="CV9" s="14">
        <f t="shared" si="11"/>
        <v>0</v>
      </c>
      <c r="CW9" s="14">
        <f t="shared" si="11"/>
        <v>0</v>
      </c>
      <c r="CX9" s="14">
        <f t="shared" si="11"/>
        <v>0</v>
      </c>
      <c r="CY9" s="14">
        <f t="shared" si="11"/>
        <v>0</v>
      </c>
      <c r="CZ9" s="14">
        <f t="shared" ref="CZ9:DC9" si="12">CZ10+CZ44+CZ78-CZ8</f>
        <v>0</v>
      </c>
      <c r="DA9" s="14">
        <f t="shared" si="12"/>
        <v>0</v>
      </c>
      <c r="DB9" s="14">
        <f t="shared" si="12"/>
        <v>0</v>
      </c>
      <c r="DC9" s="14">
        <f t="shared" si="12"/>
        <v>0</v>
      </c>
      <c r="DF9" s="71">
        <f t="shared" si="6"/>
        <v>8</v>
      </c>
    </row>
    <row r="10" spans="1:112" s="1" customFormat="1" ht="14.4">
      <c r="A10" s="304"/>
      <c r="B10" s="55" t="s">
        <v>21</v>
      </c>
      <c r="C10" s="253" t="s">
        <v>431</v>
      </c>
      <c r="D10" s="8"/>
      <c r="E10" s="331"/>
      <c r="F10" s="17">
        <f>F11+F22+F33</f>
        <v>0</v>
      </c>
      <c r="G10" s="53">
        <f>SUMIF($H$5:$DC$5,"&lt;="&amp;PAL,$H10:$DC10)</f>
        <v>0</v>
      </c>
      <c r="H10" s="17">
        <f>H11+H22+H33</f>
        <v>0</v>
      </c>
      <c r="I10" s="17">
        <f t="shared" ref="I10:BT10" si="13">I11+I22+I33</f>
        <v>0</v>
      </c>
      <c r="J10" s="17">
        <f t="shared" si="13"/>
        <v>0</v>
      </c>
      <c r="K10" s="17">
        <f t="shared" si="13"/>
        <v>0</v>
      </c>
      <c r="L10" s="17">
        <f t="shared" si="13"/>
        <v>0</v>
      </c>
      <c r="M10" s="17">
        <f t="shared" si="13"/>
        <v>0</v>
      </c>
      <c r="N10" s="17">
        <f t="shared" si="13"/>
        <v>0</v>
      </c>
      <c r="O10" s="17">
        <f t="shared" si="13"/>
        <v>0</v>
      </c>
      <c r="P10" s="17">
        <f t="shared" si="13"/>
        <v>0</v>
      </c>
      <c r="Q10" s="17">
        <f t="shared" si="13"/>
        <v>0</v>
      </c>
      <c r="R10" s="17">
        <f t="shared" si="13"/>
        <v>0</v>
      </c>
      <c r="S10" s="17">
        <f t="shared" si="13"/>
        <v>0</v>
      </c>
      <c r="T10" s="17">
        <f t="shared" si="13"/>
        <v>0</v>
      </c>
      <c r="U10" s="17">
        <f t="shared" si="13"/>
        <v>0</v>
      </c>
      <c r="V10" s="17">
        <f t="shared" si="13"/>
        <v>0</v>
      </c>
      <c r="W10" s="17">
        <f t="shared" si="13"/>
        <v>0</v>
      </c>
      <c r="X10" s="17">
        <f t="shared" si="13"/>
        <v>0</v>
      </c>
      <c r="Y10" s="17">
        <f t="shared" si="13"/>
        <v>0</v>
      </c>
      <c r="Z10" s="17">
        <f t="shared" si="13"/>
        <v>0</v>
      </c>
      <c r="AA10" s="17">
        <f t="shared" si="13"/>
        <v>0</v>
      </c>
      <c r="AB10" s="17">
        <f t="shared" si="13"/>
        <v>0</v>
      </c>
      <c r="AC10" s="17">
        <f t="shared" si="13"/>
        <v>0</v>
      </c>
      <c r="AD10" s="17">
        <f t="shared" si="13"/>
        <v>0</v>
      </c>
      <c r="AE10" s="17">
        <f t="shared" si="13"/>
        <v>0</v>
      </c>
      <c r="AF10" s="17">
        <f t="shared" si="13"/>
        <v>0</v>
      </c>
      <c r="AG10" s="17">
        <f t="shared" si="13"/>
        <v>0</v>
      </c>
      <c r="AH10" s="17">
        <f t="shared" si="13"/>
        <v>0</v>
      </c>
      <c r="AI10" s="17">
        <f t="shared" si="13"/>
        <v>0</v>
      </c>
      <c r="AJ10" s="17">
        <f t="shared" si="13"/>
        <v>0</v>
      </c>
      <c r="AK10" s="17">
        <f t="shared" si="13"/>
        <v>0</v>
      </c>
      <c r="AL10" s="17">
        <f t="shared" si="13"/>
        <v>0</v>
      </c>
      <c r="AM10" s="17">
        <f t="shared" si="13"/>
        <v>0</v>
      </c>
      <c r="AN10" s="17">
        <f t="shared" si="13"/>
        <v>0</v>
      </c>
      <c r="AO10" s="17">
        <f t="shared" si="13"/>
        <v>0</v>
      </c>
      <c r="AP10" s="17">
        <f t="shared" si="13"/>
        <v>0</v>
      </c>
      <c r="AQ10" s="17">
        <f t="shared" si="13"/>
        <v>0</v>
      </c>
      <c r="AR10" s="17">
        <f t="shared" si="13"/>
        <v>0</v>
      </c>
      <c r="AS10" s="17">
        <f t="shared" si="13"/>
        <v>0</v>
      </c>
      <c r="AT10" s="17">
        <f t="shared" si="13"/>
        <v>0</v>
      </c>
      <c r="AU10" s="17">
        <f t="shared" si="13"/>
        <v>0</v>
      </c>
      <c r="AV10" s="17">
        <f t="shared" si="13"/>
        <v>0</v>
      </c>
      <c r="AW10" s="17">
        <f t="shared" si="13"/>
        <v>0</v>
      </c>
      <c r="AX10" s="17">
        <f t="shared" si="13"/>
        <v>0</v>
      </c>
      <c r="AY10" s="17">
        <f t="shared" si="13"/>
        <v>0</v>
      </c>
      <c r="AZ10" s="17">
        <f t="shared" si="13"/>
        <v>0</v>
      </c>
      <c r="BA10" s="17">
        <f t="shared" si="13"/>
        <v>0</v>
      </c>
      <c r="BB10" s="17">
        <f t="shared" si="13"/>
        <v>0</v>
      </c>
      <c r="BC10" s="17">
        <f t="shared" si="13"/>
        <v>0</v>
      </c>
      <c r="BD10" s="17">
        <f t="shared" si="13"/>
        <v>0</v>
      </c>
      <c r="BE10" s="17">
        <f t="shared" si="13"/>
        <v>0</v>
      </c>
      <c r="BF10" s="17">
        <f t="shared" si="13"/>
        <v>0</v>
      </c>
      <c r="BG10" s="17">
        <f t="shared" si="13"/>
        <v>0</v>
      </c>
      <c r="BH10" s="17">
        <f t="shared" si="13"/>
        <v>0</v>
      </c>
      <c r="BI10" s="17">
        <f t="shared" si="13"/>
        <v>0</v>
      </c>
      <c r="BJ10" s="17">
        <f t="shared" si="13"/>
        <v>0</v>
      </c>
      <c r="BK10" s="17">
        <f t="shared" si="13"/>
        <v>0</v>
      </c>
      <c r="BL10" s="17">
        <f t="shared" si="13"/>
        <v>0</v>
      </c>
      <c r="BM10" s="17">
        <f t="shared" si="13"/>
        <v>0</v>
      </c>
      <c r="BN10" s="17">
        <f t="shared" si="13"/>
        <v>0</v>
      </c>
      <c r="BO10" s="17">
        <f t="shared" si="13"/>
        <v>0</v>
      </c>
      <c r="BP10" s="17">
        <f t="shared" si="13"/>
        <v>0</v>
      </c>
      <c r="BQ10" s="17">
        <f t="shared" si="13"/>
        <v>0</v>
      </c>
      <c r="BR10" s="17">
        <f t="shared" si="13"/>
        <v>0</v>
      </c>
      <c r="BS10" s="17">
        <f t="shared" si="13"/>
        <v>0</v>
      </c>
      <c r="BT10" s="17">
        <f t="shared" si="13"/>
        <v>0</v>
      </c>
      <c r="BU10" s="17">
        <f t="shared" ref="BU10:DC10" si="14">BU11+BU22+BU33</f>
        <v>0</v>
      </c>
      <c r="BV10" s="17">
        <f t="shared" si="14"/>
        <v>0</v>
      </c>
      <c r="BW10" s="17">
        <f t="shared" si="14"/>
        <v>0</v>
      </c>
      <c r="BX10" s="17">
        <f t="shared" si="14"/>
        <v>0</v>
      </c>
      <c r="BY10" s="17">
        <f t="shared" si="14"/>
        <v>0</v>
      </c>
      <c r="BZ10" s="17">
        <f t="shared" si="14"/>
        <v>0</v>
      </c>
      <c r="CA10" s="17">
        <f t="shared" si="14"/>
        <v>0</v>
      </c>
      <c r="CB10" s="17">
        <f t="shared" si="14"/>
        <v>0</v>
      </c>
      <c r="CC10" s="17">
        <f t="shared" si="14"/>
        <v>0</v>
      </c>
      <c r="CD10" s="17">
        <f t="shared" si="14"/>
        <v>0</v>
      </c>
      <c r="CE10" s="17">
        <f t="shared" si="14"/>
        <v>0</v>
      </c>
      <c r="CF10" s="17">
        <f t="shared" si="14"/>
        <v>0</v>
      </c>
      <c r="CG10" s="17">
        <f t="shared" si="14"/>
        <v>0</v>
      </c>
      <c r="CH10" s="17">
        <f t="shared" si="14"/>
        <v>0</v>
      </c>
      <c r="CI10" s="17">
        <f t="shared" si="14"/>
        <v>0</v>
      </c>
      <c r="CJ10" s="17">
        <f t="shared" si="14"/>
        <v>0</v>
      </c>
      <c r="CK10" s="17">
        <f t="shared" si="14"/>
        <v>0</v>
      </c>
      <c r="CL10" s="17">
        <f t="shared" si="14"/>
        <v>0</v>
      </c>
      <c r="CM10" s="17">
        <f t="shared" si="14"/>
        <v>0</v>
      </c>
      <c r="CN10" s="17">
        <f t="shared" si="14"/>
        <v>0</v>
      </c>
      <c r="CO10" s="17">
        <f t="shared" si="14"/>
        <v>0</v>
      </c>
      <c r="CP10" s="17">
        <f t="shared" si="14"/>
        <v>0</v>
      </c>
      <c r="CQ10" s="17">
        <f t="shared" si="14"/>
        <v>0</v>
      </c>
      <c r="CR10" s="17">
        <f t="shared" si="14"/>
        <v>0</v>
      </c>
      <c r="CS10" s="17">
        <f t="shared" si="14"/>
        <v>0</v>
      </c>
      <c r="CT10" s="17">
        <f t="shared" si="14"/>
        <v>0</v>
      </c>
      <c r="CU10" s="17">
        <f t="shared" si="14"/>
        <v>0</v>
      </c>
      <c r="CV10" s="17">
        <f t="shared" si="14"/>
        <v>0</v>
      </c>
      <c r="CW10" s="17">
        <f t="shared" si="14"/>
        <v>0</v>
      </c>
      <c r="CX10" s="17">
        <f t="shared" si="14"/>
        <v>0</v>
      </c>
      <c r="CY10" s="17">
        <f t="shared" si="14"/>
        <v>0</v>
      </c>
      <c r="CZ10" s="17">
        <f t="shared" si="14"/>
        <v>0</v>
      </c>
      <c r="DA10" s="17">
        <f t="shared" si="14"/>
        <v>0</v>
      </c>
      <c r="DB10" s="17">
        <f t="shared" si="14"/>
        <v>0</v>
      </c>
      <c r="DC10" s="17">
        <f t="shared" si="14"/>
        <v>0</v>
      </c>
      <c r="DE10" s="71"/>
      <c r="DF10" s="71">
        <f t="shared" si="6"/>
        <v>0</v>
      </c>
    </row>
    <row r="11" spans="1:112" s="1" customFormat="1" ht="14.4" hidden="1">
      <c r="A11" s="304"/>
      <c r="B11" s="10" t="s">
        <v>153</v>
      </c>
      <c r="C11" s="268" t="s">
        <v>432</v>
      </c>
      <c r="D11" s="8"/>
      <c r="E11" s="331"/>
      <c r="F11" s="17">
        <f>SUM(F12:F19)+F20</f>
        <v>0</v>
      </c>
      <c r="G11" s="53">
        <f>SUMIF($H$5:$DC$5,"&lt;="&amp;PAL,$H11:$DC11)</f>
        <v>0</v>
      </c>
      <c r="H11" s="17">
        <f>SUM(H12:H19)+H20</f>
        <v>0</v>
      </c>
      <c r="I11" s="17">
        <f t="shared" ref="I11:BT12" si="15">SUM(I12:I19)+I20</f>
        <v>0</v>
      </c>
      <c r="J11" s="17">
        <f t="shared" si="15"/>
        <v>0</v>
      </c>
      <c r="K11" s="17">
        <f t="shared" si="15"/>
        <v>0</v>
      </c>
      <c r="L11" s="17">
        <f t="shared" si="15"/>
        <v>0</v>
      </c>
      <c r="M11" s="17">
        <f t="shared" si="15"/>
        <v>0</v>
      </c>
      <c r="N11" s="17">
        <f t="shared" si="15"/>
        <v>0</v>
      </c>
      <c r="O11" s="17">
        <f t="shared" si="15"/>
        <v>0</v>
      </c>
      <c r="P11" s="17">
        <f t="shared" si="15"/>
        <v>0</v>
      </c>
      <c r="Q11" s="17">
        <f t="shared" si="15"/>
        <v>0</v>
      </c>
      <c r="R11" s="17">
        <f t="shared" si="15"/>
        <v>0</v>
      </c>
      <c r="S11" s="17">
        <f t="shared" si="15"/>
        <v>0</v>
      </c>
      <c r="T11" s="17">
        <f t="shared" si="15"/>
        <v>0</v>
      </c>
      <c r="U11" s="17">
        <f t="shared" si="15"/>
        <v>0</v>
      </c>
      <c r="V11" s="17">
        <f t="shared" si="15"/>
        <v>0</v>
      </c>
      <c r="W11" s="17">
        <f t="shared" si="15"/>
        <v>0</v>
      </c>
      <c r="X11" s="17">
        <f t="shared" si="15"/>
        <v>0</v>
      </c>
      <c r="Y11" s="17">
        <f t="shared" si="15"/>
        <v>0</v>
      </c>
      <c r="Z11" s="17">
        <f t="shared" si="15"/>
        <v>0</v>
      </c>
      <c r="AA11" s="17">
        <f t="shared" si="15"/>
        <v>0</v>
      </c>
      <c r="AB11" s="17">
        <f t="shared" si="15"/>
        <v>0</v>
      </c>
      <c r="AC11" s="17">
        <f t="shared" si="15"/>
        <v>0</v>
      </c>
      <c r="AD11" s="17">
        <f t="shared" si="15"/>
        <v>0</v>
      </c>
      <c r="AE11" s="17">
        <f t="shared" si="15"/>
        <v>0</v>
      </c>
      <c r="AF11" s="17">
        <f t="shared" si="15"/>
        <v>0</v>
      </c>
      <c r="AG11" s="17">
        <f t="shared" si="15"/>
        <v>0</v>
      </c>
      <c r="AH11" s="17">
        <f t="shared" si="15"/>
        <v>0</v>
      </c>
      <c r="AI11" s="17">
        <f t="shared" si="15"/>
        <v>0</v>
      </c>
      <c r="AJ11" s="17">
        <f t="shared" si="15"/>
        <v>0</v>
      </c>
      <c r="AK11" s="17">
        <f t="shared" si="15"/>
        <v>0</v>
      </c>
      <c r="AL11" s="17">
        <f t="shared" si="15"/>
        <v>0</v>
      </c>
      <c r="AM11" s="17">
        <f t="shared" si="15"/>
        <v>0</v>
      </c>
      <c r="AN11" s="17">
        <f t="shared" si="15"/>
        <v>0</v>
      </c>
      <c r="AO11" s="17">
        <f t="shared" si="15"/>
        <v>0</v>
      </c>
      <c r="AP11" s="17">
        <f t="shared" si="15"/>
        <v>0</v>
      </c>
      <c r="AQ11" s="17">
        <f t="shared" si="15"/>
        <v>0</v>
      </c>
      <c r="AR11" s="17">
        <f t="shared" si="15"/>
        <v>0</v>
      </c>
      <c r="AS11" s="17">
        <f t="shared" si="15"/>
        <v>0</v>
      </c>
      <c r="AT11" s="17">
        <f t="shared" si="15"/>
        <v>0</v>
      </c>
      <c r="AU11" s="17">
        <f t="shared" si="15"/>
        <v>0</v>
      </c>
      <c r="AV11" s="17">
        <f t="shared" si="15"/>
        <v>0</v>
      </c>
      <c r="AW11" s="17">
        <f t="shared" si="15"/>
        <v>0</v>
      </c>
      <c r="AX11" s="17">
        <f t="shared" si="15"/>
        <v>0</v>
      </c>
      <c r="AY11" s="17">
        <f t="shared" si="15"/>
        <v>0</v>
      </c>
      <c r="AZ11" s="17">
        <f t="shared" si="15"/>
        <v>0</v>
      </c>
      <c r="BA11" s="17">
        <f t="shared" si="15"/>
        <v>0</v>
      </c>
      <c r="BB11" s="17">
        <f t="shared" si="15"/>
        <v>0</v>
      </c>
      <c r="BC11" s="17">
        <f t="shared" si="15"/>
        <v>0</v>
      </c>
      <c r="BD11" s="17">
        <f t="shared" si="15"/>
        <v>0</v>
      </c>
      <c r="BE11" s="17">
        <f t="shared" si="15"/>
        <v>0</v>
      </c>
      <c r="BF11" s="17">
        <f t="shared" si="15"/>
        <v>0</v>
      </c>
      <c r="BG11" s="17">
        <f t="shared" si="15"/>
        <v>0</v>
      </c>
      <c r="BH11" s="17">
        <f t="shared" si="15"/>
        <v>0</v>
      </c>
      <c r="BI11" s="17">
        <f t="shared" si="15"/>
        <v>0</v>
      </c>
      <c r="BJ11" s="17">
        <f t="shared" si="15"/>
        <v>0</v>
      </c>
      <c r="BK11" s="17">
        <f t="shared" si="15"/>
        <v>0</v>
      </c>
      <c r="BL11" s="17">
        <f t="shared" si="15"/>
        <v>0</v>
      </c>
      <c r="BM11" s="17">
        <f t="shared" si="15"/>
        <v>0</v>
      </c>
      <c r="BN11" s="17">
        <f t="shared" si="15"/>
        <v>0</v>
      </c>
      <c r="BO11" s="17">
        <f t="shared" si="15"/>
        <v>0</v>
      </c>
      <c r="BP11" s="17">
        <f t="shared" si="15"/>
        <v>0</v>
      </c>
      <c r="BQ11" s="17">
        <f t="shared" si="15"/>
        <v>0</v>
      </c>
      <c r="BR11" s="17">
        <f t="shared" si="15"/>
        <v>0</v>
      </c>
      <c r="BS11" s="17">
        <f t="shared" si="15"/>
        <v>0</v>
      </c>
      <c r="BT11" s="17">
        <f t="shared" si="15"/>
        <v>0</v>
      </c>
      <c r="BU11" s="17">
        <f t="shared" ref="BU11:DC11" si="16">SUM(BU12:BU19)+BU20</f>
        <v>0</v>
      </c>
      <c r="BV11" s="17">
        <f t="shared" si="16"/>
        <v>0</v>
      </c>
      <c r="BW11" s="17">
        <f t="shared" si="16"/>
        <v>0</v>
      </c>
      <c r="BX11" s="17">
        <f t="shared" si="16"/>
        <v>0</v>
      </c>
      <c r="BY11" s="17">
        <f t="shared" si="16"/>
        <v>0</v>
      </c>
      <c r="BZ11" s="17">
        <f t="shared" si="16"/>
        <v>0</v>
      </c>
      <c r="CA11" s="17">
        <f t="shared" si="16"/>
        <v>0</v>
      </c>
      <c r="CB11" s="17">
        <f t="shared" si="16"/>
        <v>0</v>
      </c>
      <c r="CC11" s="17">
        <f t="shared" si="16"/>
        <v>0</v>
      </c>
      <c r="CD11" s="17">
        <f t="shared" si="16"/>
        <v>0</v>
      </c>
      <c r="CE11" s="17">
        <f t="shared" si="16"/>
        <v>0</v>
      </c>
      <c r="CF11" s="17">
        <f t="shared" si="16"/>
        <v>0</v>
      </c>
      <c r="CG11" s="17">
        <f t="shared" si="16"/>
        <v>0</v>
      </c>
      <c r="CH11" s="17">
        <f t="shared" si="16"/>
        <v>0</v>
      </c>
      <c r="CI11" s="17">
        <f t="shared" si="16"/>
        <v>0</v>
      </c>
      <c r="CJ11" s="17">
        <f t="shared" si="16"/>
        <v>0</v>
      </c>
      <c r="CK11" s="17">
        <f t="shared" si="16"/>
        <v>0</v>
      </c>
      <c r="CL11" s="17">
        <f t="shared" si="16"/>
        <v>0</v>
      </c>
      <c r="CM11" s="17">
        <f t="shared" si="16"/>
        <v>0</v>
      </c>
      <c r="CN11" s="17">
        <f t="shared" si="16"/>
        <v>0</v>
      </c>
      <c r="CO11" s="17">
        <f t="shared" si="16"/>
        <v>0</v>
      </c>
      <c r="CP11" s="17">
        <f t="shared" si="16"/>
        <v>0</v>
      </c>
      <c r="CQ11" s="17">
        <f t="shared" si="16"/>
        <v>0</v>
      </c>
      <c r="CR11" s="17">
        <f t="shared" si="16"/>
        <v>0</v>
      </c>
      <c r="CS11" s="17">
        <f t="shared" si="16"/>
        <v>0</v>
      </c>
      <c r="CT11" s="17">
        <f t="shared" si="16"/>
        <v>0</v>
      </c>
      <c r="CU11" s="17">
        <f t="shared" si="16"/>
        <v>0</v>
      </c>
      <c r="CV11" s="17">
        <f t="shared" si="16"/>
        <v>0</v>
      </c>
      <c r="CW11" s="17">
        <f t="shared" si="16"/>
        <v>0</v>
      </c>
      <c r="CX11" s="17">
        <f t="shared" si="16"/>
        <v>0</v>
      </c>
      <c r="CY11" s="17">
        <f t="shared" si="16"/>
        <v>0</v>
      </c>
      <c r="CZ11" s="17">
        <f t="shared" si="16"/>
        <v>0</v>
      </c>
      <c r="DA11" s="17">
        <f t="shared" si="16"/>
        <v>0</v>
      </c>
      <c r="DB11" s="17">
        <f t="shared" si="16"/>
        <v>0</v>
      </c>
      <c r="DC11" s="17">
        <f t="shared" si="16"/>
        <v>0</v>
      </c>
      <c r="DE11" s="71"/>
      <c r="DF11" s="71">
        <f t="shared" si="6"/>
        <v>0</v>
      </c>
    </row>
    <row r="12" spans="1:112" s="1" customFormat="1" ht="28.8" hidden="1">
      <c r="A12" s="210">
        <v>0</v>
      </c>
      <c r="B12" s="10" t="str">
        <f>$B$11&amp;"1."</f>
        <v>D.1.1.</v>
      </c>
      <c r="C12" s="274" t="s">
        <v>278</v>
      </c>
      <c r="D12" s="269"/>
      <c r="E12" s="332">
        <v>0.21</v>
      </c>
      <c r="F12" s="106">
        <f>H12+NPV(FD,I12:INDEX(I12:DC12,PAL))</f>
        <v>0</v>
      </c>
      <c r="G12" s="279">
        <f>SUMIF($H$5:$DC$5,"&lt;="&amp;PAL,$H12:$DC12)</f>
        <v>0</v>
      </c>
      <c r="H12" s="280">
        <v>0</v>
      </c>
      <c r="I12" s="554">
        <f t="shared" si="15"/>
        <v>0</v>
      </c>
      <c r="J12" s="280">
        <v>0</v>
      </c>
      <c r="K12" s="280">
        <v>0</v>
      </c>
      <c r="L12" s="280">
        <v>0</v>
      </c>
      <c r="M12" s="280">
        <v>0</v>
      </c>
      <c r="N12" s="280">
        <v>0</v>
      </c>
      <c r="O12" s="280">
        <v>0</v>
      </c>
      <c r="P12" s="280">
        <v>0</v>
      </c>
      <c r="Q12" s="280">
        <v>0</v>
      </c>
      <c r="R12" s="280">
        <v>0</v>
      </c>
      <c r="S12" s="280">
        <v>0</v>
      </c>
      <c r="T12" s="280">
        <v>0</v>
      </c>
      <c r="U12" s="280">
        <v>0</v>
      </c>
      <c r="V12" s="280">
        <v>0</v>
      </c>
      <c r="W12" s="280">
        <v>0</v>
      </c>
      <c r="X12" s="280">
        <v>0</v>
      </c>
      <c r="Y12" s="280">
        <v>0</v>
      </c>
      <c r="Z12" s="280">
        <v>0</v>
      </c>
      <c r="AA12" s="280">
        <v>0</v>
      </c>
      <c r="AB12" s="280">
        <v>0</v>
      </c>
      <c r="AC12" s="280">
        <v>0</v>
      </c>
      <c r="AD12" s="280">
        <v>0</v>
      </c>
      <c r="AE12" s="280">
        <v>0</v>
      </c>
      <c r="AF12" s="280">
        <v>0</v>
      </c>
      <c r="AG12" s="280">
        <v>0</v>
      </c>
      <c r="AH12" s="280">
        <v>0</v>
      </c>
      <c r="AI12" s="280">
        <v>0</v>
      </c>
      <c r="AJ12" s="280">
        <v>0</v>
      </c>
      <c r="AK12" s="280">
        <v>0</v>
      </c>
      <c r="AL12" s="280">
        <v>0</v>
      </c>
      <c r="AM12" s="280">
        <v>0</v>
      </c>
      <c r="AN12" s="280">
        <v>0</v>
      </c>
      <c r="AO12" s="280">
        <v>0</v>
      </c>
      <c r="AP12" s="280">
        <v>0</v>
      </c>
      <c r="AQ12" s="280">
        <v>0</v>
      </c>
      <c r="AR12" s="280">
        <v>0</v>
      </c>
      <c r="AS12" s="280">
        <v>0</v>
      </c>
      <c r="AT12" s="280">
        <v>0</v>
      </c>
      <c r="AU12" s="280">
        <v>0</v>
      </c>
      <c r="AV12" s="280">
        <v>0</v>
      </c>
      <c r="AW12" s="280">
        <v>0</v>
      </c>
      <c r="AX12" s="280">
        <v>0</v>
      </c>
      <c r="AY12" s="280">
        <v>0</v>
      </c>
      <c r="AZ12" s="280">
        <v>0</v>
      </c>
      <c r="BA12" s="280">
        <v>0</v>
      </c>
      <c r="BB12" s="280">
        <v>0</v>
      </c>
      <c r="BC12" s="280">
        <v>0</v>
      </c>
      <c r="BD12" s="280">
        <v>0</v>
      </c>
      <c r="BE12" s="280">
        <v>0</v>
      </c>
      <c r="BF12" s="280">
        <v>0</v>
      </c>
      <c r="BG12" s="280">
        <v>0</v>
      </c>
      <c r="BH12" s="280">
        <v>0</v>
      </c>
      <c r="BI12" s="280">
        <v>0</v>
      </c>
      <c r="BJ12" s="280">
        <v>0</v>
      </c>
      <c r="BK12" s="280">
        <v>0</v>
      </c>
      <c r="BL12" s="280">
        <v>0</v>
      </c>
      <c r="BM12" s="280">
        <v>0</v>
      </c>
      <c r="BN12" s="280">
        <v>0</v>
      </c>
      <c r="BO12" s="280">
        <v>0</v>
      </c>
      <c r="BP12" s="280">
        <v>0</v>
      </c>
      <c r="BQ12" s="280">
        <v>0</v>
      </c>
      <c r="BR12" s="280">
        <v>0</v>
      </c>
      <c r="BS12" s="280">
        <v>0</v>
      </c>
      <c r="BT12" s="280">
        <v>0</v>
      </c>
      <c r="BU12" s="280">
        <v>0</v>
      </c>
      <c r="BV12" s="280">
        <v>0</v>
      </c>
      <c r="BW12" s="280">
        <v>0</v>
      </c>
      <c r="BX12" s="280">
        <v>0</v>
      </c>
      <c r="BY12" s="280">
        <v>0</v>
      </c>
      <c r="BZ12" s="280">
        <v>0</v>
      </c>
      <c r="CA12" s="280">
        <v>0</v>
      </c>
      <c r="CB12" s="280">
        <v>0</v>
      </c>
      <c r="CC12" s="280">
        <v>0</v>
      </c>
      <c r="CD12" s="280">
        <v>0</v>
      </c>
      <c r="CE12" s="280">
        <v>0</v>
      </c>
      <c r="CF12" s="280">
        <v>0</v>
      </c>
      <c r="CG12" s="280">
        <v>0</v>
      </c>
      <c r="CH12" s="280">
        <v>0</v>
      </c>
      <c r="CI12" s="280">
        <v>0</v>
      </c>
      <c r="CJ12" s="280">
        <v>0</v>
      </c>
      <c r="CK12" s="280">
        <v>0</v>
      </c>
      <c r="CL12" s="280">
        <v>0</v>
      </c>
      <c r="CM12" s="280">
        <v>0</v>
      </c>
      <c r="CN12" s="280">
        <v>0</v>
      </c>
      <c r="CO12" s="280">
        <v>0</v>
      </c>
      <c r="CP12" s="280">
        <v>0</v>
      </c>
      <c r="CQ12" s="280">
        <v>0</v>
      </c>
      <c r="CR12" s="280">
        <v>0</v>
      </c>
      <c r="CS12" s="280">
        <v>0</v>
      </c>
      <c r="CT12" s="280">
        <v>0</v>
      </c>
      <c r="CU12" s="280">
        <v>0</v>
      </c>
      <c r="CV12" s="280">
        <v>0</v>
      </c>
      <c r="CW12" s="280">
        <v>0</v>
      </c>
      <c r="CX12" s="280">
        <v>0</v>
      </c>
      <c r="CY12" s="280">
        <v>0</v>
      </c>
      <c r="CZ12" s="280">
        <v>0</v>
      </c>
      <c r="DA12" s="280">
        <v>0</v>
      </c>
      <c r="DB12" s="280">
        <v>0</v>
      </c>
      <c r="DC12" s="280">
        <v>0</v>
      </c>
      <c r="DE12" s="71">
        <f>COUNTBLANK($H12:$DC12)</f>
        <v>0</v>
      </c>
      <c r="DF12" s="71">
        <f>COUNTIF($H12:$DC12,"&lt;&gt;0")</f>
        <v>0</v>
      </c>
      <c r="DG12" s="1">
        <f t="shared" ref="DG12:DG21" si="17">IF(ISNUMBER(E12),E12*100,0)</f>
        <v>21</v>
      </c>
      <c r="DH12" s="1">
        <v>0</v>
      </c>
    </row>
    <row r="13" spans="1:112" s="1" customFormat="1" ht="14.4" hidden="1">
      <c r="A13" s="210">
        <v>1</v>
      </c>
      <c r="B13" s="10" t="str">
        <f>$B$11&amp;"2."</f>
        <v>D.1.2.</v>
      </c>
      <c r="C13" s="274" t="s">
        <v>42</v>
      </c>
      <c r="D13" s="269"/>
      <c r="E13" s="332">
        <v>0.21</v>
      </c>
      <c r="F13" s="106">
        <f>H13+NPV(FD,I13:INDEX(I13:DC13,PAL))</f>
        <v>0</v>
      </c>
      <c r="G13" s="279">
        <f>SUMIF($H$5:$DC$5,"&lt;="&amp;PAL,$H13:$DC13)</f>
        <v>0</v>
      </c>
      <c r="H13" s="280">
        <v>0</v>
      </c>
      <c r="I13" s="280">
        <v>0</v>
      </c>
      <c r="J13" s="280">
        <v>0</v>
      </c>
      <c r="K13" s="280">
        <v>0</v>
      </c>
      <c r="L13" s="280">
        <v>0</v>
      </c>
      <c r="M13" s="280">
        <v>0</v>
      </c>
      <c r="N13" s="280">
        <v>0</v>
      </c>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0</v>
      </c>
      <c r="AJ13" s="280">
        <v>0</v>
      </c>
      <c r="AK13" s="280">
        <v>0</v>
      </c>
      <c r="AL13" s="280">
        <v>0</v>
      </c>
      <c r="AM13" s="280">
        <v>0</v>
      </c>
      <c r="AN13" s="280">
        <v>0</v>
      </c>
      <c r="AO13" s="280">
        <v>0</v>
      </c>
      <c r="AP13" s="280">
        <v>0</v>
      </c>
      <c r="AQ13" s="280">
        <v>0</v>
      </c>
      <c r="AR13" s="280">
        <v>0</v>
      </c>
      <c r="AS13" s="280">
        <v>0</v>
      </c>
      <c r="AT13" s="280">
        <v>0</v>
      </c>
      <c r="AU13" s="280">
        <v>0</v>
      </c>
      <c r="AV13" s="280">
        <v>0</v>
      </c>
      <c r="AW13" s="280">
        <v>0</v>
      </c>
      <c r="AX13" s="280">
        <v>0</v>
      </c>
      <c r="AY13" s="280">
        <v>0</v>
      </c>
      <c r="AZ13" s="280">
        <v>0</v>
      </c>
      <c r="BA13" s="280">
        <v>0</v>
      </c>
      <c r="BB13" s="280">
        <v>0</v>
      </c>
      <c r="BC13" s="280">
        <v>0</v>
      </c>
      <c r="BD13" s="280">
        <v>0</v>
      </c>
      <c r="BE13" s="280">
        <v>0</v>
      </c>
      <c r="BF13" s="280">
        <v>0</v>
      </c>
      <c r="BG13" s="280">
        <v>0</v>
      </c>
      <c r="BH13" s="280">
        <v>0</v>
      </c>
      <c r="BI13" s="280">
        <v>0</v>
      </c>
      <c r="BJ13" s="280">
        <v>0</v>
      </c>
      <c r="BK13" s="280">
        <v>0</v>
      </c>
      <c r="BL13" s="280">
        <v>0</v>
      </c>
      <c r="BM13" s="280">
        <v>0</v>
      </c>
      <c r="BN13" s="280">
        <v>0</v>
      </c>
      <c r="BO13" s="280">
        <v>0</v>
      </c>
      <c r="BP13" s="280">
        <v>0</v>
      </c>
      <c r="BQ13" s="280">
        <v>0</v>
      </c>
      <c r="BR13" s="280">
        <v>0</v>
      </c>
      <c r="BS13" s="280">
        <v>0</v>
      </c>
      <c r="BT13" s="280">
        <v>0</v>
      </c>
      <c r="BU13" s="280">
        <v>0</v>
      </c>
      <c r="BV13" s="280">
        <v>0</v>
      </c>
      <c r="BW13" s="280">
        <v>0</v>
      </c>
      <c r="BX13" s="280">
        <v>0</v>
      </c>
      <c r="BY13" s="280">
        <v>0</v>
      </c>
      <c r="BZ13" s="280">
        <v>0</v>
      </c>
      <c r="CA13" s="280">
        <v>0</v>
      </c>
      <c r="CB13" s="280">
        <v>0</v>
      </c>
      <c r="CC13" s="280">
        <v>0</v>
      </c>
      <c r="CD13" s="280">
        <v>0</v>
      </c>
      <c r="CE13" s="280">
        <v>0</v>
      </c>
      <c r="CF13" s="280">
        <v>0</v>
      </c>
      <c r="CG13" s="280">
        <v>0</v>
      </c>
      <c r="CH13" s="280">
        <v>0</v>
      </c>
      <c r="CI13" s="280">
        <v>0</v>
      </c>
      <c r="CJ13" s="280">
        <v>0</v>
      </c>
      <c r="CK13" s="280">
        <v>0</v>
      </c>
      <c r="CL13" s="280">
        <v>0</v>
      </c>
      <c r="CM13" s="280">
        <v>0</v>
      </c>
      <c r="CN13" s="280">
        <v>0</v>
      </c>
      <c r="CO13" s="280">
        <v>0</v>
      </c>
      <c r="CP13" s="280">
        <v>0</v>
      </c>
      <c r="CQ13" s="280">
        <v>0</v>
      </c>
      <c r="CR13" s="280">
        <v>0</v>
      </c>
      <c r="CS13" s="280">
        <v>0</v>
      </c>
      <c r="CT13" s="280">
        <v>0</v>
      </c>
      <c r="CU13" s="280">
        <v>0</v>
      </c>
      <c r="CV13" s="280">
        <v>0</v>
      </c>
      <c r="CW13" s="280">
        <v>0</v>
      </c>
      <c r="CX13" s="280">
        <v>0</v>
      </c>
      <c r="CY13" s="280">
        <v>0</v>
      </c>
      <c r="CZ13" s="280">
        <v>0</v>
      </c>
      <c r="DA13" s="280">
        <v>0</v>
      </c>
      <c r="DB13" s="280">
        <v>0</v>
      </c>
      <c r="DC13" s="280">
        <v>0</v>
      </c>
      <c r="DE13" s="71">
        <f t="shared" ref="DE13:DE21" si="18">COUNTBLANK(H13:DC13)</f>
        <v>0</v>
      </c>
      <c r="DF13" s="71">
        <f t="shared" ref="DF13:DF76" si="19">COUNTIF($H13:$DC13,"&lt;&gt;0")</f>
        <v>0</v>
      </c>
      <c r="DG13" s="1">
        <f t="shared" si="17"/>
        <v>21</v>
      </c>
      <c r="DH13" s="261">
        <v>0</v>
      </c>
    </row>
    <row r="14" spans="1:112" s="1" customFormat="1" ht="14.4" hidden="1">
      <c r="A14" s="210">
        <v>2</v>
      </c>
      <c r="B14" s="10" t="str">
        <f>$B$11&amp;"3."</f>
        <v>D.1.3.</v>
      </c>
      <c r="C14" s="274" t="s">
        <v>42</v>
      </c>
      <c r="D14" s="269"/>
      <c r="E14" s="332">
        <v>0.21</v>
      </c>
      <c r="F14" s="106">
        <f>H14+NPV(FD,I14:INDEX(I14:DC14,PAL))</f>
        <v>0</v>
      </c>
      <c r="G14" s="279">
        <f>SUMIF($H$5:$DC$5,"&lt;="&amp;PAL,$H14:$DC14)</f>
        <v>0</v>
      </c>
      <c r="H14" s="280">
        <v>0</v>
      </c>
      <c r="I14" s="280">
        <v>0</v>
      </c>
      <c r="J14" s="280">
        <v>0</v>
      </c>
      <c r="K14" s="280">
        <v>0</v>
      </c>
      <c r="L14" s="280">
        <v>0</v>
      </c>
      <c r="M14" s="280">
        <v>0</v>
      </c>
      <c r="N14" s="280">
        <v>0</v>
      </c>
      <c r="O14" s="280">
        <v>0</v>
      </c>
      <c r="P14" s="280">
        <v>0</v>
      </c>
      <c r="Q14" s="280">
        <v>0</v>
      </c>
      <c r="R14" s="280">
        <v>0</v>
      </c>
      <c r="S14" s="280">
        <v>0</v>
      </c>
      <c r="T14" s="280">
        <v>0</v>
      </c>
      <c r="U14" s="280">
        <v>0</v>
      </c>
      <c r="V14" s="280">
        <v>0</v>
      </c>
      <c r="W14" s="280">
        <v>0</v>
      </c>
      <c r="X14" s="280">
        <v>0</v>
      </c>
      <c r="Y14" s="280">
        <v>0</v>
      </c>
      <c r="Z14" s="280">
        <v>0</v>
      </c>
      <c r="AA14" s="280">
        <v>0</v>
      </c>
      <c r="AB14" s="280">
        <v>0</v>
      </c>
      <c r="AC14" s="280">
        <v>0</v>
      </c>
      <c r="AD14" s="280">
        <v>0</v>
      </c>
      <c r="AE14" s="280">
        <v>0</v>
      </c>
      <c r="AF14" s="280">
        <v>0</v>
      </c>
      <c r="AG14" s="280">
        <v>0</v>
      </c>
      <c r="AH14" s="280">
        <v>0</v>
      </c>
      <c r="AI14" s="280">
        <v>0</v>
      </c>
      <c r="AJ14" s="280">
        <v>0</v>
      </c>
      <c r="AK14" s="280">
        <v>0</v>
      </c>
      <c r="AL14" s="280">
        <v>0</v>
      </c>
      <c r="AM14" s="280">
        <v>0</v>
      </c>
      <c r="AN14" s="280">
        <v>0</v>
      </c>
      <c r="AO14" s="280">
        <v>0</v>
      </c>
      <c r="AP14" s="280">
        <v>0</v>
      </c>
      <c r="AQ14" s="280">
        <v>0</v>
      </c>
      <c r="AR14" s="280">
        <v>0</v>
      </c>
      <c r="AS14" s="280">
        <v>0</v>
      </c>
      <c r="AT14" s="280">
        <v>0</v>
      </c>
      <c r="AU14" s="280">
        <v>0</v>
      </c>
      <c r="AV14" s="280">
        <v>0</v>
      </c>
      <c r="AW14" s="280">
        <v>0</v>
      </c>
      <c r="AX14" s="280">
        <v>0</v>
      </c>
      <c r="AY14" s="280">
        <v>0</v>
      </c>
      <c r="AZ14" s="280">
        <v>0</v>
      </c>
      <c r="BA14" s="280">
        <v>0</v>
      </c>
      <c r="BB14" s="280">
        <v>0</v>
      </c>
      <c r="BC14" s="280">
        <v>0</v>
      </c>
      <c r="BD14" s="280">
        <v>0</v>
      </c>
      <c r="BE14" s="280">
        <v>0</v>
      </c>
      <c r="BF14" s="280">
        <v>0</v>
      </c>
      <c r="BG14" s="280">
        <v>0</v>
      </c>
      <c r="BH14" s="280">
        <v>0</v>
      </c>
      <c r="BI14" s="280">
        <v>0</v>
      </c>
      <c r="BJ14" s="280">
        <v>0</v>
      </c>
      <c r="BK14" s="280">
        <v>0</v>
      </c>
      <c r="BL14" s="280">
        <v>0</v>
      </c>
      <c r="BM14" s="280">
        <v>0</v>
      </c>
      <c r="BN14" s="280">
        <v>0</v>
      </c>
      <c r="BO14" s="280">
        <v>0</v>
      </c>
      <c r="BP14" s="280">
        <v>0</v>
      </c>
      <c r="BQ14" s="280">
        <v>0</v>
      </c>
      <c r="BR14" s="280">
        <v>0</v>
      </c>
      <c r="BS14" s="280">
        <v>0</v>
      </c>
      <c r="BT14" s="280">
        <v>0</v>
      </c>
      <c r="BU14" s="280">
        <v>0</v>
      </c>
      <c r="BV14" s="280">
        <v>0</v>
      </c>
      <c r="BW14" s="280">
        <v>0</v>
      </c>
      <c r="BX14" s="280">
        <v>0</v>
      </c>
      <c r="BY14" s="280">
        <v>0</v>
      </c>
      <c r="BZ14" s="280">
        <v>0</v>
      </c>
      <c r="CA14" s="280">
        <v>0</v>
      </c>
      <c r="CB14" s="280">
        <v>0</v>
      </c>
      <c r="CC14" s="280">
        <v>0</v>
      </c>
      <c r="CD14" s="280">
        <v>0</v>
      </c>
      <c r="CE14" s="280">
        <v>0</v>
      </c>
      <c r="CF14" s="280">
        <v>0</v>
      </c>
      <c r="CG14" s="280">
        <v>0</v>
      </c>
      <c r="CH14" s="280">
        <v>0</v>
      </c>
      <c r="CI14" s="280">
        <v>0</v>
      </c>
      <c r="CJ14" s="280">
        <v>0</v>
      </c>
      <c r="CK14" s="280">
        <v>0</v>
      </c>
      <c r="CL14" s="280">
        <v>0</v>
      </c>
      <c r="CM14" s="280">
        <v>0</v>
      </c>
      <c r="CN14" s="280">
        <v>0</v>
      </c>
      <c r="CO14" s="280">
        <v>0</v>
      </c>
      <c r="CP14" s="280">
        <v>0</v>
      </c>
      <c r="CQ14" s="280">
        <v>0</v>
      </c>
      <c r="CR14" s="280">
        <v>0</v>
      </c>
      <c r="CS14" s="280">
        <v>0</v>
      </c>
      <c r="CT14" s="280">
        <v>0</v>
      </c>
      <c r="CU14" s="280">
        <v>0</v>
      </c>
      <c r="CV14" s="280">
        <v>0</v>
      </c>
      <c r="CW14" s="280">
        <v>0</v>
      </c>
      <c r="CX14" s="280">
        <v>0</v>
      </c>
      <c r="CY14" s="280">
        <v>0</v>
      </c>
      <c r="CZ14" s="280">
        <v>0</v>
      </c>
      <c r="DA14" s="280">
        <v>0</v>
      </c>
      <c r="DB14" s="280">
        <v>0</v>
      </c>
      <c r="DC14" s="280">
        <v>0</v>
      </c>
      <c r="DE14" s="71">
        <f t="shared" si="18"/>
        <v>0</v>
      </c>
      <c r="DF14" s="71">
        <f t="shared" si="19"/>
        <v>0</v>
      </c>
      <c r="DG14" s="1">
        <f t="shared" si="17"/>
        <v>21</v>
      </c>
      <c r="DH14" s="261">
        <v>0</v>
      </c>
    </row>
    <row r="15" spans="1:112" s="1" customFormat="1" ht="15" hidden="1" customHeight="1">
      <c r="A15" s="210">
        <v>3</v>
      </c>
      <c r="B15" s="10" t="str">
        <f>$B$11&amp;"4."</f>
        <v>D.1.4.</v>
      </c>
      <c r="C15" s="274" t="s">
        <v>42</v>
      </c>
      <c r="D15" s="269"/>
      <c r="E15" s="332">
        <v>0.21</v>
      </c>
      <c r="F15" s="106">
        <f>H15+NPV(FD,I15:INDEX(I15:DC15,PAL))</f>
        <v>0</v>
      </c>
      <c r="G15" s="279">
        <f>SUMIF($H$5:$DC$5,"&lt;="&amp;PAL,$H15:$DC15)</f>
        <v>0</v>
      </c>
      <c r="H15" s="280">
        <v>0</v>
      </c>
      <c r="I15" s="280">
        <v>0</v>
      </c>
      <c r="J15" s="280">
        <v>0</v>
      </c>
      <c r="K15" s="280">
        <v>0</v>
      </c>
      <c r="L15" s="280">
        <v>0</v>
      </c>
      <c r="M15" s="280">
        <v>0</v>
      </c>
      <c r="N15" s="280">
        <v>0</v>
      </c>
      <c r="O15" s="280">
        <v>0</v>
      </c>
      <c r="P15" s="280">
        <v>0</v>
      </c>
      <c r="Q15" s="280">
        <v>0</v>
      </c>
      <c r="R15" s="280">
        <v>0</v>
      </c>
      <c r="S15" s="280">
        <v>0</v>
      </c>
      <c r="T15" s="280">
        <v>0</v>
      </c>
      <c r="U15" s="280">
        <v>0</v>
      </c>
      <c r="V15" s="280">
        <v>0</v>
      </c>
      <c r="W15" s="280">
        <v>0</v>
      </c>
      <c r="X15" s="280">
        <v>0</v>
      </c>
      <c r="Y15" s="280">
        <v>0</v>
      </c>
      <c r="Z15" s="280">
        <v>0</v>
      </c>
      <c r="AA15" s="280">
        <v>0</v>
      </c>
      <c r="AB15" s="280">
        <v>0</v>
      </c>
      <c r="AC15" s="280">
        <v>0</v>
      </c>
      <c r="AD15" s="280">
        <v>0</v>
      </c>
      <c r="AE15" s="280">
        <v>0</v>
      </c>
      <c r="AF15" s="280">
        <v>0</v>
      </c>
      <c r="AG15" s="280">
        <v>0</v>
      </c>
      <c r="AH15" s="280">
        <v>0</v>
      </c>
      <c r="AI15" s="280">
        <v>0</v>
      </c>
      <c r="AJ15" s="280">
        <v>0</v>
      </c>
      <c r="AK15" s="280">
        <v>0</v>
      </c>
      <c r="AL15" s="280">
        <v>0</v>
      </c>
      <c r="AM15" s="280">
        <v>0</v>
      </c>
      <c r="AN15" s="280">
        <v>0</v>
      </c>
      <c r="AO15" s="280">
        <v>0</v>
      </c>
      <c r="AP15" s="280">
        <v>0</v>
      </c>
      <c r="AQ15" s="280">
        <v>0</v>
      </c>
      <c r="AR15" s="280">
        <v>0</v>
      </c>
      <c r="AS15" s="280">
        <v>0</v>
      </c>
      <c r="AT15" s="280">
        <v>0</v>
      </c>
      <c r="AU15" s="280">
        <v>0</v>
      </c>
      <c r="AV15" s="280">
        <v>0</v>
      </c>
      <c r="AW15" s="280">
        <v>0</v>
      </c>
      <c r="AX15" s="280">
        <v>0</v>
      </c>
      <c r="AY15" s="280">
        <v>0</v>
      </c>
      <c r="AZ15" s="280">
        <v>0</v>
      </c>
      <c r="BA15" s="280">
        <v>0</v>
      </c>
      <c r="BB15" s="280">
        <v>0</v>
      </c>
      <c r="BC15" s="280">
        <v>0</v>
      </c>
      <c r="BD15" s="280">
        <v>0</v>
      </c>
      <c r="BE15" s="280">
        <v>0</v>
      </c>
      <c r="BF15" s="280">
        <v>0</v>
      </c>
      <c r="BG15" s="280">
        <v>0</v>
      </c>
      <c r="BH15" s="280">
        <v>0</v>
      </c>
      <c r="BI15" s="280">
        <v>0</v>
      </c>
      <c r="BJ15" s="280">
        <v>0</v>
      </c>
      <c r="BK15" s="280">
        <v>0</v>
      </c>
      <c r="BL15" s="280">
        <v>0</v>
      </c>
      <c r="BM15" s="280">
        <v>0</v>
      </c>
      <c r="BN15" s="280">
        <v>0</v>
      </c>
      <c r="BO15" s="280">
        <v>0</v>
      </c>
      <c r="BP15" s="280">
        <v>0</v>
      </c>
      <c r="BQ15" s="280">
        <v>0</v>
      </c>
      <c r="BR15" s="280">
        <v>0</v>
      </c>
      <c r="BS15" s="280">
        <v>0</v>
      </c>
      <c r="BT15" s="280">
        <v>0</v>
      </c>
      <c r="BU15" s="280">
        <v>0</v>
      </c>
      <c r="BV15" s="280">
        <v>0</v>
      </c>
      <c r="BW15" s="280">
        <v>0</v>
      </c>
      <c r="BX15" s="280">
        <v>0</v>
      </c>
      <c r="BY15" s="280">
        <v>0</v>
      </c>
      <c r="BZ15" s="280">
        <v>0</v>
      </c>
      <c r="CA15" s="280">
        <v>0</v>
      </c>
      <c r="CB15" s="280">
        <v>0</v>
      </c>
      <c r="CC15" s="280">
        <v>0</v>
      </c>
      <c r="CD15" s="280">
        <v>0</v>
      </c>
      <c r="CE15" s="280">
        <v>0</v>
      </c>
      <c r="CF15" s="280">
        <v>0</v>
      </c>
      <c r="CG15" s="280">
        <v>0</v>
      </c>
      <c r="CH15" s="280">
        <v>0</v>
      </c>
      <c r="CI15" s="280">
        <v>0</v>
      </c>
      <c r="CJ15" s="280">
        <v>0</v>
      </c>
      <c r="CK15" s="280">
        <v>0</v>
      </c>
      <c r="CL15" s="280">
        <v>0</v>
      </c>
      <c r="CM15" s="280">
        <v>0</v>
      </c>
      <c r="CN15" s="280">
        <v>0</v>
      </c>
      <c r="CO15" s="280">
        <v>0</v>
      </c>
      <c r="CP15" s="280">
        <v>0</v>
      </c>
      <c r="CQ15" s="280">
        <v>0</v>
      </c>
      <c r="CR15" s="280">
        <v>0</v>
      </c>
      <c r="CS15" s="280">
        <v>0</v>
      </c>
      <c r="CT15" s="280">
        <v>0</v>
      </c>
      <c r="CU15" s="280">
        <v>0</v>
      </c>
      <c r="CV15" s="280">
        <v>0</v>
      </c>
      <c r="CW15" s="280">
        <v>0</v>
      </c>
      <c r="CX15" s="280">
        <v>0</v>
      </c>
      <c r="CY15" s="280">
        <v>0</v>
      </c>
      <c r="CZ15" s="280">
        <v>0</v>
      </c>
      <c r="DA15" s="280">
        <v>0</v>
      </c>
      <c r="DB15" s="280">
        <v>0</v>
      </c>
      <c r="DC15" s="280">
        <v>0</v>
      </c>
      <c r="DE15" s="71">
        <f t="shared" si="18"/>
        <v>0</v>
      </c>
      <c r="DF15" s="71">
        <f t="shared" si="19"/>
        <v>0</v>
      </c>
      <c r="DG15" s="1">
        <f t="shared" si="17"/>
        <v>21</v>
      </c>
      <c r="DH15" s="261">
        <v>0</v>
      </c>
    </row>
    <row r="16" spans="1:112" s="1" customFormat="1" ht="15" hidden="1" customHeight="1">
      <c r="A16" s="210">
        <v>4</v>
      </c>
      <c r="B16" s="10" t="str">
        <f>$B$11&amp;"5."</f>
        <v>D.1.5.</v>
      </c>
      <c r="C16" s="274" t="s">
        <v>42</v>
      </c>
      <c r="D16" s="269"/>
      <c r="E16" s="332">
        <v>0.21</v>
      </c>
      <c r="F16" s="106">
        <f>H16+NPV(FD,I16:INDEX(I16:DC16,PAL))</f>
        <v>0</v>
      </c>
      <c r="G16" s="279">
        <f>SUMIF($H$5:$DC$5,"&lt;="&amp;PAL,$H16:$DC16)</f>
        <v>0</v>
      </c>
      <c r="H16" s="280">
        <v>0</v>
      </c>
      <c r="I16" s="280">
        <v>0</v>
      </c>
      <c r="J16" s="280">
        <v>0</v>
      </c>
      <c r="K16" s="280">
        <v>0</v>
      </c>
      <c r="L16" s="280">
        <v>0</v>
      </c>
      <c r="M16" s="280">
        <v>0</v>
      </c>
      <c r="N16" s="280">
        <v>0</v>
      </c>
      <c r="O16" s="280">
        <v>0</v>
      </c>
      <c r="P16" s="280">
        <v>0</v>
      </c>
      <c r="Q16" s="280">
        <v>0</v>
      </c>
      <c r="R16" s="280">
        <v>0</v>
      </c>
      <c r="S16" s="280">
        <v>0</v>
      </c>
      <c r="T16" s="280">
        <v>0</v>
      </c>
      <c r="U16" s="280">
        <v>0</v>
      </c>
      <c r="V16" s="280">
        <v>0</v>
      </c>
      <c r="W16" s="280">
        <v>0</v>
      </c>
      <c r="X16" s="280">
        <v>0</v>
      </c>
      <c r="Y16" s="280">
        <v>0</v>
      </c>
      <c r="Z16" s="280">
        <v>0</v>
      </c>
      <c r="AA16" s="280">
        <v>0</v>
      </c>
      <c r="AB16" s="280">
        <v>0</v>
      </c>
      <c r="AC16" s="280">
        <v>0</v>
      </c>
      <c r="AD16" s="280">
        <v>0</v>
      </c>
      <c r="AE16" s="280">
        <v>0</v>
      </c>
      <c r="AF16" s="280">
        <v>0</v>
      </c>
      <c r="AG16" s="280">
        <v>0</v>
      </c>
      <c r="AH16" s="280">
        <v>0</v>
      </c>
      <c r="AI16" s="280">
        <v>0</v>
      </c>
      <c r="AJ16" s="280">
        <v>0</v>
      </c>
      <c r="AK16" s="280">
        <v>0</v>
      </c>
      <c r="AL16" s="280">
        <v>0</v>
      </c>
      <c r="AM16" s="280">
        <v>0</v>
      </c>
      <c r="AN16" s="280">
        <v>0</v>
      </c>
      <c r="AO16" s="280">
        <v>0</v>
      </c>
      <c r="AP16" s="280">
        <v>0</v>
      </c>
      <c r="AQ16" s="280">
        <v>0</v>
      </c>
      <c r="AR16" s="280">
        <v>0</v>
      </c>
      <c r="AS16" s="280">
        <v>0</v>
      </c>
      <c r="AT16" s="280">
        <v>0</v>
      </c>
      <c r="AU16" s="280">
        <v>0</v>
      </c>
      <c r="AV16" s="280">
        <v>0</v>
      </c>
      <c r="AW16" s="280">
        <v>0</v>
      </c>
      <c r="AX16" s="280">
        <v>0</v>
      </c>
      <c r="AY16" s="280">
        <v>0</v>
      </c>
      <c r="AZ16" s="280">
        <v>0</v>
      </c>
      <c r="BA16" s="280">
        <v>0</v>
      </c>
      <c r="BB16" s="280">
        <v>0</v>
      </c>
      <c r="BC16" s="280">
        <v>0</v>
      </c>
      <c r="BD16" s="280">
        <v>0</v>
      </c>
      <c r="BE16" s="280">
        <v>0</v>
      </c>
      <c r="BF16" s="280">
        <v>0</v>
      </c>
      <c r="BG16" s="280">
        <v>0</v>
      </c>
      <c r="BH16" s="280">
        <v>0</v>
      </c>
      <c r="BI16" s="280">
        <v>0</v>
      </c>
      <c r="BJ16" s="280">
        <v>0</v>
      </c>
      <c r="BK16" s="280">
        <v>0</v>
      </c>
      <c r="BL16" s="280">
        <v>0</v>
      </c>
      <c r="BM16" s="280">
        <v>0</v>
      </c>
      <c r="BN16" s="280">
        <v>0</v>
      </c>
      <c r="BO16" s="280">
        <v>0</v>
      </c>
      <c r="BP16" s="280">
        <v>0</v>
      </c>
      <c r="BQ16" s="280">
        <v>0</v>
      </c>
      <c r="BR16" s="280">
        <v>0</v>
      </c>
      <c r="BS16" s="280">
        <v>0</v>
      </c>
      <c r="BT16" s="280">
        <v>0</v>
      </c>
      <c r="BU16" s="280">
        <v>0</v>
      </c>
      <c r="BV16" s="280">
        <v>0</v>
      </c>
      <c r="BW16" s="280">
        <v>0</v>
      </c>
      <c r="BX16" s="280">
        <v>0</v>
      </c>
      <c r="BY16" s="280">
        <v>0</v>
      </c>
      <c r="BZ16" s="280">
        <v>0</v>
      </c>
      <c r="CA16" s="280">
        <v>0</v>
      </c>
      <c r="CB16" s="280">
        <v>0</v>
      </c>
      <c r="CC16" s="280">
        <v>0</v>
      </c>
      <c r="CD16" s="280">
        <v>0</v>
      </c>
      <c r="CE16" s="280">
        <v>0</v>
      </c>
      <c r="CF16" s="280">
        <v>0</v>
      </c>
      <c r="CG16" s="280">
        <v>0</v>
      </c>
      <c r="CH16" s="280">
        <v>0</v>
      </c>
      <c r="CI16" s="280">
        <v>0</v>
      </c>
      <c r="CJ16" s="280">
        <v>0</v>
      </c>
      <c r="CK16" s="280">
        <v>0</v>
      </c>
      <c r="CL16" s="280">
        <v>0</v>
      </c>
      <c r="CM16" s="280">
        <v>0</v>
      </c>
      <c r="CN16" s="280">
        <v>0</v>
      </c>
      <c r="CO16" s="280">
        <v>0</v>
      </c>
      <c r="CP16" s="280">
        <v>0</v>
      </c>
      <c r="CQ16" s="280">
        <v>0</v>
      </c>
      <c r="CR16" s="280">
        <v>0</v>
      </c>
      <c r="CS16" s="280">
        <v>0</v>
      </c>
      <c r="CT16" s="280">
        <v>0</v>
      </c>
      <c r="CU16" s="280">
        <v>0</v>
      </c>
      <c r="CV16" s="280">
        <v>0</v>
      </c>
      <c r="CW16" s="280">
        <v>0</v>
      </c>
      <c r="CX16" s="280">
        <v>0</v>
      </c>
      <c r="CY16" s="280">
        <v>0</v>
      </c>
      <c r="CZ16" s="280">
        <v>0</v>
      </c>
      <c r="DA16" s="280">
        <v>0</v>
      </c>
      <c r="DB16" s="280">
        <v>0</v>
      </c>
      <c r="DC16" s="280">
        <v>0</v>
      </c>
      <c r="DE16" s="71">
        <f t="shared" si="18"/>
        <v>0</v>
      </c>
      <c r="DF16" s="71">
        <f t="shared" si="19"/>
        <v>0</v>
      </c>
      <c r="DG16" s="1">
        <f t="shared" si="17"/>
        <v>21</v>
      </c>
      <c r="DH16" s="261">
        <v>0</v>
      </c>
    </row>
    <row r="17" spans="1:112" s="1" customFormat="1" ht="15" hidden="1" customHeight="1">
      <c r="A17" s="210">
        <v>5</v>
      </c>
      <c r="B17" s="10" t="str">
        <f>$B$11&amp;"6."</f>
        <v>D.1.6.</v>
      </c>
      <c r="C17" s="274" t="s">
        <v>42</v>
      </c>
      <c r="D17" s="269"/>
      <c r="E17" s="332">
        <v>0.21</v>
      </c>
      <c r="F17" s="106">
        <f>H17+NPV(FD,I17:INDEX(I17:DC17,PAL))</f>
        <v>0</v>
      </c>
      <c r="G17" s="279">
        <f>SUMIF($H$5:$DC$5,"&lt;="&amp;PAL,$H17:$DC17)</f>
        <v>0</v>
      </c>
      <c r="H17" s="56">
        <v>0</v>
      </c>
      <c r="I17" s="280">
        <v>0</v>
      </c>
      <c r="J17" s="280">
        <v>0</v>
      </c>
      <c r="K17" s="280">
        <v>0</v>
      </c>
      <c r="L17" s="280">
        <v>0</v>
      </c>
      <c r="M17" s="280">
        <v>0</v>
      </c>
      <c r="N17" s="280">
        <v>0</v>
      </c>
      <c r="O17" s="280">
        <v>0</v>
      </c>
      <c r="P17" s="280">
        <v>0</v>
      </c>
      <c r="Q17" s="280">
        <v>0</v>
      </c>
      <c r="R17" s="280">
        <v>0</v>
      </c>
      <c r="S17" s="280">
        <v>0</v>
      </c>
      <c r="T17" s="280">
        <v>0</v>
      </c>
      <c r="U17" s="280">
        <v>0</v>
      </c>
      <c r="V17" s="280">
        <v>0</v>
      </c>
      <c r="W17" s="280">
        <v>0</v>
      </c>
      <c r="X17" s="280">
        <v>0</v>
      </c>
      <c r="Y17" s="280">
        <v>0</v>
      </c>
      <c r="Z17" s="280">
        <v>0</v>
      </c>
      <c r="AA17" s="280">
        <v>0</v>
      </c>
      <c r="AB17" s="280">
        <v>0</v>
      </c>
      <c r="AC17" s="280">
        <v>0</v>
      </c>
      <c r="AD17" s="280">
        <v>0</v>
      </c>
      <c r="AE17" s="280">
        <v>0</v>
      </c>
      <c r="AF17" s="280">
        <v>0</v>
      </c>
      <c r="AG17" s="280">
        <v>0</v>
      </c>
      <c r="AH17" s="280">
        <v>0</v>
      </c>
      <c r="AI17" s="280">
        <v>0</v>
      </c>
      <c r="AJ17" s="280">
        <v>0</v>
      </c>
      <c r="AK17" s="280">
        <v>0</v>
      </c>
      <c r="AL17" s="280">
        <v>0</v>
      </c>
      <c r="AM17" s="280">
        <v>0</v>
      </c>
      <c r="AN17" s="280">
        <v>0</v>
      </c>
      <c r="AO17" s="280">
        <v>0</v>
      </c>
      <c r="AP17" s="280">
        <v>0</v>
      </c>
      <c r="AQ17" s="280">
        <v>0</v>
      </c>
      <c r="AR17" s="280">
        <v>0</v>
      </c>
      <c r="AS17" s="280">
        <v>0</v>
      </c>
      <c r="AT17" s="280">
        <v>0</v>
      </c>
      <c r="AU17" s="280">
        <v>0</v>
      </c>
      <c r="AV17" s="280">
        <v>0</v>
      </c>
      <c r="AW17" s="280">
        <v>0</v>
      </c>
      <c r="AX17" s="280">
        <v>0</v>
      </c>
      <c r="AY17" s="280">
        <v>0</v>
      </c>
      <c r="AZ17" s="280">
        <v>0</v>
      </c>
      <c r="BA17" s="280">
        <v>0</v>
      </c>
      <c r="BB17" s="280">
        <v>0</v>
      </c>
      <c r="BC17" s="280">
        <v>0</v>
      </c>
      <c r="BD17" s="280">
        <v>0</v>
      </c>
      <c r="BE17" s="280">
        <v>0</v>
      </c>
      <c r="BF17" s="280">
        <v>0</v>
      </c>
      <c r="BG17" s="280">
        <v>0</v>
      </c>
      <c r="BH17" s="280">
        <v>0</v>
      </c>
      <c r="BI17" s="280">
        <v>0</v>
      </c>
      <c r="BJ17" s="280">
        <v>0</v>
      </c>
      <c r="BK17" s="280">
        <v>0</v>
      </c>
      <c r="BL17" s="280">
        <v>0</v>
      </c>
      <c r="BM17" s="280">
        <v>0</v>
      </c>
      <c r="BN17" s="280">
        <v>0</v>
      </c>
      <c r="BO17" s="280">
        <v>0</v>
      </c>
      <c r="BP17" s="280">
        <v>0</v>
      </c>
      <c r="BQ17" s="280">
        <v>0</v>
      </c>
      <c r="BR17" s="280">
        <v>0</v>
      </c>
      <c r="BS17" s="280">
        <v>0</v>
      </c>
      <c r="BT17" s="280">
        <v>0</v>
      </c>
      <c r="BU17" s="280">
        <v>0</v>
      </c>
      <c r="BV17" s="280">
        <v>0</v>
      </c>
      <c r="BW17" s="280">
        <v>0</v>
      </c>
      <c r="BX17" s="280">
        <v>0</v>
      </c>
      <c r="BY17" s="280">
        <v>0</v>
      </c>
      <c r="BZ17" s="280">
        <v>0</v>
      </c>
      <c r="CA17" s="280">
        <v>0</v>
      </c>
      <c r="CB17" s="280">
        <v>0</v>
      </c>
      <c r="CC17" s="280">
        <v>0</v>
      </c>
      <c r="CD17" s="280">
        <v>0</v>
      </c>
      <c r="CE17" s="280">
        <v>0</v>
      </c>
      <c r="CF17" s="280">
        <v>0</v>
      </c>
      <c r="CG17" s="280">
        <v>0</v>
      </c>
      <c r="CH17" s="280">
        <v>0</v>
      </c>
      <c r="CI17" s="280">
        <v>0</v>
      </c>
      <c r="CJ17" s="280">
        <v>0</v>
      </c>
      <c r="CK17" s="280">
        <v>0</v>
      </c>
      <c r="CL17" s="280">
        <v>0</v>
      </c>
      <c r="CM17" s="280">
        <v>0</v>
      </c>
      <c r="CN17" s="280">
        <v>0</v>
      </c>
      <c r="CO17" s="280">
        <v>0</v>
      </c>
      <c r="CP17" s="280">
        <v>0</v>
      </c>
      <c r="CQ17" s="280">
        <v>0</v>
      </c>
      <c r="CR17" s="280">
        <v>0</v>
      </c>
      <c r="CS17" s="280">
        <v>0</v>
      </c>
      <c r="CT17" s="280">
        <v>0</v>
      </c>
      <c r="CU17" s="280">
        <v>0</v>
      </c>
      <c r="CV17" s="280">
        <v>0</v>
      </c>
      <c r="CW17" s="280">
        <v>0</v>
      </c>
      <c r="CX17" s="280">
        <v>0</v>
      </c>
      <c r="CY17" s="280">
        <v>0</v>
      </c>
      <c r="CZ17" s="280">
        <v>0</v>
      </c>
      <c r="DA17" s="280">
        <v>0</v>
      </c>
      <c r="DB17" s="280">
        <v>0</v>
      </c>
      <c r="DC17" s="280">
        <v>0</v>
      </c>
      <c r="DE17" s="71">
        <f t="shared" si="18"/>
        <v>0</v>
      </c>
      <c r="DF17" s="71">
        <f t="shared" si="19"/>
        <v>0</v>
      </c>
      <c r="DG17" s="1">
        <f t="shared" si="17"/>
        <v>21</v>
      </c>
      <c r="DH17" s="261">
        <v>0</v>
      </c>
    </row>
    <row r="18" spans="1:112" s="1" customFormat="1" ht="15" hidden="1" customHeight="1">
      <c r="A18" s="210">
        <v>6</v>
      </c>
      <c r="B18" s="10" t="str">
        <f>$B$11&amp;"7."</f>
        <v>D.1.7.</v>
      </c>
      <c r="C18" s="274" t="s">
        <v>42</v>
      </c>
      <c r="D18" s="269"/>
      <c r="E18" s="332">
        <v>0.21</v>
      </c>
      <c r="F18" s="106">
        <f>H18+NPV(FD,I18:INDEX(I18:DC18,PAL))</f>
        <v>0</v>
      </c>
      <c r="G18" s="279">
        <f>SUMIF($H$5:$DC$5,"&lt;="&amp;PAL,$H18:$DC18)</f>
        <v>0</v>
      </c>
      <c r="H18" s="56">
        <v>0</v>
      </c>
      <c r="I18" s="280">
        <v>0</v>
      </c>
      <c r="J18" s="280">
        <v>0</v>
      </c>
      <c r="K18" s="280">
        <v>0</v>
      </c>
      <c r="L18" s="280">
        <v>0</v>
      </c>
      <c r="M18" s="280">
        <v>0</v>
      </c>
      <c r="N18" s="280">
        <v>0</v>
      </c>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80">
        <v>0</v>
      </c>
      <c r="AF18" s="280">
        <v>0</v>
      </c>
      <c r="AG18" s="280">
        <v>0</v>
      </c>
      <c r="AH18" s="280">
        <v>0</v>
      </c>
      <c r="AI18" s="280">
        <v>0</v>
      </c>
      <c r="AJ18" s="280">
        <v>0</v>
      </c>
      <c r="AK18" s="280">
        <v>0</v>
      </c>
      <c r="AL18" s="280">
        <v>0</v>
      </c>
      <c r="AM18" s="280">
        <v>0</v>
      </c>
      <c r="AN18" s="280">
        <v>0</v>
      </c>
      <c r="AO18" s="280">
        <v>0</v>
      </c>
      <c r="AP18" s="280">
        <v>0</v>
      </c>
      <c r="AQ18" s="280">
        <v>0</v>
      </c>
      <c r="AR18" s="280">
        <v>0</v>
      </c>
      <c r="AS18" s="280">
        <v>0</v>
      </c>
      <c r="AT18" s="280">
        <v>0</v>
      </c>
      <c r="AU18" s="280">
        <v>0</v>
      </c>
      <c r="AV18" s="280">
        <v>0</v>
      </c>
      <c r="AW18" s="280">
        <v>0</v>
      </c>
      <c r="AX18" s="280">
        <v>0</v>
      </c>
      <c r="AY18" s="280">
        <v>0</v>
      </c>
      <c r="AZ18" s="280">
        <v>0</v>
      </c>
      <c r="BA18" s="280">
        <v>0</v>
      </c>
      <c r="BB18" s="280">
        <v>0</v>
      </c>
      <c r="BC18" s="280">
        <v>0</v>
      </c>
      <c r="BD18" s="280">
        <v>0</v>
      </c>
      <c r="BE18" s="280">
        <v>0</v>
      </c>
      <c r="BF18" s="280">
        <v>0</v>
      </c>
      <c r="BG18" s="280">
        <v>0</v>
      </c>
      <c r="BH18" s="280">
        <v>0</v>
      </c>
      <c r="BI18" s="280">
        <v>0</v>
      </c>
      <c r="BJ18" s="280">
        <v>0</v>
      </c>
      <c r="BK18" s="280">
        <v>0</v>
      </c>
      <c r="BL18" s="280">
        <v>0</v>
      </c>
      <c r="BM18" s="280">
        <v>0</v>
      </c>
      <c r="BN18" s="280">
        <v>0</v>
      </c>
      <c r="BO18" s="280">
        <v>0</v>
      </c>
      <c r="BP18" s="280">
        <v>0</v>
      </c>
      <c r="BQ18" s="280">
        <v>0</v>
      </c>
      <c r="BR18" s="280">
        <v>0</v>
      </c>
      <c r="BS18" s="280">
        <v>0</v>
      </c>
      <c r="BT18" s="280">
        <v>0</v>
      </c>
      <c r="BU18" s="280">
        <v>0</v>
      </c>
      <c r="BV18" s="280">
        <v>0</v>
      </c>
      <c r="BW18" s="280">
        <v>0</v>
      </c>
      <c r="BX18" s="280">
        <v>0</v>
      </c>
      <c r="BY18" s="280">
        <v>0</v>
      </c>
      <c r="BZ18" s="280">
        <v>0</v>
      </c>
      <c r="CA18" s="280">
        <v>0</v>
      </c>
      <c r="CB18" s="280">
        <v>0</v>
      </c>
      <c r="CC18" s="280">
        <v>0</v>
      </c>
      <c r="CD18" s="280">
        <v>0</v>
      </c>
      <c r="CE18" s="280">
        <v>0</v>
      </c>
      <c r="CF18" s="280">
        <v>0</v>
      </c>
      <c r="CG18" s="280">
        <v>0</v>
      </c>
      <c r="CH18" s="280">
        <v>0</v>
      </c>
      <c r="CI18" s="280">
        <v>0</v>
      </c>
      <c r="CJ18" s="280">
        <v>0</v>
      </c>
      <c r="CK18" s="280">
        <v>0</v>
      </c>
      <c r="CL18" s="280">
        <v>0</v>
      </c>
      <c r="CM18" s="280">
        <v>0</v>
      </c>
      <c r="CN18" s="280">
        <v>0</v>
      </c>
      <c r="CO18" s="280">
        <v>0</v>
      </c>
      <c r="CP18" s="280">
        <v>0</v>
      </c>
      <c r="CQ18" s="280">
        <v>0</v>
      </c>
      <c r="CR18" s="280">
        <v>0</v>
      </c>
      <c r="CS18" s="280">
        <v>0</v>
      </c>
      <c r="CT18" s="280">
        <v>0</v>
      </c>
      <c r="CU18" s="280">
        <v>0</v>
      </c>
      <c r="CV18" s="280">
        <v>0</v>
      </c>
      <c r="CW18" s="280">
        <v>0</v>
      </c>
      <c r="CX18" s="280">
        <v>0</v>
      </c>
      <c r="CY18" s="280">
        <v>0</v>
      </c>
      <c r="CZ18" s="280">
        <v>0</v>
      </c>
      <c r="DA18" s="280">
        <v>0</v>
      </c>
      <c r="DB18" s="280">
        <v>0</v>
      </c>
      <c r="DC18" s="280">
        <v>0</v>
      </c>
      <c r="DE18" s="71">
        <f t="shared" si="18"/>
        <v>0</v>
      </c>
      <c r="DF18" s="71">
        <f t="shared" si="19"/>
        <v>0</v>
      </c>
      <c r="DG18" s="1">
        <f t="shared" si="17"/>
        <v>21</v>
      </c>
      <c r="DH18" s="261">
        <v>0</v>
      </c>
    </row>
    <row r="19" spans="1:112" s="1" customFormat="1" ht="15" hidden="1" customHeight="1">
      <c r="A19" s="210">
        <v>7</v>
      </c>
      <c r="B19" s="10" t="str">
        <f>$B$11&amp;"8."</f>
        <v>D.1.8.</v>
      </c>
      <c r="C19" s="274" t="s">
        <v>42</v>
      </c>
      <c r="D19" s="269"/>
      <c r="E19" s="332">
        <v>0.21</v>
      </c>
      <c r="F19" s="106">
        <f>H19+NPV(FD,I19:INDEX(I19:DC19,PAL))</f>
        <v>0</v>
      </c>
      <c r="G19" s="279">
        <f>SUMIF($H$5:$DC$5,"&lt;="&amp;PAL,$H19:$DC19)</f>
        <v>0</v>
      </c>
      <c r="H19" s="56">
        <v>0</v>
      </c>
      <c r="I19" s="280">
        <v>0</v>
      </c>
      <c r="J19" s="280">
        <v>0</v>
      </c>
      <c r="K19" s="280">
        <v>0</v>
      </c>
      <c r="L19" s="280">
        <v>0</v>
      </c>
      <c r="M19" s="280">
        <v>0</v>
      </c>
      <c r="N19" s="280">
        <v>0</v>
      </c>
      <c r="O19" s="280">
        <v>0</v>
      </c>
      <c r="P19" s="280">
        <v>0</v>
      </c>
      <c r="Q19" s="280">
        <v>0</v>
      </c>
      <c r="R19" s="280">
        <v>0</v>
      </c>
      <c r="S19" s="280">
        <v>0</v>
      </c>
      <c r="T19" s="280">
        <v>0</v>
      </c>
      <c r="U19" s="280">
        <v>0</v>
      </c>
      <c r="V19" s="280">
        <v>0</v>
      </c>
      <c r="W19" s="280">
        <v>0</v>
      </c>
      <c r="X19" s="280">
        <v>0</v>
      </c>
      <c r="Y19" s="280">
        <v>0</v>
      </c>
      <c r="Z19" s="280">
        <v>0</v>
      </c>
      <c r="AA19" s="280">
        <v>0</v>
      </c>
      <c r="AB19" s="280">
        <v>0</v>
      </c>
      <c r="AC19" s="280">
        <v>0</v>
      </c>
      <c r="AD19" s="280">
        <v>0</v>
      </c>
      <c r="AE19" s="280">
        <v>0</v>
      </c>
      <c r="AF19" s="280">
        <v>0</v>
      </c>
      <c r="AG19" s="280">
        <v>0</v>
      </c>
      <c r="AH19" s="280">
        <v>0</v>
      </c>
      <c r="AI19" s="280">
        <v>0</v>
      </c>
      <c r="AJ19" s="280">
        <v>0</v>
      </c>
      <c r="AK19" s="280">
        <v>0</v>
      </c>
      <c r="AL19" s="280">
        <v>0</v>
      </c>
      <c r="AM19" s="280">
        <v>0</v>
      </c>
      <c r="AN19" s="280">
        <v>0</v>
      </c>
      <c r="AO19" s="280">
        <v>0</v>
      </c>
      <c r="AP19" s="280">
        <v>0</v>
      </c>
      <c r="AQ19" s="280">
        <v>0</v>
      </c>
      <c r="AR19" s="280">
        <v>0</v>
      </c>
      <c r="AS19" s="280">
        <v>0</v>
      </c>
      <c r="AT19" s="280">
        <v>0</v>
      </c>
      <c r="AU19" s="280">
        <v>0</v>
      </c>
      <c r="AV19" s="280">
        <v>0</v>
      </c>
      <c r="AW19" s="280">
        <v>0</v>
      </c>
      <c r="AX19" s="280">
        <v>0</v>
      </c>
      <c r="AY19" s="280">
        <v>0</v>
      </c>
      <c r="AZ19" s="280">
        <v>0</v>
      </c>
      <c r="BA19" s="280">
        <v>0</v>
      </c>
      <c r="BB19" s="280">
        <v>0</v>
      </c>
      <c r="BC19" s="280">
        <v>0</v>
      </c>
      <c r="BD19" s="280">
        <v>0</v>
      </c>
      <c r="BE19" s="280">
        <v>0</v>
      </c>
      <c r="BF19" s="280">
        <v>0</v>
      </c>
      <c r="BG19" s="280">
        <v>0</v>
      </c>
      <c r="BH19" s="280">
        <v>0</v>
      </c>
      <c r="BI19" s="280">
        <v>0</v>
      </c>
      <c r="BJ19" s="280">
        <v>0</v>
      </c>
      <c r="BK19" s="280">
        <v>0</v>
      </c>
      <c r="BL19" s="280">
        <v>0</v>
      </c>
      <c r="BM19" s="280">
        <v>0</v>
      </c>
      <c r="BN19" s="280">
        <v>0</v>
      </c>
      <c r="BO19" s="280">
        <v>0</v>
      </c>
      <c r="BP19" s="280">
        <v>0</v>
      </c>
      <c r="BQ19" s="280">
        <v>0</v>
      </c>
      <c r="BR19" s="280">
        <v>0</v>
      </c>
      <c r="BS19" s="280">
        <v>0</v>
      </c>
      <c r="BT19" s="280">
        <v>0</v>
      </c>
      <c r="BU19" s="280">
        <v>0</v>
      </c>
      <c r="BV19" s="280">
        <v>0</v>
      </c>
      <c r="BW19" s="280">
        <v>0</v>
      </c>
      <c r="BX19" s="280">
        <v>0</v>
      </c>
      <c r="BY19" s="280">
        <v>0</v>
      </c>
      <c r="BZ19" s="280">
        <v>0</v>
      </c>
      <c r="CA19" s="280">
        <v>0</v>
      </c>
      <c r="CB19" s="280">
        <v>0</v>
      </c>
      <c r="CC19" s="280">
        <v>0</v>
      </c>
      <c r="CD19" s="280">
        <v>0</v>
      </c>
      <c r="CE19" s="280">
        <v>0</v>
      </c>
      <c r="CF19" s="280">
        <v>0</v>
      </c>
      <c r="CG19" s="280">
        <v>0</v>
      </c>
      <c r="CH19" s="280">
        <v>0</v>
      </c>
      <c r="CI19" s="280">
        <v>0</v>
      </c>
      <c r="CJ19" s="280">
        <v>0</v>
      </c>
      <c r="CK19" s="280">
        <v>0</v>
      </c>
      <c r="CL19" s="280">
        <v>0</v>
      </c>
      <c r="CM19" s="280">
        <v>0</v>
      </c>
      <c r="CN19" s="280">
        <v>0</v>
      </c>
      <c r="CO19" s="280">
        <v>0</v>
      </c>
      <c r="CP19" s="280">
        <v>0</v>
      </c>
      <c r="CQ19" s="280">
        <v>0</v>
      </c>
      <c r="CR19" s="280">
        <v>0</v>
      </c>
      <c r="CS19" s="280">
        <v>0</v>
      </c>
      <c r="CT19" s="280">
        <v>0</v>
      </c>
      <c r="CU19" s="280">
        <v>0</v>
      </c>
      <c r="CV19" s="280">
        <v>0</v>
      </c>
      <c r="CW19" s="280">
        <v>0</v>
      </c>
      <c r="CX19" s="280">
        <v>0</v>
      </c>
      <c r="CY19" s="280">
        <v>0</v>
      </c>
      <c r="CZ19" s="280">
        <v>0</v>
      </c>
      <c r="DA19" s="280">
        <v>0</v>
      </c>
      <c r="DB19" s="280">
        <v>0</v>
      </c>
      <c r="DC19" s="280">
        <v>0</v>
      </c>
      <c r="DE19" s="71">
        <f t="shared" si="18"/>
        <v>0</v>
      </c>
      <c r="DF19" s="71">
        <f t="shared" si="19"/>
        <v>0</v>
      </c>
      <c r="DG19" s="1">
        <f t="shared" si="17"/>
        <v>21</v>
      </c>
      <c r="DH19" s="261">
        <v>0</v>
      </c>
    </row>
    <row r="20" spans="1:112" s="1" customFormat="1" ht="15" hidden="1" customHeight="1">
      <c r="A20" s="210">
        <v>8</v>
      </c>
      <c r="B20" s="10" t="str">
        <f>$B$11&amp;"9."</f>
        <v>D.1.9.</v>
      </c>
      <c r="C20" s="267" t="s">
        <v>155</v>
      </c>
      <c r="D20" s="269"/>
      <c r="E20" s="332">
        <v>0.21</v>
      </c>
      <c r="F20" s="106">
        <f>H20+NPV(FD,I20:INDEX(I20:DC20,PAL))</f>
        <v>0</v>
      </c>
      <c r="G20" s="279">
        <f>SUMIF($H$5:$DC$5,"&lt;="&amp;PAL,$H20:$DC20)</f>
        <v>0</v>
      </c>
      <c r="H20" s="276">
        <v>0</v>
      </c>
      <c r="I20" s="276">
        <v>0</v>
      </c>
      <c r="J20" s="276">
        <v>0</v>
      </c>
      <c r="K20" s="276">
        <v>0</v>
      </c>
      <c r="L20" s="276">
        <v>0</v>
      </c>
      <c r="M20" s="276">
        <v>0</v>
      </c>
      <c r="N20" s="276">
        <v>0</v>
      </c>
      <c r="O20" s="276">
        <v>0</v>
      </c>
      <c r="P20" s="276">
        <v>0</v>
      </c>
      <c r="Q20" s="277">
        <v>0</v>
      </c>
      <c r="R20" s="277">
        <v>0</v>
      </c>
      <c r="S20" s="277">
        <v>0</v>
      </c>
      <c r="T20" s="277">
        <v>0</v>
      </c>
      <c r="U20" s="277">
        <v>0</v>
      </c>
      <c r="V20" s="277">
        <v>0</v>
      </c>
      <c r="W20" s="277">
        <v>0</v>
      </c>
      <c r="X20" s="277">
        <v>0</v>
      </c>
      <c r="Y20" s="277">
        <v>0</v>
      </c>
      <c r="Z20" s="277">
        <v>0</v>
      </c>
      <c r="AA20" s="277">
        <v>0</v>
      </c>
      <c r="AB20" s="277">
        <v>0</v>
      </c>
      <c r="AC20" s="277">
        <v>0</v>
      </c>
      <c r="AD20" s="277">
        <v>0</v>
      </c>
      <c r="AE20" s="277">
        <v>0</v>
      </c>
      <c r="AF20" s="277">
        <v>0</v>
      </c>
      <c r="AG20" s="277">
        <v>0</v>
      </c>
      <c r="AH20" s="277">
        <v>0</v>
      </c>
      <c r="AI20" s="277">
        <v>0</v>
      </c>
      <c r="AJ20" s="277">
        <v>0</v>
      </c>
      <c r="AK20" s="277">
        <v>0</v>
      </c>
      <c r="AL20" s="277">
        <v>0</v>
      </c>
      <c r="AM20" s="277">
        <v>0</v>
      </c>
      <c r="AN20" s="277">
        <v>0</v>
      </c>
      <c r="AO20" s="277">
        <v>0</v>
      </c>
      <c r="AP20" s="277">
        <v>0</v>
      </c>
      <c r="AQ20" s="277">
        <v>0</v>
      </c>
      <c r="AR20" s="277">
        <v>0</v>
      </c>
      <c r="AS20" s="277">
        <v>0</v>
      </c>
      <c r="AT20" s="277">
        <v>0</v>
      </c>
      <c r="AU20" s="277">
        <v>0</v>
      </c>
      <c r="AV20" s="277">
        <v>0</v>
      </c>
      <c r="AW20" s="277">
        <v>0</v>
      </c>
      <c r="AX20" s="277">
        <v>0</v>
      </c>
      <c r="AY20" s="277">
        <v>0</v>
      </c>
      <c r="AZ20" s="277">
        <v>0</v>
      </c>
      <c r="BA20" s="277">
        <v>0</v>
      </c>
      <c r="BB20" s="277">
        <v>0</v>
      </c>
      <c r="BC20" s="277">
        <v>0</v>
      </c>
      <c r="BD20" s="277">
        <v>0</v>
      </c>
      <c r="BE20" s="277">
        <v>0</v>
      </c>
      <c r="BF20" s="277">
        <v>0</v>
      </c>
      <c r="BG20" s="277">
        <v>0</v>
      </c>
      <c r="BH20" s="277">
        <v>0</v>
      </c>
      <c r="BI20" s="277">
        <v>0</v>
      </c>
      <c r="BJ20" s="277">
        <v>0</v>
      </c>
      <c r="BK20" s="277">
        <v>0</v>
      </c>
      <c r="BL20" s="277">
        <v>0</v>
      </c>
      <c r="BM20" s="277">
        <v>0</v>
      </c>
      <c r="BN20" s="277">
        <v>0</v>
      </c>
      <c r="BO20" s="277">
        <v>0</v>
      </c>
      <c r="BP20" s="277">
        <v>0</v>
      </c>
      <c r="BQ20" s="277">
        <v>0</v>
      </c>
      <c r="BR20" s="277">
        <v>0</v>
      </c>
      <c r="BS20" s="277">
        <v>0</v>
      </c>
      <c r="BT20" s="277">
        <v>0</v>
      </c>
      <c r="BU20" s="277">
        <v>0</v>
      </c>
      <c r="BV20" s="277">
        <v>0</v>
      </c>
      <c r="BW20" s="277">
        <v>0</v>
      </c>
      <c r="BX20" s="277">
        <v>0</v>
      </c>
      <c r="BY20" s="277">
        <v>0</v>
      </c>
      <c r="BZ20" s="277">
        <v>0</v>
      </c>
      <c r="CA20" s="277">
        <v>0</v>
      </c>
      <c r="CB20" s="277">
        <v>0</v>
      </c>
      <c r="CC20" s="277">
        <v>0</v>
      </c>
      <c r="CD20" s="277">
        <v>0</v>
      </c>
      <c r="CE20" s="277">
        <v>0</v>
      </c>
      <c r="CF20" s="277">
        <v>0</v>
      </c>
      <c r="CG20" s="277">
        <v>0</v>
      </c>
      <c r="CH20" s="277">
        <v>0</v>
      </c>
      <c r="CI20" s="277">
        <v>0</v>
      </c>
      <c r="CJ20" s="277">
        <v>0</v>
      </c>
      <c r="CK20" s="277">
        <v>0</v>
      </c>
      <c r="CL20" s="277">
        <v>0</v>
      </c>
      <c r="CM20" s="277">
        <v>0</v>
      </c>
      <c r="CN20" s="277">
        <v>0</v>
      </c>
      <c r="CO20" s="277">
        <v>0</v>
      </c>
      <c r="CP20" s="277">
        <v>0</v>
      </c>
      <c r="CQ20" s="277">
        <v>0</v>
      </c>
      <c r="CR20" s="277">
        <v>0</v>
      </c>
      <c r="CS20" s="277">
        <v>0</v>
      </c>
      <c r="CT20" s="277">
        <v>0</v>
      </c>
      <c r="CU20" s="277">
        <v>0</v>
      </c>
      <c r="CV20" s="277">
        <v>0</v>
      </c>
      <c r="CW20" s="277">
        <v>0</v>
      </c>
      <c r="CX20" s="277">
        <v>0</v>
      </c>
      <c r="CY20" s="277">
        <v>0</v>
      </c>
      <c r="CZ20" s="277">
        <v>0</v>
      </c>
      <c r="DA20" s="277">
        <v>0</v>
      </c>
      <c r="DB20" s="277">
        <v>0</v>
      </c>
      <c r="DC20" s="277">
        <v>0</v>
      </c>
      <c r="DE20" s="71">
        <f t="shared" si="18"/>
        <v>0</v>
      </c>
      <c r="DF20" s="71">
        <f t="shared" si="19"/>
        <v>0</v>
      </c>
      <c r="DG20" s="1">
        <f t="shared" si="17"/>
        <v>21</v>
      </c>
      <c r="DH20" s="261">
        <v>0</v>
      </c>
    </row>
    <row r="21" spans="1:112" s="1" customFormat="1" ht="15" hidden="1" customHeight="1">
      <c r="A21" s="210">
        <v>9</v>
      </c>
      <c r="B21" s="10" t="str">
        <f>$B$11&amp;"L."</f>
        <v>D.1.L.</v>
      </c>
      <c r="C21" s="267" t="s">
        <v>16</v>
      </c>
      <c r="D21" s="269"/>
      <c r="E21" s="332">
        <v>0.21</v>
      </c>
      <c r="F21" s="106">
        <f>H21+NPV(FD,I21:INDEX(I21:DC21,PAL))</f>
        <v>0</v>
      </c>
      <c r="G21" s="279">
        <f>SUMIF($H$5:$DC$5,"&lt;="&amp;PAL,$H21:$DC21)</f>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7">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76">
        <v>0</v>
      </c>
      <c r="BE21" s="276">
        <v>0</v>
      </c>
      <c r="BF21" s="276">
        <v>0</v>
      </c>
      <c r="BG21" s="276">
        <v>0</v>
      </c>
      <c r="BH21" s="276">
        <v>0</v>
      </c>
      <c r="BI21" s="276">
        <v>0</v>
      </c>
      <c r="BJ21" s="276">
        <v>0</v>
      </c>
      <c r="BK21" s="276">
        <v>0</v>
      </c>
      <c r="BL21" s="276">
        <v>0</v>
      </c>
      <c r="BM21" s="276">
        <v>0</v>
      </c>
      <c r="BN21" s="276">
        <v>0</v>
      </c>
      <c r="BO21" s="276">
        <v>0</v>
      </c>
      <c r="BP21" s="276">
        <v>0</v>
      </c>
      <c r="BQ21" s="276">
        <v>0</v>
      </c>
      <c r="BR21" s="276">
        <v>0</v>
      </c>
      <c r="BS21" s="276">
        <v>0</v>
      </c>
      <c r="BT21" s="276">
        <v>0</v>
      </c>
      <c r="BU21" s="276">
        <v>0</v>
      </c>
      <c r="BV21" s="276">
        <v>0</v>
      </c>
      <c r="BW21" s="276">
        <v>0</v>
      </c>
      <c r="BX21" s="276">
        <v>0</v>
      </c>
      <c r="BY21" s="276">
        <v>0</v>
      </c>
      <c r="BZ21" s="276">
        <v>0</v>
      </c>
      <c r="CA21" s="276">
        <v>0</v>
      </c>
      <c r="CB21" s="276">
        <v>0</v>
      </c>
      <c r="CC21" s="276">
        <v>0</v>
      </c>
      <c r="CD21" s="276">
        <v>0</v>
      </c>
      <c r="CE21" s="276">
        <v>0</v>
      </c>
      <c r="CF21" s="276">
        <v>0</v>
      </c>
      <c r="CG21" s="276">
        <v>0</v>
      </c>
      <c r="CH21" s="276">
        <v>0</v>
      </c>
      <c r="CI21" s="276">
        <v>0</v>
      </c>
      <c r="CJ21" s="276">
        <v>0</v>
      </c>
      <c r="CK21" s="276">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7">
        <v>0</v>
      </c>
      <c r="DE21" s="71">
        <f t="shared" si="18"/>
        <v>0</v>
      </c>
      <c r="DF21" s="71">
        <f t="shared" si="19"/>
        <v>0</v>
      </c>
      <c r="DG21" s="261">
        <f t="shared" si="17"/>
        <v>21</v>
      </c>
      <c r="DH21" s="1">
        <f>DG21/(100+DG21)</f>
        <v>0.17355371900826447</v>
      </c>
    </row>
    <row r="22" spans="1:112" ht="14.4" hidden="1">
      <c r="A22" s="210">
        <v>10</v>
      </c>
      <c r="B22" s="11" t="s">
        <v>22</v>
      </c>
      <c r="C22" s="268" t="s">
        <v>433</v>
      </c>
      <c r="D22" s="25"/>
      <c r="E22" s="329"/>
      <c r="F22" s="17">
        <f>SUM(F23:F30)+F31</f>
        <v>0</v>
      </c>
      <c r="G22" s="279">
        <f>SUMIF($H$5:$DC$5,"&lt;="&amp;PAL,$H22:$DC22)</f>
        <v>0</v>
      </c>
      <c r="H22" s="17">
        <f>SUM(H23:H30)+H31</f>
        <v>0</v>
      </c>
      <c r="I22" s="17">
        <f t="shared" ref="I22:BT22" si="20">SUM(I23:I30)+I31</f>
        <v>0</v>
      </c>
      <c r="J22" s="17">
        <f t="shared" si="20"/>
        <v>0</v>
      </c>
      <c r="K22" s="17">
        <f t="shared" si="20"/>
        <v>0</v>
      </c>
      <c r="L22" s="17">
        <f t="shared" si="20"/>
        <v>0</v>
      </c>
      <c r="M22" s="17">
        <f t="shared" si="20"/>
        <v>0</v>
      </c>
      <c r="N22" s="17">
        <f t="shared" si="20"/>
        <v>0</v>
      </c>
      <c r="O22" s="17">
        <f t="shared" si="20"/>
        <v>0</v>
      </c>
      <c r="P22" s="17">
        <f t="shared" si="20"/>
        <v>0</v>
      </c>
      <c r="Q22" s="17">
        <f t="shared" si="20"/>
        <v>0</v>
      </c>
      <c r="R22" s="17">
        <f t="shared" si="20"/>
        <v>0</v>
      </c>
      <c r="S22" s="17">
        <f t="shared" si="20"/>
        <v>0</v>
      </c>
      <c r="T22" s="17">
        <f t="shared" si="20"/>
        <v>0</v>
      </c>
      <c r="U22" s="17">
        <f t="shared" si="20"/>
        <v>0</v>
      </c>
      <c r="V22" s="17">
        <f t="shared" si="20"/>
        <v>0</v>
      </c>
      <c r="W22" s="17">
        <f t="shared" si="20"/>
        <v>0</v>
      </c>
      <c r="X22" s="17">
        <f t="shared" si="20"/>
        <v>0</v>
      </c>
      <c r="Y22" s="17">
        <f t="shared" si="20"/>
        <v>0</v>
      </c>
      <c r="Z22" s="17">
        <f t="shared" si="20"/>
        <v>0</v>
      </c>
      <c r="AA22" s="17">
        <f t="shared" si="20"/>
        <v>0</v>
      </c>
      <c r="AB22" s="17">
        <f t="shared" si="20"/>
        <v>0</v>
      </c>
      <c r="AC22" s="17">
        <f t="shared" si="20"/>
        <v>0</v>
      </c>
      <c r="AD22" s="17">
        <f t="shared" si="20"/>
        <v>0</v>
      </c>
      <c r="AE22" s="17">
        <f t="shared" si="20"/>
        <v>0</v>
      </c>
      <c r="AF22" s="17">
        <f t="shared" si="20"/>
        <v>0</v>
      </c>
      <c r="AG22" s="17">
        <f t="shared" si="20"/>
        <v>0</v>
      </c>
      <c r="AH22" s="17">
        <f t="shared" si="20"/>
        <v>0</v>
      </c>
      <c r="AI22" s="17">
        <f t="shared" si="20"/>
        <v>0</v>
      </c>
      <c r="AJ22" s="17">
        <f t="shared" si="20"/>
        <v>0</v>
      </c>
      <c r="AK22" s="17">
        <f t="shared" si="20"/>
        <v>0</v>
      </c>
      <c r="AL22" s="17">
        <f t="shared" si="20"/>
        <v>0</v>
      </c>
      <c r="AM22" s="17">
        <f t="shared" si="20"/>
        <v>0</v>
      </c>
      <c r="AN22" s="17">
        <f t="shared" si="20"/>
        <v>0</v>
      </c>
      <c r="AO22" s="17">
        <f t="shared" si="20"/>
        <v>0</v>
      </c>
      <c r="AP22" s="17">
        <f t="shared" si="20"/>
        <v>0</v>
      </c>
      <c r="AQ22" s="17">
        <f t="shared" si="20"/>
        <v>0</v>
      </c>
      <c r="AR22" s="17">
        <f t="shared" si="20"/>
        <v>0</v>
      </c>
      <c r="AS22" s="17">
        <f t="shared" si="20"/>
        <v>0</v>
      </c>
      <c r="AT22" s="17">
        <f t="shared" si="20"/>
        <v>0</v>
      </c>
      <c r="AU22" s="17">
        <f t="shared" si="20"/>
        <v>0</v>
      </c>
      <c r="AV22" s="17">
        <f t="shared" si="20"/>
        <v>0</v>
      </c>
      <c r="AW22" s="17">
        <f t="shared" si="20"/>
        <v>0</v>
      </c>
      <c r="AX22" s="17">
        <f t="shared" si="20"/>
        <v>0</v>
      </c>
      <c r="AY22" s="17">
        <f t="shared" si="20"/>
        <v>0</v>
      </c>
      <c r="AZ22" s="17">
        <f t="shared" si="20"/>
        <v>0</v>
      </c>
      <c r="BA22" s="17">
        <f t="shared" si="20"/>
        <v>0</v>
      </c>
      <c r="BB22" s="17">
        <f t="shared" si="20"/>
        <v>0</v>
      </c>
      <c r="BC22" s="17">
        <f t="shared" si="20"/>
        <v>0</v>
      </c>
      <c r="BD22" s="17">
        <f t="shared" si="20"/>
        <v>0</v>
      </c>
      <c r="BE22" s="17">
        <f t="shared" si="20"/>
        <v>0</v>
      </c>
      <c r="BF22" s="17">
        <f t="shared" si="20"/>
        <v>0</v>
      </c>
      <c r="BG22" s="17">
        <f t="shared" si="20"/>
        <v>0</v>
      </c>
      <c r="BH22" s="17">
        <f t="shared" si="20"/>
        <v>0</v>
      </c>
      <c r="BI22" s="17">
        <f t="shared" si="20"/>
        <v>0</v>
      </c>
      <c r="BJ22" s="17">
        <f t="shared" si="20"/>
        <v>0</v>
      </c>
      <c r="BK22" s="17">
        <f t="shared" si="20"/>
        <v>0</v>
      </c>
      <c r="BL22" s="17">
        <f t="shared" si="20"/>
        <v>0</v>
      </c>
      <c r="BM22" s="17">
        <f t="shared" si="20"/>
        <v>0</v>
      </c>
      <c r="BN22" s="17">
        <f t="shared" si="20"/>
        <v>0</v>
      </c>
      <c r="BO22" s="17">
        <f t="shared" si="20"/>
        <v>0</v>
      </c>
      <c r="BP22" s="17">
        <f t="shared" si="20"/>
        <v>0</v>
      </c>
      <c r="BQ22" s="17">
        <f t="shared" si="20"/>
        <v>0</v>
      </c>
      <c r="BR22" s="17">
        <f t="shared" si="20"/>
        <v>0</v>
      </c>
      <c r="BS22" s="17">
        <f t="shared" si="20"/>
        <v>0</v>
      </c>
      <c r="BT22" s="17">
        <f t="shared" si="20"/>
        <v>0</v>
      </c>
      <c r="BU22" s="17">
        <f t="shared" ref="BU22:DC22" si="21">SUM(BU23:BU30)+BU31</f>
        <v>0</v>
      </c>
      <c r="BV22" s="17">
        <f t="shared" si="21"/>
        <v>0</v>
      </c>
      <c r="BW22" s="17">
        <f t="shared" si="21"/>
        <v>0</v>
      </c>
      <c r="BX22" s="17">
        <f t="shared" si="21"/>
        <v>0</v>
      </c>
      <c r="BY22" s="17">
        <f t="shared" si="21"/>
        <v>0</v>
      </c>
      <c r="BZ22" s="17">
        <f t="shared" si="21"/>
        <v>0</v>
      </c>
      <c r="CA22" s="17">
        <f t="shared" si="21"/>
        <v>0</v>
      </c>
      <c r="CB22" s="17">
        <f t="shared" si="21"/>
        <v>0</v>
      </c>
      <c r="CC22" s="17">
        <f t="shared" si="21"/>
        <v>0</v>
      </c>
      <c r="CD22" s="17">
        <f t="shared" si="21"/>
        <v>0</v>
      </c>
      <c r="CE22" s="17">
        <f t="shared" si="21"/>
        <v>0</v>
      </c>
      <c r="CF22" s="17">
        <f t="shared" si="21"/>
        <v>0</v>
      </c>
      <c r="CG22" s="17">
        <f t="shared" si="21"/>
        <v>0</v>
      </c>
      <c r="CH22" s="17">
        <f t="shared" si="21"/>
        <v>0</v>
      </c>
      <c r="CI22" s="17">
        <f t="shared" si="21"/>
        <v>0</v>
      </c>
      <c r="CJ22" s="17">
        <f t="shared" si="21"/>
        <v>0</v>
      </c>
      <c r="CK22" s="17">
        <f t="shared" si="21"/>
        <v>0</v>
      </c>
      <c r="CL22" s="17">
        <f t="shared" si="21"/>
        <v>0</v>
      </c>
      <c r="CM22" s="17">
        <f t="shared" si="21"/>
        <v>0</v>
      </c>
      <c r="CN22" s="17">
        <f t="shared" si="21"/>
        <v>0</v>
      </c>
      <c r="CO22" s="17">
        <f t="shared" si="21"/>
        <v>0</v>
      </c>
      <c r="CP22" s="17">
        <f t="shared" si="21"/>
        <v>0</v>
      </c>
      <c r="CQ22" s="17">
        <f t="shared" si="21"/>
        <v>0</v>
      </c>
      <c r="CR22" s="17">
        <f t="shared" si="21"/>
        <v>0</v>
      </c>
      <c r="CS22" s="17">
        <f t="shared" si="21"/>
        <v>0</v>
      </c>
      <c r="CT22" s="17">
        <f t="shared" si="21"/>
        <v>0</v>
      </c>
      <c r="CU22" s="17">
        <f t="shared" si="21"/>
        <v>0</v>
      </c>
      <c r="CV22" s="17">
        <f t="shared" si="21"/>
        <v>0</v>
      </c>
      <c r="CW22" s="17">
        <f t="shared" si="21"/>
        <v>0</v>
      </c>
      <c r="CX22" s="17">
        <f t="shared" si="21"/>
        <v>0</v>
      </c>
      <c r="CY22" s="17">
        <f t="shared" si="21"/>
        <v>0</v>
      </c>
      <c r="CZ22" s="17">
        <f t="shared" si="21"/>
        <v>0</v>
      </c>
      <c r="DA22" s="17">
        <f t="shared" si="21"/>
        <v>0</v>
      </c>
      <c r="DB22" s="17">
        <f t="shared" si="21"/>
        <v>0</v>
      </c>
      <c r="DC22" s="17">
        <f t="shared" si="21"/>
        <v>0</v>
      </c>
      <c r="DF22" s="71">
        <f t="shared" si="19"/>
        <v>0</v>
      </c>
    </row>
    <row r="23" spans="1:112" ht="14.4" hidden="1">
      <c r="A23" s="210">
        <v>11</v>
      </c>
      <c r="B23" s="10" t="str">
        <f>$B$22&amp;"1."</f>
        <v>D.2.1.</v>
      </c>
      <c r="C23" s="274" t="s">
        <v>42</v>
      </c>
      <c r="D23" s="12"/>
      <c r="E23" s="332">
        <v>0.21</v>
      </c>
      <c r="F23" s="106">
        <f>H23+NPV(FD,I23:INDEX(I23:DC23,PAL))</f>
        <v>0</v>
      </c>
      <c r="G23" s="279">
        <f>SUMIF($H$5:$DC$5,"&lt;="&amp;PAL,$H23:$DC23)</f>
        <v>0</v>
      </c>
      <c r="H23" s="56">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280">
        <v>0</v>
      </c>
      <c r="AN23" s="280">
        <v>0</v>
      </c>
      <c r="AO23" s="280">
        <v>0</v>
      </c>
      <c r="AP23" s="280">
        <v>0</v>
      </c>
      <c r="AQ23" s="280">
        <v>0</v>
      </c>
      <c r="AR23" s="280">
        <v>0</v>
      </c>
      <c r="AS23" s="280">
        <v>0</v>
      </c>
      <c r="AT23" s="280">
        <v>0</v>
      </c>
      <c r="AU23" s="280">
        <v>0</v>
      </c>
      <c r="AV23" s="280">
        <v>0</v>
      </c>
      <c r="AW23" s="280">
        <v>0</v>
      </c>
      <c r="AX23" s="280">
        <v>0</v>
      </c>
      <c r="AY23" s="280">
        <v>0</v>
      </c>
      <c r="AZ23" s="280">
        <v>0</v>
      </c>
      <c r="BA23" s="280">
        <v>0</v>
      </c>
      <c r="BB23" s="280">
        <v>0</v>
      </c>
      <c r="BC23" s="280">
        <v>0</v>
      </c>
      <c r="BD23" s="280">
        <v>0</v>
      </c>
      <c r="BE23" s="280">
        <v>0</v>
      </c>
      <c r="BF23" s="280">
        <v>0</v>
      </c>
      <c r="BG23" s="280">
        <v>0</v>
      </c>
      <c r="BH23" s="280">
        <v>0</v>
      </c>
      <c r="BI23" s="280">
        <v>0</v>
      </c>
      <c r="BJ23" s="280">
        <v>0</v>
      </c>
      <c r="BK23" s="280">
        <v>0</v>
      </c>
      <c r="BL23" s="280">
        <v>0</v>
      </c>
      <c r="BM23" s="280">
        <v>0</v>
      </c>
      <c r="BN23" s="280">
        <v>0</v>
      </c>
      <c r="BO23" s="280">
        <v>0</v>
      </c>
      <c r="BP23" s="280">
        <v>0</v>
      </c>
      <c r="BQ23" s="280">
        <v>0</v>
      </c>
      <c r="BR23" s="280">
        <v>0</v>
      </c>
      <c r="BS23" s="280">
        <v>0</v>
      </c>
      <c r="BT23" s="280">
        <v>0</v>
      </c>
      <c r="BU23" s="280">
        <v>0</v>
      </c>
      <c r="BV23" s="280">
        <v>0</v>
      </c>
      <c r="BW23" s="280">
        <v>0</v>
      </c>
      <c r="BX23" s="280">
        <v>0</v>
      </c>
      <c r="BY23" s="280">
        <v>0</v>
      </c>
      <c r="BZ23" s="280">
        <v>0</v>
      </c>
      <c r="CA23" s="280">
        <v>0</v>
      </c>
      <c r="CB23" s="280">
        <v>0</v>
      </c>
      <c r="CC23" s="280">
        <v>0</v>
      </c>
      <c r="CD23" s="280">
        <v>0</v>
      </c>
      <c r="CE23" s="280">
        <v>0</v>
      </c>
      <c r="CF23" s="280">
        <v>0</v>
      </c>
      <c r="CG23" s="280">
        <v>0</v>
      </c>
      <c r="CH23" s="280">
        <v>0</v>
      </c>
      <c r="CI23" s="280">
        <v>0</v>
      </c>
      <c r="CJ23" s="280">
        <v>0</v>
      </c>
      <c r="CK23" s="280">
        <v>0</v>
      </c>
      <c r="CL23" s="280">
        <v>0</v>
      </c>
      <c r="CM23" s="280">
        <v>0</v>
      </c>
      <c r="CN23" s="280">
        <v>0</v>
      </c>
      <c r="CO23" s="280">
        <v>0</v>
      </c>
      <c r="CP23" s="280">
        <v>0</v>
      </c>
      <c r="CQ23" s="280">
        <v>0</v>
      </c>
      <c r="CR23" s="280">
        <v>0</v>
      </c>
      <c r="CS23" s="280">
        <v>0</v>
      </c>
      <c r="CT23" s="280">
        <v>0</v>
      </c>
      <c r="CU23" s="280">
        <v>0</v>
      </c>
      <c r="CV23" s="280">
        <v>0</v>
      </c>
      <c r="CW23" s="280">
        <v>0</v>
      </c>
      <c r="CX23" s="280">
        <v>0</v>
      </c>
      <c r="CY23" s="280">
        <v>0</v>
      </c>
      <c r="CZ23" s="280">
        <v>0</v>
      </c>
      <c r="DA23" s="280">
        <v>0</v>
      </c>
      <c r="DB23" s="280">
        <v>0</v>
      </c>
      <c r="DC23" s="280">
        <v>0</v>
      </c>
      <c r="DE23" s="71">
        <f>COUNTBLANK(H23:DC23)</f>
        <v>0</v>
      </c>
      <c r="DF23" s="71">
        <f t="shared" si="19"/>
        <v>0</v>
      </c>
      <c r="DG23" s="1">
        <f t="shared" ref="DG23:DG32" si="22">IF(ISNUMBER(E23),E23*100,0)</f>
        <v>21</v>
      </c>
      <c r="DH23" s="278">
        <v>0</v>
      </c>
    </row>
    <row r="24" spans="1:112" ht="15" hidden="1" customHeight="1">
      <c r="A24" s="210">
        <v>12</v>
      </c>
      <c r="B24" s="10" t="str">
        <f>$B$22&amp;"2."</f>
        <v>D.2.2.</v>
      </c>
      <c r="C24" s="274" t="s">
        <v>42</v>
      </c>
      <c r="D24" s="12"/>
      <c r="E24" s="332">
        <v>0.21</v>
      </c>
      <c r="F24" s="106">
        <f>H24+NPV(FD,I24:INDEX(I24:DC24,PAL))</f>
        <v>0</v>
      </c>
      <c r="G24" s="279">
        <f>SUMIF($H$5:$DC$5,"&lt;="&amp;PAL,$H24:$DC24)</f>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280">
        <v>0</v>
      </c>
      <c r="AN24" s="280">
        <v>0</v>
      </c>
      <c r="AO24" s="280">
        <v>0</v>
      </c>
      <c r="AP24" s="280">
        <v>0</v>
      </c>
      <c r="AQ24" s="280">
        <v>0</v>
      </c>
      <c r="AR24" s="280">
        <v>0</v>
      </c>
      <c r="AS24" s="280">
        <v>0</v>
      </c>
      <c r="AT24" s="280">
        <v>0</v>
      </c>
      <c r="AU24" s="280">
        <v>0</v>
      </c>
      <c r="AV24" s="280">
        <v>0</v>
      </c>
      <c r="AW24" s="280">
        <v>0</v>
      </c>
      <c r="AX24" s="280">
        <v>0</v>
      </c>
      <c r="AY24" s="280">
        <v>0</v>
      </c>
      <c r="AZ24" s="280">
        <v>0</v>
      </c>
      <c r="BA24" s="280">
        <v>0</v>
      </c>
      <c r="BB24" s="280">
        <v>0</v>
      </c>
      <c r="BC24" s="280">
        <v>0</v>
      </c>
      <c r="BD24" s="280">
        <v>0</v>
      </c>
      <c r="BE24" s="280">
        <v>0</v>
      </c>
      <c r="BF24" s="280">
        <v>0</v>
      </c>
      <c r="BG24" s="280">
        <v>0</v>
      </c>
      <c r="BH24" s="280">
        <v>0</v>
      </c>
      <c r="BI24" s="280">
        <v>0</v>
      </c>
      <c r="BJ24" s="280">
        <v>0</v>
      </c>
      <c r="BK24" s="280">
        <v>0</v>
      </c>
      <c r="BL24" s="280">
        <v>0</v>
      </c>
      <c r="BM24" s="280">
        <v>0</v>
      </c>
      <c r="BN24" s="280">
        <v>0</v>
      </c>
      <c r="BO24" s="280">
        <v>0</v>
      </c>
      <c r="BP24" s="280">
        <v>0</v>
      </c>
      <c r="BQ24" s="280">
        <v>0</v>
      </c>
      <c r="BR24" s="280">
        <v>0</v>
      </c>
      <c r="BS24" s="280">
        <v>0</v>
      </c>
      <c r="BT24" s="280">
        <v>0</v>
      </c>
      <c r="BU24" s="280">
        <v>0</v>
      </c>
      <c r="BV24" s="280">
        <v>0</v>
      </c>
      <c r="BW24" s="280">
        <v>0</v>
      </c>
      <c r="BX24" s="280">
        <v>0</v>
      </c>
      <c r="BY24" s="280">
        <v>0</v>
      </c>
      <c r="BZ24" s="280">
        <v>0</v>
      </c>
      <c r="CA24" s="280">
        <v>0</v>
      </c>
      <c r="CB24" s="280">
        <v>0</v>
      </c>
      <c r="CC24" s="280">
        <v>0</v>
      </c>
      <c r="CD24" s="280">
        <v>0</v>
      </c>
      <c r="CE24" s="280">
        <v>0</v>
      </c>
      <c r="CF24" s="280">
        <v>0</v>
      </c>
      <c r="CG24" s="280">
        <v>0</v>
      </c>
      <c r="CH24" s="280">
        <v>0</v>
      </c>
      <c r="CI24" s="280">
        <v>0</v>
      </c>
      <c r="CJ24" s="280">
        <v>0</v>
      </c>
      <c r="CK24" s="280">
        <v>0</v>
      </c>
      <c r="CL24" s="280">
        <v>0</v>
      </c>
      <c r="CM24" s="280">
        <v>0</v>
      </c>
      <c r="CN24" s="280">
        <v>0</v>
      </c>
      <c r="CO24" s="280">
        <v>0</v>
      </c>
      <c r="CP24" s="280">
        <v>0</v>
      </c>
      <c r="CQ24" s="280">
        <v>0</v>
      </c>
      <c r="CR24" s="280">
        <v>0</v>
      </c>
      <c r="CS24" s="280">
        <v>0</v>
      </c>
      <c r="CT24" s="280">
        <v>0</v>
      </c>
      <c r="CU24" s="280">
        <v>0</v>
      </c>
      <c r="CV24" s="280">
        <v>0</v>
      </c>
      <c r="CW24" s="280">
        <v>0</v>
      </c>
      <c r="CX24" s="280">
        <v>0</v>
      </c>
      <c r="CY24" s="280">
        <v>0</v>
      </c>
      <c r="CZ24" s="280">
        <v>0</v>
      </c>
      <c r="DA24" s="280">
        <v>0</v>
      </c>
      <c r="DB24" s="280">
        <v>0</v>
      </c>
      <c r="DC24" s="280">
        <v>0</v>
      </c>
      <c r="DE24" s="71">
        <f t="shared" ref="DE24:DE32" si="23">COUNTBLANK(H24:DC24)</f>
        <v>0</v>
      </c>
      <c r="DF24" s="71">
        <f t="shared" si="19"/>
        <v>0</v>
      </c>
      <c r="DG24" s="1">
        <f t="shared" si="22"/>
        <v>21</v>
      </c>
      <c r="DH24" s="278">
        <v>0</v>
      </c>
    </row>
    <row r="25" spans="1:112" ht="14.4" hidden="1">
      <c r="A25" s="210">
        <v>13</v>
      </c>
      <c r="B25" s="10" t="str">
        <f>$B$22&amp;"3."</f>
        <v>D.2.3.</v>
      </c>
      <c r="C25" s="274" t="s">
        <v>42</v>
      </c>
      <c r="D25" s="12"/>
      <c r="E25" s="332">
        <v>0.21</v>
      </c>
      <c r="F25" s="106">
        <f>H25+NPV(FD,I25:INDEX(I25:DC25,PAL))</f>
        <v>0</v>
      </c>
      <c r="G25" s="279">
        <f>SUMIF($H$5:$DC$5,"&lt;="&amp;PAL,$H25:$DC25)</f>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280">
        <v>0</v>
      </c>
      <c r="AN25" s="280">
        <v>0</v>
      </c>
      <c r="AO25" s="280">
        <v>0</v>
      </c>
      <c r="AP25" s="280">
        <v>0</v>
      </c>
      <c r="AQ25" s="280">
        <v>0</v>
      </c>
      <c r="AR25" s="280">
        <v>0</v>
      </c>
      <c r="AS25" s="280">
        <v>0</v>
      </c>
      <c r="AT25" s="280">
        <v>0</v>
      </c>
      <c r="AU25" s="280">
        <v>0</v>
      </c>
      <c r="AV25" s="280">
        <v>0</v>
      </c>
      <c r="AW25" s="280">
        <v>0</v>
      </c>
      <c r="AX25" s="280">
        <v>0</v>
      </c>
      <c r="AY25" s="280">
        <v>0</v>
      </c>
      <c r="AZ25" s="280">
        <v>0</v>
      </c>
      <c r="BA25" s="280">
        <v>0</v>
      </c>
      <c r="BB25" s="280">
        <v>0</v>
      </c>
      <c r="BC25" s="280">
        <v>0</v>
      </c>
      <c r="BD25" s="280">
        <v>0</v>
      </c>
      <c r="BE25" s="280">
        <v>0</v>
      </c>
      <c r="BF25" s="280">
        <v>0</v>
      </c>
      <c r="BG25" s="280">
        <v>0</v>
      </c>
      <c r="BH25" s="280">
        <v>0</v>
      </c>
      <c r="BI25" s="280">
        <v>0</v>
      </c>
      <c r="BJ25" s="280">
        <v>0</v>
      </c>
      <c r="BK25" s="280">
        <v>0</v>
      </c>
      <c r="BL25" s="280">
        <v>0</v>
      </c>
      <c r="BM25" s="280">
        <v>0</v>
      </c>
      <c r="BN25" s="280">
        <v>0</v>
      </c>
      <c r="BO25" s="280">
        <v>0</v>
      </c>
      <c r="BP25" s="280">
        <v>0</v>
      </c>
      <c r="BQ25" s="280">
        <v>0</v>
      </c>
      <c r="BR25" s="280">
        <v>0</v>
      </c>
      <c r="BS25" s="280">
        <v>0</v>
      </c>
      <c r="BT25" s="280">
        <v>0</v>
      </c>
      <c r="BU25" s="280">
        <v>0</v>
      </c>
      <c r="BV25" s="280">
        <v>0</v>
      </c>
      <c r="BW25" s="280">
        <v>0</v>
      </c>
      <c r="BX25" s="280">
        <v>0</v>
      </c>
      <c r="BY25" s="280">
        <v>0</v>
      </c>
      <c r="BZ25" s="280">
        <v>0</v>
      </c>
      <c r="CA25" s="280">
        <v>0</v>
      </c>
      <c r="CB25" s="280">
        <v>0</v>
      </c>
      <c r="CC25" s="280">
        <v>0</v>
      </c>
      <c r="CD25" s="280">
        <v>0</v>
      </c>
      <c r="CE25" s="280">
        <v>0</v>
      </c>
      <c r="CF25" s="280">
        <v>0</v>
      </c>
      <c r="CG25" s="280">
        <v>0</v>
      </c>
      <c r="CH25" s="280">
        <v>0</v>
      </c>
      <c r="CI25" s="280">
        <v>0</v>
      </c>
      <c r="CJ25" s="280">
        <v>0</v>
      </c>
      <c r="CK25" s="280">
        <v>0</v>
      </c>
      <c r="CL25" s="280">
        <v>0</v>
      </c>
      <c r="CM25" s="280">
        <v>0</v>
      </c>
      <c r="CN25" s="280">
        <v>0</v>
      </c>
      <c r="CO25" s="280">
        <v>0</v>
      </c>
      <c r="CP25" s="280">
        <v>0</v>
      </c>
      <c r="CQ25" s="280">
        <v>0</v>
      </c>
      <c r="CR25" s="280">
        <v>0</v>
      </c>
      <c r="CS25" s="280">
        <v>0</v>
      </c>
      <c r="CT25" s="280">
        <v>0</v>
      </c>
      <c r="CU25" s="280">
        <v>0</v>
      </c>
      <c r="CV25" s="280">
        <v>0</v>
      </c>
      <c r="CW25" s="280">
        <v>0</v>
      </c>
      <c r="CX25" s="280">
        <v>0</v>
      </c>
      <c r="CY25" s="280">
        <v>0</v>
      </c>
      <c r="CZ25" s="280">
        <v>0</v>
      </c>
      <c r="DA25" s="280">
        <v>0</v>
      </c>
      <c r="DB25" s="280">
        <v>0</v>
      </c>
      <c r="DC25" s="280">
        <v>0</v>
      </c>
      <c r="DE25" s="71">
        <f t="shared" si="23"/>
        <v>0</v>
      </c>
      <c r="DF25" s="71">
        <f t="shared" si="19"/>
        <v>0</v>
      </c>
      <c r="DG25" s="1">
        <f t="shared" si="22"/>
        <v>21</v>
      </c>
      <c r="DH25" s="278">
        <v>0</v>
      </c>
    </row>
    <row r="26" spans="1:112" ht="14.4" hidden="1">
      <c r="A26" s="210">
        <v>14</v>
      </c>
      <c r="B26" s="10" t="str">
        <f>$B$22&amp;"4."</f>
        <v>D.2.4.</v>
      </c>
      <c r="C26" s="274" t="s">
        <v>42</v>
      </c>
      <c r="D26" s="12"/>
      <c r="E26" s="332">
        <v>0.21</v>
      </c>
      <c r="F26" s="106">
        <f>H26+NPV(FD,I26:INDEX(I26:DC26,PAL))</f>
        <v>0</v>
      </c>
      <c r="G26" s="279">
        <f>SUMIF($H$5:$DC$5,"&lt;="&amp;PAL,$H26:$DC26)</f>
        <v>0</v>
      </c>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280">
        <v>0</v>
      </c>
      <c r="AN26" s="280">
        <v>0</v>
      </c>
      <c r="AO26" s="280">
        <v>0</v>
      </c>
      <c r="AP26" s="280">
        <v>0</v>
      </c>
      <c r="AQ26" s="280">
        <v>0</v>
      </c>
      <c r="AR26" s="280">
        <v>0</v>
      </c>
      <c r="AS26" s="280">
        <v>0</v>
      </c>
      <c r="AT26" s="280">
        <v>0</v>
      </c>
      <c r="AU26" s="280">
        <v>0</v>
      </c>
      <c r="AV26" s="280">
        <v>0</v>
      </c>
      <c r="AW26" s="280">
        <v>0</v>
      </c>
      <c r="AX26" s="280">
        <v>0</v>
      </c>
      <c r="AY26" s="280">
        <v>0</v>
      </c>
      <c r="AZ26" s="280">
        <v>0</v>
      </c>
      <c r="BA26" s="280">
        <v>0</v>
      </c>
      <c r="BB26" s="280">
        <v>0</v>
      </c>
      <c r="BC26" s="280">
        <v>0</v>
      </c>
      <c r="BD26" s="280">
        <v>0</v>
      </c>
      <c r="BE26" s="280">
        <v>0</v>
      </c>
      <c r="BF26" s="280">
        <v>0</v>
      </c>
      <c r="BG26" s="280">
        <v>0</v>
      </c>
      <c r="BH26" s="280">
        <v>0</v>
      </c>
      <c r="BI26" s="280">
        <v>0</v>
      </c>
      <c r="BJ26" s="280">
        <v>0</v>
      </c>
      <c r="BK26" s="280">
        <v>0</v>
      </c>
      <c r="BL26" s="280">
        <v>0</v>
      </c>
      <c r="BM26" s="280">
        <v>0</v>
      </c>
      <c r="BN26" s="280">
        <v>0</v>
      </c>
      <c r="BO26" s="280">
        <v>0</v>
      </c>
      <c r="BP26" s="280">
        <v>0</v>
      </c>
      <c r="BQ26" s="280">
        <v>0</v>
      </c>
      <c r="BR26" s="280">
        <v>0</v>
      </c>
      <c r="BS26" s="280">
        <v>0</v>
      </c>
      <c r="BT26" s="280">
        <v>0</v>
      </c>
      <c r="BU26" s="280">
        <v>0</v>
      </c>
      <c r="BV26" s="280">
        <v>0</v>
      </c>
      <c r="BW26" s="280">
        <v>0</v>
      </c>
      <c r="BX26" s="280">
        <v>0</v>
      </c>
      <c r="BY26" s="280">
        <v>0</v>
      </c>
      <c r="BZ26" s="280">
        <v>0</v>
      </c>
      <c r="CA26" s="280">
        <v>0</v>
      </c>
      <c r="CB26" s="280">
        <v>0</v>
      </c>
      <c r="CC26" s="280">
        <v>0</v>
      </c>
      <c r="CD26" s="280">
        <v>0</v>
      </c>
      <c r="CE26" s="280">
        <v>0</v>
      </c>
      <c r="CF26" s="280">
        <v>0</v>
      </c>
      <c r="CG26" s="280">
        <v>0</v>
      </c>
      <c r="CH26" s="280">
        <v>0</v>
      </c>
      <c r="CI26" s="280">
        <v>0</v>
      </c>
      <c r="CJ26" s="280">
        <v>0</v>
      </c>
      <c r="CK26" s="280">
        <v>0</v>
      </c>
      <c r="CL26" s="280">
        <v>0</v>
      </c>
      <c r="CM26" s="280">
        <v>0</v>
      </c>
      <c r="CN26" s="280">
        <v>0</v>
      </c>
      <c r="CO26" s="280">
        <v>0</v>
      </c>
      <c r="CP26" s="280">
        <v>0</v>
      </c>
      <c r="CQ26" s="280">
        <v>0</v>
      </c>
      <c r="CR26" s="280">
        <v>0</v>
      </c>
      <c r="CS26" s="280">
        <v>0</v>
      </c>
      <c r="CT26" s="280">
        <v>0</v>
      </c>
      <c r="CU26" s="280">
        <v>0</v>
      </c>
      <c r="CV26" s="280">
        <v>0</v>
      </c>
      <c r="CW26" s="280">
        <v>0</v>
      </c>
      <c r="CX26" s="280">
        <v>0</v>
      </c>
      <c r="CY26" s="280">
        <v>0</v>
      </c>
      <c r="CZ26" s="280">
        <v>0</v>
      </c>
      <c r="DA26" s="280">
        <v>0</v>
      </c>
      <c r="DB26" s="280">
        <v>0</v>
      </c>
      <c r="DC26" s="280">
        <v>0</v>
      </c>
      <c r="DE26" s="71">
        <f t="shared" si="23"/>
        <v>0</v>
      </c>
      <c r="DF26" s="71">
        <f t="shared" si="19"/>
        <v>0</v>
      </c>
      <c r="DG26" s="1">
        <f t="shared" si="22"/>
        <v>21</v>
      </c>
      <c r="DH26" s="278">
        <v>0</v>
      </c>
    </row>
    <row r="27" spans="1:112" ht="15" hidden="1" customHeight="1">
      <c r="A27" s="210">
        <v>15</v>
      </c>
      <c r="B27" s="10" t="str">
        <f>$B$22&amp;"5."</f>
        <v>D.2.5.</v>
      </c>
      <c r="C27" s="274" t="s">
        <v>42</v>
      </c>
      <c r="D27" s="12"/>
      <c r="E27" s="332">
        <v>0.21</v>
      </c>
      <c r="F27" s="106">
        <f>H27+NPV(FD,I27:INDEX(I27:DC27,PAL))</f>
        <v>0</v>
      </c>
      <c r="G27" s="279">
        <f>SUMIF($H$5:$DC$5,"&lt;="&amp;PAL,$H27:$DC27)</f>
        <v>0</v>
      </c>
      <c r="H27" s="280">
        <v>0</v>
      </c>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280">
        <v>0</v>
      </c>
      <c r="AN27" s="280">
        <v>0</v>
      </c>
      <c r="AO27" s="280">
        <v>0</v>
      </c>
      <c r="AP27" s="280">
        <v>0</v>
      </c>
      <c r="AQ27" s="280">
        <v>0</v>
      </c>
      <c r="AR27" s="280">
        <v>0</v>
      </c>
      <c r="AS27" s="280">
        <v>0</v>
      </c>
      <c r="AT27" s="280">
        <v>0</v>
      </c>
      <c r="AU27" s="280">
        <v>0</v>
      </c>
      <c r="AV27" s="280">
        <v>0</v>
      </c>
      <c r="AW27" s="280">
        <v>0</v>
      </c>
      <c r="AX27" s="280">
        <v>0</v>
      </c>
      <c r="AY27" s="280">
        <v>0</v>
      </c>
      <c r="AZ27" s="280">
        <v>0</v>
      </c>
      <c r="BA27" s="280">
        <v>0</v>
      </c>
      <c r="BB27" s="280">
        <v>0</v>
      </c>
      <c r="BC27" s="280">
        <v>0</v>
      </c>
      <c r="BD27" s="280">
        <v>0</v>
      </c>
      <c r="BE27" s="280">
        <v>0</v>
      </c>
      <c r="BF27" s="280">
        <v>0</v>
      </c>
      <c r="BG27" s="280">
        <v>0</v>
      </c>
      <c r="BH27" s="280">
        <v>0</v>
      </c>
      <c r="BI27" s="280">
        <v>0</v>
      </c>
      <c r="BJ27" s="280">
        <v>0</v>
      </c>
      <c r="BK27" s="280">
        <v>0</v>
      </c>
      <c r="BL27" s="280">
        <v>0</v>
      </c>
      <c r="BM27" s="280">
        <v>0</v>
      </c>
      <c r="BN27" s="280">
        <v>0</v>
      </c>
      <c r="BO27" s="280">
        <v>0</v>
      </c>
      <c r="BP27" s="280">
        <v>0</v>
      </c>
      <c r="BQ27" s="280">
        <v>0</v>
      </c>
      <c r="BR27" s="280">
        <v>0</v>
      </c>
      <c r="BS27" s="280">
        <v>0</v>
      </c>
      <c r="BT27" s="280">
        <v>0</v>
      </c>
      <c r="BU27" s="280">
        <v>0</v>
      </c>
      <c r="BV27" s="280">
        <v>0</v>
      </c>
      <c r="BW27" s="280">
        <v>0</v>
      </c>
      <c r="BX27" s="280">
        <v>0</v>
      </c>
      <c r="BY27" s="280">
        <v>0</v>
      </c>
      <c r="BZ27" s="280">
        <v>0</v>
      </c>
      <c r="CA27" s="280">
        <v>0</v>
      </c>
      <c r="CB27" s="280">
        <v>0</v>
      </c>
      <c r="CC27" s="280">
        <v>0</v>
      </c>
      <c r="CD27" s="280">
        <v>0</v>
      </c>
      <c r="CE27" s="280">
        <v>0</v>
      </c>
      <c r="CF27" s="280">
        <v>0</v>
      </c>
      <c r="CG27" s="280">
        <v>0</v>
      </c>
      <c r="CH27" s="280">
        <v>0</v>
      </c>
      <c r="CI27" s="280">
        <v>0</v>
      </c>
      <c r="CJ27" s="280">
        <v>0</v>
      </c>
      <c r="CK27" s="280">
        <v>0</v>
      </c>
      <c r="CL27" s="280">
        <v>0</v>
      </c>
      <c r="CM27" s="280">
        <v>0</v>
      </c>
      <c r="CN27" s="280">
        <v>0</v>
      </c>
      <c r="CO27" s="280">
        <v>0</v>
      </c>
      <c r="CP27" s="280">
        <v>0</v>
      </c>
      <c r="CQ27" s="280">
        <v>0</v>
      </c>
      <c r="CR27" s="280">
        <v>0</v>
      </c>
      <c r="CS27" s="280">
        <v>0</v>
      </c>
      <c r="CT27" s="280">
        <v>0</v>
      </c>
      <c r="CU27" s="280">
        <v>0</v>
      </c>
      <c r="CV27" s="280">
        <v>0</v>
      </c>
      <c r="CW27" s="280">
        <v>0</v>
      </c>
      <c r="CX27" s="280">
        <v>0</v>
      </c>
      <c r="CY27" s="280">
        <v>0</v>
      </c>
      <c r="CZ27" s="280">
        <v>0</v>
      </c>
      <c r="DA27" s="280">
        <v>0</v>
      </c>
      <c r="DB27" s="280">
        <v>0</v>
      </c>
      <c r="DC27" s="280">
        <v>0</v>
      </c>
      <c r="DE27" s="71">
        <f t="shared" si="23"/>
        <v>0</v>
      </c>
      <c r="DF27" s="71">
        <f t="shared" si="19"/>
        <v>0</v>
      </c>
      <c r="DG27" s="1">
        <f t="shared" si="22"/>
        <v>21</v>
      </c>
      <c r="DH27" s="278">
        <v>0</v>
      </c>
    </row>
    <row r="28" spans="1:112" ht="15" hidden="1" customHeight="1">
      <c r="A28" s="210">
        <v>16</v>
      </c>
      <c r="B28" s="10" t="str">
        <f>$B$22&amp;"6."</f>
        <v>D.2.6.</v>
      </c>
      <c r="C28" s="274" t="s">
        <v>42</v>
      </c>
      <c r="D28" s="12"/>
      <c r="E28" s="332">
        <v>0.21</v>
      </c>
      <c r="F28" s="106">
        <f>H28+NPV(FD,I28:INDEX(I28:DC28,PAL))</f>
        <v>0</v>
      </c>
      <c r="G28" s="53">
        <f>SUMIF($H$5:$DC$5,"&lt;="&amp;PAL,$H28:$DC28)</f>
        <v>0</v>
      </c>
      <c r="H28" s="280">
        <v>0</v>
      </c>
      <c r="I28" s="280">
        <v>0</v>
      </c>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v>0</v>
      </c>
      <c r="BF28" s="280">
        <v>0</v>
      </c>
      <c r="BG28" s="280">
        <v>0</v>
      </c>
      <c r="BH28" s="280">
        <v>0</v>
      </c>
      <c r="BI28" s="280">
        <v>0</v>
      </c>
      <c r="BJ28" s="280">
        <v>0</v>
      </c>
      <c r="BK28" s="280">
        <v>0</v>
      </c>
      <c r="BL28" s="280">
        <v>0</v>
      </c>
      <c r="BM28" s="280">
        <v>0</v>
      </c>
      <c r="BN28" s="280">
        <v>0</v>
      </c>
      <c r="BO28" s="280">
        <v>0</v>
      </c>
      <c r="BP28" s="280">
        <v>0</v>
      </c>
      <c r="BQ28" s="280">
        <v>0</v>
      </c>
      <c r="BR28" s="280">
        <v>0</v>
      </c>
      <c r="BS28" s="280">
        <v>0</v>
      </c>
      <c r="BT28" s="280">
        <v>0</v>
      </c>
      <c r="BU28" s="280">
        <v>0</v>
      </c>
      <c r="BV28" s="280">
        <v>0</v>
      </c>
      <c r="BW28" s="280">
        <v>0</v>
      </c>
      <c r="BX28" s="280">
        <v>0</v>
      </c>
      <c r="BY28" s="280">
        <v>0</v>
      </c>
      <c r="BZ28" s="280">
        <v>0</v>
      </c>
      <c r="CA28" s="280">
        <v>0</v>
      </c>
      <c r="CB28" s="280">
        <v>0</v>
      </c>
      <c r="CC28" s="280">
        <v>0</v>
      </c>
      <c r="CD28" s="280">
        <v>0</v>
      </c>
      <c r="CE28" s="280">
        <v>0</v>
      </c>
      <c r="CF28" s="280">
        <v>0</v>
      </c>
      <c r="CG28" s="280">
        <v>0</v>
      </c>
      <c r="CH28" s="280">
        <v>0</v>
      </c>
      <c r="CI28" s="280">
        <v>0</v>
      </c>
      <c r="CJ28" s="280">
        <v>0</v>
      </c>
      <c r="CK28" s="280">
        <v>0</v>
      </c>
      <c r="CL28" s="280">
        <v>0</v>
      </c>
      <c r="CM28" s="280">
        <v>0</v>
      </c>
      <c r="CN28" s="280">
        <v>0</v>
      </c>
      <c r="CO28" s="280">
        <v>0</v>
      </c>
      <c r="CP28" s="280">
        <v>0</v>
      </c>
      <c r="CQ28" s="280">
        <v>0</v>
      </c>
      <c r="CR28" s="280">
        <v>0</v>
      </c>
      <c r="CS28" s="280">
        <v>0</v>
      </c>
      <c r="CT28" s="280">
        <v>0</v>
      </c>
      <c r="CU28" s="280">
        <v>0</v>
      </c>
      <c r="CV28" s="280">
        <v>0</v>
      </c>
      <c r="CW28" s="280">
        <v>0</v>
      </c>
      <c r="CX28" s="280">
        <v>0</v>
      </c>
      <c r="CY28" s="280">
        <v>0</v>
      </c>
      <c r="CZ28" s="280">
        <v>0</v>
      </c>
      <c r="DA28" s="280">
        <v>0</v>
      </c>
      <c r="DB28" s="280">
        <v>0</v>
      </c>
      <c r="DC28" s="280">
        <v>0</v>
      </c>
      <c r="DE28" s="71">
        <f t="shared" si="23"/>
        <v>0</v>
      </c>
      <c r="DF28" s="71">
        <f t="shared" si="19"/>
        <v>0</v>
      </c>
      <c r="DG28" s="1">
        <f t="shared" si="22"/>
        <v>21</v>
      </c>
      <c r="DH28" s="278">
        <v>0</v>
      </c>
    </row>
    <row r="29" spans="1:112" ht="15" hidden="1" customHeight="1">
      <c r="A29" s="210">
        <v>17</v>
      </c>
      <c r="B29" s="10" t="str">
        <f>$B$22&amp;"7."</f>
        <v>D.2.7.</v>
      </c>
      <c r="C29" s="274" t="s">
        <v>42</v>
      </c>
      <c r="D29" s="12"/>
      <c r="E29" s="332">
        <v>0.21</v>
      </c>
      <c r="F29" s="106">
        <f>H29+NPV(FD,I29:INDEX(I29:DC29,PAL))</f>
        <v>0</v>
      </c>
      <c r="G29" s="53">
        <f>SUMIF($H$5:$DC$5,"&lt;="&amp;PAL,$H29:$DC29)</f>
        <v>0</v>
      </c>
      <c r="H29" s="280">
        <v>0</v>
      </c>
      <c r="I29" s="280">
        <v>0</v>
      </c>
      <c r="J29" s="280">
        <v>0</v>
      </c>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0</v>
      </c>
      <c r="BD29" s="280">
        <v>0</v>
      </c>
      <c r="BE29" s="280">
        <v>0</v>
      </c>
      <c r="BF29" s="280">
        <v>0</v>
      </c>
      <c r="BG29" s="280">
        <v>0</v>
      </c>
      <c r="BH29" s="280">
        <v>0</v>
      </c>
      <c r="BI29" s="280">
        <v>0</v>
      </c>
      <c r="BJ29" s="280">
        <v>0</v>
      </c>
      <c r="BK29" s="280">
        <v>0</v>
      </c>
      <c r="BL29" s="280">
        <v>0</v>
      </c>
      <c r="BM29" s="280">
        <v>0</v>
      </c>
      <c r="BN29" s="280">
        <v>0</v>
      </c>
      <c r="BO29" s="280">
        <v>0</v>
      </c>
      <c r="BP29" s="280">
        <v>0</v>
      </c>
      <c r="BQ29" s="280">
        <v>0</v>
      </c>
      <c r="BR29" s="280">
        <v>0</v>
      </c>
      <c r="BS29" s="280">
        <v>0</v>
      </c>
      <c r="BT29" s="280">
        <v>0</v>
      </c>
      <c r="BU29" s="280">
        <v>0</v>
      </c>
      <c r="BV29" s="280">
        <v>0</v>
      </c>
      <c r="BW29" s="280">
        <v>0</v>
      </c>
      <c r="BX29" s="280">
        <v>0</v>
      </c>
      <c r="BY29" s="280">
        <v>0</v>
      </c>
      <c r="BZ29" s="280">
        <v>0</v>
      </c>
      <c r="CA29" s="280">
        <v>0</v>
      </c>
      <c r="CB29" s="280">
        <v>0</v>
      </c>
      <c r="CC29" s="280">
        <v>0</v>
      </c>
      <c r="CD29" s="280">
        <v>0</v>
      </c>
      <c r="CE29" s="280">
        <v>0</v>
      </c>
      <c r="CF29" s="280">
        <v>0</v>
      </c>
      <c r="CG29" s="280">
        <v>0</v>
      </c>
      <c r="CH29" s="280">
        <v>0</v>
      </c>
      <c r="CI29" s="280">
        <v>0</v>
      </c>
      <c r="CJ29" s="280">
        <v>0</v>
      </c>
      <c r="CK29" s="280">
        <v>0</v>
      </c>
      <c r="CL29" s="280">
        <v>0</v>
      </c>
      <c r="CM29" s="280">
        <v>0</v>
      </c>
      <c r="CN29" s="280">
        <v>0</v>
      </c>
      <c r="CO29" s="280">
        <v>0</v>
      </c>
      <c r="CP29" s="280">
        <v>0</v>
      </c>
      <c r="CQ29" s="280">
        <v>0</v>
      </c>
      <c r="CR29" s="280">
        <v>0</v>
      </c>
      <c r="CS29" s="280">
        <v>0</v>
      </c>
      <c r="CT29" s="280">
        <v>0</v>
      </c>
      <c r="CU29" s="280">
        <v>0</v>
      </c>
      <c r="CV29" s="280">
        <v>0</v>
      </c>
      <c r="CW29" s="280">
        <v>0</v>
      </c>
      <c r="CX29" s="280">
        <v>0</v>
      </c>
      <c r="CY29" s="280">
        <v>0</v>
      </c>
      <c r="CZ29" s="280">
        <v>0</v>
      </c>
      <c r="DA29" s="280">
        <v>0</v>
      </c>
      <c r="DB29" s="280">
        <v>0</v>
      </c>
      <c r="DC29" s="280">
        <v>0</v>
      </c>
      <c r="DE29" s="71">
        <f t="shared" si="23"/>
        <v>0</v>
      </c>
      <c r="DF29" s="71">
        <f t="shared" si="19"/>
        <v>0</v>
      </c>
      <c r="DG29" s="1">
        <f t="shared" si="22"/>
        <v>21</v>
      </c>
      <c r="DH29" s="278">
        <v>0</v>
      </c>
    </row>
    <row r="30" spans="1:112" ht="15" hidden="1" customHeight="1">
      <c r="A30" s="210">
        <v>18</v>
      </c>
      <c r="B30" s="10" t="str">
        <f>$B$22&amp;"8."</f>
        <v>D.2.8.</v>
      </c>
      <c r="C30" s="274" t="s">
        <v>42</v>
      </c>
      <c r="D30" s="24"/>
      <c r="E30" s="332">
        <v>0.21</v>
      </c>
      <c r="F30" s="106">
        <f>H30+NPV(FD,I30:INDEX(I30:DC30,PAL))</f>
        <v>0</v>
      </c>
      <c r="G30" s="53">
        <f>SUMIF($H$5:$DC$5,"&lt;="&amp;PAL,$H30:$DC30)</f>
        <v>0</v>
      </c>
      <c r="H30" s="280">
        <v>0</v>
      </c>
      <c r="I30" s="280">
        <v>0</v>
      </c>
      <c r="J30" s="280">
        <v>0</v>
      </c>
      <c r="K30" s="280">
        <v>0</v>
      </c>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280">
        <v>0</v>
      </c>
      <c r="AN30" s="280">
        <v>0</v>
      </c>
      <c r="AO30" s="280">
        <v>0</v>
      </c>
      <c r="AP30" s="280">
        <v>0</v>
      </c>
      <c r="AQ30" s="280">
        <v>0</v>
      </c>
      <c r="AR30" s="280">
        <v>0</v>
      </c>
      <c r="AS30" s="280">
        <v>0</v>
      </c>
      <c r="AT30" s="280">
        <v>0</v>
      </c>
      <c r="AU30" s="280">
        <v>0</v>
      </c>
      <c r="AV30" s="280">
        <v>0</v>
      </c>
      <c r="AW30" s="280">
        <v>0</v>
      </c>
      <c r="AX30" s="280">
        <v>0</v>
      </c>
      <c r="AY30" s="280">
        <v>0</v>
      </c>
      <c r="AZ30" s="280">
        <v>0</v>
      </c>
      <c r="BA30" s="280">
        <v>0</v>
      </c>
      <c r="BB30" s="280">
        <v>0</v>
      </c>
      <c r="BC30" s="280">
        <v>0</v>
      </c>
      <c r="BD30" s="280">
        <v>0</v>
      </c>
      <c r="BE30" s="280">
        <v>0</v>
      </c>
      <c r="BF30" s="280">
        <v>0</v>
      </c>
      <c r="BG30" s="280">
        <v>0</v>
      </c>
      <c r="BH30" s="280">
        <v>0</v>
      </c>
      <c r="BI30" s="280">
        <v>0</v>
      </c>
      <c r="BJ30" s="280">
        <v>0</v>
      </c>
      <c r="BK30" s="280">
        <v>0</v>
      </c>
      <c r="BL30" s="280">
        <v>0</v>
      </c>
      <c r="BM30" s="280">
        <v>0</v>
      </c>
      <c r="BN30" s="280">
        <v>0</v>
      </c>
      <c r="BO30" s="280">
        <v>0</v>
      </c>
      <c r="BP30" s="280">
        <v>0</v>
      </c>
      <c r="BQ30" s="280">
        <v>0</v>
      </c>
      <c r="BR30" s="280">
        <v>0</v>
      </c>
      <c r="BS30" s="280">
        <v>0</v>
      </c>
      <c r="BT30" s="280">
        <v>0</v>
      </c>
      <c r="BU30" s="280">
        <v>0</v>
      </c>
      <c r="BV30" s="280">
        <v>0</v>
      </c>
      <c r="BW30" s="280">
        <v>0</v>
      </c>
      <c r="BX30" s="280">
        <v>0</v>
      </c>
      <c r="BY30" s="280">
        <v>0</v>
      </c>
      <c r="BZ30" s="280">
        <v>0</v>
      </c>
      <c r="CA30" s="280">
        <v>0</v>
      </c>
      <c r="CB30" s="280">
        <v>0</v>
      </c>
      <c r="CC30" s="280">
        <v>0</v>
      </c>
      <c r="CD30" s="280">
        <v>0</v>
      </c>
      <c r="CE30" s="280">
        <v>0</v>
      </c>
      <c r="CF30" s="280">
        <v>0</v>
      </c>
      <c r="CG30" s="280">
        <v>0</v>
      </c>
      <c r="CH30" s="280">
        <v>0</v>
      </c>
      <c r="CI30" s="280">
        <v>0</v>
      </c>
      <c r="CJ30" s="280">
        <v>0</v>
      </c>
      <c r="CK30" s="280">
        <v>0</v>
      </c>
      <c r="CL30" s="280">
        <v>0</v>
      </c>
      <c r="CM30" s="280">
        <v>0</v>
      </c>
      <c r="CN30" s="280">
        <v>0</v>
      </c>
      <c r="CO30" s="280">
        <v>0</v>
      </c>
      <c r="CP30" s="280">
        <v>0</v>
      </c>
      <c r="CQ30" s="280">
        <v>0</v>
      </c>
      <c r="CR30" s="280">
        <v>0</v>
      </c>
      <c r="CS30" s="280">
        <v>0</v>
      </c>
      <c r="CT30" s="280">
        <v>0</v>
      </c>
      <c r="CU30" s="280">
        <v>0</v>
      </c>
      <c r="CV30" s="280">
        <v>0</v>
      </c>
      <c r="CW30" s="280">
        <v>0</v>
      </c>
      <c r="CX30" s="280">
        <v>0</v>
      </c>
      <c r="CY30" s="280">
        <v>0</v>
      </c>
      <c r="CZ30" s="280">
        <v>0</v>
      </c>
      <c r="DA30" s="280">
        <v>0</v>
      </c>
      <c r="DB30" s="280">
        <v>0</v>
      </c>
      <c r="DC30" s="280">
        <v>0</v>
      </c>
      <c r="DE30" s="71">
        <f t="shared" si="23"/>
        <v>0</v>
      </c>
      <c r="DF30" s="71">
        <f t="shared" si="19"/>
        <v>0</v>
      </c>
      <c r="DG30" s="1">
        <f t="shared" si="22"/>
        <v>21</v>
      </c>
      <c r="DH30" s="278">
        <v>0</v>
      </c>
    </row>
    <row r="31" spans="1:112" ht="15" hidden="1" customHeight="1">
      <c r="A31" s="210">
        <v>19</v>
      </c>
      <c r="B31" s="10" t="str">
        <f>$B$22&amp;"9."</f>
        <v>D.2.9.</v>
      </c>
      <c r="C31" s="267" t="s">
        <v>155</v>
      </c>
      <c r="D31" s="24"/>
      <c r="E31" s="332">
        <v>0.21</v>
      </c>
      <c r="F31" s="106">
        <f>H31+NPV(FD,I31:INDEX(I31:DC31,PAL))</f>
        <v>0</v>
      </c>
      <c r="G31" s="53">
        <f>SUMIF($H$5:$DC$5,"&lt;="&amp;PAL,$H31:$DC31)</f>
        <v>0</v>
      </c>
      <c r="H31" s="276">
        <v>0</v>
      </c>
      <c r="I31" s="276">
        <v>0</v>
      </c>
      <c r="J31" s="276">
        <v>0</v>
      </c>
      <c r="K31" s="276">
        <v>0</v>
      </c>
      <c r="L31" s="276">
        <v>0</v>
      </c>
      <c r="M31" s="276">
        <v>0</v>
      </c>
      <c r="N31" s="276">
        <v>0</v>
      </c>
      <c r="O31" s="276">
        <v>0</v>
      </c>
      <c r="P31" s="276">
        <v>0</v>
      </c>
      <c r="Q31" s="277">
        <v>0</v>
      </c>
      <c r="R31" s="277">
        <v>0</v>
      </c>
      <c r="S31" s="277">
        <v>0</v>
      </c>
      <c r="T31" s="277">
        <v>0</v>
      </c>
      <c r="U31" s="277">
        <v>0</v>
      </c>
      <c r="V31" s="277">
        <v>0</v>
      </c>
      <c r="W31" s="277">
        <v>0</v>
      </c>
      <c r="X31" s="277">
        <v>0</v>
      </c>
      <c r="Y31" s="277">
        <v>0</v>
      </c>
      <c r="Z31" s="277">
        <v>0</v>
      </c>
      <c r="AA31" s="277">
        <v>0</v>
      </c>
      <c r="AB31" s="277">
        <v>0</v>
      </c>
      <c r="AC31" s="277">
        <v>0</v>
      </c>
      <c r="AD31" s="277">
        <v>0</v>
      </c>
      <c r="AE31" s="277">
        <v>0</v>
      </c>
      <c r="AF31" s="277">
        <v>0</v>
      </c>
      <c r="AG31" s="277">
        <v>0</v>
      </c>
      <c r="AH31" s="277">
        <v>0</v>
      </c>
      <c r="AI31" s="277">
        <v>0</v>
      </c>
      <c r="AJ31" s="277">
        <v>0</v>
      </c>
      <c r="AK31" s="277">
        <v>0</v>
      </c>
      <c r="AL31" s="277">
        <v>0</v>
      </c>
      <c r="AM31" s="277">
        <v>0</v>
      </c>
      <c r="AN31" s="277">
        <v>0</v>
      </c>
      <c r="AO31" s="277">
        <v>0</v>
      </c>
      <c r="AP31" s="277">
        <v>0</v>
      </c>
      <c r="AQ31" s="277">
        <v>0</v>
      </c>
      <c r="AR31" s="277">
        <v>0</v>
      </c>
      <c r="AS31" s="277">
        <v>0</v>
      </c>
      <c r="AT31" s="277">
        <v>0</v>
      </c>
      <c r="AU31" s="277">
        <v>0</v>
      </c>
      <c r="AV31" s="277">
        <v>0</v>
      </c>
      <c r="AW31" s="277">
        <v>0</v>
      </c>
      <c r="AX31" s="277">
        <v>0</v>
      </c>
      <c r="AY31" s="277">
        <v>0</v>
      </c>
      <c r="AZ31" s="277">
        <v>0</v>
      </c>
      <c r="BA31" s="277">
        <v>0</v>
      </c>
      <c r="BB31" s="277">
        <v>0</v>
      </c>
      <c r="BC31" s="277">
        <v>0</v>
      </c>
      <c r="BD31" s="277">
        <v>0</v>
      </c>
      <c r="BE31" s="277">
        <v>0</v>
      </c>
      <c r="BF31" s="277">
        <v>0</v>
      </c>
      <c r="BG31" s="277">
        <v>0</v>
      </c>
      <c r="BH31" s="277">
        <v>0</v>
      </c>
      <c r="BI31" s="277">
        <v>0</v>
      </c>
      <c r="BJ31" s="277">
        <v>0</v>
      </c>
      <c r="BK31" s="277">
        <v>0</v>
      </c>
      <c r="BL31" s="277">
        <v>0</v>
      </c>
      <c r="BM31" s="277">
        <v>0</v>
      </c>
      <c r="BN31" s="277">
        <v>0</v>
      </c>
      <c r="BO31" s="277">
        <v>0</v>
      </c>
      <c r="BP31" s="277">
        <v>0</v>
      </c>
      <c r="BQ31" s="277">
        <v>0</v>
      </c>
      <c r="BR31" s="277">
        <v>0</v>
      </c>
      <c r="BS31" s="277">
        <v>0</v>
      </c>
      <c r="BT31" s="277">
        <v>0</v>
      </c>
      <c r="BU31" s="277">
        <v>0</v>
      </c>
      <c r="BV31" s="277">
        <v>0</v>
      </c>
      <c r="BW31" s="277">
        <v>0</v>
      </c>
      <c r="BX31" s="277">
        <v>0</v>
      </c>
      <c r="BY31" s="277">
        <v>0</v>
      </c>
      <c r="BZ31" s="277">
        <v>0</v>
      </c>
      <c r="CA31" s="277">
        <v>0</v>
      </c>
      <c r="CB31" s="277">
        <v>0</v>
      </c>
      <c r="CC31" s="277">
        <v>0</v>
      </c>
      <c r="CD31" s="277">
        <v>0</v>
      </c>
      <c r="CE31" s="277">
        <v>0</v>
      </c>
      <c r="CF31" s="277">
        <v>0</v>
      </c>
      <c r="CG31" s="277">
        <v>0</v>
      </c>
      <c r="CH31" s="277">
        <v>0</v>
      </c>
      <c r="CI31" s="277">
        <v>0</v>
      </c>
      <c r="CJ31" s="277">
        <v>0</v>
      </c>
      <c r="CK31" s="277">
        <v>0</v>
      </c>
      <c r="CL31" s="277">
        <v>0</v>
      </c>
      <c r="CM31" s="277">
        <v>0</v>
      </c>
      <c r="CN31" s="277">
        <v>0</v>
      </c>
      <c r="CO31" s="277">
        <v>0</v>
      </c>
      <c r="CP31" s="277">
        <v>0</v>
      </c>
      <c r="CQ31" s="277">
        <v>0</v>
      </c>
      <c r="CR31" s="277">
        <v>0</v>
      </c>
      <c r="CS31" s="277">
        <v>0</v>
      </c>
      <c r="CT31" s="277">
        <v>0</v>
      </c>
      <c r="CU31" s="277">
        <v>0</v>
      </c>
      <c r="CV31" s="277">
        <v>0</v>
      </c>
      <c r="CW31" s="277">
        <v>0</v>
      </c>
      <c r="CX31" s="277">
        <v>0</v>
      </c>
      <c r="CY31" s="277">
        <v>0</v>
      </c>
      <c r="CZ31" s="277">
        <v>0</v>
      </c>
      <c r="DA31" s="277">
        <v>0</v>
      </c>
      <c r="DB31" s="277">
        <v>0</v>
      </c>
      <c r="DC31" s="277">
        <v>0</v>
      </c>
      <c r="DE31" s="71">
        <f t="shared" si="23"/>
        <v>0</v>
      </c>
      <c r="DF31" s="71">
        <f t="shared" si="19"/>
        <v>0</v>
      </c>
      <c r="DG31" s="1">
        <f t="shared" si="22"/>
        <v>21</v>
      </c>
      <c r="DH31" s="278">
        <v>0</v>
      </c>
    </row>
    <row r="32" spans="1:112" ht="15" hidden="1" customHeight="1">
      <c r="A32" s="210">
        <v>20</v>
      </c>
      <c r="B32" s="10" t="str">
        <f>$B$22&amp;"L."</f>
        <v>D.2.L.</v>
      </c>
      <c r="C32" s="267" t="s">
        <v>16</v>
      </c>
      <c r="D32" s="24"/>
      <c r="E32" s="332">
        <v>0.21</v>
      </c>
      <c r="F32" s="106">
        <f>H32+NPV(FD,I32:INDEX(I32:DC32,PAL))</f>
        <v>0</v>
      </c>
      <c r="G32" s="53">
        <f>SUMIF($H$5:$DC$5,"&lt;="&amp;PAL,$H32:$DC32)</f>
        <v>0</v>
      </c>
      <c r="H32" s="276">
        <v>0</v>
      </c>
      <c r="I32" s="276">
        <v>0</v>
      </c>
      <c r="J32" s="276">
        <v>0</v>
      </c>
      <c r="K32" s="276">
        <v>0</v>
      </c>
      <c r="L32" s="276">
        <v>0</v>
      </c>
      <c r="M32" s="276">
        <v>0</v>
      </c>
      <c r="N32" s="276">
        <v>0</v>
      </c>
      <c r="O32" s="276">
        <v>0</v>
      </c>
      <c r="P32" s="276">
        <v>0</v>
      </c>
      <c r="Q32" s="276">
        <v>0</v>
      </c>
      <c r="R32" s="276">
        <v>0</v>
      </c>
      <c r="S32" s="276">
        <v>0</v>
      </c>
      <c r="T32" s="276">
        <v>0</v>
      </c>
      <c r="U32" s="276">
        <v>0</v>
      </c>
      <c r="V32" s="276">
        <v>0</v>
      </c>
      <c r="W32" s="276">
        <v>0</v>
      </c>
      <c r="X32" s="276">
        <v>0</v>
      </c>
      <c r="Y32" s="276">
        <v>0</v>
      </c>
      <c r="Z32" s="276">
        <v>0</v>
      </c>
      <c r="AA32" s="276">
        <v>0</v>
      </c>
      <c r="AB32" s="277">
        <v>0</v>
      </c>
      <c r="AC32" s="276">
        <v>0</v>
      </c>
      <c r="AD32" s="276">
        <v>0</v>
      </c>
      <c r="AE32" s="276">
        <v>0</v>
      </c>
      <c r="AF32" s="276">
        <v>0</v>
      </c>
      <c r="AG32" s="276">
        <v>0</v>
      </c>
      <c r="AH32" s="276">
        <v>0</v>
      </c>
      <c r="AI32" s="276">
        <v>0</v>
      </c>
      <c r="AJ32" s="276">
        <v>0</v>
      </c>
      <c r="AK32" s="276">
        <v>0</v>
      </c>
      <c r="AL32" s="276">
        <v>0</v>
      </c>
      <c r="AM32" s="276">
        <v>0</v>
      </c>
      <c r="AN32" s="276">
        <v>0</v>
      </c>
      <c r="AO32" s="276">
        <v>0</v>
      </c>
      <c r="AP32" s="276">
        <v>0</v>
      </c>
      <c r="AQ32" s="276">
        <v>0</v>
      </c>
      <c r="AR32" s="276">
        <v>0</v>
      </c>
      <c r="AS32" s="276">
        <v>0</v>
      </c>
      <c r="AT32" s="276">
        <v>0</v>
      </c>
      <c r="AU32" s="276">
        <v>0</v>
      </c>
      <c r="AV32" s="276">
        <v>0</v>
      </c>
      <c r="AW32" s="276">
        <v>0</v>
      </c>
      <c r="AX32" s="276">
        <v>0</v>
      </c>
      <c r="AY32" s="276">
        <v>0</v>
      </c>
      <c r="AZ32" s="276">
        <v>0</v>
      </c>
      <c r="BA32" s="276">
        <v>0</v>
      </c>
      <c r="BB32" s="276">
        <v>0</v>
      </c>
      <c r="BC32" s="276">
        <v>0</v>
      </c>
      <c r="BD32" s="276">
        <v>0</v>
      </c>
      <c r="BE32" s="276">
        <v>0</v>
      </c>
      <c r="BF32" s="276">
        <v>0</v>
      </c>
      <c r="BG32" s="276">
        <v>0</v>
      </c>
      <c r="BH32" s="276">
        <v>0</v>
      </c>
      <c r="BI32" s="276">
        <v>0</v>
      </c>
      <c r="BJ32" s="276">
        <v>0</v>
      </c>
      <c r="BK32" s="276">
        <v>0</v>
      </c>
      <c r="BL32" s="276">
        <v>0</v>
      </c>
      <c r="BM32" s="276">
        <v>0</v>
      </c>
      <c r="BN32" s="276">
        <v>0</v>
      </c>
      <c r="BO32" s="276">
        <v>0</v>
      </c>
      <c r="BP32" s="276">
        <v>0</v>
      </c>
      <c r="BQ32" s="276">
        <v>0</v>
      </c>
      <c r="BR32" s="276">
        <v>0</v>
      </c>
      <c r="BS32" s="276">
        <v>0</v>
      </c>
      <c r="BT32" s="276">
        <v>0</v>
      </c>
      <c r="BU32" s="276">
        <v>0</v>
      </c>
      <c r="BV32" s="276">
        <v>0</v>
      </c>
      <c r="BW32" s="276">
        <v>0</v>
      </c>
      <c r="BX32" s="276">
        <v>0</v>
      </c>
      <c r="BY32" s="276">
        <v>0</v>
      </c>
      <c r="BZ32" s="276">
        <v>0</v>
      </c>
      <c r="CA32" s="276">
        <v>0</v>
      </c>
      <c r="CB32" s="276">
        <v>0</v>
      </c>
      <c r="CC32" s="276">
        <v>0</v>
      </c>
      <c r="CD32" s="276">
        <v>0</v>
      </c>
      <c r="CE32" s="276">
        <v>0</v>
      </c>
      <c r="CF32" s="276">
        <v>0</v>
      </c>
      <c r="CG32" s="276">
        <v>0</v>
      </c>
      <c r="CH32" s="276">
        <v>0</v>
      </c>
      <c r="CI32" s="276">
        <v>0</v>
      </c>
      <c r="CJ32" s="276">
        <v>0</v>
      </c>
      <c r="CK32" s="276">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7">
        <v>0</v>
      </c>
      <c r="DE32" s="71">
        <f t="shared" si="23"/>
        <v>0</v>
      </c>
      <c r="DF32" s="71">
        <f t="shared" si="19"/>
        <v>0</v>
      </c>
      <c r="DG32" s="261">
        <f t="shared" si="22"/>
        <v>21</v>
      </c>
      <c r="DH32" s="261">
        <f>DG32/(100+DG32)</f>
        <v>0.17355371900826447</v>
      </c>
    </row>
    <row r="33" spans="1:112" ht="15" hidden="1" customHeight="1">
      <c r="A33" s="210">
        <v>21</v>
      </c>
      <c r="B33" s="55" t="s">
        <v>23</v>
      </c>
      <c r="C33" s="268" t="s">
        <v>1</v>
      </c>
      <c r="D33" s="8"/>
      <c r="E33" s="331"/>
      <c r="F33" s="17">
        <f>SUM(F34:F41)+F42</f>
        <v>0</v>
      </c>
      <c r="G33" s="53">
        <f>SUMIF($H$5:$DC$5,"&lt;="&amp;PAL,$H33:$DC33)</f>
        <v>0</v>
      </c>
      <c r="H33" s="17">
        <f>SUM(H34:H41)+H42</f>
        <v>0</v>
      </c>
      <c r="I33" s="17">
        <f t="shared" ref="I33:BT33" si="24">SUM(I34:I41)+I42</f>
        <v>0</v>
      </c>
      <c r="J33" s="17">
        <f t="shared" si="24"/>
        <v>0</v>
      </c>
      <c r="K33" s="17">
        <f t="shared" si="24"/>
        <v>0</v>
      </c>
      <c r="L33" s="17">
        <f t="shared" si="24"/>
        <v>0</v>
      </c>
      <c r="M33" s="17">
        <f t="shared" si="24"/>
        <v>0</v>
      </c>
      <c r="N33" s="17">
        <f t="shared" si="24"/>
        <v>0</v>
      </c>
      <c r="O33" s="17">
        <f t="shared" si="24"/>
        <v>0</v>
      </c>
      <c r="P33" s="17">
        <f t="shared" si="24"/>
        <v>0</v>
      </c>
      <c r="Q33" s="17">
        <f t="shared" si="24"/>
        <v>0</v>
      </c>
      <c r="R33" s="17">
        <f t="shared" si="24"/>
        <v>0</v>
      </c>
      <c r="S33" s="17">
        <f t="shared" si="24"/>
        <v>0</v>
      </c>
      <c r="T33" s="17">
        <f t="shared" si="24"/>
        <v>0</v>
      </c>
      <c r="U33" s="17">
        <f t="shared" si="24"/>
        <v>0</v>
      </c>
      <c r="V33" s="17">
        <f t="shared" si="24"/>
        <v>0</v>
      </c>
      <c r="W33" s="17">
        <f t="shared" si="24"/>
        <v>0</v>
      </c>
      <c r="X33" s="17">
        <f t="shared" si="24"/>
        <v>0</v>
      </c>
      <c r="Y33" s="17">
        <f t="shared" si="24"/>
        <v>0</v>
      </c>
      <c r="Z33" s="17">
        <f t="shared" si="24"/>
        <v>0</v>
      </c>
      <c r="AA33" s="17">
        <f t="shared" si="24"/>
        <v>0</v>
      </c>
      <c r="AB33" s="17">
        <f t="shared" si="24"/>
        <v>0</v>
      </c>
      <c r="AC33" s="17">
        <f t="shared" si="24"/>
        <v>0</v>
      </c>
      <c r="AD33" s="17">
        <f t="shared" si="24"/>
        <v>0</v>
      </c>
      <c r="AE33" s="17">
        <f t="shared" si="24"/>
        <v>0</v>
      </c>
      <c r="AF33" s="17">
        <f t="shared" si="24"/>
        <v>0</v>
      </c>
      <c r="AG33" s="17">
        <f t="shared" si="24"/>
        <v>0</v>
      </c>
      <c r="AH33" s="17">
        <f t="shared" si="24"/>
        <v>0</v>
      </c>
      <c r="AI33" s="17">
        <f t="shared" si="24"/>
        <v>0</v>
      </c>
      <c r="AJ33" s="17">
        <f t="shared" si="24"/>
        <v>0</v>
      </c>
      <c r="AK33" s="17">
        <f t="shared" si="24"/>
        <v>0</v>
      </c>
      <c r="AL33" s="17">
        <f t="shared" si="24"/>
        <v>0</v>
      </c>
      <c r="AM33" s="17">
        <f t="shared" si="24"/>
        <v>0</v>
      </c>
      <c r="AN33" s="17">
        <f t="shared" si="24"/>
        <v>0</v>
      </c>
      <c r="AO33" s="17">
        <f t="shared" si="24"/>
        <v>0</v>
      </c>
      <c r="AP33" s="17">
        <f t="shared" si="24"/>
        <v>0</v>
      </c>
      <c r="AQ33" s="17">
        <f t="shared" si="24"/>
        <v>0</v>
      </c>
      <c r="AR33" s="17">
        <f t="shared" si="24"/>
        <v>0</v>
      </c>
      <c r="AS33" s="17">
        <f t="shared" si="24"/>
        <v>0</v>
      </c>
      <c r="AT33" s="17">
        <f t="shared" si="24"/>
        <v>0</v>
      </c>
      <c r="AU33" s="17">
        <f t="shared" si="24"/>
        <v>0</v>
      </c>
      <c r="AV33" s="17">
        <f t="shared" si="24"/>
        <v>0</v>
      </c>
      <c r="AW33" s="17">
        <f t="shared" si="24"/>
        <v>0</v>
      </c>
      <c r="AX33" s="17">
        <f t="shared" si="24"/>
        <v>0</v>
      </c>
      <c r="AY33" s="17">
        <f t="shared" si="24"/>
        <v>0</v>
      </c>
      <c r="AZ33" s="17">
        <f t="shared" si="24"/>
        <v>0</v>
      </c>
      <c r="BA33" s="17">
        <f t="shared" si="24"/>
        <v>0</v>
      </c>
      <c r="BB33" s="17">
        <f t="shared" si="24"/>
        <v>0</v>
      </c>
      <c r="BC33" s="17">
        <f t="shared" si="24"/>
        <v>0</v>
      </c>
      <c r="BD33" s="17">
        <f t="shared" si="24"/>
        <v>0</v>
      </c>
      <c r="BE33" s="17">
        <f t="shared" si="24"/>
        <v>0</v>
      </c>
      <c r="BF33" s="17">
        <f t="shared" si="24"/>
        <v>0</v>
      </c>
      <c r="BG33" s="17">
        <f t="shared" si="24"/>
        <v>0</v>
      </c>
      <c r="BH33" s="17">
        <f t="shared" si="24"/>
        <v>0</v>
      </c>
      <c r="BI33" s="17">
        <f t="shared" si="24"/>
        <v>0</v>
      </c>
      <c r="BJ33" s="17">
        <f t="shared" si="24"/>
        <v>0</v>
      </c>
      <c r="BK33" s="17">
        <f t="shared" si="24"/>
        <v>0</v>
      </c>
      <c r="BL33" s="17">
        <f t="shared" si="24"/>
        <v>0</v>
      </c>
      <c r="BM33" s="17">
        <f t="shared" si="24"/>
        <v>0</v>
      </c>
      <c r="BN33" s="17">
        <f t="shared" si="24"/>
        <v>0</v>
      </c>
      <c r="BO33" s="17">
        <f t="shared" si="24"/>
        <v>0</v>
      </c>
      <c r="BP33" s="17">
        <f t="shared" si="24"/>
        <v>0</v>
      </c>
      <c r="BQ33" s="17">
        <f t="shared" si="24"/>
        <v>0</v>
      </c>
      <c r="BR33" s="17">
        <f t="shared" si="24"/>
        <v>0</v>
      </c>
      <c r="BS33" s="17">
        <f t="shared" si="24"/>
        <v>0</v>
      </c>
      <c r="BT33" s="17">
        <f t="shared" si="24"/>
        <v>0</v>
      </c>
      <c r="BU33" s="17">
        <f t="shared" ref="BU33:DC33" si="25">SUM(BU34:BU41)+BU42</f>
        <v>0</v>
      </c>
      <c r="BV33" s="17">
        <f t="shared" si="25"/>
        <v>0</v>
      </c>
      <c r="BW33" s="17">
        <f t="shared" si="25"/>
        <v>0</v>
      </c>
      <c r="BX33" s="17">
        <f t="shared" si="25"/>
        <v>0</v>
      </c>
      <c r="BY33" s="17">
        <f t="shared" si="25"/>
        <v>0</v>
      </c>
      <c r="BZ33" s="17">
        <f t="shared" si="25"/>
        <v>0</v>
      </c>
      <c r="CA33" s="17">
        <f t="shared" si="25"/>
        <v>0</v>
      </c>
      <c r="CB33" s="17">
        <f t="shared" si="25"/>
        <v>0</v>
      </c>
      <c r="CC33" s="17">
        <f t="shared" si="25"/>
        <v>0</v>
      </c>
      <c r="CD33" s="17">
        <f t="shared" si="25"/>
        <v>0</v>
      </c>
      <c r="CE33" s="17">
        <f t="shared" si="25"/>
        <v>0</v>
      </c>
      <c r="CF33" s="17">
        <f t="shared" si="25"/>
        <v>0</v>
      </c>
      <c r="CG33" s="17">
        <f t="shared" si="25"/>
        <v>0</v>
      </c>
      <c r="CH33" s="17">
        <f t="shared" si="25"/>
        <v>0</v>
      </c>
      <c r="CI33" s="17">
        <f t="shared" si="25"/>
        <v>0</v>
      </c>
      <c r="CJ33" s="17">
        <f t="shared" si="25"/>
        <v>0</v>
      </c>
      <c r="CK33" s="17">
        <f t="shared" si="25"/>
        <v>0</v>
      </c>
      <c r="CL33" s="17">
        <f t="shared" si="25"/>
        <v>0</v>
      </c>
      <c r="CM33" s="17">
        <f t="shared" si="25"/>
        <v>0</v>
      </c>
      <c r="CN33" s="17">
        <f t="shared" si="25"/>
        <v>0</v>
      </c>
      <c r="CO33" s="17">
        <f t="shared" si="25"/>
        <v>0</v>
      </c>
      <c r="CP33" s="17">
        <f t="shared" si="25"/>
        <v>0</v>
      </c>
      <c r="CQ33" s="17">
        <f t="shared" si="25"/>
        <v>0</v>
      </c>
      <c r="CR33" s="17">
        <f t="shared" si="25"/>
        <v>0</v>
      </c>
      <c r="CS33" s="17">
        <f t="shared" si="25"/>
        <v>0</v>
      </c>
      <c r="CT33" s="17">
        <f t="shared" si="25"/>
        <v>0</v>
      </c>
      <c r="CU33" s="17">
        <f t="shared" si="25"/>
        <v>0</v>
      </c>
      <c r="CV33" s="17">
        <f t="shared" si="25"/>
        <v>0</v>
      </c>
      <c r="CW33" s="17">
        <f t="shared" si="25"/>
        <v>0</v>
      </c>
      <c r="CX33" s="17">
        <f t="shared" si="25"/>
        <v>0</v>
      </c>
      <c r="CY33" s="17">
        <f t="shared" si="25"/>
        <v>0</v>
      </c>
      <c r="CZ33" s="17">
        <f t="shared" si="25"/>
        <v>0</v>
      </c>
      <c r="DA33" s="17">
        <f t="shared" si="25"/>
        <v>0</v>
      </c>
      <c r="DB33" s="17">
        <f t="shared" si="25"/>
        <v>0</v>
      </c>
      <c r="DC33" s="17">
        <f t="shared" si="25"/>
        <v>0</v>
      </c>
      <c r="DF33" s="71">
        <f t="shared" si="19"/>
        <v>0</v>
      </c>
    </row>
    <row r="34" spans="1:112" ht="14.4" hidden="1">
      <c r="A34" s="210">
        <v>22</v>
      </c>
      <c r="B34" s="10" t="str">
        <f>$B$33&amp;"1."</f>
        <v>D.3.1.</v>
      </c>
      <c r="C34" s="274" t="s">
        <v>42</v>
      </c>
      <c r="D34" s="12"/>
      <c r="E34" s="332">
        <v>0.21</v>
      </c>
      <c r="F34" s="106">
        <f>H34+NPV(FD,I34:INDEX(I34:DC34,PAL))</f>
        <v>0</v>
      </c>
      <c r="G34" s="53">
        <f>SUMIF($H$5:$DC$5,"&lt;="&amp;PAL,$H34:$DC34)</f>
        <v>0</v>
      </c>
      <c r="H34" s="280">
        <v>0</v>
      </c>
      <c r="I34" s="280">
        <v>0</v>
      </c>
      <c r="J34" s="280">
        <v>0</v>
      </c>
      <c r="K34" s="280">
        <v>0</v>
      </c>
      <c r="L34" s="280">
        <v>0</v>
      </c>
      <c r="M34" s="280">
        <v>0</v>
      </c>
      <c r="N34" s="280">
        <v>0</v>
      </c>
      <c r="O34" s="280">
        <v>0</v>
      </c>
      <c r="P34" s="280">
        <v>0</v>
      </c>
      <c r="Q34" s="280">
        <v>0</v>
      </c>
      <c r="R34" s="280">
        <v>0</v>
      </c>
      <c r="S34" s="280">
        <v>0</v>
      </c>
      <c r="T34" s="280">
        <v>0</v>
      </c>
      <c r="U34" s="280">
        <v>0</v>
      </c>
      <c r="V34" s="280">
        <v>0</v>
      </c>
      <c r="W34" s="280">
        <v>0</v>
      </c>
      <c r="X34" s="280">
        <v>0</v>
      </c>
      <c r="Y34" s="280">
        <v>0</v>
      </c>
      <c r="Z34" s="280">
        <v>0</v>
      </c>
      <c r="AA34" s="280">
        <v>0</v>
      </c>
      <c r="AB34" s="56">
        <v>0</v>
      </c>
      <c r="AC34" s="56">
        <v>0</v>
      </c>
      <c r="AD34" s="56">
        <v>0</v>
      </c>
      <c r="AE34" s="56">
        <v>0</v>
      </c>
      <c r="AF34" s="56">
        <v>0</v>
      </c>
      <c r="AG34" s="56">
        <v>0</v>
      </c>
      <c r="AH34" s="56">
        <v>0</v>
      </c>
      <c r="AI34" s="56">
        <v>0</v>
      </c>
      <c r="AJ34" s="56">
        <v>0</v>
      </c>
      <c r="AK34" s="56">
        <v>0</v>
      </c>
      <c r="AL34" s="56">
        <v>0</v>
      </c>
      <c r="AM34" s="56">
        <v>0</v>
      </c>
      <c r="AN34" s="56">
        <v>0</v>
      </c>
      <c r="AO34" s="56">
        <v>0</v>
      </c>
      <c r="AP34" s="56">
        <v>0</v>
      </c>
      <c r="AQ34" s="56">
        <v>0</v>
      </c>
      <c r="AR34" s="56">
        <v>0</v>
      </c>
      <c r="AS34" s="56">
        <v>0</v>
      </c>
      <c r="AT34" s="56">
        <v>0</v>
      </c>
      <c r="AU34" s="56">
        <v>0</v>
      </c>
      <c r="AV34" s="56">
        <v>0</v>
      </c>
      <c r="AW34" s="56">
        <v>0</v>
      </c>
      <c r="AX34" s="56">
        <v>0</v>
      </c>
      <c r="AY34" s="56">
        <v>0</v>
      </c>
      <c r="AZ34" s="56">
        <v>0</v>
      </c>
      <c r="BA34" s="56">
        <v>0</v>
      </c>
      <c r="BB34" s="56">
        <v>0</v>
      </c>
      <c r="BC34" s="56">
        <v>0</v>
      </c>
      <c r="BD34" s="56">
        <v>0</v>
      </c>
      <c r="BE34" s="56">
        <v>0</v>
      </c>
      <c r="BF34" s="56">
        <v>0</v>
      </c>
      <c r="BG34" s="56">
        <v>0</v>
      </c>
      <c r="BH34" s="56">
        <v>0</v>
      </c>
      <c r="BI34" s="56">
        <v>0</v>
      </c>
      <c r="BJ34" s="56">
        <v>0</v>
      </c>
      <c r="BK34" s="56">
        <v>0</v>
      </c>
      <c r="BL34" s="56">
        <v>0</v>
      </c>
      <c r="BM34" s="56">
        <v>0</v>
      </c>
      <c r="BN34" s="56">
        <v>0</v>
      </c>
      <c r="BO34" s="56">
        <v>0</v>
      </c>
      <c r="BP34" s="56">
        <v>0</v>
      </c>
      <c r="BQ34" s="56">
        <v>0</v>
      </c>
      <c r="BR34" s="56">
        <v>0</v>
      </c>
      <c r="BS34" s="56">
        <v>0</v>
      </c>
      <c r="BT34" s="56">
        <v>0</v>
      </c>
      <c r="BU34" s="56">
        <v>0</v>
      </c>
      <c r="BV34" s="56">
        <v>0</v>
      </c>
      <c r="BW34" s="56">
        <v>0</v>
      </c>
      <c r="BX34" s="56">
        <v>0</v>
      </c>
      <c r="BY34" s="56">
        <v>0</v>
      </c>
      <c r="BZ34" s="56">
        <v>0</v>
      </c>
      <c r="CA34" s="56">
        <v>0</v>
      </c>
      <c r="CB34" s="56">
        <v>0</v>
      </c>
      <c r="CC34" s="56">
        <v>0</v>
      </c>
      <c r="CD34" s="56">
        <v>0</v>
      </c>
      <c r="CE34" s="56">
        <v>0</v>
      </c>
      <c r="CF34" s="56">
        <v>0</v>
      </c>
      <c r="CG34" s="56">
        <v>0</v>
      </c>
      <c r="CH34" s="56">
        <v>0</v>
      </c>
      <c r="CI34" s="56">
        <v>0</v>
      </c>
      <c r="CJ34" s="56">
        <v>0</v>
      </c>
      <c r="CK34" s="56">
        <v>0</v>
      </c>
      <c r="CL34" s="56">
        <v>0</v>
      </c>
      <c r="CM34" s="56">
        <v>0</v>
      </c>
      <c r="CN34" s="56">
        <v>0</v>
      </c>
      <c r="CO34" s="56">
        <v>0</v>
      </c>
      <c r="CP34" s="56">
        <v>0</v>
      </c>
      <c r="CQ34" s="56">
        <v>0</v>
      </c>
      <c r="CR34" s="56">
        <v>0</v>
      </c>
      <c r="CS34" s="56">
        <v>0</v>
      </c>
      <c r="CT34" s="56">
        <v>0</v>
      </c>
      <c r="CU34" s="56">
        <v>0</v>
      </c>
      <c r="CV34" s="56">
        <v>0</v>
      </c>
      <c r="CW34" s="56">
        <v>0</v>
      </c>
      <c r="CX34" s="56">
        <v>0</v>
      </c>
      <c r="CY34" s="56">
        <v>0</v>
      </c>
      <c r="CZ34" s="56">
        <v>0</v>
      </c>
      <c r="DA34" s="56">
        <v>0</v>
      </c>
      <c r="DB34" s="56">
        <v>0</v>
      </c>
      <c r="DC34" s="56">
        <v>0</v>
      </c>
      <c r="DE34" s="71">
        <f>COUNTBLANK(H34:DC34)</f>
        <v>0</v>
      </c>
      <c r="DF34" s="71">
        <f t="shared" si="19"/>
        <v>0</v>
      </c>
      <c r="DG34" s="1">
        <f t="shared" ref="DG34:DG43" si="26">IF(ISNUMBER(E34),E34*100,0)</f>
        <v>21</v>
      </c>
      <c r="DH34" s="278">
        <v>0</v>
      </c>
    </row>
    <row r="35" spans="1:112" ht="14.4" hidden="1">
      <c r="A35" s="210">
        <v>23</v>
      </c>
      <c r="B35" s="10" t="str">
        <f>$B$33&amp;"2."</f>
        <v>D.3.2.</v>
      </c>
      <c r="C35" s="274" t="s">
        <v>42</v>
      </c>
      <c r="D35" s="12"/>
      <c r="E35" s="332">
        <v>0.21</v>
      </c>
      <c r="F35" s="106">
        <f>H35+NPV(FD,I35:INDEX(I35:DC35,PAL))</f>
        <v>0</v>
      </c>
      <c r="G35" s="53">
        <f>SUMIF($H$5:$DC$5,"&lt;="&amp;PAL,$H35:$DC35)</f>
        <v>0</v>
      </c>
      <c r="H35" s="280">
        <v>0</v>
      </c>
      <c r="I35" s="280">
        <v>0</v>
      </c>
      <c r="J35" s="280">
        <v>0</v>
      </c>
      <c r="K35" s="280">
        <v>0</v>
      </c>
      <c r="L35" s="280">
        <v>0</v>
      </c>
      <c r="M35" s="280">
        <v>0</v>
      </c>
      <c r="N35" s="280">
        <v>0</v>
      </c>
      <c r="O35" s="280">
        <v>0</v>
      </c>
      <c r="P35" s="280">
        <v>0</v>
      </c>
      <c r="Q35" s="280">
        <v>0</v>
      </c>
      <c r="R35" s="280">
        <v>0</v>
      </c>
      <c r="S35" s="280">
        <v>0</v>
      </c>
      <c r="T35" s="280">
        <v>0</v>
      </c>
      <c r="U35" s="280">
        <v>0</v>
      </c>
      <c r="V35" s="280">
        <v>0</v>
      </c>
      <c r="W35" s="280">
        <v>0</v>
      </c>
      <c r="X35" s="280">
        <v>0</v>
      </c>
      <c r="Y35" s="280">
        <v>0</v>
      </c>
      <c r="Z35" s="280">
        <v>0</v>
      </c>
      <c r="AA35" s="280">
        <v>0</v>
      </c>
      <c r="AB35" s="56">
        <v>0</v>
      </c>
      <c r="AC35" s="56">
        <v>0</v>
      </c>
      <c r="AD35" s="56">
        <v>0</v>
      </c>
      <c r="AE35" s="56">
        <v>0</v>
      </c>
      <c r="AF35" s="56">
        <v>0</v>
      </c>
      <c r="AG35" s="56">
        <v>0</v>
      </c>
      <c r="AH35" s="56">
        <v>0</v>
      </c>
      <c r="AI35" s="56">
        <v>0</v>
      </c>
      <c r="AJ35" s="56">
        <v>0</v>
      </c>
      <c r="AK35" s="56">
        <v>0</v>
      </c>
      <c r="AL35" s="56">
        <v>0</v>
      </c>
      <c r="AM35" s="56">
        <v>0</v>
      </c>
      <c r="AN35" s="56">
        <v>0</v>
      </c>
      <c r="AO35" s="56">
        <v>0</v>
      </c>
      <c r="AP35" s="56">
        <v>0</v>
      </c>
      <c r="AQ35" s="56">
        <v>0</v>
      </c>
      <c r="AR35" s="56">
        <v>0</v>
      </c>
      <c r="AS35" s="56">
        <v>0</v>
      </c>
      <c r="AT35" s="56">
        <v>0</v>
      </c>
      <c r="AU35" s="56">
        <v>0</v>
      </c>
      <c r="AV35" s="56">
        <v>0</v>
      </c>
      <c r="AW35" s="56">
        <v>0</v>
      </c>
      <c r="AX35" s="56">
        <v>0</v>
      </c>
      <c r="AY35" s="56">
        <v>0</v>
      </c>
      <c r="AZ35" s="56">
        <v>0</v>
      </c>
      <c r="BA35" s="56">
        <v>0</v>
      </c>
      <c r="BB35" s="56">
        <v>0</v>
      </c>
      <c r="BC35" s="56">
        <v>0</v>
      </c>
      <c r="BD35" s="56">
        <v>0</v>
      </c>
      <c r="BE35" s="56">
        <v>0</v>
      </c>
      <c r="BF35" s="56">
        <v>0</v>
      </c>
      <c r="BG35" s="56">
        <v>0</v>
      </c>
      <c r="BH35" s="56">
        <v>0</v>
      </c>
      <c r="BI35" s="56">
        <v>0</v>
      </c>
      <c r="BJ35" s="56">
        <v>0</v>
      </c>
      <c r="BK35" s="56">
        <v>0</v>
      </c>
      <c r="BL35" s="56">
        <v>0</v>
      </c>
      <c r="BM35" s="56">
        <v>0</v>
      </c>
      <c r="BN35" s="56">
        <v>0</v>
      </c>
      <c r="BO35" s="56">
        <v>0</v>
      </c>
      <c r="BP35" s="56">
        <v>0</v>
      </c>
      <c r="BQ35" s="56">
        <v>0</v>
      </c>
      <c r="BR35" s="56">
        <v>0</v>
      </c>
      <c r="BS35" s="56">
        <v>0</v>
      </c>
      <c r="BT35" s="56">
        <v>0</v>
      </c>
      <c r="BU35" s="56">
        <v>0</v>
      </c>
      <c r="BV35" s="56">
        <v>0</v>
      </c>
      <c r="BW35" s="56">
        <v>0</v>
      </c>
      <c r="BX35" s="56">
        <v>0</v>
      </c>
      <c r="BY35" s="56">
        <v>0</v>
      </c>
      <c r="BZ35" s="56">
        <v>0</v>
      </c>
      <c r="CA35" s="56">
        <v>0</v>
      </c>
      <c r="CB35" s="56">
        <v>0</v>
      </c>
      <c r="CC35" s="56">
        <v>0</v>
      </c>
      <c r="CD35" s="56">
        <v>0</v>
      </c>
      <c r="CE35" s="56">
        <v>0</v>
      </c>
      <c r="CF35" s="56">
        <v>0</v>
      </c>
      <c r="CG35" s="56">
        <v>0</v>
      </c>
      <c r="CH35" s="56">
        <v>0</v>
      </c>
      <c r="CI35" s="56">
        <v>0</v>
      </c>
      <c r="CJ35" s="56">
        <v>0</v>
      </c>
      <c r="CK35" s="56">
        <v>0</v>
      </c>
      <c r="CL35" s="56">
        <v>0</v>
      </c>
      <c r="CM35" s="56">
        <v>0</v>
      </c>
      <c r="CN35" s="56">
        <v>0</v>
      </c>
      <c r="CO35" s="56">
        <v>0</v>
      </c>
      <c r="CP35" s="56">
        <v>0</v>
      </c>
      <c r="CQ35" s="56">
        <v>0</v>
      </c>
      <c r="CR35" s="56">
        <v>0</v>
      </c>
      <c r="CS35" s="56">
        <v>0</v>
      </c>
      <c r="CT35" s="56">
        <v>0</v>
      </c>
      <c r="CU35" s="56">
        <v>0</v>
      </c>
      <c r="CV35" s="56">
        <v>0</v>
      </c>
      <c r="CW35" s="56">
        <v>0</v>
      </c>
      <c r="CX35" s="56">
        <v>0</v>
      </c>
      <c r="CY35" s="56">
        <v>0</v>
      </c>
      <c r="CZ35" s="56">
        <v>0</v>
      </c>
      <c r="DA35" s="56">
        <v>0</v>
      </c>
      <c r="DB35" s="56">
        <v>0</v>
      </c>
      <c r="DC35" s="56">
        <v>0</v>
      </c>
      <c r="DE35" s="71">
        <f t="shared" ref="DE35:DE43" si="27">COUNTBLANK(H35:DC35)</f>
        <v>0</v>
      </c>
      <c r="DF35" s="71">
        <f t="shared" si="19"/>
        <v>0</v>
      </c>
      <c r="DG35" s="1">
        <f t="shared" si="26"/>
        <v>21</v>
      </c>
      <c r="DH35" s="278">
        <v>0</v>
      </c>
    </row>
    <row r="36" spans="1:112" ht="15" hidden="1" customHeight="1">
      <c r="A36" s="210">
        <v>24</v>
      </c>
      <c r="B36" s="10" t="str">
        <f>$B$33&amp;"3."</f>
        <v>D.3.3.</v>
      </c>
      <c r="C36" s="274" t="s">
        <v>42</v>
      </c>
      <c r="D36" s="12"/>
      <c r="E36" s="332">
        <v>0.21</v>
      </c>
      <c r="F36" s="106">
        <f>H36+NPV(FD,I36:INDEX(I36:DC36,PAL))</f>
        <v>0</v>
      </c>
      <c r="G36" s="53">
        <f>SUMIF($H$5:$DC$5,"&lt;="&amp;PAL,$H36:$DC36)</f>
        <v>0</v>
      </c>
      <c r="H36" s="56">
        <v>0</v>
      </c>
      <c r="I36" s="280">
        <v>0</v>
      </c>
      <c r="J36" s="280">
        <v>0</v>
      </c>
      <c r="K36" s="280">
        <v>0</v>
      </c>
      <c r="L36" s="280">
        <v>0</v>
      </c>
      <c r="M36" s="280">
        <v>0</v>
      </c>
      <c r="N36" s="280">
        <v>0</v>
      </c>
      <c r="O36" s="280">
        <v>0</v>
      </c>
      <c r="P36" s="280">
        <v>0</v>
      </c>
      <c r="Q36" s="280">
        <v>0</v>
      </c>
      <c r="R36" s="280">
        <v>0</v>
      </c>
      <c r="S36" s="280">
        <v>0</v>
      </c>
      <c r="T36" s="280">
        <v>0</v>
      </c>
      <c r="U36" s="280">
        <v>0</v>
      </c>
      <c r="V36" s="280">
        <v>0</v>
      </c>
      <c r="W36" s="280">
        <v>0</v>
      </c>
      <c r="X36" s="280">
        <v>0</v>
      </c>
      <c r="Y36" s="280">
        <v>0</v>
      </c>
      <c r="Z36" s="280">
        <v>0</v>
      </c>
      <c r="AA36" s="280">
        <v>0</v>
      </c>
      <c r="AB36" s="56">
        <v>0</v>
      </c>
      <c r="AC36" s="56">
        <v>0</v>
      </c>
      <c r="AD36" s="56">
        <v>0</v>
      </c>
      <c r="AE36" s="56">
        <v>0</v>
      </c>
      <c r="AF36" s="56">
        <v>0</v>
      </c>
      <c r="AG36" s="56">
        <v>0</v>
      </c>
      <c r="AH36" s="56">
        <v>0</v>
      </c>
      <c r="AI36" s="56">
        <v>0</v>
      </c>
      <c r="AJ36" s="56">
        <v>0</v>
      </c>
      <c r="AK36" s="56">
        <v>0</v>
      </c>
      <c r="AL36" s="56">
        <v>0</v>
      </c>
      <c r="AM36" s="56">
        <v>0</v>
      </c>
      <c r="AN36" s="56">
        <v>0</v>
      </c>
      <c r="AO36" s="56">
        <v>0</v>
      </c>
      <c r="AP36" s="56">
        <v>0</v>
      </c>
      <c r="AQ36" s="56">
        <v>0</v>
      </c>
      <c r="AR36" s="56">
        <v>0</v>
      </c>
      <c r="AS36" s="56">
        <v>0</v>
      </c>
      <c r="AT36" s="56">
        <v>0</v>
      </c>
      <c r="AU36" s="56">
        <v>0</v>
      </c>
      <c r="AV36" s="56">
        <v>0</v>
      </c>
      <c r="AW36" s="56">
        <v>0</v>
      </c>
      <c r="AX36" s="56">
        <v>0</v>
      </c>
      <c r="AY36" s="56">
        <v>0</v>
      </c>
      <c r="AZ36" s="56">
        <v>0</v>
      </c>
      <c r="BA36" s="56">
        <v>0</v>
      </c>
      <c r="BB36" s="56">
        <v>0</v>
      </c>
      <c r="BC36" s="56">
        <v>0</v>
      </c>
      <c r="BD36" s="56">
        <v>0</v>
      </c>
      <c r="BE36" s="56">
        <v>0</v>
      </c>
      <c r="BF36" s="56">
        <v>0</v>
      </c>
      <c r="BG36" s="56">
        <v>0</v>
      </c>
      <c r="BH36" s="56">
        <v>0</v>
      </c>
      <c r="BI36" s="56">
        <v>0</v>
      </c>
      <c r="BJ36" s="56">
        <v>0</v>
      </c>
      <c r="BK36" s="56">
        <v>0</v>
      </c>
      <c r="BL36" s="56">
        <v>0</v>
      </c>
      <c r="BM36" s="56">
        <v>0</v>
      </c>
      <c r="BN36" s="56">
        <v>0</v>
      </c>
      <c r="BO36" s="56">
        <v>0</v>
      </c>
      <c r="BP36" s="56">
        <v>0</v>
      </c>
      <c r="BQ36" s="56">
        <v>0</v>
      </c>
      <c r="BR36" s="56">
        <v>0</v>
      </c>
      <c r="BS36" s="56">
        <v>0</v>
      </c>
      <c r="BT36" s="56">
        <v>0</v>
      </c>
      <c r="BU36" s="56">
        <v>0</v>
      </c>
      <c r="BV36" s="56">
        <v>0</v>
      </c>
      <c r="BW36" s="56">
        <v>0</v>
      </c>
      <c r="BX36" s="56">
        <v>0</v>
      </c>
      <c r="BY36" s="56">
        <v>0</v>
      </c>
      <c r="BZ36" s="56">
        <v>0</v>
      </c>
      <c r="CA36" s="56">
        <v>0</v>
      </c>
      <c r="CB36" s="56">
        <v>0</v>
      </c>
      <c r="CC36" s="56">
        <v>0</v>
      </c>
      <c r="CD36" s="56">
        <v>0</v>
      </c>
      <c r="CE36" s="56">
        <v>0</v>
      </c>
      <c r="CF36" s="56">
        <v>0</v>
      </c>
      <c r="CG36" s="56">
        <v>0</v>
      </c>
      <c r="CH36" s="56">
        <v>0</v>
      </c>
      <c r="CI36" s="56">
        <v>0</v>
      </c>
      <c r="CJ36" s="56">
        <v>0</v>
      </c>
      <c r="CK36" s="56">
        <v>0</v>
      </c>
      <c r="CL36" s="56">
        <v>0</v>
      </c>
      <c r="CM36" s="56">
        <v>0</v>
      </c>
      <c r="CN36" s="56">
        <v>0</v>
      </c>
      <c r="CO36" s="56">
        <v>0</v>
      </c>
      <c r="CP36" s="56">
        <v>0</v>
      </c>
      <c r="CQ36" s="56">
        <v>0</v>
      </c>
      <c r="CR36" s="56">
        <v>0</v>
      </c>
      <c r="CS36" s="56">
        <v>0</v>
      </c>
      <c r="CT36" s="56">
        <v>0</v>
      </c>
      <c r="CU36" s="56">
        <v>0</v>
      </c>
      <c r="CV36" s="56">
        <v>0</v>
      </c>
      <c r="CW36" s="56">
        <v>0</v>
      </c>
      <c r="CX36" s="56">
        <v>0</v>
      </c>
      <c r="CY36" s="56">
        <v>0</v>
      </c>
      <c r="CZ36" s="56">
        <v>0</v>
      </c>
      <c r="DA36" s="56">
        <v>0</v>
      </c>
      <c r="DB36" s="56">
        <v>0</v>
      </c>
      <c r="DC36" s="56">
        <v>0</v>
      </c>
      <c r="DE36" s="71">
        <f t="shared" si="27"/>
        <v>0</v>
      </c>
      <c r="DF36" s="71">
        <f t="shared" si="19"/>
        <v>0</v>
      </c>
      <c r="DG36" s="1">
        <f t="shared" si="26"/>
        <v>21</v>
      </c>
      <c r="DH36" s="278">
        <v>0</v>
      </c>
    </row>
    <row r="37" spans="1:112" ht="14.4" hidden="1">
      <c r="A37" s="210">
        <v>25</v>
      </c>
      <c r="B37" s="10" t="str">
        <f>$B$33&amp;"4."</f>
        <v>D.3.4.</v>
      </c>
      <c r="C37" s="274" t="s">
        <v>42</v>
      </c>
      <c r="D37" s="12"/>
      <c r="E37" s="332">
        <v>0.21</v>
      </c>
      <c r="F37" s="106">
        <f>H37+NPV(FD,I37:INDEX(I37:DC37,PAL))</f>
        <v>0</v>
      </c>
      <c r="G37" s="53">
        <f>SUMIF($H$5:$DC$5,"&lt;="&amp;PAL,$H37:$DC37)</f>
        <v>0</v>
      </c>
      <c r="H37" s="56">
        <v>0</v>
      </c>
      <c r="I37" s="56">
        <v>0</v>
      </c>
      <c r="J37" s="56">
        <v>0</v>
      </c>
      <c r="K37" s="56">
        <v>0</v>
      </c>
      <c r="L37" s="56">
        <v>0</v>
      </c>
      <c r="M37" s="56">
        <v>0</v>
      </c>
      <c r="N37" s="56">
        <v>0</v>
      </c>
      <c r="O37" s="56">
        <v>0</v>
      </c>
      <c r="P37" s="56">
        <v>0</v>
      </c>
      <c r="Q37" s="56">
        <v>0</v>
      </c>
      <c r="R37" s="56">
        <v>0</v>
      </c>
      <c r="S37" s="56">
        <v>0</v>
      </c>
      <c r="T37" s="56">
        <v>0</v>
      </c>
      <c r="U37" s="56">
        <v>0</v>
      </c>
      <c r="V37" s="56">
        <v>0</v>
      </c>
      <c r="W37" s="56">
        <v>0</v>
      </c>
      <c r="X37" s="56">
        <v>0</v>
      </c>
      <c r="Y37" s="56">
        <v>0</v>
      </c>
      <c r="Z37" s="56">
        <v>0</v>
      </c>
      <c r="AA37" s="56">
        <v>0</v>
      </c>
      <c r="AB37" s="56">
        <v>0</v>
      </c>
      <c r="AC37" s="56">
        <v>0</v>
      </c>
      <c r="AD37" s="56">
        <v>0</v>
      </c>
      <c r="AE37" s="56">
        <v>0</v>
      </c>
      <c r="AF37" s="56">
        <v>0</v>
      </c>
      <c r="AG37" s="56">
        <v>0</v>
      </c>
      <c r="AH37" s="56">
        <v>0</v>
      </c>
      <c r="AI37" s="56">
        <v>0</v>
      </c>
      <c r="AJ37" s="56">
        <v>0</v>
      </c>
      <c r="AK37" s="56">
        <v>0</v>
      </c>
      <c r="AL37" s="56">
        <v>0</v>
      </c>
      <c r="AM37" s="56">
        <v>0</v>
      </c>
      <c r="AN37" s="56">
        <v>0</v>
      </c>
      <c r="AO37" s="56">
        <v>0</v>
      </c>
      <c r="AP37" s="56">
        <v>0</v>
      </c>
      <c r="AQ37" s="56">
        <v>0</v>
      </c>
      <c r="AR37" s="56">
        <v>0</v>
      </c>
      <c r="AS37" s="56">
        <v>0</v>
      </c>
      <c r="AT37" s="56">
        <v>0</v>
      </c>
      <c r="AU37" s="56">
        <v>0</v>
      </c>
      <c r="AV37" s="56">
        <v>0</v>
      </c>
      <c r="AW37" s="56">
        <v>0</v>
      </c>
      <c r="AX37" s="56">
        <v>0</v>
      </c>
      <c r="AY37" s="56">
        <v>0</v>
      </c>
      <c r="AZ37" s="56">
        <v>0</v>
      </c>
      <c r="BA37" s="56">
        <v>0</v>
      </c>
      <c r="BB37" s="56">
        <v>0</v>
      </c>
      <c r="BC37" s="56">
        <v>0</v>
      </c>
      <c r="BD37" s="56">
        <v>0</v>
      </c>
      <c r="BE37" s="56">
        <v>0</v>
      </c>
      <c r="BF37" s="56">
        <v>0</v>
      </c>
      <c r="BG37" s="56">
        <v>0</v>
      </c>
      <c r="BH37" s="56">
        <v>0</v>
      </c>
      <c r="BI37" s="56">
        <v>0</v>
      </c>
      <c r="BJ37" s="56">
        <v>0</v>
      </c>
      <c r="BK37" s="56">
        <v>0</v>
      </c>
      <c r="BL37" s="56">
        <v>0</v>
      </c>
      <c r="BM37" s="56">
        <v>0</v>
      </c>
      <c r="BN37" s="56">
        <v>0</v>
      </c>
      <c r="BO37" s="56">
        <v>0</v>
      </c>
      <c r="BP37" s="56">
        <v>0</v>
      </c>
      <c r="BQ37" s="56">
        <v>0</v>
      </c>
      <c r="BR37" s="56">
        <v>0</v>
      </c>
      <c r="BS37" s="56">
        <v>0</v>
      </c>
      <c r="BT37" s="56">
        <v>0</v>
      </c>
      <c r="BU37" s="56">
        <v>0</v>
      </c>
      <c r="BV37" s="56">
        <v>0</v>
      </c>
      <c r="BW37" s="56">
        <v>0</v>
      </c>
      <c r="BX37" s="56">
        <v>0</v>
      </c>
      <c r="BY37" s="56">
        <v>0</v>
      </c>
      <c r="BZ37" s="56">
        <v>0</v>
      </c>
      <c r="CA37" s="56">
        <v>0</v>
      </c>
      <c r="CB37" s="56">
        <v>0</v>
      </c>
      <c r="CC37" s="56">
        <v>0</v>
      </c>
      <c r="CD37" s="56">
        <v>0</v>
      </c>
      <c r="CE37" s="56">
        <v>0</v>
      </c>
      <c r="CF37" s="56">
        <v>0</v>
      </c>
      <c r="CG37" s="56">
        <v>0</v>
      </c>
      <c r="CH37" s="56">
        <v>0</v>
      </c>
      <c r="CI37" s="56">
        <v>0</v>
      </c>
      <c r="CJ37" s="56">
        <v>0</v>
      </c>
      <c r="CK37" s="56">
        <v>0</v>
      </c>
      <c r="CL37" s="56">
        <v>0</v>
      </c>
      <c r="CM37" s="56">
        <v>0</v>
      </c>
      <c r="CN37" s="56">
        <v>0</v>
      </c>
      <c r="CO37" s="56">
        <v>0</v>
      </c>
      <c r="CP37" s="56">
        <v>0</v>
      </c>
      <c r="CQ37" s="56">
        <v>0</v>
      </c>
      <c r="CR37" s="56">
        <v>0</v>
      </c>
      <c r="CS37" s="56">
        <v>0</v>
      </c>
      <c r="CT37" s="56">
        <v>0</v>
      </c>
      <c r="CU37" s="56">
        <v>0</v>
      </c>
      <c r="CV37" s="56">
        <v>0</v>
      </c>
      <c r="CW37" s="56">
        <v>0</v>
      </c>
      <c r="CX37" s="56">
        <v>0</v>
      </c>
      <c r="CY37" s="56">
        <v>0</v>
      </c>
      <c r="CZ37" s="56">
        <v>0</v>
      </c>
      <c r="DA37" s="56">
        <v>0</v>
      </c>
      <c r="DB37" s="56">
        <v>0</v>
      </c>
      <c r="DC37" s="56">
        <v>0</v>
      </c>
      <c r="DE37" s="71">
        <f t="shared" si="27"/>
        <v>0</v>
      </c>
      <c r="DF37" s="71">
        <f t="shared" si="19"/>
        <v>0</v>
      </c>
      <c r="DG37" s="1">
        <f t="shared" si="26"/>
        <v>21</v>
      </c>
      <c r="DH37" s="278">
        <v>0</v>
      </c>
    </row>
    <row r="38" spans="1:112" ht="15" hidden="1" customHeight="1">
      <c r="A38" s="210">
        <v>26</v>
      </c>
      <c r="B38" s="10" t="str">
        <f>$B$33&amp;"5."</f>
        <v>D.3.5.</v>
      </c>
      <c r="C38" s="274" t="s">
        <v>42</v>
      </c>
      <c r="D38" s="12"/>
      <c r="E38" s="332">
        <v>0.21</v>
      </c>
      <c r="F38" s="106">
        <f>H38+NPV(FD,I38:INDEX(I38:DC38,PAL))</f>
        <v>0</v>
      </c>
      <c r="G38" s="53">
        <f>SUMIF($H$5:$DC$5,"&lt;="&amp;PAL,$H38:$DC38)</f>
        <v>0</v>
      </c>
      <c r="H38" s="56">
        <v>0</v>
      </c>
      <c r="I38" s="56">
        <v>0</v>
      </c>
      <c r="J38" s="56">
        <v>0</v>
      </c>
      <c r="K38" s="56">
        <v>0</v>
      </c>
      <c r="L38" s="56">
        <v>0</v>
      </c>
      <c r="M38" s="56">
        <v>0</v>
      </c>
      <c r="N38" s="56">
        <v>0</v>
      </c>
      <c r="O38" s="56">
        <v>0</v>
      </c>
      <c r="P38" s="56">
        <v>0</v>
      </c>
      <c r="Q38" s="56">
        <v>0</v>
      </c>
      <c r="R38" s="56">
        <v>0</v>
      </c>
      <c r="S38" s="56">
        <v>0</v>
      </c>
      <c r="T38" s="56">
        <v>0</v>
      </c>
      <c r="U38" s="56">
        <v>0</v>
      </c>
      <c r="V38" s="56">
        <v>0</v>
      </c>
      <c r="W38" s="56">
        <v>0</v>
      </c>
      <c r="X38" s="56">
        <v>0</v>
      </c>
      <c r="Y38" s="56">
        <v>0</v>
      </c>
      <c r="Z38" s="56">
        <v>0</v>
      </c>
      <c r="AA38" s="56">
        <v>0</v>
      </c>
      <c r="AB38" s="56">
        <v>0</v>
      </c>
      <c r="AC38" s="56">
        <v>0</v>
      </c>
      <c r="AD38" s="56">
        <v>0</v>
      </c>
      <c r="AE38" s="56">
        <v>0</v>
      </c>
      <c r="AF38" s="56">
        <v>0</v>
      </c>
      <c r="AG38" s="56">
        <v>0</v>
      </c>
      <c r="AH38" s="56">
        <v>0</v>
      </c>
      <c r="AI38" s="56">
        <v>0</v>
      </c>
      <c r="AJ38" s="56">
        <v>0</v>
      </c>
      <c r="AK38" s="56">
        <v>0</v>
      </c>
      <c r="AL38" s="56">
        <v>0</v>
      </c>
      <c r="AM38" s="56">
        <v>0</v>
      </c>
      <c r="AN38" s="56">
        <v>0</v>
      </c>
      <c r="AO38" s="56">
        <v>0</v>
      </c>
      <c r="AP38" s="56">
        <v>0</v>
      </c>
      <c r="AQ38" s="56">
        <v>0</v>
      </c>
      <c r="AR38" s="56">
        <v>0</v>
      </c>
      <c r="AS38" s="56">
        <v>0</v>
      </c>
      <c r="AT38" s="56">
        <v>0</v>
      </c>
      <c r="AU38" s="56">
        <v>0</v>
      </c>
      <c r="AV38" s="56">
        <v>0</v>
      </c>
      <c r="AW38" s="56">
        <v>0</v>
      </c>
      <c r="AX38" s="56">
        <v>0</v>
      </c>
      <c r="AY38" s="56">
        <v>0</v>
      </c>
      <c r="AZ38" s="56">
        <v>0</v>
      </c>
      <c r="BA38" s="56">
        <v>0</v>
      </c>
      <c r="BB38" s="56">
        <v>0</v>
      </c>
      <c r="BC38" s="56">
        <v>0</v>
      </c>
      <c r="BD38" s="56">
        <v>0</v>
      </c>
      <c r="BE38" s="56">
        <v>0</v>
      </c>
      <c r="BF38" s="56">
        <v>0</v>
      </c>
      <c r="BG38" s="56">
        <v>0</v>
      </c>
      <c r="BH38" s="56">
        <v>0</v>
      </c>
      <c r="BI38" s="56">
        <v>0</v>
      </c>
      <c r="BJ38" s="56">
        <v>0</v>
      </c>
      <c r="BK38" s="56">
        <v>0</v>
      </c>
      <c r="BL38" s="56">
        <v>0</v>
      </c>
      <c r="BM38" s="56">
        <v>0</v>
      </c>
      <c r="BN38" s="56">
        <v>0</v>
      </c>
      <c r="BO38" s="56">
        <v>0</v>
      </c>
      <c r="BP38" s="56">
        <v>0</v>
      </c>
      <c r="BQ38" s="56">
        <v>0</v>
      </c>
      <c r="BR38" s="56">
        <v>0</v>
      </c>
      <c r="BS38" s="56">
        <v>0</v>
      </c>
      <c r="BT38" s="56">
        <v>0</v>
      </c>
      <c r="BU38" s="56">
        <v>0</v>
      </c>
      <c r="BV38" s="56">
        <v>0</v>
      </c>
      <c r="BW38" s="56">
        <v>0</v>
      </c>
      <c r="BX38" s="56">
        <v>0</v>
      </c>
      <c r="BY38" s="56">
        <v>0</v>
      </c>
      <c r="BZ38" s="56">
        <v>0</v>
      </c>
      <c r="CA38" s="56">
        <v>0</v>
      </c>
      <c r="CB38" s="56">
        <v>0</v>
      </c>
      <c r="CC38" s="56">
        <v>0</v>
      </c>
      <c r="CD38" s="56">
        <v>0</v>
      </c>
      <c r="CE38" s="56">
        <v>0</v>
      </c>
      <c r="CF38" s="56">
        <v>0</v>
      </c>
      <c r="CG38" s="56">
        <v>0</v>
      </c>
      <c r="CH38" s="56">
        <v>0</v>
      </c>
      <c r="CI38" s="56">
        <v>0</v>
      </c>
      <c r="CJ38" s="56">
        <v>0</v>
      </c>
      <c r="CK38" s="56">
        <v>0</v>
      </c>
      <c r="CL38" s="56">
        <v>0</v>
      </c>
      <c r="CM38" s="56">
        <v>0</v>
      </c>
      <c r="CN38" s="56">
        <v>0</v>
      </c>
      <c r="CO38" s="56">
        <v>0</v>
      </c>
      <c r="CP38" s="56">
        <v>0</v>
      </c>
      <c r="CQ38" s="56">
        <v>0</v>
      </c>
      <c r="CR38" s="56">
        <v>0</v>
      </c>
      <c r="CS38" s="56">
        <v>0</v>
      </c>
      <c r="CT38" s="56">
        <v>0</v>
      </c>
      <c r="CU38" s="56">
        <v>0</v>
      </c>
      <c r="CV38" s="56">
        <v>0</v>
      </c>
      <c r="CW38" s="56">
        <v>0</v>
      </c>
      <c r="CX38" s="56">
        <v>0</v>
      </c>
      <c r="CY38" s="56">
        <v>0</v>
      </c>
      <c r="CZ38" s="56">
        <v>0</v>
      </c>
      <c r="DA38" s="56">
        <v>0</v>
      </c>
      <c r="DB38" s="56">
        <v>0</v>
      </c>
      <c r="DC38" s="56">
        <v>0</v>
      </c>
      <c r="DE38" s="71">
        <f t="shared" si="27"/>
        <v>0</v>
      </c>
      <c r="DF38" s="71">
        <f t="shared" si="19"/>
        <v>0</v>
      </c>
      <c r="DG38" s="1">
        <f t="shared" si="26"/>
        <v>21</v>
      </c>
      <c r="DH38" s="278">
        <v>0</v>
      </c>
    </row>
    <row r="39" spans="1:112" ht="15" hidden="1" customHeight="1">
      <c r="A39" s="210">
        <v>27</v>
      </c>
      <c r="B39" s="10" t="str">
        <f>$B$33&amp;"6."</f>
        <v>D.3.6.</v>
      </c>
      <c r="C39" s="274" t="s">
        <v>42</v>
      </c>
      <c r="D39" s="12"/>
      <c r="E39" s="332">
        <v>0.21</v>
      </c>
      <c r="F39" s="106">
        <f>H39+NPV(FD,I39:INDEX(I39:DC39,PAL))</f>
        <v>0</v>
      </c>
      <c r="G39" s="53">
        <f>SUMIF($H$5:$DC$5,"&lt;="&amp;PAL,$H39:$DC39)</f>
        <v>0</v>
      </c>
      <c r="H39" s="56">
        <v>0</v>
      </c>
      <c r="I39" s="56">
        <v>0</v>
      </c>
      <c r="J39" s="56">
        <v>0</v>
      </c>
      <c r="K39" s="56">
        <v>0</v>
      </c>
      <c r="L39" s="56">
        <v>0</v>
      </c>
      <c r="M39" s="56">
        <v>0</v>
      </c>
      <c r="N39" s="56">
        <v>0</v>
      </c>
      <c r="O39" s="56">
        <v>0</v>
      </c>
      <c r="P39" s="56">
        <v>0</v>
      </c>
      <c r="Q39" s="56">
        <v>0</v>
      </c>
      <c r="R39" s="56">
        <v>0</v>
      </c>
      <c r="S39" s="56">
        <v>0</v>
      </c>
      <c r="T39" s="56">
        <v>0</v>
      </c>
      <c r="U39" s="56">
        <v>0</v>
      </c>
      <c r="V39" s="56">
        <v>0</v>
      </c>
      <c r="W39" s="56">
        <v>0</v>
      </c>
      <c r="X39" s="56">
        <v>0</v>
      </c>
      <c r="Y39" s="56">
        <v>0</v>
      </c>
      <c r="Z39" s="56">
        <v>0</v>
      </c>
      <c r="AA39" s="56">
        <v>0</v>
      </c>
      <c r="AB39" s="56">
        <v>0</v>
      </c>
      <c r="AC39" s="56">
        <v>0</v>
      </c>
      <c r="AD39" s="56">
        <v>0</v>
      </c>
      <c r="AE39" s="56">
        <v>0</v>
      </c>
      <c r="AF39" s="56">
        <v>0</v>
      </c>
      <c r="AG39" s="56">
        <v>0</v>
      </c>
      <c r="AH39" s="56">
        <v>0</v>
      </c>
      <c r="AI39" s="56">
        <v>0</v>
      </c>
      <c r="AJ39" s="56">
        <v>0</v>
      </c>
      <c r="AK39" s="56">
        <v>0</v>
      </c>
      <c r="AL39" s="56">
        <v>0</v>
      </c>
      <c r="AM39" s="56">
        <v>0</v>
      </c>
      <c r="AN39" s="56">
        <v>0</v>
      </c>
      <c r="AO39" s="56">
        <v>0</v>
      </c>
      <c r="AP39" s="56">
        <v>0</v>
      </c>
      <c r="AQ39" s="56">
        <v>0</v>
      </c>
      <c r="AR39" s="56">
        <v>0</v>
      </c>
      <c r="AS39" s="56">
        <v>0</v>
      </c>
      <c r="AT39" s="56">
        <v>0</v>
      </c>
      <c r="AU39" s="56">
        <v>0</v>
      </c>
      <c r="AV39" s="56">
        <v>0</v>
      </c>
      <c r="AW39" s="56">
        <v>0</v>
      </c>
      <c r="AX39" s="56">
        <v>0</v>
      </c>
      <c r="AY39" s="56">
        <v>0</v>
      </c>
      <c r="AZ39" s="56">
        <v>0</v>
      </c>
      <c r="BA39" s="56">
        <v>0</v>
      </c>
      <c r="BB39" s="56">
        <v>0</v>
      </c>
      <c r="BC39" s="56">
        <v>0</v>
      </c>
      <c r="BD39" s="56">
        <v>0</v>
      </c>
      <c r="BE39" s="56">
        <v>0</v>
      </c>
      <c r="BF39" s="56">
        <v>0</v>
      </c>
      <c r="BG39" s="56">
        <v>0</v>
      </c>
      <c r="BH39" s="56">
        <v>0</v>
      </c>
      <c r="BI39" s="56">
        <v>0</v>
      </c>
      <c r="BJ39" s="56">
        <v>0</v>
      </c>
      <c r="BK39" s="56">
        <v>0</v>
      </c>
      <c r="BL39" s="56">
        <v>0</v>
      </c>
      <c r="BM39" s="56">
        <v>0</v>
      </c>
      <c r="BN39" s="56">
        <v>0</v>
      </c>
      <c r="BO39" s="56">
        <v>0</v>
      </c>
      <c r="BP39" s="56">
        <v>0</v>
      </c>
      <c r="BQ39" s="56">
        <v>0</v>
      </c>
      <c r="BR39" s="56">
        <v>0</v>
      </c>
      <c r="BS39" s="56">
        <v>0</v>
      </c>
      <c r="BT39" s="56">
        <v>0</v>
      </c>
      <c r="BU39" s="56">
        <v>0</v>
      </c>
      <c r="BV39" s="56">
        <v>0</v>
      </c>
      <c r="BW39" s="56">
        <v>0</v>
      </c>
      <c r="BX39" s="56">
        <v>0</v>
      </c>
      <c r="BY39" s="56">
        <v>0</v>
      </c>
      <c r="BZ39" s="56">
        <v>0</v>
      </c>
      <c r="CA39" s="56">
        <v>0</v>
      </c>
      <c r="CB39" s="56">
        <v>0</v>
      </c>
      <c r="CC39" s="56">
        <v>0</v>
      </c>
      <c r="CD39" s="56">
        <v>0</v>
      </c>
      <c r="CE39" s="56">
        <v>0</v>
      </c>
      <c r="CF39" s="56">
        <v>0</v>
      </c>
      <c r="CG39" s="56">
        <v>0</v>
      </c>
      <c r="CH39" s="56">
        <v>0</v>
      </c>
      <c r="CI39" s="56">
        <v>0</v>
      </c>
      <c r="CJ39" s="56">
        <v>0</v>
      </c>
      <c r="CK39" s="56">
        <v>0</v>
      </c>
      <c r="CL39" s="56">
        <v>0</v>
      </c>
      <c r="CM39" s="56">
        <v>0</v>
      </c>
      <c r="CN39" s="56">
        <v>0</v>
      </c>
      <c r="CO39" s="56">
        <v>0</v>
      </c>
      <c r="CP39" s="56">
        <v>0</v>
      </c>
      <c r="CQ39" s="56">
        <v>0</v>
      </c>
      <c r="CR39" s="56">
        <v>0</v>
      </c>
      <c r="CS39" s="56">
        <v>0</v>
      </c>
      <c r="CT39" s="56">
        <v>0</v>
      </c>
      <c r="CU39" s="56">
        <v>0</v>
      </c>
      <c r="CV39" s="56">
        <v>0</v>
      </c>
      <c r="CW39" s="56">
        <v>0</v>
      </c>
      <c r="CX39" s="56">
        <v>0</v>
      </c>
      <c r="CY39" s="56">
        <v>0</v>
      </c>
      <c r="CZ39" s="56">
        <v>0</v>
      </c>
      <c r="DA39" s="56">
        <v>0</v>
      </c>
      <c r="DB39" s="56">
        <v>0</v>
      </c>
      <c r="DC39" s="56">
        <v>0</v>
      </c>
      <c r="DE39" s="71">
        <f t="shared" si="27"/>
        <v>0</v>
      </c>
      <c r="DF39" s="71">
        <f t="shared" si="19"/>
        <v>0</v>
      </c>
      <c r="DG39" s="1">
        <f t="shared" si="26"/>
        <v>21</v>
      </c>
      <c r="DH39" s="278">
        <v>0</v>
      </c>
    </row>
    <row r="40" spans="1:112" ht="15" hidden="1" customHeight="1">
      <c r="A40" s="210">
        <v>28</v>
      </c>
      <c r="B40" s="10" t="str">
        <f>$B$33&amp;"7."</f>
        <v>D.3.7.</v>
      </c>
      <c r="C40" s="274" t="s">
        <v>42</v>
      </c>
      <c r="D40" s="12"/>
      <c r="E40" s="332">
        <v>0.21</v>
      </c>
      <c r="F40" s="106">
        <f>H40+NPV(FD,I40:INDEX(I40:DC40,PAL))</f>
        <v>0</v>
      </c>
      <c r="G40" s="53">
        <f>SUMIF($H$5:$DC$5,"&lt;="&amp;PAL,$H40:$DC40)</f>
        <v>0</v>
      </c>
      <c r="H40" s="56">
        <v>0</v>
      </c>
      <c r="I40" s="56">
        <v>0</v>
      </c>
      <c r="J40" s="56">
        <v>0</v>
      </c>
      <c r="K40" s="56">
        <v>0</v>
      </c>
      <c r="L40" s="56">
        <v>0</v>
      </c>
      <c r="M40" s="56">
        <v>0</v>
      </c>
      <c r="N40" s="56">
        <v>0</v>
      </c>
      <c r="O40" s="56">
        <v>0</v>
      </c>
      <c r="P40" s="56">
        <v>0</v>
      </c>
      <c r="Q40" s="56">
        <v>0</v>
      </c>
      <c r="R40" s="56">
        <v>0</v>
      </c>
      <c r="S40" s="56">
        <v>0</v>
      </c>
      <c r="T40" s="56">
        <v>0</v>
      </c>
      <c r="U40" s="56">
        <v>0</v>
      </c>
      <c r="V40" s="56">
        <v>0</v>
      </c>
      <c r="W40" s="56">
        <v>0</v>
      </c>
      <c r="X40" s="56">
        <v>0</v>
      </c>
      <c r="Y40" s="56">
        <v>0</v>
      </c>
      <c r="Z40" s="56">
        <v>0</v>
      </c>
      <c r="AA40" s="56">
        <v>0</v>
      </c>
      <c r="AB40" s="56">
        <v>0</v>
      </c>
      <c r="AC40" s="56">
        <v>0</v>
      </c>
      <c r="AD40" s="56">
        <v>0</v>
      </c>
      <c r="AE40" s="56">
        <v>0</v>
      </c>
      <c r="AF40" s="56">
        <v>0</v>
      </c>
      <c r="AG40" s="56">
        <v>0</v>
      </c>
      <c r="AH40" s="56">
        <v>0</v>
      </c>
      <c r="AI40" s="56">
        <v>0</v>
      </c>
      <c r="AJ40" s="56">
        <v>0</v>
      </c>
      <c r="AK40" s="56">
        <v>0</v>
      </c>
      <c r="AL40" s="56">
        <v>0</v>
      </c>
      <c r="AM40" s="56">
        <v>0</v>
      </c>
      <c r="AN40" s="56">
        <v>0</v>
      </c>
      <c r="AO40" s="56">
        <v>0</v>
      </c>
      <c r="AP40" s="56">
        <v>0</v>
      </c>
      <c r="AQ40" s="56">
        <v>0</v>
      </c>
      <c r="AR40" s="56">
        <v>0</v>
      </c>
      <c r="AS40" s="56">
        <v>0</v>
      </c>
      <c r="AT40" s="56">
        <v>0</v>
      </c>
      <c r="AU40" s="56">
        <v>0</v>
      </c>
      <c r="AV40" s="56">
        <v>0</v>
      </c>
      <c r="AW40" s="56">
        <v>0</v>
      </c>
      <c r="AX40" s="56">
        <v>0</v>
      </c>
      <c r="AY40" s="56">
        <v>0</v>
      </c>
      <c r="AZ40" s="56">
        <v>0</v>
      </c>
      <c r="BA40" s="56">
        <v>0</v>
      </c>
      <c r="BB40" s="56">
        <v>0</v>
      </c>
      <c r="BC40" s="56">
        <v>0</v>
      </c>
      <c r="BD40" s="56">
        <v>0</v>
      </c>
      <c r="BE40" s="56">
        <v>0</v>
      </c>
      <c r="BF40" s="56">
        <v>0</v>
      </c>
      <c r="BG40" s="56">
        <v>0</v>
      </c>
      <c r="BH40" s="56">
        <v>0</v>
      </c>
      <c r="BI40" s="56">
        <v>0</v>
      </c>
      <c r="BJ40" s="56">
        <v>0</v>
      </c>
      <c r="BK40" s="56">
        <v>0</v>
      </c>
      <c r="BL40" s="56">
        <v>0</v>
      </c>
      <c r="BM40" s="56">
        <v>0</v>
      </c>
      <c r="BN40" s="56">
        <v>0</v>
      </c>
      <c r="BO40" s="56">
        <v>0</v>
      </c>
      <c r="BP40" s="56">
        <v>0</v>
      </c>
      <c r="BQ40" s="56">
        <v>0</v>
      </c>
      <c r="BR40" s="56">
        <v>0</v>
      </c>
      <c r="BS40" s="56">
        <v>0</v>
      </c>
      <c r="BT40" s="56">
        <v>0</v>
      </c>
      <c r="BU40" s="56">
        <v>0</v>
      </c>
      <c r="BV40" s="56">
        <v>0</v>
      </c>
      <c r="BW40" s="56">
        <v>0</v>
      </c>
      <c r="BX40" s="56">
        <v>0</v>
      </c>
      <c r="BY40" s="56">
        <v>0</v>
      </c>
      <c r="BZ40" s="56">
        <v>0</v>
      </c>
      <c r="CA40" s="56">
        <v>0</v>
      </c>
      <c r="CB40" s="56">
        <v>0</v>
      </c>
      <c r="CC40" s="56">
        <v>0</v>
      </c>
      <c r="CD40" s="56">
        <v>0</v>
      </c>
      <c r="CE40" s="56">
        <v>0</v>
      </c>
      <c r="CF40" s="56">
        <v>0</v>
      </c>
      <c r="CG40" s="56">
        <v>0</v>
      </c>
      <c r="CH40" s="56">
        <v>0</v>
      </c>
      <c r="CI40" s="56">
        <v>0</v>
      </c>
      <c r="CJ40" s="56">
        <v>0</v>
      </c>
      <c r="CK40" s="56">
        <v>0</v>
      </c>
      <c r="CL40" s="56">
        <v>0</v>
      </c>
      <c r="CM40" s="56">
        <v>0</v>
      </c>
      <c r="CN40" s="56">
        <v>0</v>
      </c>
      <c r="CO40" s="56">
        <v>0</v>
      </c>
      <c r="CP40" s="56">
        <v>0</v>
      </c>
      <c r="CQ40" s="56">
        <v>0</v>
      </c>
      <c r="CR40" s="56">
        <v>0</v>
      </c>
      <c r="CS40" s="56">
        <v>0</v>
      </c>
      <c r="CT40" s="56">
        <v>0</v>
      </c>
      <c r="CU40" s="56">
        <v>0</v>
      </c>
      <c r="CV40" s="56">
        <v>0</v>
      </c>
      <c r="CW40" s="56">
        <v>0</v>
      </c>
      <c r="CX40" s="56">
        <v>0</v>
      </c>
      <c r="CY40" s="56">
        <v>0</v>
      </c>
      <c r="CZ40" s="56">
        <v>0</v>
      </c>
      <c r="DA40" s="56">
        <v>0</v>
      </c>
      <c r="DB40" s="56">
        <v>0</v>
      </c>
      <c r="DC40" s="56">
        <v>0</v>
      </c>
      <c r="DE40" s="71">
        <f t="shared" si="27"/>
        <v>0</v>
      </c>
      <c r="DF40" s="71">
        <f t="shared" si="19"/>
        <v>0</v>
      </c>
      <c r="DG40" s="1">
        <f t="shared" si="26"/>
        <v>21</v>
      </c>
      <c r="DH40" s="278">
        <v>0</v>
      </c>
    </row>
    <row r="41" spans="1:112" ht="15" hidden="1" customHeight="1">
      <c r="A41" s="210">
        <v>29</v>
      </c>
      <c r="B41" s="10" t="str">
        <f>$B$33&amp;"8."</f>
        <v>D.3.8.</v>
      </c>
      <c r="C41" s="274" t="s">
        <v>42</v>
      </c>
      <c r="D41" s="24"/>
      <c r="E41" s="332">
        <v>0.21</v>
      </c>
      <c r="F41" s="106">
        <f>H41+NPV(FD,I41:INDEX(I41:DC41,PAL))</f>
        <v>0</v>
      </c>
      <c r="G41" s="53">
        <f>SUMIF($H$5:$DC$5,"&lt;="&amp;PAL,$H41:$DC41)</f>
        <v>0</v>
      </c>
      <c r="H41" s="56">
        <v>0</v>
      </c>
      <c r="I41" s="56">
        <v>0</v>
      </c>
      <c r="J41" s="56">
        <v>0</v>
      </c>
      <c r="K41" s="56">
        <v>0</v>
      </c>
      <c r="L41" s="56">
        <v>0</v>
      </c>
      <c r="M41" s="56">
        <v>0</v>
      </c>
      <c r="N41" s="56">
        <v>0</v>
      </c>
      <c r="O41" s="56">
        <v>0</v>
      </c>
      <c r="P41" s="56">
        <v>0</v>
      </c>
      <c r="Q41" s="56">
        <v>0</v>
      </c>
      <c r="R41" s="56">
        <v>0</v>
      </c>
      <c r="S41" s="56">
        <v>0</v>
      </c>
      <c r="T41" s="56">
        <v>0</v>
      </c>
      <c r="U41" s="56">
        <v>0</v>
      </c>
      <c r="V41" s="56">
        <v>0</v>
      </c>
      <c r="W41" s="56">
        <v>0</v>
      </c>
      <c r="X41" s="56">
        <v>0</v>
      </c>
      <c r="Y41" s="56">
        <v>0</v>
      </c>
      <c r="Z41" s="56">
        <v>0</v>
      </c>
      <c r="AA41" s="56">
        <v>0</v>
      </c>
      <c r="AB41" s="56">
        <v>0</v>
      </c>
      <c r="AC41" s="56">
        <v>0</v>
      </c>
      <c r="AD41" s="56">
        <v>0</v>
      </c>
      <c r="AE41" s="56">
        <v>0</v>
      </c>
      <c r="AF41" s="56">
        <v>0</v>
      </c>
      <c r="AG41" s="56">
        <v>0</v>
      </c>
      <c r="AH41" s="56">
        <v>0</v>
      </c>
      <c r="AI41" s="56">
        <v>0</v>
      </c>
      <c r="AJ41" s="56">
        <v>0</v>
      </c>
      <c r="AK41" s="56">
        <v>0</v>
      </c>
      <c r="AL41" s="56">
        <v>0</v>
      </c>
      <c r="AM41" s="56">
        <v>0</v>
      </c>
      <c r="AN41" s="56">
        <v>0</v>
      </c>
      <c r="AO41" s="56">
        <v>0</v>
      </c>
      <c r="AP41" s="56">
        <v>0</v>
      </c>
      <c r="AQ41" s="56">
        <v>0</v>
      </c>
      <c r="AR41" s="56">
        <v>0</v>
      </c>
      <c r="AS41" s="56">
        <v>0</v>
      </c>
      <c r="AT41" s="56">
        <v>0</v>
      </c>
      <c r="AU41" s="56">
        <v>0</v>
      </c>
      <c r="AV41" s="56">
        <v>0</v>
      </c>
      <c r="AW41" s="56">
        <v>0</v>
      </c>
      <c r="AX41" s="56">
        <v>0</v>
      </c>
      <c r="AY41" s="56">
        <v>0</v>
      </c>
      <c r="AZ41" s="56">
        <v>0</v>
      </c>
      <c r="BA41" s="56">
        <v>0</v>
      </c>
      <c r="BB41" s="56">
        <v>0</v>
      </c>
      <c r="BC41" s="56">
        <v>0</v>
      </c>
      <c r="BD41" s="56">
        <v>0</v>
      </c>
      <c r="BE41" s="56">
        <v>0</v>
      </c>
      <c r="BF41" s="56">
        <v>0</v>
      </c>
      <c r="BG41" s="56">
        <v>0</v>
      </c>
      <c r="BH41" s="56">
        <v>0</v>
      </c>
      <c r="BI41" s="56">
        <v>0</v>
      </c>
      <c r="BJ41" s="56">
        <v>0</v>
      </c>
      <c r="BK41" s="56">
        <v>0</v>
      </c>
      <c r="BL41" s="56">
        <v>0</v>
      </c>
      <c r="BM41" s="56">
        <v>0</v>
      </c>
      <c r="BN41" s="56">
        <v>0</v>
      </c>
      <c r="BO41" s="56">
        <v>0</v>
      </c>
      <c r="BP41" s="56">
        <v>0</v>
      </c>
      <c r="BQ41" s="56">
        <v>0</v>
      </c>
      <c r="BR41" s="56">
        <v>0</v>
      </c>
      <c r="BS41" s="56">
        <v>0</v>
      </c>
      <c r="BT41" s="56">
        <v>0</v>
      </c>
      <c r="BU41" s="56">
        <v>0</v>
      </c>
      <c r="BV41" s="56">
        <v>0</v>
      </c>
      <c r="BW41" s="56">
        <v>0</v>
      </c>
      <c r="BX41" s="56">
        <v>0</v>
      </c>
      <c r="BY41" s="56">
        <v>0</v>
      </c>
      <c r="BZ41" s="56">
        <v>0</v>
      </c>
      <c r="CA41" s="56">
        <v>0</v>
      </c>
      <c r="CB41" s="56">
        <v>0</v>
      </c>
      <c r="CC41" s="56">
        <v>0</v>
      </c>
      <c r="CD41" s="56">
        <v>0</v>
      </c>
      <c r="CE41" s="56">
        <v>0</v>
      </c>
      <c r="CF41" s="56">
        <v>0</v>
      </c>
      <c r="CG41" s="56">
        <v>0</v>
      </c>
      <c r="CH41" s="56">
        <v>0</v>
      </c>
      <c r="CI41" s="56">
        <v>0</v>
      </c>
      <c r="CJ41" s="56">
        <v>0</v>
      </c>
      <c r="CK41" s="56">
        <v>0</v>
      </c>
      <c r="CL41" s="56">
        <v>0</v>
      </c>
      <c r="CM41" s="56">
        <v>0</v>
      </c>
      <c r="CN41" s="56">
        <v>0</v>
      </c>
      <c r="CO41" s="56">
        <v>0</v>
      </c>
      <c r="CP41" s="56">
        <v>0</v>
      </c>
      <c r="CQ41" s="56">
        <v>0</v>
      </c>
      <c r="CR41" s="56">
        <v>0</v>
      </c>
      <c r="CS41" s="56">
        <v>0</v>
      </c>
      <c r="CT41" s="56">
        <v>0</v>
      </c>
      <c r="CU41" s="56">
        <v>0</v>
      </c>
      <c r="CV41" s="56">
        <v>0</v>
      </c>
      <c r="CW41" s="56">
        <v>0</v>
      </c>
      <c r="CX41" s="56">
        <v>0</v>
      </c>
      <c r="CY41" s="56">
        <v>0</v>
      </c>
      <c r="CZ41" s="56">
        <v>0</v>
      </c>
      <c r="DA41" s="56">
        <v>0</v>
      </c>
      <c r="DB41" s="56">
        <v>0</v>
      </c>
      <c r="DC41" s="56">
        <v>0</v>
      </c>
      <c r="DE41" s="71">
        <f t="shared" si="27"/>
        <v>0</v>
      </c>
      <c r="DF41" s="71">
        <f t="shared" si="19"/>
        <v>0</v>
      </c>
      <c r="DG41" s="1">
        <f t="shared" si="26"/>
        <v>21</v>
      </c>
      <c r="DH41" s="278">
        <v>0</v>
      </c>
    </row>
    <row r="42" spans="1:112" ht="15" hidden="1" customHeight="1">
      <c r="A42" s="210">
        <v>30</v>
      </c>
      <c r="B42" s="10" t="str">
        <f>$B$33&amp;"9."</f>
        <v>D.3.9.</v>
      </c>
      <c r="C42" s="267" t="s">
        <v>155</v>
      </c>
      <c r="D42" s="24"/>
      <c r="E42" s="332">
        <v>0.21</v>
      </c>
      <c r="F42" s="106">
        <f>H42+NPV(FD,I42:INDEX(I42:DC42,PAL))</f>
        <v>0</v>
      </c>
      <c r="G42" s="53">
        <f>SUMIF($H$5:$DC$5,"&lt;="&amp;PAL,$H42:$DC42)</f>
        <v>0</v>
      </c>
      <c r="H42" s="276">
        <v>0</v>
      </c>
      <c r="I42" s="276">
        <v>0</v>
      </c>
      <c r="J42" s="276">
        <v>0</v>
      </c>
      <c r="K42" s="276">
        <v>0</v>
      </c>
      <c r="L42" s="276">
        <v>0</v>
      </c>
      <c r="M42" s="276">
        <v>0</v>
      </c>
      <c r="N42" s="276">
        <v>0</v>
      </c>
      <c r="O42" s="276">
        <v>0</v>
      </c>
      <c r="P42" s="276">
        <v>0</v>
      </c>
      <c r="Q42" s="277">
        <v>0</v>
      </c>
      <c r="R42" s="277">
        <v>0</v>
      </c>
      <c r="S42" s="277">
        <v>0</v>
      </c>
      <c r="T42" s="277">
        <v>0</v>
      </c>
      <c r="U42" s="277">
        <v>0</v>
      </c>
      <c r="V42" s="277">
        <v>0</v>
      </c>
      <c r="W42" s="277">
        <v>0</v>
      </c>
      <c r="X42" s="277">
        <v>0</v>
      </c>
      <c r="Y42" s="277">
        <v>0</v>
      </c>
      <c r="Z42" s="277">
        <v>0</v>
      </c>
      <c r="AA42" s="277">
        <v>0</v>
      </c>
      <c r="AB42" s="277">
        <v>0</v>
      </c>
      <c r="AC42" s="277">
        <v>0</v>
      </c>
      <c r="AD42" s="277">
        <v>0</v>
      </c>
      <c r="AE42" s="277">
        <v>0</v>
      </c>
      <c r="AF42" s="277">
        <v>0</v>
      </c>
      <c r="AG42" s="277">
        <v>0</v>
      </c>
      <c r="AH42" s="277">
        <v>0</v>
      </c>
      <c r="AI42" s="277">
        <v>0</v>
      </c>
      <c r="AJ42" s="277">
        <v>0</v>
      </c>
      <c r="AK42" s="277">
        <v>0</v>
      </c>
      <c r="AL42" s="277">
        <v>0</v>
      </c>
      <c r="AM42" s="277">
        <v>0</v>
      </c>
      <c r="AN42" s="277">
        <v>0</v>
      </c>
      <c r="AO42" s="277">
        <v>0</v>
      </c>
      <c r="AP42" s="277">
        <v>0</v>
      </c>
      <c r="AQ42" s="277">
        <v>0</v>
      </c>
      <c r="AR42" s="277">
        <v>0</v>
      </c>
      <c r="AS42" s="277">
        <v>0</v>
      </c>
      <c r="AT42" s="277">
        <v>0</v>
      </c>
      <c r="AU42" s="277">
        <v>0</v>
      </c>
      <c r="AV42" s="277">
        <v>0</v>
      </c>
      <c r="AW42" s="277">
        <v>0</v>
      </c>
      <c r="AX42" s="277">
        <v>0</v>
      </c>
      <c r="AY42" s="277">
        <v>0</v>
      </c>
      <c r="AZ42" s="277">
        <v>0</v>
      </c>
      <c r="BA42" s="277">
        <v>0</v>
      </c>
      <c r="BB42" s="277">
        <v>0</v>
      </c>
      <c r="BC42" s="277">
        <v>0</v>
      </c>
      <c r="BD42" s="277">
        <v>0</v>
      </c>
      <c r="BE42" s="277">
        <v>0</v>
      </c>
      <c r="BF42" s="277">
        <v>0</v>
      </c>
      <c r="BG42" s="277">
        <v>0</v>
      </c>
      <c r="BH42" s="277">
        <v>0</v>
      </c>
      <c r="BI42" s="277">
        <v>0</v>
      </c>
      <c r="BJ42" s="277">
        <v>0</v>
      </c>
      <c r="BK42" s="277">
        <v>0</v>
      </c>
      <c r="BL42" s="277">
        <v>0</v>
      </c>
      <c r="BM42" s="277">
        <v>0</v>
      </c>
      <c r="BN42" s="277">
        <v>0</v>
      </c>
      <c r="BO42" s="277">
        <v>0</v>
      </c>
      <c r="BP42" s="277">
        <v>0</v>
      </c>
      <c r="BQ42" s="277">
        <v>0</v>
      </c>
      <c r="BR42" s="277">
        <v>0</v>
      </c>
      <c r="BS42" s="277">
        <v>0</v>
      </c>
      <c r="BT42" s="277">
        <v>0</v>
      </c>
      <c r="BU42" s="277">
        <v>0</v>
      </c>
      <c r="BV42" s="277">
        <v>0</v>
      </c>
      <c r="BW42" s="277">
        <v>0</v>
      </c>
      <c r="BX42" s="277">
        <v>0</v>
      </c>
      <c r="BY42" s="277">
        <v>0</v>
      </c>
      <c r="BZ42" s="277">
        <v>0</v>
      </c>
      <c r="CA42" s="277">
        <v>0</v>
      </c>
      <c r="CB42" s="277">
        <v>0</v>
      </c>
      <c r="CC42" s="277">
        <v>0</v>
      </c>
      <c r="CD42" s="277">
        <v>0</v>
      </c>
      <c r="CE42" s="277">
        <v>0</v>
      </c>
      <c r="CF42" s="277">
        <v>0</v>
      </c>
      <c r="CG42" s="277">
        <v>0</v>
      </c>
      <c r="CH42" s="277">
        <v>0</v>
      </c>
      <c r="CI42" s="277">
        <v>0</v>
      </c>
      <c r="CJ42" s="277">
        <v>0</v>
      </c>
      <c r="CK42" s="277">
        <v>0</v>
      </c>
      <c r="CL42" s="277">
        <v>0</v>
      </c>
      <c r="CM42" s="277">
        <v>0</v>
      </c>
      <c r="CN42" s="277">
        <v>0</v>
      </c>
      <c r="CO42" s="277">
        <v>0</v>
      </c>
      <c r="CP42" s="277">
        <v>0</v>
      </c>
      <c r="CQ42" s="277">
        <v>0</v>
      </c>
      <c r="CR42" s="277">
        <v>0</v>
      </c>
      <c r="CS42" s="277">
        <v>0</v>
      </c>
      <c r="CT42" s="277">
        <v>0</v>
      </c>
      <c r="CU42" s="277">
        <v>0</v>
      </c>
      <c r="CV42" s="277">
        <v>0</v>
      </c>
      <c r="CW42" s="277">
        <v>0</v>
      </c>
      <c r="CX42" s="277">
        <v>0</v>
      </c>
      <c r="CY42" s="277">
        <v>0</v>
      </c>
      <c r="CZ42" s="277">
        <v>0</v>
      </c>
      <c r="DA42" s="277">
        <v>0</v>
      </c>
      <c r="DB42" s="277">
        <v>0</v>
      </c>
      <c r="DC42" s="277">
        <v>0</v>
      </c>
      <c r="DE42" s="71">
        <f t="shared" si="27"/>
        <v>0</v>
      </c>
      <c r="DF42" s="71">
        <f t="shared" si="19"/>
        <v>0</v>
      </c>
      <c r="DG42" s="1">
        <f t="shared" si="26"/>
        <v>21</v>
      </c>
      <c r="DH42" s="278">
        <v>0</v>
      </c>
    </row>
    <row r="43" spans="1:112" ht="15" hidden="1" customHeight="1">
      <c r="A43" s="210">
        <v>31</v>
      </c>
      <c r="B43" s="10" t="str">
        <f>$B$33&amp;"L."</f>
        <v>D.3.L.</v>
      </c>
      <c r="C43" s="267" t="s">
        <v>16</v>
      </c>
      <c r="D43" s="24"/>
      <c r="E43" s="332">
        <v>0.21</v>
      </c>
      <c r="F43" s="106">
        <f>H43+NPV(FD,I43:INDEX(I43:DC43,PAL))</f>
        <v>0</v>
      </c>
      <c r="G43" s="53">
        <f>SUMIF($H$5:$DC$5,"&lt;="&amp;PAL,$H43:$DC43)</f>
        <v>0</v>
      </c>
      <c r="H43" s="276">
        <v>0</v>
      </c>
      <c r="I43" s="276">
        <v>0</v>
      </c>
      <c r="J43" s="276">
        <v>0</v>
      </c>
      <c r="K43" s="276">
        <v>0</v>
      </c>
      <c r="L43" s="276">
        <v>0</v>
      </c>
      <c r="M43" s="276">
        <v>0</v>
      </c>
      <c r="N43" s="276">
        <v>0</v>
      </c>
      <c r="O43" s="276">
        <v>0</v>
      </c>
      <c r="P43" s="276">
        <v>0</v>
      </c>
      <c r="Q43" s="276">
        <v>0</v>
      </c>
      <c r="R43" s="276">
        <v>0</v>
      </c>
      <c r="S43" s="276">
        <v>0</v>
      </c>
      <c r="T43" s="276">
        <v>0</v>
      </c>
      <c r="U43" s="276">
        <v>0</v>
      </c>
      <c r="V43" s="276">
        <v>0</v>
      </c>
      <c r="W43" s="276">
        <v>0</v>
      </c>
      <c r="X43" s="276">
        <v>0</v>
      </c>
      <c r="Y43" s="276">
        <v>0</v>
      </c>
      <c r="Z43" s="276">
        <v>0</v>
      </c>
      <c r="AA43" s="276">
        <v>0</v>
      </c>
      <c r="AB43" s="277">
        <v>0</v>
      </c>
      <c r="AC43" s="276">
        <v>0</v>
      </c>
      <c r="AD43" s="276">
        <v>0</v>
      </c>
      <c r="AE43" s="276">
        <v>0</v>
      </c>
      <c r="AF43" s="276">
        <v>0</v>
      </c>
      <c r="AG43" s="276">
        <v>0</v>
      </c>
      <c r="AH43" s="276">
        <v>0</v>
      </c>
      <c r="AI43" s="276">
        <v>0</v>
      </c>
      <c r="AJ43" s="276">
        <v>0</v>
      </c>
      <c r="AK43" s="276">
        <v>0</v>
      </c>
      <c r="AL43" s="276">
        <v>0</v>
      </c>
      <c r="AM43" s="276">
        <v>0</v>
      </c>
      <c r="AN43" s="276">
        <v>0</v>
      </c>
      <c r="AO43" s="276">
        <v>0</v>
      </c>
      <c r="AP43" s="276">
        <v>0</v>
      </c>
      <c r="AQ43" s="276">
        <v>0</v>
      </c>
      <c r="AR43" s="276">
        <v>0</v>
      </c>
      <c r="AS43" s="276">
        <v>0</v>
      </c>
      <c r="AT43" s="276">
        <v>0</v>
      </c>
      <c r="AU43" s="276">
        <v>0</v>
      </c>
      <c r="AV43" s="276">
        <v>0</v>
      </c>
      <c r="AW43" s="276">
        <v>0</v>
      </c>
      <c r="AX43" s="276">
        <v>0</v>
      </c>
      <c r="AY43" s="276">
        <v>0</v>
      </c>
      <c r="AZ43" s="276">
        <v>0</v>
      </c>
      <c r="BA43" s="276">
        <v>0</v>
      </c>
      <c r="BB43" s="276">
        <v>0</v>
      </c>
      <c r="BC43" s="276">
        <v>0</v>
      </c>
      <c r="BD43" s="276">
        <v>0</v>
      </c>
      <c r="BE43" s="276">
        <v>0</v>
      </c>
      <c r="BF43" s="276">
        <v>0</v>
      </c>
      <c r="BG43" s="276">
        <v>0</v>
      </c>
      <c r="BH43" s="276">
        <v>0</v>
      </c>
      <c r="BI43" s="276">
        <v>0</v>
      </c>
      <c r="BJ43" s="276">
        <v>0</v>
      </c>
      <c r="BK43" s="276">
        <v>0</v>
      </c>
      <c r="BL43" s="276">
        <v>0</v>
      </c>
      <c r="BM43" s="276">
        <v>0</v>
      </c>
      <c r="BN43" s="276">
        <v>0</v>
      </c>
      <c r="BO43" s="276">
        <v>0</v>
      </c>
      <c r="BP43" s="276">
        <v>0</v>
      </c>
      <c r="BQ43" s="276">
        <v>0</v>
      </c>
      <c r="BR43" s="276">
        <v>0</v>
      </c>
      <c r="BS43" s="276">
        <v>0</v>
      </c>
      <c r="BT43" s="276">
        <v>0</v>
      </c>
      <c r="BU43" s="276">
        <v>0</v>
      </c>
      <c r="BV43" s="276">
        <v>0</v>
      </c>
      <c r="BW43" s="276">
        <v>0</v>
      </c>
      <c r="BX43" s="276">
        <v>0</v>
      </c>
      <c r="BY43" s="276">
        <v>0</v>
      </c>
      <c r="BZ43" s="276">
        <v>0</v>
      </c>
      <c r="CA43" s="276">
        <v>0</v>
      </c>
      <c r="CB43" s="276">
        <v>0</v>
      </c>
      <c r="CC43" s="276">
        <v>0</v>
      </c>
      <c r="CD43" s="276">
        <v>0</v>
      </c>
      <c r="CE43" s="276">
        <v>0</v>
      </c>
      <c r="CF43" s="276">
        <v>0</v>
      </c>
      <c r="CG43" s="276">
        <v>0</v>
      </c>
      <c r="CH43" s="276">
        <v>0</v>
      </c>
      <c r="CI43" s="276">
        <v>0</v>
      </c>
      <c r="CJ43" s="276">
        <v>0</v>
      </c>
      <c r="CK43" s="276">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7">
        <v>0</v>
      </c>
      <c r="DE43" s="71">
        <f t="shared" si="27"/>
        <v>0</v>
      </c>
      <c r="DF43" s="71">
        <f t="shared" si="19"/>
        <v>0</v>
      </c>
      <c r="DG43" s="261">
        <f t="shared" si="26"/>
        <v>21</v>
      </c>
      <c r="DH43" s="261">
        <f>DG43/(100+DG43)</f>
        <v>0.17355371900826447</v>
      </c>
    </row>
    <row r="44" spans="1:112" s="1" customFormat="1" ht="14.4">
      <c r="A44" s="210">
        <v>32</v>
      </c>
      <c r="B44" s="55" t="s">
        <v>24</v>
      </c>
      <c r="C44" s="253" t="s">
        <v>434</v>
      </c>
      <c r="D44" s="8"/>
      <c r="E44" s="331"/>
      <c r="F44" s="17">
        <f>F45+F56+F67</f>
        <v>100622347.94697168</v>
      </c>
      <c r="G44" s="53">
        <f>SUMIF($H$5:$DC$5,"&lt;="&amp;PAL,$H44:$DC44)</f>
        <v>116700000</v>
      </c>
      <c r="H44" s="17">
        <f>H45+H56+H67</f>
        <v>11000000</v>
      </c>
      <c r="I44" s="17">
        <f t="shared" ref="I44:BT44" si="28">I45+I56+I67</f>
        <v>12000000</v>
      </c>
      <c r="J44" s="17">
        <f t="shared" si="28"/>
        <v>13000000</v>
      </c>
      <c r="K44" s="17">
        <f t="shared" si="28"/>
        <v>14000000</v>
      </c>
      <c r="L44" s="17">
        <f t="shared" si="28"/>
        <v>15000000</v>
      </c>
      <c r="M44" s="17">
        <f t="shared" si="28"/>
        <v>16000000</v>
      </c>
      <c r="N44" s="17">
        <f t="shared" si="28"/>
        <v>17000000</v>
      </c>
      <c r="O44" s="17">
        <f t="shared" si="28"/>
        <v>18700000</v>
      </c>
      <c r="P44" s="17">
        <f t="shared" si="28"/>
        <v>0</v>
      </c>
      <c r="Q44" s="17">
        <f t="shared" si="28"/>
        <v>0</v>
      </c>
      <c r="R44" s="17">
        <f t="shared" si="28"/>
        <v>0</v>
      </c>
      <c r="S44" s="17">
        <f t="shared" si="28"/>
        <v>0</v>
      </c>
      <c r="T44" s="17">
        <f t="shared" si="28"/>
        <v>0</v>
      </c>
      <c r="U44" s="17">
        <f t="shared" si="28"/>
        <v>0</v>
      </c>
      <c r="V44" s="17">
        <f t="shared" si="28"/>
        <v>0</v>
      </c>
      <c r="W44" s="17">
        <f t="shared" si="28"/>
        <v>0</v>
      </c>
      <c r="X44" s="17">
        <f t="shared" si="28"/>
        <v>0</v>
      </c>
      <c r="Y44" s="17">
        <f t="shared" si="28"/>
        <v>0</v>
      </c>
      <c r="Z44" s="17">
        <f t="shared" si="28"/>
        <v>0</v>
      </c>
      <c r="AA44" s="17">
        <f t="shared" si="28"/>
        <v>0</v>
      </c>
      <c r="AB44" s="17">
        <f t="shared" si="28"/>
        <v>0</v>
      </c>
      <c r="AC44" s="17">
        <f t="shared" si="28"/>
        <v>0</v>
      </c>
      <c r="AD44" s="17">
        <f t="shared" si="28"/>
        <v>0</v>
      </c>
      <c r="AE44" s="17">
        <f t="shared" si="28"/>
        <v>0</v>
      </c>
      <c r="AF44" s="17">
        <f t="shared" si="28"/>
        <v>0</v>
      </c>
      <c r="AG44" s="17">
        <f t="shared" si="28"/>
        <v>0</v>
      </c>
      <c r="AH44" s="17">
        <f t="shared" si="28"/>
        <v>0</v>
      </c>
      <c r="AI44" s="17">
        <f t="shared" si="28"/>
        <v>0</v>
      </c>
      <c r="AJ44" s="17">
        <f t="shared" si="28"/>
        <v>0</v>
      </c>
      <c r="AK44" s="17">
        <f t="shared" si="28"/>
        <v>0</v>
      </c>
      <c r="AL44" s="17">
        <f t="shared" si="28"/>
        <v>0</v>
      </c>
      <c r="AM44" s="17">
        <f t="shared" si="28"/>
        <v>0</v>
      </c>
      <c r="AN44" s="17">
        <f t="shared" si="28"/>
        <v>0</v>
      </c>
      <c r="AO44" s="17">
        <f t="shared" si="28"/>
        <v>0</v>
      </c>
      <c r="AP44" s="17">
        <f t="shared" si="28"/>
        <v>0</v>
      </c>
      <c r="AQ44" s="17">
        <f t="shared" si="28"/>
        <v>0</v>
      </c>
      <c r="AR44" s="17">
        <f t="shared" si="28"/>
        <v>0</v>
      </c>
      <c r="AS44" s="17">
        <f t="shared" si="28"/>
        <v>0</v>
      </c>
      <c r="AT44" s="17">
        <f t="shared" si="28"/>
        <v>0</v>
      </c>
      <c r="AU44" s="17">
        <f t="shared" si="28"/>
        <v>0</v>
      </c>
      <c r="AV44" s="17">
        <f t="shared" si="28"/>
        <v>0</v>
      </c>
      <c r="AW44" s="17">
        <f t="shared" si="28"/>
        <v>0</v>
      </c>
      <c r="AX44" s="17">
        <f t="shared" si="28"/>
        <v>0</v>
      </c>
      <c r="AY44" s="17">
        <f t="shared" si="28"/>
        <v>0</v>
      </c>
      <c r="AZ44" s="17">
        <f t="shared" si="28"/>
        <v>0</v>
      </c>
      <c r="BA44" s="17">
        <f t="shared" si="28"/>
        <v>0</v>
      </c>
      <c r="BB44" s="17">
        <f t="shared" si="28"/>
        <v>0</v>
      </c>
      <c r="BC44" s="17">
        <f t="shared" si="28"/>
        <v>0</v>
      </c>
      <c r="BD44" s="17">
        <f t="shared" si="28"/>
        <v>0</v>
      </c>
      <c r="BE44" s="17">
        <f t="shared" si="28"/>
        <v>0</v>
      </c>
      <c r="BF44" s="17">
        <f t="shared" si="28"/>
        <v>0</v>
      </c>
      <c r="BG44" s="17">
        <f t="shared" si="28"/>
        <v>0</v>
      </c>
      <c r="BH44" s="17">
        <f t="shared" si="28"/>
        <v>0</v>
      </c>
      <c r="BI44" s="17">
        <f t="shared" si="28"/>
        <v>0</v>
      </c>
      <c r="BJ44" s="17">
        <f t="shared" si="28"/>
        <v>0</v>
      </c>
      <c r="BK44" s="17">
        <f t="shared" si="28"/>
        <v>0</v>
      </c>
      <c r="BL44" s="17">
        <f t="shared" si="28"/>
        <v>0</v>
      </c>
      <c r="BM44" s="17">
        <f t="shared" si="28"/>
        <v>0</v>
      </c>
      <c r="BN44" s="17">
        <f t="shared" si="28"/>
        <v>0</v>
      </c>
      <c r="BO44" s="17">
        <f t="shared" si="28"/>
        <v>0</v>
      </c>
      <c r="BP44" s="17">
        <f t="shared" si="28"/>
        <v>0</v>
      </c>
      <c r="BQ44" s="17">
        <f t="shared" si="28"/>
        <v>0</v>
      </c>
      <c r="BR44" s="17">
        <f t="shared" si="28"/>
        <v>0</v>
      </c>
      <c r="BS44" s="17">
        <f t="shared" si="28"/>
        <v>0</v>
      </c>
      <c r="BT44" s="17">
        <f t="shared" si="28"/>
        <v>0</v>
      </c>
      <c r="BU44" s="17">
        <f t="shared" ref="BU44:DC44" si="29">BU45+BU56+BU67</f>
        <v>0</v>
      </c>
      <c r="BV44" s="17">
        <f t="shared" si="29"/>
        <v>0</v>
      </c>
      <c r="BW44" s="17">
        <f t="shared" si="29"/>
        <v>0</v>
      </c>
      <c r="BX44" s="17">
        <f t="shared" si="29"/>
        <v>0</v>
      </c>
      <c r="BY44" s="17">
        <f t="shared" si="29"/>
        <v>0</v>
      </c>
      <c r="BZ44" s="17">
        <f t="shared" si="29"/>
        <v>0</v>
      </c>
      <c r="CA44" s="17">
        <f t="shared" si="29"/>
        <v>0</v>
      </c>
      <c r="CB44" s="17">
        <f t="shared" si="29"/>
        <v>0</v>
      </c>
      <c r="CC44" s="17">
        <f t="shared" si="29"/>
        <v>0</v>
      </c>
      <c r="CD44" s="17">
        <f t="shared" si="29"/>
        <v>0</v>
      </c>
      <c r="CE44" s="17">
        <f t="shared" si="29"/>
        <v>0</v>
      </c>
      <c r="CF44" s="17">
        <f t="shared" si="29"/>
        <v>0</v>
      </c>
      <c r="CG44" s="17">
        <f t="shared" si="29"/>
        <v>0</v>
      </c>
      <c r="CH44" s="17">
        <f t="shared" si="29"/>
        <v>0</v>
      </c>
      <c r="CI44" s="17">
        <f t="shared" si="29"/>
        <v>0</v>
      </c>
      <c r="CJ44" s="17">
        <f t="shared" si="29"/>
        <v>0</v>
      </c>
      <c r="CK44" s="17">
        <f t="shared" si="29"/>
        <v>0</v>
      </c>
      <c r="CL44" s="17">
        <f t="shared" si="29"/>
        <v>0</v>
      </c>
      <c r="CM44" s="17">
        <f t="shared" si="29"/>
        <v>0</v>
      </c>
      <c r="CN44" s="17">
        <f t="shared" si="29"/>
        <v>0</v>
      </c>
      <c r="CO44" s="17">
        <f t="shared" si="29"/>
        <v>0</v>
      </c>
      <c r="CP44" s="17">
        <f t="shared" si="29"/>
        <v>0</v>
      </c>
      <c r="CQ44" s="17">
        <f t="shared" si="29"/>
        <v>0</v>
      </c>
      <c r="CR44" s="17">
        <f t="shared" si="29"/>
        <v>0</v>
      </c>
      <c r="CS44" s="17">
        <f t="shared" si="29"/>
        <v>0</v>
      </c>
      <c r="CT44" s="17">
        <f t="shared" si="29"/>
        <v>0</v>
      </c>
      <c r="CU44" s="17">
        <f t="shared" si="29"/>
        <v>0</v>
      </c>
      <c r="CV44" s="17">
        <f t="shared" si="29"/>
        <v>0</v>
      </c>
      <c r="CW44" s="17">
        <f t="shared" si="29"/>
        <v>0</v>
      </c>
      <c r="CX44" s="17">
        <f t="shared" si="29"/>
        <v>0</v>
      </c>
      <c r="CY44" s="17">
        <f t="shared" si="29"/>
        <v>0</v>
      </c>
      <c r="CZ44" s="17">
        <f t="shared" si="29"/>
        <v>0</v>
      </c>
      <c r="DA44" s="17">
        <f t="shared" si="29"/>
        <v>0</v>
      </c>
      <c r="DB44" s="17">
        <f t="shared" si="29"/>
        <v>0</v>
      </c>
      <c r="DC44" s="17">
        <f t="shared" si="29"/>
        <v>0</v>
      </c>
      <c r="DE44" s="71"/>
      <c r="DF44" s="71">
        <f t="shared" si="19"/>
        <v>8</v>
      </c>
    </row>
    <row r="45" spans="1:112" s="1" customFormat="1" ht="15" customHeight="1">
      <c r="A45" s="210">
        <v>33</v>
      </c>
      <c r="B45" s="55" t="s">
        <v>35</v>
      </c>
      <c r="C45" s="268" t="s">
        <v>2</v>
      </c>
      <c r="D45" s="8"/>
      <c r="E45" s="331"/>
      <c r="F45" s="17">
        <f>SUM(F46:F53)+F54</f>
        <v>0</v>
      </c>
      <c r="G45" s="53">
        <f>SUMIF($H$5:$DC$5,"&lt;="&amp;PAL,$H45:$DC45)</f>
        <v>0</v>
      </c>
      <c r="H45" s="17">
        <f>SUM(H46:H53)+H54</f>
        <v>0</v>
      </c>
      <c r="I45" s="17">
        <f t="shared" ref="I45:BT45" si="30">SUM(I46:I53)+I54</f>
        <v>0</v>
      </c>
      <c r="J45" s="17">
        <f t="shared" si="30"/>
        <v>0</v>
      </c>
      <c r="K45" s="17">
        <f t="shared" si="30"/>
        <v>0</v>
      </c>
      <c r="L45" s="17">
        <f t="shared" si="30"/>
        <v>0</v>
      </c>
      <c r="M45" s="17">
        <f t="shared" si="30"/>
        <v>0</v>
      </c>
      <c r="N45" s="17">
        <f t="shared" si="30"/>
        <v>0</v>
      </c>
      <c r="O45" s="17">
        <f t="shared" si="30"/>
        <v>0</v>
      </c>
      <c r="P45" s="17">
        <f t="shared" si="30"/>
        <v>0</v>
      </c>
      <c r="Q45" s="17">
        <f t="shared" si="30"/>
        <v>0</v>
      </c>
      <c r="R45" s="17">
        <f t="shared" si="30"/>
        <v>0</v>
      </c>
      <c r="S45" s="17">
        <f t="shared" si="30"/>
        <v>0</v>
      </c>
      <c r="T45" s="17">
        <f t="shared" si="30"/>
        <v>0</v>
      </c>
      <c r="U45" s="17">
        <f t="shared" si="30"/>
        <v>0</v>
      </c>
      <c r="V45" s="17">
        <f t="shared" si="30"/>
        <v>0</v>
      </c>
      <c r="W45" s="17">
        <f t="shared" si="30"/>
        <v>0</v>
      </c>
      <c r="X45" s="17">
        <f t="shared" si="30"/>
        <v>0</v>
      </c>
      <c r="Y45" s="17">
        <f t="shared" si="30"/>
        <v>0</v>
      </c>
      <c r="Z45" s="17">
        <f t="shared" si="30"/>
        <v>0</v>
      </c>
      <c r="AA45" s="17">
        <f t="shared" si="30"/>
        <v>0</v>
      </c>
      <c r="AB45" s="17">
        <f t="shared" si="30"/>
        <v>0</v>
      </c>
      <c r="AC45" s="17">
        <f t="shared" si="30"/>
        <v>0</v>
      </c>
      <c r="AD45" s="17">
        <f t="shared" si="30"/>
        <v>0</v>
      </c>
      <c r="AE45" s="17">
        <f t="shared" si="30"/>
        <v>0</v>
      </c>
      <c r="AF45" s="17">
        <f t="shared" si="30"/>
        <v>0</v>
      </c>
      <c r="AG45" s="17">
        <f t="shared" si="30"/>
        <v>0</v>
      </c>
      <c r="AH45" s="17">
        <f t="shared" si="30"/>
        <v>0</v>
      </c>
      <c r="AI45" s="17">
        <f t="shared" si="30"/>
        <v>0</v>
      </c>
      <c r="AJ45" s="17">
        <f t="shared" si="30"/>
        <v>0</v>
      </c>
      <c r="AK45" s="17">
        <f t="shared" si="30"/>
        <v>0</v>
      </c>
      <c r="AL45" s="17">
        <f t="shared" si="30"/>
        <v>0</v>
      </c>
      <c r="AM45" s="17">
        <f t="shared" si="30"/>
        <v>0</v>
      </c>
      <c r="AN45" s="17">
        <f t="shared" si="30"/>
        <v>0</v>
      </c>
      <c r="AO45" s="17">
        <f t="shared" si="30"/>
        <v>0</v>
      </c>
      <c r="AP45" s="17">
        <f t="shared" si="30"/>
        <v>0</v>
      </c>
      <c r="AQ45" s="17">
        <f t="shared" si="30"/>
        <v>0</v>
      </c>
      <c r="AR45" s="17">
        <f t="shared" si="30"/>
        <v>0</v>
      </c>
      <c r="AS45" s="17">
        <f t="shared" si="30"/>
        <v>0</v>
      </c>
      <c r="AT45" s="17">
        <f t="shared" si="30"/>
        <v>0</v>
      </c>
      <c r="AU45" s="17">
        <f t="shared" si="30"/>
        <v>0</v>
      </c>
      <c r="AV45" s="17">
        <f t="shared" si="30"/>
        <v>0</v>
      </c>
      <c r="AW45" s="17">
        <f t="shared" si="30"/>
        <v>0</v>
      </c>
      <c r="AX45" s="17">
        <f t="shared" si="30"/>
        <v>0</v>
      </c>
      <c r="AY45" s="17">
        <f t="shared" si="30"/>
        <v>0</v>
      </c>
      <c r="AZ45" s="17">
        <f t="shared" si="30"/>
        <v>0</v>
      </c>
      <c r="BA45" s="17">
        <f t="shared" si="30"/>
        <v>0</v>
      </c>
      <c r="BB45" s="17">
        <f t="shared" si="30"/>
        <v>0</v>
      </c>
      <c r="BC45" s="17">
        <f t="shared" si="30"/>
        <v>0</v>
      </c>
      <c r="BD45" s="17">
        <f t="shared" si="30"/>
        <v>0</v>
      </c>
      <c r="BE45" s="17">
        <f t="shared" si="30"/>
        <v>0</v>
      </c>
      <c r="BF45" s="17">
        <f t="shared" si="30"/>
        <v>0</v>
      </c>
      <c r="BG45" s="17">
        <f t="shared" si="30"/>
        <v>0</v>
      </c>
      <c r="BH45" s="17">
        <f t="shared" si="30"/>
        <v>0</v>
      </c>
      <c r="BI45" s="17">
        <f t="shared" si="30"/>
        <v>0</v>
      </c>
      <c r="BJ45" s="17">
        <f t="shared" si="30"/>
        <v>0</v>
      </c>
      <c r="BK45" s="17">
        <f t="shared" si="30"/>
        <v>0</v>
      </c>
      <c r="BL45" s="17">
        <f t="shared" si="30"/>
        <v>0</v>
      </c>
      <c r="BM45" s="17">
        <f t="shared" si="30"/>
        <v>0</v>
      </c>
      <c r="BN45" s="17">
        <f t="shared" si="30"/>
        <v>0</v>
      </c>
      <c r="BO45" s="17">
        <f t="shared" si="30"/>
        <v>0</v>
      </c>
      <c r="BP45" s="17">
        <f t="shared" si="30"/>
        <v>0</v>
      </c>
      <c r="BQ45" s="17">
        <f t="shared" si="30"/>
        <v>0</v>
      </c>
      <c r="BR45" s="17">
        <f t="shared" si="30"/>
        <v>0</v>
      </c>
      <c r="BS45" s="17">
        <f t="shared" si="30"/>
        <v>0</v>
      </c>
      <c r="BT45" s="17">
        <f t="shared" si="30"/>
        <v>0</v>
      </c>
      <c r="BU45" s="17">
        <f t="shared" ref="BU45:DC45" si="31">SUM(BU46:BU53)+BU54</f>
        <v>0</v>
      </c>
      <c r="BV45" s="17">
        <f t="shared" si="31"/>
        <v>0</v>
      </c>
      <c r="BW45" s="17">
        <f t="shared" si="31"/>
        <v>0</v>
      </c>
      <c r="BX45" s="17">
        <f t="shared" si="31"/>
        <v>0</v>
      </c>
      <c r="BY45" s="17">
        <f t="shared" si="31"/>
        <v>0</v>
      </c>
      <c r="BZ45" s="17">
        <f t="shared" si="31"/>
        <v>0</v>
      </c>
      <c r="CA45" s="17">
        <f t="shared" si="31"/>
        <v>0</v>
      </c>
      <c r="CB45" s="17">
        <f t="shared" si="31"/>
        <v>0</v>
      </c>
      <c r="CC45" s="17">
        <f t="shared" si="31"/>
        <v>0</v>
      </c>
      <c r="CD45" s="17">
        <f t="shared" si="31"/>
        <v>0</v>
      </c>
      <c r="CE45" s="17">
        <f t="shared" si="31"/>
        <v>0</v>
      </c>
      <c r="CF45" s="17">
        <f t="shared" si="31"/>
        <v>0</v>
      </c>
      <c r="CG45" s="17">
        <f t="shared" si="31"/>
        <v>0</v>
      </c>
      <c r="CH45" s="17">
        <f t="shared" si="31"/>
        <v>0</v>
      </c>
      <c r="CI45" s="17">
        <f t="shared" si="31"/>
        <v>0</v>
      </c>
      <c r="CJ45" s="17">
        <f t="shared" si="31"/>
        <v>0</v>
      </c>
      <c r="CK45" s="17">
        <f t="shared" si="31"/>
        <v>0</v>
      </c>
      <c r="CL45" s="17">
        <f t="shared" si="31"/>
        <v>0</v>
      </c>
      <c r="CM45" s="17">
        <f t="shared" si="31"/>
        <v>0</v>
      </c>
      <c r="CN45" s="17">
        <f t="shared" si="31"/>
        <v>0</v>
      </c>
      <c r="CO45" s="17">
        <f t="shared" si="31"/>
        <v>0</v>
      </c>
      <c r="CP45" s="17">
        <f t="shared" si="31"/>
        <v>0</v>
      </c>
      <c r="CQ45" s="17">
        <f t="shared" si="31"/>
        <v>0</v>
      </c>
      <c r="CR45" s="17">
        <f t="shared" si="31"/>
        <v>0</v>
      </c>
      <c r="CS45" s="17">
        <f t="shared" si="31"/>
        <v>0</v>
      </c>
      <c r="CT45" s="17">
        <f t="shared" si="31"/>
        <v>0</v>
      </c>
      <c r="CU45" s="17">
        <f t="shared" si="31"/>
        <v>0</v>
      </c>
      <c r="CV45" s="17">
        <f t="shared" si="31"/>
        <v>0</v>
      </c>
      <c r="CW45" s="17">
        <f t="shared" si="31"/>
        <v>0</v>
      </c>
      <c r="CX45" s="17">
        <f t="shared" si="31"/>
        <v>0</v>
      </c>
      <c r="CY45" s="17">
        <f t="shared" si="31"/>
        <v>0</v>
      </c>
      <c r="CZ45" s="17">
        <f t="shared" si="31"/>
        <v>0</v>
      </c>
      <c r="DA45" s="17">
        <f t="shared" si="31"/>
        <v>0</v>
      </c>
      <c r="DB45" s="17">
        <f t="shared" si="31"/>
        <v>0</v>
      </c>
      <c r="DC45" s="17">
        <f t="shared" si="31"/>
        <v>0</v>
      </c>
      <c r="DE45" s="71"/>
      <c r="DF45" s="71">
        <f t="shared" si="19"/>
        <v>0</v>
      </c>
    </row>
    <row r="46" spans="1:112" s="1" customFormat="1" ht="14.4" hidden="1">
      <c r="A46" s="210">
        <v>34</v>
      </c>
      <c r="B46" s="10" t="str">
        <f>$B$45&amp;"1."</f>
        <v>E.1.1.</v>
      </c>
      <c r="C46" s="274" t="s">
        <v>42</v>
      </c>
      <c r="D46" s="12"/>
      <c r="E46" s="332">
        <v>0.21</v>
      </c>
      <c r="F46" s="106">
        <f>H46+NPV(FD,I46:INDEX(I46:DC46,PAL))</f>
        <v>0</v>
      </c>
      <c r="G46" s="53">
        <f>SUMIF($H$5:$DC$5,"&lt;="&amp;PAL,$H46:$DC46)</f>
        <v>0</v>
      </c>
      <c r="H46" s="56">
        <v>0</v>
      </c>
      <c r="I46" s="280">
        <v>0</v>
      </c>
      <c r="J46" s="280">
        <v>0</v>
      </c>
      <c r="K46" s="280">
        <v>0</v>
      </c>
      <c r="L46" s="280">
        <v>0</v>
      </c>
      <c r="M46" s="280">
        <v>0</v>
      </c>
      <c r="N46" s="280">
        <v>0</v>
      </c>
      <c r="O46" s="280">
        <v>0</v>
      </c>
      <c r="P46" s="280">
        <v>0</v>
      </c>
      <c r="Q46" s="280">
        <v>0</v>
      </c>
      <c r="R46" s="56">
        <v>0</v>
      </c>
      <c r="S46" s="56">
        <v>0</v>
      </c>
      <c r="T46" s="56">
        <v>0</v>
      </c>
      <c r="U46" s="56">
        <v>0</v>
      </c>
      <c r="V46" s="56">
        <v>0</v>
      </c>
      <c r="W46" s="56">
        <v>0</v>
      </c>
      <c r="X46" s="56">
        <v>0</v>
      </c>
      <c r="Y46" s="56">
        <v>0</v>
      </c>
      <c r="Z46" s="56">
        <v>0</v>
      </c>
      <c r="AA46" s="56">
        <v>0</v>
      </c>
      <c r="AB46" s="56">
        <v>0</v>
      </c>
      <c r="AC46" s="56">
        <v>0</v>
      </c>
      <c r="AD46" s="56">
        <v>0</v>
      </c>
      <c r="AE46" s="56">
        <v>0</v>
      </c>
      <c r="AF46" s="56">
        <v>0</v>
      </c>
      <c r="AG46" s="56">
        <v>0</v>
      </c>
      <c r="AH46" s="56">
        <v>0</v>
      </c>
      <c r="AI46" s="56">
        <v>0</v>
      </c>
      <c r="AJ46" s="56">
        <v>0</v>
      </c>
      <c r="AK46" s="56">
        <v>0</v>
      </c>
      <c r="AL46" s="56">
        <v>0</v>
      </c>
      <c r="AM46" s="56">
        <v>0</v>
      </c>
      <c r="AN46" s="56">
        <v>0</v>
      </c>
      <c r="AO46" s="56">
        <v>0</v>
      </c>
      <c r="AP46" s="56">
        <v>0</v>
      </c>
      <c r="AQ46" s="56">
        <v>0</v>
      </c>
      <c r="AR46" s="56">
        <v>0</v>
      </c>
      <c r="AS46" s="56">
        <v>0</v>
      </c>
      <c r="AT46" s="56">
        <v>0</v>
      </c>
      <c r="AU46" s="56">
        <v>0</v>
      </c>
      <c r="AV46" s="56">
        <v>0</v>
      </c>
      <c r="AW46" s="56">
        <v>0</v>
      </c>
      <c r="AX46" s="56">
        <v>0</v>
      </c>
      <c r="AY46" s="56">
        <v>0</v>
      </c>
      <c r="AZ46" s="56">
        <v>0</v>
      </c>
      <c r="BA46" s="56">
        <v>0</v>
      </c>
      <c r="BB46" s="56">
        <v>0</v>
      </c>
      <c r="BC46" s="56">
        <v>0</v>
      </c>
      <c r="BD46" s="56">
        <v>0</v>
      </c>
      <c r="BE46" s="56">
        <v>0</v>
      </c>
      <c r="BF46" s="56">
        <v>0</v>
      </c>
      <c r="BG46" s="56">
        <v>0</v>
      </c>
      <c r="BH46" s="56">
        <v>0</v>
      </c>
      <c r="BI46" s="56">
        <v>0</v>
      </c>
      <c r="BJ46" s="56">
        <v>0</v>
      </c>
      <c r="BK46" s="56">
        <v>0</v>
      </c>
      <c r="BL46" s="56">
        <v>0</v>
      </c>
      <c r="BM46" s="56">
        <v>0</v>
      </c>
      <c r="BN46" s="56">
        <v>0</v>
      </c>
      <c r="BO46" s="56">
        <v>0</v>
      </c>
      <c r="BP46" s="56">
        <v>0</v>
      </c>
      <c r="BQ46" s="56">
        <v>0</v>
      </c>
      <c r="BR46" s="56">
        <v>0</v>
      </c>
      <c r="BS46" s="56">
        <v>0</v>
      </c>
      <c r="BT46" s="56">
        <v>0</v>
      </c>
      <c r="BU46" s="56">
        <v>0</v>
      </c>
      <c r="BV46" s="56">
        <v>0</v>
      </c>
      <c r="BW46" s="56">
        <v>0</v>
      </c>
      <c r="BX46" s="56">
        <v>0</v>
      </c>
      <c r="BY46" s="56">
        <v>0</v>
      </c>
      <c r="BZ46" s="56">
        <v>0</v>
      </c>
      <c r="CA46" s="56">
        <v>0</v>
      </c>
      <c r="CB46" s="56">
        <v>0</v>
      </c>
      <c r="CC46" s="56">
        <v>0</v>
      </c>
      <c r="CD46" s="56">
        <v>0</v>
      </c>
      <c r="CE46" s="56">
        <v>0</v>
      </c>
      <c r="CF46" s="56">
        <v>0</v>
      </c>
      <c r="CG46" s="56">
        <v>0</v>
      </c>
      <c r="CH46" s="56">
        <v>0</v>
      </c>
      <c r="CI46" s="56">
        <v>0</v>
      </c>
      <c r="CJ46" s="56">
        <v>0</v>
      </c>
      <c r="CK46" s="56">
        <v>0</v>
      </c>
      <c r="CL46" s="56">
        <v>0</v>
      </c>
      <c r="CM46" s="56">
        <v>0</v>
      </c>
      <c r="CN46" s="56">
        <v>0</v>
      </c>
      <c r="CO46" s="56">
        <v>0</v>
      </c>
      <c r="CP46" s="56">
        <v>0</v>
      </c>
      <c r="CQ46" s="56">
        <v>0</v>
      </c>
      <c r="CR46" s="56">
        <v>0</v>
      </c>
      <c r="CS46" s="56">
        <v>0</v>
      </c>
      <c r="CT46" s="56">
        <v>0</v>
      </c>
      <c r="CU46" s="56">
        <v>0</v>
      </c>
      <c r="CV46" s="56">
        <v>0</v>
      </c>
      <c r="CW46" s="56">
        <v>0</v>
      </c>
      <c r="CX46" s="56">
        <v>0</v>
      </c>
      <c r="CY46" s="56">
        <v>0</v>
      </c>
      <c r="CZ46" s="56">
        <v>0</v>
      </c>
      <c r="DA46" s="56">
        <v>0</v>
      </c>
      <c r="DB46" s="56">
        <v>0</v>
      </c>
      <c r="DC46" s="56">
        <v>0</v>
      </c>
      <c r="DE46" s="71">
        <f>COUNTBLANK(H46:DC46)</f>
        <v>0</v>
      </c>
      <c r="DF46" s="71">
        <f t="shared" si="19"/>
        <v>0</v>
      </c>
      <c r="DG46" s="1">
        <f t="shared" ref="DG46:DG55" si="32">IF(ISNUMBER(E46),E46*100,0)</f>
        <v>21</v>
      </c>
      <c r="DH46" s="1">
        <v>0</v>
      </c>
    </row>
    <row r="47" spans="1:112" s="1" customFormat="1" ht="14.4" hidden="1">
      <c r="A47" s="210">
        <v>35</v>
      </c>
      <c r="B47" s="10" t="str">
        <f>$B$45&amp;"2."</f>
        <v>E.1.2.</v>
      </c>
      <c r="C47" s="274" t="s">
        <v>42</v>
      </c>
      <c r="D47" s="12"/>
      <c r="E47" s="332">
        <v>0.21</v>
      </c>
      <c r="F47" s="106">
        <f>H47+NPV(FD,I47:INDEX(I47:DC47,PAL))</f>
        <v>0</v>
      </c>
      <c r="G47" s="53">
        <f>SUMIF($H$5:$DC$5,"&lt;="&amp;PAL,$H47:$DC47)</f>
        <v>0</v>
      </c>
      <c r="H47" s="280">
        <v>0</v>
      </c>
      <c r="I47" s="280">
        <v>0</v>
      </c>
      <c r="J47" s="280">
        <v>0</v>
      </c>
      <c r="K47" s="280">
        <v>0</v>
      </c>
      <c r="L47" s="280">
        <v>0</v>
      </c>
      <c r="M47" s="280">
        <v>0</v>
      </c>
      <c r="N47" s="280">
        <v>0</v>
      </c>
      <c r="O47" s="280">
        <v>0</v>
      </c>
      <c r="P47" s="280">
        <v>0</v>
      </c>
      <c r="Q47" s="280">
        <v>0</v>
      </c>
      <c r="R47" s="56">
        <v>0</v>
      </c>
      <c r="S47" s="56">
        <v>0</v>
      </c>
      <c r="T47" s="56">
        <v>0</v>
      </c>
      <c r="U47" s="56">
        <v>0</v>
      </c>
      <c r="V47" s="56">
        <v>0</v>
      </c>
      <c r="W47" s="56">
        <v>0</v>
      </c>
      <c r="X47" s="56">
        <v>0</v>
      </c>
      <c r="Y47" s="56">
        <v>0</v>
      </c>
      <c r="Z47" s="56">
        <v>0</v>
      </c>
      <c r="AA47" s="56">
        <v>0</v>
      </c>
      <c r="AB47" s="56">
        <v>0</v>
      </c>
      <c r="AC47" s="56">
        <v>0</v>
      </c>
      <c r="AD47" s="56">
        <v>0</v>
      </c>
      <c r="AE47" s="56">
        <v>0</v>
      </c>
      <c r="AF47" s="56">
        <v>0</v>
      </c>
      <c r="AG47" s="56">
        <v>0</v>
      </c>
      <c r="AH47" s="56">
        <v>0</v>
      </c>
      <c r="AI47" s="56">
        <v>0</v>
      </c>
      <c r="AJ47" s="56">
        <v>0</v>
      </c>
      <c r="AK47" s="56">
        <v>0</v>
      </c>
      <c r="AL47" s="56">
        <v>0</v>
      </c>
      <c r="AM47" s="56">
        <v>0</v>
      </c>
      <c r="AN47" s="56">
        <v>0</v>
      </c>
      <c r="AO47" s="56">
        <v>0</v>
      </c>
      <c r="AP47" s="56">
        <v>0</v>
      </c>
      <c r="AQ47" s="56">
        <v>0</v>
      </c>
      <c r="AR47" s="56">
        <v>0</v>
      </c>
      <c r="AS47" s="56">
        <v>0</v>
      </c>
      <c r="AT47" s="56">
        <v>0</v>
      </c>
      <c r="AU47" s="56">
        <v>0</v>
      </c>
      <c r="AV47" s="56">
        <v>0</v>
      </c>
      <c r="AW47" s="56">
        <v>0</v>
      </c>
      <c r="AX47" s="56">
        <v>0</v>
      </c>
      <c r="AY47" s="56">
        <v>0</v>
      </c>
      <c r="AZ47" s="56">
        <v>0</v>
      </c>
      <c r="BA47" s="56">
        <v>0</v>
      </c>
      <c r="BB47" s="56">
        <v>0</v>
      </c>
      <c r="BC47" s="56">
        <v>0</v>
      </c>
      <c r="BD47" s="56">
        <v>0</v>
      </c>
      <c r="BE47" s="56">
        <v>0</v>
      </c>
      <c r="BF47" s="56">
        <v>0</v>
      </c>
      <c r="BG47" s="56">
        <v>0</v>
      </c>
      <c r="BH47" s="56">
        <v>0</v>
      </c>
      <c r="BI47" s="56">
        <v>0</v>
      </c>
      <c r="BJ47" s="56">
        <v>0</v>
      </c>
      <c r="BK47" s="56">
        <v>0</v>
      </c>
      <c r="BL47" s="56">
        <v>0</v>
      </c>
      <c r="BM47" s="56">
        <v>0</v>
      </c>
      <c r="BN47" s="56">
        <v>0</v>
      </c>
      <c r="BO47" s="56">
        <v>0</v>
      </c>
      <c r="BP47" s="56">
        <v>0</v>
      </c>
      <c r="BQ47" s="56">
        <v>0</v>
      </c>
      <c r="BR47" s="56">
        <v>0</v>
      </c>
      <c r="BS47" s="56">
        <v>0</v>
      </c>
      <c r="BT47" s="56">
        <v>0</v>
      </c>
      <c r="BU47" s="56">
        <v>0</v>
      </c>
      <c r="BV47" s="56">
        <v>0</v>
      </c>
      <c r="BW47" s="56">
        <v>0</v>
      </c>
      <c r="BX47" s="56">
        <v>0</v>
      </c>
      <c r="BY47" s="56">
        <v>0</v>
      </c>
      <c r="BZ47" s="56">
        <v>0</v>
      </c>
      <c r="CA47" s="56">
        <v>0</v>
      </c>
      <c r="CB47" s="56">
        <v>0</v>
      </c>
      <c r="CC47" s="56">
        <v>0</v>
      </c>
      <c r="CD47" s="56">
        <v>0</v>
      </c>
      <c r="CE47" s="56">
        <v>0</v>
      </c>
      <c r="CF47" s="56">
        <v>0</v>
      </c>
      <c r="CG47" s="56">
        <v>0</v>
      </c>
      <c r="CH47" s="56">
        <v>0</v>
      </c>
      <c r="CI47" s="56">
        <v>0</v>
      </c>
      <c r="CJ47" s="56">
        <v>0</v>
      </c>
      <c r="CK47" s="56">
        <v>0</v>
      </c>
      <c r="CL47" s="56">
        <v>0</v>
      </c>
      <c r="CM47" s="56">
        <v>0</v>
      </c>
      <c r="CN47" s="56">
        <v>0</v>
      </c>
      <c r="CO47" s="56">
        <v>0</v>
      </c>
      <c r="CP47" s="56">
        <v>0</v>
      </c>
      <c r="CQ47" s="56">
        <v>0</v>
      </c>
      <c r="CR47" s="56">
        <v>0</v>
      </c>
      <c r="CS47" s="56">
        <v>0</v>
      </c>
      <c r="CT47" s="56">
        <v>0</v>
      </c>
      <c r="CU47" s="56">
        <v>0</v>
      </c>
      <c r="CV47" s="56">
        <v>0</v>
      </c>
      <c r="CW47" s="56">
        <v>0</v>
      </c>
      <c r="CX47" s="56">
        <v>0</v>
      </c>
      <c r="CY47" s="56">
        <v>0</v>
      </c>
      <c r="CZ47" s="56">
        <v>0</v>
      </c>
      <c r="DA47" s="56">
        <v>0</v>
      </c>
      <c r="DB47" s="56">
        <v>0</v>
      </c>
      <c r="DC47" s="56">
        <v>0</v>
      </c>
      <c r="DE47" s="71">
        <f t="shared" ref="DE47:DE55" si="33">COUNTBLANK(H47:DC47)</f>
        <v>0</v>
      </c>
      <c r="DF47" s="71">
        <f t="shared" si="19"/>
        <v>0</v>
      </c>
      <c r="DG47" s="1">
        <f t="shared" si="32"/>
        <v>21</v>
      </c>
      <c r="DH47" s="261">
        <v>0</v>
      </c>
    </row>
    <row r="48" spans="1:112" s="1" customFormat="1" ht="14.4" hidden="1">
      <c r="A48" s="210">
        <v>36</v>
      </c>
      <c r="B48" s="10" t="str">
        <f>$B$45&amp;"3."</f>
        <v>E.1.3.</v>
      </c>
      <c r="C48" s="274" t="s">
        <v>42</v>
      </c>
      <c r="D48" s="12"/>
      <c r="E48" s="332">
        <v>0.21</v>
      </c>
      <c r="F48" s="106">
        <f>H48+NPV(FD,I48:INDEX(I48:DC48,PAL))</f>
        <v>0</v>
      </c>
      <c r="G48" s="53">
        <f>SUMIF($H$5:$DC$5,"&lt;="&amp;PAL,$H48:$DC48)</f>
        <v>0</v>
      </c>
      <c r="H48" s="280">
        <v>0</v>
      </c>
      <c r="I48" s="280">
        <v>0</v>
      </c>
      <c r="J48" s="280">
        <v>0</v>
      </c>
      <c r="K48" s="280">
        <v>0</v>
      </c>
      <c r="L48" s="280">
        <v>0</v>
      </c>
      <c r="M48" s="280">
        <v>0</v>
      </c>
      <c r="N48" s="280">
        <v>0</v>
      </c>
      <c r="O48" s="280">
        <v>0</v>
      </c>
      <c r="P48" s="280">
        <v>0</v>
      </c>
      <c r="Q48" s="280">
        <v>0</v>
      </c>
      <c r="R48" s="56">
        <v>0</v>
      </c>
      <c r="S48" s="56">
        <v>0</v>
      </c>
      <c r="T48" s="56">
        <v>0</v>
      </c>
      <c r="U48" s="56">
        <v>0</v>
      </c>
      <c r="V48" s="56">
        <v>0</v>
      </c>
      <c r="W48" s="56">
        <v>0</v>
      </c>
      <c r="X48" s="56">
        <v>0</v>
      </c>
      <c r="Y48" s="56">
        <v>0</v>
      </c>
      <c r="Z48" s="56">
        <v>0</v>
      </c>
      <c r="AA48" s="56">
        <v>0</v>
      </c>
      <c r="AB48" s="56">
        <v>0</v>
      </c>
      <c r="AC48" s="56">
        <v>0</v>
      </c>
      <c r="AD48" s="56">
        <v>0</v>
      </c>
      <c r="AE48" s="56">
        <v>0</v>
      </c>
      <c r="AF48" s="56">
        <v>0</v>
      </c>
      <c r="AG48" s="56">
        <v>0</v>
      </c>
      <c r="AH48" s="56">
        <v>0</v>
      </c>
      <c r="AI48" s="56">
        <v>0</v>
      </c>
      <c r="AJ48" s="56">
        <v>0</v>
      </c>
      <c r="AK48" s="56">
        <v>0</v>
      </c>
      <c r="AL48" s="56">
        <v>0</v>
      </c>
      <c r="AM48" s="56">
        <v>0</v>
      </c>
      <c r="AN48" s="56">
        <v>0</v>
      </c>
      <c r="AO48" s="56">
        <v>0</v>
      </c>
      <c r="AP48" s="56">
        <v>0</v>
      </c>
      <c r="AQ48" s="56">
        <v>0</v>
      </c>
      <c r="AR48" s="56">
        <v>0</v>
      </c>
      <c r="AS48" s="56">
        <v>0</v>
      </c>
      <c r="AT48" s="56">
        <v>0</v>
      </c>
      <c r="AU48" s="56">
        <v>0</v>
      </c>
      <c r="AV48" s="56">
        <v>0</v>
      </c>
      <c r="AW48" s="56">
        <v>0</v>
      </c>
      <c r="AX48" s="56">
        <v>0</v>
      </c>
      <c r="AY48" s="56">
        <v>0</v>
      </c>
      <c r="AZ48" s="56">
        <v>0</v>
      </c>
      <c r="BA48" s="56">
        <v>0</v>
      </c>
      <c r="BB48" s="56">
        <v>0</v>
      </c>
      <c r="BC48" s="56">
        <v>0</v>
      </c>
      <c r="BD48" s="56">
        <v>0</v>
      </c>
      <c r="BE48" s="56">
        <v>0</v>
      </c>
      <c r="BF48" s="56">
        <v>0</v>
      </c>
      <c r="BG48" s="56">
        <v>0</v>
      </c>
      <c r="BH48" s="56">
        <v>0</v>
      </c>
      <c r="BI48" s="56">
        <v>0</v>
      </c>
      <c r="BJ48" s="56">
        <v>0</v>
      </c>
      <c r="BK48" s="56">
        <v>0</v>
      </c>
      <c r="BL48" s="56">
        <v>0</v>
      </c>
      <c r="BM48" s="56">
        <v>0</v>
      </c>
      <c r="BN48" s="56">
        <v>0</v>
      </c>
      <c r="BO48" s="56">
        <v>0</v>
      </c>
      <c r="BP48" s="56">
        <v>0</v>
      </c>
      <c r="BQ48" s="56">
        <v>0</v>
      </c>
      <c r="BR48" s="56">
        <v>0</v>
      </c>
      <c r="BS48" s="56">
        <v>0</v>
      </c>
      <c r="BT48" s="56">
        <v>0</v>
      </c>
      <c r="BU48" s="56">
        <v>0</v>
      </c>
      <c r="BV48" s="56">
        <v>0</v>
      </c>
      <c r="BW48" s="56">
        <v>0</v>
      </c>
      <c r="BX48" s="56">
        <v>0</v>
      </c>
      <c r="BY48" s="56">
        <v>0</v>
      </c>
      <c r="BZ48" s="56">
        <v>0</v>
      </c>
      <c r="CA48" s="56">
        <v>0</v>
      </c>
      <c r="CB48" s="56">
        <v>0</v>
      </c>
      <c r="CC48" s="56">
        <v>0</v>
      </c>
      <c r="CD48" s="56">
        <v>0</v>
      </c>
      <c r="CE48" s="56">
        <v>0</v>
      </c>
      <c r="CF48" s="56">
        <v>0</v>
      </c>
      <c r="CG48" s="56">
        <v>0</v>
      </c>
      <c r="CH48" s="56">
        <v>0</v>
      </c>
      <c r="CI48" s="56">
        <v>0</v>
      </c>
      <c r="CJ48" s="56">
        <v>0</v>
      </c>
      <c r="CK48" s="56">
        <v>0</v>
      </c>
      <c r="CL48" s="56">
        <v>0</v>
      </c>
      <c r="CM48" s="56">
        <v>0</v>
      </c>
      <c r="CN48" s="56">
        <v>0</v>
      </c>
      <c r="CO48" s="56">
        <v>0</v>
      </c>
      <c r="CP48" s="56">
        <v>0</v>
      </c>
      <c r="CQ48" s="56">
        <v>0</v>
      </c>
      <c r="CR48" s="56">
        <v>0</v>
      </c>
      <c r="CS48" s="56">
        <v>0</v>
      </c>
      <c r="CT48" s="56">
        <v>0</v>
      </c>
      <c r="CU48" s="56">
        <v>0</v>
      </c>
      <c r="CV48" s="56">
        <v>0</v>
      </c>
      <c r="CW48" s="56">
        <v>0</v>
      </c>
      <c r="CX48" s="56">
        <v>0</v>
      </c>
      <c r="CY48" s="56">
        <v>0</v>
      </c>
      <c r="CZ48" s="56">
        <v>0</v>
      </c>
      <c r="DA48" s="56">
        <v>0</v>
      </c>
      <c r="DB48" s="56">
        <v>0</v>
      </c>
      <c r="DC48" s="56">
        <v>0</v>
      </c>
      <c r="DE48" s="71">
        <f t="shared" si="33"/>
        <v>0</v>
      </c>
      <c r="DF48" s="71">
        <f t="shared" si="19"/>
        <v>0</v>
      </c>
      <c r="DG48" s="1">
        <f t="shared" si="32"/>
        <v>21</v>
      </c>
      <c r="DH48" s="261">
        <v>0</v>
      </c>
    </row>
    <row r="49" spans="1:112" s="1" customFormat="1" ht="15" hidden="1" customHeight="1">
      <c r="A49" s="210">
        <v>37</v>
      </c>
      <c r="B49" s="10" t="str">
        <f>$B$45&amp;"4."</f>
        <v>E.1.4.</v>
      </c>
      <c r="C49" s="274" t="s">
        <v>42</v>
      </c>
      <c r="D49" s="12"/>
      <c r="E49" s="332">
        <v>0.21</v>
      </c>
      <c r="F49" s="106">
        <f>H49+NPV(FD,I49:INDEX(I49:DC49,PAL))</f>
        <v>0</v>
      </c>
      <c r="G49" s="53">
        <f>SUMIF($H$5:$DC$5,"&lt;="&amp;PAL,$H49:$DC49)</f>
        <v>0</v>
      </c>
      <c r="H49" s="280">
        <v>0</v>
      </c>
      <c r="I49" s="280">
        <v>0</v>
      </c>
      <c r="J49" s="280">
        <v>0</v>
      </c>
      <c r="K49" s="280">
        <v>0</v>
      </c>
      <c r="L49" s="280">
        <v>0</v>
      </c>
      <c r="M49" s="280">
        <v>0</v>
      </c>
      <c r="N49" s="280">
        <v>0</v>
      </c>
      <c r="O49" s="280">
        <v>0</v>
      </c>
      <c r="P49" s="280">
        <v>0</v>
      </c>
      <c r="Q49" s="280">
        <v>0</v>
      </c>
      <c r="R49" s="56">
        <v>0</v>
      </c>
      <c r="S49" s="56">
        <v>0</v>
      </c>
      <c r="T49" s="56">
        <v>0</v>
      </c>
      <c r="U49" s="56">
        <v>0</v>
      </c>
      <c r="V49" s="56">
        <v>0</v>
      </c>
      <c r="W49" s="56">
        <v>0</v>
      </c>
      <c r="X49" s="56">
        <v>0</v>
      </c>
      <c r="Y49" s="56">
        <v>0</v>
      </c>
      <c r="Z49" s="56">
        <v>0</v>
      </c>
      <c r="AA49" s="56">
        <v>0</v>
      </c>
      <c r="AB49" s="56">
        <v>0</v>
      </c>
      <c r="AC49" s="56">
        <v>0</v>
      </c>
      <c r="AD49" s="56">
        <v>0</v>
      </c>
      <c r="AE49" s="56">
        <v>0</v>
      </c>
      <c r="AF49" s="56">
        <v>0</v>
      </c>
      <c r="AG49" s="56">
        <v>0</v>
      </c>
      <c r="AH49" s="56">
        <v>0</v>
      </c>
      <c r="AI49" s="56">
        <v>0</v>
      </c>
      <c r="AJ49" s="56">
        <v>0</v>
      </c>
      <c r="AK49" s="56">
        <v>0</v>
      </c>
      <c r="AL49" s="56">
        <v>0</v>
      </c>
      <c r="AM49" s="56">
        <v>0</v>
      </c>
      <c r="AN49" s="56">
        <v>0</v>
      </c>
      <c r="AO49" s="56">
        <v>0</v>
      </c>
      <c r="AP49" s="56">
        <v>0</v>
      </c>
      <c r="AQ49" s="56">
        <v>0</v>
      </c>
      <c r="AR49" s="56">
        <v>0</v>
      </c>
      <c r="AS49" s="56">
        <v>0</v>
      </c>
      <c r="AT49" s="56">
        <v>0</v>
      </c>
      <c r="AU49" s="56">
        <v>0</v>
      </c>
      <c r="AV49" s="56">
        <v>0</v>
      </c>
      <c r="AW49" s="56">
        <v>0</v>
      </c>
      <c r="AX49" s="56">
        <v>0</v>
      </c>
      <c r="AY49" s="56">
        <v>0</v>
      </c>
      <c r="AZ49" s="56">
        <v>0</v>
      </c>
      <c r="BA49" s="56">
        <v>0</v>
      </c>
      <c r="BB49" s="56">
        <v>0</v>
      </c>
      <c r="BC49" s="56">
        <v>0</v>
      </c>
      <c r="BD49" s="56">
        <v>0</v>
      </c>
      <c r="BE49" s="56">
        <v>0</v>
      </c>
      <c r="BF49" s="56">
        <v>0</v>
      </c>
      <c r="BG49" s="56">
        <v>0</v>
      </c>
      <c r="BH49" s="56">
        <v>0</v>
      </c>
      <c r="BI49" s="56">
        <v>0</v>
      </c>
      <c r="BJ49" s="56">
        <v>0</v>
      </c>
      <c r="BK49" s="56">
        <v>0</v>
      </c>
      <c r="BL49" s="56">
        <v>0</v>
      </c>
      <c r="BM49" s="56">
        <v>0</v>
      </c>
      <c r="BN49" s="56">
        <v>0</v>
      </c>
      <c r="BO49" s="56">
        <v>0</v>
      </c>
      <c r="BP49" s="56">
        <v>0</v>
      </c>
      <c r="BQ49" s="56">
        <v>0</v>
      </c>
      <c r="BR49" s="56">
        <v>0</v>
      </c>
      <c r="BS49" s="56">
        <v>0</v>
      </c>
      <c r="BT49" s="56">
        <v>0</v>
      </c>
      <c r="BU49" s="56">
        <v>0</v>
      </c>
      <c r="BV49" s="56">
        <v>0</v>
      </c>
      <c r="BW49" s="56">
        <v>0</v>
      </c>
      <c r="BX49" s="56">
        <v>0</v>
      </c>
      <c r="BY49" s="56">
        <v>0</v>
      </c>
      <c r="BZ49" s="56">
        <v>0</v>
      </c>
      <c r="CA49" s="56">
        <v>0</v>
      </c>
      <c r="CB49" s="56">
        <v>0</v>
      </c>
      <c r="CC49" s="56">
        <v>0</v>
      </c>
      <c r="CD49" s="56">
        <v>0</v>
      </c>
      <c r="CE49" s="56">
        <v>0</v>
      </c>
      <c r="CF49" s="56">
        <v>0</v>
      </c>
      <c r="CG49" s="56">
        <v>0</v>
      </c>
      <c r="CH49" s="56">
        <v>0</v>
      </c>
      <c r="CI49" s="56">
        <v>0</v>
      </c>
      <c r="CJ49" s="56">
        <v>0</v>
      </c>
      <c r="CK49" s="56">
        <v>0</v>
      </c>
      <c r="CL49" s="56">
        <v>0</v>
      </c>
      <c r="CM49" s="56">
        <v>0</v>
      </c>
      <c r="CN49" s="56">
        <v>0</v>
      </c>
      <c r="CO49" s="56">
        <v>0</v>
      </c>
      <c r="CP49" s="56">
        <v>0</v>
      </c>
      <c r="CQ49" s="56">
        <v>0</v>
      </c>
      <c r="CR49" s="56">
        <v>0</v>
      </c>
      <c r="CS49" s="56">
        <v>0</v>
      </c>
      <c r="CT49" s="56">
        <v>0</v>
      </c>
      <c r="CU49" s="56">
        <v>0</v>
      </c>
      <c r="CV49" s="56">
        <v>0</v>
      </c>
      <c r="CW49" s="56">
        <v>0</v>
      </c>
      <c r="CX49" s="56">
        <v>0</v>
      </c>
      <c r="CY49" s="56">
        <v>0</v>
      </c>
      <c r="CZ49" s="56">
        <v>0</v>
      </c>
      <c r="DA49" s="56">
        <v>0</v>
      </c>
      <c r="DB49" s="56">
        <v>0</v>
      </c>
      <c r="DC49" s="56">
        <v>0</v>
      </c>
      <c r="DE49" s="71">
        <f t="shared" si="33"/>
        <v>0</v>
      </c>
      <c r="DF49" s="71">
        <f t="shared" si="19"/>
        <v>0</v>
      </c>
      <c r="DG49" s="1">
        <f t="shared" si="32"/>
        <v>21</v>
      </c>
      <c r="DH49" s="261">
        <v>0</v>
      </c>
    </row>
    <row r="50" spans="1:112" s="1" customFormat="1" ht="15" hidden="1" customHeight="1">
      <c r="A50" s="210">
        <v>38</v>
      </c>
      <c r="B50" s="10" t="str">
        <f>$B$45&amp;"5."</f>
        <v>E.1.5.</v>
      </c>
      <c r="C50" s="274" t="s">
        <v>42</v>
      </c>
      <c r="D50" s="12"/>
      <c r="E50" s="332">
        <v>0.21</v>
      </c>
      <c r="F50" s="106">
        <f>H50+NPV(FD,I50:INDEX(I50:DC50,PAL))</f>
        <v>0</v>
      </c>
      <c r="G50" s="53">
        <f>SUMIF($H$5:$DC$5,"&lt;="&amp;PAL,$H50:$DC50)</f>
        <v>0</v>
      </c>
      <c r="H50" s="280">
        <v>0</v>
      </c>
      <c r="I50" s="280">
        <v>0</v>
      </c>
      <c r="J50" s="280">
        <v>0</v>
      </c>
      <c r="K50" s="280">
        <v>0</v>
      </c>
      <c r="L50" s="280">
        <v>0</v>
      </c>
      <c r="M50" s="280">
        <v>0</v>
      </c>
      <c r="N50" s="280">
        <v>0</v>
      </c>
      <c r="O50" s="280">
        <v>0</v>
      </c>
      <c r="P50" s="280">
        <v>0</v>
      </c>
      <c r="Q50" s="280">
        <v>0</v>
      </c>
      <c r="R50" s="56">
        <v>0</v>
      </c>
      <c r="S50" s="56">
        <v>0</v>
      </c>
      <c r="T50" s="56">
        <v>0</v>
      </c>
      <c r="U50" s="56">
        <v>0</v>
      </c>
      <c r="V50" s="56">
        <v>0</v>
      </c>
      <c r="W50" s="56">
        <v>0</v>
      </c>
      <c r="X50" s="56">
        <v>0</v>
      </c>
      <c r="Y50" s="56">
        <v>0</v>
      </c>
      <c r="Z50" s="56">
        <v>0</v>
      </c>
      <c r="AA50" s="56">
        <v>0</v>
      </c>
      <c r="AB50" s="56">
        <v>0</v>
      </c>
      <c r="AC50" s="56">
        <v>0</v>
      </c>
      <c r="AD50" s="56">
        <v>0</v>
      </c>
      <c r="AE50" s="56">
        <v>0</v>
      </c>
      <c r="AF50" s="56">
        <v>0</v>
      </c>
      <c r="AG50" s="56">
        <v>0</v>
      </c>
      <c r="AH50" s="56">
        <v>0</v>
      </c>
      <c r="AI50" s="56">
        <v>0</v>
      </c>
      <c r="AJ50" s="56">
        <v>0</v>
      </c>
      <c r="AK50" s="56">
        <v>0</v>
      </c>
      <c r="AL50" s="56">
        <v>0</v>
      </c>
      <c r="AM50" s="56">
        <v>0</v>
      </c>
      <c r="AN50" s="56">
        <v>0</v>
      </c>
      <c r="AO50" s="56">
        <v>0</v>
      </c>
      <c r="AP50" s="56">
        <v>0</v>
      </c>
      <c r="AQ50" s="56">
        <v>0</v>
      </c>
      <c r="AR50" s="56">
        <v>0</v>
      </c>
      <c r="AS50" s="56">
        <v>0</v>
      </c>
      <c r="AT50" s="56">
        <v>0</v>
      </c>
      <c r="AU50" s="56">
        <v>0</v>
      </c>
      <c r="AV50" s="56">
        <v>0</v>
      </c>
      <c r="AW50" s="56">
        <v>0</v>
      </c>
      <c r="AX50" s="56">
        <v>0</v>
      </c>
      <c r="AY50" s="56">
        <v>0</v>
      </c>
      <c r="AZ50" s="56">
        <v>0</v>
      </c>
      <c r="BA50" s="56">
        <v>0</v>
      </c>
      <c r="BB50" s="56">
        <v>0</v>
      </c>
      <c r="BC50" s="56">
        <v>0</v>
      </c>
      <c r="BD50" s="56">
        <v>0</v>
      </c>
      <c r="BE50" s="56">
        <v>0</v>
      </c>
      <c r="BF50" s="56">
        <v>0</v>
      </c>
      <c r="BG50" s="56">
        <v>0</v>
      </c>
      <c r="BH50" s="56">
        <v>0</v>
      </c>
      <c r="BI50" s="56">
        <v>0</v>
      </c>
      <c r="BJ50" s="56">
        <v>0</v>
      </c>
      <c r="BK50" s="56">
        <v>0</v>
      </c>
      <c r="BL50" s="56">
        <v>0</v>
      </c>
      <c r="BM50" s="56">
        <v>0</v>
      </c>
      <c r="BN50" s="56">
        <v>0</v>
      </c>
      <c r="BO50" s="56">
        <v>0</v>
      </c>
      <c r="BP50" s="56">
        <v>0</v>
      </c>
      <c r="BQ50" s="56">
        <v>0</v>
      </c>
      <c r="BR50" s="56">
        <v>0</v>
      </c>
      <c r="BS50" s="56">
        <v>0</v>
      </c>
      <c r="BT50" s="56">
        <v>0</v>
      </c>
      <c r="BU50" s="56">
        <v>0</v>
      </c>
      <c r="BV50" s="56">
        <v>0</v>
      </c>
      <c r="BW50" s="56">
        <v>0</v>
      </c>
      <c r="BX50" s="56">
        <v>0</v>
      </c>
      <c r="BY50" s="56">
        <v>0</v>
      </c>
      <c r="BZ50" s="56">
        <v>0</v>
      </c>
      <c r="CA50" s="56">
        <v>0</v>
      </c>
      <c r="CB50" s="56">
        <v>0</v>
      </c>
      <c r="CC50" s="56">
        <v>0</v>
      </c>
      <c r="CD50" s="56">
        <v>0</v>
      </c>
      <c r="CE50" s="56">
        <v>0</v>
      </c>
      <c r="CF50" s="56">
        <v>0</v>
      </c>
      <c r="CG50" s="56">
        <v>0</v>
      </c>
      <c r="CH50" s="56">
        <v>0</v>
      </c>
      <c r="CI50" s="56">
        <v>0</v>
      </c>
      <c r="CJ50" s="56">
        <v>0</v>
      </c>
      <c r="CK50" s="56">
        <v>0</v>
      </c>
      <c r="CL50" s="56">
        <v>0</v>
      </c>
      <c r="CM50" s="56">
        <v>0</v>
      </c>
      <c r="CN50" s="56">
        <v>0</v>
      </c>
      <c r="CO50" s="56">
        <v>0</v>
      </c>
      <c r="CP50" s="56">
        <v>0</v>
      </c>
      <c r="CQ50" s="56">
        <v>0</v>
      </c>
      <c r="CR50" s="56">
        <v>0</v>
      </c>
      <c r="CS50" s="56">
        <v>0</v>
      </c>
      <c r="CT50" s="56">
        <v>0</v>
      </c>
      <c r="CU50" s="56">
        <v>0</v>
      </c>
      <c r="CV50" s="56">
        <v>0</v>
      </c>
      <c r="CW50" s="56">
        <v>0</v>
      </c>
      <c r="CX50" s="56">
        <v>0</v>
      </c>
      <c r="CY50" s="56">
        <v>0</v>
      </c>
      <c r="CZ50" s="56">
        <v>0</v>
      </c>
      <c r="DA50" s="56">
        <v>0</v>
      </c>
      <c r="DB50" s="56">
        <v>0</v>
      </c>
      <c r="DC50" s="56">
        <v>0</v>
      </c>
      <c r="DE50" s="71">
        <f t="shared" si="33"/>
        <v>0</v>
      </c>
      <c r="DF50" s="71">
        <f t="shared" si="19"/>
        <v>0</v>
      </c>
      <c r="DG50" s="1">
        <f t="shared" si="32"/>
        <v>21</v>
      </c>
      <c r="DH50" s="261">
        <v>0</v>
      </c>
    </row>
    <row r="51" spans="1:112" s="1" customFormat="1" ht="15" hidden="1" customHeight="1">
      <c r="A51" s="210">
        <v>39</v>
      </c>
      <c r="B51" s="10" t="str">
        <f>$B$45&amp;"6."</f>
        <v>E.1.6.</v>
      </c>
      <c r="C51" s="274" t="s">
        <v>42</v>
      </c>
      <c r="D51" s="12"/>
      <c r="E51" s="332">
        <v>0.21</v>
      </c>
      <c r="F51" s="106">
        <f>H51+NPV(FD,I51:INDEX(I51:DC51,PAL))</f>
        <v>0</v>
      </c>
      <c r="G51" s="53">
        <f>SUMIF($H$5:$DC$5,"&lt;="&amp;PAL,$H51:$DC51)</f>
        <v>0</v>
      </c>
      <c r="H51" s="280">
        <v>0</v>
      </c>
      <c r="I51" s="280">
        <v>0</v>
      </c>
      <c r="J51" s="280">
        <v>0</v>
      </c>
      <c r="K51" s="280">
        <v>0</v>
      </c>
      <c r="L51" s="280">
        <v>0</v>
      </c>
      <c r="M51" s="280">
        <v>0</v>
      </c>
      <c r="N51" s="280">
        <v>0</v>
      </c>
      <c r="O51" s="280">
        <v>0</v>
      </c>
      <c r="P51" s="280">
        <v>0</v>
      </c>
      <c r="Q51" s="280">
        <v>0</v>
      </c>
      <c r="R51" s="56">
        <v>0</v>
      </c>
      <c r="S51" s="56">
        <v>0</v>
      </c>
      <c r="T51" s="56">
        <v>0</v>
      </c>
      <c r="U51" s="56">
        <v>0</v>
      </c>
      <c r="V51" s="56">
        <v>0</v>
      </c>
      <c r="W51" s="56">
        <v>0</v>
      </c>
      <c r="X51" s="56">
        <v>0</v>
      </c>
      <c r="Y51" s="56">
        <v>0</v>
      </c>
      <c r="Z51" s="56">
        <v>0</v>
      </c>
      <c r="AA51" s="56">
        <v>0</v>
      </c>
      <c r="AB51" s="56">
        <v>0</v>
      </c>
      <c r="AC51" s="56">
        <v>0</v>
      </c>
      <c r="AD51" s="56">
        <v>0</v>
      </c>
      <c r="AE51" s="56">
        <v>0</v>
      </c>
      <c r="AF51" s="56">
        <v>0</v>
      </c>
      <c r="AG51" s="56">
        <v>0</v>
      </c>
      <c r="AH51" s="56">
        <v>0</v>
      </c>
      <c r="AI51" s="56">
        <v>0</v>
      </c>
      <c r="AJ51" s="56">
        <v>0</v>
      </c>
      <c r="AK51" s="56">
        <v>0</v>
      </c>
      <c r="AL51" s="56">
        <v>0</v>
      </c>
      <c r="AM51" s="56">
        <v>0</v>
      </c>
      <c r="AN51" s="56">
        <v>0</v>
      </c>
      <c r="AO51" s="56">
        <v>0</v>
      </c>
      <c r="AP51" s="56">
        <v>0</v>
      </c>
      <c r="AQ51" s="56">
        <v>0</v>
      </c>
      <c r="AR51" s="56">
        <v>0</v>
      </c>
      <c r="AS51" s="56">
        <v>0</v>
      </c>
      <c r="AT51" s="56">
        <v>0</v>
      </c>
      <c r="AU51" s="56">
        <v>0</v>
      </c>
      <c r="AV51" s="56">
        <v>0</v>
      </c>
      <c r="AW51" s="56">
        <v>0</v>
      </c>
      <c r="AX51" s="56">
        <v>0</v>
      </c>
      <c r="AY51" s="56">
        <v>0</v>
      </c>
      <c r="AZ51" s="56">
        <v>0</v>
      </c>
      <c r="BA51" s="56">
        <v>0</v>
      </c>
      <c r="BB51" s="56">
        <v>0</v>
      </c>
      <c r="BC51" s="56">
        <v>0</v>
      </c>
      <c r="BD51" s="56">
        <v>0</v>
      </c>
      <c r="BE51" s="56">
        <v>0</v>
      </c>
      <c r="BF51" s="56">
        <v>0</v>
      </c>
      <c r="BG51" s="56">
        <v>0</v>
      </c>
      <c r="BH51" s="56">
        <v>0</v>
      </c>
      <c r="BI51" s="56">
        <v>0</v>
      </c>
      <c r="BJ51" s="56">
        <v>0</v>
      </c>
      <c r="BK51" s="56">
        <v>0</v>
      </c>
      <c r="BL51" s="56">
        <v>0</v>
      </c>
      <c r="BM51" s="56">
        <v>0</v>
      </c>
      <c r="BN51" s="56">
        <v>0</v>
      </c>
      <c r="BO51" s="56">
        <v>0</v>
      </c>
      <c r="BP51" s="56">
        <v>0</v>
      </c>
      <c r="BQ51" s="56">
        <v>0</v>
      </c>
      <c r="BR51" s="56">
        <v>0</v>
      </c>
      <c r="BS51" s="56">
        <v>0</v>
      </c>
      <c r="BT51" s="56">
        <v>0</v>
      </c>
      <c r="BU51" s="56">
        <v>0</v>
      </c>
      <c r="BV51" s="56">
        <v>0</v>
      </c>
      <c r="BW51" s="56">
        <v>0</v>
      </c>
      <c r="BX51" s="56">
        <v>0</v>
      </c>
      <c r="BY51" s="56">
        <v>0</v>
      </c>
      <c r="BZ51" s="56">
        <v>0</v>
      </c>
      <c r="CA51" s="56">
        <v>0</v>
      </c>
      <c r="CB51" s="56">
        <v>0</v>
      </c>
      <c r="CC51" s="56">
        <v>0</v>
      </c>
      <c r="CD51" s="56">
        <v>0</v>
      </c>
      <c r="CE51" s="56">
        <v>0</v>
      </c>
      <c r="CF51" s="56">
        <v>0</v>
      </c>
      <c r="CG51" s="56">
        <v>0</v>
      </c>
      <c r="CH51" s="56">
        <v>0</v>
      </c>
      <c r="CI51" s="56">
        <v>0</v>
      </c>
      <c r="CJ51" s="56">
        <v>0</v>
      </c>
      <c r="CK51" s="56">
        <v>0</v>
      </c>
      <c r="CL51" s="56">
        <v>0</v>
      </c>
      <c r="CM51" s="56">
        <v>0</v>
      </c>
      <c r="CN51" s="56">
        <v>0</v>
      </c>
      <c r="CO51" s="56">
        <v>0</v>
      </c>
      <c r="CP51" s="56">
        <v>0</v>
      </c>
      <c r="CQ51" s="56">
        <v>0</v>
      </c>
      <c r="CR51" s="56">
        <v>0</v>
      </c>
      <c r="CS51" s="56">
        <v>0</v>
      </c>
      <c r="CT51" s="56">
        <v>0</v>
      </c>
      <c r="CU51" s="56">
        <v>0</v>
      </c>
      <c r="CV51" s="56">
        <v>0</v>
      </c>
      <c r="CW51" s="56">
        <v>0</v>
      </c>
      <c r="CX51" s="56">
        <v>0</v>
      </c>
      <c r="CY51" s="56">
        <v>0</v>
      </c>
      <c r="CZ51" s="56">
        <v>0</v>
      </c>
      <c r="DA51" s="56">
        <v>0</v>
      </c>
      <c r="DB51" s="56">
        <v>0</v>
      </c>
      <c r="DC51" s="56">
        <v>0</v>
      </c>
      <c r="DE51" s="71">
        <f t="shared" si="33"/>
        <v>0</v>
      </c>
      <c r="DF51" s="71">
        <f t="shared" si="19"/>
        <v>0</v>
      </c>
      <c r="DG51" s="1">
        <f t="shared" si="32"/>
        <v>21</v>
      </c>
      <c r="DH51" s="261">
        <v>0</v>
      </c>
    </row>
    <row r="52" spans="1:112" s="1" customFormat="1" ht="15" hidden="1" customHeight="1">
      <c r="A52" s="210">
        <v>40</v>
      </c>
      <c r="B52" s="10" t="str">
        <f>$B$45&amp;"7."</f>
        <v>E.1.7.</v>
      </c>
      <c r="C52" s="274" t="s">
        <v>42</v>
      </c>
      <c r="D52" s="12"/>
      <c r="E52" s="332">
        <v>0.21</v>
      </c>
      <c r="F52" s="106">
        <f>H52+NPV(FD,I52:INDEX(I52:DC52,PAL))</f>
        <v>0</v>
      </c>
      <c r="G52" s="53">
        <f>SUMIF($H$5:$DC$5,"&lt;="&amp;PAL,$H52:$DC52)</f>
        <v>0</v>
      </c>
      <c r="H52" s="280">
        <v>0</v>
      </c>
      <c r="I52" s="280">
        <v>0</v>
      </c>
      <c r="J52" s="280">
        <v>0</v>
      </c>
      <c r="K52" s="280">
        <v>0</v>
      </c>
      <c r="L52" s="280">
        <v>0</v>
      </c>
      <c r="M52" s="280">
        <v>0</v>
      </c>
      <c r="N52" s="280">
        <v>0</v>
      </c>
      <c r="O52" s="280">
        <v>0</v>
      </c>
      <c r="P52" s="280">
        <v>0</v>
      </c>
      <c r="Q52" s="280">
        <v>0</v>
      </c>
      <c r="R52" s="56">
        <v>0</v>
      </c>
      <c r="S52" s="56">
        <v>0</v>
      </c>
      <c r="T52" s="56">
        <v>0</v>
      </c>
      <c r="U52" s="56">
        <v>0</v>
      </c>
      <c r="V52" s="56">
        <v>0</v>
      </c>
      <c r="W52" s="56">
        <v>0</v>
      </c>
      <c r="X52" s="56">
        <v>0</v>
      </c>
      <c r="Y52" s="56">
        <v>0</v>
      </c>
      <c r="Z52" s="56">
        <v>0</v>
      </c>
      <c r="AA52" s="56">
        <v>0</v>
      </c>
      <c r="AB52" s="56">
        <v>0</v>
      </c>
      <c r="AC52" s="56">
        <v>0</v>
      </c>
      <c r="AD52" s="56">
        <v>0</v>
      </c>
      <c r="AE52" s="56">
        <v>0</v>
      </c>
      <c r="AF52" s="56">
        <v>0</v>
      </c>
      <c r="AG52" s="56">
        <v>0</v>
      </c>
      <c r="AH52" s="56">
        <v>0</v>
      </c>
      <c r="AI52" s="56">
        <v>0</v>
      </c>
      <c r="AJ52" s="56">
        <v>0</v>
      </c>
      <c r="AK52" s="56">
        <v>0</v>
      </c>
      <c r="AL52" s="56">
        <v>0</v>
      </c>
      <c r="AM52" s="56">
        <v>0</v>
      </c>
      <c r="AN52" s="56">
        <v>0</v>
      </c>
      <c r="AO52" s="56">
        <v>0</v>
      </c>
      <c r="AP52" s="56">
        <v>0</v>
      </c>
      <c r="AQ52" s="56">
        <v>0</v>
      </c>
      <c r="AR52" s="56">
        <v>0</v>
      </c>
      <c r="AS52" s="56">
        <v>0</v>
      </c>
      <c r="AT52" s="56">
        <v>0</v>
      </c>
      <c r="AU52" s="56">
        <v>0</v>
      </c>
      <c r="AV52" s="56">
        <v>0</v>
      </c>
      <c r="AW52" s="56">
        <v>0</v>
      </c>
      <c r="AX52" s="56">
        <v>0</v>
      </c>
      <c r="AY52" s="56">
        <v>0</v>
      </c>
      <c r="AZ52" s="56">
        <v>0</v>
      </c>
      <c r="BA52" s="56">
        <v>0</v>
      </c>
      <c r="BB52" s="56">
        <v>0</v>
      </c>
      <c r="BC52" s="56">
        <v>0</v>
      </c>
      <c r="BD52" s="56">
        <v>0</v>
      </c>
      <c r="BE52" s="56">
        <v>0</v>
      </c>
      <c r="BF52" s="56">
        <v>0</v>
      </c>
      <c r="BG52" s="56">
        <v>0</v>
      </c>
      <c r="BH52" s="56">
        <v>0</v>
      </c>
      <c r="BI52" s="56">
        <v>0</v>
      </c>
      <c r="BJ52" s="56">
        <v>0</v>
      </c>
      <c r="BK52" s="56">
        <v>0</v>
      </c>
      <c r="BL52" s="56">
        <v>0</v>
      </c>
      <c r="BM52" s="56">
        <v>0</v>
      </c>
      <c r="BN52" s="56">
        <v>0</v>
      </c>
      <c r="BO52" s="56">
        <v>0</v>
      </c>
      <c r="BP52" s="56">
        <v>0</v>
      </c>
      <c r="BQ52" s="56">
        <v>0</v>
      </c>
      <c r="BR52" s="56">
        <v>0</v>
      </c>
      <c r="BS52" s="56">
        <v>0</v>
      </c>
      <c r="BT52" s="56">
        <v>0</v>
      </c>
      <c r="BU52" s="56">
        <v>0</v>
      </c>
      <c r="BV52" s="56">
        <v>0</v>
      </c>
      <c r="BW52" s="56">
        <v>0</v>
      </c>
      <c r="BX52" s="56">
        <v>0</v>
      </c>
      <c r="BY52" s="56">
        <v>0</v>
      </c>
      <c r="BZ52" s="56">
        <v>0</v>
      </c>
      <c r="CA52" s="56">
        <v>0</v>
      </c>
      <c r="CB52" s="56">
        <v>0</v>
      </c>
      <c r="CC52" s="56">
        <v>0</v>
      </c>
      <c r="CD52" s="56">
        <v>0</v>
      </c>
      <c r="CE52" s="56">
        <v>0</v>
      </c>
      <c r="CF52" s="56">
        <v>0</v>
      </c>
      <c r="CG52" s="56">
        <v>0</v>
      </c>
      <c r="CH52" s="56">
        <v>0</v>
      </c>
      <c r="CI52" s="56">
        <v>0</v>
      </c>
      <c r="CJ52" s="56">
        <v>0</v>
      </c>
      <c r="CK52" s="56">
        <v>0</v>
      </c>
      <c r="CL52" s="56">
        <v>0</v>
      </c>
      <c r="CM52" s="56">
        <v>0</v>
      </c>
      <c r="CN52" s="56">
        <v>0</v>
      </c>
      <c r="CO52" s="56">
        <v>0</v>
      </c>
      <c r="CP52" s="56">
        <v>0</v>
      </c>
      <c r="CQ52" s="56">
        <v>0</v>
      </c>
      <c r="CR52" s="56">
        <v>0</v>
      </c>
      <c r="CS52" s="56">
        <v>0</v>
      </c>
      <c r="CT52" s="56">
        <v>0</v>
      </c>
      <c r="CU52" s="56">
        <v>0</v>
      </c>
      <c r="CV52" s="56">
        <v>0</v>
      </c>
      <c r="CW52" s="56">
        <v>0</v>
      </c>
      <c r="CX52" s="56">
        <v>0</v>
      </c>
      <c r="CY52" s="56">
        <v>0</v>
      </c>
      <c r="CZ52" s="56">
        <v>0</v>
      </c>
      <c r="DA52" s="56">
        <v>0</v>
      </c>
      <c r="DB52" s="56">
        <v>0</v>
      </c>
      <c r="DC52" s="56">
        <v>0</v>
      </c>
      <c r="DE52" s="71">
        <f t="shared" si="33"/>
        <v>0</v>
      </c>
      <c r="DF52" s="71">
        <f t="shared" si="19"/>
        <v>0</v>
      </c>
      <c r="DG52" s="1">
        <f t="shared" si="32"/>
        <v>21</v>
      </c>
      <c r="DH52" s="261">
        <v>0</v>
      </c>
    </row>
    <row r="53" spans="1:112" s="1" customFormat="1" ht="15" hidden="1" customHeight="1">
      <c r="A53" s="210">
        <v>41</v>
      </c>
      <c r="B53" s="10" t="str">
        <f>$B$45&amp;"8."</f>
        <v>E.1.8.</v>
      </c>
      <c r="C53" s="274" t="s">
        <v>42</v>
      </c>
      <c r="D53" s="12"/>
      <c r="E53" s="332">
        <v>0.21</v>
      </c>
      <c r="F53" s="106">
        <f>H53+NPV(FD,I53:INDEX(I53:DC53,PAL))</f>
        <v>0</v>
      </c>
      <c r="G53" s="53">
        <f>SUMIF($H$5:$DC$5,"&lt;="&amp;PAL,$H53:$DC53)</f>
        <v>0</v>
      </c>
      <c r="H53" s="280">
        <v>0</v>
      </c>
      <c r="I53" s="280">
        <v>0</v>
      </c>
      <c r="J53" s="280">
        <v>0</v>
      </c>
      <c r="K53" s="280">
        <v>0</v>
      </c>
      <c r="L53" s="280">
        <v>0</v>
      </c>
      <c r="M53" s="280">
        <v>0</v>
      </c>
      <c r="N53" s="280">
        <v>0</v>
      </c>
      <c r="O53" s="280">
        <v>0</v>
      </c>
      <c r="P53" s="280">
        <v>0</v>
      </c>
      <c r="Q53" s="280">
        <v>0</v>
      </c>
      <c r="R53" s="56">
        <v>0</v>
      </c>
      <c r="S53" s="56">
        <v>0</v>
      </c>
      <c r="T53" s="56">
        <v>0</v>
      </c>
      <c r="U53" s="56">
        <v>0</v>
      </c>
      <c r="V53" s="56">
        <v>0</v>
      </c>
      <c r="W53" s="56">
        <v>0</v>
      </c>
      <c r="X53" s="56">
        <v>0</v>
      </c>
      <c r="Y53" s="56">
        <v>0</v>
      </c>
      <c r="Z53" s="56">
        <v>0</v>
      </c>
      <c r="AA53" s="56">
        <v>0</v>
      </c>
      <c r="AB53" s="56">
        <v>0</v>
      </c>
      <c r="AC53" s="56">
        <v>0</v>
      </c>
      <c r="AD53" s="56">
        <v>0</v>
      </c>
      <c r="AE53" s="56">
        <v>0</v>
      </c>
      <c r="AF53" s="56">
        <v>0</v>
      </c>
      <c r="AG53" s="56">
        <v>0</v>
      </c>
      <c r="AH53" s="56">
        <v>0</v>
      </c>
      <c r="AI53" s="56">
        <v>0</v>
      </c>
      <c r="AJ53" s="56">
        <v>0</v>
      </c>
      <c r="AK53" s="56">
        <v>0</v>
      </c>
      <c r="AL53" s="56">
        <v>0</v>
      </c>
      <c r="AM53" s="56">
        <v>0</v>
      </c>
      <c r="AN53" s="56">
        <v>0</v>
      </c>
      <c r="AO53" s="56">
        <v>0</v>
      </c>
      <c r="AP53" s="56">
        <v>0</v>
      </c>
      <c r="AQ53" s="56">
        <v>0</v>
      </c>
      <c r="AR53" s="56">
        <v>0</v>
      </c>
      <c r="AS53" s="56">
        <v>0</v>
      </c>
      <c r="AT53" s="56">
        <v>0</v>
      </c>
      <c r="AU53" s="56">
        <v>0</v>
      </c>
      <c r="AV53" s="56">
        <v>0</v>
      </c>
      <c r="AW53" s="56">
        <v>0</v>
      </c>
      <c r="AX53" s="56">
        <v>0</v>
      </c>
      <c r="AY53" s="56">
        <v>0</v>
      </c>
      <c r="AZ53" s="56">
        <v>0</v>
      </c>
      <c r="BA53" s="56">
        <v>0</v>
      </c>
      <c r="BB53" s="56">
        <v>0</v>
      </c>
      <c r="BC53" s="56">
        <v>0</v>
      </c>
      <c r="BD53" s="56">
        <v>0</v>
      </c>
      <c r="BE53" s="56">
        <v>0</v>
      </c>
      <c r="BF53" s="56">
        <v>0</v>
      </c>
      <c r="BG53" s="56">
        <v>0</v>
      </c>
      <c r="BH53" s="56">
        <v>0</v>
      </c>
      <c r="BI53" s="56">
        <v>0</v>
      </c>
      <c r="BJ53" s="56">
        <v>0</v>
      </c>
      <c r="BK53" s="56">
        <v>0</v>
      </c>
      <c r="BL53" s="56">
        <v>0</v>
      </c>
      <c r="BM53" s="56">
        <v>0</v>
      </c>
      <c r="BN53" s="56">
        <v>0</v>
      </c>
      <c r="BO53" s="56">
        <v>0</v>
      </c>
      <c r="BP53" s="56">
        <v>0</v>
      </c>
      <c r="BQ53" s="56">
        <v>0</v>
      </c>
      <c r="BR53" s="56">
        <v>0</v>
      </c>
      <c r="BS53" s="56">
        <v>0</v>
      </c>
      <c r="BT53" s="56">
        <v>0</v>
      </c>
      <c r="BU53" s="56">
        <v>0</v>
      </c>
      <c r="BV53" s="56">
        <v>0</v>
      </c>
      <c r="BW53" s="56">
        <v>0</v>
      </c>
      <c r="BX53" s="56">
        <v>0</v>
      </c>
      <c r="BY53" s="56">
        <v>0</v>
      </c>
      <c r="BZ53" s="56">
        <v>0</v>
      </c>
      <c r="CA53" s="56">
        <v>0</v>
      </c>
      <c r="CB53" s="56">
        <v>0</v>
      </c>
      <c r="CC53" s="56">
        <v>0</v>
      </c>
      <c r="CD53" s="56">
        <v>0</v>
      </c>
      <c r="CE53" s="56">
        <v>0</v>
      </c>
      <c r="CF53" s="56">
        <v>0</v>
      </c>
      <c r="CG53" s="56">
        <v>0</v>
      </c>
      <c r="CH53" s="56">
        <v>0</v>
      </c>
      <c r="CI53" s="56">
        <v>0</v>
      </c>
      <c r="CJ53" s="56">
        <v>0</v>
      </c>
      <c r="CK53" s="56">
        <v>0</v>
      </c>
      <c r="CL53" s="56">
        <v>0</v>
      </c>
      <c r="CM53" s="56">
        <v>0</v>
      </c>
      <c r="CN53" s="56">
        <v>0</v>
      </c>
      <c r="CO53" s="56">
        <v>0</v>
      </c>
      <c r="CP53" s="56">
        <v>0</v>
      </c>
      <c r="CQ53" s="56">
        <v>0</v>
      </c>
      <c r="CR53" s="56">
        <v>0</v>
      </c>
      <c r="CS53" s="56">
        <v>0</v>
      </c>
      <c r="CT53" s="56">
        <v>0</v>
      </c>
      <c r="CU53" s="56">
        <v>0</v>
      </c>
      <c r="CV53" s="56">
        <v>0</v>
      </c>
      <c r="CW53" s="56">
        <v>0</v>
      </c>
      <c r="CX53" s="56">
        <v>0</v>
      </c>
      <c r="CY53" s="56">
        <v>0</v>
      </c>
      <c r="CZ53" s="56">
        <v>0</v>
      </c>
      <c r="DA53" s="56">
        <v>0</v>
      </c>
      <c r="DB53" s="56">
        <v>0</v>
      </c>
      <c r="DC53" s="56">
        <v>0</v>
      </c>
      <c r="DE53" s="71">
        <f t="shared" si="33"/>
        <v>0</v>
      </c>
      <c r="DF53" s="71">
        <f t="shared" si="19"/>
        <v>0</v>
      </c>
      <c r="DG53" s="1">
        <f t="shared" si="32"/>
        <v>21</v>
      </c>
      <c r="DH53" s="261">
        <v>0</v>
      </c>
    </row>
    <row r="54" spans="1:112" s="1" customFormat="1" ht="15" hidden="1" customHeight="1">
      <c r="A54" s="210">
        <v>42</v>
      </c>
      <c r="B54" s="10" t="str">
        <f>$B$45&amp;"9."</f>
        <v>E.1.9.</v>
      </c>
      <c r="C54" s="267" t="s">
        <v>155</v>
      </c>
      <c r="D54" s="10"/>
      <c r="E54" s="332">
        <v>0.21</v>
      </c>
      <c r="F54" s="106">
        <f>H54+NPV(FD,I54:INDEX(I54:DC54,PAL))</f>
        <v>0</v>
      </c>
      <c r="G54" s="53">
        <f>SUMIF($H$5:$DC$5,"&lt;="&amp;PAL,$H54:$DC54)</f>
        <v>0</v>
      </c>
      <c r="H54" s="276">
        <v>0</v>
      </c>
      <c r="I54" s="276">
        <v>0</v>
      </c>
      <c r="J54" s="276">
        <v>0</v>
      </c>
      <c r="K54" s="276">
        <v>0</v>
      </c>
      <c r="L54" s="276">
        <v>0</v>
      </c>
      <c r="M54" s="276">
        <v>0</v>
      </c>
      <c r="N54" s="276">
        <v>0</v>
      </c>
      <c r="O54" s="276">
        <v>0</v>
      </c>
      <c r="P54" s="276">
        <v>0</v>
      </c>
      <c r="Q54" s="277">
        <v>0</v>
      </c>
      <c r="R54" s="277">
        <v>0</v>
      </c>
      <c r="S54" s="277">
        <v>0</v>
      </c>
      <c r="T54" s="277">
        <v>0</v>
      </c>
      <c r="U54" s="277">
        <v>0</v>
      </c>
      <c r="V54" s="277">
        <v>0</v>
      </c>
      <c r="W54" s="277">
        <v>0</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0</v>
      </c>
      <c r="AN54" s="277">
        <v>0</v>
      </c>
      <c r="AO54" s="277">
        <v>0</v>
      </c>
      <c r="AP54" s="277">
        <v>0</v>
      </c>
      <c r="AQ54" s="277">
        <v>0</v>
      </c>
      <c r="AR54" s="277">
        <v>0</v>
      </c>
      <c r="AS54" s="277">
        <v>0</v>
      </c>
      <c r="AT54" s="277">
        <v>0</v>
      </c>
      <c r="AU54" s="277">
        <v>0</v>
      </c>
      <c r="AV54" s="277">
        <v>0</v>
      </c>
      <c r="AW54" s="277">
        <v>0</v>
      </c>
      <c r="AX54" s="277">
        <v>0</v>
      </c>
      <c r="AY54" s="277">
        <v>0</v>
      </c>
      <c r="AZ54" s="277">
        <v>0</v>
      </c>
      <c r="BA54" s="277">
        <v>0</v>
      </c>
      <c r="BB54" s="277">
        <v>0</v>
      </c>
      <c r="BC54" s="277">
        <v>0</v>
      </c>
      <c r="BD54" s="277">
        <v>0</v>
      </c>
      <c r="BE54" s="277">
        <v>0</v>
      </c>
      <c r="BF54" s="277">
        <v>0</v>
      </c>
      <c r="BG54" s="277">
        <v>0</v>
      </c>
      <c r="BH54" s="277">
        <v>0</v>
      </c>
      <c r="BI54" s="277">
        <v>0</v>
      </c>
      <c r="BJ54" s="277">
        <v>0</v>
      </c>
      <c r="BK54" s="277">
        <v>0</v>
      </c>
      <c r="BL54" s="277">
        <v>0</v>
      </c>
      <c r="BM54" s="277">
        <v>0</v>
      </c>
      <c r="BN54" s="277">
        <v>0</v>
      </c>
      <c r="BO54" s="277">
        <v>0</v>
      </c>
      <c r="BP54" s="277">
        <v>0</v>
      </c>
      <c r="BQ54" s="277">
        <v>0</v>
      </c>
      <c r="BR54" s="277">
        <v>0</v>
      </c>
      <c r="BS54" s="277">
        <v>0</v>
      </c>
      <c r="BT54" s="277">
        <v>0</v>
      </c>
      <c r="BU54" s="277">
        <v>0</v>
      </c>
      <c r="BV54" s="277">
        <v>0</v>
      </c>
      <c r="BW54" s="277">
        <v>0</v>
      </c>
      <c r="BX54" s="277">
        <v>0</v>
      </c>
      <c r="BY54" s="277">
        <v>0</v>
      </c>
      <c r="BZ54" s="277">
        <v>0</v>
      </c>
      <c r="CA54" s="277">
        <v>0</v>
      </c>
      <c r="CB54" s="277">
        <v>0</v>
      </c>
      <c r="CC54" s="277">
        <v>0</v>
      </c>
      <c r="CD54" s="277">
        <v>0</v>
      </c>
      <c r="CE54" s="277">
        <v>0</v>
      </c>
      <c r="CF54" s="277">
        <v>0</v>
      </c>
      <c r="CG54" s="277">
        <v>0</v>
      </c>
      <c r="CH54" s="277">
        <v>0</v>
      </c>
      <c r="CI54" s="277">
        <v>0</v>
      </c>
      <c r="CJ54" s="277">
        <v>0</v>
      </c>
      <c r="CK54" s="277">
        <v>0</v>
      </c>
      <c r="CL54" s="277">
        <v>0</v>
      </c>
      <c r="CM54" s="277">
        <v>0</v>
      </c>
      <c r="CN54" s="277">
        <v>0</v>
      </c>
      <c r="CO54" s="277">
        <v>0</v>
      </c>
      <c r="CP54" s="277">
        <v>0</v>
      </c>
      <c r="CQ54" s="277">
        <v>0</v>
      </c>
      <c r="CR54" s="277">
        <v>0</v>
      </c>
      <c r="CS54" s="277">
        <v>0</v>
      </c>
      <c r="CT54" s="277">
        <v>0</v>
      </c>
      <c r="CU54" s="277">
        <v>0</v>
      </c>
      <c r="CV54" s="277">
        <v>0</v>
      </c>
      <c r="CW54" s="277">
        <v>0</v>
      </c>
      <c r="CX54" s="277">
        <v>0</v>
      </c>
      <c r="CY54" s="277">
        <v>0</v>
      </c>
      <c r="CZ54" s="277">
        <v>0</v>
      </c>
      <c r="DA54" s="277">
        <v>0</v>
      </c>
      <c r="DB54" s="277">
        <v>0</v>
      </c>
      <c r="DC54" s="277">
        <v>0</v>
      </c>
      <c r="DE54" s="71">
        <f t="shared" si="33"/>
        <v>0</v>
      </c>
      <c r="DF54" s="71">
        <f t="shared" si="19"/>
        <v>0</v>
      </c>
      <c r="DG54" s="1">
        <f t="shared" si="32"/>
        <v>21</v>
      </c>
      <c r="DH54" s="261">
        <v>0</v>
      </c>
    </row>
    <row r="55" spans="1:112" s="1" customFormat="1" ht="15" hidden="1" customHeight="1">
      <c r="A55" s="210">
        <v>43</v>
      </c>
      <c r="B55" s="10" t="str">
        <f>$B$45&amp;"L."</f>
        <v>E.1.L.</v>
      </c>
      <c r="C55" s="267" t="s">
        <v>16</v>
      </c>
      <c r="D55" s="10"/>
      <c r="E55" s="332">
        <v>0.21</v>
      </c>
      <c r="F55" s="106">
        <f>H55+NPV(FD,I55:INDEX(I55:DC55,PAL))</f>
        <v>0</v>
      </c>
      <c r="G55" s="53">
        <f>SUMIF($H$5:$DC$5,"&lt;="&amp;PAL,$H55:$DC55)</f>
        <v>0</v>
      </c>
      <c r="H55" s="276">
        <v>0</v>
      </c>
      <c r="I55" s="276">
        <v>0</v>
      </c>
      <c r="J55" s="276">
        <v>0</v>
      </c>
      <c r="K55" s="276">
        <v>0</v>
      </c>
      <c r="L55" s="276">
        <v>0</v>
      </c>
      <c r="M55" s="276">
        <v>0</v>
      </c>
      <c r="N55" s="276">
        <v>0</v>
      </c>
      <c r="O55" s="276">
        <v>0</v>
      </c>
      <c r="P55" s="276">
        <v>0</v>
      </c>
      <c r="Q55" s="276">
        <v>0</v>
      </c>
      <c r="R55" s="276">
        <v>0</v>
      </c>
      <c r="S55" s="276">
        <v>0</v>
      </c>
      <c r="T55" s="276">
        <v>0</v>
      </c>
      <c r="U55" s="276">
        <v>0</v>
      </c>
      <c r="V55" s="276">
        <v>0</v>
      </c>
      <c r="W55" s="276">
        <v>0</v>
      </c>
      <c r="X55" s="276">
        <v>0</v>
      </c>
      <c r="Y55" s="276">
        <v>0</v>
      </c>
      <c r="Z55" s="276">
        <v>0</v>
      </c>
      <c r="AA55" s="276">
        <v>0</v>
      </c>
      <c r="AB55" s="277">
        <v>0</v>
      </c>
      <c r="AC55" s="276">
        <v>0</v>
      </c>
      <c r="AD55" s="276">
        <v>0</v>
      </c>
      <c r="AE55" s="276">
        <v>0</v>
      </c>
      <c r="AF55" s="276">
        <v>0</v>
      </c>
      <c r="AG55" s="276">
        <v>0</v>
      </c>
      <c r="AH55" s="276">
        <v>0</v>
      </c>
      <c r="AI55" s="276">
        <v>0</v>
      </c>
      <c r="AJ55" s="276">
        <v>0</v>
      </c>
      <c r="AK55" s="276">
        <v>0</v>
      </c>
      <c r="AL55" s="276">
        <v>0</v>
      </c>
      <c r="AM55" s="276">
        <v>0</v>
      </c>
      <c r="AN55" s="276">
        <v>0</v>
      </c>
      <c r="AO55" s="276">
        <v>0</v>
      </c>
      <c r="AP55" s="276">
        <v>0</v>
      </c>
      <c r="AQ55" s="276">
        <v>0</v>
      </c>
      <c r="AR55" s="276">
        <v>0</v>
      </c>
      <c r="AS55" s="276">
        <v>0</v>
      </c>
      <c r="AT55" s="276">
        <v>0</v>
      </c>
      <c r="AU55" s="276">
        <v>0</v>
      </c>
      <c r="AV55" s="276">
        <v>0</v>
      </c>
      <c r="AW55" s="276">
        <v>0</v>
      </c>
      <c r="AX55" s="276">
        <v>0</v>
      </c>
      <c r="AY55" s="276">
        <v>0</v>
      </c>
      <c r="AZ55" s="276">
        <v>0</v>
      </c>
      <c r="BA55" s="276">
        <v>0</v>
      </c>
      <c r="BB55" s="276">
        <v>0</v>
      </c>
      <c r="BC55" s="276">
        <v>0</v>
      </c>
      <c r="BD55" s="276">
        <v>0</v>
      </c>
      <c r="BE55" s="276">
        <v>0</v>
      </c>
      <c r="BF55" s="276">
        <v>0</v>
      </c>
      <c r="BG55" s="276">
        <v>0</v>
      </c>
      <c r="BH55" s="276">
        <v>0</v>
      </c>
      <c r="BI55" s="276">
        <v>0</v>
      </c>
      <c r="BJ55" s="276">
        <v>0</v>
      </c>
      <c r="BK55" s="276">
        <v>0</v>
      </c>
      <c r="BL55" s="276">
        <v>0</v>
      </c>
      <c r="BM55" s="276">
        <v>0</v>
      </c>
      <c r="BN55" s="276">
        <v>0</v>
      </c>
      <c r="BO55" s="276">
        <v>0</v>
      </c>
      <c r="BP55" s="276">
        <v>0</v>
      </c>
      <c r="BQ55" s="276">
        <v>0</v>
      </c>
      <c r="BR55" s="276">
        <v>0</v>
      </c>
      <c r="BS55" s="276">
        <v>0</v>
      </c>
      <c r="BT55" s="276">
        <v>0</v>
      </c>
      <c r="BU55" s="276">
        <v>0</v>
      </c>
      <c r="BV55" s="276">
        <v>0</v>
      </c>
      <c r="BW55" s="276">
        <v>0</v>
      </c>
      <c r="BX55" s="276">
        <v>0</v>
      </c>
      <c r="BY55" s="276">
        <v>0</v>
      </c>
      <c r="BZ55" s="276">
        <v>0</v>
      </c>
      <c r="CA55" s="276">
        <v>0</v>
      </c>
      <c r="CB55" s="276">
        <v>0</v>
      </c>
      <c r="CC55" s="276">
        <v>0</v>
      </c>
      <c r="CD55" s="276">
        <v>0</v>
      </c>
      <c r="CE55" s="276">
        <v>0</v>
      </c>
      <c r="CF55" s="276">
        <v>0</v>
      </c>
      <c r="CG55" s="276">
        <v>0</v>
      </c>
      <c r="CH55" s="276">
        <v>0</v>
      </c>
      <c r="CI55" s="276">
        <v>0</v>
      </c>
      <c r="CJ55" s="276">
        <v>0</v>
      </c>
      <c r="CK55" s="276">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7">
        <v>0</v>
      </c>
      <c r="DE55" s="71">
        <f t="shared" si="33"/>
        <v>0</v>
      </c>
      <c r="DF55" s="71">
        <f t="shared" si="19"/>
        <v>0</v>
      </c>
      <c r="DG55" s="261">
        <f t="shared" si="32"/>
        <v>21</v>
      </c>
      <c r="DH55" s="261">
        <f>DG55/(100+DG55)</f>
        <v>0.17355371900826447</v>
      </c>
    </row>
    <row r="56" spans="1:112" s="1" customFormat="1" ht="15" customHeight="1">
      <c r="A56" s="210">
        <v>44</v>
      </c>
      <c r="B56" s="55" t="s">
        <v>36</v>
      </c>
      <c r="C56" s="268" t="s">
        <v>0</v>
      </c>
      <c r="D56" s="8"/>
      <c r="E56" s="331"/>
      <c r="F56" s="17">
        <f>SUM(F57:F64)+F65</f>
        <v>100622347.94697168</v>
      </c>
      <c r="G56" s="53">
        <f>SUMIF($H$5:$DC$5,"&lt;="&amp;PAL,$H56:$DC56)</f>
        <v>116700000</v>
      </c>
      <c r="H56" s="17">
        <f>SUM(H57:H64)+H65</f>
        <v>11000000</v>
      </c>
      <c r="I56" s="17">
        <f t="shared" ref="I56:BT56" si="34">SUM(I57:I64)+I65</f>
        <v>12000000</v>
      </c>
      <c r="J56" s="17">
        <f t="shared" si="34"/>
        <v>13000000</v>
      </c>
      <c r="K56" s="17">
        <f t="shared" si="34"/>
        <v>14000000</v>
      </c>
      <c r="L56" s="17">
        <f t="shared" si="34"/>
        <v>15000000</v>
      </c>
      <c r="M56" s="17">
        <f t="shared" si="34"/>
        <v>16000000</v>
      </c>
      <c r="N56" s="17">
        <f t="shared" si="34"/>
        <v>17000000</v>
      </c>
      <c r="O56" s="17">
        <f t="shared" si="34"/>
        <v>18700000</v>
      </c>
      <c r="P56" s="17">
        <f t="shared" si="34"/>
        <v>0</v>
      </c>
      <c r="Q56" s="17">
        <f t="shared" si="34"/>
        <v>0</v>
      </c>
      <c r="R56" s="17">
        <f t="shared" si="34"/>
        <v>0</v>
      </c>
      <c r="S56" s="17">
        <f t="shared" si="34"/>
        <v>0</v>
      </c>
      <c r="T56" s="17">
        <f t="shared" si="34"/>
        <v>0</v>
      </c>
      <c r="U56" s="17">
        <f t="shared" si="34"/>
        <v>0</v>
      </c>
      <c r="V56" s="17">
        <f t="shared" si="34"/>
        <v>0</v>
      </c>
      <c r="W56" s="17">
        <f t="shared" si="34"/>
        <v>0</v>
      </c>
      <c r="X56" s="17">
        <f t="shared" si="34"/>
        <v>0</v>
      </c>
      <c r="Y56" s="17">
        <f t="shared" si="34"/>
        <v>0</v>
      </c>
      <c r="Z56" s="17">
        <f t="shared" si="34"/>
        <v>0</v>
      </c>
      <c r="AA56" s="17">
        <f t="shared" si="34"/>
        <v>0</v>
      </c>
      <c r="AB56" s="17">
        <f t="shared" si="34"/>
        <v>0</v>
      </c>
      <c r="AC56" s="17">
        <f t="shared" si="34"/>
        <v>0</v>
      </c>
      <c r="AD56" s="17">
        <f t="shared" si="34"/>
        <v>0</v>
      </c>
      <c r="AE56" s="17">
        <f t="shared" si="34"/>
        <v>0</v>
      </c>
      <c r="AF56" s="17">
        <f t="shared" si="34"/>
        <v>0</v>
      </c>
      <c r="AG56" s="17">
        <f t="shared" si="34"/>
        <v>0</v>
      </c>
      <c r="AH56" s="17">
        <f t="shared" si="34"/>
        <v>0</v>
      </c>
      <c r="AI56" s="17">
        <f t="shared" si="34"/>
        <v>0</v>
      </c>
      <c r="AJ56" s="17">
        <f t="shared" si="34"/>
        <v>0</v>
      </c>
      <c r="AK56" s="17">
        <f t="shared" si="34"/>
        <v>0</v>
      </c>
      <c r="AL56" s="17">
        <f t="shared" si="34"/>
        <v>0</v>
      </c>
      <c r="AM56" s="17">
        <f t="shared" si="34"/>
        <v>0</v>
      </c>
      <c r="AN56" s="17">
        <f t="shared" si="34"/>
        <v>0</v>
      </c>
      <c r="AO56" s="17">
        <f t="shared" si="34"/>
        <v>0</v>
      </c>
      <c r="AP56" s="17">
        <f t="shared" si="34"/>
        <v>0</v>
      </c>
      <c r="AQ56" s="17">
        <f t="shared" si="34"/>
        <v>0</v>
      </c>
      <c r="AR56" s="17">
        <f t="shared" si="34"/>
        <v>0</v>
      </c>
      <c r="AS56" s="17">
        <f t="shared" si="34"/>
        <v>0</v>
      </c>
      <c r="AT56" s="17">
        <f t="shared" si="34"/>
        <v>0</v>
      </c>
      <c r="AU56" s="17">
        <f t="shared" si="34"/>
        <v>0</v>
      </c>
      <c r="AV56" s="17">
        <f t="shared" si="34"/>
        <v>0</v>
      </c>
      <c r="AW56" s="17">
        <f t="shared" si="34"/>
        <v>0</v>
      </c>
      <c r="AX56" s="17">
        <f t="shared" si="34"/>
        <v>0</v>
      </c>
      <c r="AY56" s="17">
        <f t="shared" si="34"/>
        <v>0</v>
      </c>
      <c r="AZ56" s="17">
        <f t="shared" si="34"/>
        <v>0</v>
      </c>
      <c r="BA56" s="17">
        <f t="shared" si="34"/>
        <v>0</v>
      </c>
      <c r="BB56" s="17">
        <f t="shared" si="34"/>
        <v>0</v>
      </c>
      <c r="BC56" s="17">
        <f t="shared" si="34"/>
        <v>0</v>
      </c>
      <c r="BD56" s="17">
        <f t="shared" si="34"/>
        <v>0</v>
      </c>
      <c r="BE56" s="17">
        <f t="shared" si="34"/>
        <v>0</v>
      </c>
      <c r="BF56" s="17">
        <f t="shared" si="34"/>
        <v>0</v>
      </c>
      <c r="BG56" s="17">
        <f t="shared" si="34"/>
        <v>0</v>
      </c>
      <c r="BH56" s="17">
        <f t="shared" si="34"/>
        <v>0</v>
      </c>
      <c r="BI56" s="17">
        <f t="shared" si="34"/>
        <v>0</v>
      </c>
      <c r="BJ56" s="17">
        <f t="shared" si="34"/>
        <v>0</v>
      </c>
      <c r="BK56" s="17">
        <f t="shared" si="34"/>
        <v>0</v>
      </c>
      <c r="BL56" s="17">
        <f t="shared" si="34"/>
        <v>0</v>
      </c>
      <c r="BM56" s="17">
        <f t="shared" si="34"/>
        <v>0</v>
      </c>
      <c r="BN56" s="17">
        <f t="shared" si="34"/>
        <v>0</v>
      </c>
      <c r="BO56" s="17">
        <f t="shared" si="34"/>
        <v>0</v>
      </c>
      <c r="BP56" s="17">
        <f t="shared" si="34"/>
        <v>0</v>
      </c>
      <c r="BQ56" s="17">
        <f t="shared" si="34"/>
        <v>0</v>
      </c>
      <c r="BR56" s="17">
        <f t="shared" si="34"/>
        <v>0</v>
      </c>
      <c r="BS56" s="17">
        <f t="shared" si="34"/>
        <v>0</v>
      </c>
      <c r="BT56" s="17">
        <f t="shared" si="34"/>
        <v>0</v>
      </c>
      <c r="BU56" s="17">
        <f t="shared" ref="BU56:DC56" si="35">SUM(BU57:BU64)+BU65</f>
        <v>0</v>
      </c>
      <c r="BV56" s="17">
        <f t="shared" si="35"/>
        <v>0</v>
      </c>
      <c r="BW56" s="17">
        <f t="shared" si="35"/>
        <v>0</v>
      </c>
      <c r="BX56" s="17">
        <f t="shared" si="35"/>
        <v>0</v>
      </c>
      <c r="BY56" s="17">
        <f t="shared" si="35"/>
        <v>0</v>
      </c>
      <c r="BZ56" s="17">
        <f t="shared" si="35"/>
        <v>0</v>
      </c>
      <c r="CA56" s="17">
        <f t="shared" si="35"/>
        <v>0</v>
      </c>
      <c r="CB56" s="17">
        <f t="shared" si="35"/>
        <v>0</v>
      </c>
      <c r="CC56" s="17">
        <f t="shared" si="35"/>
        <v>0</v>
      </c>
      <c r="CD56" s="17">
        <f t="shared" si="35"/>
        <v>0</v>
      </c>
      <c r="CE56" s="17">
        <f t="shared" si="35"/>
        <v>0</v>
      </c>
      <c r="CF56" s="17">
        <f t="shared" si="35"/>
        <v>0</v>
      </c>
      <c r="CG56" s="17">
        <f t="shared" si="35"/>
        <v>0</v>
      </c>
      <c r="CH56" s="17">
        <f t="shared" si="35"/>
        <v>0</v>
      </c>
      <c r="CI56" s="17">
        <f t="shared" si="35"/>
        <v>0</v>
      </c>
      <c r="CJ56" s="17">
        <f t="shared" si="35"/>
        <v>0</v>
      </c>
      <c r="CK56" s="17">
        <f t="shared" si="35"/>
        <v>0</v>
      </c>
      <c r="CL56" s="17">
        <f t="shared" si="35"/>
        <v>0</v>
      </c>
      <c r="CM56" s="17">
        <f t="shared" si="35"/>
        <v>0</v>
      </c>
      <c r="CN56" s="17">
        <f t="shared" si="35"/>
        <v>0</v>
      </c>
      <c r="CO56" s="17">
        <f t="shared" si="35"/>
        <v>0</v>
      </c>
      <c r="CP56" s="17">
        <f t="shared" si="35"/>
        <v>0</v>
      </c>
      <c r="CQ56" s="17">
        <f t="shared" si="35"/>
        <v>0</v>
      </c>
      <c r="CR56" s="17">
        <f t="shared" si="35"/>
        <v>0</v>
      </c>
      <c r="CS56" s="17">
        <f t="shared" si="35"/>
        <v>0</v>
      </c>
      <c r="CT56" s="17">
        <f t="shared" si="35"/>
        <v>0</v>
      </c>
      <c r="CU56" s="17">
        <f t="shared" si="35"/>
        <v>0</v>
      </c>
      <c r="CV56" s="17">
        <f t="shared" si="35"/>
        <v>0</v>
      </c>
      <c r="CW56" s="17">
        <f t="shared" si="35"/>
        <v>0</v>
      </c>
      <c r="CX56" s="17">
        <f t="shared" si="35"/>
        <v>0</v>
      </c>
      <c r="CY56" s="17">
        <f t="shared" si="35"/>
        <v>0</v>
      </c>
      <c r="CZ56" s="17">
        <f t="shared" si="35"/>
        <v>0</v>
      </c>
      <c r="DA56" s="17">
        <f t="shared" si="35"/>
        <v>0</v>
      </c>
      <c r="DB56" s="17">
        <f t="shared" si="35"/>
        <v>0</v>
      </c>
      <c r="DC56" s="17">
        <f t="shared" si="35"/>
        <v>0</v>
      </c>
      <c r="DE56" s="71"/>
      <c r="DF56" s="71">
        <f t="shared" si="19"/>
        <v>8</v>
      </c>
    </row>
    <row r="57" spans="1:112" s="1" customFormat="1" ht="14.4">
      <c r="A57" s="210">
        <v>45</v>
      </c>
      <c r="B57" s="10" t="str">
        <f>$B$56&amp;"1."</f>
        <v>E.2.1.</v>
      </c>
      <c r="C57" s="274" t="s">
        <v>613</v>
      </c>
      <c r="D57" s="12"/>
      <c r="E57" s="332">
        <v>0</v>
      </c>
      <c r="F57" s="106">
        <f>H57+NPV(FD,I57:INDEX(I57:DC57,PAL))</f>
        <v>100622347.94697168</v>
      </c>
      <c r="G57" s="53">
        <f>SUMIF($H$5:$DC$5,"&lt;="&amp;PAL,$H57:$DC57)</f>
        <v>116700000</v>
      </c>
      <c r="H57" s="280">
        <f>(+Prielaidos!F14)*1000000</f>
        <v>11000000</v>
      </c>
      <c r="I57" s="280">
        <f>(+Prielaidos!G14)*1000000</f>
        <v>12000000</v>
      </c>
      <c r="J57" s="280">
        <f>(+Prielaidos!H14)*1000000</f>
        <v>13000000</v>
      </c>
      <c r="K57" s="280">
        <f>(+Prielaidos!I14)*1000000</f>
        <v>14000000</v>
      </c>
      <c r="L57" s="280">
        <f>(+Prielaidos!J14)*1000000</f>
        <v>15000000</v>
      </c>
      <c r="M57" s="280">
        <f>(+Prielaidos!K14)*1000000</f>
        <v>16000000</v>
      </c>
      <c r="N57" s="280">
        <f>(+Prielaidos!L14)*1000000</f>
        <v>17000000</v>
      </c>
      <c r="O57" s="280">
        <f>(+Prielaidos!M14)*1000000</f>
        <v>18700000</v>
      </c>
      <c r="P57" s="56">
        <v>0</v>
      </c>
      <c r="Q57" s="56">
        <v>0</v>
      </c>
      <c r="R57" s="56">
        <v>0</v>
      </c>
      <c r="S57" s="56">
        <v>0</v>
      </c>
      <c r="T57" s="56">
        <v>0</v>
      </c>
      <c r="U57" s="56">
        <v>0</v>
      </c>
      <c r="V57" s="56">
        <v>0</v>
      </c>
      <c r="W57" s="56">
        <v>0</v>
      </c>
      <c r="X57" s="56">
        <v>0</v>
      </c>
      <c r="Y57" s="56">
        <v>0</v>
      </c>
      <c r="Z57" s="56">
        <v>0</v>
      </c>
      <c r="AA57" s="56">
        <v>0</v>
      </c>
      <c r="AB57" s="56">
        <v>0</v>
      </c>
      <c r="AC57" s="56">
        <v>0</v>
      </c>
      <c r="AD57" s="56">
        <v>0</v>
      </c>
      <c r="AE57" s="56">
        <v>0</v>
      </c>
      <c r="AF57" s="56">
        <v>0</v>
      </c>
      <c r="AG57" s="56">
        <v>0</v>
      </c>
      <c r="AH57" s="56">
        <v>0</v>
      </c>
      <c r="AI57" s="56">
        <v>0</v>
      </c>
      <c r="AJ57" s="56">
        <v>0</v>
      </c>
      <c r="AK57" s="56">
        <v>0</v>
      </c>
      <c r="AL57" s="56">
        <v>0</v>
      </c>
      <c r="AM57" s="56">
        <v>0</v>
      </c>
      <c r="AN57" s="56">
        <v>0</v>
      </c>
      <c r="AO57" s="56">
        <v>0</v>
      </c>
      <c r="AP57" s="56">
        <v>0</v>
      </c>
      <c r="AQ57" s="56">
        <v>0</v>
      </c>
      <c r="AR57" s="56">
        <v>0</v>
      </c>
      <c r="AS57" s="56">
        <v>0</v>
      </c>
      <c r="AT57" s="56">
        <v>0</v>
      </c>
      <c r="AU57" s="56">
        <v>0</v>
      </c>
      <c r="AV57" s="56">
        <v>0</v>
      </c>
      <c r="AW57" s="56">
        <v>0</v>
      </c>
      <c r="AX57" s="56">
        <v>0</v>
      </c>
      <c r="AY57" s="56">
        <v>0</v>
      </c>
      <c r="AZ57" s="56">
        <v>0</v>
      </c>
      <c r="BA57" s="56">
        <v>0</v>
      </c>
      <c r="BB57" s="56">
        <v>0</v>
      </c>
      <c r="BC57" s="56">
        <v>0</v>
      </c>
      <c r="BD57" s="56">
        <v>0</v>
      </c>
      <c r="BE57" s="56">
        <v>0</v>
      </c>
      <c r="BF57" s="56">
        <v>0</v>
      </c>
      <c r="BG57" s="56">
        <v>0</v>
      </c>
      <c r="BH57" s="56">
        <v>0</v>
      </c>
      <c r="BI57" s="56">
        <v>0</v>
      </c>
      <c r="BJ57" s="56">
        <v>0</v>
      </c>
      <c r="BK57" s="56">
        <v>0</v>
      </c>
      <c r="BL57" s="56">
        <v>0</v>
      </c>
      <c r="BM57" s="56">
        <v>0</v>
      </c>
      <c r="BN57" s="56">
        <v>0</v>
      </c>
      <c r="BO57" s="56">
        <v>0</v>
      </c>
      <c r="BP57" s="56">
        <v>0</v>
      </c>
      <c r="BQ57" s="56">
        <v>0</v>
      </c>
      <c r="BR57" s="56">
        <v>0</v>
      </c>
      <c r="BS57" s="56">
        <v>0</v>
      </c>
      <c r="BT57" s="56">
        <v>0</v>
      </c>
      <c r="BU57" s="56">
        <v>0</v>
      </c>
      <c r="BV57" s="56">
        <v>0</v>
      </c>
      <c r="BW57" s="56">
        <v>0</v>
      </c>
      <c r="BX57" s="56">
        <v>0</v>
      </c>
      <c r="BY57" s="56">
        <v>0</v>
      </c>
      <c r="BZ57" s="56">
        <v>0</v>
      </c>
      <c r="CA57" s="56">
        <v>0</v>
      </c>
      <c r="CB57" s="56">
        <v>0</v>
      </c>
      <c r="CC57" s="56">
        <v>0</v>
      </c>
      <c r="CD57" s="56">
        <v>0</v>
      </c>
      <c r="CE57" s="56">
        <v>0</v>
      </c>
      <c r="CF57" s="56">
        <v>0</v>
      </c>
      <c r="CG57" s="56">
        <v>0</v>
      </c>
      <c r="CH57" s="56">
        <v>0</v>
      </c>
      <c r="CI57" s="56">
        <v>0</v>
      </c>
      <c r="CJ57" s="56">
        <v>0</v>
      </c>
      <c r="CK57" s="56">
        <v>0</v>
      </c>
      <c r="CL57" s="56">
        <v>0</v>
      </c>
      <c r="CM57" s="56">
        <v>0</v>
      </c>
      <c r="CN57" s="56">
        <v>0</v>
      </c>
      <c r="CO57" s="56">
        <v>0</v>
      </c>
      <c r="CP57" s="56">
        <v>0</v>
      </c>
      <c r="CQ57" s="56">
        <v>0</v>
      </c>
      <c r="CR57" s="56">
        <v>0</v>
      </c>
      <c r="CS57" s="56">
        <v>0</v>
      </c>
      <c r="CT57" s="56">
        <v>0</v>
      </c>
      <c r="CU57" s="56">
        <v>0</v>
      </c>
      <c r="CV57" s="56">
        <v>0</v>
      </c>
      <c r="CW57" s="56">
        <v>0</v>
      </c>
      <c r="CX57" s="56">
        <v>0</v>
      </c>
      <c r="CY57" s="56">
        <v>0</v>
      </c>
      <c r="CZ57" s="56">
        <v>0</v>
      </c>
      <c r="DA57" s="56">
        <v>0</v>
      </c>
      <c r="DB57" s="56">
        <v>0</v>
      </c>
      <c r="DC57" s="56">
        <v>0</v>
      </c>
      <c r="DE57" s="71">
        <f>COUNTBLANK(H57:DC57)</f>
        <v>0</v>
      </c>
      <c r="DF57" s="71">
        <f t="shared" si="19"/>
        <v>8</v>
      </c>
      <c r="DG57" s="1">
        <f t="shared" ref="DG57:DG66" si="36">IF(ISNUMBER(E57),E57*100,0)</f>
        <v>0</v>
      </c>
      <c r="DH57" s="261">
        <v>0</v>
      </c>
    </row>
    <row r="58" spans="1:112" s="1" customFormat="1" ht="15" hidden="1" customHeight="1">
      <c r="A58" s="210">
        <v>46</v>
      </c>
      <c r="B58" s="10" t="str">
        <f>$B$56&amp;"2."</f>
        <v>E.2.2.</v>
      </c>
      <c r="C58" s="274" t="s">
        <v>42</v>
      </c>
      <c r="D58" s="12"/>
      <c r="E58" s="332">
        <v>0.21</v>
      </c>
      <c r="F58" s="106">
        <f>H58+NPV(FD,I58:INDEX(I58:DC58,PAL))</f>
        <v>0</v>
      </c>
      <c r="G58" s="53">
        <f>SUMIF($H$5:$DC$5,"&lt;="&amp;PAL,$H58:$DC58)</f>
        <v>0</v>
      </c>
      <c r="H58" s="56">
        <v>0</v>
      </c>
      <c r="I58" s="56">
        <v>0</v>
      </c>
      <c r="J58" s="56">
        <v>0</v>
      </c>
      <c r="K58" s="56">
        <v>0</v>
      </c>
      <c r="L58" s="56">
        <v>0</v>
      </c>
      <c r="M58" s="56">
        <v>0</v>
      </c>
      <c r="N58" s="56">
        <v>0</v>
      </c>
      <c r="O58" s="56">
        <v>0</v>
      </c>
      <c r="P58" s="56">
        <v>0</v>
      </c>
      <c r="Q58" s="56">
        <v>0</v>
      </c>
      <c r="R58" s="56">
        <v>0</v>
      </c>
      <c r="S58" s="56">
        <v>0</v>
      </c>
      <c r="T58" s="56">
        <v>0</v>
      </c>
      <c r="U58" s="56">
        <v>0</v>
      </c>
      <c r="V58" s="56">
        <v>0</v>
      </c>
      <c r="W58" s="56">
        <v>0</v>
      </c>
      <c r="X58" s="56">
        <v>0</v>
      </c>
      <c r="Y58" s="56">
        <v>0</v>
      </c>
      <c r="Z58" s="56">
        <v>0</v>
      </c>
      <c r="AA58" s="56">
        <v>0</v>
      </c>
      <c r="AB58" s="56">
        <v>0</v>
      </c>
      <c r="AC58" s="56">
        <v>0</v>
      </c>
      <c r="AD58" s="56">
        <v>0</v>
      </c>
      <c r="AE58" s="56">
        <v>0</v>
      </c>
      <c r="AF58" s="56">
        <v>0</v>
      </c>
      <c r="AG58" s="56">
        <v>0</v>
      </c>
      <c r="AH58" s="56">
        <v>0</v>
      </c>
      <c r="AI58" s="56">
        <v>0</v>
      </c>
      <c r="AJ58" s="56">
        <v>0</v>
      </c>
      <c r="AK58" s="56">
        <v>0</v>
      </c>
      <c r="AL58" s="56">
        <v>0</v>
      </c>
      <c r="AM58" s="56">
        <v>0</v>
      </c>
      <c r="AN58" s="56">
        <v>0</v>
      </c>
      <c r="AO58" s="56">
        <v>0</v>
      </c>
      <c r="AP58" s="56">
        <v>0</v>
      </c>
      <c r="AQ58" s="56">
        <v>0</v>
      </c>
      <c r="AR58" s="56">
        <v>0</v>
      </c>
      <c r="AS58" s="56">
        <v>0</v>
      </c>
      <c r="AT58" s="56">
        <v>0</v>
      </c>
      <c r="AU58" s="56">
        <v>0</v>
      </c>
      <c r="AV58" s="56">
        <v>0</v>
      </c>
      <c r="AW58" s="56">
        <v>0</v>
      </c>
      <c r="AX58" s="56">
        <v>0</v>
      </c>
      <c r="AY58" s="56">
        <v>0</v>
      </c>
      <c r="AZ58" s="56">
        <v>0</v>
      </c>
      <c r="BA58" s="56">
        <v>0</v>
      </c>
      <c r="BB58" s="56">
        <v>0</v>
      </c>
      <c r="BC58" s="56">
        <v>0</v>
      </c>
      <c r="BD58" s="56">
        <v>0</v>
      </c>
      <c r="BE58" s="56">
        <v>0</v>
      </c>
      <c r="BF58" s="56">
        <v>0</v>
      </c>
      <c r="BG58" s="56">
        <v>0</v>
      </c>
      <c r="BH58" s="56">
        <v>0</v>
      </c>
      <c r="BI58" s="56">
        <v>0</v>
      </c>
      <c r="BJ58" s="56">
        <v>0</v>
      </c>
      <c r="BK58" s="56">
        <v>0</v>
      </c>
      <c r="BL58" s="56">
        <v>0</v>
      </c>
      <c r="BM58" s="56">
        <v>0</v>
      </c>
      <c r="BN58" s="56">
        <v>0</v>
      </c>
      <c r="BO58" s="56">
        <v>0</v>
      </c>
      <c r="BP58" s="56">
        <v>0</v>
      </c>
      <c r="BQ58" s="56">
        <v>0</v>
      </c>
      <c r="BR58" s="56">
        <v>0</v>
      </c>
      <c r="BS58" s="56">
        <v>0</v>
      </c>
      <c r="BT58" s="56">
        <v>0</v>
      </c>
      <c r="BU58" s="56">
        <v>0</v>
      </c>
      <c r="BV58" s="56">
        <v>0</v>
      </c>
      <c r="BW58" s="56">
        <v>0</v>
      </c>
      <c r="BX58" s="56">
        <v>0</v>
      </c>
      <c r="BY58" s="56">
        <v>0</v>
      </c>
      <c r="BZ58" s="56">
        <v>0</v>
      </c>
      <c r="CA58" s="56">
        <v>0</v>
      </c>
      <c r="CB58" s="56">
        <v>0</v>
      </c>
      <c r="CC58" s="56">
        <v>0</v>
      </c>
      <c r="CD58" s="56">
        <v>0</v>
      </c>
      <c r="CE58" s="56">
        <v>0</v>
      </c>
      <c r="CF58" s="56">
        <v>0</v>
      </c>
      <c r="CG58" s="56">
        <v>0</v>
      </c>
      <c r="CH58" s="56">
        <v>0</v>
      </c>
      <c r="CI58" s="56">
        <v>0</v>
      </c>
      <c r="CJ58" s="56">
        <v>0</v>
      </c>
      <c r="CK58" s="56">
        <v>0</v>
      </c>
      <c r="CL58" s="56">
        <v>0</v>
      </c>
      <c r="CM58" s="56">
        <v>0</v>
      </c>
      <c r="CN58" s="56">
        <v>0</v>
      </c>
      <c r="CO58" s="56">
        <v>0</v>
      </c>
      <c r="CP58" s="56">
        <v>0</v>
      </c>
      <c r="CQ58" s="56">
        <v>0</v>
      </c>
      <c r="CR58" s="56">
        <v>0</v>
      </c>
      <c r="CS58" s="56">
        <v>0</v>
      </c>
      <c r="CT58" s="56">
        <v>0</v>
      </c>
      <c r="CU58" s="56">
        <v>0</v>
      </c>
      <c r="CV58" s="56">
        <v>0</v>
      </c>
      <c r="CW58" s="56">
        <v>0</v>
      </c>
      <c r="CX58" s="56">
        <v>0</v>
      </c>
      <c r="CY58" s="56">
        <v>0</v>
      </c>
      <c r="CZ58" s="56">
        <v>0</v>
      </c>
      <c r="DA58" s="56">
        <v>0</v>
      </c>
      <c r="DB58" s="56">
        <v>0</v>
      </c>
      <c r="DC58" s="56">
        <v>0</v>
      </c>
      <c r="DE58" s="71">
        <f t="shared" ref="DE58:DE66" si="37">COUNTBLANK(H58:DC58)</f>
        <v>0</v>
      </c>
      <c r="DF58" s="71">
        <f t="shared" si="19"/>
        <v>0</v>
      </c>
      <c r="DG58" s="1">
        <f t="shared" si="36"/>
        <v>21</v>
      </c>
      <c r="DH58" s="261">
        <v>0</v>
      </c>
    </row>
    <row r="59" spans="1:112" s="1" customFormat="1" ht="15" hidden="1" customHeight="1">
      <c r="A59" s="210">
        <v>47</v>
      </c>
      <c r="B59" s="10" t="str">
        <f>$B$56&amp;"3."</f>
        <v>E.2.3.</v>
      </c>
      <c r="C59" s="274" t="s">
        <v>42</v>
      </c>
      <c r="D59" s="12"/>
      <c r="E59" s="332">
        <v>0.21</v>
      </c>
      <c r="F59" s="106">
        <f>H59+NPV(FD,I59:INDEX(I59:DC59,PAL))</f>
        <v>0</v>
      </c>
      <c r="G59" s="53">
        <f>SUMIF($H$5:$DC$5,"&lt;="&amp;PAL,$H59:$DC59)</f>
        <v>0</v>
      </c>
      <c r="H59" s="56">
        <v>0</v>
      </c>
      <c r="I59" s="56">
        <v>0</v>
      </c>
      <c r="J59" s="56">
        <v>0</v>
      </c>
      <c r="K59" s="56">
        <v>0</v>
      </c>
      <c r="L59" s="56">
        <v>0</v>
      </c>
      <c r="M59" s="56">
        <v>0</v>
      </c>
      <c r="N59" s="56">
        <v>0</v>
      </c>
      <c r="O59" s="56">
        <v>0</v>
      </c>
      <c r="P59" s="56">
        <v>0</v>
      </c>
      <c r="Q59" s="56">
        <v>0</v>
      </c>
      <c r="R59" s="56">
        <v>0</v>
      </c>
      <c r="S59" s="56">
        <v>0</v>
      </c>
      <c r="T59" s="56">
        <v>0</v>
      </c>
      <c r="U59" s="56">
        <v>0</v>
      </c>
      <c r="V59" s="56">
        <v>0</v>
      </c>
      <c r="W59" s="56">
        <v>0</v>
      </c>
      <c r="X59" s="56">
        <v>0</v>
      </c>
      <c r="Y59" s="56">
        <v>0</v>
      </c>
      <c r="Z59" s="56">
        <v>0</v>
      </c>
      <c r="AA59" s="56">
        <v>0</v>
      </c>
      <c r="AB59" s="56">
        <v>0</v>
      </c>
      <c r="AC59" s="56">
        <v>0</v>
      </c>
      <c r="AD59" s="56">
        <v>0</v>
      </c>
      <c r="AE59" s="56">
        <v>0</v>
      </c>
      <c r="AF59" s="56">
        <v>0</v>
      </c>
      <c r="AG59" s="56">
        <v>0</v>
      </c>
      <c r="AH59" s="56">
        <v>0</v>
      </c>
      <c r="AI59" s="56">
        <v>0</v>
      </c>
      <c r="AJ59" s="56">
        <v>0</v>
      </c>
      <c r="AK59" s="56">
        <v>0</v>
      </c>
      <c r="AL59" s="56">
        <v>0</v>
      </c>
      <c r="AM59" s="56">
        <v>0</v>
      </c>
      <c r="AN59" s="56">
        <v>0</v>
      </c>
      <c r="AO59" s="56">
        <v>0</v>
      </c>
      <c r="AP59" s="56">
        <v>0</v>
      </c>
      <c r="AQ59" s="56">
        <v>0</v>
      </c>
      <c r="AR59" s="56">
        <v>0</v>
      </c>
      <c r="AS59" s="56">
        <v>0</v>
      </c>
      <c r="AT59" s="56">
        <v>0</v>
      </c>
      <c r="AU59" s="56">
        <v>0</v>
      </c>
      <c r="AV59" s="56">
        <v>0</v>
      </c>
      <c r="AW59" s="56">
        <v>0</v>
      </c>
      <c r="AX59" s="56">
        <v>0</v>
      </c>
      <c r="AY59" s="56">
        <v>0</v>
      </c>
      <c r="AZ59" s="56">
        <v>0</v>
      </c>
      <c r="BA59" s="56">
        <v>0</v>
      </c>
      <c r="BB59" s="56">
        <v>0</v>
      </c>
      <c r="BC59" s="56">
        <v>0</v>
      </c>
      <c r="BD59" s="56">
        <v>0</v>
      </c>
      <c r="BE59" s="56">
        <v>0</v>
      </c>
      <c r="BF59" s="56">
        <v>0</v>
      </c>
      <c r="BG59" s="56">
        <v>0</v>
      </c>
      <c r="BH59" s="56">
        <v>0</v>
      </c>
      <c r="BI59" s="56">
        <v>0</v>
      </c>
      <c r="BJ59" s="56">
        <v>0</v>
      </c>
      <c r="BK59" s="56">
        <v>0</v>
      </c>
      <c r="BL59" s="56">
        <v>0</v>
      </c>
      <c r="BM59" s="56">
        <v>0</v>
      </c>
      <c r="BN59" s="56">
        <v>0</v>
      </c>
      <c r="BO59" s="56">
        <v>0</v>
      </c>
      <c r="BP59" s="56">
        <v>0</v>
      </c>
      <c r="BQ59" s="56">
        <v>0</v>
      </c>
      <c r="BR59" s="56">
        <v>0</v>
      </c>
      <c r="BS59" s="56">
        <v>0</v>
      </c>
      <c r="BT59" s="56">
        <v>0</v>
      </c>
      <c r="BU59" s="56">
        <v>0</v>
      </c>
      <c r="BV59" s="56">
        <v>0</v>
      </c>
      <c r="BW59" s="56">
        <v>0</v>
      </c>
      <c r="BX59" s="56">
        <v>0</v>
      </c>
      <c r="BY59" s="56">
        <v>0</v>
      </c>
      <c r="BZ59" s="56">
        <v>0</v>
      </c>
      <c r="CA59" s="56">
        <v>0</v>
      </c>
      <c r="CB59" s="56">
        <v>0</v>
      </c>
      <c r="CC59" s="56">
        <v>0</v>
      </c>
      <c r="CD59" s="56">
        <v>0</v>
      </c>
      <c r="CE59" s="56">
        <v>0</v>
      </c>
      <c r="CF59" s="56">
        <v>0</v>
      </c>
      <c r="CG59" s="56">
        <v>0</v>
      </c>
      <c r="CH59" s="56">
        <v>0</v>
      </c>
      <c r="CI59" s="56">
        <v>0</v>
      </c>
      <c r="CJ59" s="56">
        <v>0</v>
      </c>
      <c r="CK59" s="56">
        <v>0</v>
      </c>
      <c r="CL59" s="56">
        <v>0</v>
      </c>
      <c r="CM59" s="56">
        <v>0</v>
      </c>
      <c r="CN59" s="56">
        <v>0</v>
      </c>
      <c r="CO59" s="56">
        <v>0</v>
      </c>
      <c r="CP59" s="56">
        <v>0</v>
      </c>
      <c r="CQ59" s="56">
        <v>0</v>
      </c>
      <c r="CR59" s="56">
        <v>0</v>
      </c>
      <c r="CS59" s="56">
        <v>0</v>
      </c>
      <c r="CT59" s="56">
        <v>0</v>
      </c>
      <c r="CU59" s="56">
        <v>0</v>
      </c>
      <c r="CV59" s="56">
        <v>0</v>
      </c>
      <c r="CW59" s="56">
        <v>0</v>
      </c>
      <c r="CX59" s="56">
        <v>0</v>
      </c>
      <c r="CY59" s="56">
        <v>0</v>
      </c>
      <c r="CZ59" s="56">
        <v>0</v>
      </c>
      <c r="DA59" s="56">
        <v>0</v>
      </c>
      <c r="DB59" s="56">
        <v>0</v>
      </c>
      <c r="DC59" s="56">
        <v>0</v>
      </c>
      <c r="DE59" s="71">
        <f t="shared" si="37"/>
        <v>0</v>
      </c>
      <c r="DF59" s="71">
        <f t="shared" si="19"/>
        <v>0</v>
      </c>
      <c r="DG59" s="1">
        <f t="shared" si="36"/>
        <v>21</v>
      </c>
      <c r="DH59" s="261">
        <v>0</v>
      </c>
    </row>
    <row r="60" spans="1:112" s="1" customFormat="1" ht="15" hidden="1" customHeight="1">
      <c r="A60" s="210">
        <v>48</v>
      </c>
      <c r="B60" s="10" t="str">
        <f>$B$56&amp;"4."</f>
        <v>E.2.4.</v>
      </c>
      <c r="C60" s="274" t="s">
        <v>42</v>
      </c>
      <c r="D60" s="12"/>
      <c r="E60" s="332">
        <v>0.21</v>
      </c>
      <c r="F60" s="106">
        <f>H60+NPV(FD,I60:INDEX(I60:DC60,PAL))</f>
        <v>0</v>
      </c>
      <c r="G60" s="53">
        <f>SUMIF($H$5:$DC$5,"&lt;="&amp;PAL,$H60:$DC60)</f>
        <v>0</v>
      </c>
      <c r="H60" s="56">
        <v>0</v>
      </c>
      <c r="I60" s="56">
        <v>0</v>
      </c>
      <c r="J60" s="56">
        <v>0</v>
      </c>
      <c r="K60" s="56">
        <v>0</v>
      </c>
      <c r="L60" s="56">
        <v>0</v>
      </c>
      <c r="M60" s="56">
        <v>0</v>
      </c>
      <c r="N60" s="56">
        <v>0</v>
      </c>
      <c r="O60" s="56">
        <v>0</v>
      </c>
      <c r="P60" s="56">
        <v>0</v>
      </c>
      <c r="Q60" s="56">
        <v>0</v>
      </c>
      <c r="R60" s="56">
        <v>0</v>
      </c>
      <c r="S60" s="56">
        <v>0</v>
      </c>
      <c r="T60" s="56">
        <v>0</v>
      </c>
      <c r="U60" s="56">
        <v>0</v>
      </c>
      <c r="V60" s="56">
        <v>0</v>
      </c>
      <c r="W60" s="56">
        <v>0</v>
      </c>
      <c r="X60" s="56">
        <v>0</v>
      </c>
      <c r="Y60" s="56">
        <v>0</v>
      </c>
      <c r="Z60" s="56">
        <v>0</v>
      </c>
      <c r="AA60" s="56">
        <v>0</v>
      </c>
      <c r="AB60" s="56">
        <v>0</v>
      </c>
      <c r="AC60" s="56">
        <v>0</v>
      </c>
      <c r="AD60" s="56">
        <v>0</v>
      </c>
      <c r="AE60" s="56">
        <v>0</v>
      </c>
      <c r="AF60" s="56">
        <v>0</v>
      </c>
      <c r="AG60" s="56">
        <v>0</v>
      </c>
      <c r="AH60" s="56">
        <v>0</v>
      </c>
      <c r="AI60" s="56">
        <v>0</v>
      </c>
      <c r="AJ60" s="56">
        <v>0</v>
      </c>
      <c r="AK60" s="56">
        <v>0</v>
      </c>
      <c r="AL60" s="56">
        <v>0</v>
      </c>
      <c r="AM60" s="56">
        <v>0</v>
      </c>
      <c r="AN60" s="56">
        <v>0</v>
      </c>
      <c r="AO60" s="56">
        <v>0</v>
      </c>
      <c r="AP60" s="56">
        <v>0</v>
      </c>
      <c r="AQ60" s="56">
        <v>0</v>
      </c>
      <c r="AR60" s="56">
        <v>0</v>
      </c>
      <c r="AS60" s="56">
        <v>0</v>
      </c>
      <c r="AT60" s="56">
        <v>0</v>
      </c>
      <c r="AU60" s="56">
        <v>0</v>
      </c>
      <c r="AV60" s="56">
        <v>0</v>
      </c>
      <c r="AW60" s="56">
        <v>0</v>
      </c>
      <c r="AX60" s="56">
        <v>0</v>
      </c>
      <c r="AY60" s="56">
        <v>0</v>
      </c>
      <c r="AZ60" s="56">
        <v>0</v>
      </c>
      <c r="BA60" s="56">
        <v>0</v>
      </c>
      <c r="BB60" s="56">
        <v>0</v>
      </c>
      <c r="BC60" s="56">
        <v>0</v>
      </c>
      <c r="BD60" s="56">
        <v>0</v>
      </c>
      <c r="BE60" s="56">
        <v>0</v>
      </c>
      <c r="BF60" s="56">
        <v>0</v>
      </c>
      <c r="BG60" s="56">
        <v>0</v>
      </c>
      <c r="BH60" s="56">
        <v>0</v>
      </c>
      <c r="BI60" s="56">
        <v>0</v>
      </c>
      <c r="BJ60" s="56">
        <v>0</v>
      </c>
      <c r="BK60" s="56">
        <v>0</v>
      </c>
      <c r="BL60" s="56">
        <v>0</v>
      </c>
      <c r="BM60" s="56">
        <v>0</v>
      </c>
      <c r="BN60" s="56">
        <v>0</v>
      </c>
      <c r="BO60" s="56">
        <v>0</v>
      </c>
      <c r="BP60" s="56">
        <v>0</v>
      </c>
      <c r="BQ60" s="56">
        <v>0</v>
      </c>
      <c r="BR60" s="56">
        <v>0</v>
      </c>
      <c r="BS60" s="56">
        <v>0</v>
      </c>
      <c r="BT60" s="56">
        <v>0</v>
      </c>
      <c r="BU60" s="56">
        <v>0</v>
      </c>
      <c r="BV60" s="56">
        <v>0</v>
      </c>
      <c r="BW60" s="56">
        <v>0</v>
      </c>
      <c r="BX60" s="56">
        <v>0</v>
      </c>
      <c r="BY60" s="56">
        <v>0</v>
      </c>
      <c r="BZ60" s="56">
        <v>0</v>
      </c>
      <c r="CA60" s="56">
        <v>0</v>
      </c>
      <c r="CB60" s="56">
        <v>0</v>
      </c>
      <c r="CC60" s="56">
        <v>0</v>
      </c>
      <c r="CD60" s="56">
        <v>0</v>
      </c>
      <c r="CE60" s="56">
        <v>0</v>
      </c>
      <c r="CF60" s="56">
        <v>0</v>
      </c>
      <c r="CG60" s="56">
        <v>0</v>
      </c>
      <c r="CH60" s="56">
        <v>0</v>
      </c>
      <c r="CI60" s="56">
        <v>0</v>
      </c>
      <c r="CJ60" s="56">
        <v>0</v>
      </c>
      <c r="CK60" s="56">
        <v>0</v>
      </c>
      <c r="CL60" s="56">
        <v>0</v>
      </c>
      <c r="CM60" s="56">
        <v>0</v>
      </c>
      <c r="CN60" s="56">
        <v>0</v>
      </c>
      <c r="CO60" s="56">
        <v>0</v>
      </c>
      <c r="CP60" s="56">
        <v>0</v>
      </c>
      <c r="CQ60" s="56">
        <v>0</v>
      </c>
      <c r="CR60" s="56">
        <v>0</v>
      </c>
      <c r="CS60" s="56">
        <v>0</v>
      </c>
      <c r="CT60" s="56">
        <v>0</v>
      </c>
      <c r="CU60" s="56">
        <v>0</v>
      </c>
      <c r="CV60" s="56">
        <v>0</v>
      </c>
      <c r="CW60" s="56">
        <v>0</v>
      </c>
      <c r="CX60" s="56">
        <v>0</v>
      </c>
      <c r="CY60" s="56">
        <v>0</v>
      </c>
      <c r="CZ60" s="56">
        <v>0</v>
      </c>
      <c r="DA60" s="56">
        <v>0</v>
      </c>
      <c r="DB60" s="56">
        <v>0</v>
      </c>
      <c r="DC60" s="56">
        <v>0</v>
      </c>
      <c r="DE60" s="71">
        <f t="shared" si="37"/>
        <v>0</v>
      </c>
      <c r="DF60" s="71">
        <f t="shared" si="19"/>
        <v>0</v>
      </c>
      <c r="DG60" s="1">
        <f t="shared" si="36"/>
        <v>21</v>
      </c>
      <c r="DH60" s="261">
        <v>0</v>
      </c>
    </row>
    <row r="61" spans="1:112" s="1" customFormat="1" ht="15" hidden="1" customHeight="1">
      <c r="A61" s="210">
        <v>49</v>
      </c>
      <c r="B61" s="10" t="str">
        <f>$B$56&amp;"5."</f>
        <v>E.2.5.</v>
      </c>
      <c r="C61" s="274" t="s">
        <v>42</v>
      </c>
      <c r="D61" s="12"/>
      <c r="E61" s="332">
        <v>0.21</v>
      </c>
      <c r="F61" s="106">
        <f>H61+NPV(FD,I61:INDEX(I61:DC61,PAL))</f>
        <v>0</v>
      </c>
      <c r="G61" s="53">
        <f>SUMIF($H$5:$DC$5,"&lt;="&amp;PAL,$H61:$DC61)</f>
        <v>0</v>
      </c>
      <c r="H61" s="56">
        <v>0</v>
      </c>
      <c r="I61" s="56">
        <v>0</v>
      </c>
      <c r="J61" s="56">
        <v>0</v>
      </c>
      <c r="K61" s="56">
        <v>0</v>
      </c>
      <c r="L61" s="56">
        <v>0</v>
      </c>
      <c r="M61" s="56">
        <v>0</v>
      </c>
      <c r="N61" s="56">
        <v>0</v>
      </c>
      <c r="O61" s="56">
        <v>0</v>
      </c>
      <c r="P61" s="56">
        <v>0</v>
      </c>
      <c r="Q61" s="56">
        <v>0</v>
      </c>
      <c r="R61" s="56">
        <v>0</v>
      </c>
      <c r="S61" s="56">
        <v>0</v>
      </c>
      <c r="T61" s="56">
        <v>0</v>
      </c>
      <c r="U61" s="56">
        <v>0</v>
      </c>
      <c r="V61" s="56">
        <v>0</v>
      </c>
      <c r="W61" s="56">
        <v>0</v>
      </c>
      <c r="X61" s="56">
        <v>0</v>
      </c>
      <c r="Y61" s="56">
        <v>0</v>
      </c>
      <c r="Z61" s="56">
        <v>0</v>
      </c>
      <c r="AA61" s="56">
        <v>0</v>
      </c>
      <c r="AB61" s="56">
        <v>0</v>
      </c>
      <c r="AC61" s="56">
        <v>0</v>
      </c>
      <c r="AD61" s="56">
        <v>0</v>
      </c>
      <c r="AE61" s="56">
        <v>0</v>
      </c>
      <c r="AF61" s="56">
        <v>0</v>
      </c>
      <c r="AG61" s="56">
        <v>0</v>
      </c>
      <c r="AH61" s="56">
        <v>0</v>
      </c>
      <c r="AI61" s="56">
        <v>0</v>
      </c>
      <c r="AJ61" s="56">
        <v>0</v>
      </c>
      <c r="AK61" s="56">
        <v>0</v>
      </c>
      <c r="AL61" s="56">
        <v>0</v>
      </c>
      <c r="AM61" s="56">
        <v>0</v>
      </c>
      <c r="AN61" s="56">
        <v>0</v>
      </c>
      <c r="AO61" s="56">
        <v>0</v>
      </c>
      <c r="AP61" s="56">
        <v>0</v>
      </c>
      <c r="AQ61" s="56">
        <v>0</v>
      </c>
      <c r="AR61" s="56">
        <v>0</v>
      </c>
      <c r="AS61" s="56">
        <v>0</v>
      </c>
      <c r="AT61" s="56">
        <v>0</v>
      </c>
      <c r="AU61" s="56">
        <v>0</v>
      </c>
      <c r="AV61" s="56">
        <v>0</v>
      </c>
      <c r="AW61" s="56">
        <v>0</v>
      </c>
      <c r="AX61" s="56">
        <v>0</v>
      </c>
      <c r="AY61" s="56">
        <v>0</v>
      </c>
      <c r="AZ61" s="56">
        <v>0</v>
      </c>
      <c r="BA61" s="56">
        <v>0</v>
      </c>
      <c r="BB61" s="56">
        <v>0</v>
      </c>
      <c r="BC61" s="56">
        <v>0</v>
      </c>
      <c r="BD61" s="56">
        <v>0</v>
      </c>
      <c r="BE61" s="56">
        <v>0</v>
      </c>
      <c r="BF61" s="56">
        <v>0</v>
      </c>
      <c r="BG61" s="56">
        <v>0</v>
      </c>
      <c r="BH61" s="56">
        <v>0</v>
      </c>
      <c r="BI61" s="56">
        <v>0</v>
      </c>
      <c r="BJ61" s="56">
        <v>0</v>
      </c>
      <c r="BK61" s="56">
        <v>0</v>
      </c>
      <c r="BL61" s="56">
        <v>0</v>
      </c>
      <c r="BM61" s="56">
        <v>0</v>
      </c>
      <c r="BN61" s="56">
        <v>0</v>
      </c>
      <c r="BO61" s="56">
        <v>0</v>
      </c>
      <c r="BP61" s="56">
        <v>0</v>
      </c>
      <c r="BQ61" s="56">
        <v>0</v>
      </c>
      <c r="BR61" s="56">
        <v>0</v>
      </c>
      <c r="BS61" s="56">
        <v>0</v>
      </c>
      <c r="BT61" s="56">
        <v>0</v>
      </c>
      <c r="BU61" s="56">
        <v>0</v>
      </c>
      <c r="BV61" s="56">
        <v>0</v>
      </c>
      <c r="BW61" s="56">
        <v>0</v>
      </c>
      <c r="BX61" s="56">
        <v>0</v>
      </c>
      <c r="BY61" s="56">
        <v>0</v>
      </c>
      <c r="BZ61" s="56">
        <v>0</v>
      </c>
      <c r="CA61" s="56">
        <v>0</v>
      </c>
      <c r="CB61" s="56">
        <v>0</v>
      </c>
      <c r="CC61" s="56">
        <v>0</v>
      </c>
      <c r="CD61" s="56">
        <v>0</v>
      </c>
      <c r="CE61" s="56">
        <v>0</v>
      </c>
      <c r="CF61" s="56">
        <v>0</v>
      </c>
      <c r="CG61" s="56">
        <v>0</v>
      </c>
      <c r="CH61" s="56">
        <v>0</v>
      </c>
      <c r="CI61" s="56">
        <v>0</v>
      </c>
      <c r="CJ61" s="56">
        <v>0</v>
      </c>
      <c r="CK61" s="56">
        <v>0</v>
      </c>
      <c r="CL61" s="56">
        <v>0</v>
      </c>
      <c r="CM61" s="56">
        <v>0</v>
      </c>
      <c r="CN61" s="56">
        <v>0</v>
      </c>
      <c r="CO61" s="56">
        <v>0</v>
      </c>
      <c r="CP61" s="56">
        <v>0</v>
      </c>
      <c r="CQ61" s="56">
        <v>0</v>
      </c>
      <c r="CR61" s="56">
        <v>0</v>
      </c>
      <c r="CS61" s="56">
        <v>0</v>
      </c>
      <c r="CT61" s="56">
        <v>0</v>
      </c>
      <c r="CU61" s="56">
        <v>0</v>
      </c>
      <c r="CV61" s="56">
        <v>0</v>
      </c>
      <c r="CW61" s="56">
        <v>0</v>
      </c>
      <c r="CX61" s="56">
        <v>0</v>
      </c>
      <c r="CY61" s="56">
        <v>0</v>
      </c>
      <c r="CZ61" s="56">
        <v>0</v>
      </c>
      <c r="DA61" s="56">
        <v>0</v>
      </c>
      <c r="DB61" s="56">
        <v>0</v>
      </c>
      <c r="DC61" s="56">
        <v>0</v>
      </c>
      <c r="DE61" s="71">
        <f t="shared" si="37"/>
        <v>0</v>
      </c>
      <c r="DF61" s="71">
        <f t="shared" si="19"/>
        <v>0</v>
      </c>
      <c r="DG61" s="1">
        <f t="shared" si="36"/>
        <v>21</v>
      </c>
      <c r="DH61" s="261">
        <v>0</v>
      </c>
    </row>
    <row r="62" spans="1:112" s="1" customFormat="1" ht="15" hidden="1" customHeight="1">
      <c r="A62" s="210">
        <v>50</v>
      </c>
      <c r="B62" s="10" t="str">
        <f>$B$56&amp;"6."</f>
        <v>E.2.6.</v>
      </c>
      <c r="C62" s="274" t="s">
        <v>42</v>
      </c>
      <c r="D62" s="12"/>
      <c r="E62" s="332">
        <v>0.21</v>
      </c>
      <c r="F62" s="106">
        <f>H62+NPV(FD,I62:INDEX(I62:DC62,PAL))</f>
        <v>0</v>
      </c>
      <c r="G62" s="53">
        <f>SUMIF($H$5:$DC$5,"&lt;="&amp;PAL,$H62:$DC62)</f>
        <v>0</v>
      </c>
      <c r="H62" s="56">
        <v>0</v>
      </c>
      <c r="I62" s="56">
        <v>0</v>
      </c>
      <c r="J62" s="56">
        <v>0</v>
      </c>
      <c r="K62" s="56">
        <v>0</v>
      </c>
      <c r="L62" s="56">
        <v>0</v>
      </c>
      <c r="M62" s="56">
        <v>0</v>
      </c>
      <c r="N62" s="56">
        <v>0</v>
      </c>
      <c r="O62" s="56">
        <v>0</v>
      </c>
      <c r="P62" s="56">
        <v>0</v>
      </c>
      <c r="Q62" s="56">
        <v>0</v>
      </c>
      <c r="R62" s="56">
        <v>0</v>
      </c>
      <c r="S62" s="56">
        <v>0</v>
      </c>
      <c r="T62" s="56">
        <v>0</v>
      </c>
      <c r="U62" s="56">
        <v>0</v>
      </c>
      <c r="V62" s="56">
        <v>0</v>
      </c>
      <c r="W62" s="56">
        <v>0</v>
      </c>
      <c r="X62" s="56">
        <v>0</v>
      </c>
      <c r="Y62" s="56">
        <v>0</v>
      </c>
      <c r="Z62" s="56">
        <v>0</v>
      </c>
      <c r="AA62" s="56">
        <v>0</v>
      </c>
      <c r="AB62" s="56">
        <v>0</v>
      </c>
      <c r="AC62" s="56">
        <v>0</v>
      </c>
      <c r="AD62" s="56">
        <v>0</v>
      </c>
      <c r="AE62" s="56">
        <v>0</v>
      </c>
      <c r="AF62" s="56">
        <v>0</v>
      </c>
      <c r="AG62" s="56">
        <v>0</v>
      </c>
      <c r="AH62" s="56">
        <v>0</v>
      </c>
      <c r="AI62" s="56">
        <v>0</v>
      </c>
      <c r="AJ62" s="56">
        <v>0</v>
      </c>
      <c r="AK62" s="56">
        <v>0</v>
      </c>
      <c r="AL62" s="56">
        <v>0</v>
      </c>
      <c r="AM62" s="56">
        <v>0</v>
      </c>
      <c r="AN62" s="56">
        <v>0</v>
      </c>
      <c r="AO62" s="56">
        <v>0</v>
      </c>
      <c r="AP62" s="56">
        <v>0</v>
      </c>
      <c r="AQ62" s="56">
        <v>0</v>
      </c>
      <c r="AR62" s="56">
        <v>0</v>
      </c>
      <c r="AS62" s="56">
        <v>0</v>
      </c>
      <c r="AT62" s="56">
        <v>0</v>
      </c>
      <c r="AU62" s="56">
        <v>0</v>
      </c>
      <c r="AV62" s="56">
        <v>0</v>
      </c>
      <c r="AW62" s="56">
        <v>0</v>
      </c>
      <c r="AX62" s="56">
        <v>0</v>
      </c>
      <c r="AY62" s="56">
        <v>0</v>
      </c>
      <c r="AZ62" s="56">
        <v>0</v>
      </c>
      <c r="BA62" s="56">
        <v>0</v>
      </c>
      <c r="BB62" s="56">
        <v>0</v>
      </c>
      <c r="BC62" s="56">
        <v>0</v>
      </c>
      <c r="BD62" s="56">
        <v>0</v>
      </c>
      <c r="BE62" s="56">
        <v>0</v>
      </c>
      <c r="BF62" s="56">
        <v>0</v>
      </c>
      <c r="BG62" s="56">
        <v>0</v>
      </c>
      <c r="BH62" s="56">
        <v>0</v>
      </c>
      <c r="BI62" s="56">
        <v>0</v>
      </c>
      <c r="BJ62" s="56">
        <v>0</v>
      </c>
      <c r="BK62" s="56">
        <v>0</v>
      </c>
      <c r="BL62" s="56">
        <v>0</v>
      </c>
      <c r="BM62" s="56">
        <v>0</v>
      </c>
      <c r="BN62" s="56">
        <v>0</v>
      </c>
      <c r="BO62" s="56">
        <v>0</v>
      </c>
      <c r="BP62" s="56">
        <v>0</v>
      </c>
      <c r="BQ62" s="56">
        <v>0</v>
      </c>
      <c r="BR62" s="56">
        <v>0</v>
      </c>
      <c r="BS62" s="56">
        <v>0</v>
      </c>
      <c r="BT62" s="56">
        <v>0</v>
      </c>
      <c r="BU62" s="56">
        <v>0</v>
      </c>
      <c r="BV62" s="56">
        <v>0</v>
      </c>
      <c r="BW62" s="56">
        <v>0</v>
      </c>
      <c r="BX62" s="56">
        <v>0</v>
      </c>
      <c r="BY62" s="56">
        <v>0</v>
      </c>
      <c r="BZ62" s="56">
        <v>0</v>
      </c>
      <c r="CA62" s="56">
        <v>0</v>
      </c>
      <c r="CB62" s="56">
        <v>0</v>
      </c>
      <c r="CC62" s="56">
        <v>0</v>
      </c>
      <c r="CD62" s="56">
        <v>0</v>
      </c>
      <c r="CE62" s="56">
        <v>0</v>
      </c>
      <c r="CF62" s="56">
        <v>0</v>
      </c>
      <c r="CG62" s="56">
        <v>0</v>
      </c>
      <c r="CH62" s="56">
        <v>0</v>
      </c>
      <c r="CI62" s="56">
        <v>0</v>
      </c>
      <c r="CJ62" s="56">
        <v>0</v>
      </c>
      <c r="CK62" s="56">
        <v>0</v>
      </c>
      <c r="CL62" s="56">
        <v>0</v>
      </c>
      <c r="CM62" s="56">
        <v>0</v>
      </c>
      <c r="CN62" s="56">
        <v>0</v>
      </c>
      <c r="CO62" s="56">
        <v>0</v>
      </c>
      <c r="CP62" s="56">
        <v>0</v>
      </c>
      <c r="CQ62" s="56">
        <v>0</v>
      </c>
      <c r="CR62" s="56">
        <v>0</v>
      </c>
      <c r="CS62" s="56">
        <v>0</v>
      </c>
      <c r="CT62" s="56">
        <v>0</v>
      </c>
      <c r="CU62" s="56">
        <v>0</v>
      </c>
      <c r="CV62" s="56">
        <v>0</v>
      </c>
      <c r="CW62" s="56">
        <v>0</v>
      </c>
      <c r="CX62" s="56">
        <v>0</v>
      </c>
      <c r="CY62" s="56">
        <v>0</v>
      </c>
      <c r="CZ62" s="56">
        <v>0</v>
      </c>
      <c r="DA62" s="56">
        <v>0</v>
      </c>
      <c r="DB62" s="56">
        <v>0</v>
      </c>
      <c r="DC62" s="56">
        <v>0</v>
      </c>
      <c r="DE62" s="71">
        <f t="shared" si="37"/>
        <v>0</v>
      </c>
      <c r="DF62" s="71">
        <f t="shared" si="19"/>
        <v>0</v>
      </c>
      <c r="DG62" s="1">
        <f t="shared" si="36"/>
        <v>21</v>
      </c>
      <c r="DH62" s="261">
        <v>0</v>
      </c>
    </row>
    <row r="63" spans="1:112" s="1" customFormat="1" ht="15" hidden="1" customHeight="1">
      <c r="A63" s="210">
        <v>51</v>
      </c>
      <c r="B63" s="10" t="str">
        <f>$B$56&amp;"7."</f>
        <v>E.2.7.</v>
      </c>
      <c r="C63" s="274" t="s">
        <v>42</v>
      </c>
      <c r="D63" s="12"/>
      <c r="E63" s="332">
        <v>0.21</v>
      </c>
      <c r="F63" s="106">
        <f>H63+NPV(FD,I63:INDEX(I63:DC63,PAL))</f>
        <v>0</v>
      </c>
      <c r="G63" s="53">
        <f>SUMIF($H$5:$DC$5,"&lt;="&amp;PAL,$H63:$DC63)</f>
        <v>0</v>
      </c>
      <c r="H63" s="56">
        <v>0</v>
      </c>
      <c r="I63" s="56">
        <v>0</v>
      </c>
      <c r="J63" s="56">
        <v>0</v>
      </c>
      <c r="K63" s="56">
        <v>0</v>
      </c>
      <c r="L63" s="56">
        <v>0</v>
      </c>
      <c r="M63" s="56">
        <v>0</v>
      </c>
      <c r="N63" s="56">
        <v>0</v>
      </c>
      <c r="O63" s="56">
        <v>0</v>
      </c>
      <c r="P63" s="56">
        <v>0</v>
      </c>
      <c r="Q63" s="56">
        <v>0</v>
      </c>
      <c r="R63" s="56">
        <v>0</v>
      </c>
      <c r="S63" s="56">
        <v>0</v>
      </c>
      <c r="T63" s="56">
        <v>0</v>
      </c>
      <c r="U63" s="56">
        <v>0</v>
      </c>
      <c r="V63" s="56">
        <v>0</v>
      </c>
      <c r="W63" s="56">
        <v>0</v>
      </c>
      <c r="X63" s="56">
        <v>0</v>
      </c>
      <c r="Y63" s="56">
        <v>0</v>
      </c>
      <c r="Z63" s="56">
        <v>0</v>
      </c>
      <c r="AA63" s="56">
        <v>0</v>
      </c>
      <c r="AB63" s="56">
        <v>0</v>
      </c>
      <c r="AC63" s="56">
        <v>0</v>
      </c>
      <c r="AD63" s="56">
        <v>0</v>
      </c>
      <c r="AE63" s="56">
        <v>0</v>
      </c>
      <c r="AF63" s="56">
        <v>0</v>
      </c>
      <c r="AG63" s="56">
        <v>0</v>
      </c>
      <c r="AH63" s="56">
        <v>0</v>
      </c>
      <c r="AI63" s="56">
        <v>0</v>
      </c>
      <c r="AJ63" s="56">
        <v>0</v>
      </c>
      <c r="AK63" s="56">
        <v>0</v>
      </c>
      <c r="AL63" s="56">
        <v>0</v>
      </c>
      <c r="AM63" s="56">
        <v>0</v>
      </c>
      <c r="AN63" s="56">
        <v>0</v>
      </c>
      <c r="AO63" s="56">
        <v>0</v>
      </c>
      <c r="AP63" s="56">
        <v>0</v>
      </c>
      <c r="AQ63" s="56">
        <v>0</v>
      </c>
      <c r="AR63" s="56">
        <v>0</v>
      </c>
      <c r="AS63" s="56">
        <v>0</v>
      </c>
      <c r="AT63" s="56">
        <v>0</v>
      </c>
      <c r="AU63" s="56">
        <v>0</v>
      </c>
      <c r="AV63" s="56">
        <v>0</v>
      </c>
      <c r="AW63" s="56">
        <v>0</v>
      </c>
      <c r="AX63" s="56">
        <v>0</v>
      </c>
      <c r="AY63" s="56">
        <v>0</v>
      </c>
      <c r="AZ63" s="56">
        <v>0</v>
      </c>
      <c r="BA63" s="56">
        <v>0</v>
      </c>
      <c r="BB63" s="56">
        <v>0</v>
      </c>
      <c r="BC63" s="56">
        <v>0</v>
      </c>
      <c r="BD63" s="56">
        <v>0</v>
      </c>
      <c r="BE63" s="56">
        <v>0</v>
      </c>
      <c r="BF63" s="56">
        <v>0</v>
      </c>
      <c r="BG63" s="56">
        <v>0</v>
      </c>
      <c r="BH63" s="56">
        <v>0</v>
      </c>
      <c r="BI63" s="56">
        <v>0</v>
      </c>
      <c r="BJ63" s="56">
        <v>0</v>
      </c>
      <c r="BK63" s="56">
        <v>0</v>
      </c>
      <c r="BL63" s="56">
        <v>0</v>
      </c>
      <c r="BM63" s="56">
        <v>0</v>
      </c>
      <c r="BN63" s="56">
        <v>0</v>
      </c>
      <c r="BO63" s="56">
        <v>0</v>
      </c>
      <c r="BP63" s="56">
        <v>0</v>
      </c>
      <c r="BQ63" s="56">
        <v>0</v>
      </c>
      <c r="BR63" s="56">
        <v>0</v>
      </c>
      <c r="BS63" s="56">
        <v>0</v>
      </c>
      <c r="BT63" s="56">
        <v>0</v>
      </c>
      <c r="BU63" s="56">
        <v>0</v>
      </c>
      <c r="BV63" s="56">
        <v>0</v>
      </c>
      <c r="BW63" s="56">
        <v>0</v>
      </c>
      <c r="BX63" s="56">
        <v>0</v>
      </c>
      <c r="BY63" s="56">
        <v>0</v>
      </c>
      <c r="BZ63" s="56">
        <v>0</v>
      </c>
      <c r="CA63" s="56">
        <v>0</v>
      </c>
      <c r="CB63" s="56">
        <v>0</v>
      </c>
      <c r="CC63" s="56">
        <v>0</v>
      </c>
      <c r="CD63" s="56">
        <v>0</v>
      </c>
      <c r="CE63" s="56">
        <v>0</v>
      </c>
      <c r="CF63" s="56">
        <v>0</v>
      </c>
      <c r="CG63" s="56">
        <v>0</v>
      </c>
      <c r="CH63" s="56">
        <v>0</v>
      </c>
      <c r="CI63" s="56">
        <v>0</v>
      </c>
      <c r="CJ63" s="56">
        <v>0</v>
      </c>
      <c r="CK63" s="56">
        <v>0</v>
      </c>
      <c r="CL63" s="56">
        <v>0</v>
      </c>
      <c r="CM63" s="56">
        <v>0</v>
      </c>
      <c r="CN63" s="56">
        <v>0</v>
      </c>
      <c r="CO63" s="56">
        <v>0</v>
      </c>
      <c r="CP63" s="56">
        <v>0</v>
      </c>
      <c r="CQ63" s="56">
        <v>0</v>
      </c>
      <c r="CR63" s="56">
        <v>0</v>
      </c>
      <c r="CS63" s="56">
        <v>0</v>
      </c>
      <c r="CT63" s="56">
        <v>0</v>
      </c>
      <c r="CU63" s="56">
        <v>0</v>
      </c>
      <c r="CV63" s="56">
        <v>0</v>
      </c>
      <c r="CW63" s="56">
        <v>0</v>
      </c>
      <c r="CX63" s="56">
        <v>0</v>
      </c>
      <c r="CY63" s="56">
        <v>0</v>
      </c>
      <c r="CZ63" s="56">
        <v>0</v>
      </c>
      <c r="DA63" s="56">
        <v>0</v>
      </c>
      <c r="DB63" s="56">
        <v>0</v>
      </c>
      <c r="DC63" s="56">
        <v>0</v>
      </c>
      <c r="DE63" s="71">
        <f t="shared" si="37"/>
        <v>0</v>
      </c>
      <c r="DF63" s="71">
        <f t="shared" si="19"/>
        <v>0</v>
      </c>
      <c r="DG63" s="1">
        <f t="shared" si="36"/>
        <v>21</v>
      </c>
      <c r="DH63" s="261">
        <v>0</v>
      </c>
    </row>
    <row r="64" spans="1:112" s="1" customFormat="1" ht="15" hidden="1" customHeight="1">
      <c r="A64" s="210">
        <v>52</v>
      </c>
      <c r="B64" s="10" t="str">
        <f>$B$56&amp;"8."</f>
        <v>E.2.8.</v>
      </c>
      <c r="C64" s="274" t="s">
        <v>42</v>
      </c>
      <c r="D64" s="12"/>
      <c r="E64" s="332">
        <v>0.21</v>
      </c>
      <c r="F64" s="106">
        <f>H64+NPV(FD,I64:INDEX(I64:DC64,PAL))</f>
        <v>0</v>
      </c>
      <c r="G64" s="53">
        <f>SUMIF($H$5:$DC$5,"&lt;="&amp;PAL,$H64:$DC64)</f>
        <v>0</v>
      </c>
      <c r="H64" s="56">
        <v>0</v>
      </c>
      <c r="I64" s="56">
        <v>0</v>
      </c>
      <c r="J64" s="56">
        <v>0</v>
      </c>
      <c r="K64" s="56">
        <v>0</v>
      </c>
      <c r="L64" s="56">
        <v>0</v>
      </c>
      <c r="M64" s="56">
        <v>0</v>
      </c>
      <c r="N64" s="56">
        <v>0</v>
      </c>
      <c r="O64" s="56">
        <v>0</v>
      </c>
      <c r="P64" s="56">
        <v>0</v>
      </c>
      <c r="Q64" s="56">
        <v>0</v>
      </c>
      <c r="R64" s="56">
        <v>0</v>
      </c>
      <c r="S64" s="56">
        <v>0</v>
      </c>
      <c r="T64" s="56">
        <v>0</v>
      </c>
      <c r="U64" s="56">
        <v>0</v>
      </c>
      <c r="V64" s="56">
        <v>0</v>
      </c>
      <c r="W64" s="56">
        <v>0</v>
      </c>
      <c r="X64" s="56">
        <v>0</v>
      </c>
      <c r="Y64" s="56">
        <v>0</v>
      </c>
      <c r="Z64" s="56">
        <v>0</v>
      </c>
      <c r="AA64" s="56">
        <v>0</v>
      </c>
      <c r="AB64" s="56">
        <v>0</v>
      </c>
      <c r="AC64" s="56">
        <v>0</v>
      </c>
      <c r="AD64" s="56">
        <v>0</v>
      </c>
      <c r="AE64" s="56">
        <v>0</v>
      </c>
      <c r="AF64" s="56">
        <v>0</v>
      </c>
      <c r="AG64" s="56">
        <v>0</v>
      </c>
      <c r="AH64" s="56">
        <v>0</v>
      </c>
      <c r="AI64" s="56">
        <v>0</v>
      </c>
      <c r="AJ64" s="56">
        <v>0</v>
      </c>
      <c r="AK64" s="56">
        <v>0</v>
      </c>
      <c r="AL64" s="56">
        <v>0</v>
      </c>
      <c r="AM64" s="56">
        <v>0</v>
      </c>
      <c r="AN64" s="56">
        <v>0</v>
      </c>
      <c r="AO64" s="56">
        <v>0</v>
      </c>
      <c r="AP64" s="56">
        <v>0</v>
      </c>
      <c r="AQ64" s="56">
        <v>0</v>
      </c>
      <c r="AR64" s="56">
        <v>0</v>
      </c>
      <c r="AS64" s="56">
        <v>0</v>
      </c>
      <c r="AT64" s="56">
        <v>0</v>
      </c>
      <c r="AU64" s="56">
        <v>0</v>
      </c>
      <c r="AV64" s="56">
        <v>0</v>
      </c>
      <c r="AW64" s="56">
        <v>0</v>
      </c>
      <c r="AX64" s="56">
        <v>0</v>
      </c>
      <c r="AY64" s="56">
        <v>0</v>
      </c>
      <c r="AZ64" s="56">
        <v>0</v>
      </c>
      <c r="BA64" s="56">
        <v>0</v>
      </c>
      <c r="BB64" s="56">
        <v>0</v>
      </c>
      <c r="BC64" s="56">
        <v>0</v>
      </c>
      <c r="BD64" s="56">
        <v>0</v>
      </c>
      <c r="BE64" s="56">
        <v>0</v>
      </c>
      <c r="BF64" s="56">
        <v>0</v>
      </c>
      <c r="BG64" s="56">
        <v>0</v>
      </c>
      <c r="BH64" s="56">
        <v>0</v>
      </c>
      <c r="BI64" s="56">
        <v>0</v>
      </c>
      <c r="BJ64" s="56">
        <v>0</v>
      </c>
      <c r="BK64" s="56">
        <v>0</v>
      </c>
      <c r="BL64" s="56">
        <v>0</v>
      </c>
      <c r="BM64" s="56">
        <v>0</v>
      </c>
      <c r="BN64" s="56">
        <v>0</v>
      </c>
      <c r="BO64" s="56">
        <v>0</v>
      </c>
      <c r="BP64" s="56">
        <v>0</v>
      </c>
      <c r="BQ64" s="56">
        <v>0</v>
      </c>
      <c r="BR64" s="56">
        <v>0</v>
      </c>
      <c r="BS64" s="56">
        <v>0</v>
      </c>
      <c r="BT64" s="56">
        <v>0</v>
      </c>
      <c r="BU64" s="56">
        <v>0</v>
      </c>
      <c r="BV64" s="56">
        <v>0</v>
      </c>
      <c r="BW64" s="56">
        <v>0</v>
      </c>
      <c r="BX64" s="56">
        <v>0</v>
      </c>
      <c r="BY64" s="56">
        <v>0</v>
      </c>
      <c r="BZ64" s="56">
        <v>0</v>
      </c>
      <c r="CA64" s="56">
        <v>0</v>
      </c>
      <c r="CB64" s="56">
        <v>0</v>
      </c>
      <c r="CC64" s="56">
        <v>0</v>
      </c>
      <c r="CD64" s="56">
        <v>0</v>
      </c>
      <c r="CE64" s="56">
        <v>0</v>
      </c>
      <c r="CF64" s="56">
        <v>0</v>
      </c>
      <c r="CG64" s="56">
        <v>0</v>
      </c>
      <c r="CH64" s="56">
        <v>0</v>
      </c>
      <c r="CI64" s="56">
        <v>0</v>
      </c>
      <c r="CJ64" s="56">
        <v>0</v>
      </c>
      <c r="CK64" s="56">
        <v>0</v>
      </c>
      <c r="CL64" s="56">
        <v>0</v>
      </c>
      <c r="CM64" s="56">
        <v>0</v>
      </c>
      <c r="CN64" s="56">
        <v>0</v>
      </c>
      <c r="CO64" s="56">
        <v>0</v>
      </c>
      <c r="CP64" s="56">
        <v>0</v>
      </c>
      <c r="CQ64" s="56">
        <v>0</v>
      </c>
      <c r="CR64" s="56">
        <v>0</v>
      </c>
      <c r="CS64" s="56">
        <v>0</v>
      </c>
      <c r="CT64" s="56">
        <v>0</v>
      </c>
      <c r="CU64" s="56">
        <v>0</v>
      </c>
      <c r="CV64" s="56">
        <v>0</v>
      </c>
      <c r="CW64" s="56">
        <v>0</v>
      </c>
      <c r="CX64" s="56">
        <v>0</v>
      </c>
      <c r="CY64" s="56">
        <v>0</v>
      </c>
      <c r="CZ64" s="56">
        <v>0</v>
      </c>
      <c r="DA64" s="56">
        <v>0</v>
      </c>
      <c r="DB64" s="56">
        <v>0</v>
      </c>
      <c r="DC64" s="56">
        <v>0</v>
      </c>
      <c r="DE64" s="71">
        <f t="shared" si="37"/>
        <v>0</v>
      </c>
      <c r="DF64" s="71">
        <f t="shared" si="19"/>
        <v>0</v>
      </c>
      <c r="DG64" s="1">
        <f t="shared" si="36"/>
        <v>21</v>
      </c>
      <c r="DH64" s="261">
        <v>0</v>
      </c>
    </row>
    <row r="65" spans="1:112" s="1" customFormat="1" ht="15" hidden="1" customHeight="1">
      <c r="A65" s="210">
        <v>53</v>
      </c>
      <c r="B65" s="10" t="str">
        <f>$B$56&amp;"9."</f>
        <v>E.2.9.</v>
      </c>
      <c r="C65" s="267" t="s">
        <v>155</v>
      </c>
      <c r="D65" s="10"/>
      <c r="E65" s="332">
        <v>0.21</v>
      </c>
      <c r="F65" s="106">
        <f>H65+NPV(FD,I65:INDEX(I65:DC65,PAL))</f>
        <v>0</v>
      </c>
      <c r="G65" s="53">
        <f>SUMIF($H$5:$DC$5,"&lt;="&amp;PAL,$H65:$DC65)</f>
        <v>0</v>
      </c>
      <c r="H65" s="276">
        <v>0</v>
      </c>
      <c r="I65" s="276">
        <v>0</v>
      </c>
      <c r="J65" s="276">
        <v>0</v>
      </c>
      <c r="K65" s="276">
        <v>0</v>
      </c>
      <c r="L65" s="276">
        <v>0</v>
      </c>
      <c r="M65" s="276">
        <v>0</v>
      </c>
      <c r="N65" s="276">
        <v>0</v>
      </c>
      <c r="O65" s="276">
        <v>0</v>
      </c>
      <c r="P65" s="276">
        <v>0</v>
      </c>
      <c r="Q65" s="277">
        <v>0</v>
      </c>
      <c r="R65" s="277">
        <v>0</v>
      </c>
      <c r="S65" s="277">
        <v>0</v>
      </c>
      <c r="T65" s="277">
        <v>0</v>
      </c>
      <c r="U65" s="277">
        <v>0</v>
      </c>
      <c r="V65" s="277">
        <v>0</v>
      </c>
      <c r="W65" s="277">
        <v>0</v>
      </c>
      <c r="X65" s="277">
        <v>0</v>
      </c>
      <c r="Y65" s="277">
        <v>0</v>
      </c>
      <c r="Z65" s="277">
        <v>0</v>
      </c>
      <c r="AA65" s="277">
        <v>0</v>
      </c>
      <c r="AB65" s="277">
        <v>0</v>
      </c>
      <c r="AC65" s="277">
        <v>0</v>
      </c>
      <c r="AD65" s="277">
        <v>0</v>
      </c>
      <c r="AE65" s="277">
        <v>0</v>
      </c>
      <c r="AF65" s="277">
        <v>0</v>
      </c>
      <c r="AG65" s="277">
        <v>0</v>
      </c>
      <c r="AH65" s="277">
        <v>0</v>
      </c>
      <c r="AI65" s="277">
        <v>0</v>
      </c>
      <c r="AJ65" s="277">
        <v>0</v>
      </c>
      <c r="AK65" s="277">
        <v>0</v>
      </c>
      <c r="AL65" s="277">
        <v>0</v>
      </c>
      <c r="AM65" s="277">
        <v>0</v>
      </c>
      <c r="AN65" s="277">
        <v>0</v>
      </c>
      <c r="AO65" s="277">
        <v>0</v>
      </c>
      <c r="AP65" s="277">
        <v>0</v>
      </c>
      <c r="AQ65" s="277">
        <v>0</v>
      </c>
      <c r="AR65" s="277">
        <v>0</v>
      </c>
      <c r="AS65" s="277">
        <v>0</v>
      </c>
      <c r="AT65" s="277">
        <v>0</v>
      </c>
      <c r="AU65" s="277">
        <v>0</v>
      </c>
      <c r="AV65" s="277">
        <v>0</v>
      </c>
      <c r="AW65" s="277">
        <v>0</v>
      </c>
      <c r="AX65" s="277">
        <v>0</v>
      </c>
      <c r="AY65" s="277">
        <v>0</v>
      </c>
      <c r="AZ65" s="277">
        <v>0</v>
      </c>
      <c r="BA65" s="277">
        <v>0</v>
      </c>
      <c r="BB65" s="277">
        <v>0</v>
      </c>
      <c r="BC65" s="277">
        <v>0</v>
      </c>
      <c r="BD65" s="277">
        <v>0</v>
      </c>
      <c r="BE65" s="277">
        <v>0</v>
      </c>
      <c r="BF65" s="277">
        <v>0</v>
      </c>
      <c r="BG65" s="277">
        <v>0</v>
      </c>
      <c r="BH65" s="277">
        <v>0</v>
      </c>
      <c r="BI65" s="277">
        <v>0</v>
      </c>
      <c r="BJ65" s="277">
        <v>0</v>
      </c>
      <c r="BK65" s="277">
        <v>0</v>
      </c>
      <c r="BL65" s="277">
        <v>0</v>
      </c>
      <c r="BM65" s="277">
        <v>0</v>
      </c>
      <c r="BN65" s="277">
        <v>0</v>
      </c>
      <c r="BO65" s="277">
        <v>0</v>
      </c>
      <c r="BP65" s="277">
        <v>0</v>
      </c>
      <c r="BQ65" s="277">
        <v>0</v>
      </c>
      <c r="BR65" s="277">
        <v>0</v>
      </c>
      <c r="BS65" s="277">
        <v>0</v>
      </c>
      <c r="BT65" s="277">
        <v>0</v>
      </c>
      <c r="BU65" s="277">
        <v>0</v>
      </c>
      <c r="BV65" s="277">
        <v>0</v>
      </c>
      <c r="BW65" s="277">
        <v>0</v>
      </c>
      <c r="BX65" s="277">
        <v>0</v>
      </c>
      <c r="BY65" s="277">
        <v>0</v>
      </c>
      <c r="BZ65" s="277">
        <v>0</v>
      </c>
      <c r="CA65" s="277">
        <v>0</v>
      </c>
      <c r="CB65" s="277">
        <v>0</v>
      </c>
      <c r="CC65" s="277">
        <v>0</v>
      </c>
      <c r="CD65" s="277">
        <v>0</v>
      </c>
      <c r="CE65" s="277">
        <v>0</v>
      </c>
      <c r="CF65" s="277">
        <v>0</v>
      </c>
      <c r="CG65" s="277">
        <v>0</v>
      </c>
      <c r="CH65" s="277">
        <v>0</v>
      </c>
      <c r="CI65" s="277">
        <v>0</v>
      </c>
      <c r="CJ65" s="277">
        <v>0</v>
      </c>
      <c r="CK65" s="277">
        <v>0</v>
      </c>
      <c r="CL65" s="277">
        <v>0</v>
      </c>
      <c r="CM65" s="277">
        <v>0</v>
      </c>
      <c r="CN65" s="277">
        <v>0</v>
      </c>
      <c r="CO65" s="277">
        <v>0</v>
      </c>
      <c r="CP65" s="277">
        <v>0</v>
      </c>
      <c r="CQ65" s="277">
        <v>0</v>
      </c>
      <c r="CR65" s="277">
        <v>0</v>
      </c>
      <c r="CS65" s="277">
        <v>0</v>
      </c>
      <c r="CT65" s="277">
        <v>0</v>
      </c>
      <c r="CU65" s="277">
        <v>0</v>
      </c>
      <c r="CV65" s="277">
        <v>0</v>
      </c>
      <c r="CW65" s="277">
        <v>0</v>
      </c>
      <c r="CX65" s="277">
        <v>0</v>
      </c>
      <c r="CY65" s="277">
        <v>0</v>
      </c>
      <c r="CZ65" s="277">
        <v>0</v>
      </c>
      <c r="DA65" s="277">
        <v>0</v>
      </c>
      <c r="DB65" s="277">
        <v>0</v>
      </c>
      <c r="DC65" s="277">
        <v>0</v>
      </c>
      <c r="DE65" s="71">
        <f t="shared" si="37"/>
        <v>0</v>
      </c>
      <c r="DF65" s="71">
        <f t="shared" si="19"/>
        <v>0</v>
      </c>
      <c r="DG65" s="1">
        <f t="shared" si="36"/>
        <v>21</v>
      </c>
      <c r="DH65" s="261">
        <v>0</v>
      </c>
    </row>
    <row r="66" spans="1:112" s="1" customFormat="1" ht="15" hidden="1" customHeight="1">
      <c r="A66" s="210">
        <v>54</v>
      </c>
      <c r="B66" s="10" t="str">
        <f>$B$56&amp;"L."</f>
        <v>E.2.L.</v>
      </c>
      <c r="C66" s="267" t="s">
        <v>16</v>
      </c>
      <c r="D66" s="10"/>
      <c r="E66" s="332">
        <v>0.21</v>
      </c>
      <c r="F66" s="106">
        <f>H66+NPV(FD,I66:INDEX(I66:DC66,PAL))</f>
        <v>0</v>
      </c>
      <c r="G66" s="53">
        <f>SUMIF($H$5:$DC$5,"&lt;="&amp;PAL,$H66:$DC66)</f>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7">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76">
        <v>0</v>
      </c>
      <c r="BE66" s="276">
        <v>0</v>
      </c>
      <c r="BF66" s="276">
        <v>0</v>
      </c>
      <c r="BG66" s="276">
        <v>0</v>
      </c>
      <c r="BH66" s="276">
        <v>0</v>
      </c>
      <c r="BI66" s="276">
        <v>0</v>
      </c>
      <c r="BJ66" s="276">
        <v>0</v>
      </c>
      <c r="BK66" s="276">
        <v>0</v>
      </c>
      <c r="BL66" s="276">
        <v>0</v>
      </c>
      <c r="BM66" s="276">
        <v>0</v>
      </c>
      <c r="BN66" s="276">
        <v>0</v>
      </c>
      <c r="BO66" s="276">
        <v>0</v>
      </c>
      <c r="BP66" s="276">
        <v>0</v>
      </c>
      <c r="BQ66" s="276">
        <v>0</v>
      </c>
      <c r="BR66" s="276">
        <v>0</v>
      </c>
      <c r="BS66" s="276">
        <v>0</v>
      </c>
      <c r="BT66" s="276">
        <v>0</v>
      </c>
      <c r="BU66" s="276">
        <v>0</v>
      </c>
      <c r="BV66" s="276">
        <v>0</v>
      </c>
      <c r="BW66" s="276">
        <v>0</v>
      </c>
      <c r="BX66" s="276">
        <v>0</v>
      </c>
      <c r="BY66" s="276">
        <v>0</v>
      </c>
      <c r="BZ66" s="276">
        <v>0</v>
      </c>
      <c r="CA66" s="276">
        <v>0</v>
      </c>
      <c r="CB66" s="276">
        <v>0</v>
      </c>
      <c r="CC66" s="276">
        <v>0</v>
      </c>
      <c r="CD66" s="276">
        <v>0</v>
      </c>
      <c r="CE66" s="276">
        <v>0</v>
      </c>
      <c r="CF66" s="276">
        <v>0</v>
      </c>
      <c r="CG66" s="276">
        <v>0</v>
      </c>
      <c r="CH66" s="276">
        <v>0</v>
      </c>
      <c r="CI66" s="276">
        <v>0</v>
      </c>
      <c r="CJ66" s="276">
        <v>0</v>
      </c>
      <c r="CK66" s="276">
        <v>0</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7">
        <v>0</v>
      </c>
      <c r="DE66" s="71">
        <f t="shared" si="37"/>
        <v>0</v>
      </c>
      <c r="DF66" s="71">
        <f t="shared" si="19"/>
        <v>0</v>
      </c>
      <c r="DG66" s="261">
        <f t="shared" si="36"/>
        <v>21</v>
      </c>
      <c r="DH66" s="261">
        <f>DG66/(100+DG66)</f>
        <v>0.17355371900826447</v>
      </c>
    </row>
    <row r="67" spans="1:112" s="1" customFormat="1" ht="15" customHeight="1">
      <c r="A67" s="210">
        <v>55</v>
      </c>
      <c r="B67" s="10" t="s">
        <v>37</v>
      </c>
      <c r="C67" s="268" t="s">
        <v>208</v>
      </c>
      <c r="D67" s="8"/>
      <c r="E67" s="331"/>
      <c r="F67" s="17">
        <f>SUM(F68:F75)+F76</f>
        <v>0</v>
      </c>
      <c r="G67" s="53">
        <f>SUMIF($H$5:$DC$5,"&lt;="&amp;PAL,$H67:$DC67)</f>
        <v>0</v>
      </c>
      <c r="H67" s="17">
        <f>SUM(H68:H75)+H76</f>
        <v>0</v>
      </c>
      <c r="I67" s="17">
        <f t="shared" ref="I67:BT67" si="38">SUM(I68:I75)+I76</f>
        <v>0</v>
      </c>
      <c r="J67" s="17">
        <f t="shared" si="38"/>
        <v>0</v>
      </c>
      <c r="K67" s="17">
        <f t="shared" si="38"/>
        <v>0</v>
      </c>
      <c r="L67" s="17">
        <f t="shared" si="38"/>
        <v>0</v>
      </c>
      <c r="M67" s="17">
        <f t="shared" si="38"/>
        <v>0</v>
      </c>
      <c r="N67" s="17">
        <f t="shared" si="38"/>
        <v>0</v>
      </c>
      <c r="O67" s="17">
        <f t="shared" si="38"/>
        <v>0</v>
      </c>
      <c r="P67" s="17">
        <f t="shared" si="38"/>
        <v>0</v>
      </c>
      <c r="Q67" s="17">
        <f t="shared" si="38"/>
        <v>0</v>
      </c>
      <c r="R67" s="17">
        <f t="shared" si="38"/>
        <v>0</v>
      </c>
      <c r="S67" s="17">
        <f t="shared" si="38"/>
        <v>0</v>
      </c>
      <c r="T67" s="17">
        <f t="shared" si="38"/>
        <v>0</v>
      </c>
      <c r="U67" s="17">
        <f t="shared" si="38"/>
        <v>0</v>
      </c>
      <c r="V67" s="17">
        <f t="shared" si="38"/>
        <v>0</v>
      </c>
      <c r="W67" s="17">
        <f t="shared" si="38"/>
        <v>0</v>
      </c>
      <c r="X67" s="17">
        <f t="shared" si="38"/>
        <v>0</v>
      </c>
      <c r="Y67" s="17">
        <f t="shared" si="38"/>
        <v>0</v>
      </c>
      <c r="Z67" s="17">
        <f t="shared" si="38"/>
        <v>0</v>
      </c>
      <c r="AA67" s="17">
        <f t="shared" si="38"/>
        <v>0</v>
      </c>
      <c r="AB67" s="17">
        <f t="shared" si="38"/>
        <v>0</v>
      </c>
      <c r="AC67" s="17">
        <f t="shared" si="38"/>
        <v>0</v>
      </c>
      <c r="AD67" s="17">
        <f t="shared" si="38"/>
        <v>0</v>
      </c>
      <c r="AE67" s="17">
        <f t="shared" si="38"/>
        <v>0</v>
      </c>
      <c r="AF67" s="17">
        <f t="shared" si="38"/>
        <v>0</v>
      </c>
      <c r="AG67" s="17">
        <f t="shared" si="38"/>
        <v>0</v>
      </c>
      <c r="AH67" s="17">
        <f t="shared" si="38"/>
        <v>0</v>
      </c>
      <c r="AI67" s="17">
        <f t="shared" si="38"/>
        <v>0</v>
      </c>
      <c r="AJ67" s="17">
        <f t="shared" si="38"/>
        <v>0</v>
      </c>
      <c r="AK67" s="17">
        <f t="shared" si="38"/>
        <v>0</v>
      </c>
      <c r="AL67" s="17">
        <f t="shared" si="38"/>
        <v>0</v>
      </c>
      <c r="AM67" s="17">
        <f t="shared" si="38"/>
        <v>0</v>
      </c>
      <c r="AN67" s="17">
        <f t="shared" si="38"/>
        <v>0</v>
      </c>
      <c r="AO67" s="17">
        <f t="shared" si="38"/>
        <v>0</v>
      </c>
      <c r="AP67" s="17">
        <f t="shared" si="38"/>
        <v>0</v>
      </c>
      <c r="AQ67" s="17">
        <f t="shared" si="38"/>
        <v>0</v>
      </c>
      <c r="AR67" s="17">
        <f t="shared" si="38"/>
        <v>0</v>
      </c>
      <c r="AS67" s="17">
        <f t="shared" si="38"/>
        <v>0</v>
      </c>
      <c r="AT67" s="17">
        <f t="shared" si="38"/>
        <v>0</v>
      </c>
      <c r="AU67" s="17">
        <f t="shared" si="38"/>
        <v>0</v>
      </c>
      <c r="AV67" s="17">
        <f t="shared" si="38"/>
        <v>0</v>
      </c>
      <c r="AW67" s="17">
        <f t="shared" si="38"/>
        <v>0</v>
      </c>
      <c r="AX67" s="17">
        <f t="shared" si="38"/>
        <v>0</v>
      </c>
      <c r="AY67" s="17">
        <f t="shared" si="38"/>
        <v>0</v>
      </c>
      <c r="AZ67" s="17">
        <f t="shared" si="38"/>
        <v>0</v>
      </c>
      <c r="BA67" s="17">
        <f t="shared" si="38"/>
        <v>0</v>
      </c>
      <c r="BB67" s="17">
        <f t="shared" si="38"/>
        <v>0</v>
      </c>
      <c r="BC67" s="17">
        <f t="shared" si="38"/>
        <v>0</v>
      </c>
      <c r="BD67" s="17">
        <f t="shared" si="38"/>
        <v>0</v>
      </c>
      <c r="BE67" s="17">
        <f t="shared" si="38"/>
        <v>0</v>
      </c>
      <c r="BF67" s="17">
        <f t="shared" si="38"/>
        <v>0</v>
      </c>
      <c r="BG67" s="17">
        <f t="shared" si="38"/>
        <v>0</v>
      </c>
      <c r="BH67" s="17">
        <f t="shared" si="38"/>
        <v>0</v>
      </c>
      <c r="BI67" s="17">
        <f t="shared" si="38"/>
        <v>0</v>
      </c>
      <c r="BJ67" s="17">
        <f t="shared" si="38"/>
        <v>0</v>
      </c>
      <c r="BK67" s="17">
        <f t="shared" si="38"/>
        <v>0</v>
      </c>
      <c r="BL67" s="17">
        <f t="shared" si="38"/>
        <v>0</v>
      </c>
      <c r="BM67" s="17">
        <f t="shared" si="38"/>
        <v>0</v>
      </c>
      <c r="BN67" s="17">
        <f t="shared" si="38"/>
        <v>0</v>
      </c>
      <c r="BO67" s="17">
        <f t="shared" si="38"/>
        <v>0</v>
      </c>
      <c r="BP67" s="17">
        <f t="shared" si="38"/>
        <v>0</v>
      </c>
      <c r="BQ67" s="17">
        <f t="shared" si="38"/>
        <v>0</v>
      </c>
      <c r="BR67" s="17">
        <f t="shared" si="38"/>
        <v>0</v>
      </c>
      <c r="BS67" s="17">
        <f t="shared" si="38"/>
        <v>0</v>
      </c>
      <c r="BT67" s="17">
        <f t="shared" si="38"/>
        <v>0</v>
      </c>
      <c r="BU67" s="17">
        <f t="shared" ref="BU67:DC67" si="39">SUM(BU68:BU75)+BU76</f>
        <v>0</v>
      </c>
      <c r="BV67" s="17">
        <f t="shared" si="39"/>
        <v>0</v>
      </c>
      <c r="BW67" s="17">
        <f t="shared" si="39"/>
        <v>0</v>
      </c>
      <c r="BX67" s="17">
        <f t="shared" si="39"/>
        <v>0</v>
      </c>
      <c r="BY67" s="17">
        <f t="shared" si="39"/>
        <v>0</v>
      </c>
      <c r="BZ67" s="17">
        <f t="shared" si="39"/>
        <v>0</v>
      </c>
      <c r="CA67" s="17">
        <f t="shared" si="39"/>
        <v>0</v>
      </c>
      <c r="CB67" s="17">
        <f t="shared" si="39"/>
        <v>0</v>
      </c>
      <c r="CC67" s="17">
        <f t="shared" si="39"/>
        <v>0</v>
      </c>
      <c r="CD67" s="17">
        <f t="shared" si="39"/>
        <v>0</v>
      </c>
      <c r="CE67" s="17">
        <f t="shared" si="39"/>
        <v>0</v>
      </c>
      <c r="CF67" s="17">
        <f t="shared" si="39"/>
        <v>0</v>
      </c>
      <c r="CG67" s="17">
        <f t="shared" si="39"/>
        <v>0</v>
      </c>
      <c r="CH67" s="17">
        <f t="shared" si="39"/>
        <v>0</v>
      </c>
      <c r="CI67" s="17">
        <f t="shared" si="39"/>
        <v>0</v>
      </c>
      <c r="CJ67" s="17">
        <f t="shared" si="39"/>
        <v>0</v>
      </c>
      <c r="CK67" s="17">
        <f t="shared" si="39"/>
        <v>0</v>
      </c>
      <c r="CL67" s="17">
        <f t="shared" si="39"/>
        <v>0</v>
      </c>
      <c r="CM67" s="17">
        <f t="shared" si="39"/>
        <v>0</v>
      </c>
      <c r="CN67" s="17">
        <f t="shared" si="39"/>
        <v>0</v>
      </c>
      <c r="CO67" s="17">
        <f t="shared" si="39"/>
        <v>0</v>
      </c>
      <c r="CP67" s="17">
        <f t="shared" si="39"/>
        <v>0</v>
      </c>
      <c r="CQ67" s="17">
        <f t="shared" si="39"/>
        <v>0</v>
      </c>
      <c r="CR67" s="17">
        <f t="shared" si="39"/>
        <v>0</v>
      </c>
      <c r="CS67" s="17">
        <f t="shared" si="39"/>
        <v>0</v>
      </c>
      <c r="CT67" s="17">
        <f t="shared" si="39"/>
        <v>0</v>
      </c>
      <c r="CU67" s="17">
        <f t="shared" si="39"/>
        <v>0</v>
      </c>
      <c r="CV67" s="17">
        <f t="shared" si="39"/>
        <v>0</v>
      </c>
      <c r="CW67" s="17">
        <f t="shared" si="39"/>
        <v>0</v>
      </c>
      <c r="CX67" s="17">
        <f t="shared" si="39"/>
        <v>0</v>
      </c>
      <c r="CY67" s="17">
        <f t="shared" si="39"/>
        <v>0</v>
      </c>
      <c r="CZ67" s="17">
        <f t="shared" si="39"/>
        <v>0</v>
      </c>
      <c r="DA67" s="17">
        <f t="shared" si="39"/>
        <v>0</v>
      </c>
      <c r="DB67" s="17">
        <f t="shared" si="39"/>
        <v>0</v>
      </c>
      <c r="DC67" s="17">
        <f t="shared" si="39"/>
        <v>0</v>
      </c>
      <c r="DE67" s="71"/>
      <c r="DF67" s="71">
        <f t="shared" si="19"/>
        <v>0</v>
      </c>
    </row>
    <row r="68" spans="1:112" s="1" customFormat="1" ht="14.4" hidden="1">
      <c r="A68" s="210">
        <v>56</v>
      </c>
      <c r="B68" s="10" t="str">
        <f>$B$67&amp;"1."</f>
        <v>E.3.1.</v>
      </c>
      <c r="C68" s="274" t="s">
        <v>42</v>
      </c>
      <c r="D68" s="12"/>
      <c r="E68" s="332">
        <v>0.21</v>
      </c>
      <c r="F68" s="106">
        <f>H68+NPV(FD,I68:INDEX(I68:DC68,PAL))</f>
        <v>0</v>
      </c>
      <c r="G68" s="53">
        <f>SUMIF($H$5:$DC$5,"&lt;="&amp;PAL,$H68:$DC68)</f>
        <v>0</v>
      </c>
      <c r="H68" s="280">
        <v>0</v>
      </c>
      <c r="I68" s="56">
        <v>0</v>
      </c>
      <c r="J68" s="56">
        <v>0</v>
      </c>
      <c r="K68" s="56">
        <v>0</v>
      </c>
      <c r="L68" s="56">
        <v>0</v>
      </c>
      <c r="M68" s="56">
        <v>0</v>
      </c>
      <c r="N68" s="56">
        <v>0</v>
      </c>
      <c r="O68" s="56">
        <v>0</v>
      </c>
      <c r="P68" s="56">
        <v>0</v>
      </c>
      <c r="Q68" s="56">
        <v>0</v>
      </c>
      <c r="R68" s="56">
        <v>0</v>
      </c>
      <c r="S68" s="56">
        <v>0</v>
      </c>
      <c r="T68" s="56">
        <v>0</v>
      </c>
      <c r="U68" s="56">
        <v>0</v>
      </c>
      <c r="V68" s="56">
        <v>0</v>
      </c>
      <c r="W68" s="56">
        <v>0</v>
      </c>
      <c r="X68" s="56">
        <v>0</v>
      </c>
      <c r="Y68" s="56">
        <v>0</v>
      </c>
      <c r="Z68" s="56">
        <v>0</v>
      </c>
      <c r="AA68" s="56">
        <v>0</v>
      </c>
      <c r="AB68" s="56">
        <v>0</v>
      </c>
      <c r="AC68" s="56">
        <v>0</v>
      </c>
      <c r="AD68" s="56">
        <v>0</v>
      </c>
      <c r="AE68" s="56">
        <v>0</v>
      </c>
      <c r="AF68" s="56">
        <v>0</v>
      </c>
      <c r="AG68" s="56">
        <v>0</v>
      </c>
      <c r="AH68" s="56">
        <v>0</v>
      </c>
      <c r="AI68" s="56">
        <v>0</v>
      </c>
      <c r="AJ68" s="56">
        <v>0</v>
      </c>
      <c r="AK68" s="56">
        <v>0</v>
      </c>
      <c r="AL68" s="56">
        <v>0</v>
      </c>
      <c r="AM68" s="56">
        <v>0</v>
      </c>
      <c r="AN68" s="56">
        <v>0</v>
      </c>
      <c r="AO68" s="56">
        <v>0</v>
      </c>
      <c r="AP68" s="56">
        <v>0</v>
      </c>
      <c r="AQ68" s="56">
        <v>0</v>
      </c>
      <c r="AR68" s="56">
        <v>0</v>
      </c>
      <c r="AS68" s="56">
        <v>0</v>
      </c>
      <c r="AT68" s="56">
        <v>0</v>
      </c>
      <c r="AU68" s="56">
        <v>0</v>
      </c>
      <c r="AV68" s="56">
        <v>0</v>
      </c>
      <c r="AW68" s="56">
        <v>0</v>
      </c>
      <c r="AX68" s="56">
        <v>0</v>
      </c>
      <c r="AY68" s="56">
        <v>0</v>
      </c>
      <c r="AZ68" s="56">
        <v>0</v>
      </c>
      <c r="BA68" s="56">
        <v>0</v>
      </c>
      <c r="BB68" s="56">
        <v>0</v>
      </c>
      <c r="BC68" s="56">
        <v>0</v>
      </c>
      <c r="BD68" s="56">
        <v>0</v>
      </c>
      <c r="BE68" s="56">
        <v>0</v>
      </c>
      <c r="BF68" s="56">
        <v>0</v>
      </c>
      <c r="BG68" s="56">
        <v>0</v>
      </c>
      <c r="BH68" s="56">
        <v>0</v>
      </c>
      <c r="BI68" s="56">
        <v>0</v>
      </c>
      <c r="BJ68" s="56">
        <v>0</v>
      </c>
      <c r="BK68" s="56">
        <v>0</v>
      </c>
      <c r="BL68" s="56">
        <v>0</v>
      </c>
      <c r="BM68" s="56">
        <v>0</v>
      </c>
      <c r="BN68" s="56">
        <v>0</v>
      </c>
      <c r="BO68" s="56">
        <v>0</v>
      </c>
      <c r="BP68" s="56">
        <v>0</v>
      </c>
      <c r="BQ68" s="56">
        <v>0</v>
      </c>
      <c r="BR68" s="56">
        <v>0</v>
      </c>
      <c r="BS68" s="56">
        <v>0</v>
      </c>
      <c r="BT68" s="56">
        <v>0</v>
      </c>
      <c r="BU68" s="56">
        <v>0</v>
      </c>
      <c r="BV68" s="56">
        <v>0</v>
      </c>
      <c r="BW68" s="56">
        <v>0</v>
      </c>
      <c r="BX68" s="56">
        <v>0</v>
      </c>
      <c r="BY68" s="56">
        <v>0</v>
      </c>
      <c r="BZ68" s="56">
        <v>0</v>
      </c>
      <c r="CA68" s="56">
        <v>0</v>
      </c>
      <c r="CB68" s="56">
        <v>0</v>
      </c>
      <c r="CC68" s="56">
        <v>0</v>
      </c>
      <c r="CD68" s="56">
        <v>0</v>
      </c>
      <c r="CE68" s="56">
        <v>0</v>
      </c>
      <c r="CF68" s="56">
        <v>0</v>
      </c>
      <c r="CG68" s="56">
        <v>0</v>
      </c>
      <c r="CH68" s="56">
        <v>0</v>
      </c>
      <c r="CI68" s="56">
        <v>0</v>
      </c>
      <c r="CJ68" s="56">
        <v>0</v>
      </c>
      <c r="CK68" s="56">
        <v>0</v>
      </c>
      <c r="CL68" s="56">
        <v>0</v>
      </c>
      <c r="CM68" s="56">
        <v>0</v>
      </c>
      <c r="CN68" s="56">
        <v>0</v>
      </c>
      <c r="CO68" s="56">
        <v>0</v>
      </c>
      <c r="CP68" s="56">
        <v>0</v>
      </c>
      <c r="CQ68" s="56">
        <v>0</v>
      </c>
      <c r="CR68" s="56">
        <v>0</v>
      </c>
      <c r="CS68" s="56">
        <v>0</v>
      </c>
      <c r="CT68" s="56">
        <v>0</v>
      </c>
      <c r="CU68" s="56">
        <v>0</v>
      </c>
      <c r="CV68" s="56">
        <v>0</v>
      </c>
      <c r="CW68" s="56">
        <v>0</v>
      </c>
      <c r="CX68" s="56">
        <v>0</v>
      </c>
      <c r="CY68" s="56">
        <v>0</v>
      </c>
      <c r="CZ68" s="56">
        <v>0</v>
      </c>
      <c r="DA68" s="56">
        <v>0</v>
      </c>
      <c r="DB68" s="56">
        <v>0</v>
      </c>
      <c r="DC68" s="56">
        <v>0</v>
      </c>
      <c r="DE68" s="71">
        <f>COUNTBLANK(H68:DC68)</f>
        <v>0</v>
      </c>
      <c r="DF68" s="71">
        <f t="shared" si="19"/>
        <v>0</v>
      </c>
      <c r="DG68" s="1">
        <f t="shared" ref="DG68:DG77" si="40">IF(ISNUMBER(E68),E68*100,0)</f>
        <v>21</v>
      </c>
      <c r="DH68" s="261">
        <v>0</v>
      </c>
    </row>
    <row r="69" spans="1:112" s="1" customFormat="1" ht="15" hidden="1" customHeight="1">
      <c r="A69" s="210">
        <v>57</v>
      </c>
      <c r="B69" s="10" t="str">
        <f>$B$67&amp;"2."</f>
        <v>E.3.2.</v>
      </c>
      <c r="C69" s="274" t="s">
        <v>42</v>
      </c>
      <c r="D69" s="12"/>
      <c r="E69" s="332">
        <v>0.21</v>
      </c>
      <c r="F69" s="106">
        <f>H69+NPV(FD,I69:INDEX(I69:DC69,PAL))</f>
        <v>0</v>
      </c>
      <c r="G69" s="53">
        <f>SUMIF($H$5:$DC$5,"&lt;="&amp;PAL,$H69:$DC69)</f>
        <v>0</v>
      </c>
      <c r="H69" s="56">
        <v>0</v>
      </c>
      <c r="I69" s="56">
        <v>0</v>
      </c>
      <c r="J69" s="56">
        <v>0</v>
      </c>
      <c r="K69" s="56">
        <v>0</v>
      </c>
      <c r="L69" s="56">
        <v>0</v>
      </c>
      <c r="M69" s="56">
        <v>0</v>
      </c>
      <c r="N69" s="56">
        <v>0</v>
      </c>
      <c r="O69" s="56">
        <v>0</v>
      </c>
      <c r="P69" s="56">
        <v>0</v>
      </c>
      <c r="Q69" s="56">
        <v>0</v>
      </c>
      <c r="R69" s="56">
        <v>0</v>
      </c>
      <c r="S69" s="56">
        <v>0</v>
      </c>
      <c r="T69" s="56">
        <v>0</v>
      </c>
      <c r="U69" s="56">
        <v>0</v>
      </c>
      <c r="V69" s="56">
        <v>0</v>
      </c>
      <c r="W69" s="56">
        <v>0</v>
      </c>
      <c r="X69" s="56">
        <v>0</v>
      </c>
      <c r="Y69" s="56">
        <v>0</v>
      </c>
      <c r="Z69" s="56">
        <v>0</v>
      </c>
      <c r="AA69" s="56">
        <v>0</v>
      </c>
      <c r="AB69" s="56">
        <v>0</v>
      </c>
      <c r="AC69" s="56">
        <v>0</v>
      </c>
      <c r="AD69" s="56">
        <v>0</v>
      </c>
      <c r="AE69" s="56">
        <v>0</v>
      </c>
      <c r="AF69" s="56">
        <v>0</v>
      </c>
      <c r="AG69" s="56">
        <v>0</v>
      </c>
      <c r="AH69" s="56">
        <v>0</v>
      </c>
      <c r="AI69" s="56">
        <v>0</v>
      </c>
      <c r="AJ69" s="56">
        <v>0</v>
      </c>
      <c r="AK69" s="56">
        <v>0</v>
      </c>
      <c r="AL69" s="56">
        <v>0</v>
      </c>
      <c r="AM69" s="56">
        <v>0</v>
      </c>
      <c r="AN69" s="56">
        <v>0</v>
      </c>
      <c r="AO69" s="56">
        <v>0</v>
      </c>
      <c r="AP69" s="56">
        <v>0</v>
      </c>
      <c r="AQ69" s="56">
        <v>0</v>
      </c>
      <c r="AR69" s="56">
        <v>0</v>
      </c>
      <c r="AS69" s="56">
        <v>0</v>
      </c>
      <c r="AT69" s="56">
        <v>0</v>
      </c>
      <c r="AU69" s="56">
        <v>0</v>
      </c>
      <c r="AV69" s="56">
        <v>0</v>
      </c>
      <c r="AW69" s="56">
        <v>0</v>
      </c>
      <c r="AX69" s="56">
        <v>0</v>
      </c>
      <c r="AY69" s="56">
        <v>0</v>
      </c>
      <c r="AZ69" s="56">
        <v>0</v>
      </c>
      <c r="BA69" s="56">
        <v>0</v>
      </c>
      <c r="BB69" s="56">
        <v>0</v>
      </c>
      <c r="BC69" s="56">
        <v>0</v>
      </c>
      <c r="BD69" s="56">
        <v>0</v>
      </c>
      <c r="BE69" s="56">
        <v>0</v>
      </c>
      <c r="BF69" s="56">
        <v>0</v>
      </c>
      <c r="BG69" s="56">
        <v>0</v>
      </c>
      <c r="BH69" s="56">
        <v>0</v>
      </c>
      <c r="BI69" s="56">
        <v>0</v>
      </c>
      <c r="BJ69" s="56">
        <v>0</v>
      </c>
      <c r="BK69" s="56">
        <v>0</v>
      </c>
      <c r="BL69" s="56">
        <v>0</v>
      </c>
      <c r="BM69" s="56">
        <v>0</v>
      </c>
      <c r="BN69" s="56">
        <v>0</v>
      </c>
      <c r="BO69" s="56">
        <v>0</v>
      </c>
      <c r="BP69" s="56">
        <v>0</v>
      </c>
      <c r="BQ69" s="56">
        <v>0</v>
      </c>
      <c r="BR69" s="56">
        <v>0</v>
      </c>
      <c r="BS69" s="56">
        <v>0</v>
      </c>
      <c r="BT69" s="56">
        <v>0</v>
      </c>
      <c r="BU69" s="56">
        <v>0</v>
      </c>
      <c r="BV69" s="56">
        <v>0</v>
      </c>
      <c r="BW69" s="56">
        <v>0</v>
      </c>
      <c r="BX69" s="56">
        <v>0</v>
      </c>
      <c r="BY69" s="56">
        <v>0</v>
      </c>
      <c r="BZ69" s="56">
        <v>0</v>
      </c>
      <c r="CA69" s="56">
        <v>0</v>
      </c>
      <c r="CB69" s="56">
        <v>0</v>
      </c>
      <c r="CC69" s="56">
        <v>0</v>
      </c>
      <c r="CD69" s="56">
        <v>0</v>
      </c>
      <c r="CE69" s="56">
        <v>0</v>
      </c>
      <c r="CF69" s="56">
        <v>0</v>
      </c>
      <c r="CG69" s="56">
        <v>0</v>
      </c>
      <c r="CH69" s="56">
        <v>0</v>
      </c>
      <c r="CI69" s="56">
        <v>0</v>
      </c>
      <c r="CJ69" s="56">
        <v>0</v>
      </c>
      <c r="CK69" s="56">
        <v>0</v>
      </c>
      <c r="CL69" s="56">
        <v>0</v>
      </c>
      <c r="CM69" s="56">
        <v>0</v>
      </c>
      <c r="CN69" s="56">
        <v>0</v>
      </c>
      <c r="CO69" s="56">
        <v>0</v>
      </c>
      <c r="CP69" s="56">
        <v>0</v>
      </c>
      <c r="CQ69" s="56">
        <v>0</v>
      </c>
      <c r="CR69" s="56">
        <v>0</v>
      </c>
      <c r="CS69" s="56">
        <v>0</v>
      </c>
      <c r="CT69" s="56">
        <v>0</v>
      </c>
      <c r="CU69" s="56">
        <v>0</v>
      </c>
      <c r="CV69" s="56">
        <v>0</v>
      </c>
      <c r="CW69" s="56">
        <v>0</v>
      </c>
      <c r="CX69" s="56">
        <v>0</v>
      </c>
      <c r="CY69" s="56">
        <v>0</v>
      </c>
      <c r="CZ69" s="56">
        <v>0</v>
      </c>
      <c r="DA69" s="56">
        <v>0</v>
      </c>
      <c r="DB69" s="56">
        <v>0</v>
      </c>
      <c r="DC69" s="56">
        <v>0</v>
      </c>
      <c r="DE69" s="71">
        <f t="shared" ref="DE69:DE77" si="41">COUNTBLANK(H69:DC69)</f>
        <v>0</v>
      </c>
      <c r="DF69" s="71">
        <f t="shared" si="19"/>
        <v>0</v>
      </c>
      <c r="DG69" s="1">
        <f t="shared" si="40"/>
        <v>21</v>
      </c>
      <c r="DH69" s="261">
        <v>0</v>
      </c>
    </row>
    <row r="70" spans="1:112" s="1" customFormat="1" ht="15" hidden="1" customHeight="1">
      <c r="A70" s="210">
        <v>58</v>
      </c>
      <c r="B70" s="10" t="str">
        <f>$B$67&amp;"3."</f>
        <v>E.3.3.</v>
      </c>
      <c r="C70" s="274" t="s">
        <v>42</v>
      </c>
      <c r="D70" s="12"/>
      <c r="E70" s="332">
        <v>0.21</v>
      </c>
      <c r="F70" s="106">
        <f>H70+NPV(FD,I70:INDEX(I70:DC70,PAL))</f>
        <v>0</v>
      </c>
      <c r="G70" s="53">
        <f>SUMIF($H$5:$DC$5,"&lt;="&amp;PAL,$H70:$DC70)</f>
        <v>0</v>
      </c>
      <c r="H70" s="56">
        <v>0</v>
      </c>
      <c r="I70" s="56">
        <v>0</v>
      </c>
      <c r="J70" s="56">
        <v>0</v>
      </c>
      <c r="K70" s="56">
        <v>0</v>
      </c>
      <c r="L70" s="56">
        <v>0</v>
      </c>
      <c r="M70" s="56">
        <v>0</v>
      </c>
      <c r="N70" s="56">
        <v>0</v>
      </c>
      <c r="O70" s="56">
        <v>0</v>
      </c>
      <c r="P70" s="56">
        <v>0</v>
      </c>
      <c r="Q70" s="56">
        <v>0</v>
      </c>
      <c r="R70" s="56">
        <v>0</v>
      </c>
      <c r="S70" s="56">
        <v>0</v>
      </c>
      <c r="T70" s="56">
        <v>0</v>
      </c>
      <c r="U70" s="56">
        <v>0</v>
      </c>
      <c r="V70" s="56">
        <v>0</v>
      </c>
      <c r="W70" s="56">
        <v>0</v>
      </c>
      <c r="X70" s="56">
        <v>0</v>
      </c>
      <c r="Y70" s="56">
        <v>0</v>
      </c>
      <c r="Z70" s="56">
        <v>0</v>
      </c>
      <c r="AA70" s="56">
        <v>0</v>
      </c>
      <c r="AB70" s="56">
        <v>0</v>
      </c>
      <c r="AC70" s="56">
        <v>0</v>
      </c>
      <c r="AD70" s="56">
        <v>0</v>
      </c>
      <c r="AE70" s="56">
        <v>0</v>
      </c>
      <c r="AF70" s="56">
        <v>0</v>
      </c>
      <c r="AG70" s="56">
        <v>0</v>
      </c>
      <c r="AH70" s="56">
        <v>0</v>
      </c>
      <c r="AI70" s="56">
        <v>0</v>
      </c>
      <c r="AJ70" s="56">
        <v>0</v>
      </c>
      <c r="AK70" s="56">
        <v>0</v>
      </c>
      <c r="AL70" s="56">
        <v>0</v>
      </c>
      <c r="AM70" s="56">
        <v>0</v>
      </c>
      <c r="AN70" s="56">
        <v>0</v>
      </c>
      <c r="AO70" s="56">
        <v>0</v>
      </c>
      <c r="AP70" s="56">
        <v>0</v>
      </c>
      <c r="AQ70" s="56">
        <v>0</v>
      </c>
      <c r="AR70" s="56">
        <v>0</v>
      </c>
      <c r="AS70" s="56">
        <v>0</v>
      </c>
      <c r="AT70" s="56">
        <v>0</v>
      </c>
      <c r="AU70" s="56">
        <v>0</v>
      </c>
      <c r="AV70" s="56">
        <v>0</v>
      </c>
      <c r="AW70" s="56">
        <v>0</v>
      </c>
      <c r="AX70" s="56">
        <v>0</v>
      </c>
      <c r="AY70" s="56">
        <v>0</v>
      </c>
      <c r="AZ70" s="56">
        <v>0</v>
      </c>
      <c r="BA70" s="56">
        <v>0</v>
      </c>
      <c r="BB70" s="56">
        <v>0</v>
      </c>
      <c r="BC70" s="56">
        <v>0</v>
      </c>
      <c r="BD70" s="56">
        <v>0</v>
      </c>
      <c r="BE70" s="56">
        <v>0</v>
      </c>
      <c r="BF70" s="56">
        <v>0</v>
      </c>
      <c r="BG70" s="56">
        <v>0</v>
      </c>
      <c r="BH70" s="56">
        <v>0</v>
      </c>
      <c r="BI70" s="56">
        <v>0</v>
      </c>
      <c r="BJ70" s="56">
        <v>0</v>
      </c>
      <c r="BK70" s="56">
        <v>0</v>
      </c>
      <c r="BL70" s="56">
        <v>0</v>
      </c>
      <c r="BM70" s="56">
        <v>0</v>
      </c>
      <c r="BN70" s="56">
        <v>0</v>
      </c>
      <c r="BO70" s="56">
        <v>0</v>
      </c>
      <c r="BP70" s="56">
        <v>0</v>
      </c>
      <c r="BQ70" s="56">
        <v>0</v>
      </c>
      <c r="BR70" s="56">
        <v>0</v>
      </c>
      <c r="BS70" s="56">
        <v>0</v>
      </c>
      <c r="BT70" s="56">
        <v>0</v>
      </c>
      <c r="BU70" s="56">
        <v>0</v>
      </c>
      <c r="BV70" s="56">
        <v>0</v>
      </c>
      <c r="BW70" s="56">
        <v>0</v>
      </c>
      <c r="BX70" s="56">
        <v>0</v>
      </c>
      <c r="BY70" s="56">
        <v>0</v>
      </c>
      <c r="BZ70" s="56">
        <v>0</v>
      </c>
      <c r="CA70" s="56">
        <v>0</v>
      </c>
      <c r="CB70" s="56">
        <v>0</v>
      </c>
      <c r="CC70" s="56">
        <v>0</v>
      </c>
      <c r="CD70" s="56">
        <v>0</v>
      </c>
      <c r="CE70" s="56">
        <v>0</v>
      </c>
      <c r="CF70" s="56">
        <v>0</v>
      </c>
      <c r="CG70" s="56">
        <v>0</v>
      </c>
      <c r="CH70" s="56">
        <v>0</v>
      </c>
      <c r="CI70" s="56">
        <v>0</v>
      </c>
      <c r="CJ70" s="56">
        <v>0</v>
      </c>
      <c r="CK70" s="56">
        <v>0</v>
      </c>
      <c r="CL70" s="56">
        <v>0</v>
      </c>
      <c r="CM70" s="56">
        <v>0</v>
      </c>
      <c r="CN70" s="56">
        <v>0</v>
      </c>
      <c r="CO70" s="56">
        <v>0</v>
      </c>
      <c r="CP70" s="56">
        <v>0</v>
      </c>
      <c r="CQ70" s="56">
        <v>0</v>
      </c>
      <c r="CR70" s="56">
        <v>0</v>
      </c>
      <c r="CS70" s="56">
        <v>0</v>
      </c>
      <c r="CT70" s="56">
        <v>0</v>
      </c>
      <c r="CU70" s="56">
        <v>0</v>
      </c>
      <c r="CV70" s="56">
        <v>0</v>
      </c>
      <c r="CW70" s="56">
        <v>0</v>
      </c>
      <c r="CX70" s="56">
        <v>0</v>
      </c>
      <c r="CY70" s="56">
        <v>0</v>
      </c>
      <c r="CZ70" s="56">
        <v>0</v>
      </c>
      <c r="DA70" s="56">
        <v>0</v>
      </c>
      <c r="DB70" s="56">
        <v>0</v>
      </c>
      <c r="DC70" s="56">
        <v>0</v>
      </c>
      <c r="DE70" s="71">
        <f t="shared" si="41"/>
        <v>0</v>
      </c>
      <c r="DF70" s="71">
        <f t="shared" si="19"/>
        <v>0</v>
      </c>
      <c r="DG70" s="1">
        <f t="shared" si="40"/>
        <v>21</v>
      </c>
      <c r="DH70" s="261">
        <v>0</v>
      </c>
    </row>
    <row r="71" spans="1:112" s="1" customFormat="1" ht="15" hidden="1" customHeight="1">
      <c r="A71" s="210">
        <v>59</v>
      </c>
      <c r="B71" s="10" t="str">
        <f>$B$67&amp;"4."</f>
        <v>E.3.4.</v>
      </c>
      <c r="C71" s="274" t="s">
        <v>42</v>
      </c>
      <c r="D71" s="12"/>
      <c r="E71" s="332">
        <v>0.21</v>
      </c>
      <c r="F71" s="106">
        <f>H71+NPV(FD,I71:INDEX(I71:DC71,PAL))</f>
        <v>0</v>
      </c>
      <c r="G71" s="53">
        <f>SUMIF($H$5:$DC$5,"&lt;="&amp;PAL,$H71:$DC71)</f>
        <v>0</v>
      </c>
      <c r="H71" s="56">
        <v>0</v>
      </c>
      <c r="I71" s="56">
        <v>0</v>
      </c>
      <c r="J71" s="56">
        <v>0</v>
      </c>
      <c r="K71" s="56">
        <v>0</v>
      </c>
      <c r="L71" s="56">
        <v>0</v>
      </c>
      <c r="M71" s="56">
        <v>0</v>
      </c>
      <c r="N71" s="56">
        <v>0</v>
      </c>
      <c r="O71" s="56">
        <v>0</v>
      </c>
      <c r="P71" s="56">
        <v>0</v>
      </c>
      <c r="Q71" s="56">
        <v>0</v>
      </c>
      <c r="R71" s="56">
        <v>0</v>
      </c>
      <c r="S71" s="56">
        <v>0</v>
      </c>
      <c r="T71" s="56">
        <v>0</v>
      </c>
      <c r="U71" s="56">
        <v>0</v>
      </c>
      <c r="V71" s="56">
        <v>0</v>
      </c>
      <c r="W71" s="56">
        <v>0</v>
      </c>
      <c r="X71" s="56">
        <v>0</v>
      </c>
      <c r="Y71" s="56">
        <v>0</v>
      </c>
      <c r="Z71" s="56">
        <v>0</v>
      </c>
      <c r="AA71" s="56">
        <v>0</v>
      </c>
      <c r="AB71" s="56">
        <v>0</v>
      </c>
      <c r="AC71" s="56">
        <v>0</v>
      </c>
      <c r="AD71" s="56">
        <v>0</v>
      </c>
      <c r="AE71" s="56">
        <v>0</v>
      </c>
      <c r="AF71" s="56">
        <v>0</v>
      </c>
      <c r="AG71" s="56">
        <v>0</v>
      </c>
      <c r="AH71" s="56">
        <v>0</v>
      </c>
      <c r="AI71" s="56">
        <v>0</v>
      </c>
      <c r="AJ71" s="56">
        <v>0</v>
      </c>
      <c r="AK71" s="56">
        <v>0</v>
      </c>
      <c r="AL71" s="56">
        <v>0</v>
      </c>
      <c r="AM71" s="56">
        <v>0</v>
      </c>
      <c r="AN71" s="56">
        <v>0</v>
      </c>
      <c r="AO71" s="56">
        <v>0</v>
      </c>
      <c r="AP71" s="56">
        <v>0</v>
      </c>
      <c r="AQ71" s="56">
        <v>0</v>
      </c>
      <c r="AR71" s="56">
        <v>0</v>
      </c>
      <c r="AS71" s="56">
        <v>0</v>
      </c>
      <c r="AT71" s="56">
        <v>0</v>
      </c>
      <c r="AU71" s="56">
        <v>0</v>
      </c>
      <c r="AV71" s="56">
        <v>0</v>
      </c>
      <c r="AW71" s="56">
        <v>0</v>
      </c>
      <c r="AX71" s="56">
        <v>0</v>
      </c>
      <c r="AY71" s="56">
        <v>0</v>
      </c>
      <c r="AZ71" s="56">
        <v>0</v>
      </c>
      <c r="BA71" s="56">
        <v>0</v>
      </c>
      <c r="BB71" s="56">
        <v>0</v>
      </c>
      <c r="BC71" s="56">
        <v>0</v>
      </c>
      <c r="BD71" s="56">
        <v>0</v>
      </c>
      <c r="BE71" s="56">
        <v>0</v>
      </c>
      <c r="BF71" s="56">
        <v>0</v>
      </c>
      <c r="BG71" s="56">
        <v>0</v>
      </c>
      <c r="BH71" s="56">
        <v>0</v>
      </c>
      <c r="BI71" s="56">
        <v>0</v>
      </c>
      <c r="BJ71" s="56">
        <v>0</v>
      </c>
      <c r="BK71" s="56">
        <v>0</v>
      </c>
      <c r="BL71" s="56">
        <v>0</v>
      </c>
      <c r="BM71" s="56">
        <v>0</v>
      </c>
      <c r="BN71" s="56">
        <v>0</v>
      </c>
      <c r="BO71" s="56">
        <v>0</v>
      </c>
      <c r="BP71" s="56">
        <v>0</v>
      </c>
      <c r="BQ71" s="56">
        <v>0</v>
      </c>
      <c r="BR71" s="56">
        <v>0</v>
      </c>
      <c r="BS71" s="56">
        <v>0</v>
      </c>
      <c r="BT71" s="56">
        <v>0</v>
      </c>
      <c r="BU71" s="56">
        <v>0</v>
      </c>
      <c r="BV71" s="56">
        <v>0</v>
      </c>
      <c r="BW71" s="56">
        <v>0</v>
      </c>
      <c r="BX71" s="56">
        <v>0</v>
      </c>
      <c r="BY71" s="56">
        <v>0</v>
      </c>
      <c r="BZ71" s="56">
        <v>0</v>
      </c>
      <c r="CA71" s="56">
        <v>0</v>
      </c>
      <c r="CB71" s="56">
        <v>0</v>
      </c>
      <c r="CC71" s="56">
        <v>0</v>
      </c>
      <c r="CD71" s="56">
        <v>0</v>
      </c>
      <c r="CE71" s="56">
        <v>0</v>
      </c>
      <c r="CF71" s="56">
        <v>0</v>
      </c>
      <c r="CG71" s="56">
        <v>0</v>
      </c>
      <c r="CH71" s="56">
        <v>0</v>
      </c>
      <c r="CI71" s="56">
        <v>0</v>
      </c>
      <c r="CJ71" s="56">
        <v>0</v>
      </c>
      <c r="CK71" s="56">
        <v>0</v>
      </c>
      <c r="CL71" s="56">
        <v>0</v>
      </c>
      <c r="CM71" s="56">
        <v>0</v>
      </c>
      <c r="CN71" s="56">
        <v>0</v>
      </c>
      <c r="CO71" s="56">
        <v>0</v>
      </c>
      <c r="CP71" s="56">
        <v>0</v>
      </c>
      <c r="CQ71" s="56">
        <v>0</v>
      </c>
      <c r="CR71" s="56">
        <v>0</v>
      </c>
      <c r="CS71" s="56">
        <v>0</v>
      </c>
      <c r="CT71" s="56">
        <v>0</v>
      </c>
      <c r="CU71" s="56">
        <v>0</v>
      </c>
      <c r="CV71" s="56">
        <v>0</v>
      </c>
      <c r="CW71" s="56">
        <v>0</v>
      </c>
      <c r="CX71" s="56">
        <v>0</v>
      </c>
      <c r="CY71" s="56">
        <v>0</v>
      </c>
      <c r="CZ71" s="56">
        <v>0</v>
      </c>
      <c r="DA71" s="56">
        <v>0</v>
      </c>
      <c r="DB71" s="56">
        <v>0</v>
      </c>
      <c r="DC71" s="56">
        <v>0</v>
      </c>
      <c r="DE71" s="71">
        <f t="shared" si="41"/>
        <v>0</v>
      </c>
      <c r="DF71" s="71">
        <f t="shared" si="19"/>
        <v>0</v>
      </c>
      <c r="DG71" s="1">
        <f t="shared" si="40"/>
        <v>21</v>
      </c>
      <c r="DH71" s="261">
        <v>0</v>
      </c>
    </row>
    <row r="72" spans="1:112" s="1" customFormat="1" ht="15" hidden="1" customHeight="1">
      <c r="A72" s="210">
        <v>60</v>
      </c>
      <c r="B72" s="10" t="str">
        <f>$B$67&amp;"5."</f>
        <v>E.3.5.</v>
      </c>
      <c r="C72" s="274" t="s">
        <v>42</v>
      </c>
      <c r="D72" s="12"/>
      <c r="E72" s="332">
        <v>0.21</v>
      </c>
      <c r="F72" s="106">
        <f>H72+NPV(FD,I72:INDEX(I72:DC72,PAL))</f>
        <v>0</v>
      </c>
      <c r="G72" s="53">
        <f>SUMIF($H$5:$DC$5,"&lt;="&amp;PAL,$H72:$DC72)</f>
        <v>0</v>
      </c>
      <c r="H72" s="56">
        <v>0</v>
      </c>
      <c r="I72" s="56">
        <v>0</v>
      </c>
      <c r="J72" s="56">
        <v>0</v>
      </c>
      <c r="K72" s="56">
        <v>0</v>
      </c>
      <c r="L72" s="56">
        <v>0</v>
      </c>
      <c r="M72" s="56">
        <v>0</v>
      </c>
      <c r="N72" s="56">
        <v>0</v>
      </c>
      <c r="O72" s="56">
        <v>0</v>
      </c>
      <c r="P72" s="56">
        <v>0</v>
      </c>
      <c r="Q72" s="56">
        <v>0</v>
      </c>
      <c r="R72" s="56">
        <v>0</v>
      </c>
      <c r="S72" s="56">
        <v>0</v>
      </c>
      <c r="T72" s="56">
        <v>0</v>
      </c>
      <c r="U72" s="56">
        <v>0</v>
      </c>
      <c r="V72" s="56">
        <v>0</v>
      </c>
      <c r="W72" s="56">
        <v>0</v>
      </c>
      <c r="X72" s="56">
        <v>0</v>
      </c>
      <c r="Y72" s="56">
        <v>0</v>
      </c>
      <c r="Z72" s="56">
        <v>0</v>
      </c>
      <c r="AA72" s="56">
        <v>0</v>
      </c>
      <c r="AB72" s="56">
        <v>0</v>
      </c>
      <c r="AC72" s="56">
        <v>0</v>
      </c>
      <c r="AD72" s="56">
        <v>0</v>
      </c>
      <c r="AE72" s="56">
        <v>0</v>
      </c>
      <c r="AF72" s="56">
        <v>0</v>
      </c>
      <c r="AG72" s="56">
        <v>0</v>
      </c>
      <c r="AH72" s="56">
        <v>0</v>
      </c>
      <c r="AI72" s="56">
        <v>0</v>
      </c>
      <c r="AJ72" s="56">
        <v>0</v>
      </c>
      <c r="AK72" s="56">
        <v>0</v>
      </c>
      <c r="AL72" s="56">
        <v>0</v>
      </c>
      <c r="AM72" s="56">
        <v>0</v>
      </c>
      <c r="AN72" s="56">
        <v>0</v>
      </c>
      <c r="AO72" s="56">
        <v>0</v>
      </c>
      <c r="AP72" s="56">
        <v>0</v>
      </c>
      <c r="AQ72" s="56">
        <v>0</v>
      </c>
      <c r="AR72" s="56">
        <v>0</v>
      </c>
      <c r="AS72" s="56">
        <v>0</v>
      </c>
      <c r="AT72" s="56">
        <v>0</v>
      </c>
      <c r="AU72" s="56">
        <v>0</v>
      </c>
      <c r="AV72" s="56">
        <v>0</v>
      </c>
      <c r="AW72" s="56">
        <v>0</v>
      </c>
      <c r="AX72" s="56">
        <v>0</v>
      </c>
      <c r="AY72" s="56">
        <v>0</v>
      </c>
      <c r="AZ72" s="56">
        <v>0</v>
      </c>
      <c r="BA72" s="56">
        <v>0</v>
      </c>
      <c r="BB72" s="56">
        <v>0</v>
      </c>
      <c r="BC72" s="56">
        <v>0</v>
      </c>
      <c r="BD72" s="56">
        <v>0</v>
      </c>
      <c r="BE72" s="56">
        <v>0</v>
      </c>
      <c r="BF72" s="56">
        <v>0</v>
      </c>
      <c r="BG72" s="56">
        <v>0</v>
      </c>
      <c r="BH72" s="56">
        <v>0</v>
      </c>
      <c r="BI72" s="56">
        <v>0</v>
      </c>
      <c r="BJ72" s="56">
        <v>0</v>
      </c>
      <c r="BK72" s="56">
        <v>0</v>
      </c>
      <c r="BL72" s="56">
        <v>0</v>
      </c>
      <c r="BM72" s="56">
        <v>0</v>
      </c>
      <c r="BN72" s="56">
        <v>0</v>
      </c>
      <c r="BO72" s="56">
        <v>0</v>
      </c>
      <c r="BP72" s="56">
        <v>0</v>
      </c>
      <c r="BQ72" s="56">
        <v>0</v>
      </c>
      <c r="BR72" s="56">
        <v>0</v>
      </c>
      <c r="BS72" s="56">
        <v>0</v>
      </c>
      <c r="BT72" s="56">
        <v>0</v>
      </c>
      <c r="BU72" s="56">
        <v>0</v>
      </c>
      <c r="BV72" s="56">
        <v>0</v>
      </c>
      <c r="BW72" s="56">
        <v>0</v>
      </c>
      <c r="BX72" s="56">
        <v>0</v>
      </c>
      <c r="BY72" s="56">
        <v>0</v>
      </c>
      <c r="BZ72" s="56">
        <v>0</v>
      </c>
      <c r="CA72" s="56">
        <v>0</v>
      </c>
      <c r="CB72" s="56">
        <v>0</v>
      </c>
      <c r="CC72" s="56">
        <v>0</v>
      </c>
      <c r="CD72" s="56">
        <v>0</v>
      </c>
      <c r="CE72" s="56">
        <v>0</v>
      </c>
      <c r="CF72" s="56">
        <v>0</v>
      </c>
      <c r="CG72" s="56">
        <v>0</v>
      </c>
      <c r="CH72" s="56">
        <v>0</v>
      </c>
      <c r="CI72" s="56">
        <v>0</v>
      </c>
      <c r="CJ72" s="56">
        <v>0</v>
      </c>
      <c r="CK72" s="56">
        <v>0</v>
      </c>
      <c r="CL72" s="56">
        <v>0</v>
      </c>
      <c r="CM72" s="56">
        <v>0</v>
      </c>
      <c r="CN72" s="56">
        <v>0</v>
      </c>
      <c r="CO72" s="56">
        <v>0</v>
      </c>
      <c r="CP72" s="56">
        <v>0</v>
      </c>
      <c r="CQ72" s="56">
        <v>0</v>
      </c>
      <c r="CR72" s="56">
        <v>0</v>
      </c>
      <c r="CS72" s="56">
        <v>0</v>
      </c>
      <c r="CT72" s="56">
        <v>0</v>
      </c>
      <c r="CU72" s="56">
        <v>0</v>
      </c>
      <c r="CV72" s="56">
        <v>0</v>
      </c>
      <c r="CW72" s="56">
        <v>0</v>
      </c>
      <c r="CX72" s="56">
        <v>0</v>
      </c>
      <c r="CY72" s="56">
        <v>0</v>
      </c>
      <c r="CZ72" s="56">
        <v>0</v>
      </c>
      <c r="DA72" s="56">
        <v>0</v>
      </c>
      <c r="DB72" s="56">
        <v>0</v>
      </c>
      <c r="DC72" s="56">
        <v>0</v>
      </c>
      <c r="DE72" s="71">
        <f t="shared" si="41"/>
        <v>0</v>
      </c>
      <c r="DF72" s="71">
        <f t="shared" si="19"/>
        <v>0</v>
      </c>
      <c r="DG72" s="1">
        <f t="shared" si="40"/>
        <v>21</v>
      </c>
      <c r="DH72" s="261">
        <v>0</v>
      </c>
    </row>
    <row r="73" spans="1:112" s="1" customFormat="1" ht="15" hidden="1" customHeight="1">
      <c r="A73" s="210">
        <v>61</v>
      </c>
      <c r="B73" s="10" t="str">
        <f>$B$67&amp;"6."</f>
        <v>E.3.6.</v>
      </c>
      <c r="C73" s="274" t="s">
        <v>42</v>
      </c>
      <c r="D73" s="12"/>
      <c r="E73" s="332">
        <v>0.21</v>
      </c>
      <c r="F73" s="106">
        <f>H73+NPV(FD,I73:INDEX(I73:DC73,PAL))</f>
        <v>0</v>
      </c>
      <c r="G73" s="53">
        <f>SUMIF($H$5:$DC$5,"&lt;="&amp;PAL,$H73:$DC73)</f>
        <v>0</v>
      </c>
      <c r="H73" s="56">
        <v>0</v>
      </c>
      <c r="I73" s="56">
        <v>0</v>
      </c>
      <c r="J73" s="56">
        <v>0</v>
      </c>
      <c r="K73" s="56">
        <v>0</v>
      </c>
      <c r="L73" s="56">
        <v>0</v>
      </c>
      <c r="M73" s="56">
        <v>0</v>
      </c>
      <c r="N73" s="56">
        <v>0</v>
      </c>
      <c r="O73" s="56">
        <v>0</v>
      </c>
      <c r="P73" s="56">
        <v>0</v>
      </c>
      <c r="Q73" s="56">
        <v>0</v>
      </c>
      <c r="R73" s="56">
        <v>0</v>
      </c>
      <c r="S73" s="56">
        <v>0</v>
      </c>
      <c r="T73" s="56">
        <v>0</v>
      </c>
      <c r="U73" s="56">
        <v>0</v>
      </c>
      <c r="V73" s="56">
        <v>0</v>
      </c>
      <c r="W73" s="56">
        <v>0</v>
      </c>
      <c r="X73" s="56">
        <v>0</v>
      </c>
      <c r="Y73" s="56">
        <v>0</v>
      </c>
      <c r="Z73" s="56">
        <v>0</v>
      </c>
      <c r="AA73" s="56">
        <v>0</v>
      </c>
      <c r="AB73" s="56">
        <v>0</v>
      </c>
      <c r="AC73" s="56">
        <v>0</v>
      </c>
      <c r="AD73" s="56">
        <v>0</v>
      </c>
      <c r="AE73" s="56">
        <v>0</v>
      </c>
      <c r="AF73" s="56">
        <v>0</v>
      </c>
      <c r="AG73" s="56">
        <v>0</v>
      </c>
      <c r="AH73" s="56">
        <v>0</v>
      </c>
      <c r="AI73" s="56">
        <v>0</v>
      </c>
      <c r="AJ73" s="56">
        <v>0</v>
      </c>
      <c r="AK73" s="56">
        <v>0</v>
      </c>
      <c r="AL73" s="56">
        <v>0</v>
      </c>
      <c r="AM73" s="56">
        <v>0</v>
      </c>
      <c r="AN73" s="56">
        <v>0</v>
      </c>
      <c r="AO73" s="56">
        <v>0</v>
      </c>
      <c r="AP73" s="56">
        <v>0</v>
      </c>
      <c r="AQ73" s="56">
        <v>0</v>
      </c>
      <c r="AR73" s="56">
        <v>0</v>
      </c>
      <c r="AS73" s="56">
        <v>0</v>
      </c>
      <c r="AT73" s="56">
        <v>0</v>
      </c>
      <c r="AU73" s="56">
        <v>0</v>
      </c>
      <c r="AV73" s="56">
        <v>0</v>
      </c>
      <c r="AW73" s="56">
        <v>0</v>
      </c>
      <c r="AX73" s="56">
        <v>0</v>
      </c>
      <c r="AY73" s="56">
        <v>0</v>
      </c>
      <c r="AZ73" s="56">
        <v>0</v>
      </c>
      <c r="BA73" s="56">
        <v>0</v>
      </c>
      <c r="BB73" s="56">
        <v>0</v>
      </c>
      <c r="BC73" s="56">
        <v>0</v>
      </c>
      <c r="BD73" s="56">
        <v>0</v>
      </c>
      <c r="BE73" s="56">
        <v>0</v>
      </c>
      <c r="BF73" s="56">
        <v>0</v>
      </c>
      <c r="BG73" s="56">
        <v>0</v>
      </c>
      <c r="BH73" s="56">
        <v>0</v>
      </c>
      <c r="BI73" s="56">
        <v>0</v>
      </c>
      <c r="BJ73" s="56">
        <v>0</v>
      </c>
      <c r="BK73" s="56">
        <v>0</v>
      </c>
      <c r="BL73" s="56">
        <v>0</v>
      </c>
      <c r="BM73" s="56">
        <v>0</v>
      </c>
      <c r="BN73" s="56">
        <v>0</v>
      </c>
      <c r="BO73" s="56">
        <v>0</v>
      </c>
      <c r="BP73" s="56">
        <v>0</v>
      </c>
      <c r="BQ73" s="56">
        <v>0</v>
      </c>
      <c r="BR73" s="56">
        <v>0</v>
      </c>
      <c r="BS73" s="56">
        <v>0</v>
      </c>
      <c r="BT73" s="56">
        <v>0</v>
      </c>
      <c r="BU73" s="56">
        <v>0</v>
      </c>
      <c r="BV73" s="56">
        <v>0</v>
      </c>
      <c r="BW73" s="56">
        <v>0</v>
      </c>
      <c r="BX73" s="56">
        <v>0</v>
      </c>
      <c r="BY73" s="56">
        <v>0</v>
      </c>
      <c r="BZ73" s="56">
        <v>0</v>
      </c>
      <c r="CA73" s="56">
        <v>0</v>
      </c>
      <c r="CB73" s="56">
        <v>0</v>
      </c>
      <c r="CC73" s="56">
        <v>0</v>
      </c>
      <c r="CD73" s="56">
        <v>0</v>
      </c>
      <c r="CE73" s="56">
        <v>0</v>
      </c>
      <c r="CF73" s="56">
        <v>0</v>
      </c>
      <c r="CG73" s="56">
        <v>0</v>
      </c>
      <c r="CH73" s="56">
        <v>0</v>
      </c>
      <c r="CI73" s="56">
        <v>0</v>
      </c>
      <c r="CJ73" s="56">
        <v>0</v>
      </c>
      <c r="CK73" s="56">
        <v>0</v>
      </c>
      <c r="CL73" s="56">
        <v>0</v>
      </c>
      <c r="CM73" s="56">
        <v>0</v>
      </c>
      <c r="CN73" s="56">
        <v>0</v>
      </c>
      <c r="CO73" s="56">
        <v>0</v>
      </c>
      <c r="CP73" s="56">
        <v>0</v>
      </c>
      <c r="CQ73" s="56">
        <v>0</v>
      </c>
      <c r="CR73" s="56">
        <v>0</v>
      </c>
      <c r="CS73" s="56">
        <v>0</v>
      </c>
      <c r="CT73" s="56">
        <v>0</v>
      </c>
      <c r="CU73" s="56">
        <v>0</v>
      </c>
      <c r="CV73" s="56">
        <v>0</v>
      </c>
      <c r="CW73" s="56">
        <v>0</v>
      </c>
      <c r="CX73" s="56">
        <v>0</v>
      </c>
      <c r="CY73" s="56">
        <v>0</v>
      </c>
      <c r="CZ73" s="56">
        <v>0</v>
      </c>
      <c r="DA73" s="56">
        <v>0</v>
      </c>
      <c r="DB73" s="56">
        <v>0</v>
      </c>
      <c r="DC73" s="56">
        <v>0</v>
      </c>
      <c r="DE73" s="71">
        <f t="shared" si="41"/>
        <v>0</v>
      </c>
      <c r="DF73" s="71">
        <f t="shared" si="19"/>
        <v>0</v>
      </c>
      <c r="DG73" s="1">
        <f t="shared" si="40"/>
        <v>21</v>
      </c>
      <c r="DH73" s="261">
        <v>0</v>
      </c>
    </row>
    <row r="74" spans="1:112" s="1" customFormat="1" ht="15" hidden="1" customHeight="1">
      <c r="A74" s="210">
        <v>62</v>
      </c>
      <c r="B74" s="10" t="str">
        <f>$B$67&amp;"7."</f>
        <v>E.3.7.</v>
      </c>
      <c r="C74" s="274" t="s">
        <v>42</v>
      </c>
      <c r="D74" s="12"/>
      <c r="E74" s="332">
        <v>0.21</v>
      </c>
      <c r="F74" s="106">
        <f>H74+NPV(FD,I74:INDEX(I74:DC74,PAL))</f>
        <v>0</v>
      </c>
      <c r="G74" s="53">
        <f>SUMIF($H$5:$DC$5,"&lt;="&amp;PAL,$H74:$DC74)</f>
        <v>0</v>
      </c>
      <c r="H74" s="56">
        <v>0</v>
      </c>
      <c r="I74" s="56">
        <v>0</v>
      </c>
      <c r="J74" s="56">
        <v>0</v>
      </c>
      <c r="K74" s="56">
        <v>0</v>
      </c>
      <c r="L74" s="56">
        <v>0</v>
      </c>
      <c r="M74" s="56">
        <v>0</v>
      </c>
      <c r="N74" s="56">
        <v>0</v>
      </c>
      <c r="O74" s="56">
        <v>0</v>
      </c>
      <c r="P74" s="56">
        <v>0</v>
      </c>
      <c r="Q74" s="56">
        <v>0</v>
      </c>
      <c r="R74" s="56">
        <v>0</v>
      </c>
      <c r="S74" s="56">
        <v>0</v>
      </c>
      <c r="T74" s="56">
        <v>0</v>
      </c>
      <c r="U74" s="56">
        <v>0</v>
      </c>
      <c r="V74" s="56">
        <v>0</v>
      </c>
      <c r="W74" s="56">
        <v>0</v>
      </c>
      <c r="X74" s="56">
        <v>0</v>
      </c>
      <c r="Y74" s="56">
        <v>0</v>
      </c>
      <c r="Z74" s="56">
        <v>0</v>
      </c>
      <c r="AA74" s="56">
        <v>0</v>
      </c>
      <c r="AB74" s="56">
        <v>0</v>
      </c>
      <c r="AC74" s="56">
        <v>0</v>
      </c>
      <c r="AD74" s="56">
        <v>0</v>
      </c>
      <c r="AE74" s="56">
        <v>0</v>
      </c>
      <c r="AF74" s="56">
        <v>0</v>
      </c>
      <c r="AG74" s="56">
        <v>0</v>
      </c>
      <c r="AH74" s="56">
        <v>0</v>
      </c>
      <c r="AI74" s="56">
        <v>0</v>
      </c>
      <c r="AJ74" s="56">
        <v>0</v>
      </c>
      <c r="AK74" s="56">
        <v>0</v>
      </c>
      <c r="AL74" s="56">
        <v>0</v>
      </c>
      <c r="AM74" s="56">
        <v>0</v>
      </c>
      <c r="AN74" s="56">
        <v>0</v>
      </c>
      <c r="AO74" s="56">
        <v>0</v>
      </c>
      <c r="AP74" s="56">
        <v>0</v>
      </c>
      <c r="AQ74" s="56">
        <v>0</v>
      </c>
      <c r="AR74" s="56">
        <v>0</v>
      </c>
      <c r="AS74" s="56">
        <v>0</v>
      </c>
      <c r="AT74" s="56">
        <v>0</v>
      </c>
      <c r="AU74" s="56">
        <v>0</v>
      </c>
      <c r="AV74" s="56">
        <v>0</v>
      </c>
      <c r="AW74" s="56">
        <v>0</v>
      </c>
      <c r="AX74" s="56">
        <v>0</v>
      </c>
      <c r="AY74" s="56">
        <v>0</v>
      </c>
      <c r="AZ74" s="56">
        <v>0</v>
      </c>
      <c r="BA74" s="56">
        <v>0</v>
      </c>
      <c r="BB74" s="56">
        <v>0</v>
      </c>
      <c r="BC74" s="56">
        <v>0</v>
      </c>
      <c r="BD74" s="56">
        <v>0</v>
      </c>
      <c r="BE74" s="56">
        <v>0</v>
      </c>
      <c r="BF74" s="56">
        <v>0</v>
      </c>
      <c r="BG74" s="56">
        <v>0</v>
      </c>
      <c r="BH74" s="56">
        <v>0</v>
      </c>
      <c r="BI74" s="56">
        <v>0</v>
      </c>
      <c r="BJ74" s="56">
        <v>0</v>
      </c>
      <c r="BK74" s="56">
        <v>0</v>
      </c>
      <c r="BL74" s="56">
        <v>0</v>
      </c>
      <c r="BM74" s="56">
        <v>0</v>
      </c>
      <c r="BN74" s="56">
        <v>0</v>
      </c>
      <c r="BO74" s="56">
        <v>0</v>
      </c>
      <c r="BP74" s="56">
        <v>0</v>
      </c>
      <c r="BQ74" s="56">
        <v>0</v>
      </c>
      <c r="BR74" s="56">
        <v>0</v>
      </c>
      <c r="BS74" s="56">
        <v>0</v>
      </c>
      <c r="BT74" s="56">
        <v>0</v>
      </c>
      <c r="BU74" s="56">
        <v>0</v>
      </c>
      <c r="BV74" s="56">
        <v>0</v>
      </c>
      <c r="BW74" s="56">
        <v>0</v>
      </c>
      <c r="BX74" s="56">
        <v>0</v>
      </c>
      <c r="BY74" s="56">
        <v>0</v>
      </c>
      <c r="BZ74" s="56">
        <v>0</v>
      </c>
      <c r="CA74" s="56">
        <v>0</v>
      </c>
      <c r="CB74" s="56">
        <v>0</v>
      </c>
      <c r="CC74" s="56">
        <v>0</v>
      </c>
      <c r="CD74" s="56">
        <v>0</v>
      </c>
      <c r="CE74" s="56">
        <v>0</v>
      </c>
      <c r="CF74" s="56">
        <v>0</v>
      </c>
      <c r="CG74" s="56">
        <v>0</v>
      </c>
      <c r="CH74" s="56">
        <v>0</v>
      </c>
      <c r="CI74" s="56">
        <v>0</v>
      </c>
      <c r="CJ74" s="56">
        <v>0</v>
      </c>
      <c r="CK74" s="56">
        <v>0</v>
      </c>
      <c r="CL74" s="56">
        <v>0</v>
      </c>
      <c r="CM74" s="56">
        <v>0</v>
      </c>
      <c r="CN74" s="56">
        <v>0</v>
      </c>
      <c r="CO74" s="56">
        <v>0</v>
      </c>
      <c r="CP74" s="56">
        <v>0</v>
      </c>
      <c r="CQ74" s="56">
        <v>0</v>
      </c>
      <c r="CR74" s="56">
        <v>0</v>
      </c>
      <c r="CS74" s="56">
        <v>0</v>
      </c>
      <c r="CT74" s="56">
        <v>0</v>
      </c>
      <c r="CU74" s="56">
        <v>0</v>
      </c>
      <c r="CV74" s="56">
        <v>0</v>
      </c>
      <c r="CW74" s="56">
        <v>0</v>
      </c>
      <c r="CX74" s="56">
        <v>0</v>
      </c>
      <c r="CY74" s="56">
        <v>0</v>
      </c>
      <c r="CZ74" s="56">
        <v>0</v>
      </c>
      <c r="DA74" s="56">
        <v>0</v>
      </c>
      <c r="DB74" s="56">
        <v>0</v>
      </c>
      <c r="DC74" s="56">
        <v>0</v>
      </c>
      <c r="DE74" s="71">
        <f t="shared" si="41"/>
        <v>0</v>
      </c>
      <c r="DF74" s="71">
        <f t="shared" si="19"/>
        <v>0</v>
      </c>
      <c r="DG74" s="1">
        <f t="shared" si="40"/>
        <v>21</v>
      </c>
      <c r="DH74" s="261">
        <v>0</v>
      </c>
    </row>
    <row r="75" spans="1:112" s="1" customFormat="1" ht="15" hidden="1" customHeight="1">
      <c r="A75" s="210">
        <v>63</v>
      </c>
      <c r="B75" s="10" t="str">
        <f>$B$67&amp;"8."</f>
        <v>E.3.8.</v>
      </c>
      <c r="C75" s="274" t="s">
        <v>42</v>
      </c>
      <c r="D75" s="12"/>
      <c r="E75" s="332">
        <v>0.21</v>
      </c>
      <c r="F75" s="106">
        <f>H75+NPV(FD,I75:INDEX(I75:DC75,PAL))</f>
        <v>0</v>
      </c>
      <c r="G75" s="53">
        <f>SUMIF($H$5:$DC$5,"&lt;="&amp;PAL,$H75:$DC75)</f>
        <v>0</v>
      </c>
      <c r="H75" s="56">
        <v>0</v>
      </c>
      <c r="I75" s="56">
        <v>0</v>
      </c>
      <c r="J75" s="56">
        <v>0</v>
      </c>
      <c r="K75" s="56">
        <v>0</v>
      </c>
      <c r="L75" s="56">
        <v>0</v>
      </c>
      <c r="M75" s="56">
        <v>0</v>
      </c>
      <c r="N75" s="56">
        <v>0</v>
      </c>
      <c r="O75" s="56">
        <v>0</v>
      </c>
      <c r="P75" s="56">
        <v>0</v>
      </c>
      <c r="Q75" s="56">
        <v>0</v>
      </c>
      <c r="R75" s="56">
        <v>0</v>
      </c>
      <c r="S75" s="56">
        <v>0</v>
      </c>
      <c r="T75" s="56">
        <v>0</v>
      </c>
      <c r="U75" s="56">
        <v>0</v>
      </c>
      <c r="V75" s="56">
        <v>0</v>
      </c>
      <c r="W75" s="56">
        <v>0</v>
      </c>
      <c r="X75" s="56">
        <v>0</v>
      </c>
      <c r="Y75" s="56">
        <v>0</v>
      </c>
      <c r="Z75" s="56">
        <v>0</v>
      </c>
      <c r="AA75" s="56">
        <v>0</v>
      </c>
      <c r="AB75" s="56">
        <v>0</v>
      </c>
      <c r="AC75" s="56">
        <v>0</v>
      </c>
      <c r="AD75" s="56">
        <v>0</v>
      </c>
      <c r="AE75" s="56">
        <v>0</v>
      </c>
      <c r="AF75" s="56">
        <v>0</v>
      </c>
      <c r="AG75" s="56">
        <v>0</v>
      </c>
      <c r="AH75" s="56">
        <v>0</v>
      </c>
      <c r="AI75" s="56">
        <v>0</v>
      </c>
      <c r="AJ75" s="56">
        <v>0</v>
      </c>
      <c r="AK75" s="56">
        <v>0</v>
      </c>
      <c r="AL75" s="56">
        <v>0</v>
      </c>
      <c r="AM75" s="56">
        <v>0</v>
      </c>
      <c r="AN75" s="56">
        <v>0</v>
      </c>
      <c r="AO75" s="56">
        <v>0</v>
      </c>
      <c r="AP75" s="56">
        <v>0</v>
      </c>
      <c r="AQ75" s="56">
        <v>0</v>
      </c>
      <c r="AR75" s="56">
        <v>0</v>
      </c>
      <c r="AS75" s="56">
        <v>0</v>
      </c>
      <c r="AT75" s="56">
        <v>0</v>
      </c>
      <c r="AU75" s="56">
        <v>0</v>
      </c>
      <c r="AV75" s="56">
        <v>0</v>
      </c>
      <c r="AW75" s="56">
        <v>0</v>
      </c>
      <c r="AX75" s="56">
        <v>0</v>
      </c>
      <c r="AY75" s="56">
        <v>0</v>
      </c>
      <c r="AZ75" s="56">
        <v>0</v>
      </c>
      <c r="BA75" s="56">
        <v>0</v>
      </c>
      <c r="BB75" s="56">
        <v>0</v>
      </c>
      <c r="BC75" s="56">
        <v>0</v>
      </c>
      <c r="BD75" s="56">
        <v>0</v>
      </c>
      <c r="BE75" s="56">
        <v>0</v>
      </c>
      <c r="BF75" s="56">
        <v>0</v>
      </c>
      <c r="BG75" s="56">
        <v>0</v>
      </c>
      <c r="BH75" s="56">
        <v>0</v>
      </c>
      <c r="BI75" s="56">
        <v>0</v>
      </c>
      <c r="BJ75" s="56">
        <v>0</v>
      </c>
      <c r="BK75" s="56">
        <v>0</v>
      </c>
      <c r="BL75" s="56">
        <v>0</v>
      </c>
      <c r="BM75" s="56">
        <v>0</v>
      </c>
      <c r="BN75" s="56">
        <v>0</v>
      </c>
      <c r="BO75" s="56">
        <v>0</v>
      </c>
      <c r="BP75" s="56">
        <v>0</v>
      </c>
      <c r="BQ75" s="56">
        <v>0</v>
      </c>
      <c r="BR75" s="56">
        <v>0</v>
      </c>
      <c r="BS75" s="56">
        <v>0</v>
      </c>
      <c r="BT75" s="56">
        <v>0</v>
      </c>
      <c r="BU75" s="56">
        <v>0</v>
      </c>
      <c r="BV75" s="56">
        <v>0</v>
      </c>
      <c r="BW75" s="56">
        <v>0</v>
      </c>
      <c r="BX75" s="56">
        <v>0</v>
      </c>
      <c r="BY75" s="56">
        <v>0</v>
      </c>
      <c r="BZ75" s="56">
        <v>0</v>
      </c>
      <c r="CA75" s="56">
        <v>0</v>
      </c>
      <c r="CB75" s="56">
        <v>0</v>
      </c>
      <c r="CC75" s="56">
        <v>0</v>
      </c>
      <c r="CD75" s="56">
        <v>0</v>
      </c>
      <c r="CE75" s="56">
        <v>0</v>
      </c>
      <c r="CF75" s="56">
        <v>0</v>
      </c>
      <c r="CG75" s="56">
        <v>0</v>
      </c>
      <c r="CH75" s="56">
        <v>0</v>
      </c>
      <c r="CI75" s="56">
        <v>0</v>
      </c>
      <c r="CJ75" s="56">
        <v>0</v>
      </c>
      <c r="CK75" s="56">
        <v>0</v>
      </c>
      <c r="CL75" s="56">
        <v>0</v>
      </c>
      <c r="CM75" s="56">
        <v>0</v>
      </c>
      <c r="CN75" s="56">
        <v>0</v>
      </c>
      <c r="CO75" s="56">
        <v>0</v>
      </c>
      <c r="CP75" s="56">
        <v>0</v>
      </c>
      <c r="CQ75" s="56">
        <v>0</v>
      </c>
      <c r="CR75" s="56">
        <v>0</v>
      </c>
      <c r="CS75" s="56">
        <v>0</v>
      </c>
      <c r="CT75" s="56">
        <v>0</v>
      </c>
      <c r="CU75" s="56">
        <v>0</v>
      </c>
      <c r="CV75" s="56">
        <v>0</v>
      </c>
      <c r="CW75" s="56">
        <v>0</v>
      </c>
      <c r="CX75" s="56">
        <v>0</v>
      </c>
      <c r="CY75" s="56">
        <v>0</v>
      </c>
      <c r="CZ75" s="56">
        <v>0</v>
      </c>
      <c r="DA75" s="56">
        <v>0</v>
      </c>
      <c r="DB75" s="56">
        <v>0</v>
      </c>
      <c r="DC75" s="56">
        <v>0</v>
      </c>
      <c r="DE75" s="71">
        <f t="shared" si="41"/>
        <v>0</v>
      </c>
      <c r="DF75" s="71">
        <f t="shared" si="19"/>
        <v>0</v>
      </c>
      <c r="DG75" s="1">
        <f t="shared" si="40"/>
        <v>21</v>
      </c>
      <c r="DH75" s="261">
        <v>0</v>
      </c>
    </row>
    <row r="76" spans="1:112" s="1" customFormat="1" ht="15" hidden="1" customHeight="1">
      <c r="A76" s="210">
        <v>64</v>
      </c>
      <c r="B76" s="10" t="str">
        <f>$B$67&amp;"9."</f>
        <v>E.3.9.</v>
      </c>
      <c r="C76" s="267" t="s">
        <v>155</v>
      </c>
      <c r="D76" s="10"/>
      <c r="E76" s="332">
        <v>0.21</v>
      </c>
      <c r="F76" s="106">
        <f>H76+NPV(FD,I76:INDEX(I76:DC76,PAL))</f>
        <v>0</v>
      </c>
      <c r="G76" s="53">
        <f>SUMIF($H$5:$DC$5,"&lt;="&amp;PAL,$H76:$DC76)</f>
        <v>0</v>
      </c>
      <c r="H76" s="276">
        <v>0</v>
      </c>
      <c r="I76" s="276">
        <v>0</v>
      </c>
      <c r="J76" s="276">
        <v>0</v>
      </c>
      <c r="K76" s="276">
        <v>0</v>
      </c>
      <c r="L76" s="276">
        <v>0</v>
      </c>
      <c r="M76" s="276">
        <v>0</v>
      </c>
      <c r="N76" s="276">
        <v>0</v>
      </c>
      <c r="O76" s="276">
        <v>0</v>
      </c>
      <c r="P76" s="276">
        <v>0</v>
      </c>
      <c r="Q76" s="277">
        <v>0</v>
      </c>
      <c r="R76" s="277">
        <v>0</v>
      </c>
      <c r="S76" s="277">
        <v>0</v>
      </c>
      <c r="T76" s="277">
        <v>0</v>
      </c>
      <c r="U76" s="277">
        <v>0</v>
      </c>
      <c r="V76" s="277">
        <v>0</v>
      </c>
      <c r="W76" s="277">
        <v>0</v>
      </c>
      <c r="X76" s="277">
        <v>0</v>
      </c>
      <c r="Y76" s="277">
        <v>0</v>
      </c>
      <c r="Z76" s="277">
        <v>0</v>
      </c>
      <c r="AA76" s="277">
        <v>0</v>
      </c>
      <c r="AB76" s="277">
        <v>0</v>
      </c>
      <c r="AC76" s="277">
        <v>0</v>
      </c>
      <c r="AD76" s="277">
        <v>0</v>
      </c>
      <c r="AE76" s="277">
        <v>0</v>
      </c>
      <c r="AF76" s="277">
        <v>0</v>
      </c>
      <c r="AG76" s="277">
        <v>0</v>
      </c>
      <c r="AH76" s="277">
        <v>0</v>
      </c>
      <c r="AI76" s="277">
        <v>0</v>
      </c>
      <c r="AJ76" s="277">
        <v>0</v>
      </c>
      <c r="AK76" s="277">
        <v>0</v>
      </c>
      <c r="AL76" s="277">
        <v>0</v>
      </c>
      <c r="AM76" s="277">
        <v>0</v>
      </c>
      <c r="AN76" s="277">
        <v>0</v>
      </c>
      <c r="AO76" s="277">
        <v>0</v>
      </c>
      <c r="AP76" s="277">
        <v>0</v>
      </c>
      <c r="AQ76" s="277">
        <v>0</v>
      </c>
      <c r="AR76" s="277">
        <v>0</v>
      </c>
      <c r="AS76" s="277">
        <v>0</v>
      </c>
      <c r="AT76" s="277">
        <v>0</v>
      </c>
      <c r="AU76" s="277">
        <v>0</v>
      </c>
      <c r="AV76" s="277">
        <v>0</v>
      </c>
      <c r="AW76" s="277">
        <v>0</v>
      </c>
      <c r="AX76" s="277">
        <v>0</v>
      </c>
      <c r="AY76" s="277">
        <v>0</v>
      </c>
      <c r="AZ76" s="277">
        <v>0</v>
      </c>
      <c r="BA76" s="277">
        <v>0</v>
      </c>
      <c r="BB76" s="277">
        <v>0</v>
      </c>
      <c r="BC76" s="277">
        <v>0</v>
      </c>
      <c r="BD76" s="277">
        <v>0</v>
      </c>
      <c r="BE76" s="277">
        <v>0</v>
      </c>
      <c r="BF76" s="277">
        <v>0</v>
      </c>
      <c r="BG76" s="277">
        <v>0</v>
      </c>
      <c r="BH76" s="277">
        <v>0</v>
      </c>
      <c r="BI76" s="277">
        <v>0</v>
      </c>
      <c r="BJ76" s="277">
        <v>0</v>
      </c>
      <c r="BK76" s="277">
        <v>0</v>
      </c>
      <c r="BL76" s="277">
        <v>0</v>
      </c>
      <c r="BM76" s="277">
        <v>0</v>
      </c>
      <c r="BN76" s="277">
        <v>0</v>
      </c>
      <c r="BO76" s="277">
        <v>0</v>
      </c>
      <c r="BP76" s="277">
        <v>0</v>
      </c>
      <c r="BQ76" s="277">
        <v>0</v>
      </c>
      <c r="BR76" s="277">
        <v>0</v>
      </c>
      <c r="BS76" s="277">
        <v>0</v>
      </c>
      <c r="BT76" s="277">
        <v>0</v>
      </c>
      <c r="BU76" s="277">
        <v>0</v>
      </c>
      <c r="BV76" s="277">
        <v>0</v>
      </c>
      <c r="BW76" s="277">
        <v>0</v>
      </c>
      <c r="BX76" s="277">
        <v>0</v>
      </c>
      <c r="BY76" s="277">
        <v>0</v>
      </c>
      <c r="BZ76" s="277">
        <v>0</v>
      </c>
      <c r="CA76" s="277">
        <v>0</v>
      </c>
      <c r="CB76" s="277">
        <v>0</v>
      </c>
      <c r="CC76" s="277">
        <v>0</v>
      </c>
      <c r="CD76" s="277">
        <v>0</v>
      </c>
      <c r="CE76" s="277">
        <v>0</v>
      </c>
      <c r="CF76" s="277">
        <v>0</v>
      </c>
      <c r="CG76" s="277">
        <v>0</v>
      </c>
      <c r="CH76" s="277">
        <v>0</v>
      </c>
      <c r="CI76" s="277">
        <v>0</v>
      </c>
      <c r="CJ76" s="277">
        <v>0</v>
      </c>
      <c r="CK76" s="277">
        <v>0</v>
      </c>
      <c r="CL76" s="277">
        <v>0</v>
      </c>
      <c r="CM76" s="277">
        <v>0</v>
      </c>
      <c r="CN76" s="277">
        <v>0</v>
      </c>
      <c r="CO76" s="277">
        <v>0</v>
      </c>
      <c r="CP76" s="277">
        <v>0</v>
      </c>
      <c r="CQ76" s="277">
        <v>0</v>
      </c>
      <c r="CR76" s="277">
        <v>0</v>
      </c>
      <c r="CS76" s="277">
        <v>0</v>
      </c>
      <c r="CT76" s="277">
        <v>0</v>
      </c>
      <c r="CU76" s="277">
        <v>0</v>
      </c>
      <c r="CV76" s="277">
        <v>0</v>
      </c>
      <c r="CW76" s="277">
        <v>0</v>
      </c>
      <c r="CX76" s="277">
        <v>0</v>
      </c>
      <c r="CY76" s="277">
        <v>0</v>
      </c>
      <c r="CZ76" s="277">
        <v>0</v>
      </c>
      <c r="DA76" s="277">
        <v>0</v>
      </c>
      <c r="DB76" s="277">
        <v>0</v>
      </c>
      <c r="DC76" s="277">
        <v>0</v>
      </c>
      <c r="DE76" s="71">
        <f t="shared" si="41"/>
        <v>0</v>
      </c>
      <c r="DF76" s="71">
        <f t="shared" si="19"/>
        <v>0</v>
      </c>
      <c r="DG76" s="1">
        <f t="shared" si="40"/>
        <v>21</v>
      </c>
      <c r="DH76" s="261">
        <v>0</v>
      </c>
    </row>
    <row r="77" spans="1:112" s="1" customFormat="1" ht="15" hidden="1" customHeight="1">
      <c r="A77" s="210">
        <v>65</v>
      </c>
      <c r="B77" s="10" t="str">
        <f>$B$67&amp;"L."</f>
        <v>E.3.L.</v>
      </c>
      <c r="C77" s="267" t="s">
        <v>16</v>
      </c>
      <c r="D77" s="10"/>
      <c r="E77" s="332">
        <v>0.21</v>
      </c>
      <c r="F77" s="106">
        <f>H77+NPV(FD,I77:INDEX(I77:DC77,PAL))</f>
        <v>0</v>
      </c>
      <c r="G77" s="53">
        <f>SUMIF($H$5:$DC$5,"&lt;="&amp;PAL,$H77:$DC77)</f>
        <v>0</v>
      </c>
      <c r="H77" s="276">
        <v>0</v>
      </c>
      <c r="I77" s="276">
        <v>0</v>
      </c>
      <c r="J77" s="276">
        <v>0</v>
      </c>
      <c r="K77" s="276">
        <v>0</v>
      </c>
      <c r="L77" s="276">
        <v>0</v>
      </c>
      <c r="M77" s="276">
        <v>0</v>
      </c>
      <c r="N77" s="276">
        <v>0</v>
      </c>
      <c r="O77" s="276">
        <v>0</v>
      </c>
      <c r="P77" s="276">
        <v>0</v>
      </c>
      <c r="Q77" s="276">
        <v>0</v>
      </c>
      <c r="R77" s="276">
        <v>0</v>
      </c>
      <c r="S77" s="276">
        <v>0</v>
      </c>
      <c r="T77" s="276">
        <v>0</v>
      </c>
      <c r="U77" s="276">
        <v>0</v>
      </c>
      <c r="V77" s="276">
        <v>0</v>
      </c>
      <c r="W77" s="276">
        <v>0</v>
      </c>
      <c r="X77" s="276">
        <v>0</v>
      </c>
      <c r="Y77" s="276">
        <v>0</v>
      </c>
      <c r="Z77" s="276">
        <v>0</v>
      </c>
      <c r="AA77" s="276">
        <v>0</v>
      </c>
      <c r="AB77" s="277">
        <v>0</v>
      </c>
      <c r="AC77" s="276">
        <v>0</v>
      </c>
      <c r="AD77" s="276">
        <v>0</v>
      </c>
      <c r="AE77" s="276">
        <v>0</v>
      </c>
      <c r="AF77" s="276">
        <v>0</v>
      </c>
      <c r="AG77" s="276">
        <v>0</v>
      </c>
      <c r="AH77" s="276">
        <v>0</v>
      </c>
      <c r="AI77" s="276">
        <v>0</v>
      </c>
      <c r="AJ77" s="276">
        <v>0</v>
      </c>
      <c r="AK77" s="276">
        <v>0</v>
      </c>
      <c r="AL77" s="276">
        <v>0</v>
      </c>
      <c r="AM77" s="276">
        <v>0</v>
      </c>
      <c r="AN77" s="276">
        <v>0</v>
      </c>
      <c r="AO77" s="276">
        <v>0</v>
      </c>
      <c r="AP77" s="276">
        <v>0</v>
      </c>
      <c r="AQ77" s="276">
        <v>0</v>
      </c>
      <c r="AR77" s="276">
        <v>0</v>
      </c>
      <c r="AS77" s="276">
        <v>0</v>
      </c>
      <c r="AT77" s="276">
        <v>0</v>
      </c>
      <c r="AU77" s="276">
        <v>0</v>
      </c>
      <c r="AV77" s="276">
        <v>0</v>
      </c>
      <c r="AW77" s="276">
        <v>0</v>
      </c>
      <c r="AX77" s="276">
        <v>0</v>
      </c>
      <c r="AY77" s="276">
        <v>0</v>
      </c>
      <c r="AZ77" s="276">
        <v>0</v>
      </c>
      <c r="BA77" s="276">
        <v>0</v>
      </c>
      <c r="BB77" s="276">
        <v>0</v>
      </c>
      <c r="BC77" s="276">
        <v>0</v>
      </c>
      <c r="BD77" s="276">
        <v>0</v>
      </c>
      <c r="BE77" s="276">
        <v>0</v>
      </c>
      <c r="BF77" s="276">
        <v>0</v>
      </c>
      <c r="BG77" s="276">
        <v>0</v>
      </c>
      <c r="BH77" s="276">
        <v>0</v>
      </c>
      <c r="BI77" s="276">
        <v>0</v>
      </c>
      <c r="BJ77" s="276">
        <v>0</v>
      </c>
      <c r="BK77" s="276">
        <v>0</v>
      </c>
      <c r="BL77" s="276">
        <v>0</v>
      </c>
      <c r="BM77" s="276">
        <v>0</v>
      </c>
      <c r="BN77" s="276">
        <v>0</v>
      </c>
      <c r="BO77" s="276">
        <v>0</v>
      </c>
      <c r="BP77" s="276">
        <v>0</v>
      </c>
      <c r="BQ77" s="276">
        <v>0</v>
      </c>
      <c r="BR77" s="276">
        <v>0</v>
      </c>
      <c r="BS77" s="276">
        <v>0</v>
      </c>
      <c r="BT77" s="276">
        <v>0</v>
      </c>
      <c r="BU77" s="276">
        <v>0</v>
      </c>
      <c r="BV77" s="276">
        <v>0</v>
      </c>
      <c r="BW77" s="276">
        <v>0</v>
      </c>
      <c r="BX77" s="276">
        <v>0</v>
      </c>
      <c r="BY77" s="276">
        <v>0</v>
      </c>
      <c r="BZ77" s="276">
        <v>0</v>
      </c>
      <c r="CA77" s="276">
        <v>0</v>
      </c>
      <c r="CB77" s="276">
        <v>0</v>
      </c>
      <c r="CC77" s="276">
        <v>0</v>
      </c>
      <c r="CD77" s="276">
        <v>0</v>
      </c>
      <c r="CE77" s="276">
        <v>0</v>
      </c>
      <c r="CF77" s="276">
        <v>0</v>
      </c>
      <c r="CG77" s="276">
        <v>0</v>
      </c>
      <c r="CH77" s="276">
        <v>0</v>
      </c>
      <c r="CI77" s="276">
        <v>0</v>
      </c>
      <c r="CJ77" s="276">
        <v>0</v>
      </c>
      <c r="CK77" s="276">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7">
        <v>0</v>
      </c>
      <c r="DE77" s="71">
        <f t="shared" si="41"/>
        <v>0</v>
      </c>
      <c r="DF77" s="71">
        <f t="shared" ref="DF77:DF129" si="42">COUNTIF($H77:$DC77,"&lt;&gt;0")</f>
        <v>0</v>
      </c>
      <c r="DG77" s="261">
        <f t="shared" si="40"/>
        <v>21</v>
      </c>
      <c r="DH77" s="261">
        <f>DG77/(100+DG77)</f>
        <v>0.17355371900826447</v>
      </c>
    </row>
    <row r="78" spans="1:112" s="1" customFormat="1" ht="14.4">
      <c r="A78" s="210">
        <v>66</v>
      </c>
      <c r="B78" s="57" t="s">
        <v>25</v>
      </c>
      <c r="C78" s="255" t="s">
        <v>435</v>
      </c>
      <c r="D78" s="9"/>
      <c r="E78" s="333"/>
      <c r="F78" s="53">
        <f>SUM(F79:F87)</f>
        <v>0</v>
      </c>
      <c r="G78" s="53">
        <f>SUMIF($H$5:$DC$5,"&lt;="&amp;PAL,$H78:$DC78)</f>
        <v>0</v>
      </c>
      <c r="H78" s="17">
        <f>SUM(H79:H86)+H87</f>
        <v>0</v>
      </c>
      <c r="I78" s="17">
        <f t="shared" ref="I78:AK78" si="43">SUM(I79:I86)+I87</f>
        <v>0</v>
      </c>
      <c r="J78" s="17">
        <f t="shared" si="43"/>
        <v>0</v>
      </c>
      <c r="K78" s="17">
        <f t="shared" si="43"/>
        <v>0</v>
      </c>
      <c r="L78" s="17">
        <f t="shared" si="43"/>
        <v>0</v>
      </c>
      <c r="M78" s="17">
        <f t="shared" si="43"/>
        <v>0</v>
      </c>
      <c r="N78" s="17">
        <f t="shared" si="43"/>
        <v>0</v>
      </c>
      <c r="O78" s="17">
        <f t="shared" si="43"/>
        <v>0</v>
      </c>
      <c r="P78" s="17">
        <f t="shared" si="43"/>
        <v>0</v>
      </c>
      <c r="Q78" s="17">
        <f t="shared" si="43"/>
        <v>0</v>
      </c>
      <c r="R78" s="17">
        <f t="shared" si="43"/>
        <v>0</v>
      </c>
      <c r="S78" s="17">
        <f t="shared" si="43"/>
        <v>0</v>
      </c>
      <c r="T78" s="17">
        <f t="shared" si="43"/>
        <v>0</v>
      </c>
      <c r="U78" s="17">
        <f t="shared" si="43"/>
        <v>0</v>
      </c>
      <c r="V78" s="17">
        <f t="shared" si="43"/>
        <v>0</v>
      </c>
      <c r="W78" s="17">
        <f t="shared" si="43"/>
        <v>0</v>
      </c>
      <c r="X78" s="17">
        <f t="shared" si="43"/>
        <v>0</v>
      </c>
      <c r="Y78" s="17">
        <f t="shared" si="43"/>
        <v>0</v>
      </c>
      <c r="Z78" s="17">
        <f t="shared" si="43"/>
        <v>0</v>
      </c>
      <c r="AA78" s="17">
        <f t="shared" si="43"/>
        <v>0</v>
      </c>
      <c r="AB78" s="17">
        <f t="shared" si="43"/>
        <v>0</v>
      </c>
      <c r="AC78" s="17">
        <f t="shared" si="43"/>
        <v>0</v>
      </c>
      <c r="AD78" s="17">
        <f t="shared" si="43"/>
        <v>0</v>
      </c>
      <c r="AE78" s="17">
        <f t="shared" si="43"/>
        <v>0</v>
      </c>
      <c r="AF78" s="17">
        <f t="shared" si="43"/>
        <v>0</v>
      </c>
      <c r="AG78" s="17">
        <f t="shared" si="43"/>
        <v>0</v>
      </c>
      <c r="AH78" s="17">
        <f t="shared" si="43"/>
        <v>0</v>
      </c>
      <c r="AI78" s="17">
        <f t="shared" si="43"/>
        <v>0</v>
      </c>
      <c r="AJ78" s="17">
        <f t="shared" si="43"/>
        <v>0</v>
      </c>
      <c r="AK78" s="17">
        <f t="shared" si="43"/>
        <v>0</v>
      </c>
      <c r="AL78" s="17">
        <f t="shared" ref="AL78:BQ78" si="44">SUM(AL79:AL86)+AL87</f>
        <v>0</v>
      </c>
      <c r="AM78" s="17">
        <f t="shared" si="44"/>
        <v>0</v>
      </c>
      <c r="AN78" s="17">
        <f t="shared" si="44"/>
        <v>0</v>
      </c>
      <c r="AO78" s="17">
        <f t="shared" si="44"/>
        <v>0</v>
      </c>
      <c r="AP78" s="17">
        <f t="shared" si="44"/>
        <v>0</v>
      </c>
      <c r="AQ78" s="17">
        <f t="shared" si="44"/>
        <v>0</v>
      </c>
      <c r="AR78" s="17">
        <f t="shared" si="44"/>
        <v>0</v>
      </c>
      <c r="AS78" s="17">
        <f t="shared" si="44"/>
        <v>0</v>
      </c>
      <c r="AT78" s="17">
        <f t="shared" si="44"/>
        <v>0</v>
      </c>
      <c r="AU78" s="17">
        <f t="shared" si="44"/>
        <v>0</v>
      </c>
      <c r="AV78" s="17">
        <f t="shared" si="44"/>
        <v>0</v>
      </c>
      <c r="AW78" s="17">
        <f t="shared" si="44"/>
        <v>0</v>
      </c>
      <c r="AX78" s="17">
        <f t="shared" si="44"/>
        <v>0</v>
      </c>
      <c r="AY78" s="17">
        <f t="shared" si="44"/>
        <v>0</v>
      </c>
      <c r="AZ78" s="17">
        <f t="shared" si="44"/>
        <v>0</v>
      </c>
      <c r="BA78" s="17">
        <f t="shared" si="44"/>
        <v>0</v>
      </c>
      <c r="BB78" s="17">
        <f t="shared" si="44"/>
        <v>0</v>
      </c>
      <c r="BC78" s="17">
        <f t="shared" si="44"/>
        <v>0</v>
      </c>
      <c r="BD78" s="17">
        <f t="shared" si="44"/>
        <v>0</v>
      </c>
      <c r="BE78" s="17">
        <f t="shared" si="44"/>
        <v>0</v>
      </c>
      <c r="BF78" s="17">
        <f t="shared" si="44"/>
        <v>0</v>
      </c>
      <c r="BG78" s="17">
        <f t="shared" si="44"/>
        <v>0</v>
      </c>
      <c r="BH78" s="17">
        <f t="shared" si="44"/>
        <v>0</v>
      </c>
      <c r="BI78" s="17">
        <f t="shared" si="44"/>
        <v>0</v>
      </c>
      <c r="BJ78" s="17">
        <f t="shared" si="44"/>
        <v>0</v>
      </c>
      <c r="BK78" s="17">
        <f t="shared" si="44"/>
        <v>0</v>
      </c>
      <c r="BL78" s="17">
        <f t="shared" si="44"/>
        <v>0</v>
      </c>
      <c r="BM78" s="17">
        <f t="shared" si="44"/>
        <v>0</v>
      </c>
      <c r="BN78" s="17">
        <f t="shared" si="44"/>
        <v>0</v>
      </c>
      <c r="BO78" s="17">
        <f t="shared" si="44"/>
        <v>0</v>
      </c>
      <c r="BP78" s="17">
        <f t="shared" si="44"/>
        <v>0</v>
      </c>
      <c r="BQ78" s="17">
        <f t="shared" si="44"/>
        <v>0</v>
      </c>
      <c r="BR78" s="17">
        <f t="shared" ref="BR78:CW78" si="45">SUM(BR79:BR86)+BR87</f>
        <v>0</v>
      </c>
      <c r="BS78" s="17">
        <f t="shared" si="45"/>
        <v>0</v>
      </c>
      <c r="BT78" s="17">
        <f t="shared" si="45"/>
        <v>0</v>
      </c>
      <c r="BU78" s="17">
        <f t="shared" si="45"/>
        <v>0</v>
      </c>
      <c r="BV78" s="17">
        <f t="shared" si="45"/>
        <v>0</v>
      </c>
      <c r="BW78" s="17">
        <f t="shared" si="45"/>
        <v>0</v>
      </c>
      <c r="BX78" s="17">
        <f t="shared" si="45"/>
        <v>0</v>
      </c>
      <c r="BY78" s="17">
        <f t="shared" si="45"/>
        <v>0</v>
      </c>
      <c r="BZ78" s="17">
        <f t="shared" si="45"/>
        <v>0</v>
      </c>
      <c r="CA78" s="17">
        <f t="shared" si="45"/>
        <v>0</v>
      </c>
      <c r="CB78" s="17">
        <f t="shared" si="45"/>
        <v>0</v>
      </c>
      <c r="CC78" s="17">
        <f t="shared" si="45"/>
        <v>0</v>
      </c>
      <c r="CD78" s="17">
        <f t="shared" si="45"/>
        <v>0</v>
      </c>
      <c r="CE78" s="17">
        <f t="shared" si="45"/>
        <v>0</v>
      </c>
      <c r="CF78" s="17">
        <f t="shared" si="45"/>
        <v>0</v>
      </c>
      <c r="CG78" s="17">
        <f t="shared" si="45"/>
        <v>0</v>
      </c>
      <c r="CH78" s="17">
        <f t="shared" si="45"/>
        <v>0</v>
      </c>
      <c r="CI78" s="17">
        <f t="shared" si="45"/>
        <v>0</v>
      </c>
      <c r="CJ78" s="17">
        <f t="shared" si="45"/>
        <v>0</v>
      </c>
      <c r="CK78" s="17">
        <f t="shared" si="45"/>
        <v>0</v>
      </c>
      <c r="CL78" s="17">
        <f t="shared" si="45"/>
        <v>0</v>
      </c>
      <c r="CM78" s="17">
        <f t="shared" si="45"/>
        <v>0</v>
      </c>
      <c r="CN78" s="17">
        <f t="shared" si="45"/>
        <v>0</v>
      </c>
      <c r="CO78" s="17">
        <f t="shared" si="45"/>
        <v>0</v>
      </c>
      <c r="CP78" s="17">
        <f t="shared" si="45"/>
        <v>0</v>
      </c>
      <c r="CQ78" s="17">
        <f t="shared" si="45"/>
        <v>0</v>
      </c>
      <c r="CR78" s="17">
        <f t="shared" si="45"/>
        <v>0</v>
      </c>
      <c r="CS78" s="17">
        <f t="shared" si="45"/>
        <v>0</v>
      </c>
      <c r="CT78" s="17">
        <f t="shared" si="45"/>
        <v>0</v>
      </c>
      <c r="CU78" s="17">
        <f t="shared" si="45"/>
        <v>0</v>
      </c>
      <c r="CV78" s="17">
        <f t="shared" si="45"/>
        <v>0</v>
      </c>
      <c r="CW78" s="17">
        <f t="shared" si="45"/>
        <v>0</v>
      </c>
      <c r="CX78" s="17">
        <f t="shared" ref="CX78:DB78" si="46">SUM(CX79:CX86)+CX87</f>
        <v>0</v>
      </c>
      <c r="CY78" s="17">
        <f t="shared" si="46"/>
        <v>0</v>
      </c>
      <c r="CZ78" s="17">
        <f t="shared" si="46"/>
        <v>0</v>
      </c>
      <c r="DA78" s="17">
        <f t="shared" si="46"/>
        <v>0</v>
      </c>
      <c r="DB78" s="17">
        <f t="shared" si="46"/>
        <v>0</v>
      </c>
      <c r="DC78" s="17">
        <f>SUM(DC79:DC86)+DC87</f>
        <v>0</v>
      </c>
      <c r="DE78" s="71"/>
      <c r="DF78" s="71">
        <f t="shared" si="42"/>
        <v>0</v>
      </c>
    </row>
    <row r="79" spans="1:112" s="1" customFormat="1" ht="14.4" hidden="1">
      <c r="A79" s="210">
        <v>67</v>
      </c>
      <c r="B79" s="10" t="str">
        <f>$B$78&amp;"1."</f>
        <v>F.1.</v>
      </c>
      <c r="C79" s="274" t="s">
        <v>42</v>
      </c>
      <c r="D79" s="12"/>
      <c r="E79" s="332">
        <v>0.21</v>
      </c>
      <c r="F79" s="106">
        <f>H79+NPV(FD,I79:INDEX(I79:DC79,PAL))</f>
        <v>0</v>
      </c>
      <c r="G79" s="53">
        <f>SUMIF($H$5:$DC$5,"&lt;="&amp;PAL,$H79:$DC79)</f>
        <v>0</v>
      </c>
      <c r="H79" s="56">
        <v>0</v>
      </c>
      <c r="I79" s="56">
        <v>0</v>
      </c>
      <c r="J79" s="56">
        <v>0</v>
      </c>
      <c r="K79" s="56">
        <v>0</v>
      </c>
      <c r="L79" s="56">
        <v>0</v>
      </c>
      <c r="M79" s="56">
        <v>0</v>
      </c>
      <c r="N79" s="56">
        <v>0</v>
      </c>
      <c r="O79" s="56">
        <v>0</v>
      </c>
      <c r="P79" s="56">
        <v>0</v>
      </c>
      <c r="Q79" s="56">
        <v>0</v>
      </c>
      <c r="R79" s="56">
        <v>0</v>
      </c>
      <c r="S79" s="56">
        <v>0</v>
      </c>
      <c r="T79" s="56">
        <v>0</v>
      </c>
      <c r="U79" s="56">
        <v>0</v>
      </c>
      <c r="V79" s="56">
        <v>0</v>
      </c>
      <c r="W79" s="56">
        <v>0</v>
      </c>
      <c r="X79" s="56">
        <v>0</v>
      </c>
      <c r="Y79" s="56">
        <v>0</v>
      </c>
      <c r="Z79" s="56">
        <v>0</v>
      </c>
      <c r="AA79" s="56">
        <v>0</v>
      </c>
      <c r="AB79" s="56">
        <v>0</v>
      </c>
      <c r="AC79" s="56">
        <v>0</v>
      </c>
      <c r="AD79" s="56">
        <v>0</v>
      </c>
      <c r="AE79" s="56">
        <v>0</v>
      </c>
      <c r="AF79" s="56">
        <v>0</v>
      </c>
      <c r="AG79" s="56">
        <v>0</v>
      </c>
      <c r="AH79" s="56">
        <v>0</v>
      </c>
      <c r="AI79" s="56">
        <v>0</v>
      </c>
      <c r="AJ79" s="56">
        <v>0</v>
      </c>
      <c r="AK79" s="56">
        <v>0</v>
      </c>
      <c r="AL79" s="56">
        <v>0</v>
      </c>
      <c r="AM79" s="56">
        <v>0</v>
      </c>
      <c r="AN79" s="56">
        <v>0</v>
      </c>
      <c r="AO79" s="56">
        <v>0</v>
      </c>
      <c r="AP79" s="56">
        <v>0</v>
      </c>
      <c r="AQ79" s="56">
        <v>0</v>
      </c>
      <c r="AR79" s="56">
        <v>0</v>
      </c>
      <c r="AS79" s="56">
        <v>0</v>
      </c>
      <c r="AT79" s="56">
        <v>0</v>
      </c>
      <c r="AU79" s="56">
        <v>0</v>
      </c>
      <c r="AV79" s="56">
        <v>0</v>
      </c>
      <c r="AW79" s="56">
        <v>0</v>
      </c>
      <c r="AX79" s="56">
        <v>0</v>
      </c>
      <c r="AY79" s="56">
        <v>0</v>
      </c>
      <c r="AZ79" s="56">
        <v>0</v>
      </c>
      <c r="BA79" s="56">
        <v>0</v>
      </c>
      <c r="BB79" s="56">
        <v>0</v>
      </c>
      <c r="BC79" s="56">
        <v>0</v>
      </c>
      <c r="BD79" s="56">
        <v>0</v>
      </c>
      <c r="BE79" s="56">
        <v>0</v>
      </c>
      <c r="BF79" s="56">
        <v>0</v>
      </c>
      <c r="BG79" s="56">
        <v>0</v>
      </c>
      <c r="BH79" s="56">
        <v>0</v>
      </c>
      <c r="BI79" s="56">
        <v>0</v>
      </c>
      <c r="BJ79" s="56">
        <v>0</v>
      </c>
      <c r="BK79" s="56">
        <v>0</v>
      </c>
      <c r="BL79" s="56">
        <v>0</v>
      </c>
      <c r="BM79" s="56">
        <v>0</v>
      </c>
      <c r="BN79" s="56">
        <v>0</v>
      </c>
      <c r="BO79" s="56">
        <v>0</v>
      </c>
      <c r="BP79" s="56">
        <v>0</v>
      </c>
      <c r="BQ79" s="56">
        <v>0</v>
      </c>
      <c r="BR79" s="56">
        <v>0</v>
      </c>
      <c r="BS79" s="56">
        <v>0</v>
      </c>
      <c r="BT79" s="56">
        <v>0</v>
      </c>
      <c r="BU79" s="56">
        <v>0</v>
      </c>
      <c r="BV79" s="56">
        <v>0</v>
      </c>
      <c r="BW79" s="56">
        <v>0</v>
      </c>
      <c r="BX79" s="56">
        <v>0</v>
      </c>
      <c r="BY79" s="56">
        <v>0</v>
      </c>
      <c r="BZ79" s="56">
        <v>0</v>
      </c>
      <c r="CA79" s="56">
        <v>0</v>
      </c>
      <c r="CB79" s="56">
        <v>0</v>
      </c>
      <c r="CC79" s="56">
        <v>0</v>
      </c>
      <c r="CD79" s="56">
        <v>0</v>
      </c>
      <c r="CE79" s="56">
        <v>0</v>
      </c>
      <c r="CF79" s="56">
        <v>0</v>
      </c>
      <c r="CG79" s="56">
        <v>0</v>
      </c>
      <c r="CH79" s="56">
        <v>0</v>
      </c>
      <c r="CI79" s="56">
        <v>0</v>
      </c>
      <c r="CJ79" s="56">
        <v>0</v>
      </c>
      <c r="CK79" s="56">
        <v>0</v>
      </c>
      <c r="CL79" s="56">
        <v>0</v>
      </c>
      <c r="CM79" s="56">
        <v>0</v>
      </c>
      <c r="CN79" s="56">
        <v>0</v>
      </c>
      <c r="CO79" s="56">
        <v>0</v>
      </c>
      <c r="CP79" s="56">
        <v>0</v>
      </c>
      <c r="CQ79" s="56">
        <v>0</v>
      </c>
      <c r="CR79" s="56">
        <v>0</v>
      </c>
      <c r="CS79" s="56">
        <v>0</v>
      </c>
      <c r="CT79" s="56">
        <v>0</v>
      </c>
      <c r="CU79" s="56">
        <v>0</v>
      </c>
      <c r="CV79" s="56">
        <v>0</v>
      </c>
      <c r="CW79" s="56">
        <v>0</v>
      </c>
      <c r="CX79" s="56">
        <v>0</v>
      </c>
      <c r="CY79" s="56">
        <v>0</v>
      </c>
      <c r="CZ79" s="56">
        <v>0</v>
      </c>
      <c r="DA79" s="56">
        <v>0</v>
      </c>
      <c r="DB79" s="56">
        <v>0</v>
      </c>
      <c r="DC79" s="56">
        <v>0</v>
      </c>
      <c r="DE79" s="71">
        <f>COUNTBLANK(H79:DC79)</f>
        <v>0</v>
      </c>
      <c r="DF79" s="71">
        <f t="shared" si="42"/>
        <v>0</v>
      </c>
      <c r="DG79" s="1">
        <f t="shared" ref="DG79:DG88" si="47">IF(ISNUMBER(E79),E79*100,0)</f>
        <v>21</v>
      </c>
      <c r="DH79" s="261">
        <v>0</v>
      </c>
    </row>
    <row r="80" spans="1:112" s="1" customFormat="1" ht="15" hidden="1" customHeight="1">
      <c r="A80" s="210">
        <v>68</v>
      </c>
      <c r="B80" s="10" t="str">
        <f>$B$78&amp;"2."</f>
        <v>F.2.</v>
      </c>
      <c r="C80" s="274" t="s">
        <v>42</v>
      </c>
      <c r="D80" s="12"/>
      <c r="E80" s="332">
        <v>0.21</v>
      </c>
      <c r="F80" s="106">
        <f>H80+NPV(FD,I80:INDEX(I80:DC80,PAL))</f>
        <v>0</v>
      </c>
      <c r="G80" s="53">
        <f>SUMIF($H$5:$DC$5,"&lt;="&amp;PAL,$H80:$DC80)</f>
        <v>0</v>
      </c>
      <c r="H80" s="56">
        <v>0</v>
      </c>
      <c r="I80" s="56">
        <v>0</v>
      </c>
      <c r="J80" s="56">
        <v>0</v>
      </c>
      <c r="K80" s="56">
        <v>0</v>
      </c>
      <c r="L80" s="56">
        <v>0</v>
      </c>
      <c r="M80" s="56">
        <v>0</v>
      </c>
      <c r="N80" s="56">
        <v>0</v>
      </c>
      <c r="O80" s="56">
        <v>0</v>
      </c>
      <c r="P80" s="56">
        <v>0</v>
      </c>
      <c r="Q80" s="56">
        <v>0</v>
      </c>
      <c r="R80" s="56">
        <v>0</v>
      </c>
      <c r="S80" s="56">
        <v>0</v>
      </c>
      <c r="T80" s="56">
        <v>0</v>
      </c>
      <c r="U80" s="56">
        <v>0</v>
      </c>
      <c r="V80" s="56">
        <v>0</v>
      </c>
      <c r="W80" s="56">
        <v>0</v>
      </c>
      <c r="X80" s="56">
        <v>0</v>
      </c>
      <c r="Y80" s="56">
        <v>0</v>
      </c>
      <c r="Z80" s="56">
        <v>0</v>
      </c>
      <c r="AA80" s="56">
        <v>0</v>
      </c>
      <c r="AB80" s="56">
        <v>0</v>
      </c>
      <c r="AC80" s="56">
        <v>0</v>
      </c>
      <c r="AD80" s="56">
        <v>0</v>
      </c>
      <c r="AE80" s="56">
        <v>0</v>
      </c>
      <c r="AF80" s="56">
        <v>0</v>
      </c>
      <c r="AG80" s="56">
        <v>0</v>
      </c>
      <c r="AH80" s="56">
        <v>0</v>
      </c>
      <c r="AI80" s="56">
        <v>0</v>
      </c>
      <c r="AJ80" s="56">
        <v>0</v>
      </c>
      <c r="AK80" s="56">
        <v>0</v>
      </c>
      <c r="AL80" s="56">
        <v>0</v>
      </c>
      <c r="AM80" s="56">
        <v>0</v>
      </c>
      <c r="AN80" s="56">
        <v>0</v>
      </c>
      <c r="AO80" s="56">
        <v>0</v>
      </c>
      <c r="AP80" s="56">
        <v>0</v>
      </c>
      <c r="AQ80" s="56">
        <v>0</v>
      </c>
      <c r="AR80" s="56">
        <v>0</v>
      </c>
      <c r="AS80" s="56">
        <v>0</v>
      </c>
      <c r="AT80" s="56">
        <v>0</v>
      </c>
      <c r="AU80" s="56">
        <v>0</v>
      </c>
      <c r="AV80" s="56">
        <v>0</v>
      </c>
      <c r="AW80" s="56">
        <v>0</v>
      </c>
      <c r="AX80" s="56">
        <v>0</v>
      </c>
      <c r="AY80" s="56">
        <v>0</v>
      </c>
      <c r="AZ80" s="56">
        <v>0</v>
      </c>
      <c r="BA80" s="56">
        <v>0</v>
      </c>
      <c r="BB80" s="56">
        <v>0</v>
      </c>
      <c r="BC80" s="56">
        <v>0</v>
      </c>
      <c r="BD80" s="56">
        <v>0</v>
      </c>
      <c r="BE80" s="56">
        <v>0</v>
      </c>
      <c r="BF80" s="56">
        <v>0</v>
      </c>
      <c r="BG80" s="56">
        <v>0</v>
      </c>
      <c r="BH80" s="56">
        <v>0</v>
      </c>
      <c r="BI80" s="56">
        <v>0</v>
      </c>
      <c r="BJ80" s="56">
        <v>0</v>
      </c>
      <c r="BK80" s="56">
        <v>0</v>
      </c>
      <c r="BL80" s="56">
        <v>0</v>
      </c>
      <c r="BM80" s="56">
        <v>0</v>
      </c>
      <c r="BN80" s="56">
        <v>0</v>
      </c>
      <c r="BO80" s="56">
        <v>0</v>
      </c>
      <c r="BP80" s="56">
        <v>0</v>
      </c>
      <c r="BQ80" s="56">
        <v>0</v>
      </c>
      <c r="BR80" s="56">
        <v>0</v>
      </c>
      <c r="BS80" s="56">
        <v>0</v>
      </c>
      <c r="BT80" s="56">
        <v>0</v>
      </c>
      <c r="BU80" s="56">
        <v>0</v>
      </c>
      <c r="BV80" s="56">
        <v>0</v>
      </c>
      <c r="BW80" s="56">
        <v>0</v>
      </c>
      <c r="BX80" s="56">
        <v>0</v>
      </c>
      <c r="BY80" s="56">
        <v>0</v>
      </c>
      <c r="BZ80" s="56">
        <v>0</v>
      </c>
      <c r="CA80" s="56">
        <v>0</v>
      </c>
      <c r="CB80" s="56">
        <v>0</v>
      </c>
      <c r="CC80" s="56">
        <v>0</v>
      </c>
      <c r="CD80" s="56">
        <v>0</v>
      </c>
      <c r="CE80" s="56">
        <v>0</v>
      </c>
      <c r="CF80" s="56">
        <v>0</v>
      </c>
      <c r="CG80" s="56">
        <v>0</v>
      </c>
      <c r="CH80" s="56">
        <v>0</v>
      </c>
      <c r="CI80" s="56">
        <v>0</v>
      </c>
      <c r="CJ80" s="56">
        <v>0</v>
      </c>
      <c r="CK80" s="56">
        <v>0</v>
      </c>
      <c r="CL80" s="56">
        <v>0</v>
      </c>
      <c r="CM80" s="56">
        <v>0</v>
      </c>
      <c r="CN80" s="56">
        <v>0</v>
      </c>
      <c r="CO80" s="56">
        <v>0</v>
      </c>
      <c r="CP80" s="56">
        <v>0</v>
      </c>
      <c r="CQ80" s="56">
        <v>0</v>
      </c>
      <c r="CR80" s="56">
        <v>0</v>
      </c>
      <c r="CS80" s="56">
        <v>0</v>
      </c>
      <c r="CT80" s="56">
        <v>0</v>
      </c>
      <c r="CU80" s="56">
        <v>0</v>
      </c>
      <c r="CV80" s="56">
        <v>0</v>
      </c>
      <c r="CW80" s="56">
        <v>0</v>
      </c>
      <c r="CX80" s="56">
        <v>0</v>
      </c>
      <c r="CY80" s="56">
        <v>0</v>
      </c>
      <c r="CZ80" s="56">
        <v>0</v>
      </c>
      <c r="DA80" s="56">
        <v>0</v>
      </c>
      <c r="DB80" s="56">
        <v>0</v>
      </c>
      <c r="DC80" s="56">
        <v>0</v>
      </c>
      <c r="DE80" s="71">
        <f t="shared" ref="DE80:DE88" si="48">COUNTBLANK(H80:DC80)</f>
        <v>0</v>
      </c>
      <c r="DF80" s="71">
        <f t="shared" si="42"/>
        <v>0</v>
      </c>
      <c r="DG80" s="1">
        <f t="shared" si="47"/>
        <v>21</v>
      </c>
      <c r="DH80" s="261">
        <v>0</v>
      </c>
    </row>
    <row r="81" spans="1:112" s="1" customFormat="1" ht="15" hidden="1" customHeight="1">
      <c r="A81" s="210">
        <v>69</v>
      </c>
      <c r="B81" s="10" t="str">
        <f>$B$78&amp;"3."</f>
        <v>F.3.</v>
      </c>
      <c r="C81" s="274" t="s">
        <v>42</v>
      </c>
      <c r="D81" s="12"/>
      <c r="E81" s="332">
        <v>0.21</v>
      </c>
      <c r="F81" s="106">
        <f>H81+NPV(FD,I81:INDEX(I81:DC81,PAL))</f>
        <v>0</v>
      </c>
      <c r="G81" s="53">
        <f>SUMIF($H$5:$DC$5,"&lt;="&amp;PAL,$H81:$DC81)</f>
        <v>0</v>
      </c>
      <c r="H81" s="56">
        <v>0</v>
      </c>
      <c r="I81" s="56">
        <v>0</v>
      </c>
      <c r="J81" s="56">
        <v>0</v>
      </c>
      <c r="K81" s="56">
        <v>0</v>
      </c>
      <c r="L81" s="56">
        <v>0</v>
      </c>
      <c r="M81" s="56">
        <v>0</v>
      </c>
      <c r="N81" s="56">
        <v>0</v>
      </c>
      <c r="O81" s="56">
        <v>0</v>
      </c>
      <c r="P81" s="56">
        <v>0</v>
      </c>
      <c r="Q81" s="56">
        <v>0</v>
      </c>
      <c r="R81" s="56">
        <v>0</v>
      </c>
      <c r="S81" s="56">
        <v>0</v>
      </c>
      <c r="T81" s="56">
        <v>0</v>
      </c>
      <c r="U81" s="56">
        <v>0</v>
      </c>
      <c r="V81" s="56">
        <v>0</v>
      </c>
      <c r="W81" s="56">
        <v>0</v>
      </c>
      <c r="X81" s="56">
        <v>0</v>
      </c>
      <c r="Y81" s="56">
        <v>0</v>
      </c>
      <c r="Z81" s="56">
        <v>0</v>
      </c>
      <c r="AA81" s="56">
        <v>0</v>
      </c>
      <c r="AB81" s="56">
        <v>0</v>
      </c>
      <c r="AC81" s="56">
        <v>0</v>
      </c>
      <c r="AD81" s="56">
        <v>0</v>
      </c>
      <c r="AE81" s="56">
        <v>0</v>
      </c>
      <c r="AF81" s="56">
        <v>0</v>
      </c>
      <c r="AG81" s="56">
        <v>0</v>
      </c>
      <c r="AH81" s="56">
        <v>0</v>
      </c>
      <c r="AI81" s="56">
        <v>0</v>
      </c>
      <c r="AJ81" s="56">
        <v>0</v>
      </c>
      <c r="AK81" s="56">
        <v>0</v>
      </c>
      <c r="AL81" s="56">
        <v>0</v>
      </c>
      <c r="AM81" s="56">
        <v>0</v>
      </c>
      <c r="AN81" s="56">
        <v>0</v>
      </c>
      <c r="AO81" s="56">
        <v>0</v>
      </c>
      <c r="AP81" s="56">
        <v>0</v>
      </c>
      <c r="AQ81" s="56">
        <v>0</v>
      </c>
      <c r="AR81" s="56">
        <v>0</v>
      </c>
      <c r="AS81" s="56">
        <v>0</v>
      </c>
      <c r="AT81" s="56">
        <v>0</v>
      </c>
      <c r="AU81" s="56">
        <v>0</v>
      </c>
      <c r="AV81" s="56">
        <v>0</v>
      </c>
      <c r="AW81" s="56">
        <v>0</v>
      </c>
      <c r="AX81" s="56">
        <v>0</v>
      </c>
      <c r="AY81" s="56">
        <v>0</v>
      </c>
      <c r="AZ81" s="56">
        <v>0</v>
      </c>
      <c r="BA81" s="56">
        <v>0</v>
      </c>
      <c r="BB81" s="56">
        <v>0</v>
      </c>
      <c r="BC81" s="56">
        <v>0</v>
      </c>
      <c r="BD81" s="56">
        <v>0</v>
      </c>
      <c r="BE81" s="56">
        <v>0</v>
      </c>
      <c r="BF81" s="56">
        <v>0</v>
      </c>
      <c r="BG81" s="56">
        <v>0</v>
      </c>
      <c r="BH81" s="56">
        <v>0</v>
      </c>
      <c r="BI81" s="56">
        <v>0</v>
      </c>
      <c r="BJ81" s="56">
        <v>0</v>
      </c>
      <c r="BK81" s="56">
        <v>0</v>
      </c>
      <c r="BL81" s="56">
        <v>0</v>
      </c>
      <c r="BM81" s="56">
        <v>0</v>
      </c>
      <c r="BN81" s="56">
        <v>0</v>
      </c>
      <c r="BO81" s="56">
        <v>0</v>
      </c>
      <c r="BP81" s="56">
        <v>0</v>
      </c>
      <c r="BQ81" s="56">
        <v>0</v>
      </c>
      <c r="BR81" s="56">
        <v>0</v>
      </c>
      <c r="BS81" s="56">
        <v>0</v>
      </c>
      <c r="BT81" s="56">
        <v>0</v>
      </c>
      <c r="BU81" s="56">
        <v>0</v>
      </c>
      <c r="BV81" s="56">
        <v>0</v>
      </c>
      <c r="BW81" s="56">
        <v>0</v>
      </c>
      <c r="BX81" s="56">
        <v>0</v>
      </c>
      <c r="BY81" s="56">
        <v>0</v>
      </c>
      <c r="BZ81" s="56">
        <v>0</v>
      </c>
      <c r="CA81" s="56">
        <v>0</v>
      </c>
      <c r="CB81" s="56">
        <v>0</v>
      </c>
      <c r="CC81" s="56">
        <v>0</v>
      </c>
      <c r="CD81" s="56">
        <v>0</v>
      </c>
      <c r="CE81" s="56">
        <v>0</v>
      </c>
      <c r="CF81" s="56">
        <v>0</v>
      </c>
      <c r="CG81" s="56">
        <v>0</v>
      </c>
      <c r="CH81" s="56">
        <v>0</v>
      </c>
      <c r="CI81" s="56">
        <v>0</v>
      </c>
      <c r="CJ81" s="56">
        <v>0</v>
      </c>
      <c r="CK81" s="56">
        <v>0</v>
      </c>
      <c r="CL81" s="56">
        <v>0</v>
      </c>
      <c r="CM81" s="56">
        <v>0</v>
      </c>
      <c r="CN81" s="56">
        <v>0</v>
      </c>
      <c r="CO81" s="56">
        <v>0</v>
      </c>
      <c r="CP81" s="56">
        <v>0</v>
      </c>
      <c r="CQ81" s="56">
        <v>0</v>
      </c>
      <c r="CR81" s="56">
        <v>0</v>
      </c>
      <c r="CS81" s="56">
        <v>0</v>
      </c>
      <c r="CT81" s="56">
        <v>0</v>
      </c>
      <c r="CU81" s="56">
        <v>0</v>
      </c>
      <c r="CV81" s="56">
        <v>0</v>
      </c>
      <c r="CW81" s="56">
        <v>0</v>
      </c>
      <c r="CX81" s="56">
        <v>0</v>
      </c>
      <c r="CY81" s="56">
        <v>0</v>
      </c>
      <c r="CZ81" s="56">
        <v>0</v>
      </c>
      <c r="DA81" s="56">
        <v>0</v>
      </c>
      <c r="DB81" s="56">
        <v>0</v>
      </c>
      <c r="DC81" s="56">
        <v>0</v>
      </c>
      <c r="DE81" s="71">
        <f t="shared" si="48"/>
        <v>0</v>
      </c>
      <c r="DF81" s="71">
        <f t="shared" si="42"/>
        <v>0</v>
      </c>
      <c r="DG81" s="1">
        <f t="shared" si="47"/>
        <v>21</v>
      </c>
      <c r="DH81" s="261">
        <v>0</v>
      </c>
    </row>
    <row r="82" spans="1:112" s="1" customFormat="1" ht="15" hidden="1" customHeight="1">
      <c r="A82" s="210">
        <v>70</v>
      </c>
      <c r="B82" s="10" t="str">
        <f>$B$78&amp;"4."</f>
        <v>F.4.</v>
      </c>
      <c r="C82" s="274" t="s">
        <v>42</v>
      </c>
      <c r="D82" s="12"/>
      <c r="E82" s="332">
        <v>0.21</v>
      </c>
      <c r="F82" s="106">
        <f>H82+NPV(FD,I82:INDEX(I82:DC82,PAL))</f>
        <v>0</v>
      </c>
      <c r="G82" s="53">
        <f>SUMIF($H$5:$DC$5,"&lt;="&amp;PAL,$H82:$DC82)</f>
        <v>0</v>
      </c>
      <c r="H82" s="56">
        <v>0</v>
      </c>
      <c r="I82" s="56">
        <v>0</v>
      </c>
      <c r="J82" s="56">
        <v>0</v>
      </c>
      <c r="K82" s="56">
        <v>0</v>
      </c>
      <c r="L82" s="56">
        <v>0</v>
      </c>
      <c r="M82" s="56">
        <v>0</v>
      </c>
      <c r="N82" s="56">
        <v>0</v>
      </c>
      <c r="O82" s="56">
        <v>0</v>
      </c>
      <c r="P82" s="56">
        <v>0</v>
      </c>
      <c r="Q82" s="56">
        <v>0</v>
      </c>
      <c r="R82" s="56">
        <v>0</v>
      </c>
      <c r="S82" s="56">
        <v>0</v>
      </c>
      <c r="T82" s="56">
        <v>0</v>
      </c>
      <c r="U82" s="56">
        <v>0</v>
      </c>
      <c r="V82" s="56">
        <v>0</v>
      </c>
      <c r="W82" s="56">
        <v>0</v>
      </c>
      <c r="X82" s="56">
        <v>0</v>
      </c>
      <c r="Y82" s="56">
        <v>0</v>
      </c>
      <c r="Z82" s="56">
        <v>0</v>
      </c>
      <c r="AA82" s="56">
        <v>0</v>
      </c>
      <c r="AB82" s="56">
        <v>0</v>
      </c>
      <c r="AC82" s="56">
        <v>0</v>
      </c>
      <c r="AD82" s="56">
        <v>0</v>
      </c>
      <c r="AE82" s="56">
        <v>0</v>
      </c>
      <c r="AF82" s="56">
        <v>0</v>
      </c>
      <c r="AG82" s="56">
        <v>0</v>
      </c>
      <c r="AH82" s="56">
        <v>0</v>
      </c>
      <c r="AI82" s="56">
        <v>0</v>
      </c>
      <c r="AJ82" s="56">
        <v>0</v>
      </c>
      <c r="AK82" s="56">
        <v>0</v>
      </c>
      <c r="AL82" s="56">
        <v>0</v>
      </c>
      <c r="AM82" s="56">
        <v>0</v>
      </c>
      <c r="AN82" s="56">
        <v>0</v>
      </c>
      <c r="AO82" s="56">
        <v>0</v>
      </c>
      <c r="AP82" s="56">
        <v>0</v>
      </c>
      <c r="AQ82" s="56">
        <v>0</v>
      </c>
      <c r="AR82" s="56">
        <v>0</v>
      </c>
      <c r="AS82" s="56">
        <v>0</v>
      </c>
      <c r="AT82" s="56">
        <v>0</v>
      </c>
      <c r="AU82" s="56">
        <v>0</v>
      </c>
      <c r="AV82" s="56">
        <v>0</v>
      </c>
      <c r="AW82" s="56">
        <v>0</v>
      </c>
      <c r="AX82" s="56">
        <v>0</v>
      </c>
      <c r="AY82" s="56">
        <v>0</v>
      </c>
      <c r="AZ82" s="56">
        <v>0</v>
      </c>
      <c r="BA82" s="56">
        <v>0</v>
      </c>
      <c r="BB82" s="56">
        <v>0</v>
      </c>
      <c r="BC82" s="56">
        <v>0</v>
      </c>
      <c r="BD82" s="56">
        <v>0</v>
      </c>
      <c r="BE82" s="56">
        <v>0</v>
      </c>
      <c r="BF82" s="56">
        <v>0</v>
      </c>
      <c r="BG82" s="56">
        <v>0</v>
      </c>
      <c r="BH82" s="56">
        <v>0</v>
      </c>
      <c r="BI82" s="56">
        <v>0</v>
      </c>
      <c r="BJ82" s="56">
        <v>0</v>
      </c>
      <c r="BK82" s="56">
        <v>0</v>
      </c>
      <c r="BL82" s="56">
        <v>0</v>
      </c>
      <c r="BM82" s="56">
        <v>0</v>
      </c>
      <c r="BN82" s="56">
        <v>0</v>
      </c>
      <c r="BO82" s="56">
        <v>0</v>
      </c>
      <c r="BP82" s="56">
        <v>0</v>
      </c>
      <c r="BQ82" s="56">
        <v>0</v>
      </c>
      <c r="BR82" s="56">
        <v>0</v>
      </c>
      <c r="BS82" s="56">
        <v>0</v>
      </c>
      <c r="BT82" s="56">
        <v>0</v>
      </c>
      <c r="BU82" s="56">
        <v>0</v>
      </c>
      <c r="BV82" s="56">
        <v>0</v>
      </c>
      <c r="BW82" s="56">
        <v>0</v>
      </c>
      <c r="BX82" s="56">
        <v>0</v>
      </c>
      <c r="BY82" s="56">
        <v>0</v>
      </c>
      <c r="BZ82" s="56">
        <v>0</v>
      </c>
      <c r="CA82" s="56">
        <v>0</v>
      </c>
      <c r="CB82" s="56">
        <v>0</v>
      </c>
      <c r="CC82" s="56">
        <v>0</v>
      </c>
      <c r="CD82" s="56">
        <v>0</v>
      </c>
      <c r="CE82" s="56">
        <v>0</v>
      </c>
      <c r="CF82" s="56">
        <v>0</v>
      </c>
      <c r="CG82" s="56">
        <v>0</v>
      </c>
      <c r="CH82" s="56">
        <v>0</v>
      </c>
      <c r="CI82" s="56">
        <v>0</v>
      </c>
      <c r="CJ82" s="56">
        <v>0</v>
      </c>
      <c r="CK82" s="56">
        <v>0</v>
      </c>
      <c r="CL82" s="56">
        <v>0</v>
      </c>
      <c r="CM82" s="56">
        <v>0</v>
      </c>
      <c r="CN82" s="56">
        <v>0</v>
      </c>
      <c r="CO82" s="56">
        <v>0</v>
      </c>
      <c r="CP82" s="56">
        <v>0</v>
      </c>
      <c r="CQ82" s="56">
        <v>0</v>
      </c>
      <c r="CR82" s="56">
        <v>0</v>
      </c>
      <c r="CS82" s="56">
        <v>0</v>
      </c>
      <c r="CT82" s="56">
        <v>0</v>
      </c>
      <c r="CU82" s="56">
        <v>0</v>
      </c>
      <c r="CV82" s="56">
        <v>0</v>
      </c>
      <c r="CW82" s="56">
        <v>0</v>
      </c>
      <c r="CX82" s="56">
        <v>0</v>
      </c>
      <c r="CY82" s="56">
        <v>0</v>
      </c>
      <c r="CZ82" s="56">
        <v>0</v>
      </c>
      <c r="DA82" s="56">
        <v>0</v>
      </c>
      <c r="DB82" s="56">
        <v>0</v>
      </c>
      <c r="DC82" s="56">
        <v>0</v>
      </c>
      <c r="DE82" s="71">
        <f t="shared" si="48"/>
        <v>0</v>
      </c>
      <c r="DF82" s="71">
        <f t="shared" si="42"/>
        <v>0</v>
      </c>
      <c r="DG82" s="1">
        <f t="shared" si="47"/>
        <v>21</v>
      </c>
      <c r="DH82" s="261">
        <v>0</v>
      </c>
    </row>
    <row r="83" spans="1:112" s="1" customFormat="1" ht="15" hidden="1" customHeight="1">
      <c r="A83" s="210">
        <v>71</v>
      </c>
      <c r="B83" s="10" t="str">
        <f>$B$78&amp;"5."</f>
        <v>F.5.</v>
      </c>
      <c r="C83" s="274" t="s">
        <v>42</v>
      </c>
      <c r="D83" s="12"/>
      <c r="E83" s="332">
        <v>0.21</v>
      </c>
      <c r="F83" s="106">
        <f>H83+NPV(FD,I83:INDEX(I83:DC83,PAL))</f>
        <v>0</v>
      </c>
      <c r="G83" s="53">
        <f>SUMIF($H$5:$DC$5,"&lt;="&amp;PAL,$H83:$DC83)</f>
        <v>0</v>
      </c>
      <c r="H83" s="56">
        <v>0</v>
      </c>
      <c r="I83" s="56">
        <v>0</v>
      </c>
      <c r="J83" s="56">
        <v>0</v>
      </c>
      <c r="K83" s="56">
        <v>0</v>
      </c>
      <c r="L83" s="56">
        <v>0</v>
      </c>
      <c r="M83" s="56">
        <v>0</v>
      </c>
      <c r="N83" s="56">
        <v>0</v>
      </c>
      <c r="O83" s="56">
        <v>0</v>
      </c>
      <c r="P83" s="56">
        <v>0</v>
      </c>
      <c r="Q83" s="56">
        <v>0</v>
      </c>
      <c r="R83" s="56">
        <v>0</v>
      </c>
      <c r="S83" s="56">
        <v>0</v>
      </c>
      <c r="T83" s="56">
        <v>0</v>
      </c>
      <c r="U83" s="56">
        <v>0</v>
      </c>
      <c r="V83" s="56">
        <v>0</v>
      </c>
      <c r="W83" s="56">
        <v>0</v>
      </c>
      <c r="X83" s="56">
        <v>0</v>
      </c>
      <c r="Y83" s="56">
        <v>0</v>
      </c>
      <c r="Z83" s="56">
        <v>0</v>
      </c>
      <c r="AA83" s="56">
        <v>0</v>
      </c>
      <c r="AB83" s="56">
        <v>0</v>
      </c>
      <c r="AC83" s="56">
        <v>0</v>
      </c>
      <c r="AD83" s="56">
        <v>0</v>
      </c>
      <c r="AE83" s="56">
        <v>0</v>
      </c>
      <c r="AF83" s="56">
        <v>0</v>
      </c>
      <c r="AG83" s="56">
        <v>0</v>
      </c>
      <c r="AH83" s="56">
        <v>0</v>
      </c>
      <c r="AI83" s="56">
        <v>0</v>
      </c>
      <c r="AJ83" s="56">
        <v>0</v>
      </c>
      <c r="AK83" s="56">
        <v>0</v>
      </c>
      <c r="AL83" s="56">
        <v>0</v>
      </c>
      <c r="AM83" s="56">
        <v>0</v>
      </c>
      <c r="AN83" s="56">
        <v>0</v>
      </c>
      <c r="AO83" s="56">
        <v>0</v>
      </c>
      <c r="AP83" s="56">
        <v>0</v>
      </c>
      <c r="AQ83" s="56">
        <v>0</v>
      </c>
      <c r="AR83" s="56">
        <v>0</v>
      </c>
      <c r="AS83" s="56">
        <v>0</v>
      </c>
      <c r="AT83" s="56">
        <v>0</v>
      </c>
      <c r="AU83" s="56">
        <v>0</v>
      </c>
      <c r="AV83" s="56">
        <v>0</v>
      </c>
      <c r="AW83" s="56">
        <v>0</v>
      </c>
      <c r="AX83" s="56">
        <v>0</v>
      </c>
      <c r="AY83" s="56">
        <v>0</v>
      </c>
      <c r="AZ83" s="56">
        <v>0</v>
      </c>
      <c r="BA83" s="56">
        <v>0</v>
      </c>
      <c r="BB83" s="56">
        <v>0</v>
      </c>
      <c r="BC83" s="56">
        <v>0</v>
      </c>
      <c r="BD83" s="56">
        <v>0</v>
      </c>
      <c r="BE83" s="56">
        <v>0</v>
      </c>
      <c r="BF83" s="56">
        <v>0</v>
      </c>
      <c r="BG83" s="56">
        <v>0</v>
      </c>
      <c r="BH83" s="56">
        <v>0</v>
      </c>
      <c r="BI83" s="56">
        <v>0</v>
      </c>
      <c r="BJ83" s="56">
        <v>0</v>
      </c>
      <c r="BK83" s="56">
        <v>0</v>
      </c>
      <c r="BL83" s="56">
        <v>0</v>
      </c>
      <c r="BM83" s="56">
        <v>0</v>
      </c>
      <c r="BN83" s="56">
        <v>0</v>
      </c>
      <c r="BO83" s="56">
        <v>0</v>
      </c>
      <c r="BP83" s="56">
        <v>0</v>
      </c>
      <c r="BQ83" s="56">
        <v>0</v>
      </c>
      <c r="BR83" s="56">
        <v>0</v>
      </c>
      <c r="BS83" s="56">
        <v>0</v>
      </c>
      <c r="BT83" s="56">
        <v>0</v>
      </c>
      <c r="BU83" s="56">
        <v>0</v>
      </c>
      <c r="BV83" s="56">
        <v>0</v>
      </c>
      <c r="BW83" s="56">
        <v>0</v>
      </c>
      <c r="BX83" s="56">
        <v>0</v>
      </c>
      <c r="BY83" s="56">
        <v>0</v>
      </c>
      <c r="BZ83" s="56">
        <v>0</v>
      </c>
      <c r="CA83" s="56">
        <v>0</v>
      </c>
      <c r="CB83" s="56">
        <v>0</v>
      </c>
      <c r="CC83" s="56">
        <v>0</v>
      </c>
      <c r="CD83" s="56">
        <v>0</v>
      </c>
      <c r="CE83" s="56">
        <v>0</v>
      </c>
      <c r="CF83" s="56">
        <v>0</v>
      </c>
      <c r="CG83" s="56">
        <v>0</v>
      </c>
      <c r="CH83" s="56">
        <v>0</v>
      </c>
      <c r="CI83" s="56">
        <v>0</v>
      </c>
      <c r="CJ83" s="56">
        <v>0</v>
      </c>
      <c r="CK83" s="56">
        <v>0</v>
      </c>
      <c r="CL83" s="56">
        <v>0</v>
      </c>
      <c r="CM83" s="56">
        <v>0</v>
      </c>
      <c r="CN83" s="56">
        <v>0</v>
      </c>
      <c r="CO83" s="56">
        <v>0</v>
      </c>
      <c r="CP83" s="56">
        <v>0</v>
      </c>
      <c r="CQ83" s="56">
        <v>0</v>
      </c>
      <c r="CR83" s="56">
        <v>0</v>
      </c>
      <c r="CS83" s="56">
        <v>0</v>
      </c>
      <c r="CT83" s="56">
        <v>0</v>
      </c>
      <c r="CU83" s="56">
        <v>0</v>
      </c>
      <c r="CV83" s="56">
        <v>0</v>
      </c>
      <c r="CW83" s="56">
        <v>0</v>
      </c>
      <c r="CX83" s="56">
        <v>0</v>
      </c>
      <c r="CY83" s="56">
        <v>0</v>
      </c>
      <c r="CZ83" s="56">
        <v>0</v>
      </c>
      <c r="DA83" s="56">
        <v>0</v>
      </c>
      <c r="DB83" s="56">
        <v>0</v>
      </c>
      <c r="DC83" s="56">
        <v>0</v>
      </c>
      <c r="DE83" s="71">
        <f t="shared" si="48"/>
        <v>0</v>
      </c>
      <c r="DF83" s="71">
        <f t="shared" si="42"/>
        <v>0</v>
      </c>
      <c r="DG83" s="1">
        <f t="shared" si="47"/>
        <v>21</v>
      </c>
      <c r="DH83" s="261">
        <v>0</v>
      </c>
    </row>
    <row r="84" spans="1:112" s="1" customFormat="1" ht="15" hidden="1" customHeight="1">
      <c r="A84" s="210">
        <v>72</v>
      </c>
      <c r="B84" s="10" t="str">
        <f>$B$78&amp;"6."</f>
        <v>F.6.</v>
      </c>
      <c r="C84" s="274" t="s">
        <v>42</v>
      </c>
      <c r="D84" s="12"/>
      <c r="E84" s="332">
        <v>0.21</v>
      </c>
      <c r="F84" s="106">
        <f>H84+NPV(FD,I84:INDEX(I84:DC84,PAL))</f>
        <v>0</v>
      </c>
      <c r="G84" s="53">
        <f>SUMIF($H$5:$DC$5,"&lt;="&amp;PAL,$H84:$DC84)</f>
        <v>0</v>
      </c>
      <c r="H84" s="56">
        <v>0</v>
      </c>
      <c r="I84" s="56">
        <v>0</v>
      </c>
      <c r="J84" s="56">
        <v>0</v>
      </c>
      <c r="K84" s="56">
        <v>0</v>
      </c>
      <c r="L84" s="56">
        <v>0</v>
      </c>
      <c r="M84" s="56">
        <v>0</v>
      </c>
      <c r="N84" s="56">
        <v>0</v>
      </c>
      <c r="O84" s="56">
        <v>0</v>
      </c>
      <c r="P84" s="56">
        <v>0</v>
      </c>
      <c r="Q84" s="56">
        <v>0</v>
      </c>
      <c r="R84" s="56">
        <v>0</v>
      </c>
      <c r="S84" s="56">
        <v>0</v>
      </c>
      <c r="T84" s="56">
        <v>0</v>
      </c>
      <c r="U84" s="56">
        <v>0</v>
      </c>
      <c r="V84" s="56">
        <v>0</v>
      </c>
      <c r="W84" s="56">
        <v>0</v>
      </c>
      <c r="X84" s="56">
        <v>0</v>
      </c>
      <c r="Y84" s="56">
        <v>0</v>
      </c>
      <c r="Z84" s="56">
        <v>0</v>
      </c>
      <c r="AA84" s="56">
        <v>0</v>
      </c>
      <c r="AB84" s="56">
        <v>0</v>
      </c>
      <c r="AC84" s="56">
        <v>0</v>
      </c>
      <c r="AD84" s="56">
        <v>0</v>
      </c>
      <c r="AE84" s="56">
        <v>0</v>
      </c>
      <c r="AF84" s="56">
        <v>0</v>
      </c>
      <c r="AG84" s="56">
        <v>0</v>
      </c>
      <c r="AH84" s="56">
        <v>0</v>
      </c>
      <c r="AI84" s="56">
        <v>0</v>
      </c>
      <c r="AJ84" s="56">
        <v>0</v>
      </c>
      <c r="AK84" s="56">
        <v>0</v>
      </c>
      <c r="AL84" s="56">
        <v>0</v>
      </c>
      <c r="AM84" s="56">
        <v>0</v>
      </c>
      <c r="AN84" s="56">
        <v>0</v>
      </c>
      <c r="AO84" s="56">
        <v>0</v>
      </c>
      <c r="AP84" s="56">
        <v>0</v>
      </c>
      <c r="AQ84" s="56">
        <v>0</v>
      </c>
      <c r="AR84" s="56">
        <v>0</v>
      </c>
      <c r="AS84" s="56">
        <v>0</v>
      </c>
      <c r="AT84" s="56">
        <v>0</v>
      </c>
      <c r="AU84" s="56">
        <v>0</v>
      </c>
      <c r="AV84" s="56">
        <v>0</v>
      </c>
      <c r="AW84" s="56">
        <v>0</v>
      </c>
      <c r="AX84" s="56">
        <v>0</v>
      </c>
      <c r="AY84" s="56">
        <v>0</v>
      </c>
      <c r="AZ84" s="56">
        <v>0</v>
      </c>
      <c r="BA84" s="56">
        <v>0</v>
      </c>
      <c r="BB84" s="56">
        <v>0</v>
      </c>
      <c r="BC84" s="56">
        <v>0</v>
      </c>
      <c r="BD84" s="56">
        <v>0</v>
      </c>
      <c r="BE84" s="56">
        <v>0</v>
      </c>
      <c r="BF84" s="56">
        <v>0</v>
      </c>
      <c r="BG84" s="56">
        <v>0</v>
      </c>
      <c r="BH84" s="56">
        <v>0</v>
      </c>
      <c r="BI84" s="56">
        <v>0</v>
      </c>
      <c r="BJ84" s="56">
        <v>0</v>
      </c>
      <c r="BK84" s="56">
        <v>0</v>
      </c>
      <c r="BL84" s="56">
        <v>0</v>
      </c>
      <c r="BM84" s="56">
        <v>0</v>
      </c>
      <c r="BN84" s="56">
        <v>0</v>
      </c>
      <c r="BO84" s="56">
        <v>0</v>
      </c>
      <c r="BP84" s="56">
        <v>0</v>
      </c>
      <c r="BQ84" s="56">
        <v>0</v>
      </c>
      <c r="BR84" s="56">
        <v>0</v>
      </c>
      <c r="BS84" s="56">
        <v>0</v>
      </c>
      <c r="BT84" s="56">
        <v>0</v>
      </c>
      <c r="BU84" s="56">
        <v>0</v>
      </c>
      <c r="BV84" s="56">
        <v>0</v>
      </c>
      <c r="BW84" s="56">
        <v>0</v>
      </c>
      <c r="BX84" s="56">
        <v>0</v>
      </c>
      <c r="BY84" s="56">
        <v>0</v>
      </c>
      <c r="BZ84" s="56">
        <v>0</v>
      </c>
      <c r="CA84" s="56">
        <v>0</v>
      </c>
      <c r="CB84" s="56">
        <v>0</v>
      </c>
      <c r="CC84" s="56">
        <v>0</v>
      </c>
      <c r="CD84" s="56">
        <v>0</v>
      </c>
      <c r="CE84" s="56">
        <v>0</v>
      </c>
      <c r="CF84" s="56">
        <v>0</v>
      </c>
      <c r="CG84" s="56">
        <v>0</v>
      </c>
      <c r="CH84" s="56">
        <v>0</v>
      </c>
      <c r="CI84" s="56">
        <v>0</v>
      </c>
      <c r="CJ84" s="56">
        <v>0</v>
      </c>
      <c r="CK84" s="56">
        <v>0</v>
      </c>
      <c r="CL84" s="56">
        <v>0</v>
      </c>
      <c r="CM84" s="56">
        <v>0</v>
      </c>
      <c r="CN84" s="56">
        <v>0</v>
      </c>
      <c r="CO84" s="56">
        <v>0</v>
      </c>
      <c r="CP84" s="56">
        <v>0</v>
      </c>
      <c r="CQ84" s="56">
        <v>0</v>
      </c>
      <c r="CR84" s="56">
        <v>0</v>
      </c>
      <c r="CS84" s="56">
        <v>0</v>
      </c>
      <c r="CT84" s="56">
        <v>0</v>
      </c>
      <c r="CU84" s="56">
        <v>0</v>
      </c>
      <c r="CV84" s="56">
        <v>0</v>
      </c>
      <c r="CW84" s="56">
        <v>0</v>
      </c>
      <c r="CX84" s="56">
        <v>0</v>
      </c>
      <c r="CY84" s="56">
        <v>0</v>
      </c>
      <c r="CZ84" s="56">
        <v>0</v>
      </c>
      <c r="DA84" s="56">
        <v>0</v>
      </c>
      <c r="DB84" s="56">
        <v>0</v>
      </c>
      <c r="DC84" s="56">
        <v>0</v>
      </c>
      <c r="DE84" s="71">
        <f t="shared" si="48"/>
        <v>0</v>
      </c>
      <c r="DF84" s="71">
        <f t="shared" si="42"/>
        <v>0</v>
      </c>
      <c r="DG84" s="1">
        <f t="shared" si="47"/>
        <v>21</v>
      </c>
      <c r="DH84" s="261">
        <v>0</v>
      </c>
    </row>
    <row r="85" spans="1:112" s="1" customFormat="1" ht="15" hidden="1" customHeight="1">
      <c r="A85" s="210">
        <v>73</v>
      </c>
      <c r="B85" s="10" t="str">
        <f>$B$78&amp;"7."</f>
        <v>F.7.</v>
      </c>
      <c r="C85" s="274" t="s">
        <v>42</v>
      </c>
      <c r="D85" s="12"/>
      <c r="E85" s="332">
        <v>0.21</v>
      </c>
      <c r="F85" s="106">
        <f>H85+NPV(FD,I85:INDEX(I85:DC85,PAL))</f>
        <v>0</v>
      </c>
      <c r="G85" s="53">
        <f>SUMIF($H$5:$DC$5,"&lt;="&amp;PAL,$H85:$DC85)</f>
        <v>0</v>
      </c>
      <c r="H85" s="56">
        <v>0</v>
      </c>
      <c r="I85" s="56">
        <v>0</v>
      </c>
      <c r="J85" s="56">
        <v>0</v>
      </c>
      <c r="K85" s="56">
        <v>0</v>
      </c>
      <c r="L85" s="56">
        <v>0</v>
      </c>
      <c r="M85" s="56">
        <v>0</v>
      </c>
      <c r="N85" s="56">
        <v>0</v>
      </c>
      <c r="O85" s="56">
        <v>0</v>
      </c>
      <c r="P85" s="56">
        <v>0</v>
      </c>
      <c r="Q85" s="56">
        <v>0</v>
      </c>
      <c r="R85" s="56">
        <v>0</v>
      </c>
      <c r="S85" s="56">
        <v>0</v>
      </c>
      <c r="T85" s="56">
        <v>0</v>
      </c>
      <c r="U85" s="56">
        <v>0</v>
      </c>
      <c r="V85" s="56">
        <v>0</v>
      </c>
      <c r="W85" s="56">
        <v>0</v>
      </c>
      <c r="X85" s="56">
        <v>0</v>
      </c>
      <c r="Y85" s="56">
        <v>0</v>
      </c>
      <c r="Z85" s="56">
        <v>0</v>
      </c>
      <c r="AA85" s="56">
        <v>0</v>
      </c>
      <c r="AB85" s="56">
        <v>0</v>
      </c>
      <c r="AC85" s="56">
        <v>0</v>
      </c>
      <c r="AD85" s="56">
        <v>0</v>
      </c>
      <c r="AE85" s="56">
        <v>0</v>
      </c>
      <c r="AF85" s="56">
        <v>0</v>
      </c>
      <c r="AG85" s="56">
        <v>0</v>
      </c>
      <c r="AH85" s="56">
        <v>0</v>
      </c>
      <c r="AI85" s="56">
        <v>0</v>
      </c>
      <c r="AJ85" s="56">
        <v>0</v>
      </c>
      <c r="AK85" s="56">
        <v>0</v>
      </c>
      <c r="AL85" s="56">
        <v>0</v>
      </c>
      <c r="AM85" s="56">
        <v>0</v>
      </c>
      <c r="AN85" s="56">
        <v>0</v>
      </c>
      <c r="AO85" s="56">
        <v>0</v>
      </c>
      <c r="AP85" s="56">
        <v>0</v>
      </c>
      <c r="AQ85" s="56">
        <v>0</v>
      </c>
      <c r="AR85" s="56">
        <v>0</v>
      </c>
      <c r="AS85" s="56">
        <v>0</v>
      </c>
      <c r="AT85" s="56">
        <v>0</v>
      </c>
      <c r="AU85" s="56">
        <v>0</v>
      </c>
      <c r="AV85" s="56">
        <v>0</v>
      </c>
      <c r="AW85" s="56">
        <v>0</v>
      </c>
      <c r="AX85" s="56">
        <v>0</v>
      </c>
      <c r="AY85" s="56">
        <v>0</v>
      </c>
      <c r="AZ85" s="56">
        <v>0</v>
      </c>
      <c r="BA85" s="56">
        <v>0</v>
      </c>
      <c r="BB85" s="56">
        <v>0</v>
      </c>
      <c r="BC85" s="56">
        <v>0</v>
      </c>
      <c r="BD85" s="56">
        <v>0</v>
      </c>
      <c r="BE85" s="56">
        <v>0</v>
      </c>
      <c r="BF85" s="56">
        <v>0</v>
      </c>
      <c r="BG85" s="56">
        <v>0</v>
      </c>
      <c r="BH85" s="56">
        <v>0</v>
      </c>
      <c r="BI85" s="56">
        <v>0</v>
      </c>
      <c r="BJ85" s="56">
        <v>0</v>
      </c>
      <c r="BK85" s="56">
        <v>0</v>
      </c>
      <c r="BL85" s="56">
        <v>0</v>
      </c>
      <c r="BM85" s="56">
        <v>0</v>
      </c>
      <c r="BN85" s="56">
        <v>0</v>
      </c>
      <c r="BO85" s="56">
        <v>0</v>
      </c>
      <c r="BP85" s="56">
        <v>0</v>
      </c>
      <c r="BQ85" s="56">
        <v>0</v>
      </c>
      <c r="BR85" s="56">
        <v>0</v>
      </c>
      <c r="BS85" s="56">
        <v>0</v>
      </c>
      <c r="BT85" s="56">
        <v>0</v>
      </c>
      <c r="BU85" s="56">
        <v>0</v>
      </c>
      <c r="BV85" s="56">
        <v>0</v>
      </c>
      <c r="BW85" s="56">
        <v>0</v>
      </c>
      <c r="BX85" s="56">
        <v>0</v>
      </c>
      <c r="BY85" s="56">
        <v>0</v>
      </c>
      <c r="BZ85" s="56">
        <v>0</v>
      </c>
      <c r="CA85" s="56">
        <v>0</v>
      </c>
      <c r="CB85" s="56">
        <v>0</v>
      </c>
      <c r="CC85" s="56">
        <v>0</v>
      </c>
      <c r="CD85" s="56">
        <v>0</v>
      </c>
      <c r="CE85" s="56">
        <v>0</v>
      </c>
      <c r="CF85" s="56">
        <v>0</v>
      </c>
      <c r="CG85" s="56">
        <v>0</v>
      </c>
      <c r="CH85" s="56">
        <v>0</v>
      </c>
      <c r="CI85" s="56">
        <v>0</v>
      </c>
      <c r="CJ85" s="56">
        <v>0</v>
      </c>
      <c r="CK85" s="56">
        <v>0</v>
      </c>
      <c r="CL85" s="56">
        <v>0</v>
      </c>
      <c r="CM85" s="56">
        <v>0</v>
      </c>
      <c r="CN85" s="56">
        <v>0</v>
      </c>
      <c r="CO85" s="56">
        <v>0</v>
      </c>
      <c r="CP85" s="56">
        <v>0</v>
      </c>
      <c r="CQ85" s="56">
        <v>0</v>
      </c>
      <c r="CR85" s="56">
        <v>0</v>
      </c>
      <c r="CS85" s="56">
        <v>0</v>
      </c>
      <c r="CT85" s="56">
        <v>0</v>
      </c>
      <c r="CU85" s="56">
        <v>0</v>
      </c>
      <c r="CV85" s="56">
        <v>0</v>
      </c>
      <c r="CW85" s="56">
        <v>0</v>
      </c>
      <c r="CX85" s="56">
        <v>0</v>
      </c>
      <c r="CY85" s="56">
        <v>0</v>
      </c>
      <c r="CZ85" s="56">
        <v>0</v>
      </c>
      <c r="DA85" s="56">
        <v>0</v>
      </c>
      <c r="DB85" s="56">
        <v>0</v>
      </c>
      <c r="DC85" s="56">
        <v>0</v>
      </c>
      <c r="DE85" s="71">
        <f t="shared" si="48"/>
        <v>0</v>
      </c>
      <c r="DF85" s="71">
        <f t="shared" si="42"/>
        <v>0</v>
      </c>
      <c r="DG85" s="1">
        <f t="shared" si="47"/>
        <v>21</v>
      </c>
      <c r="DH85" s="261">
        <v>0</v>
      </c>
    </row>
    <row r="86" spans="1:112" s="1" customFormat="1" ht="15" hidden="1" customHeight="1">
      <c r="A86" s="210">
        <v>74</v>
      </c>
      <c r="B86" s="10" t="str">
        <f>$B$78&amp;"8."</f>
        <v>F.8.</v>
      </c>
      <c r="C86" s="274" t="s">
        <v>42</v>
      </c>
      <c r="D86" s="12"/>
      <c r="E86" s="332">
        <v>0.21</v>
      </c>
      <c r="F86" s="106">
        <f>H86+NPV(FD,I86:INDEX(I86:DC86,PAL))</f>
        <v>0</v>
      </c>
      <c r="G86" s="53">
        <f>SUMIF($H$5:$DC$5,"&lt;="&amp;PAL,$H86:$DC86)</f>
        <v>0</v>
      </c>
      <c r="H86" s="56">
        <v>0</v>
      </c>
      <c r="I86" s="56">
        <v>0</v>
      </c>
      <c r="J86" s="56">
        <v>0</v>
      </c>
      <c r="K86" s="56">
        <v>0</v>
      </c>
      <c r="L86" s="56">
        <v>0</v>
      </c>
      <c r="M86" s="56">
        <v>0</v>
      </c>
      <c r="N86" s="56">
        <v>0</v>
      </c>
      <c r="O86" s="56">
        <v>0</v>
      </c>
      <c r="P86" s="56">
        <v>0</v>
      </c>
      <c r="Q86" s="56">
        <v>0</v>
      </c>
      <c r="R86" s="56">
        <v>0</v>
      </c>
      <c r="S86" s="56">
        <v>0</v>
      </c>
      <c r="T86" s="56">
        <v>0</v>
      </c>
      <c r="U86" s="56">
        <v>0</v>
      </c>
      <c r="V86" s="56">
        <v>0</v>
      </c>
      <c r="W86" s="56">
        <v>0</v>
      </c>
      <c r="X86" s="56">
        <v>0</v>
      </c>
      <c r="Y86" s="56">
        <v>0</v>
      </c>
      <c r="Z86" s="56">
        <v>0</v>
      </c>
      <c r="AA86" s="56">
        <v>0</v>
      </c>
      <c r="AB86" s="56">
        <v>0</v>
      </c>
      <c r="AC86" s="56">
        <v>0</v>
      </c>
      <c r="AD86" s="56">
        <v>0</v>
      </c>
      <c r="AE86" s="56">
        <v>0</v>
      </c>
      <c r="AF86" s="56">
        <v>0</v>
      </c>
      <c r="AG86" s="56">
        <v>0</v>
      </c>
      <c r="AH86" s="56">
        <v>0</v>
      </c>
      <c r="AI86" s="56">
        <v>0</v>
      </c>
      <c r="AJ86" s="56">
        <v>0</v>
      </c>
      <c r="AK86" s="56">
        <v>0</v>
      </c>
      <c r="AL86" s="56">
        <v>0</v>
      </c>
      <c r="AM86" s="56">
        <v>0</v>
      </c>
      <c r="AN86" s="56">
        <v>0</v>
      </c>
      <c r="AO86" s="56">
        <v>0</v>
      </c>
      <c r="AP86" s="56">
        <v>0</v>
      </c>
      <c r="AQ86" s="56">
        <v>0</v>
      </c>
      <c r="AR86" s="56">
        <v>0</v>
      </c>
      <c r="AS86" s="56">
        <v>0</v>
      </c>
      <c r="AT86" s="56">
        <v>0</v>
      </c>
      <c r="AU86" s="56">
        <v>0</v>
      </c>
      <c r="AV86" s="56">
        <v>0</v>
      </c>
      <c r="AW86" s="56">
        <v>0</v>
      </c>
      <c r="AX86" s="56">
        <v>0</v>
      </c>
      <c r="AY86" s="56">
        <v>0</v>
      </c>
      <c r="AZ86" s="56">
        <v>0</v>
      </c>
      <c r="BA86" s="56">
        <v>0</v>
      </c>
      <c r="BB86" s="56">
        <v>0</v>
      </c>
      <c r="BC86" s="56">
        <v>0</v>
      </c>
      <c r="BD86" s="56">
        <v>0</v>
      </c>
      <c r="BE86" s="56">
        <v>0</v>
      </c>
      <c r="BF86" s="56">
        <v>0</v>
      </c>
      <c r="BG86" s="56">
        <v>0</v>
      </c>
      <c r="BH86" s="56">
        <v>0</v>
      </c>
      <c r="BI86" s="56">
        <v>0</v>
      </c>
      <c r="BJ86" s="56">
        <v>0</v>
      </c>
      <c r="BK86" s="56">
        <v>0</v>
      </c>
      <c r="BL86" s="56">
        <v>0</v>
      </c>
      <c r="BM86" s="56">
        <v>0</v>
      </c>
      <c r="BN86" s="56">
        <v>0</v>
      </c>
      <c r="BO86" s="56">
        <v>0</v>
      </c>
      <c r="BP86" s="56">
        <v>0</v>
      </c>
      <c r="BQ86" s="56">
        <v>0</v>
      </c>
      <c r="BR86" s="56">
        <v>0</v>
      </c>
      <c r="BS86" s="56">
        <v>0</v>
      </c>
      <c r="BT86" s="56">
        <v>0</v>
      </c>
      <c r="BU86" s="56">
        <v>0</v>
      </c>
      <c r="BV86" s="56">
        <v>0</v>
      </c>
      <c r="BW86" s="56">
        <v>0</v>
      </c>
      <c r="BX86" s="56">
        <v>0</v>
      </c>
      <c r="BY86" s="56">
        <v>0</v>
      </c>
      <c r="BZ86" s="56">
        <v>0</v>
      </c>
      <c r="CA86" s="56">
        <v>0</v>
      </c>
      <c r="CB86" s="56">
        <v>0</v>
      </c>
      <c r="CC86" s="56">
        <v>0</v>
      </c>
      <c r="CD86" s="56">
        <v>0</v>
      </c>
      <c r="CE86" s="56">
        <v>0</v>
      </c>
      <c r="CF86" s="56">
        <v>0</v>
      </c>
      <c r="CG86" s="56">
        <v>0</v>
      </c>
      <c r="CH86" s="56">
        <v>0</v>
      </c>
      <c r="CI86" s="56">
        <v>0</v>
      </c>
      <c r="CJ86" s="56">
        <v>0</v>
      </c>
      <c r="CK86" s="56">
        <v>0</v>
      </c>
      <c r="CL86" s="56">
        <v>0</v>
      </c>
      <c r="CM86" s="56">
        <v>0</v>
      </c>
      <c r="CN86" s="56">
        <v>0</v>
      </c>
      <c r="CO86" s="56">
        <v>0</v>
      </c>
      <c r="CP86" s="56">
        <v>0</v>
      </c>
      <c r="CQ86" s="56">
        <v>0</v>
      </c>
      <c r="CR86" s="56">
        <v>0</v>
      </c>
      <c r="CS86" s="56">
        <v>0</v>
      </c>
      <c r="CT86" s="56">
        <v>0</v>
      </c>
      <c r="CU86" s="56">
        <v>0</v>
      </c>
      <c r="CV86" s="56">
        <v>0</v>
      </c>
      <c r="CW86" s="56">
        <v>0</v>
      </c>
      <c r="CX86" s="56">
        <v>0</v>
      </c>
      <c r="CY86" s="56">
        <v>0</v>
      </c>
      <c r="CZ86" s="56">
        <v>0</v>
      </c>
      <c r="DA86" s="56">
        <v>0</v>
      </c>
      <c r="DB86" s="56">
        <v>0</v>
      </c>
      <c r="DC86" s="56">
        <v>0</v>
      </c>
      <c r="DE86" s="71">
        <f t="shared" si="48"/>
        <v>0</v>
      </c>
      <c r="DF86" s="71">
        <f t="shared" si="42"/>
        <v>0</v>
      </c>
      <c r="DG86" s="1">
        <f t="shared" si="47"/>
        <v>21</v>
      </c>
      <c r="DH86" s="261">
        <v>0</v>
      </c>
    </row>
    <row r="87" spans="1:112" s="1" customFormat="1" ht="15" hidden="1" customHeight="1">
      <c r="A87" s="210">
        <v>75</v>
      </c>
      <c r="B87" s="10" t="str">
        <f>$B$78&amp;"9."</f>
        <v>F.9.</v>
      </c>
      <c r="C87" s="267" t="s">
        <v>155</v>
      </c>
      <c r="D87" s="10"/>
      <c r="E87" s="332">
        <v>0.21</v>
      </c>
      <c r="F87" s="106">
        <f>H87+NPV(FD,I87:INDEX(I87:DC87,PAL))</f>
        <v>0</v>
      </c>
      <c r="G87" s="53">
        <f>SUMIF($H$5:$DC$5,"&lt;="&amp;PAL,$H87:$DC87)</f>
        <v>0</v>
      </c>
      <c r="H87" s="281">
        <v>0</v>
      </c>
      <c r="I87" s="281">
        <v>0</v>
      </c>
      <c r="J87" s="281">
        <v>0</v>
      </c>
      <c r="K87" s="281">
        <v>0</v>
      </c>
      <c r="L87" s="281">
        <v>0</v>
      </c>
      <c r="M87" s="281">
        <v>0</v>
      </c>
      <c r="N87" s="281">
        <v>0</v>
      </c>
      <c r="O87" s="281">
        <v>0</v>
      </c>
      <c r="P87" s="281">
        <v>0</v>
      </c>
      <c r="Q87" s="282">
        <v>0</v>
      </c>
      <c r="R87" s="282">
        <v>0</v>
      </c>
      <c r="S87" s="282">
        <v>0</v>
      </c>
      <c r="T87" s="282">
        <v>0</v>
      </c>
      <c r="U87" s="282">
        <v>0</v>
      </c>
      <c r="V87" s="282">
        <v>0</v>
      </c>
      <c r="W87" s="282">
        <v>0</v>
      </c>
      <c r="X87" s="282">
        <v>0</v>
      </c>
      <c r="Y87" s="282">
        <v>0</v>
      </c>
      <c r="Z87" s="282">
        <v>0</v>
      </c>
      <c r="AA87" s="282">
        <v>0</v>
      </c>
      <c r="AB87" s="282">
        <v>0</v>
      </c>
      <c r="AC87" s="282">
        <v>0</v>
      </c>
      <c r="AD87" s="282">
        <v>0</v>
      </c>
      <c r="AE87" s="282">
        <v>0</v>
      </c>
      <c r="AF87" s="282">
        <v>0</v>
      </c>
      <c r="AG87" s="282">
        <v>0</v>
      </c>
      <c r="AH87" s="282">
        <v>0</v>
      </c>
      <c r="AI87" s="282">
        <v>0</v>
      </c>
      <c r="AJ87" s="282">
        <v>0</v>
      </c>
      <c r="AK87" s="282">
        <v>0</v>
      </c>
      <c r="AL87" s="282">
        <v>0</v>
      </c>
      <c r="AM87" s="282">
        <v>0</v>
      </c>
      <c r="AN87" s="282">
        <v>0</v>
      </c>
      <c r="AO87" s="282">
        <v>0</v>
      </c>
      <c r="AP87" s="282">
        <v>0</v>
      </c>
      <c r="AQ87" s="282">
        <v>0</v>
      </c>
      <c r="AR87" s="282">
        <v>0</v>
      </c>
      <c r="AS87" s="282">
        <v>0</v>
      </c>
      <c r="AT87" s="282">
        <v>0</v>
      </c>
      <c r="AU87" s="282">
        <v>0</v>
      </c>
      <c r="AV87" s="282">
        <v>0</v>
      </c>
      <c r="AW87" s="282">
        <v>0</v>
      </c>
      <c r="AX87" s="282">
        <v>0</v>
      </c>
      <c r="AY87" s="282">
        <v>0</v>
      </c>
      <c r="AZ87" s="282">
        <v>0</v>
      </c>
      <c r="BA87" s="282">
        <v>0</v>
      </c>
      <c r="BB87" s="282">
        <v>0</v>
      </c>
      <c r="BC87" s="282">
        <v>0</v>
      </c>
      <c r="BD87" s="282">
        <v>0</v>
      </c>
      <c r="BE87" s="282">
        <v>0</v>
      </c>
      <c r="BF87" s="282">
        <v>0</v>
      </c>
      <c r="BG87" s="282">
        <v>0</v>
      </c>
      <c r="BH87" s="282">
        <v>0</v>
      </c>
      <c r="BI87" s="282">
        <v>0</v>
      </c>
      <c r="BJ87" s="282">
        <v>0</v>
      </c>
      <c r="BK87" s="282">
        <v>0</v>
      </c>
      <c r="BL87" s="282">
        <v>0</v>
      </c>
      <c r="BM87" s="282">
        <v>0</v>
      </c>
      <c r="BN87" s="282">
        <v>0</v>
      </c>
      <c r="BO87" s="282">
        <v>0</v>
      </c>
      <c r="BP87" s="282">
        <v>0</v>
      </c>
      <c r="BQ87" s="282">
        <v>0</v>
      </c>
      <c r="BR87" s="282">
        <v>0</v>
      </c>
      <c r="BS87" s="282">
        <v>0</v>
      </c>
      <c r="BT87" s="282">
        <v>0</v>
      </c>
      <c r="BU87" s="282">
        <v>0</v>
      </c>
      <c r="BV87" s="282">
        <v>0</v>
      </c>
      <c r="BW87" s="282">
        <v>0</v>
      </c>
      <c r="BX87" s="282">
        <v>0</v>
      </c>
      <c r="BY87" s="282">
        <v>0</v>
      </c>
      <c r="BZ87" s="282">
        <v>0</v>
      </c>
      <c r="CA87" s="282">
        <v>0</v>
      </c>
      <c r="CB87" s="282">
        <v>0</v>
      </c>
      <c r="CC87" s="282">
        <v>0</v>
      </c>
      <c r="CD87" s="282">
        <v>0</v>
      </c>
      <c r="CE87" s="282">
        <v>0</v>
      </c>
      <c r="CF87" s="282">
        <v>0</v>
      </c>
      <c r="CG87" s="282">
        <v>0</v>
      </c>
      <c r="CH87" s="282">
        <v>0</v>
      </c>
      <c r="CI87" s="282">
        <v>0</v>
      </c>
      <c r="CJ87" s="282">
        <v>0</v>
      </c>
      <c r="CK87" s="282">
        <v>0</v>
      </c>
      <c r="CL87" s="282">
        <v>0</v>
      </c>
      <c r="CM87" s="282">
        <v>0</v>
      </c>
      <c r="CN87" s="282">
        <v>0</v>
      </c>
      <c r="CO87" s="282">
        <v>0</v>
      </c>
      <c r="CP87" s="282">
        <v>0</v>
      </c>
      <c r="CQ87" s="282">
        <v>0</v>
      </c>
      <c r="CR87" s="282">
        <v>0</v>
      </c>
      <c r="CS87" s="282">
        <v>0</v>
      </c>
      <c r="CT87" s="282">
        <v>0</v>
      </c>
      <c r="CU87" s="282">
        <v>0</v>
      </c>
      <c r="CV87" s="282">
        <v>0</v>
      </c>
      <c r="CW87" s="282">
        <v>0</v>
      </c>
      <c r="CX87" s="282">
        <v>0</v>
      </c>
      <c r="CY87" s="282">
        <v>0</v>
      </c>
      <c r="CZ87" s="282">
        <v>0</v>
      </c>
      <c r="DA87" s="282">
        <v>0</v>
      </c>
      <c r="DB87" s="282">
        <v>0</v>
      </c>
      <c r="DC87" s="282">
        <v>0</v>
      </c>
      <c r="DE87" s="71">
        <f t="shared" si="48"/>
        <v>0</v>
      </c>
      <c r="DF87" s="71">
        <f t="shared" si="42"/>
        <v>0</v>
      </c>
      <c r="DG87" s="1">
        <f t="shared" si="47"/>
        <v>21</v>
      </c>
      <c r="DH87" s="261">
        <v>0</v>
      </c>
    </row>
    <row r="88" spans="1:112" s="1" customFormat="1" ht="15" hidden="1" customHeight="1">
      <c r="A88" s="210">
        <v>76</v>
      </c>
      <c r="B88" s="10" t="str">
        <f>$B$78&amp;"L."</f>
        <v>F.L.</v>
      </c>
      <c r="C88" s="267" t="s">
        <v>16</v>
      </c>
      <c r="D88" s="10"/>
      <c r="E88" s="332">
        <v>0.21</v>
      </c>
      <c r="F88" s="106">
        <f>H88+NPV(FD,I88:INDEX(I88:DC88,PAL))</f>
        <v>0</v>
      </c>
      <c r="G88" s="53">
        <f>SUMIF($H$5:$DC$5,"&lt;="&amp;PAL,$H88:$DC88)</f>
        <v>0</v>
      </c>
      <c r="H88" s="281">
        <v>0</v>
      </c>
      <c r="I88" s="281">
        <v>0</v>
      </c>
      <c r="J88" s="281">
        <v>0</v>
      </c>
      <c r="K88" s="281">
        <v>0</v>
      </c>
      <c r="L88" s="281">
        <v>0</v>
      </c>
      <c r="M88" s="281">
        <v>0</v>
      </c>
      <c r="N88" s="281">
        <v>0</v>
      </c>
      <c r="O88" s="281">
        <v>0</v>
      </c>
      <c r="P88" s="281">
        <v>0</v>
      </c>
      <c r="Q88" s="281">
        <v>0</v>
      </c>
      <c r="R88" s="281">
        <v>0</v>
      </c>
      <c r="S88" s="281">
        <v>0</v>
      </c>
      <c r="T88" s="281">
        <v>0</v>
      </c>
      <c r="U88" s="281">
        <v>0</v>
      </c>
      <c r="V88" s="281">
        <v>0</v>
      </c>
      <c r="W88" s="281">
        <v>0</v>
      </c>
      <c r="X88" s="281">
        <v>0</v>
      </c>
      <c r="Y88" s="281">
        <v>0</v>
      </c>
      <c r="Z88" s="281">
        <v>0</v>
      </c>
      <c r="AA88" s="281">
        <v>0</v>
      </c>
      <c r="AB88" s="282">
        <v>0</v>
      </c>
      <c r="AC88" s="281">
        <v>0</v>
      </c>
      <c r="AD88" s="281">
        <v>0</v>
      </c>
      <c r="AE88" s="281">
        <v>0</v>
      </c>
      <c r="AF88" s="281">
        <v>0</v>
      </c>
      <c r="AG88" s="281">
        <v>0</v>
      </c>
      <c r="AH88" s="281">
        <v>0</v>
      </c>
      <c r="AI88" s="281">
        <v>0</v>
      </c>
      <c r="AJ88" s="281">
        <v>0</v>
      </c>
      <c r="AK88" s="281">
        <v>0</v>
      </c>
      <c r="AL88" s="281">
        <v>0</v>
      </c>
      <c r="AM88" s="281">
        <v>0</v>
      </c>
      <c r="AN88" s="281">
        <v>0</v>
      </c>
      <c r="AO88" s="281">
        <v>0</v>
      </c>
      <c r="AP88" s="281">
        <v>0</v>
      </c>
      <c r="AQ88" s="281">
        <v>0</v>
      </c>
      <c r="AR88" s="281">
        <v>0</v>
      </c>
      <c r="AS88" s="281">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281">
        <v>0</v>
      </c>
      <c r="BZ88" s="281">
        <v>0</v>
      </c>
      <c r="CA88" s="281">
        <v>0</v>
      </c>
      <c r="CB88" s="281">
        <v>0</v>
      </c>
      <c r="CC88" s="281">
        <v>0</v>
      </c>
      <c r="CD88" s="281">
        <v>0</v>
      </c>
      <c r="CE88" s="281">
        <v>0</v>
      </c>
      <c r="CF88" s="281">
        <v>0</v>
      </c>
      <c r="CG88" s="281">
        <v>0</v>
      </c>
      <c r="CH88" s="281">
        <v>0</v>
      </c>
      <c r="CI88" s="281">
        <v>0</v>
      </c>
      <c r="CJ88" s="281">
        <v>0</v>
      </c>
      <c r="CK88" s="281">
        <v>0</v>
      </c>
      <c r="CL88" s="281">
        <v>0</v>
      </c>
      <c r="CM88" s="281">
        <v>0</v>
      </c>
      <c r="CN88" s="281">
        <v>0</v>
      </c>
      <c r="CO88" s="281">
        <v>0</v>
      </c>
      <c r="CP88" s="281">
        <v>0</v>
      </c>
      <c r="CQ88" s="281">
        <v>0</v>
      </c>
      <c r="CR88" s="281">
        <v>0</v>
      </c>
      <c r="CS88" s="281">
        <v>0</v>
      </c>
      <c r="CT88" s="281">
        <v>0</v>
      </c>
      <c r="CU88" s="281">
        <v>0</v>
      </c>
      <c r="CV88" s="281">
        <v>0</v>
      </c>
      <c r="CW88" s="281">
        <v>0</v>
      </c>
      <c r="CX88" s="281">
        <v>0</v>
      </c>
      <c r="CY88" s="281">
        <v>0</v>
      </c>
      <c r="CZ88" s="281">
        <v>0</v>
      </c>
      <c r="DA88" s="281">
        <v>0</v>
      </c>
      <c r="DB88" s="281">
        <v>0</v>
      </c>
      <c r="DC88" s="282">
        <v>0</v>
      </c>
      <c r="DE88" s="71">
        <f t="shared" si="48"/>
        <v>0</v>
      </c>
      <c r="DF88" s="71">
        <f t="shared" si="42"/>
        <v>0</v>
      </c>
      <c r="DG88" s="261">
        <f t="shared" si="47"/>
        <v>21</v>
      </c>
      <c r="DH88" s="261">
        <f>DG88/(100+DG88)</f>
        <v>0.17355371900826447</v>
      </c>
    </row>
    <row r="89" spans="1:112" ht="14.25" customHeight="1">
      <c r="A89" s="210">
        <v>77</v>
      </c>
      <c r="B89" s="11" t="s">
        <v>26</v>
      </c>
      <c r="C89" s="266" t="s">
        <v>260</v>
      </c>
      <c r="E89" s="328"/>
      <c r="F89" s="17">
        <f>SUM(F90:F99)</f>
        <v>298498478.65727246</v>
      </c>
      <c r="G89" s="17">
        <f t="shared" ref="G89:BR89" si="49">SUM(G90:G99)</f>
        <v>364000000</v>
      </c>
      <c r="H89" s="17">
        <f t="shared" si="49"/>
        <v>0</v>
      </c>
      <c r="I89" s="17">
        <f t="shared" si="49"/>
        <v>11000000</v>
      </c>
      <c r="J89" s="17">
        <f t="shared" si="49"/>
        <v>23000000</v>
      </c>
      <c r="K89" s="17">
        <f t="shared" si="49"/>
        <v>36000000</v>
      </c>
      <c r="L89" s="17">
        <f t="shared" si="49"/>
        <v>50000000</v>
      </c>
      <c r="M89" s="17">
        <f t="shared" si="49"/>
        <v>65000000</v>
      </c>
      <c r="N89" s="17">
        <f t="shared" si="49"/>
        <v>81000000</v>
      </c>
      <c r="O89" s="17">
        <f t="shared" si="49"/>
        <v>98000000</v>
      </c>
      <c r="P89" s="17">
        <f t="shared" si="49"/>
        <v>0</v>
      </c>
      <c r="Q89" s="17">
        <f t="shared" si="49"/>
        <v>0</v>
      </c>
      <c r="R89" s="17">
        <f t="shared" si="49"/>
        <v>0</v>
      </c>
      <c r="S89" s="17">
        <f t="shared" si="49"/>
        <v>0</v>
      </c>
      <c r="T89" s="17">
        <f t="shared" si="49"/>
        <v>0</v>
      </c>
      <c r="U89" s="17">
        <f t="shared" si="49"/>
        <v>0</v>
      </c>
      <c r="V89" s="17">
        <f t="shared" si="49"/>
        <v>0</v>
      </c>
      <c r="W89" s="17">
        <f t="shared" si="49"/>
        <v>0</v>
      </c>
      <c r="X89" s="17">
        <f t="shared" si="49"/>
        <v>0</v>
      </c>
      <c r="Y89" s="17">
        <f t="shared" si="49"/>
        <v>0</v>
      </c>
      <c r="Z89" s="17">
        <f t="shared" si="49"/>
        <v>0</v>
      </c>
      <c r="AA89" s="17">
        <f t="shared" si="49"/>
        <v>0</v>
      </c>
      <c r="AB89" s="17">
        <f t="shared" si="49"/>
        <v>0</v>
      </c>
      <c r="AC89" s="17">
        <f t="shared" si="49"/>
        <v>0</v>
      </c>
      <c r="AD89" s="17">
        <f t="shared" si="49"/>
        <v>0</v>
      </c>
      <c r="AE89" s="17">
        <f t="shared" si="49"/>
        <v>0</v>
      </c>
      <c r="AF89" s="17">
        <f t="shared" si="49"/>
        <v>0</v>
      </c>
      <c r="AG89" s="17">
        <f t="shared" si="49"/>
        <v>0</v>
      </c>
      <c r="AH89" s="17">
        <f t="shared" si="49"/>
        <v>0</v>
      </c>
      <c r="AI89" s="17">
        <f t="shared" si="49"/>
        <v>0</v>
      </c>
      <c r="AJ89" s="17">
        <f t="shared" si="49"/>
        <v>0</v>
      </c>
      <c r="AK89" s="17">
        <f t="shared" si="49"/>
        <v>0</v>
      </c>
      <c r="AL89" s="17">
        <f t="shared" si="49"/>
        <v>0</v>
      </c>
      <c r="AM89" s="17">
        <f t="shared" si="49"/>
        <v>0</v>
      </c>
      <c r="AN89" s="17">
        <f t="shared" si="49"/>
        <v>0</v>
      </c>
      <c r="AO89" s="17">
        <f t="shared" si="49"/>
        <v>0</v>
      </c>
      <c r="AP89" s="17">
        <f t="shared" si="49"/>
        <v>0</v>
      </c>
      <c r="AQ89" s="17">
        <f t="shared" si="49"/>
        <v>0</v>
      </c>
      <c r="AR89" s="17">
        <f t="shared" si="49"/>
        <v>0</v>
      </c>
      <c r="AS89" s="17">
        <f t="shared" si="49"/>
        <v>0</v>
      </c>
      <c r="AT89" s="17">
        <f t="shared" si="49"/>
        <v>0</v>
      </c>
      <c r="AU89" s="17">
        <f t="shared" si="49"/>
        <v>0</v>
      </c>
      <c r="AV89" s="17">
        <f t="shared" si="49"/>
        <v>0</v>
      </c>
      <c r="AW89" s="17">
        <f t="shared" si="49"/>
        <v>0</v>
      </c>
      <c r="AX89" s="17">
        <f t="shared" si="49"/>
        <v>0</v>
      </c>
      <c r="AY89" s="17">
        <f t="shared" si="49"/>
        <v>0</v>
      </c>
      <c r="AZ89" s="17">
        <f t="shared" si="49"/>
        <v>0</v>
      </c>
      <c r="BA89" s="17">
        <f t="shared" si="49"/>
        <v>0</v>
      </c>
      <c r="BB89" s="17">
        <f t="shared" si="49"/>
        <v>0</v>
      </c>
      <c r="BC89" s="17">
        <f t="shared" si="49"/>
        <v>0</v>
      </c>
      <c r="BD89" s="17">
        <f t="shared" si="49"/>
        <v>0</v>
      </c>
      <c r="BE89" s="17">
        <f t="shared" si="49"/>
        <v>0</v>
      </c>
      <c r="BF89" s="17">
        <f t="shared" si="49"/>
        <v>0</v>
      </c>
      <c r="BG89" s="17">
        <f t="shared" si="49"/>
        <v>0</v>
      </c>
      <c r="BH89" s="17">
        <f t="shared" si="49"/>
        <v>0</v>
      </c>
      <c r="BI89" s="17">
        <f t="shared" si="49"/>
        <v>0</v>
      </c>
      <c r="BJ89" s="17">
        <f t="shared" si="49"/>
        <v>0</v>
      </c>
      <c r="BK89" s="17">
        <f t="shared" si="49"/>
        <v>0</v>
      </c>
      <c r="BL89" s="17">
        <f t="shared" si="49"/>
        <v>0</v>
      </c>
      <c r="BM89" s="17">
        <f t="shared" si="49"/>
        <v>0</v>
      </c>
      <c r="BN89" s="17">
        <f t="shared" si="49"/>
        <v>0</v>
      </c>
      <c r="BO89" s="17">
        <f t="shared" si="49"/>
        <v>0</v>
      </c>
      <c r="BP89" s="17">
        <f t="shared" si="49"/>
        <v>0</v>
      </c>
      <c r="BQ89" s="17">
        <f t="shared" si="49"/>
        <v>0</v>
      </c>
      <c r="BR89" s="17">
        <f t="shared" si="49"/>
        <v>0</v>
      </c>
      <c r="BS89" s="17">
        <f t="shared" ref="BS89:DC89" si="50">SUM(BS90:BS99)</f>
        <v>0</v>
      </c>
      <c r="BT89" s="17">
        <f t="shared" si="50"/>
        <v>0</v>
      </c>
      <c r="BU89" s="17">
        <f t="shared" si="50"/>
        <v>0</v>
      </c>
      <c r="BV89" s="17">
        <f t="shared" si="50"/>
        <v>0</v>
      </c>
      <c r="BW89" s="17">
        <f t="shared" si="50"/>
        <v>0</v>
      </c>
      <c r="BX89" s="17">
        <f t="shared" si="50"/>
        <v>0</v>
      </c>
      <c r="BY89" s="17">
        <f t="shared" si="50"/>
        <v>0</v>
      </c>
      <c r="BZ89" s="17">
        <f t="shared" si="50"/>
        <v>0</v>
      </c>
      <c r="CA89" s="17">
        <f t="shared" si="50"/>
        <v>0</v>
      </c>
      <c r="CB89" s="17">
        <f t="shared" si="50"/>
        <v>0</v>
      </c>
      <c r="CC89" s="17">
        <f t="shared" si="50"/>
        <v>0</v>
      </c>
      <c r="CD89" s="17">
        <f t="shared" si="50"/>
        <v>0</v>
      </c>
      <c r="CE89" s="17">
        <f t="shared" si="50"/>
        <v>0</v>
      </c>
      <c r="CF89" s="17">
        <f t="shared" si="50"/>
        <v>0</v>
      </c>
      <c r="CG89" s="17">
        <f t="shared" si="50"/>
        <v>0</v>
      </c>
      <c r="CH89" s="17">
        <f t="shared" si="50"/>
        <v>0</v>
      </c>
      <c r="CI89" s="17">
        <f t="shared" si="50"/>
        <v>0</v>
      </c>
      <c r="CJ89" s="17">
        <f t="shared" si="50"/>
        <v>0</v>
      </c>
      <c r="CK89" s="17">
        <f t="shared" si="50"/>
        <v>0</v>
      </c>
      <c r="CL89" s="17">
        <f t="shared" si="50"/>
        <v>0</v>
      </c>
      <c r="CM89" s="17">
        <f t="shared" si="50"/>
        <v>0</v>
      </c>
      <c r="CN89" s="17">
        <f t="shared" si="50"/>
        <v>0</v>
      </c>
      <c r="CO89" s="17">
        <f t="shared" si="50"/>
        <v>0</v>
      </c>
      <c r="CP89" s="17">
        <f t="shared" si="50"/>
        <v>0</v>
      </c>
      <c r="CQ89" s="17">
        <f t="shared" si="50"/>
        <v>0</v>
      </c>
      <c r="CR89" s="17">
        <f t="shared" si="50"/>
        <v>0</v>
      </c>
      <c r="CS89" s="17">
        <f t="shared" si="50"/>
        <v>0</v>
      </c>
      <c r="CT89" s="17">
        <f t="shared" si="50"/>
        <v>0</v>
      </c>
      <c r="CU89" s="17">
        <f t="shared" si="50"/>
        <v>0</v>
      </c>
      <c r="CV89" s="17">
        <f t="shared" si="50"/>
        <v>0</v>
      </c>
      <c r="CW89" s="17">
        <f t="shared" si="50"/>
        <v>0</v>
      </c>
      <c r="CX89" s="17">
        <f t="shared" si="50"/>
        <v>0</v>
      </c>
      <c r="CY89" s="17">
        <f t="shared" si="50"/>
        <v>0</v>
      </c>
      <c r="CZ89" s="17">
        <f t="shared" si="50"/>
        <v>0</v>
      </c>
      <c r="DA89" s="17">
        <f t="shared" si="50"/>
        <v>0</v>
      </c>
      <c r="DB89" s="17">
        <f t="shared" si="50"/>
        <v>0</v>
      </c>
      <c r="DC89" s="17">
        <f t="shared" si="50"/>
        <v>0</v>
      </c>
      <c r="DF89" s="71">
        <f t="shared" si="42"/>
        <v>7</v>
      </c>
    </row>
    <row r="90" spans="1:112" ht="15" customHeight="1">
      <c r="A90" s="210">
        <v>78</v>
      </c>
      <c r="B90" s="10" t="str">
        <f>$B$89&amp;"1."</f>
        <v>G.1.</v>
      </c>
      <c r="C90" s="274" t="s">
        <v>211</v>
      </c>
      <c r="D90" s="11"/>
      <c r="E90" s="334">
        <v>0</v>
      </c>
      <c r="F90" s="106">
        <f>H90+NPV(FD,I90:INDEX(I90:DC90,PAL))</f>
        <v>298498478.65727246</v>
      </c>
      <c r="G90" s="53">
        <f>SUMIF($H$5:$DC$5,"&lt;="&amp;PAL,$H90:$DC90)</f>
        <v>364000000</v>
      </c>
      <c r="H90" s="56">
        <v>0</v>
      </c>
      <c r="I90" s="56">
        <f>(+Prielaidos!G15)*1000000</f>
        <v>11000000</v>
      </c>
      <c r="J90" s="280">
        <f>(+Prielaidos!H15)*1000000</f>
        <v>23000000</v>
      </c>
      <c r="K90" s="280">
        <f>(+Prielaidos!I15)*1000000</f>
        <v>36000000</v>
      </c>
      <c r="L90" s="280">
        <f>(+Prielaidos!J15)*1000000</f>
        <v>50000000</v>
      </c>
      <c r="M90" s="280">
        <f>(+Prielaidos!K15)*1000000</f>
        <v>65000000</v>
      </c>
      <c r="N90" s="280">
        <f>(+Prielaidos!L15)*1000000</f>
        <v>81000000</v>
      </c>
      <c r="O90" s="280">
        <f>(+Prielaidos!M15)*1000000</f>
        <v>98000000</v>
      </c>
      <c r="P90" s="280">
        <v>0</v>
      </c>
      <c r="Q90" s="280">
        <v>0</v>
      </c>
      <c r="R90" s="280">
        <v>0</v>
      </c>
      <c r="S90" s="280">
        <v>0</v>
      </c>
      <c r="T90" s="280">
        <v>0</v>
      </c>
      <c r="U90" s="280">
        <v>0</v>
      </c>
      <c r="V90" s="280">
        <v>0</v>
      </c>
      <c r="W90" s="280">
        <v>0</v>
      </c>
      <c r="X90" s="56">
        <v>0</v>
      </c>
      <c r="Y90" s="56">
        <v>0</v>
      </c>
      <c r="Z90" s="56">
        <v>0</v>
      </c>
      <c r="AA90" s="56">
        <v>0</v>
      </c>
      <c r="AB90" s="56">
        <v>0</v>
      </c>
      <c r="AC90" s="56">
        <v>0</v>
      </c>
      <c r="AD90" s="56">
        <v>0</v>
      </c>
      <c r="AE90" s="56">
        <v>0</v>
      </c>
      <c r="AF90" s="56">
        <v>0</v>
      </c>
      <c r="AG90" s="56">
        <v>0</v>
      </c>
      <c r="AH90" s="56">
        <v>0</v>
      </c>
      <c r="AI90" s="56">
        <v>0</v>
      </c>
      <c r="AJ90" s="56">
        <v>0</v>
      </c>
      <c r="AK90" s="56">
        <v>0</v>
      </c>
      <c r="AL90" s="56">
        <v>0</v>
      </c>
      <c r="AM90" s="56">
        <v>0</v>
      </c>
      <c r="AN90" s="56">
        <v>0</v>
      </c>
      <c r="AO90" s="56">
        <v>0</v>
      </c>
      <c r="AP90" s="56">
        <v>0</v>
      </c>
      <c r="AQ90" s="56">
        <v>0</v>
      </c>
      <c r="AR90" s="56">
        <v>0</v>
      </c>
      <c r="AS90" s="56">
        <v>0</v>
      </c>
      <c r="AT90" s="56">
        <v>0</v>
      </c>
      <c r="AU90" s="56">
        <v>0</v>
      </c>
      <c r="AV90" s="56">
        <v>0</v>
      </c>
      <c r="AW90" s="56">
        <v>0</v>
      </c>
      <c r="AX90" s="56">
        <v>0</v>
      </c>
      <c r="AY90" s="56">
        <v>0</v>
      </c>
      <c r="AZ90" s="56">
        <v>0</v>
      </c>
      <c r="BA90" s="56">
        <v>0</v>
      </c>
      <c r="BB90" s="56">
        <v>0</v>
      </c>
      <c r="BC90" s="56">
        <v>0</v>
      </c>
      <c r="BD90" s="56">
        <v>0</v>
      </c>
      <c r="BE90" s="56">
        <v>0</v>
      </c>
      <c r="BF90" s="56">
        <v>0</v>
      </c>
      <c r="BG90" s="56">
        <v>0</v>
      </c>
      <c r="BH90" s="56">
        <v>0</v>
      </c>
      <c r="BI90" s="56">
        <v>0</v>
      </c>
      <c r="BJ90" s="56">
        <v>0</v>
      </c>
      <c r="BK90" s="56">
        <v>0</v>
      </c>
      <c r="BL90" s="56">
        <v>0</v>
      </c>
      <c r="BM90" s="56">
        <v>0</v>
      </c>
      <c r="BN90" s="56">
        <v>0</v>
      </c>
      <c r="BO90" s="56">
        <v>0</v>
      </c>
      <c r="BP90" s="56">
        <v>0</v>
      </c>
      <c r="BQ90" s="56">
        <v>0</v>
      </c>
      <c r="BR90" s="56">
        <v>0</v>
      </c>
      <c r="BS90" s="56">
        <v>0</v>
      </c>
      <c r="BT90" s="56">
        <v>0</v>
      </c>
      <c r="BU90" s="56">
        <v>0</v>
      </c>
      <c r="BV90" s="56">
        <v>0</v>
      </c>
      <c r="BW90" s="56">
        <v>0</v>
      </c>
      <c r="BX90" s="56">
        <v>0</v>
      </c>
      <c r="BY90" s="56">
        <v>0</v>
      </c>
      <c r="BZ90" s="56">
        <v>0</v>
      </c>
      <c r="CA90" s="56">
        <v>0</v>
      </c>
      <c r="CB90" s="56">
        <v>0</v>
      </c>
      <c r="CC90" s="56">
        <v>0</v>
      </c>
      <c r="CD90" s="56">
        <v>0</v>
      </c>
      <c r="CE90" s="56">
        <v>0</v>
      </c>
      <c r="CF90" s="56">
        <v>0</v>
      </c>
      <c r="CG90" s="56">
        <v>0</v>
      </c>
      <c r="CH90" s="56">
        <v>0</v>
      </c>
      <c r="CI90" s="56">
        <v>0</v>
      </c>
      <c r="CJ90" s="56">
        <v>0</v>
      </c>
      <c r="CK90" s="56">
        <v>0</v>
      </c>
      <c r="CL90" s="56">
        <v>0</v>
      </c>
      <c r="CM90" s="56">
        <v>0</v>
      </c>
      <c r="CN90" s="56">
        <v>0</v>
      </c>
      <c r="CO90" s="56">
        <v>0</v>
      </c>
      <c r="CP90" s="56">
        <v>0</v>
      </c>
      <c r="CQ90" s="56">
        <v>0</v>
      </c>
      <c r="CR90" s="56">
        <v>0</v>
      </c>
      <c r="CS90" s="56">
        <v>0</v>
      </c>
      <c r="CT90" s="56">
        <v>0</v>
      </c>
      <c r="CU90" s="56">
        <v>0</v>
      </c>
      <c r="CV90" s="56">
        <v>0</v>
      </c>
      <c r="CW90" s="56">
        <v>0</v>
      </c>
      <c r="CX90" s="56">
        <v>0</v>
      </c>
      <c r="CY90" s="56">
        <v>0</v>
      </c>
      <c r="CZ90" s="56">
        <v>0</v>
      </c>
      <c r="DA90" s="56">
        <v>0</v>
      </c>
      <c r="DB90" s="56">
        <v>0</v>
      </c>
      <c r="DC90" s="56">
        <v>0</v>
      </c>
      <c r="DE90" s="71">
        <f t="shared" ref="DE90:DE95" si="51">COUNTBLANK(H90:DC90)</f>
        <v>0</v>
      </c>
      <c r="DF90" s="71">
        <f t="shared" si="42"/>
        <v>7</v>
      </c>
      <c r="DG90" s="1">
        <f t="shared" ref="DG90:DG110" si="52">IF(ISNUMBER(E90),E90*100,0)</f>
        <v>0</v>
      </c>
    </row>
    <row r="91" spans="1:112" ht="15" hidden="1" customHeight="1">
      <c r="A91" s="210">
        <v>79</v>
      </c>
      <c r="B91" s="10" t="str">
        <f>$B$89&amp;"2."</f>
        <v>G.2.</v>
      </c>
      <c r="C91" s="274" t="s">
        <v>213</v>
      </c>
      <c r="D91" s="11"/>
      <c r="E91" s="334">
        <v>0.21</v>
      </c>
      <c r="F91" s="106">
        <f>H91+NPV(FD,I91:INDEX(I91:DC91,PAL))</f>
        <v>0</v>
      </c>
      <c r="G91" s="53">
        <f>SUMIF($H$5:$DC$5,"&lt;="&amp;PAL,$H91:$DC91)</f>
        <v>0</v>
      </c>
      <c r="H91" s="56">
        <v>0</v>
      </c>
      <c r="I91" s="280">
        <v>0</v>
      </c>
      <c r="J91" s="280">
        <v>0</v>
      </c>
      <c r="K91" s="280">
        <v>0</v>
      </c>
      <c r="L91" s="280">
        <v>0</v>
      </c>
      <c r="M91" s="280">
        <v>0</v>
      </c>
      <c r="N91" s="280">
        <v>0</v>
      </c>
      <c r="O91" s="280">
        <v>0</v>
      </c>
      <c r="P91" s="280">
        <v>0</v>
      </c>
      <c r="Q91" s="280">
        <v>0</v>
      </c>
      <c r="R91" s="280">
        <v>0</v>
      </c>
      <c r="S91" s="280">
        <v>0</v>
      </c>
      <c r="T91" s="280">
        <v>0</v>
      </c>
      <c r="U91" s="280">
        <v>0</v>
      </c>
      <c r="V91" s="280">
        <v>0</v>
      </c>
      <c r="W91" s="280">
        <v>0</v>
      </c>
      <c r="X91" s="56">
        <v>0</v>
      </c>
      <c r="Y91" s="56">
        <v>0</v>
      </c>
      <c r="Z91" s="56">
        <v>0</v>
      </c>
      <c r="AA91" s="56">
        <v>0</v>
      </c>
      <c r="AB91" s="56">
        <v>0</v>
      </c>
      <c r="AC91" s="56">
        <v>0</v>
      </c>
      <c r="AD91" s="56">
        <v>0</v>
      </c>
      <c r="AE91" s="56">
        <v>0</v>
      </c>
      <c r="AF91" s="56">
        <v>0</v>
      </c>
      <c r="AG91" s="56">
        <v>0</v>
      </c>
      <c r="AH91" s="56">
        <v>0</v>
      </c>
      <c r="AI91" s="56">
        <v>0</v>
      </c>
      <c r="AJ91" s="56">
        <v>0</v>
      </c>
      <c r="AK91" s="56">
        <v>0</v>
      </c>
      <c r="AL91" s="56">
        <v>0</v>
      </c>
      <c r="AM91" s="56">
        <v>0</v>
      </c>
      <c r="AN91" s="56">
        <v>0</v>
      </c>
      <c r="AO91" s="56">
        <v>0</v>
      </c>
      <c r="AP91" s="56">
        <v>0</v>
      </c>
      <c r="AQ91" s="56">
        <v>0</v>
      </c>
      <c r="AR91" s="56">
        <v>0</v>
      </c>
      <c r="AS91" s="56">
        <v>0</v>
      </c>
      <c r="AT91" s="56">
        <v>0</v>
      </c>
      <c r="AU91" s="56">
        <v>0</v>
      </c>
      <c r="AV91" s="56">
        <v>0</v>
      </c>
      <c r="AW91" s="56">
        <v>0</v>
      </c>
      <c r="AX91" s="56">
        <v>0</v>
      </c>
      <c r="AY91" s="56">
        <v>0</v>
      </c>
      <c r="AZ91" s="56">
        <v>0</v>
      </c>
      <c r="BA91" s="56">
        <v>0</v>
      </c>
      <c r="BB91" s="56">
        <v>0</v>
      </c>
      <c r="BC91" s="56">
        <v>0</v>
      </c>
      <c r="BD91" s="56">
        <v>0</v>
      </c>
      <c r="BE91" s="56">
        <v>0</v>
      </c>
      <c r="BF91" s="56">
        <v>0</v>
      </c>
      <c r="BG91" s="56">
        <v>0</v>
      </c>
      <c r="BH91" s="56">
        <v>0</v>
      </c>
      <c r="BI91" s="56">
        <v>0</v>
      </c>
      <c r="BJ91" s="56">
        <v>0</v>
      </c>
      <c r="BK91" s="56">
        <v>0</v>
      </c>
      <c r="BL91" s="56">
        <v>0</v>
      </c>
      <c r="BM91" s="56">
        <v>0</v>
      </c>
      <c r="BN91" s="56">
        <v>0</v>
      </c>
      <c r="BO91" s="56">
        <v>0</v>
      </c>
      <c r="BP91" s="56">
        <v>0</v>
      </c>
      <c r="BQ91" s="56">
        <v>0</v>
      </c>
      <c r="BR91" s="56">
        <v>0</v>
      </c>
      <c r="BS91" s="56">
        <v>0</v>
      </c>
      <c r="BT91" s="56">
        <v>0</v>
      </c>
      <c r="BU91" s="56">
        <v>0</v>
      </c>
      <c r="BV91" s="56">
        <v>0</v>
      </c>
      <c r="BW91" s="56">
        <v>0</v>
      </c>
      <c r="BX91" s="56">
        <v>0</v>
      </c>
      <c r="BY91" s="56">
        <v>0</v>
      </c>
      <c r="BZ91" s="56">
        <v>0</v>
      </c>
      <c r="CA91" s="56">
        <v>0</v>
      </c>
      <c r="CB91" s="56">
        <v>0</v>
      </c>
      <c r="CC91" s="56">
        <v>0</v>
      </c>
      <c r="CD91" s="56">
        <v>0</v>
      </c>
      <c r="CE91" s="56">
        <v>0</v>
      </c>
      <c r="CF91" s="56">
        <v>0</v>
      </c>
      <c r="CG91" s="56">
        <v>0</v>
      </c>
      <c r="CH91" s="56">
        <v>0</v>
      </c>
      <c r="CI91" s="56">
        <v>0</v>
      </c>
      <c r="CJ91" s="56">
        <v>0</v>
      </c>
      <c r="CK91" s="56">
        <v>0</v>
      </c>
      <c r="CL91" s="56">
        <v>0</v>
      </c>
      <c r="CM91" s="56">
        <v>0</v>
      </c>
      <c r="CN91" s="56">
        <v>0</v>
      </c>
      <c r="CO91" s="56">
        <v>0</v>
      </c>
      <c r="CP91" s="56">
        <v>0</v>
      </c>
      <c r="CQ91" s="56">
        <v>0</v>
      </c>
      <c r="CR91" s="56">
        <v>0</v>
      </c>
      <c r="CS91" s="56">
        <v>0</v>
      </c>
      <c r="CT91" s="56">
        <v>0</v>
      </c>
      <c r="CU91" s="56">
        <v>0</v>
      </c>
      <c r="CV91" s="56">
        <v>0</v>
      </c>
      <c r="CW91" s="56">
        <v>0</v>
      </c>
      <c r="CX91" s="56">
        <v>0</v>
      </c>
      <c r="CY91" s="56">
        <v>0</v>
      </c>
      <c r="CZ91" s="56">
        <v>0</v>
      </c>
      <c r="DA91" s="56">
        <v>0</v>
      </c>
      <c r="DB91" s="56">
        <v>0</v>
      </c>
      <c r="DC91" s="56">
        <v>0</v>
      </c>
      <c r="DE91" s="71">
        <f t="shared" si="51"/>
        <v>0</v>
      </c>
      <c r="DF91" s="71">
        <f t="shared" si="42"/>
        <v>0</v>
      </c>
      <c r="DG91" s="1">
        <f t="shared" si="52"/>
        <v>21</v>
      </c>
    </row>
    <row r="92" spans="1:112" ht="15" hidden="1" customHeight="1">
      <c r="A92" s="210">
        <v>80</v>
      </c>
      <c r="B92" s="10" t="str">
        <f>$B$89&amp;"3."</f>
        <v>G.3.</v>
      </c>
      <c r="C92" s="274" t="s">
        <v>215</v>
      </c>
      <c r="D92" s="11"/>
      <c r="E92" s="334">
        <v>0.21</v>
      </c>
      <c r="F92" s="106">
        <f>H92+NPV(FD,I92:INDEX(I92:DC92,PAL))</f>
        <v>0</v>
      </c>
      <c r="G92" s="53">
        <f>SUMIF($H$5:$DC$5,"&lt;="&amp;PAL,$H92:$DC92)</f>
        <v>0</v>
      </c>
      <c r="H92" s="56">
        <v>0</v>
      </c>
      <c r="I92" s="56">
        <v>0</v>
      </c>
      <c r="J92" s="280">
        <v>0</v>
      </c>
      <c r="K92" s="280">
        <v>0</v>
      </c>
      <c r="L92" s="280">
        <v>0</v>
      </c>
      <c r="M92" s="280">
        <v>0</v>
      </c>
      <c r="N92" s="280">
        <v>0</v>
      </c>
      <c r="O92" s="280">
        <v>0</v>
      </c>
      <c r="P92" s="280">
        <v>0</v>
      </c>
      <c r="Q92" s="280">
        <v>0</v>
      </c>
      <c r="R92" s="280">
        <v>0</v>
      </c>
      <c r="S92" s="280">
        <v>0</v>
      </c>
      <c r="T92" s="280">
        <v>0</v>
      </c>
      <c r="U92" s="280">
        <v>0</v>
      </c>
      <c r="V92" s="280">
        <v>0</v>
      </c>
      <c r="W92" s="280">
        <v>0</v>
      </c>
      <c r="X92" s="56">
        <v>0</v>
      </c>
      <c r="Y92" s="56">
        <v>0</v>
      </c>
      <c r="Z92" s="56">
        <v>0</v>
      </c>
      <c r="AA92" s="56">
        <v>0</v>
      </c>
      <c r="AB92" s="56">
        <v>0</v>
      </c>
      <c r="AC92" s="56">
        <v>0</v>
      </c>
      <c r="AD92" s="56">
        <v>0</v>
      </c>
      <c r="AE92" s="56">
        <v>0</v>
      </c>
      <c r="AF92" s="56">
        <v>0</v>
      </c>
      <c r="AG92" s="56">
        <v>0</v>
      </c>
      <c r="AH92" s="56">
        <v>0</v>
      </c>
      <c r="AI92" s="56">
        <v>0</v>
      </c>
      <c r="AJ92" s="56">
        <v>0</v>
      </c>
      <c r="AK92" s="56">
        <v>0</v>
      </c>
      <c r="AL92" s="56">
        <v>0</v>
      </c>
      <c r="AM92" s="56">
        <v>0</v>
      </c>
      <c r="AN92" s="56">
        <v>0</v>
      </c>
      <c r="AO92" s="56">
        <v>0</v>
      </c>
      <c r="AP92" s="56">
        <v>0</v>
      </c>
      <c r="AQ92" s="56">
        <v>0</v>
      </c>
      <c r="AR92" s="56">
        <v>0</v>
      </c>
      <c r="AS92" s="56">
        <v>0</v>
      </c>
      <c r="AT92" s="56">
        <v>0</v>
      </c>
      <c r="AU92" s="56">
        <v>0</v>
      </c>
      <c r="AV92" s="56">
        <v>0</v>
      </c>
      <c r="AW92" s="56">
        <v>0</v>
      </c>
      <c r="AX92" s="56">
        <v>0</v>
      </c>
      <c r="AY92" s="56">
        <v>0</v>
      </c>
      <c r="AZ92" s="56">
        <v>0</v>
      </c>
      <c r="BA92" s="56">
        <v>0</v>
      </c>
      <c r="BB92" s="56">
        <v>0</v>
      </c>
      <c r="BC92" s="56">
        <v>0</v>
      </c>
      <c r="BD92" s="56">
        <v>0</v>
      </c>
      <c r="BE92" s="56">
        <v>0</v>
      </c>
      <c r="BF92" s="56">
        <v>0</v>
      </c>
      <c r="BG92" s="56">
        <v>0</v>
      </c>
      <c r="BH92" s="56">
        <v>0</v>
      </c>
      <c r="BI92" s="56">
        <v>0</v>
      </c>
      <c r="BJ92" s="56">
        <v>0</v>
      </c>
      <c r="BK92" s="56">
        <v>0</v>
      </c>
      <c r="BL92" s="56">
        <v>0</v>
      </c>
      <c r="BM92" s="56">
        <v>0</v>
      </c>
      <c r="BN92" s="56">
        <v>0</v>
      </c>
      <c r="BO92" s="56">
        <v>0</v>
      </c>
      <c r="BP92" s="56">
        <v>0</v>
      </c>
      <c r="BQ92" s="56">
        <v>0</v>
      </c>
      <c r="BR92" s="56">
        <v>0</v>
      </c>
      <c r="BS92" s="56">
        <v>0</v>
      </c>
      <c r="BT92" s="56">
        <v>0</v>
      </c>
      <c r="BU92" s="56">
        <v>0</v>
      </c>
      <c r="BV92" s="56">
        <v>0</v>
      </c>
      <c r="BW92" s="56">
        <v>0</v>
      </c>
      <c r="BX92" s="56">
        <v>0</v>
      </c>
      <c r="BY92" s="56">
        <v>0</v>
      </c>
      <c r="BZ92" s="56">
        <v>0</v>
      </c>
      <c r="CA92" s="56">
        <v>0</v>
      </c>
      <c r="CB92" s="56">
        <v>0</v>
      </c>
      <c r="CC92" s="56">
        <v>0</v>
      </c>
      <c r="CD92" s="56">
        <v>0</v>
      </c>
      <c r="CE92" s="56">
        <v>0</v>
      </c>
      <c r="CF92" s="56">
        <v>0</v>
      </c>
      <c r="CG92" s="56">
        <v>0</v>
      </c>
      <c r="CH92" s="56">
        <v>0</v>
      </c>
      <c r="CI92" s="56">
        <v>0</v>
      </c>
      <c r="CJ92" s="56">
        <v>0</v>
      </c>
      <c r="CK92" s="56">
        <v>0</v>
      </c>
      <c r="CL92" s="56">
        <v>0</v>
      </c>
      <c r="CM92" s="56">
        <v>0</v>
      </c>
      <c r="CN92" s="56">
        <v>0</v>
      </c>
      <c r="CO92" s="56">
        <v>0</v>
      </c>
      <c r="CP92" s="56">
        <v>0</v>
      </c>
      <c r="CQ92" s="56">
        <v>0</v>
      </c>
      <c r="CR92" s="56">
        <v>0</v>
      </c>
      <c r="CS92" s="56">
        <v>0</v>
      </c>
      <c r="CT92" s="56">
        <v>0</v>
      </c>
      <c r="CU92" s="56">
        <v>0</v>
      </c>
      <c r="CV92" s="56">
        <v>0</v>
      </c>
      <c r="CW92" s="56">
        <v>0</v>
      </c>
      <c r="CX92" s="56">
        <v>0</v>
      </c>
      <c r="CY92" s="56">
        <v>0</v>
      </c>
      <c r="CZ92" s="56">
        <v>0</v>
      </c>
      <c r="DA92" s="56">
        <v>0</v>
      </c>
      <c r="DB92" s="56">
        <v>0</v>
      </c>
      <c r="DC92" s="56">
        <v>0</v>
      </c>
      <c r="DE92" s="71">
        <f t="shared" si="51"/>
        <v>0</v>
      </c>
      <c r="DF92" s="71">
        <f t="shared" si="42"/>
        <v>0</v>
      </c>
      <c r="DG92" s="1">
        <f t="shared" si="52"/>
        <v>21</v>
      </c>
    </row>
    <row r="93" spans="1:112" ht="15" hidden="1" customHeight="1">
      <c r="A93" s="210">
        <v>81</v>
      </c>
      <c r="B93" s="10" t="str">
        <f>$B$89&amp;"4."</f>
        <v>G.4.</v>
      </c>
      <c r="C93" s="274" t="s">
        <v>217</v>
      </c>
      <c r="D93" s="11"/>
      <c r="E93" s="334">
        <v>0.21</v>
      </c>
      <c r="F93" s="106">
        <f>H93+NPV(FD,I93:INDEX(I93:DC93,PAL))</f>
        <v>0</v>
      </c>
      <c r="G93" s="53">
        <f>SUMIF($H$5:$DC$5,"&lt;="&amp;PAL,$H93:$DC93)</f>
        <v>0</v>
      </c>
      <c r="H93" s="56">
        <v>0</v>
      </c>
      <c r="I93" s="56">
        <v>0</v>
      </c>
      <c r="J93" s="280">
        <v>0</v>
      </c>
      <c r="K93" s="280">
        <v>0</v>
      </c>
      <c r="L93" s="280">
        <v>0</v>
      </c>
      <c r="M93" s="280">
        <v>0</v>
      </c>
      <c r="N93" s="280">
        <v>0</v>
      </c>
      <c r="O93" s="280">
        <v>0</v>
      </c>
      <c r="P93" s="280">
        <v>0</v>
      </c>
      <c r="Q93" s="280">
        <v>0</v>
      </c>
      <c r="R93" s="280">
        <v>0</v>
      </c>
      <c r="S93" s="280">
        <v>0</v>
      </c>
      <c r="T93" s="280">
        <v>0</v>
      </c>
      <c r="U93" s="280">
        <v>0</v>
      </c>
      <c r="V93" s="280">
        <v>0</v>
      </c>
      <c r="W93" s="280">
        <v>0</v>
      </c>
      <c r="X93" s="56">
        <v>0</v>
      </c>
      <c r="Y93" s="56">
        <v>0</v>
      </c>
      <c r="Z93" s="56">
        <v>0</v>
      </c>
      <c r="AA93" s="56">
        <v>0</v>
      </c>
      <c r="AB93" s="56">
        <v>0</v>
      </c>
      <c r="AC93" s="56">
        <v>0</v>
      </c>
      <c r="AD93" s="56">
        <v>0</v>
      </c>
      <c r="AE93" s="56">
        <v>0</v>
      </c>
      <c r="AF93" s="56">
        <v>0</v>
      </c>
      <c r="AG93" s="56">
        <v>0</v>
      </c>
      <c r="AH93" s="56">
        <v>0</v>
      </c>
      <c r="AI93" s="56">
        <v>0</v>
      </c>
      <c r="AJ93" s="56">
        <v>0</v>
      </c>
      <c r="AK93" s="56">
        <v>0</v>
      </c>
      <c r="AL93" s="56">
        <v>0</v>
      </c>
      <c r="AM93" s="56">
        <v>0</v>
      </c>
      <c r="AN93" s="56">
        <v>0</v>
      </c>
      <c r="AO93" s="56">
        <v>0</v>
      </c>
      <c r="AP93" s="56">
        <v>0</v>
      </c>
      <c r="AQ93" s="56">
        <v>0</v>
      </c>
      <c r="AR93" s="56">
        <v>0</v>
      </c>
      <c r="AS93" s="56">
        <v>0</v>
      </c>
      <c r="AT93" s="56">
        <v>0</v>
      </c>
      <c r="AU93" s="56">
        <v>0</v>
      </c>
      <c r="AV93" s="56">
        <v>0</v>
      </c>
      <c r="AW93" s="56">
        <v>0</v>
      </c>
      <c r="AX93" s="56">
        <v>0</v>
      </c>
      <c r="AY93" s="56">
        <v>0</v>
      </c>
      <c r="AZ93" s="56">
        <v>0</v>
      </c>
      <c r="BA93" s="56">
        <v>0</v>
      </c>
      <c r="BB93" s="56">
        <v>0</v>
      </c>
      <c r="BC93" s="56">
        <v>0</v>
      </c>
      <c r="BD93" s="56">
        <v>0</v>
      </c>
      <c r="BE93" s="56">
        <v>0</v>
      </c>
      <c r="BF93" s="56">
        <v>0</v>
      </c>
      <c r="BG93" s="56">
        <v>0</v>
      </c>
      <c r="BH93" s="56">
        <v>0</v>
      </c>
      <c r="BI93" s="56">
        <v>0</v>
      </c>
      <c r="BJ93" s="56">
        <v>0</v>
      </c>
      <c r="BK93" s="56">
        <v>0</v>
      </c>
      <c r="BL93" s="56">
        <v>0</v>
      </c>
      <c r="BM93" s="56">
        <v>0</v>
      </c>
      <c r="BN93" s="56">
        <v>0</v>
      </c>
      <c r="BO93" s="56">
        <v>0</v>
      </c>
      <c r="BP93" s="56">
        <v>0</v>
      </c>
      <c r="BQ93" s="56">
        <v>0</v>
      </c>
      <c r="BR93" s="56">
        <v>0</v>
      </c>
      <c r="BS93" s="56">
        <v>0</v>
      </c>
      <c r="BT93" s="56">
        <v>0</v>
      </c>
      <c r="BU93" s="56">
        <v>0</v>
      </c>
      <c r="BV93" s="56">
        <v>0</v>
      </c>
      <c r="BW93" s="56">
        <v>0</v>
      </c>
      <c r="BX93" s="56">
        <v>0</v>
      </c>
      <c r="BY93" s="56">
        <v>0</v>
      </c>
      <c r="BZ93" s="56">
        <v>0</v>
      </c>
      <c r="CA93" s="56">
        <v>0</v>
      </c>
      <c r="CB93" s="56">
        <v>0</v>
      </c>
      <c r="CC93" s="56">
        <v>0</v>
      </c>
      <c r="CD93" s="56">
        <v>0</v>
      </c>
      <c r="CE93" s="56">
        <v>0</v>
      </c>
      <c r="CF93" s="56">
        <v>0</v>
      </c>
      <c r="CG93" s="56">
        <v>0</v>
      </c>
      <c r="CH93" s="56">
        <v>0</v>
      </c>
      <c r="CI93" s="56">
        <v>0</v>
      </c>
      <c r="CJ93" s="56">
        <v>0</v>
      </c>
      <c r="CK93" s="56">
        <v>0</v>
      </c>
      <c r="CL93" s="56">
        <v>0</v>
      </c>
      <c r="CM93" s="56">
        <v>0</v>
      </c>
      <c r="CN93" s="56">
        <v>0</v>
      </c>
      <c r="CO93" s="56">
        <v>0</v>
      </c>
      <c r="CP93" s="56">
        <v>0</v>
      </c>
      <c r="CQ93" s="56">
        <v>0</v>
      </c>
      <c r="CR93" s="56">
        <v>0</v>
      </c>
      <c r="CS93" s="56">
        <v>0</v>
      </c>
      <c r="CT93" s="56">
        <v>0</v>
      </c>
      <c r="CU93" s="56">
        <v>0</v>
      </c>
      <c r="CV93" s="56">
        <v>0</v>
      </c>
      <c r="CW93" s="56">
        <v>0</v>
      </c>
      <c r="CX93" s="56">
        <v>0</v>
      </c>
      <c r="CY93" s="56">
        <v>0</v>
      </c>
      <c r="CZ93" s="56">
        <v>0</v>
      </c>
      <c r="DA93" s="56">
        <v>0</v>
      </c>
      <c r="DB93" s="56">
        <v>0</v>
      </c>
      <c r="DC93" s="56">
        <v>0</v>
      </c>
      <c r="DE93" s="71">
        <f t="shared" si="51"/>
        <v>0</v>
      </c>
      <c r="DF93" s="71">
        <f t="shared" si="42"/>
        <v>0</v>
      </c>
      <c r="DG93" s="1">
        <f t="shared" si="52"/>
        <v>21</v>
      </c>
    </row>
    <row r="94" spans="1:112" ht="15" hidden="1" customHeight="1">
      <c r="A94" s="210">
        <v>82</v>
      </c>
      <c r="B94" s="10" t="str">
        <f>$B$89&amp;"5."</f>
        <v>G.5.</v>
      </c>
      <c r="C94" s="274" t="s">
        <v>219</v>
      </c>
      <c r="D94" s="11"/>
      <c r="E94" s="334">
        <v>0.21</v>
      </c>
      <c r="F94" s="106">
        <f>H94+NPV(FD,I94:INDEX(I94:DC94,PAL))</f>
        <v>0</v>
      </c>
      <c r="G94" s="53">
        <f>SUMIF($H$5:$DC$5,"&lt;="&amp;PAL,$H94:$DC94)</f>
        <v>0</v>
      </c>
      <c r="H94" s="56">
        <v>0</v>
      </c>
      <c r="I94" s="56">
        <v>0</v>
      </c>
      <c r="J94" s="280">
        <v>0</v>
      </c>
      <c r="K94" s="280">
        <v>0</v>
      </c>
      <c r="L94" s="280">
        <v>0</v>
      </c>
      <c r="M94" s="280">
        <v>0</v>
      </c>
      <c r="N94" s="280">
        <v>0</v>
      </c>
      <c r="O94" s="280">
        <v>0</v>
      </c>
      <c r="P94" s="280">
        <v>0</v>
      </c>
      <c r="Q94" s="280">
        <v>0</v>
      </c>
      <c r="R94" s="280">
        <v>0</v>
      </c>
      <c r="S94" s="280">
        <v>0</v>
      </c>
      <c r="T94" s="280">
        <v>0</v>
      </c>
      <c r="U94" s="280">
        <v>0</v>
      </c>
      <c r="V94" s="280">
        <v>0</v>
      </c>
      <c r="W94" s="280">
        <v>0</v>
      </c>
      <c r="X94" s="56">
        <v>0</v>
      </c>
      <c r="Y94" s="56">
        <v>0</v>
      </c>
      <c r="Z94" s="56">
        <v>0</v>
      </c>
      <c r="AA94" s="56">
        <v>0</v>
      </c>
      <c r="AB94" s="56">
        <v>0</v>
      </c>
      <c r="AC94" s="56">
        <v>0</v>
      </c>
      <c r="AD94" s="56">
        <v>0</v>
      </c>
      <c r="AE94" s="56">
        <v>0</v>
      </c>
      <c r="AF94" s="56">
        <v>0</v>
      </c>
      <c r="AG94" s="56">
        <v>0</v>
      </c>
      <c r="AH94" s="56">
        <v>0</v>
      </c>
      <c r="AI94" s="56">
        <v>0</v>
      </c>
      <c r="AJ94" s="56">
        <v>0</v>
      </c>
      <c r="AK94" s="56">
        <v>0</v>
      </c>
      <c r="AL94" s="56">
        <v>0</v>
      </c>
      <c r="AM94" s="56">
        <v>0</v>
      </c>
      <c r="AN94" s="56">
        <v>0</v>
      </c>
      <c r="AO94" s="56">
        <v>0</v>
      </c>
      <c r="AP94" s="56">
        <v>0</v>
      </c>
      <c r="AQ94" s="56">
        <v>0</v>
      </c>
      <c r="AR94" s="56">
        <v>0</v>
      </c>
      <c r="AS94" s="56">
        <v>0</v>
      </c>
      <c r="AT94" s="56">
        <v>0</v>
      </c>
      <c r="AU94" s="56">
        <v>0</v>
      </c>
      <c r="AV94" s="56">
        <v>0</v>
      </c>
      <c r="AW94" s="56">
        <v>0</v>
      </c>
      <c r="AX94" s="56">
        <v>0</v>
      </c>
      <c r="AY94" s="56">
        <v>0</v>
      </c>
      <c r="AZ94" s="56">
        <v>0</v>
      </c>
      <c r="BA94" s="56">
        <v>0</v>
      </c>
      <c r="BB94" s="56">
        <v>0</v>
      </c>
      <c r="BC94" s="56">
        <v>0</v>
      </c>
      <c r="BD94" s="56">
        <v>0</v>
      </c>
      <c r="BE94" s="56">
        <v>0</v>
      </c>
      <c r="BF94" s="56">
        <v>0</v>
      </c>
      <c r="BG94" s="56">
        <v>0</v>
      </c>
      <c r="BH94" s="56">
        <v>0</v>
      </c>
      <c r="BI94" s="56">
        <v>0</v>
      </c>
      <c r="BJ94" s="56">
        <v>0</v>
      </c>
      <c r="BK94" s="56">
        <v>0</v>
      </c>
      <c r="BL94" s="56">
        <v>0</v>
      </c>
      <c r="BM94" s="56">
        <v>0</v>
      </c>
      <c r="BN94" s="56">
        <v>0</v>
      </c>
      <c r="BO94" s="56">
        <v>0</v>
      </c>
      <c r="BP94" s="56">
        <v>0</v>
      </c>
      <c r="BQ94" s="56">
        <v>0</v>
      </c>
      <c r="BR94" s="56">
        <v>0</v>
      </c>
      <c r="BS94" s="56">
        <v>0</v>
      </c>
      <c r="BT94" s="56">
        <v>0</v>
      </c>
      <c r="BU94" s="56">
        <v>0</v>
      </c>
      <c r="BV94" s="56">
        <v>0</v>
      </c>
      <c r="BW94" s="56">
        <v>0</v>
      </c>
      <c r="BX94" s="56">
        <v>0</v>
      </c>
      <c r="BY94" s="56">
        <v>0</v>
      </c>
      <c r="BZ94" s="56">
        <v>0</v>
      </c>
      <c r="CA94" s="56">
        <v>0</v>
      </c>
      <c r="CB94" s="56">
        <v>0</v>
      </c>
      <c r="CC94" s="56">
        <v>0</v>
      </c>
      <c r="CD94" s="56">
        <v>0</v>
      </c>
      <c r="CE94" s="56">
        <v>0</v>
      </c>
      <c r="CF94" s="56">
        <v>0</v>
      </c>
      <c r="CG94" s="56">
        <v>0</v>
      </c>
      <c r="CH94" s="56">
        <v>0</v>
      </c>
      <c r="CI94" s="56">
        <v>0</v>
      </c>
      <c r="CJ94" s="56">
        <v>0</v>
      </c>
      <c r="CK94" s="56">
        <v>0</v>
      </c>
      <c r="CL94" s="56">
        <v>0</v>
      </c>
      <c r="CM94" s="56">
        <v>0</v>
      </c>
      <c r="CN94" s="56">
        <v>0</v>
      </c>
      <c r="CO94" s="56">
        <v>0</v>
      </c>
      <c r="CP94" s="56">
        <v>0</v>
      </c>
      <c r="CQ94" s="56">
        <v>0</v>
      </c>
      <c r="CR94" s="56">
        <v>0</v>
      </c>
      <c r="CS94" s="56">
        <v>0</v>
      </c>
      <c r="CT94" s="56">
        <v>0</v>
      </c>
      <c r="CU94" s="56">
        <v>0</v>
      </c>
      <c r="CV94" s="56">
        <v>0</v>
      </c>
      <c r="CW94" s="56">
        <v>0</v>
      </c>
      <c r="CX94" s="56">
        <v>0</v>
      </c>
      <c r="CY94" s="56">
        <v>0</v>
      </c>
      <c r="CZ94" s="56">
        <v>0</v>
      </c>
      <c r="DA94" s="56">
        <v>0</v>
      </c>
      <c r="DB94" s="56">
        <v>0</v>
      </c>
      <c r="DC94" s="56">
        <v>0</v>
      </c>
      <c r="DE94" s="71">
        <f t="shared" si="51"/>
        <v>0</v>
      </c>
      <c r="DF94" s="71">
        <f t="shared" si="42"/>
        <v>0</v>
      </c>
      <c r="DG94" s="1">
        <f t="shared" si="52"/>
        <v>21</v>
      </c>
    </row>
    <row r="95" spans="1:112" ht="15" hidden="1" customHeight="1">
      <c r="A95" s="210">
        <v>83</v>
      </c>
      <c r="B95" s="262" t="str">
        <f>$B$89&amp;"6."</f>
        <v>G.6.</v>
      </c>
      <c r="C95" s="274" t="s">
        <v>212</v>
      </c>
      <c r="D95" s="11"/>
      <c r="E95" s="334">
        <v>0.21</v>
      </c>
      <c r="F95" s="106">
        <f>H95+NPV(FD,I95:INDEX(I95:DC95,PAL))</f>
        <v>0</v>
      </c>
      <c r="G95" s="53">
        <f>SUMIF($H$5:$DC$5,"&lt;="&amp;PAL,$H95:$DC95)</f>
        <v>0</v>
      </c>
      <c r="H95" s="56">
        <v>0</v>
      </c>
      <c r="I95" s="56">
        <v>0</v>
      </c>
      <c r="J95" s="280">
        <v>0</v>
      </c>
      <c r="K95" s="280">
        <v>0</v>
      </c>
      <c r="L95" s="280">
        <v>0</v>
      </c>
      <c r="M95" s="280">
        <v>0</v>
      </c>
      <c r="N95" s="280">
        <v>0</v>
      </c>
      <c r="O95" s="280">
        <v>0</v>
      </c>
      <c r="P95" s="280">
        <v>0</v>
      </c>
      <c r="Q95" s="280">
        <v>0</v>
      </c>
      <c r="R95" s="280">
        <v>0</v>
      </c>
      <c r="S95" s="280">
        <v>0</v>
      </c>
      <c r="T95" s="280">
        <v>0</v>
      </c>
      <c r="U95" s="280">
        <v>0</v>
      </c>
      <c r="V95" s="280">
        <v>0</v>
      </c>
      <c r="W95" s="280">
        <v>0</v>
      </c>
      <c r="X95" s="56">
        <v>0</v>
      </c>
      <c r="Y95" s="56">
        <v>0</v>
      </c>
      <c r="Z95" s="56">
        <v>0</v>
      </c>
      <c r="AA95" s="56">
        <v>0</v>
      </c>
      <c r="AB95" s="56">
        <v>0</v>
      </c>
      <c r="AC95" s="56">
        <v>0</v>
      </c>
      <c r="AD95" s="56">
        <v>0</v>
      </c>
      <c r="AE95" s="56">
        <v>0</v>
      </c>
      <c r="AF95" s="56">
        <v>0</v>
      </c>
      <c r="AG95" s="56">
        <v>0</v>
      </c>
      <c r="AH95" s="56">
        <v>0</v>
      </c>
      <c r="AI95" s="56">
        <v>0</v>
      </c>
      <c r="AJ95" s="56">
        <v>0</v>
      </c>
      <c r="AK95" s="56">
        <v>0</v>
      </c>
      <c r="AL95" s="56">
        <v>0</v>
      </c>
      <c r="AM95" s="56">
        <v>0</v>
      </c>
      <c r="AN95" s="56">
        <v>0</v>
      </c>
      <c r="AO95" s="56">
        <v>0</v>
      </c>
      <c r="AP95" s="56">
        <v>0</v>
      </c>
      <c r="AQ95" s="56">
        <v>0</v>
      </c>
      <c r="AR95" s="56">
        <v>0</v>
      </c>
      <c r="AS95" s="56">
        <v>0</v>
      </c>
      <c r="AT95" s="56">
        <v>0</v>
      </c>
      <c r="AU95" s="56">
        <v>0</v>
      </c>
      <c r="AV95" s="56">
        <v>0</v>
      </c>
      <c r="AW95" s="56">
        <v>0</v>
      </c>
      <c r="AX95" s="56">
        <v>0</v>
      </c>
      <c r="AY95" s="56">
        <v>0</v>
      </c>
      <c r="AZ95" s="56">
        <v>0</v>
      </c>
      <c r="BA95" s="56">
        <v>0</v>
      </c>
      <c r="BB95" s="56">
        <v>0</v>
      </c>
      <c r="BC95" s="56">
        <v>0</v>
      </c>
      <c r="BD95" s="56">
        <v>0</v>
      </c>
      <c r="BE95" s="56">
        <v>0</v>
      </c>
      <c r="BF95" s="56">
        <v>0</v>
      </c>
      <c r="BG95" s="56">
        <v>0</v>
      </c>
      <c r="BH95" s="56">
        <v>0</v>
      </c>
      <c r="BI95" s="56">
        <v>0</v>
      </c>
      <c r="BJ95" s="56">
        <v>0</v>
      </c>
      <c r="BK95" s="56">
        <v>0</v>
      </c>
      <c r="BL95" s="56">
        <v>0</v>
      </c>
      <c r="BM95" s="56">
        <v>0</v>
      </c>
      <c r="BN95" s="56">
        <v>0</v>
      </c>
      <c r="BO95" s="56">
        <v>0</v>
      </c>
      <c r="BP95" s="56">
        <v>0</v>
      </c>
      <c r="BQ95" s="56">
        <v>0</v>
      </c>
      <c r="BR95" s="56">
        <v>0</v>
      </c>
      <c r="BS95" s="56">
        <v>0</v>
      </c>
      <c r="BT95" s="56">
        <v>0</v>
      </c>
      <c r="BU95" s="56">
        <v>0</v>
      </c>
      <c r="BV95" s="56">
        <v>0</v>
      </c>
      <c r="BW95" s="56">
        <v>0</v>
      </c>
      <c r="BX95" s="56">
        <v>0</v>
      </c>
      <c r="BY95" s="56">
        <v>0</v>
      </c>
      <c r="BZ95" s="56">
        <v>0</v>
      </c>
      <c r="CA95" s="56">
        <v>0</v>
      </c>
      <c r="CB95" s="56">
        <v>0</v>
      </c>
      <c r="CC95" s="56">
        <v>0</v>
      </c>
      <c r="CD95" s="56">
        <v>0</v>
      </c>
      <c r="CE95" s="56">
        <v>0</v>
      </c>
      <c r="CF95" s="56">
        <v>0</v>
      </c>
      <c r="CG95" s="56">
        <v>0</v>
      </c>
      <c r="CH95" s="56">
        <v>0</v>
      </c>
      <c r="CI95" s="56">
        <v>0</v>
      </c>
      <c r="CJ95" s="56">
        <v>0</v>
      </c>
      <c r="CK95" s="56">
        <v>0</v>
      </c>
      <c r="CL95" s="56">
        <v>0</v>
      </c>
      <c r="CM95" s="56">
        <v>0</v>
      </c>
      <c r="CN95" s="56">
        <v>0</v>
      </c>
      <c r="CO95" s="56">
        <v>0</v>
      </c>
      <c r="CP95" s="56">
        <v>0</v>
      </c>
      <c r="CQ95" s="56">
        <v>0</v>
      </c>
      <c r="CR95" s="56">
        <v>0</v>
      </c>
      <c r="CS95" s="56">
        <v>0</v>
      </c>
      <c r="CT95" s="56">
        <v>0</v>
      </c>
      <c r="CU95" s="56">
        <v>0</v>
      </c>
      <c r="CV95" s="56">
        <v>0</v>
      </c>
      <c r="CW95" s="56">
        <v>0</v>
      </c>
      <c r="CX95" s="56">
        <v>0</v>
      </c>
      <c r="CY95" s="56">
        <v>0</v>
      </c>
      <c r="CZ95" s="56">
        <v>0</v>
      </c>
      <c r="DA95" s="56">
        <v>0</v>
      </c>
      <c r="DB95" s="56">
        <v>0</v>
      </c>
      <c r="DC95" s="56">
        <v>0</v>
      </c>
      <c r="DE95" s="71">
        <f t="shared" si="51"/>
        <v>0</v>
      </c>
      <c r="DF95" s="71">
        <f t="shared" si="42"/>
        <v>0</v>
      </c>
      <c r="DG95" s="1">
        <f t="shared" si="52"/>
        <v>21</v>
      </c>
    </row>
    <row r="96" spans="1:112" ht="15" hidden="1" customHeight="1">
      <c r="A96" s="210">
        <v>84</v>
      </c>
      <c r="B96" s="10" t="str">
        <f>$B$89&amp;"7."</f>
        <v>G.7.</v>
      </c>
      <c r="C96" s="274" t="s">
        <v>214</v>
      </c>
      <c r="D96" s="11"/>
      <c r="E96" s="334">
        <v>0.21</v>
      </c>
      <c r="F96" s="106">
        <f>H96+NPV(FD,I96:INDEX(I96:DC96,PAL))</f>
        <v>0</v>
      </c>
      <c r="G96" s="53">
        <f>SUMIF($H$5:$DC$5,"&lt;="&amp;PAL,$H96:$DC96)</f>
        <v>0</v>
      </c>
      <c r="H96" s="56">
        <v>0</v>
      </c>
      <c r="I96" s="56">
        <v>0</v>
      </c>
      <c r="J96" s="280">
        <v>0</v>
      </c>
      <c r="K96" s="280">
        <v>0</v>
      </c>
      <c r="L96" s="280">
        <v>0</v>
      </c>
      <c r="M96" s="280">
        <v>0</v>
      </c>
      <c r="N96" s="280">
        <v>0</v>
      </c>
      <c r="O96" s="280">
        <v>0</v>
      </c>
      <c r="P96" s="280">
        <v>0</v>
      </c>
      <c r="Q96" s="280">
        <v>0</v>
      </c>
      <c r="R96" s="280">
        <v>0</v>
      </c>
      <c r="S96" s="280">
        <v>0</v>
      </c>
      <c r="T96" s="280">
        <v>0</v>
      </c>
      <c r="U96" s="280">
        <v>0</v>
      </c>
      <c r="V96" s="280">
        <v>0</v>
      </c>
      <c r="W96" s="280">
        <v>0</v>
      </c>
      <c r="X96" s="56">
        <v>0</v>
      </c>
      <c r="Y96" s="56">
        <v>0</v>
      </c>
      <c r="Z96" s="56">
        <v>0</v>
      </c>
      <c r="AA96" s="56">
        <v>0</v>
      </c>
      <c r="AB96" s="56">
        <v>0</v>
      </c>
      <c r="AC96" s="56">
        <v>0</v>
      </c>
      <c r="AD96" s="56">
        <v>0</v>
      </c>
      <c r="AE96" s="56">
        <v>0</v>
      </c>
      <c r="AF96" s="56">
        <v>0</v>
      </c>
      <c r="AG96" s="56">
        <v>0</v>
      </c>
      <c r="AH96" s="56">
        <v>0</v>
      </c>
      <c r="AI96" s="56">
        <v>0</v>
      </c>
      <c r="AJ96" s="56">
        <v>0</v>
      </c>
      <c r="AK96" s="56">
        <v>0</v>
      </c>
      <c r="AL96" s="56">
        <v>0</v>
      </c>
      <c r="AM96" s="56">
        <v>0</v>
      </c>
      <c r="AN96" s="56">
        <v>0</v>
      </c>
      <c r="AO96" s="56">
        <v>0</v>
      </c>
      <c r="AP96" s="56">
        <v>0</v>
      </c>
      <c r="AQ96" s="56">
        <v>0</v>
      </c>
      <c r="AR96" s="56">
        <v>0</v>
      </c>
      <c r="AS96" s="56">
        <v>0</v>
      </c>
      <c r="AT96" s="56">
        <v>0</v>
      </c>
      <c r="AU96" s="56">
        <v>0</v>
      </c>
      <c r="AV96" s="56">
        <v>0</v>
      </c>
      <c r="AW96" s="56">
        <v>0</v>
      </c>
      <c r="AX96" s="56">
        <v>0</v>
      </c>
      <c r="AY96" s="56">
        <v>0</v>
      </c>
      <c r="AZ96" s="56">
        <v>0</v>
      </c>
      <c r="BA96" s="56">
        <v>0</v>
      </c>
      <c r="BB96" s="56">
        <v>0</v>
      </c>
      <c r="BC96" s="56">
        <v>0</v>
      </c>
      <c r="BD96" s="56">
        <v>0</v>
      </c>
      <c r="BE96" s="56">
        <v>0</v>
      </c>
      <c r="BF96" s="56">
        <v>0</v>
      </c>
      <c r="BG96" s="56">
        <v>0</v>
      </c>
      <c r="BH96" s="56">
        <v>0</v>
      </c>
      <c r="BI96" s="56">
        <v>0</v>
      </c>
      <c r="BJ96" s="56">
        <v>0</v>
      </c>
      <c r="BK96" s="56">
        <v>0</v>
      </c>
      <c r="BL96" s="56">
        <v>0</v>
      </c>
      <c r="BM96" s="56">
        <v>0</v>
      </c>
      <c r="BN96" s="56">
        <v>0</v>
      </c>
      <c r="BO96" s="56">
        <v>0</v>
      </c>
      <c r="BP96" s="56">
        <v>0</v>
      </c>
      <c r="BQ96" s="56">
        <v>0</v>
      </c>
      <c r="BR96" s="56">
        <v>0</v>
      </c>
      <c r="BS96" s="56">
        <v>0</v>
      </c>
      <c r="BT96" s="56">
        <v>0</v>
      </c>
      <c r="BU96" s="56">
        <v>0</v>
      </c>
      <c r="BV96" s="56">
        <v>0</v>
      </c>
      <c r="BW96" s="56">
        <v>0</v>
      </c>
      <c r="BX96" s="56">
        <v>0</v>
      </c>
      <c r="BY96" s="56">
        <v>0</v>
      </c>
      <c r="BZ96" s="56">
        <v>0</v>
      </c>
      <c r="CA96" s="56">
        <v>0</v>
      </c>
      <c r="CB96" s="56">
        <v>0</v>
      </c>
      <c r="CC96" s="56">
        <v>0</v>
      </c>
      <c r="CD96" s="56">
        <v>0</v>
      </c>
      <c r="CE96" s="56">
        <v>0</v>
      </c>
      <c r="CF96" s="56">
        <v>0</v>
      </c>
      <c r="CG96" s="56">
        <v>0</v>
      </c>
      <c r="CH96" s="56">
        <v>0</v>
      </c>
      <c r="CI96" s="56">
        <v>0</v>
      </c>
      <c r="CJ96" s="56">
        <v>0</v>
      </c>
      <c r="CK96" s="56">
        <v>0</v>
      </c>
      <c r="CL96" s="56">
        <v>0</v>
      </c>
      <c r="CM96" s="56">
        <v>0</v>
      </c>
      <c r="CN96" s="56">
        <v>0</v>
      </c>
      <c r="CO96" s="56">
        <v>0</v>
      </c>
      <c r="CP96" s="56">
        <v>0</v>
      </c>
      <c r="CQ96" s="56">
        <v>0</v>
      </c>
      <c r="CR96" s="56">
        <v>0</v>
      </c>
      <c r="CS96" s="56">
        <v>0</v>
      </c>
      <c r="CT96" s="56">
        <v>0</v>
      </c>
      <c r="CU96" s="56">
        <v>0</v>
      </c>
      <c r="CV96" s="56">
        <v>0</v>
      </c>
      <c r="CW96" s="56">
        <v>0</v>
      </c>
      <c r="CX96" s="56">
        <v>0</v>
      </c>
      <c r="CY96" s="56">
        <v>0</v>
      </c>
      <c r="CZ96" s="56">
        <v>0</v>
      </c>
      <c r="DA96" s="56">
        <v>0</v>
      </c>
      <c r="DB96" s="56">
        <v>0</v>
      </c>
      <c r="DC96" s="56">
        <v>0</v>
      </c>
      <c r="DE96" s="71">
        <f t="shared" ref="DE96:DE116" si="53">COUNTBLANK(H96:DC96)</f>
        <v>0</v>
      </c>
      <c r="DF96" s="71">
        <f t="shared" si="42"/>
        <v>0</v>
      </c>
      <c r="DG96" s="1">
        <f t="shared" si="52"/>
        <v>21</v>
      </c>
    </row>
    <row r="97" spans="1:114" ht="15" hidden="1" customHeight="1">
      <c r="A97" s="210">
        <v>85</v>
      </c>
      <c r="B97" s="10" t="str">
        <f>$B$89&amp;"8."</f>
        <v>G.8.</v>
      </c>
      <c r="C97" s="274" t="s">
        <v>216</v>
      </c>
      <c r="D97" s="11"/>
      <c r="E97" s="334">
        <v>0.21</v>
      </c>
      <c r="F97" s="106">
        <f>H97+NPV(FD,I97:INDEX(I97:DC97,PAL))</f>
        <v>0</v>
      </c>
      <c r="G97" s="53">
        <f>SUMIF($H$5:$DC$5,"&lt;="&amp;PAL,$H97:$DC97)</f>
        <v>0</v>
      </c>
      <c r="H97" s="280">
        <v>0</v>
      </c>
      <c r="I97" s="280">
        <v>0</v>
      </c>
      <c r="J97" s="280">
        <v>0</v>
      </c>
      <c r="K97" s="280">
        <v>0</v>
      </c>
      <c r="L97" s="280">
        <v>0</v>
      </c>
      <c r="M97" s="280">
        <v>0</v>
      </c>
      <c r="N97" s="280">
        <v>0</v>
      </c>
      <c r="O97" s="280">
        <v>0</v>
      </c>
      <c r="P97" s="280">
        <v>0</v>
      </c>
      <c r="Q97" s="280">
        <v>0</v>
      </c>
      <c r="R97" s="280">
        <v>0</v>
      </c>
      <c r="S97" s="280">
        <v>0</v>
      </c>
      <c r="T97" s="280">
        <v>0</v>
      </c>
      <c r="U97" s="280">
        <v>0</v>
      </c>
      <c r="V97" s="280">
        <v>0</v>
      </c>
      <c r="W97" s="280">
        <v>0</v>
      </c>
      <c r="X97" s="56">
        <v>0</v>
      </c>
      <c r="Y97" s="56">
        <v>0</v>
      </c>
      <c r="Z97" s="56">
        <v>0</v>
      </c>
      <c r="AA97" s="56">
        <v>0</v>
      </c>
      <c r="AB97" s="56">
        <v>0</v>
      </c>
      <c r="AC97" s="56">
        <v>0</v>
      </c>
      <c r="AD97" s="56">
        <v>0</v>
      </c>
      <c r="AE97" s="56">
        <v>0</v>
      </c>
      <c r="AF97" s="56">
        <v>0</v>
      </c>
      <c r="AG97" s="56">
        <v>0</v>
      </c>
      <c r="AH97" s="56">
        <v>0</v>
      </c>
      <c r="AI97" s="56">
        <v>0</v>
      </c>
      <c r="AJ97" s="56">
        <v>0</v>
      </c>
      <c r="AK97" s="56">
        <v>0</v>
      </c>
      <c r="AL97" s="56">
        <v>0</v>
      </c>
      <c r="AM97" s="56">
        <v>0</v>
      </c>
      <c r="AN97" s="56">
        <v>0</v>
      </c>
      <c r="AO97" s="56">
        <v>0</v>
      </c>
      <c r="AP97" s="56">
        <v>0</v>
      </c>
      <c r="AQ97" s="56">
        <v>0</v>
      </c>
      <c r="AR97" s="56">
        <v>0</v>
      </c>
      <c r="AS97" s="56">
        <v>0</v>
      </c>
      <c r="AT97" s="56">
        <v>0</v>
      </c>
      <c r="AU97" s="56">
        <v>0</v>
      </c>
      <c r="AV97" s="56">
        <v>0</v>
      </c>
      <c r="AW97" s="56">
        <v>0</v>
      </c>
      <c r="AX97" s="56">
        <v>0</v>
      </c>
      <c r="AY97" s="56">
        <v>0</v>
      </c>
      <c r="AZ97" s="56">
        <v>0</v>
      </c>
      <c r="BA97" s="56">
        <v>0</v>
      </c>
      <c r="BB97" s="56">
        <v>0</v>
      </c>
      <c r="BC97" s="56">
        <v>0</v>
      </c>
      <c r="BD97" s="56">
        <v>0</v>
      </c>
      <c r="BE97" s="56">
        <v>0</v>
      </c>
      <c r="BF97" s="56">
        <v>0</v>
      </c>
      <c r="BG97" s="56">
        <v>0</v>
      </c>
      <c r="BH97" s="56">
        <v>0</v>
      </c>
      <c r="BI97" s="56">
        <v>0</v>
      </c>
      <c r="BJ97" s="56">
        <v>0</v>
      </c>
      <c r="BK97" s="56">
        <v>0</v>
      </c>
      <c r="BL97" s="56">
        <v>0</v>
      </c>
      <c r="BM97" s="56">
        <v>0</v>
      </c>
      <c r="BN97" s="56">
        <v>0</v>
      </c>
      <c r="BO97" s="56">
        <v>0</v>
      </c>
      <c r="BP97" s="56">
        <v>0</v>
      </c>
      <c r="BQ97" s="56">
        <v>0</v>
      </c>
      <c r="BR97" s="56">
        <v>0</v>
      </c>
      <c r="BS97" s="56">
        <v>0</v>
      </c>
      <c r="BT97" s="56">
        <v>0</v>
      </c>
      <c r="BU97" s="56">
        <v>0</v>
      </c>
      <c r="BV97" s="56">
        <v>0</v>
      </c>
      <c r="BW97" s="56">
        <v>0</v>
      </c>
      <c r="BX97" s="56">
        <v>0</v>
      </c>
      <c r="BY97" s="56">
        <v>0</v>
      </c>
      <c r="BZ97" s="56">
        <v>0</v>
      </c>
      <c r="CA97" s="56">
        <v>0</v>
      </c>
      <c r="CB97" s="56">
        <v>0</v>
      </c>
      <c r="CC97" s="56">
        <v>0</v>
      </c>
      <c r="CD97" s="56">
        <v>0</v>
      </c>
      <c r="CE97" s="56">
        <v>0</v>
      </c>
      <c r="CF97" s="56">
        <v>0</v>
      </c>
      <c r="CG97" s="56">
        <v>0</v>
      </c>
      <c r="CH97" s="56">
        <v>0</v>
      </c>
      <c r="CI97" s="56">
        <v>0</v>
      </c>
      <c r="CJ97" s="56">
        <v>0</v>
      </c>
      <c r="CK97" s="56">
        <v>0</v>
      </c>
      <c r="CL97" s="56">
        <v>0</v>
      </c>
      <c r="CM97" s="56">
        <v>0</v>
      </c>
      <c r="CN97" s="56">
        <v>0</v>
      </c>
      <c r="CO97" s="56">
        <v>0</v>
      </c>
      <c r="CP97" s="56">
        <v>0</v>
      </c>
      <c r="CQ97" s="56">
        <v>0</v>
      </c>
      <c r="CR97" s="56">
        <v>0</v>
      </c>
      <c r="CS97" s="56">
        <v>0</v>
      </c>
      <c r="CT97" s="56">
        <v>0</v>
      </c>
      <c r="CU97" s="56">
        <v>0</v>
      </c>
      <c r="CV97" s="56">
        <v>0</v>
      </c>
      <c r="CW97" s="56">
        <v>0</v>
      </c>
      <c r="CX97" s="56">
        <v>0</v>
      </c>
      <c r="CY97" s="56">
        <v>0</v>
      </c>
      <c r="CZ97" s="56">
        <v>0</v>
      </c>
      <c r="DA97" s="56">
        <v>0</v>
      </c>
      <c r="DB97" s="56">
        <v>0</v>
      </c>
      <c r="DC97" s="56">
        <v>0</v>
      </c>
      <c r="DE97" s="71">
        <f t="shared" si="53"/>
        <v>0</v>
      </c>
      <c r="DF97" s="71">
        <f t="shared" si="42"/>
        <v>0</v>
      </c>
      <c r="DG97" s="1">
        <f t="shared" si="52"/>
        <v>21</v>
      </c>
    </row>
    <row r="98" spans="1:114" ht="15" hidden="1" customHeight="1">
      <c r="A98" s="210">
        <v>86</v>
      </c>
      <c r="B98" s="10" t="str">
        <f>$B$89&amp;"9."</f>
        <v>G.9.</v>
      </c>
      <c r="C98" s="274" t="s">
        <v>218</v>
      </c>
      <c r="D98" s="11"/>
      <c r="E98" s="334">
        <v>0.21</v>
      </c>
      <c r="F98" s="106">
        <f>H98+NPV(FD,I98:INDEX(I98:DC98,PAL))</f>
        <v>0</v>
      </c>
      <c r="G98" s="53">
        <f>SUMIF($H$5:$DC$5,"&lt;="&amp;PAL,$H98:$DC98)</f>
        <v>0</v>
      </c>
      <c r="H98" s="56">
        <v>0</v>
      </c>
      <c r="I98" s="56">
        <v>0</v>
      </c>
      <c r="J98" s="280">
        <v>0</v>
      </c>
      <c r="K98" s="280">
        <v>0</v>
      </c>
      <c r="L98" s="280">
        <v>0</v>
      </c>
      <c r="M98" s="280">
        <v>0</v>
      </c>
      <c r="N98" s="280">
        <v>0</v>
      </c>
      <c r="O98" s="280">
        <v>0</v>
      </c>
      <c r="P98" s="280">
        <v>0</v>
      </c>
      <c r="Q98" s="280">
        <v>0</v>
      </c>
      <c r="R98" s="280">
        <v>0</v>
      </c>
      <c r="S98" s="280">
        <v>0</v>
      </c>
      <c r="T98" s="280">
        <v>0</v>
      </c>
      <c r="U98" s="280">
        <v>0</v>
      </c>
      <c r="V98" s="280">
        <v>0</v>
      </c>
      <c r="W98" s="280">
        <v>0</v>
      </c>
      <c r="X98" s="56">
        <v>0</v>
      </c>
      <c r="Y98" s="56">
        <v>0</v>
      </c>
      <c r="Z98" s="56">
        <v>0</v>
      </c>
      <c r="AA98" s="56">
        <v>0</v>
      </c>
      <c r="AB98" s="56">
        <v>0</v>
      </c>
      <c r="AC98" s="56">
        <v>0</v>
      </c>
      <c r="AD98" s="56">
        <v>0</v>
      </c>
      <c r="AE98" s="56">
        <v>0</v>
      </c>
      <c r="AF98" s="56">
        <v>0</v>
      </c>
      <c r="AG98" s="56">
        <v>0</v>
      </c>
      <c r="AH98" s="56">
        <v>0</v>
      </c>
      <c r="AI98" s="56">
        <v>0</v>
      </c>
      <c r="AJ98" s="56">
        <v>0</v>
      </c>
      <c r="AK98" s="56">
        <v>0</v>
      </c>
      <c r="AL98" s="56">
        <v>0</v>
      </c>
      <c r="AM98" s="56">
        <v>0</v>
      </c>
      <c r="AN98" s="56">
        <v>0</v>
      </c>
      <c r="AO98" s="56">
        <v>0</v>
      </c>
      <c r="AP98" s="56">
        <v>0</v>
      </c>
      <c r="AQ98" s="56">
        <v>0</v>
      </c>
      <c r="AR98" s="56">
        <v>0</v>
      </c>
      <c r="AS98" s="56">
        <v>0</v>
      </c>
      <c r="AT98" s="56">
        <v>0</v>
      </c>
      <c r="AU98" s="56">
        <v>0</v>
      </c>
      <c r="AV98" s="56">
        <v>0</v>
      </c>
      <c r="AW98" s="56">
        <v>0</v>
      </c>
      <c r="AX98" s="56">
        <v>0</v>
      </c>
      <c r="AY98" s="56">
        <v>0</v>
      </c>
      <c r="AZ98" s="56">
        <v>0</v>
      </c>
      <c r="BA98" s="56">
        <v>0</v>
      </c>
      <c r="BB98" s="56">
        <v>0</v>
      </c>
      <c r="BC98" s="56">
        <v>0</v>
      </c>
      <c r="BD98" s="56">
        <v>0</v>
      </c>
      <c r="BE98" s="56">
        <v>0</v>
      </c>
      <c r="BF98" s="56">
        <v>0</v>
      </c>
      <c r="BG98" s="56">
        <v>0</v>
      </c>
      <c r="BH98" s="56">
        <v>0</v>
      </c>
      <c r="BI98" s="56">
        <v>0</v>
      </c>
      <c r="BJ98" s="56">
        <v>0</v>
      </c>
      <c r="BK98" s="56">
        <v>0</v>
      </c>
      <c r="BL98" s="56">
        <v>0</v>
      </c>
      <c r="BM98" s="56">
        <v>0</v>
      </c>
      <c r="BN98" s="56">
        <v>0</v>
      </c>
      <c r="BO98" s="56">
        <v>0</v>
      </c>
      <c r="BP98" s="56">
        <v>0</v>
      </c>
      <c r="BQ98" s="56">
        <v>0</v>
      </c>
      <c r="BR98" s="56">
        <v>0</v>
      </c>
      <c r="BS98" s="56">
        <v>0</v>
      </c>
      <c r="BT98" s="56">
        <v>0</v>
      </c>
      <c r="BU98" s="56">
        <v>0</v>
      </c>
      <c r="BV98" s="56">
        <v>0</v>
      </c>
      <c r="BW98" s="56">
        <v>0</v>
      </c>
      <c r="BX98" s="56">
        <v>0</v>
      </c>
      <c r="BY98" s="56">
        <v>0</v>
      </c>
      <c r="BZ98" s="56">
        <v>0</v>
      </c>
      <c r="CA98" s="56">
        <v>0</v>
      </c>
      <c r="CB98" s="56">
        <v>0</v>
      </c>
      <c r="CC98" s="56">
        <v>0</v>
      </c>
      <c r="CD98" s="56">
        <v>0</v>
      </c>
      <c r="CE98" s="56">
        <v>0</v>
      </c>
      <c r="CF98" s="56">
        <v>0</v>
      </c>
      <c r="CG98" s="56">
        <v>0</v>
      </c>
      <c r="CH98" s="56">
        <v>0</v>
      </c>
      <c r="CI98" s="56">
        <v>0</v>
      </c>
      <c r="CJ98" s="56">
        <v>0</v>
      </c>
      <c r="CK98" s="56">
        <v>0</v>
      </c>
      <c r="CL98" s="56">
        <v>0</v>
      </c>
      <c r="CM98" s="56">
        <v>0</v>
      </c>
      <c r="CN98" s="56">
        <v>0</v>
      </c>
      <c r="CO98" s="56">
        <v>0</v>
      </c>
      <c r="CP98" s="56">
        <v>0</v>
      </c>
      <c r="CQ98" s="56">
        <v>0</v>
      </c>
      <c r="CR98" s="56">
        <v>0</v>
      </c>
      <c r="CS98" s="56">
        <v>0</v>
      </c>
      <c r="CT98" s="56">
        <v>0</v>
      </c>
      <c r="CU98" s="56">
        <v>0</v>
      </c>
      <c r="CV98" s="56">
        <v>0</v>
      </c>
      <c r="CW98" s="56">
        <v>0</v>
      </c>
      <c r="CX98" s="56">
        <v>0</v>
      </c>
      <c r="CY98" s="56">
        <v>0</v>
      </c>
      <c r="CZ98" s="56">
        <v>0</v>
      </c>
      <c r="DA98" s="56">
        <v>0</v>
      </c>
      <c r="DB98" s="56">
        <v>0</v>
      </c>
      <c r="DC98" s="56">
        <v>0</v>
      </c>
      <c r="DE98" s="71">
        <f t="shared" si="53"/>
        <v>0</v>
      </c>
      <c r="DF98" s="71">
        <f t="shared" si="42"/>
        <v>0</v>
      </c>
      <c r="DG98" s="1">
        <f t="shared" si="52"/>
        <v>21</v>
      </c>
    </row>
    <row r="99" spans="1:114" ht="16.5" hidden="1" customHeight="1">
      <c r="A99" s="210">
        <v>87</v>
      </c>
      <c r="B99" s="10" t="str">
        <f>$B$89&amp;"10."</f>
        <v>G.10.</v>
      </c>
      <c r="C99" s="274" t="s">
        <v>220</v>
      </c>
      <c r="D99" s="11"/>
      <c r="E99" s="334">
        <v>0.21</v>
      </c>
      <c r="F99" s="106">
        <f>H99+NPV(FD,I99:INDEX(I99:DC99,PAL))</f>
        <v>0</v>
      </c>
      <c r="G99" s="53">
        <f>SUMIF($H$5:$DC$5,"&lt;="&amp;PAL,$H99:$DC99)</f>
        <v>0</v>
      </c>
      <c r="H99" s="280">
        <v>0</v>
      </c>
      <c r="I99" s="56">
        <v>0</v>
      </c>
      <c r="J99" s="56">
        <v>0</v>
      </c>
      <c r="K99" s="56">
        <v>0</v>
      </c>
      <c r="L99" s="56">
        <v>0</v>
      </c>
      <c r="M99" s="56">
        <v>0</v>
      </c>
      <c r="N99" s="56">
        <v>0</v>
      </c>
      <c r="O99" s="56">
        <v>0</v>
      </c>
      <c r="P99" s="56">
        <v>0</v>
      </c>
      <c r="Q99" s="56">
        <v>0</v>
      </c>
      <c r="R99" s="56">
        <v>0</v>
      </c>
      <c r="S99" s="56">
        <v>0</v>
      </c>
      <c r="T99" s="56">
        <v>0</v>
      </c>
      <c r="U99" s="56">
        <v>0</v>
      </c>
      <c r="V99" s="56">
        <v>0</v>
      </c>
      <c r="W99" s="56">
        <v>0</v>
      </c>
      <c r="X99" s="56">
        <v>0</v>
      </c>
      <c r="Y99" s="56">
        <v>0</v>
      </c>
      <c r="Z99" s="56">
        <v>0</v>
      </c>
      <c r="AA99" s="56">
        <v>0</v>
      </c>
      <c r="AB99" s="56">
        <v>0</v>
      </c>
      <c r="AC99" s="56">
        <v>0</v>
      </c>
      <c r="AD99" s="56">
        <v>0</v>
      </c>
      <c r="AE99" s="56">
        <v>0</v>
      </c>
      <c r="AF99" s="56">
        <v>0</v>
      </c>
      <c r="AG99" s="56">
        <v>0</v>
      </c>
      <c r="AH99" s="56">
        <v>0</v>
      </c>
      <c r="AI99" s="56">
        <v>0</v>
      </c>
      <c r="AJ99" s="56">
        <v>0</v>
      </c>
      <c r="AK99" s="56">
        <v>0</v>
      </c>
      <c r="AL99" s="56">
        <v>0</v>
      </c>
      <c r="AM99" s="56">
        <v>0</v>
      </c>
      <c r="AN99" s="56">
        <v>0</v>
      </c>
      <c r="AO99" s="56">
        <v>0</v>
      </c>
      <c r="AP99" s="56">
        <v>0</v>
      </c>
      <c r="AQ99" s="56">
        <v>0</v>
      </c>
      <c r="AR99" s="56">
        <v>0</v>
      </c>
      <c r="AS99" s="56">
        <v>0</v>
      </c>
      <c r="AT99" s="56">
        <v>0</v>
      </c>
      <c r="AU99" s="56">
        <v>0</v>
      </c>
      <c r="AV99" s="56">
        <v>0</v>
      </c>
      <c r="AW99" s="56">
        <v>0</v>
      </c>
      <c r="AX99" s="56">
        <v>0</v>
      </c>
      <c r="AY99" s="56">
        <v>0</v>
      </c>
      <c r="AZ99" s="56">
        <v>0</v>
      </c>
      <c r="BA99" s="56">
        <v>0</v>
      </c>
      <c r="BB99" s="56">
        <v>0</v>
      </c>
      <c r="BC99" s="56">
        <v>0</v>
      </c>
      <c r="BD99" s="56">
        <v>0</v>
      </c>
      <c r="BE99" s="56">
        <v>0</v>
      </c>
      <c r="BF99" s="56">
        <v>0</v>
      </c>
      <c r="BG99" s="56">
        <v>0</v>
      </c>
      <c r="BH99" s="56">
        <v>0</v>
      </c>
      <c r="BI99" s="56">
        <v>0</v>
      </c>
      <c r="BJ99" s="56">
        <v>0</v>
      </c>
      <c r="BK99" s="56">
        <v>0</v>
      </c>
      <c r="BL99" s="56">
        <v>0</v>
      </c>
      <c r="BM99" s="56">
        <v>0</v>
      </c>
      <c r="BN99" s="56">
        <v>0</v>
      </c>
      <c r="BO99" s="56">
        <v>0</v>
      </c>
      <c r="BP99" s="56">
        <v>0</v>
      </c>
      <c r="BQ99" s="56">
        <v>0</v>
      </c>
      <c r="BR99" s="56">
        <v>0</v>
      </c>
      <c r="BS99" s="56">
        <v>0</v>
      </c>
      <c r="BT99" s="56">
        <v>0</v>
      </c>
      <c r="BU99" s="56">
        <v>0</v>
      </c>
      <c r="BV99" s="56">
        <v>0</v>
      </c>
      <c r="BW99" s="56">
        <v>0</v>
      </c>
      <c r="BX99" s="56">
        <v>0</v>
      </c>
      <c r="BY99" s="56">
        <v>0</v>
      </c>
      <c r="BZ99" s="56">
        <v>0</v>
      </c>
      <c r="CA99" s="56">
        <v>0</v>
      </c>
      <c r="CB99" s="56">
        <v>0</v>
      </c>
      <c r="CC99" s="56">
        <v>0</v>
      </c>
      <c r="CD99" s="56">
        <v>0</v>
      </c>
      <c r="CE99" s="56">
        <v>0</v>
      </c>
      <c r="CF99" s="56">
        <v>0</v>
      </c>
      <c r="CG99" s="56">
        <v>0</v>
      </c>
      <c r="CH99" s="56">
        <v>0</v>
      </c>
      <c r="CI99" s="56">
        <v>0</v>
      </c>
      <c r="CJ99" s="56">
        <v>0</v>
      </c>
      <c r="CK99" s="56">
        <v>0</v>
      </c>
      <c r="CL99" s="56">
        <v>0</v>
      </c>
      <c r="CM99" s="56">
        <v>0</v>
      </c>
      <c r="CN99" s="56">
        <v>0</v>
      </c>
      <c r="CO99" s="56">
        <v>0</v>
      </c>
      <c r="CP99" s="56">
        <v>0</v>
      </c>
      <c r="CQ99" s="56">
        <v>0</v>
      </c>
      <c r="CR99" s="56">
        <v>0</v>
      </c>
      <c r="CS99" s="56">
        <v>0</v>
      </c>
      <c r="CT99" s="56">
        <v>0</v>
      </c>
      <c r="CU99" s="56">
        <v>0</v>
      </c>
      <c r="CV99" s="56">
        <v>0</v>
      </c>
      <c r="CW99" s="56">
        <v>0</v>
      </c>
      <c r="CX99" s="56">
        <v>0</v>
      </c>
      <c r="CY99" s="56">
        <v>0</v>
      </c>
      <c r="CZ99" s="56">
        <v>0</v>
      </c>
      <c r="DA99" s="56">
        <v>0</v>
      </c>
      <c r="DB99" s="56">
        <v>0</v>
      </c>
      <c r="DC99" s="56">
        <v>0</v>
      </c>
      <c r="DE99" s="71">
        <f t="shared" si="53"/>
        <v>0</v>
      </c>
      <c r="DF99" s="71">
        <f t="shared" si="42"/>
        <v>0</v>
      </c>
      <c r="DG99" s="1">
        <f t="shared" si="52"/>
        <v>21</v>
      </c>
    </row>
    <row r="100" spans="1:114" ht="17.25" customHeight="1">
      <c r="A100" s="210">
        <v>88</v>
      </c>
      <c r="B100" s="10" t="s">
        <v>38</v>
      </c>
      <c r="C100" s="266" t="s">
        <v>262</v>
      </c>
      <c r="D100" s="11"/>
      <c r="E100" s="328"/>
      <c r="F100" s="17">
        <f>SUM(F101:F110)</f>
        <v>0</v>
      </c>
      <c r="G100" s="17">
        <f t="shared" ref="G100:BR100" si="54">SUM(G101:G110)</f>
        <v>0</v>
      </c>
      <c r="H100" s="17">
        <f t="shared" si="54"/>
        <v>0</v>
      </c>
      <c r="I100" s="17">
        <f t="shared" si="54"/>
        <v>0</v>
      </c>
      <c r="J100" s="17">
        <f t="shared" si="54"/>
        <v>0</v>
      </c>
      <c r="K100" s="17">
        <f t="shared" si="54"/>
        <v>0</v>
      </c>
      <c r="L100" s="17">
        <f t="shared" si="54"/>
        <v>0</v>
      </c>
      <c r="M100" s="17">
        <f t="shared" si="54"/>
        <v>0</v>
      </c>
      <c r="N100" s="17">
        <f t="shared" si="54"/>
        <v>0</v>
      </c>
      <c r="O100" s="17">
        <f t="shared" si="54"/>
        <v>0</v>
      </c>
      <c r="P100" s="17">
        <f t="shared" si="54"/>
        <v>0</v>
      </c>
      <c r="Q100" s="17">
        <f t="shared" si="54"/>
        <v>0</v>
      </c>
      <c r="R100" s="17">
        <f t="shared" si="54"/>
        <v>0</v>
      </c>
      <c r="S100" s="17">
        <f t="shared" si="54"/>
        <v>0</v>
      </c>
      <c r="T100" s="17">
        <f t="shared" si="54"/>
        <v>0</v>
      </c>
      <c r="U100" s="17">
        <f t="shared" si="54"/>
        <v>0</v>
      </c>
      <c r="V100" s="17">
        <f t="shared" si="54"/>
        <v>0</v>
      </c>
      <c r="W100" s="17">
        <f t="shared" si="54"/>
        <v>0</v>
      </c>
      <c r="X100" s="17">
        <f t="shared" si="54"/>
        <v>0</v>
      </c>
      <c r="Y100" s="17">
        <f t="shared" si="54"/>
        <v>0</v>
      </c>
      <c r="Z100" s="17">
        <f t="shared" si="54"/>
        <v>0</v>
      </c>
      <c r="AA100" s="17">
        <f t="shared" si="54"/>
        <v>0</v>
      </c>
      <c r="AB100" s="17">
        <f t="shared" si="54"/>
        <v>0</v>
      </c>
      <c r="AC100" s="17">
        <f t="shared" si="54"/>
        <v>0</v>
      </c>
      <c r="AD100" s="17">
        <f t="shared" si="54"/>
        <v>0</v>
      </c>
      <c r="AE100" s="17">
        <f t="shared" si="54"/>
        <v>0</v>
      </c>
      <c r="AF100" s="17">
        <f t="shared" si="54"/>
        <v>0</v>
      </c>
      <c r="AG100" s="17">
        <f t="shared" si="54"/>
        <v>0</v>
      </c>
      <c r="AH100" s="17">
        <f t="shared" si="54"/>
        <v>0</v>
      </c>
      <c r="AI100" s="17">
        <f t="shared" si="54"/>
        <v>0</v>
      </c>
      <c r="AJ100" s="17">
        <f t="shared" si="54"/>
        <v>0</v>
      </c>
      <c r="AK100" s="17">
        <f t="shared" si="54"/>
        <v>0</v>
      </c>
      <c r="AL100" s="17">
        <f t="shared" si="54"/>
        <v>0</v>
      </c>
      <c r="AM100" s="17">
        <f t="shared" si="54"/>
        <v>0</v>
      </c>
      <c r="AN100" s="17">
        <f t="shared" si="54"/>
        <v>0</v>
      </c>
      <c r="AO100" s="17">
        <f t="shared" si="54"/>
        <v>0</v>
      </c>
      <c r="AP100" s="17">
        <f t="shared" si="54"/>
        <v>0</v>
      </c>
      <c r="AQ100" s="17">
        <f t="shared" si="54"/>
        <v>0</v>
      </c>
      <c r="AR100" s="17">
        <f t="shared" si="54"/>
        <v>0</v>
      </c>
      <c r="AS100" s="17">
        <f t="shared" si="54"/>
        <v>0</v>
      </c>
      <c r="AT100" s="17">
        <f t="shared" si="54"/>
        <v>0</v>
      </c>
      <c r="AU100" s="17">
        <f t="shared" si="54"/>
        <v>0</v>
      </c>
      <c r="AV100" s="17">
        <f t="shared" si="54"/>
        <v>0</v>
      </c>
      <c r="AW100" s="17">
        <f t="shared" si="54"/>
        <v>0</v>
      </c>
      <c r="AX100" s="17">
        <f t="shared" si="54"/>
        <v>0</v>
      </c>
      <c r="AY100" s="17">
        <f t="shared" si="54"/>
        <v>0</v>
      </c>
      <c r="AZ100" s="17">
        <f t="shared" si="54"/>
        <v>0</v>
      </c>
      <c r="BA100" s="17">
        <f t="shared" si="54"/>
        <v>0</v>
      </c>
      <c r="BB100" s="17">
        <f t="shared" si="54"/>
        <v>0</v>
      </c>
      <c r="BC100" s="17">
        <f t="shared" si="54"/>
        <v>0</v>
      </c>
      <c r="BD100" s="17">
        <f t="shared" si="54"/>
        <v>0</v>
      </c>
      <c r="BE100" s="17">
        <f t="shared" si="54"/>
        <v>0</v>
      </c>
      <c r="BF100" s="17">
        <f t="shared" si="54"/>
        <v>0</v>
      </c>
      <c r="BG100" s="17">
        <f t="shared" si="54"/>
        <v>0</v>
      </c>
      <c r="BH100" s="17">
        <f t="shared" si="54"/>
        <v>0</v>
      </c>
      <c r="BI100" s="17">
        <f t="shared" si="54"/>
        <v>0</v>
      </c>
      <c r="BJ100" s="17">
        <f t="shared" si="54"/>
        <v>0</v>
      </c>
      <c r="BK100" s="17">
        <f t="shared" si="54"/>
        <v>0</v>
      </c>
      <c r="BL100" s="17">
        <f t="shared" si="54"/>
        <v>0</v>
      </c>
      <c r="BM100" s="17">
        <f t="shared" si="54"/>
        <v>0</v>
      </c>
      <c r="BN100" s="17">
        <f t="shared" si="54"/>
        <v>0</v>
      </c>
      <c r="BO100" s="17">
        <f t="shared" si="54"/>
        <v>0</v>
      </c>
      <c r="BP100" s="17">
        <f t="shared" si="54"/>
        <v>0</v>
      </c>
      <c r="BQ100" s="17">
        <f t="shared" si="54"/>
        <v>0</v>
      </c>
      <c r="BR100" s="17">
        <f t="shared" si="54"/>
        <v>0</v>
      </c>
      <c r="BS100" s="17">
        <f t="shared" ref="BS100:DC100" si="55">SUM(BS101:BS110)</f>
        <v>0</v>
      </c>
      <c r="BT100" s="17">
        <f t="shared" si="55"/>
        <v>0</v>
      </c>
      <c r="BU100" s="17">
        <f t="shared" si="55"/>
        <v>0</v>
      </c>
      <c r="BV100" s="17">
        <f t="shared" si="55"/>
        <v>0</v>
      </c>
      <c r="BW100" s="17">
        <f t="shared" si="55"/>
        <v>0</v>
      </c>
      <c r="BX100" s="17">
        <f t="shared" si="55"/>
        <v>0</v>
      </c>
      <c r="BY100" s="17">
        <f t="shared" si="55"/>
        <v>0</v>
      </c>
      <c r="BZ100" s="17">
        <f t="shared" si="55"/>
        <v>0</v>
      </c>
      <c r="CA100" s="17">
        <f t="shared" si="55"/>
        <v>0</v>
      </c>
      <c r="CB100" s="17">
        <f t="shared" si="55"/>
        <v>0</v>
      </c>
      <c r="CC100" s="17">
        <f t="shared" si="55"/>
        <v>0</v>
      </c>
      <c r="CD100" s="17">
        <f t="shared" si="55"/>
        <v>0</v>
      </c>
      <c r="CE100" s="17">
        <f t="shared" si="55"/>
        <v>0</v>
      </c>
      <c r="CF100" s="17">
        <f t="shared" si="55"/>
        <v>0</v>
      </c>
      <c r="CG100" s="17">
        <f t="shared" si="55"/>
        <v>0</v>
      </c>
      <c r="CH100" s="17">
        <f t="shared" si="55"/>
        <v>0</v>
      </c>
      <c r="CI100" s="17">
        <f t="shared" si="55"/>
        <v>0</v>
      </c>
      <c r="CJ100" s="17">
        <f t="shared" si="55"/>
        <v>0</v>
      </c>
      <c r="CK100" s="17">
        <f t="shared" si="55"/>
        <v>0</v>
      </c>
      <c r="CL100" s="17">
        <f t="shared" si="55"/>
        <v>0</v>
      </c>
      <c r="CM100" s="17">
        <f t="shared" si="55"/>
        <v>0</v>
      </c>
      <c r="CN100" s="17">
        <f t="shared" si="55"/>
        <v>0</v>
      </c>
      <c r="CO100" s="17">
        <f t="shared" si="55"/>
        <v>0</v>
      </c>
      <c r="CP100" s="17">
        <f t="shared" si="55"/>
        <v>0</v>
      </c>
      <c r="CQ100" s="17">
        <f t="shared" si="55"/>
        <v>0</v>
      </c>
      <c r="CR100" s="17">
        <f t="shared" si="55"/>
        <v>0</v>
      </c>
      <c r="CS100" s="17">
        <f t="shared" si="55"/>
        <v>0</v>
      </c>
      <c r="CT100" s="17">
        <f t="shared" si="55"/>
        <v>0</v>
      </c>
      <c r="CU100" s="17">
        <f t="shared" si="55"/>
        <v>0</v>
      </c>
      <c r="CV100" s="17">
        <f t="shared" si="55"/>
        <v>0</v>
      </c>
      <c r="CW100" s="17">
        <f t="shared" si="55"/>
        <v>0</v>
      </c>
      <c r="CX100" s="17">
        <f t="shared" si="55"/>
        <v>0</v>
      </c>
      <c r="CY100" s="17">
        <f t="shared" si="55"/>
        <v>0</v>
      </c>
      <c r="CZ100" s="17">
        <f t="shared" si="55"/>
        <v>0</v>
      </c>
      <c r="DA100" s="17">
        <f t="shared" si="55"/>
        <v>0</v>
      </c>
      <c r="DB100" s="17">
        <f t="shared" si="55"/>
        <v>0</v>
      </c>
      <c r="DC100" s="17">
        <f t="shared" si="55"/>
        <v>0</v>
      </c>
      <c r="DF100" s="71">
        <f t="shared" si="42"/>
        <v>0</v>
      </c>
      <c r="DG100" s="261"/>
      <c r="DH100" s="52" t="s">
        <v>279</v>
      </c>
    </row>
    <row r="101" spans="1:114" ht="15" hidden="1" customHeight="1">
      <c r="A101" s="210">
        <v>89</v>
      </c>
      <c r="B101" s="262" t="str">
        <f>$B$100&amp;"1."</f>
        <v>H.1.</v>
      </c>
      <c r="C101" s="274" t="s">
        <v>221</v>
      </c>
      <c r="D101" s="11"/>
      <c r="E101" s="316" t="s">
        <v>255</v>
      </c>
      <c r="F101" s="106">
        <f>H101+NPV(FD,I101:INDEX(I101:DC101,PAL))</f>
        <v>0</v>
      </c>
      <c r="G101" s="53">
        <f>SUMIF($H$5:$DC$5,"&lt;="&amp;PAL,$H101:$DC101)</f>
        <v>0</v>
      </c>
      <c r="H101" s="280">
        <v>0</v>
      </c>
      <c r="I101" s="280">
        <v>0</v>
      </c>
      <c r="J101" s="280">
        <v>0</v>
      </c>
      <c r="K101" s="280">
        <v>0</v>
      </c>
      <c r="L101" s="280">
        <v>0</v>
      </c>
      <c r="M101" s="280">
        <v>0</v>
      </c>
      <c r="N101" s="280">
        <v>0</v>
      </c>
      <c r="O101" s="280">
        <v>0</v>
      </c>
      <c r="P101" s="280">
        <v>0</v>
      </c>
      <c r="Q101" s="280">
        <v>0</v>
      </c>
      <c r="R101" s="280">
        <v>0</v>
      </c>
      <c r="S101" s="280">
        <v>0</v>
      </c>
      <c r="T101" s="280">
        <v>0</v>
      </c>
      <c r="U101" s="280">
        <v>0</v>
      </c>
      <c r="V101" s="280">
        <v>0</v>
      </c>
      <c r="W101" s="280">
        <v>0</v>
      </c>
      <c r="X101" s="56">
        <v>0</v>
      </c>
      <c r="Y101" s="56">
        <v>0</v>
      </c>
      <c r="Z101" s="56">
        <v>0</v>
      </c>
      <c r="AA101" s="56">
        <v>0</v>
      </c>
      <c r="AB101" s="56">
        <v>0</v>
      </c>
      <c r="AC101" s="56">
        <v>0</v>
      </c>
      <c r="AD101" s="56">
        <v>0</v>
      </c>
      <c r="AE101" s="56">
        <v>0</v>
      </c>
      <c r="AF101" s="56">
        <v>0</v>
      </c>
      <c r="AG101" s="56">
        <v>0</v>
      </c>
      <c r="AH101" s="56">
        <v>0</v>
      </c>
      <c r="AI101" s="56">
        <v>0</v>
      </c>
      <c r="AJ101" s="56">
        <v>0</v>
      </c>
      <c r="AK101" s="56">
        <v>0</v>
      </c>
      <c r="AL101" s="56">
        <v>0</v>
      </c>
      <c r="AM101" s="56">
        <v>0</v>
      </c>
      <c r="AN101" s="56">
        <v>0</v>
      </c>
      <c r="AO101" s="56">
        <v>0</v>
      </c>
      <c r="AP101" s="56">
        <v>0</v>
      </c>
      <c r="AQ101" s="56">
        <v>0</v>
      </c>
      <c r="AR101" s="56">
        <v>0</v>
      </c>
      <c r="AS101" s="56">
        <v>0</v>
      </c>
      <c r="AT101" s="56">
        <v>0</v>
      </c>
      <c r="AU101" s="56">
        <v>0</v>
      </c>
      <c r="AV101" s="56">
        <v>0</v>
      </c>
      <c r="AW101" s="56">
        <v>0</v>
      </c>
      <c r="AX101" s="56">
        <v>0</v>
      </c>
      <c r="AY101" s="56">
        <v>0</v>
      </c>
      <c r="AZ101" s="56">
        <v>0</v>
      </c>
      <c r="BA101" s="56">
        <v>0</v>
      </c>
      <c r="BB101" s="56">
        <v>0</v>
      </c>
      <c r="BC101" s="56">
        <v>0</v>
      </c>
      <c r="BD101" s="56">
        <v>0</v>
      </c>
      <c r="BE101" s="56">
        <v>0</v>
      </c>
      <c r="BF101" s="56">
        <v>0</v>
      </c>
      <c r="BG101" s="56">
        <v>0</v>
      </c>
      <c r="BH101" s="56">
        <v>0</v>
      </c>
      <c r="BI101" s="56">
        <v>0</v>
      </c>
      <c r="BJ101" s="56">
        <v>0</v>
      </c>
      <c r="BK101" s="56">
        <v>0</v>
      </c>
      <c r="BL101" s="56">
        <v>0</v>
      </c>
      <c r="BM101" s="56">
        <v>0</v>
      </c>
      <c r="BN101" s="56">
        <v>0</v>
      </c>
      <c r="BO101" s="56">
        <v>0</v>
      </c>
      <c r="BP101" s="56">
        <v>0</v>
      </c>
      <c r="BQ101" s="56">
        <v>0</v>
      </c>
      <c r="BR101" s="56">
        <v>0</v>
      </c>
      <c r="BS101" s="56">
        <v>0</v>
      </c>
      <c r="BT101" s="56">
        <v>0</v>
      </c>
      <c r="BU101" s="56">
        <v>0</v>
      </c>
      <c r="BV101" s="56">
        <v>0</v>
      </c>
      <c r="BW101" s="56">
        <v>0</v>
      </c>
      <c r="BX101" s="56">
        <v>0</v>
      </c>
      <c r="BY101" s="56">
        <v>0</v>
      </c>
      <c r="BZ101" s="56">
        <v>0</v>
      </c>
      <c r="CA101" s="56">
        <v>0</v>
      </c>
      <c r="CB101" s="56">
        <v>0</v>
      </c>
      <c r="CC101" s="56">
        <v>0</v>
      </c>
      <c r="CD101" s="56">
        <v>0</v>
      </c>
      <c r="CE101" s="56">
        <v>0</v>
      </c>
      <c r="CF101" s="56">
        <v>0</v>
      </c>
      <c r="CG101" s="56">
        <v>0</v>
      </c>
      <c r="CH101" s="56">
        <v>0</v>
      </c>
      <c r="CI101" s="56">
        <v>0</v>
      </c>
      <c r="CJ101" s="56">
        <v>0</v>
      </c>
      <c r="CK101" s="56">
        <v>0</v>
      </c>
      <c r="CL101" s="56">
        <v>0</v>
      </c>
      <c r="CM101" s="56">
        <v>0</v>
      </c>
      <c r="CN101" s="56">
        <v>0</v>
      </c>
      <c r="CO101" s="56">
        <v>0</v>
      </c>
      <c r="CP101" s="56">
        <v>0</v>
      </c>
      <c r="CQ101" s="56">
        <v>0</v>
      </c>
      <c r="CR101" s="56">
        <v>0</v>
      </c>
      <c r="CS101" s="56">
        <v>0</v>
      </c>
      <c r="CT101" s="56">
        <v>0</v>
      </c>
      <c r="CU101" s="56">
        <v>0</v>
      </c>
      <c r="CV101" s="56">
        <v>0</v>
      </c>
      <c r="CW101" s="56">
        <v>0</v>
      </c>
      <c r="CX101" s="56">
        <v>0</v>
      </c>
      <c r="CY101" s="56">
        <v>0</v>
      </c>
      <c r="CZ101" s="56">
        <v>0</v>
      </c>
      <c r="DA101" s="56">
        <v>0</v>
      </c>
      <c r="DB101" s="56">
        <v>0</v>
      </c>
      <c r="DC101" s="56">
        <v>0</v>
      </c>
      <c r="DE101" s="71">
        <f>COUNTBLANK(H101:DC101)</f>
        <v>0</v>
      </c>
      <c r="DF101" s="71">
        <f t="shared" si="42"/>
        <v>0</v>
      </c>
      <c r="DG101" s="261">
        <f t="shared" si="52"/>
        <v>0</v>
      </c>
    </row>
    <row r="102" spans="1:114" ht="15" hidden="1" customHeight="1">
      <c r="A102" s="210">
        <v>90</v>
      </c>
      <c r="B102" s="262" t="str">
        <f>$B$100&amp;"2."</f>
        <v>H.2.</v>
      </c>
      <c r="C102" s="274" t="s">
        <v>223</v>
      </c>
      <c r="D102" s="11"/>
      <c r="E102" s="316" t="s">
        <v>255</v>
      </c>
      <c r="F102" s="106">
        <f>H102+NPV(FD,I102:INDEX(I102:DC102,PAL))</f>
        <v>0</v>
      </c>
      <c r="G102" s="53">
        <f>SUMIF($H$5:$DC$5,"&lt;="&amp;PAL,$H102:$DC102)</f>
        <v>0</v>
      </c>
      <c r="H102" s="280">
        <v>0</v>
      </c>
      <c r="I102" s="280">
        <v>0</v>
      </c>
      <c r="J102" s="280">
        <v>0</v>
      </c>
      <c r="K102" s="280">
        <v>0</v>
      </c>
      <c r="L102" s="280">
        <v>0</v>
      </c>
      <c r="M102" s="280">
        <v>0</v>
      </c>
      <c r="N102" s="280">
        <v>0</v>
      </c>
      <c r="O102" s="280">
        <v>0</v>
      </c>
      <c r="P102" s="280">
        <v>0</v>
      </c>
      <c r="Q102" s="280">
        <v>0</v>
      </c>
      <c r="R102" s="280">
        <v>0</v>
      </c>
      <c r="S102" s="280">
        <v>0</v>
      </c>
      <c r="T102" s="280">
        <v>0</v>
      </c>
      <c r="U102" s="280">
        <v>0</v>
      </c>
      <c r="V102" s="280">
        <v>0</v>
      </c>
      <c r="W102" s="280">
        <v>0</v>
      </c>
      <c r="X102" s="56">
        <v>0</v>
      </c>
      <c r="Y102" s="56">
        <v>0</v>
      </c>
      <c r="Z102" s="56">
        <v>0</v>
      </c>
      <c r="AA102" s="56">
        <v>0</v>
      </c>
      <c r="AB102" s="56">
        <v>0</v>
      </c>
      <c r="AC102" s="56">
        <v>0</v>
      </c>
      <c r="AD102" s="56">
        <v>0</v>
      </c>
      <c r="AE102" s="56">
        <v>0</v>
      </c>
      <c r="AF102" s="56">
        <v>0</v>
      </c>
      <c r="AG102" s="56">
        <v>0</v>
      </c>
      <c r="AH102" s="56">
        <v>0</v>
      </c>
      <c r="AI102" s="56">
        <v>0</v>
      </c>
      <c r="AJ102" s="56">
        <v>0</v>
      </c>
      <c r="AK102" s="56">
        <v>0</v>
      </c>
      <c r="AL102" s="56">
        <v>0</v>
      </c>
      <c r="AM102" s="56">
        <v>0</v>
      </c>
      <c r="AN102" s="56">
        <v>0</v>
      </c>
      <c r="AO102" s="56">
        <v>0</v>
      </c>
      <c r="AP102" s="56">
        <v>0</v>
      </c>
      <c r="AQ102" s="56">
        <v>0</v>
      </c>
      <c r="AR102" s="56">
        <v>0</v>
      </c>
      <c r="AS102" s="56">
        <v>0</v>
      </c>
      <c r="AT102" s="56">
        <v>0</v>
      </c>
      <c r="AU102" s="56">
        <v>0</v>
      </c>
      <c r="AV102" s="56">
        <v>0</v>
      </c>
      <c r="AW102" s="56">
        <v>0</v>
      </c>
      <c r="AX102" s="56">
        <v>0</v>
      </c>
      <c r="AY102" s="56">
        <v>0</v>
      </c>
      <c r="AZ102" s="56">
        <v>0</v>
      </c>
      <c r="BA102" s="56">
        <v>0</v>
      </c>
      <c r="BB102" s="56">
        <v>0</v>
      </c>
      <c r="BC102" s="56">
        <v>0</v>
      </c>
      <c r="BD102" s="56">
        <v>0</v>
      </c>
      <c r="BE102" s="56">
        <v>0</v>
      </c>
      <c r="BF102" s="56">
        <v>0</v>
      </c>
      <c r="BG102" s="56">
        <v>0</v>
      </c>
      <c r="BH102" s="56">
        <v>0</v>
      </c>
      <c r="BI102" s="56">
        <v>0</v>
      </c>
      <c r="BJ102" s="56">
        <v>0</v>
      </c>
      <c r="BK102" s="56">
        <v>0</v>
      </c>
      <c r="BL102" s="56">
        <v>0</v>
      </c>
      <c r="BM102" s="56">
        <v>0</v>
      </c>
      <c r="BN102" s="56">
        <v>0</v>
      </c>
      <c r="BO102" s="56">
        <v>0</v>
      </c>
      <c r="BP102" s="56">
        <v>0</v>
      </c>
      <c r="BQ102" s="56">
        <v>0</v>
      </c>
      <c r="BR102" s="56">
        <v>0</v>
      </c>
      <c r="BS102" s="56">
        <v>0</v>
      </c>
      <c r="BT102" s="56">
        <v>0</v>
      </c>
      <c r="BU102" s="56">
        <v>0</v>
      </c>
      <c r="BV102" s="56">
        <v>0</v>
      </c>
      <c r="BW102" s="56">
        <v>0</v>
      </c>
      <c r="BX102" s="56">
        <v>0</v>
      </c>
      <c r="BY102" s="56">
        <v>0</v>
      </c>
      <c r="BZ102" s="56">
        <v>0</v>
      </c>
      <c r="CA102" s="56">
        <v>0</v>
      </c>
      <c r="CB102" s="56">
        <v>0</v>
      </c>
      <c r="CC102" s="56">
        <v>0</v>
      </c>
      <c r="CD102" s="56">
        <v>0</v>
      </c>
      <c r="CE102" s="56">
        <v>0</v>
      </c>
      <c r="CF102" s="56">
        <v>0</v>
      </c>
      <c r="CG102" s="56">
        <v>0</v>
      </c>
      <c r="CH102" s="56">
        <v>0</v>
      </c>
      <c r="CI102" s="56">
        <v>0</v>
      </c>
      <c r="CJ102" s="56">
        <v>0</v>
      </c>
      <c r="CK102" s="56">
        <v>0</v>
      </c>
      <c r="CL102" s="56">
        <v>0</v>
      </c>
      <c r="CM102" s="56">
        <v>0</v>
      </c>
      <c r="CN102" s="56">
        <v>0</v>
      </c>
      <c r="CO102" s="56">
        <v>0</v>
      </c>
      <c r="CP102" s="56">
        <v>0</v>
      </c>
      <c r="CQ102" s="56">
        <v>0</v>
      </c>
      <c r="CR102" s="56">
        <v>0</v>
      </c>
      <c r="CS102" s="56">
        <v>0</v>
      </c>
      <c r="CT102" s="56">
        <v>0</v>
      </c>
      <c r="CU102" s="56">
        <v>0</v>
      </c>
      <c r="CV102" s="56">
        <v>0</v>
      </c>
      <c r="CW102" s="56">
        <v>0</v>
      </c>
      <c r="CX102" s="56">
        <v>0</v>
      </c>
      <c r="CY102" s="56">
        <v>0</v>
      </c>
      <c r="CZ102" s="56">
        <v>0</v>
      </c>
      <c r="DA102" s="56">
        <v>0</v>
      </c>
      <c r="DB102" s="56">
        <v>0</v>
      </c>
      <c r="DC102" s="56">
        <v>0</v>
      </c>
      <c r="DE102" s="71">
        <f>COUNTBLANK(H102:DC102)</f>
        <v>0</v>
      </c>
      <c r="DF102" s="71">
        <f t="shared" si="42"/>
        <v>0</v>
      </c>
      <c r="DG102" s="261">
        <f t="shared" si="52"/>
        <v>0</v>
      </c>
    </row>
    <row r="103" spans="1:114" ht="15" hidden="1" customHeight="1">
      <c r="A103" s="210">
        <v>91</v>
      </c>
      <c r="B103" s="262" t="str">
        <f>$B$100&amp;"3."</f>
        <v>H.3.</v>
      </c>
      <c r="C103" s="274" t="s">
        <v>225</v>
      </c>
      <c r="D103" s="11"/>
      <c r="E103" s="316" t="s">
        <v>255</v>
      </c>
      <c r="F103" s="106">
        <f>H103+NPV(FD,I103:INDEX(I103:DC103,PAL))</f>
        <v>0</v>
      </c>
      <c r="G103" s="53">
        <f>SUMIF($H$5:$DC$5,"&lt;="&amp;PAL,$H103:$DC103)</f>
        <v>0</v>
      </c>
      <c r="H103" s="56">
        <v>0</v>
      </c>
      <c r="I103" s="56">
        <v>0</v>
      </c>
      <c r="J103" s="56">
        <v>0</v>
      </c>
      <c r="K103" s="56">
        <v>0</v>
      </c>
      <c r="L103" s="56">
        <v>0</v>
      </c>
      <c r="M103" s="56">
        <v>0</v>
      </c>
      <c r="N103" s="56">
        <v>0</v>
      </c>
      <c r="O103" s="56">
        <v>0</v>
      </c>
      <c r="P103" s="56">
        <v>0</v>
      </c>
      <c r="Q103" s="56">
        <v>0</v>
      </c>
      <c r="R103" s="56">
        <v>0</v>
      </c>
      <c r="S103" s="56">
        <v>0</v>
      </c>
      <c r="T103" s="56">
        <v>0</v>
      </c>
      <c r="U103" s="56">
        <v>0</v>
      </c>
      <c r="V103" s="56">
        <v>0</v>
      </c>
      <c r="W103" s="56">
        <v>0</v>
      </c>
      <c r="X103" s="56">
        <v>0</v>
      </c>
      <c r="Y103" s="56">
        <v>0</v>
      </c>
      <c r="Z103" s="56">
        <v>0</v>
      </c>
      <c r="AA103" s="56">
        <v>0</v>
      </c>
      <c r="AB103" s="56">
        <v>0</v>
      </c>
      <c r="AC103" s="56">
        <v>0</v>
      </c>
      <c r="AD103" s="56">
        <v>0</v>
      </c>
      <c r="AE103" s="56">
        <v>0</v>
      </c>
      <c r="AF103" s="56">
        <v>0</v>
      </c>
      <c r="AG103" s="56">
        <v>0</v>
      </c>
      <c r="AH103" s="56">
        <v>0</v>
      </c>
      <c r="AI103" s="56">
        <v>0</v>
      </c>
      <c r="AJ103" s="56">
        <v>0</v>
      </c>
      <c r="AK103" s="56">
        <v>0</v>
      </c>
      <c r="AL103" s="56">
        <v>0</v>
      </c>
      <c r="AM103" s="56">
        <v>0</v>
      </c>
      <c r="AN103" s="56">
        <v>0</v>
      </c>
      <c r="AO103" s="56">
        <v>0</v>
      </c>
      <c r="AP103" s="56">
        <v>0</v>
      </c>
      <c r="AQ103" s="56">
        <v>0</v>
      </c>
      <c r="AR103" s="56">
        <v>0</v>
      </c>
      <c r="AS103" s="56">
        <v>0</v>
      </c>
      <c r="AT103" s="56">
        <v>0</v>
      </c>
      <c r="AU103" s="56">
        <v>0</v>
      </c>
      <c r="AV103" s="56">
        <v>0</v>
      </c>
      <c r="AW103" s="56">
        <v>0</v>
      </c>
      <c r="AX103" s="56">
        <v>0</v>
      </c>
      <c r="AY103" s="56">
        <v>0</v>
      </c>
      <c r="AZ103" s="56">
        <v>0</v>
      </c>
      <c r="BA103" s="56">
        <v>0</v>
      </c>
      <c r="BB103" s="56">
        <v>0</v>
      </c>
      <c r="BC103" s="56">
        <v>0</v>
      </c>
      <c r="BD103" s="56">
        <v>0</v>
      </c>
      <c r="BE103" s="56">
        <v>0</v>
      </c>
      <c r="BF103" s="56">
        <v>0</v>
      </c>
      <c r="BG103" s="56">
        <v>0</v>
      </c>
      <c r="BH103" s="56">
        <v>0</v>
      </c>
      <c r="BI103" s="56">
        <v>0</v>
      </c>
      <c r="BJ103" s="56">
        <v>0</v>
      </c>
      <c r="BK103" s="56">
        <v>0</v>
      </c>
      <c r="BL103" s="56">
        <v>0</v>
      </c>
      <c r="BM103" s="56">
        <v>0</v>
      </c>
      <c r="BN103" s="56">
        <v>0</v>
      </c>
      <c r="BO103" s="56">
        <v>0</v>
      </c>
      <c r="BP103" s="56">
        <v>0</v>
      </c>
      <c r="BQ103" s="56">
        <v>0</v>
      </c>
      <c r="BR103" s="56">
        <v>0</v>
      </c>
      <c r="BS103" s="56">
        <v>0</v>
      </c>
      <c r="BT103" s="56">
        <v>0</v>
      </c>
      <c r="BU103" s="56">
        <v>0</v>
      </c>
      <c r="BV103" s="56">
        <v>0</v>
      </c>
      <c r="BW103" s="56">
        <v>0</v>
      </c>
      <c r="BX103" s="56">
        <v>0</v>
      </c>
      <c r="BY103" s="56">
        <v>0</v>
      </c>
      <c r="BZ103" s="56">
        <v>0</v>
      </c>
      <c r="CA103" s="56">
        <v>0</v>
      </c>
      <c r="CB103" s="56">
        <v>0</v>
      </c>
      <c r="CC103" s="56">
        <v>0</v>
      </c>
      <c r="CD103" s="56">
        <v>0</v>
      </c>
      <c r="CE103" s="56">
        <v>0</v>
      </c>
      <c r="CF103" s="56">
        <v>0</v>
      </c>
      <c r="CG103" s="56">
        <v>0</v>
      </c>
      <c r="CH103" s="56">
        <v>0</v>
      </c>
      <c r="CI103" s="56">
        <v>0</v>
      </c>
      <c r="CJ103" s="56">
        <v>0</v>
      </c>
      <c r="CK103" s="56">
        <v>0</v>
      </c>
      <c r="CL103" s="56">
        <v>0</v>
      </c>
      <c r="CM103" s="56">
        <v>0</v>
      </c>
      <c r="CN103" s="56">
        <v>0</v>
      </c>
      <c r="CO103" s="56">
        <v>0</v>
      </c>
      <c r="CP103" s="56">
        <v>0</v>
      </c>
      <c r="CQ103" s="56">
        <v>0</v>
      </c>
      <c r="CR103" s="56">
        <v>0</v>
      </c>
      <c r="CS103" s="56">
        <v>0</v>
      </c>
      <c r="CT103" s="56">
        <v>0</v>
      </c>
      <c r="CU103" s="56">
        <v>0</v>
      </c>
      <c r="CV103" s="56">
        <v>0</v>
      </c>
      <c r="CW103" s="56">
        <v>0</v>
      </c>
      <c r="CX103" s="56">
        <v>0</v>
      </c>
      <c r="CY103" s="56">
        <v>0</v>
      </c>
      <c r="CZ103" s="56">
        <v>0</v>
      </c>
      <c r="DA103" s="56">
        <v>0</v>
      </c>
      <c r="DB103" s="56">
        <v>0</v>
      </c>
      <c r="DC103" s="56">
        <v>0</v>
      </c>
      <c r="DE103" s="71">
        <f>COUNTBLANK(H103:DC103)</f>
        <v>0</v>
      </c>
      <c r="DF103" s="71">
        <f t="shared" si="42"/>
        <v>0</v>
      </c>
      <c r="DG103" s="261">
        <f t="shared" si="52"/>
        <v>0</v>
      </c>
    </row>
    <row r="104" spans="1:114" ht="15" hidden="1" customHeight="1">
      <c r="A104" s="210">
        <v>92</v>
      </c>
      <c r="B104" s="262" t="str">
        <f>$B$100&amp;"4."</f>
        <v>H.4.</v>
      </c>
      <c r="C104" s="274" t="s">
        <v>229</v>
      </c>
      <c r="D104" s="11"/>
      <c r="E104" s="316" t="s">
        <v>255</v>
      </c>
      <c r="F104" s="106">
        <f>H104+NPV(FD,I104:INDEX(I104:DC104,PAL))</f>
        <v>0</v>
      </c>
      <c r="G104" s="53">
        <f>SUMIF($H$5:$DC$5,"&lt;="&amp;PAL,$H104:$DC104)</f>
        <v>0</v>
      </c>
      <c r="H104" s="280">
        <v>0</v>
      </c>
      <c r="I104" s="280">
        <v>0</v>
      </c>
      <c r="J104" s="280">
        <v>0</v>
      </c>
      <c r="K104" s="280">
        <v>0</v>
      </c>
      <c r="L104" s="280">
        <v>0</v>
      </c>
      <c r="M104" s="56">
        <v>0</v>
      </c>
      <c r="N104" s="56">
        <v>0</v>
      </c>
      <c r="O104" s="56">
        <v>0</v>
      </c>
      <c r="P104" s="56">
        <v>0</v>
      </c>
      <c r="Q104" s="56">
        <v>0</v>
      </c>
      <c r="R104" s="56">
        <v>0</v>
      </c>
      <c r="S104" s="56">
        <v>0</v>
      </c>
      <c r="T104" s="56">
        <v>0</v>
      </c>
      <c r="U104" s="56">
        <v>0</v>
      </c>
      <c r="V104" s="56">
        <v>0</v>
      </c>
      <c r="W104" s="56">
        <v>0</v>
      </c>
      <c r="X104" s="56">
        <v>0</v>
      </c>
      <c r="Y104" s="56">
        <v>0</v>
      </c>
      <c r="Z104" s="56">
        <v>0</v>
      </c>
      <c r="AA104" s="56">
        <v>0</v>
      </c>
      <c r="AB104" s="56">
        <v>0</v>
      </c>
      <c r="AC104" s="56">
        <v>0</v>
      </c>
      <c r="AD104" s="56">
        <v>0</v>
      </c>
      <c r="AE104" s="56">
        <v>0</v>
      </c>
      <c r="AF104" s="56">
        <v>0</v>
      </c>
      <c r="AG104" s="56">
        <v>0</v>
      </c>
      <c r="AH104" s="56">
        <v>0</v>
      </c>
      <c r="AI104" s="56">
        <v>0</v>
      </c>
      <c r="AJ104" s="56">
        <v>0</v>
      </c>
      <c r="AK104" s="56">
        <v>0</v>
      </c>
      <c r="AL104" s="56">
        <v>0</v>
      </c>
      <c r="AM104" s="56">
        <v>0</v>
      </c>
      <c r="AN104" s="56">
        <v>0</v>
      </c>
      <c r="AO104" s="56">
        <v>0</v>
      </c>
      <c r="AP104" s="56">
        <v>0</v>
      </c>
      <c r="AQ104" s="56">
        <v>0</v>
      </c>
      <c r="AR104" s="56">
        <v>0</v>
      </c>
      <c r="AS104" s="56">
        <v>0</v>
      </c>
      <c r="AT104" s="56">
        <v>0</v>
      </c>
      <c r="AU104" s="56">
        <v>0</v>
      </c>
      <c r="AV104" s="56">
        <v>0</v>
      </c>
      <c r="AW104" s="56">
        <v>0</v>
      </c>
      <c r="AX104" s="56">
        <v>0</v>
      </c>
      <c r="AY104" s="56">
        <v>0</v>
      </c>
      <c r="AZ104" s="56">
        <v>0</v>
      </c>
      <c r="BA104" s="56">
        <v>0</v>
      </c>
      <c r="BB104" s="56">
        <v>0</v>
      </c>
      <c r="BC104" s="56">
        <v>0</v>
      </c>
      <c r="BD104" s="56">
        <v>0</v>
      </c>
      <c r="BE104" s="56">
        <v>0</v>
      </c>
      <c r="BF104" s="56">
        <v>0</v>
      </c>
      <c r="BG104" s="56">
        <v>0</v>
      </c>
      <c r="BH104" s="56">
        <v>0</v>
      </c>
      <c r="BI104" s="56">
        <v>0</v>
      </c>
      <c r="BJ104" s="56">
        <v>0</v>
      </c>
      <c r="BK104" s="56">
        <v>0</v>
      </c>
      <c r="BL104" s="56">
        <v>0</v>
      </c>
      <c r="BM104" s="56">
        <v>0</v>
      </c>
      <c r="BN104" s="56">
        <v>0</v>
      </c>
      <c r="BO104" s="56">
        <v>0</v>
      </c>
      <c r="BP104" s="56">
        <v>0</v>
      </c>
      <c r="BQ104" s="56">
        <v>0</v>
      </c>
      <c r="BR104" s="56">
        <v>0</v>
      </c>
      <c r="BS104" s="56">
        <v>0</v>
      </c>
      <c r="BT104" s="56">
        <v>0</v>
      </c>
      <c r="BU104" s="56">
        <v>0</v>
      </c>
      <c r="BV104" s="56">
        <v>0</v>
      </c>
      <c r="BW104" s="56">
        <v>0</v>
      </c>
      <c r="BX104" s="56">
        <v>0</v>
      </c>
      <c r="BY104" s="56">
        <v>0</v>
      </c>
      <c r="BZ104" s="56">
        <v>0</v>
      </c>
      <c r="CA104" s="56">
        <v>0</v>
      </c>
      <c r="CB104" s="56">
        <v>0</v>
      </c>
      <c r="CC104" s="56">
        <v>0</v>
      </c>
      <c r="CD104" s="56">
        <v>0</v>
      </c>
      <c r="CE104" s="56">
        <v>0</v>
      </c>
      <c r="CF104" s="56">
        <v>0</v>
      </c>
      <c r="CG104" s="56">
        <v>0</v>
      </c>
      <c r="CH104" s="56">
        <v>0</v>
      </c>
      <c r="CI104" s="56">
        <v>0</v>
      </c>
      <c r="CJ104" s="56">
        <v>0</v>
      </c>
      <c r="CK104" s="56">
        <v>0</v>
      </c>
      <c r="CL104" s="56">
        <v>0</v>
      </c>
      <c r="CM104" s="56">
        <v>0</v>
      </c>
      <c r="CN104" s="56">
        <v>0</v>
      </c>
      <c r="CO104" s="56">
        <v>0</v>
      </c>
      <c r="CP104" s="56">
        <v>0</v>
      </c>
      <c r="CQ104" s="56">
        <v>0</v>
      </c>
      <c r="CR104" s="56">
        <v>0</v>
      </c>
      <c r="CS104" s="56">
        <v>0</v>
      </c>
      <c r="CT104" s="56">
        <v>0</v>
      </c>
      <c r="CU104" s="56">
        <v>0</v>
      </c>
      <c r="CV104" s="56">
        <v>0</v>
      </c>
      <c r="CW104" s="56">
        <v>0</v>
      </c>
      <c r="CX104" s="56">
        <v>0</v>
      </c>
      <c r="CY104" s="56">
        <v>0</v>
      </c>
      <c r="CZ104" s="56">
        <v>0</v>
      </c>
      <c r="DA104" s="56">
        <v>0</v>
      </c>
      <c r="DB104" s="56">
        <v>0</v>
      </c>
      <c r="DC104" s="56">
        <v>0</v>
      </c>
      <c r="DE104" s="71">
        <f>COUNTBLANK(H104:DC104)</f>
        <v>0</v>
      </c>
      <c r="DF104" s="71">
        <f t="shared" si="42"/>
        <v>0</v>
      </c>
      <c r="DG104" s="261">
        <f t="shared" si="52"/>
        <v>0</v>
      </c>
    </row>
    <row r="105" spans="1:114" ht="15" hidden="1" customHeight="1">
      <c r="A105" s="210">
        <v>93</v>
      </c>
      <c r="B105" s="262" t="str">
        <f>$B$100&amp;"5."</f>
        <v>H.5.</v>
      </c>
      <c r="C105" s="274" t="s">
        <v>227</v>
      </c>
      <c r="D105" s="11"/>
      <c r="E105" s="316" t="s">
        <v>255</v>
      </c>
      <c r="F105" s="106">
        <f>H105+NPV(FD,I105:INDEX(I105:DC105,PAL))</f>
        <v>0</v>
      </c>
      <c r="G105" s="53">
        <f>SUMIF($H$5:$DC$5,"&lt;="&amp;PAL,$H105:$DC105)</f>
        <v>0</v>
      </c>
      <c r="H105" s="56">
        <v>0</v>
      </c>
      <c r="I105" s="56">
        <v>0</v>
      </c>
      <c r="J105" s="280">
        <v>0</v>
      </c>
      <c r="K105" s="280">
        <v>0</v>
      </c>
      <c r="L105" s="280">
        <v>0</v>
      </c>
      <c r="M105" s="280">
        <v>0</v>
      </c>
      <c r="N105" s="280">
        <v>0</v>
      </c>
      <c r="O105" s="280">
        <v>0</v>
      </c>
      <c r="P105" s="280">
        <v>0</v>
      </c>
      <c r="Q105" s="280">
        <v>0</v>
      </c>
      <c r="R105" s="280">
        <v>0</v>
      </c>
      <c r="S105" s="280">
        <v>0</v>
      </c>
      <c r="T105" s="280">
        <v>0</v>
      </c>
      <c r="U105" s="280">
        <v>0</v>
      </c>
      <c r="V105" s="280">
        <v>0</v>
      </c>
      <c r="W105" s="280">
        <v>0</v>
      </c>
      <c r="X105" s="56">
        <v>0</v>
      </c>
      <c r="Y105" s="56">
        <v>0</v>
      </c>
      <c r="Z105" s="56">
        <v>0</v>
      </c>
      <c r="AA105" s="56">
        <v>0</v>
      </c>
      <c r="AB105" s="56">
        <v>0</v>
      </c>
      <c r="AC105" s="56">
        <v>0</v>
      </c>
      <c r="AD105" s="56">
        <v>0</v>
      </c>
      <c r="AE105" s="56">
        <v>0</v>
      </c>
      <c r="AF105" s="56">
        <v>0</v>
      </c>
      <c r="AG105" s="56">
        <v>0</v>
      </c>
      <c r="AH105" s="56">
        <v>0</v>
      </c>
      <c r="AI105" s="56">
        <v>0</v>
      </c>
      <c r="AJ105" s="56">
        <v>0</v>
      </c>
      <c r="AK105" s="56">
        <v>0</v>
      </c>
      <c r="AL105" s="56">
        <v>0</v>
      </c>
      <c r="AM105" s="56">
        <v>0</v>
      </c>
      <c r="AN105" s="56">
        <v>0</v>
      </c>
      <c r="AO105" s="56">
        <v>0</v>
      </c>
      <c r="AP105" s="56">
        <v>0</v>
      </c>
      <c r="AQ105" s="56">
        <v>0</v>
      </c>
      <c r="AR105" s="56">
        <v>0</v>
      </c>
      <c r="AS105" s="56">
        <v>0</v>
      </c>
      <c r="AT105" s="56">
        <v>0</v>
      </c>
      <c r="AU105" s="56">
        <v>0</v>
      </c>
      <c r="AV105" s="56">
        <v>0</v>
      </c>
      <c r="AW105" s="56">
        <v>0</v>
      </c>
      <c r="AX105" s="56">
        <v>0</v>
      </c>
      <c r="AY105" s="56">
        <v>0</v>
      </c>
      <c r="AZ105" s="56">
        <v>0</v>
      </c>
      <c r="BA105" s="56">
        <v>0</v>
      </c>
      <c r="BB105" s="56">
        <v>0</v>
      </c>
      <c r="BC105" s="56">
        <v>0</v>
      </c>
      <c r="BD105" s="56">
        <v>0</v>
      </c>
      <c r="BE105" s="56">
        <v>0</v>
      </c>
      <c r="BF105" s="56">
        <v>0</v>
      </c>
      <c r="BG105" s="56">
        <v>0</v>
      </c>
      <c r="BH105" s="56">
        <v>0</v>
      </c>
      <c r="BI105" s="56">
        <v>0</v>
      </c>
      <c r="BJ105" s="56">
        <v>0</v>
      </c>
      <c r="BK105" s="56">
        <v>0</v>
      </c>
      <c r="BL105" s="56">
        <v>0</v>
      </c>
      <c r="BM105" s="56">
        <v>0</v>
      </c>
      <c r="BN105" s="56">
        <v>0</v>
      </c>
      <c r="BO105" s="56">
        <v>0</v>
      </c>
      <c r="BP105" s="56">
        <v>0</v>
      </c>
      <c r="BQ105" s="56">
        <v>0</v>
      </c>
      <c r="BR105" s="56">
        <v>0</v>
      </c>
      <c r="BS105" s="56">
        <v>0</v>
      </c>
      <c r="BT105" s="56">
        <v>0</v>
      </c>
      <c r="BU105" s="56">
        <v>0</v>
      </c>
      <c r="BV105" s="56">
        <v>0</v>
      </c>
      <c r="BW105" s="56">
        <v>0</v>
      </c>
      <c r="BX105" s="56">
        <v>0</v>
      </c>
      <c r="BY105" s="56">
        <v>0</v>
      </c>
      <c r="BZ105" s="56">
        <v>0</v>
      </c>
      <c r="CA105" s="56">
        <v>0</v>
      </c>
      <c r="CB105" s="56">
        <v>0</v>
      </c>
      <c r="CC105" s="56">
        <v>0</v>
      </c>
      <c r="CD105" s="56">
        <v>0</v>
      </c>
      <c r="CE105" s="56">
        <v>0</v>
      </c>
      <c r="CF105" s="56">
        <v>0</v>
      </c>
      <c r="CG105" s="56">
        <v>0</v>
      </c>
      <c r="CH105" s="56">
        <v>0</v>
      </c>
      <c r="CI105" s="56">
        <v>0</v>
      </c>
      <c r="CJ105" s="56">
        <v>0</v>
      </c>
      <c r="CK105" s="56">
        <v>0</v>
      </c>
      <c r="CL105" s="56">
        <v>0</v>
      </c>
      <c r="CM105" s="56">
        <v>0</v>
      </c>
      <c r="CN105" s="56">
        <v>0</v>
      </c>
      <c r="CO105" s="56">
        <v>0</v>
      </c>
      <c r="CP105" s="56">
        <v>0</v>
      </c>
      <c r="CQ105" s="56">
        <v>0</v>
      </c>
      <c r="CR105" s="56">
        <v>0</v>
      </c>
      <c r="CS105" s="56">
        <v>0</v>
      </c>
      <c r="CT105" s="56">
        <v>0</v>
      </c>
      <c r="CU105" s="56">
        <v>0</v>
      </c>
      <c r="CV105" s="56">
        <v>0</v>
      </c>
      <c r="CW105" s="56">
        <v>0</v>
      </c>
      <c r="CX105" s="56">
        <v>0</v>
      </c>
      <c r="CY105" s="56">
        <v>0</v>
      </c>
      <c r="CZ105" s="56">
        <v>0</v>
      </c>
      <c r="DA105" s="56">
        <v>0</v>
      </c>
      <c r="DB105" s="56">
        <v>0</v>
      </c>
      <c r="DC105" s="56">
        <v>0</v>
      </c>
      <c r="DE105" s="71">
        <f>COUNTBLANK(H105:DC105)</f>
        <v>0</v>
      </c>
      <c r="DF105" s="71">
        <f t="shared" si="42"/>
        <v>0</v>
      </c>
      <c r="DG105" s="261">
        <f t="shared" si="52"/>
        <v>0</v>
      </c>
    </row>
    <row r="106" spans="1:114" ht="14.4" hidden="1">
      <c r="A106" s="210">
        <v>94</v>
      </c>
      <c r="B106" s="262" t="str">
        <f>$B$100&amp;"6."</f>
        <v>H.6.</v>
      </c>
      <c r="C106" s="274" t="s">
        <v>222</v>
      </c>
      <c r="D106" s="125">
        <f>IF(E106="Be PVM",DI106,E106)</f>
        <v>0</v>
      </c>
      <c r="E106" s="316"/>
      <c r="F106" s="106">
        <f>H106+NPV(FD,I106:INDEX(I106:DC106,PAL))</f>
        <v>0</v>
      </c>
      <c r="G106" s="53">
        <f>SUMIF($H$5:$DC$5,"&lt;="&amp;PAL,$H106:$DC106)</f>
        <v>0</v>
      </c>
      <c r="H106" s="280">
        <v>0</v>
      </c>
      <c r="I106" s="280">
        <v>0</v>
      </c>
      <c r="J106" s="280">
        <v>0</v>
      </c>
      <c r="K106" s="280">
        <v>0</v>
      </c>
      <c r="L106" s="280">
        <v>0</v>
      </c>
      <c r="M106" s="280">
        <v>0</v>
      </c>
      <c r="N106" s="280">
        <v>0</v>
      </c>
      <c r="O106" s="280">
        <v>0</v>
      </c>
      <c r="P106" s="280">
        <v>0</v>
      </c>
      <c r="Q106" s="280">
        <v>0</v>
      </c>
      <c r="R106" s="280">
        <v>0</v>
      </c>
      <c r="S106" s="280">
        <v>0</v>
      </c>
      <c r="T106" s="280">
        <v>0</v>
      </c>
      <c r="U106" s="280">
        <v>0</v>
      </c>
      <c r="V106" s="280">
        <v>0</v>
      </c>
      <c r="W106" s="280">
        <v>0</v>
      </c>
      <c r="X106" s="56">
        <v>0</v>
      </c>
      <c r="Y106" s="56">
        <v>0</v>
      </c>
      <c r="Z106" s="56">
        <v>0</v>
      </c>
      <c r="AA106" s="56">
        <v>0</v>
      </c>
      <c r="AB106" s="56">
        <v>0</v>
      </c>
      <c r="AC106" s="56">
        <v>0</v>
      </c>
      <c r="AD106" s="56">
        <v>0</v>
      </c>
      <c r="AE106" s="56">
        <v>0</v>
      </c>
      <c r="AF106" s="56">
        <v>0</v>
      </c>
      <c r="AG106" s="56">
        <v>0</v>
      </c>
      <c r="AH106" s="56">
        <v>0</v>
      </c>
      <c r="AI106" s="56">
        <v>0</v>
      </c>
      <c r="AJ106" s="56">
        <v>0</v>
      </c>
      <c r="AK106" s="56">
        <v>0</v>
      </c>
      <c r="AL106" s="56">
        <v>0</v>
      </c>
      <c r="AM106" s="56">
        <v>0</v>
      </c>
      <c r="AN106" s="56">
        <v>0</v>
      </c>
      <c r="AO106" s="56">
        <v>0</v>
      </c>
      <c r="AP106" s="56">
        <v>0</v>
      </c>
      <c r="AQ106" s="56">
        <v>0</v>
      </c>
      <c r="AR106" s="56">
        <v>0</v>
      </c>
      <c r="AS106" s="56">
        <v>0</v>
      </c>
      <c r="AT106" s="56">
        <v>0</v>
      </c>
      <c r="AU106" s="56">
        <v>0</v>
      </c>
      <c r="AV106" s="56">
        <v>0</v>
      </c>
      <c r="AW106" s="56">
        <v>0</v>
      </c>
      <c r="AX106" s="56">
        <v>0</v>
      </c>
      <c r="AY106" s="56">
        <v>0</v>
      </c>
      <c r="AZ106" s="56">
        <v>0</v>
      </c>
      <c r="BA106" s="56">
        <v>0</v>
      </c>
      <c r="BB106" s="56">
        <v>0</v>
      </c>
      <c r="BC106" s="56">
        <v>0</v>
      </c>
      <c r="BD106" s="56">
        <v>0</v>
      </c>
      <c r="BE106" s="56">
        <v>0</v>
      </c>
      <c r="BF106" s="56">
        <v>0</v>
      </c>
      <c r="BG106" s="56">
        <v>0</v>
      </c>
      <c r="BH106" s="56">
        <v>0</v>
      </c>
      <c r="BI106" s="56">
        <v>0</v>
      </c>
      <c r="BJ106" s="56">
        <v>0</v>
      </c>
      <c r="BK106" s="56">
        <v>0</v>
      </c>
      <c r="BL106" s="56">
        <v>0</v>
      </c>
      <c r="BM106" s="56">
        <v>0</v>
      </c>
      <c r="BN106" s="56">
        <v>0</v>
      </c>
      <c r="BO106" s="56">
        <v>0</v>
      </c>
      <c r="BP106" s="56">
        <v>0</v>
      </c>
      <c r="BQ106" s="56">
        <v>0</v>
      </c>
      <c r="BR106" s="56">
        <v>0</v>
      </c>
      <c r="BS106" s="56">
        <v>0</v>
      </c>
      <c r="BT106" s="56">
        <v>0</v>
      </c>
      <c r="BU106" s="56">
        <v>0</v>
      </c>
      <c r="BV106" s="56">
        <v>0</v>
      </c>
      <c r="BW106" s="56">
        <v>0</v>
      </c>
      <c r="BX106" s="56">
        <v>0</v>
      </c>
      <c r="BY106" s="56">
        <v>0</v>
      </c>
      <c r="BZ106" s="56">
        <v>0</v>
      </c>
      <c r="CA106" s="56">
        <v>0</v>
      </c>
      <c r="CB106" s="56">
        <v>0</v>
      </c>
      <c r="CC106" s="56">
        <v>0</v>
      </c>
      <c r="CD106" s="56">
        <v>0</v>
      </c>
      <c r="CE106" s="56">
        <v>0</v>
      </c>
      <c r="CF106" s="56">
        <v>0</v>
      </c>
      <c r="CG106" s="56">
        <v>0</v>
      </c>
      <c r="CH106" s="56">
        <v>0</v>
      </c>
      <c r="CI106" s="56">
        <v>0</v>
      </c>
      <c r="CJ106" s="56">
        <v>0</v>
      </c>
      <c r="CK106" s="56">
        <v>0</v>
      </c>
      <c r="CL106" s="56">
        <v>0</v>
      </c>
      <c r="CM106" s="56">
        <v>0</v>
      </c>
      <c r="CN106" s="56">
        <v>0</v>
      </c>
      <c r="CO106" s="56">
        <v>0</v>
      </c>
      <c r="CP106" s="56">
        <v>0</v>
      </c>
      <c r="CQ106" s="56">
        <v>0</v>
      </c>
      <c r="CR106" s="56">
        <v>0</v>
      </c>
      <c r="CS106" s="56">
        <v>0</v>
      </c>
      <c r="CT106" s="56">
        <v>0</v>
      </c>
      <c r="CU106" s="56">
        <v>0</v>
      </c>
      <c r="CV106" s="56">
        <v>0</v>
      </c>
      <c r="CW106" s="56">
        <v>0</v>
      </c>
      <c r="CX106" s="56">
        <v>0</v>
      </c>
      <c r="CY106" s="56">
        <v>0</v>
      </c>
      <c r="CZ106" s="56">
        <v>0</v>
      </c>
      <c r="DA106" s="56">
        <v>0</v>
      </c>
      <c r="DB106" s="56">
        <v>0</v>
      </c>
      <c r="DC106" s="56">
        <v>0</v>
      </c>
      <c r="DE106" s="71">
        <f t="shared" si="53"/>
        <v>0</v>
      </c>
      <c r="DF106" s="71">
        <f t="shared" si="42"/>
        <v>0</v>
      </c>
      <c r="DG106" s="261">
        <f t="shared" si="52"/>
        <v>0</v>
      </c>
      <c r="DH106" s="52">
        <v>1</v>
      </c>
      <c r="DI106" s="256">
        <v>0.21</v>
      </c>
    </row>
    <row r="107" spans="1:114" ht="14.4" hidden="1">
      <c r="A107" s="210">
        <v>95</v>
      </c>
      <c r="B107" s="262" t="str">
        <f>$B$100&amp;"7."</f>
        <v>H.7.</v>
      </c>
      <c r="C107" s="274" t="s">
        <v>224</v>
      </c>
      <c r="D107" s="125">
        <f>IF(E107="Be PVM",DI107,E107)</f>
        <v>0</v>
      </c>
      <c r="E107" s="316"/>
      <c r="F107" s="106">
        <f>H107+NPV(FD,I107:INDEX(I107:DC107,PAL))</f>
        <v>0</v>
      </c>
      <c r="G107" s="53">
        <f>SUMIF($H$5:$DC$5,"&lt;="&amp;PAL,$H107:$DC107)</f>
        <v>0</v>
      </c>
      <c r="H107" s="280">
        <v>0</v>
      </c>
      <c r="I107" s="280">
        <v>0</v>
      </c>
      <c r="J107" s="280">
        <v>0</v>
      </c>
      <c r="K107" s="280">
        <v>0</v>
      </c>
      <c r="L107" s="280">
        <v>0</v>
      </c>
      <c r="M107" s="280">
        <v>0</v>
      </c>
      <c r="N107" s="280">
        <v>0</v>
      </c>
      <c r="O107" s="280">
        <v>0</v>
      </c>
      <c r="P107" s="280">
        <v>0</v>
      </c>
      <c r="Q107" s="280">
        <v>0</v>
      </c>
      <c r="R107" s="280">
        <v>0</v>
      </c>
      <c r="S107" s="280">
        <v>0</v>
      </c>
      <c r="T107" s="280">
        <v>0</v>
      </c>
      <c r="U107" s="280">
        <v>0</v>
      </c>
      <c r="V107" s="280">
        <v>0</v>
      </c>
      <c r="W107" s="280">
        <v>0</v>
      </c>
      <c r="X107" s="56">
        <v>0</v>
      </c>
      <c r="Y107" s="56">
        <v>0</v>
      </c>
      <c r="Z107" s="56">
        <v>0</v>
      </c>
      <c r="AA107" s="56">
        <v>0</v>
      </c>
      <c r="AB107" s="56">
        <v>0</v>
      </c>
      <c r="AC107" s="56">
        <v>0</v>
      </c>
      <c r="AD107" s="56">
        <v>0</v>
      </c>
      <c r="AE107" s="56">
        <v>0</v>
      </c>
      <c r="AF107" s="56">
        <v>0</v>
      </c>
      <c r="AG107" s="56">
        <v>0</v>
      </c>
      <c r="AH107" s="56">
        <v>0</v>
      </c>
      <c r="AI107" s="56">
        <v>0</v>
      </c>
      <c r="AJ107" s="56">
        <v>0</v>
      </c>
      <c r="AK107" s="56">
        <v>0</v>
      </c>
      <c r="AL107" s="56">
        <v>0</v>
      </c>
      <c r="AM107" s="56">
        <v>0</v>
      </c>
      <c r="AN107" s="56">
        <v>0</v>
      </c>
      <c r="AO107" s="56">
        <v>0</v>
      </c>
      <c r="AP107" s="56">
        <v>0</v>
      </c>
      <c r="AQ107" s="56">
        <v>0</v>
      </c>
      <c r="AR107" s="56">
        <v>0</v>
      </c>
      <c r="AS107" s="56">
        <v>0</v>
      </c>
      <c r="AT107" s="56">
        <v>0</v>
      </c>
      <c r="AU107" s="56">
        <v>0</v>
      </c>
      <c r="AV107" s="56">
        <v>0</v>
      </c>
      <c r="AW107" s="56">
        <v>0</v>
      </c>
      <c r="AX107" s="56">
        <v>0</v>
      </c>
      <c r="AY107" s="56">
        <v>0</v>
      </c>
      <c r="AZ107" s="56">
        <v>0</v>
      </c>
      <c r="BA107" s="56">
        <v>0</v>
      </c>
      <c r="BB107" s="56">
        <v>0</v>
      </c>
      <c r="BC107" s="56">
        <v>0</v>
      </c>
      <c r="BD107" s="56">
        <v>0</v>
      </c>
      <c r="BE107" s="56">
        <v>0</v>
      </c>
      <c r="BF107" s="56">
        <v>0</v>
      </c>
      <c r="BG107" s="56">
        <v>0</v>
      </c>
      <c r="BH107" s="56">
        <v>0</v>
      </c>
      <c r="BI107" s="56">
        <v>0</v>
      </c>
      <c r="BJ107" s="56">
        <v>0</v>
      </c>
      <c r="BK107" s="56">
        <v>0</v>
      </c>
      <c r="BL107" s="56">
        <v>0</v>
      </c>
      <c r="BM107" s="56">
        <v>0</v>
      </c>
      <c r="BN107" s="56">
        <v>0</v>
      </c>
      <c r="BO107" s="56">
        <v>0</v>
      </c>
      <c r="BP107" s="56">
        <v>0</v>
      </c>
      <c r="BQ107" s="56">
        <v>0</v>
      </c>
      <c r="BR107" s="56">
        <v>0</v>
      </c>
      <c r="BS107" s="56">
        <v>0</v>
      </c>
      <c r="BT107" s="56">
        <v>0</v>
      </c>
      <c r="BU107" s="56">
        <v>0</v>
      </c>
      <c r="BV107" s="56">
        <v>0</v>
      </c>
      <c r="BW107" s="56">
        <v>0</v>
      </c>
      <c r="BX107" s="56">
        <v>0</v>
      </c>
      <c r="BY107" s="56">
        <v>0</v>
      </c>
      <c r="BZ107" s="56">
        <v>0</v>
      </c>
      <c r="CA107" s="56">
        <v>0</v>
      </c>
      <c r="CB107" s="56">
        <v>0</v>
      </c>
      <c r="CC107" s="56">
        <v>0</v>
      </c>
      <c r="CD107" s="56">
        <v>0</v>
      </c>
      <c r="CE107" s="56">
        <v>0</v>
      </c>
      <c r="CF107" s="56">
        <v>0</v>
      </c>
      <c r="CG107" s="56">
        <v>0</v>
      </c>
      <c r="CH107" s="56">
        <v>0</v>
      </c>
      <c r="CI107" s="56">
        <v>0</v>
      </c>
      <c r="CJ107" s="56">
        <v>0</v>
      </c>
      <c r="CK107" s="56">
        <v>0</v>
      </c>
      <c r="CL107" s="56">
        <v>0</v>
      </c>
      <c r="CM107" s="56">
        <v>0</v>
      </c>
      <c r="CN107" s="56">
        <v>0</v>
      </c>
      <c r="CO107" s="56">
        <v>0</v>
      </c>
      <c r="CP107" s="56">
        <v>0</v>
      </c>
      <c r="CQ107" s="56">
        <v>0</v>
      </c>
      <c r="CR107" s="56">
        <v>0</v>
      </c>
      <c r="CS107" s="56">
        <v>0</v>
      </c>
      <c r="CT107" s="56">
        <v>0</v>
      </c>
      <c r="CU107" s="56">
        <v>0</v>
      </c>
      <c r="CV107" s="56">
        <v>0</v>
      </c>
      <c r="CW107" s="56">
        <v>0</v>
      </c>
      <c r="CX107" s="56">
        <v>0</v>
      </c>
      <c r="CY107" s="56">
        <v>0</v>
      </c>
      <c r="CZ107" s="56">
        <v>0</v>
      </c>
      <c r="DA107" s="56">
        <v>0</v>
      </c>
      <c r="DB107" s="56">
        <v>0</v>
      </c>
      <c r="DC107" s="56">
        <v>0</v>
      </c>
      <c r="DE107" s="71">
        <f t="shared" si="53"/>
        <v>0</v>
      </c>
      <c r="DF107" s="71">
        <f t="shared" si="42"/>
        <v>0</v>
      </c>
      <c r="DG107" s="261">
        <f t="shared" si="52"/>
        <v>0</v>
      </c>
      <c r="DH107" s="52">
        <v>1</v>
      </c>
      <c r="DI107" s="256">
        <v>0.09</v>
      </c>
      <c r="DJ107" s="278"/>
    </row>
    <row r="108" spans="1:114" ht="14.4" hidden="1">
      <c r="A108" s="210">
        <v>96</v>
      </c>
      <c r="B108" s="262" t="str">
        <f>$B$100&amp;"8."</f>
        <v>H.8.</v>
      </c>
      <c r="C108" s="274" t="s">
        <v>228</v>
      </c>
      <c r="D108" s="125">
        <f t="shared" ref="D108:D110" si="56">IF(E108="Be PVM",DI108,E108)</f>
        <v>0</v>
      </c>
      <c r="E108" s="316"/>
      <c r="F108" s="106">
        <f>H108+NPV(FD,I108:INDEX(I108:DC108,PAL))</f>
        <v>0</v>
      </c>
      <c r="G108" s="53">
        <f>SUMIF($H$5:$DC$5,"&lt;="&amp;PAL,$H108:$DC108)</f>
        <v>0</v>
      </c>
      <c r="H108" s="56">
        <v>0</v>
      </c>
      <c r="I108" s="56">
        <v>0</v>
      </c>
      <c r="J108" s="56">
        <v>0</v>
      </c>
      <c r="K108" s="56">
        <v>0</v>
      </c>
      <c r="L108" s="56">
        <v>0</v>
      </c>
      <c r="M108" s="56">
        <v>0</v>
      </c>
      <c r="N108" s="56">
        <v>0</v>
      </c>
      <c r="O108" s="56">
        <v>0</v>
      </c>
      <c r="P108" s="56">
        <v>0</v>
      </c>
      <c r="Q108" s="56">
        <v>0</v>
      </c>
      <c r="R108" s="56">
        <v>0</v>
      </c>
      <c r="S108" s="56">
        <v>0</v>
      </c>
      <c r="T108" s="56">
        <v>0</v>
      </c>
      <c r="U108" s="56">
        <v>0</v>
      </c>
      <c r="V108" s="56">
        <v>0</v>
      </c>
      <c r="W108" s="56">
        <v>0</v>
      </c>
      <c r="X108" s="56">
        <v>0</v>
      </c>
      <c r="Y108" s="56">
        <v>0</v>
      </c>
      <c r="Z108" s="56">
        <v>0</v>
      </c>
      <c r="AA108" s="56">
        <v>0</v>
      </c>
      <c r="AB108" s="56">
        <v>0</v>
      </c>
      <c r="AC108" s="56">
        <v>0</v>
      </c>
      <c r="AD108" s="56">
        <v>0</v>
      </c>
      <c r="AE108" s="56">
        <v>0</v>
      </c>
      <c r="AF108" s="56">
        <v>0</v>
      </c>
      <c r="AG108" s="56">
        <v>0</v>
      </c>
      <c r="AH108" s="56">
        <v>0</v>
      </c>
      <c r="AI108" s="56">
        <v>0</v>
      </c>
      <c r="AJ108" s="56">
        <v>0</v>
      </c>
      <c r="AK108" s="56">
        <v>0</v>
      </c>
      <c r="AL108" s="56">
        <v>0</v>
      </c>
      <c r="AM108" s="56">
        <v>0</v>
      </c>
      <c r="AN108" s="56">
        <v>0</v>
      </c>
      <c r="AO108" s="56">
        <v>0</v>
      </c>
      <c r="AP108" s="56">
        <v>0</v>
      </c>
      <c r="AQ108" s="56">
        <v>0</v>
      </c>
      <c r="AR108" s="56">
        <v>0</v>
      </c>
      <c r="AS108" s="56">
        <v>0</v>
      </c>
      <c r="AT108" s="56">
        <v>0</v>
      </c>
      <c r="AU108" s="56">
        <v>0</v>
      </c>
      <c r="AV108" s="56">
        <v>0</v>
      </c>
      <c r="AW108" s="56">
        <v>0</v>
      </c>
      <c r="AX108" s="56">
        <v>0</v>
      </c>
      <c r="AY108" s="56">
        <v>0</v>
      </c>
      <c r="AZ108" s="56">
        <v>0</v>
      </c>
      <c r="BA108" s="56">
        <v>0</v>
      </c>
      <c r="BB108" s="56">
        <v>0</v>
      </c>
      <c r="BC108" s="56">
        <v>0</v>
      </c>
      <c r="BD108" s="56">
        <v>0</v>
      </c>
      <c r="BE108" s="56">
        <v>0</v>
      </c>
      <c r="BF108" s="56">
        <v>0</v>
      </c>
      <c r="BG108" s="56">
        <v>0</v>
      </c>
      <c r="BH108" s="56">
        <v>0</v>
      </c>
      <c r="BI108" s="56">
        <v>0</v>
      </c>
      <c r="BJ108" s="56">
        <v>0</v>
      </c>
      <c r="BK108" s="56">
        <v>0</v>
      </c>
      <c r="BL108" s="56">
        <v>0</v>
      </c>
      <c r="BM108" s="56">
        <v>0</v>
      </c>
      <c r="BN108" s="56">
        <v>0</v>
      </c>
      <c r="BO108" s="56">
        <v>0</v>
      </c>
      <c r="BP108" s="56">
        <v>0</v>
      </c>
      <c r="BQ108" s="56">
        <v>0</v>
      </c>
      <c r="BR108" s="56">
        <v>0</v>
      </c>
      <c r="BS108" s="56">
        <v>0</v>
      </c>
      <c r="BT108" s="56">
        <v>0</v>
      </c>
      <c r="BU108" s="56">
        <v>0</v>
      </c>
      <c r="BV108" s="56">
        <v>0</v>
      </c>
      <c r="BW108" s="56">
        <v>0</v>
      </c>
      <c r="BX108" s="56">
        <v>0</v>
      </c>
      <c r="BY108" s="56">
        <v>0</v>
      </c>
      <c r="BZ108" s="56">
        <v>0</v>
      </c>
      <c r="CA108" s="56">
        <v>0</v>
      </c>
      <c r="CB108" s="56">
        <v>0</v>
      </c>
      <c r="CC108" s="56">
        <v>0</v>
      </c>
      <c r="CD108" s="56">
        <v>0</v>
      </c>
      <c r="CE108" s="56">
        <v>0</v>
      </c>
      <c r="CF108" s="56">
        <v>0</v>
      </c>
      <c r="CG108" s="56">
        <v>0</v>
      </c>
      <c r="CH108" s="56">
        <v>0</v>
      </c>
      <c r="CI108" s="56">
        <v>0</v>
      </c>
      <c r="CJ108" s="56">
        <v>0</v>
      </c>
      <c r="CK108" s="56">
        <v>0</v>
      </c>
      <c r="CL108" s="56">
        <v>0</v>
      </c>
      <c r="CM108" s="56">
        <v>0</v>
      </c>
      <c r="CN108" s="56">
        <v>0</v>
      </c>
      <c r="CO108" s="56">
        <v>0</v>
      </c>
      <c r="CP108" s="56">
        <v>0</v>
      </c>
      <c r="CQ108" s="56">
        <v>0</v>
      </c>
      <c r="CR108" s="56">
        <v>0</v>
      </c>
      <c r="CS108" s="56">
        <v>0</v>
      </c>
      <c r="CT108" s="56">
        <v>0</v>
      </c>
      <c r="CU108" s="56">
        <v>0</v>
      </c>
      <c r="CV108" s="56">
        <v>0</v>
      </c>
      <c r="CW108" s="56">
        <v>0</v>
      </c>
      <c r="CX108" s="56">
        <v>0</v>
      </c>
      <c r="CY108" s="56">
        <v>0</v>
      </c>
      <c r="CZ108" s="56">
        <v>0</v>
      </c>
      <c r="DA108" s="56">
        <v>0</v>
      </c>
      <c r="DB108" s="56">
        <v>0</v>
      </c>
      <c r="DC108" s="56">
        <v>0</v>
      </c>
      <c r="DE108" s="71">
        <f t="shared" si="53"/>
        <v>0</v>
      </c>
      <c r="DF108" s="71">
        <f t="shared" si="42"/>
        <v>0</v>
      </c>
      <c r="DG108" s="261">
        <f t="shared" si="52"/>
        <v>0</v>
      </c>
      <c r="DI108" s="256"/>
      <c r="DJ108" s="278"/>
    </row>
    <row r="109" spans="1:114" ht="14.4" hidden="1">
      <c r="A109" s="210">
        <v>97</v>
      </c>
      <c r="B109" s="262" t="str">
        <f>$B$100&amp;"9."</f>
        <v>H.9.</v>
      </c>
      <c r="C109" s="274" t="s">
        <v>226</v>
      </c>
      <c r="D109" s="125">
        <f t="shared" si="56"/>
        <v>0</v>
      </c>
      <c r="E109" s="316"/>
      <c r="F109" s="106">
        <f>H109+NPV(FD,I109:INDEX(I109:DC109,PAL))</f>
        <v>0</v>
      </c>
      <c r="G109" s="53">
        <f>SUMIF($H$5:$DC$5,"&lt;="&amp;PAL,$H109:$DC109)</f>
        <v>0</v>
      </c>
      <c r="H109" s="56">
        <v>0</v>
      </c>
      <c r="I109" s="56">
        <v>0</v>
      </c>
      <c r="J109" s="56">
        <v>0</v>
      </c>
      <c r="K109" s="56">
        <v>0</v>
      </c>
      <c r="L109" s="56">
        <v>0</v>
      </c>
      <c r="M109" s="56">
        <v>0</v>
      </c>
      <c r="N109" s="56">
        <v>0</v>
      </c>
      <c r="O109" s="56">
        <v>0</v>
      </c>
      <c r="P109" s="56">
        <v>0</v>
      </c>
      <c r="Q109" s="56">
        <v>0</v>
      </c>
      <c r="R109" s="56">
        <v>0</v>
      </c>
      <c r="S109" s="56">
        <v>0</v>
      </c>
      <c r="T109" s="56">
        <v>0</v>
      </c>
      <c r="U109" s="56">
        <v>0</v>
      </c>
      <c r="V109" s="56">
        <v>0</v>
      </c>
      <c r="W109" s="56">
        <v>0</v>
      </c>
      <c r="X109" s="56">
        <v>0</v>
      </c>
      <c r="Y109" s="56">
        <v>0</v>
      </c>
      <c r="Z109" s="56">
        <v>0</v>
      </c>
      <c r="AA109" s="56">
        <v>0</v>
      </c>
      <c r="AB109" s="56">
        <v>0</v>
      </c>
      <c r="AC109" s="56">
        <v>0</v>
      </c>
      <c r="AD109" s="56">
        <v>0</v>
      </c>
      <c r="AE109" s="56">
        <v>0</v>
      </c>
      <c r="AF109" s="56">
        <v>0</v>
      </c>
      <c r="AG109" s="56">
        <v>0</v>
      </c>
      <c r="AH109" s="56">
        <v>0</v>
      </c>
      <c r="AI109" s="56">
        <v>0</v>
      </c>
      <c r="AJ109" s="56">
        <v>0</v>
      </c>
      <c r="AK109" s="56">
        <v>0</v>
      </c>
      <c r="AL109" s="56">
        <v>0</v>
      </c>
      <c r="AM109" s="56">
        <v>0</v>
      </c>
      <c r="AN109" s="56">
        <v>0</v>
      </c>
      <c r="AO109" s="56">
        <v>0</v>
      </c>
      <c r="AP109" s="56">
        <v>0</v>
      </c>
      <c r="AQ109" s="56">
        <v>0</v>
      </c>
      <c r="AR109" s="56">
        <v>0</v>
      </c>
      <c r="AS109" s="56">
        <v>0</v>
      </c>
      <c r="AT109" s="56">
        <v>0</v>
      </c>
      <c r="AU109" s="56">
        <v>0</v>
      </c>
      <c r="AV109" s="56">
        <v>0</v>
      </c>
      <c r="AW109" s="56">
        <v>0</v>
      </c>
      <c r="AX109" s="56">
        <v>0</v>
      </c>
      <c r="AY109" s="56">
        <v>0</v>
      </c>
      <c r="AZ109" s="56">
        <v>0</v>
      </c>
      <c r="BA109" s="56">
        <v>0</v>
      </c>
      <c r="BB109" s="56">
        <v>0</v>
      </c>
      <c r="BC109" s="56">
        <v>0</v>
      </c>
      <c r="BD109" s="56">
        <v>0</v>
      </c>
      <c r="BE109" s="56">
        <v>0</v>
      </c>
      <c r="BF109" s="56">
        <v>0</v>
      </c>
      <c r="BG109" s="56">
        <v>0</v>
      </c>
      <c r="BH109" s="56">
        <v>0</v>
      </c>
      <c r="BI109" s="56">
        <v>0</v>
      </c>
      <c r="BJ109" s="56">
        <v>0</v>
      </c>
      <c r="BK109" s="56">
        <v>0</v>
      </c>
      <c r="BL109" s="56">
        <v>0</v>
      </c>
      <c r="BM109" s="56">
        <v>0</v>
      </c>
      <c r="BN109" s="56">
        <v>0</v>
      </c>
      <c r="BO109" s="56">
        <v>0</v>
      </c>
      <c r="BP109" s="56">
        <v>0</v>
      </c>
      <c r="BQ109" s="56">
        <v>0</v>
      </c>
      <c r="BR109" s="56">
        <v>0</v>
      </c>
      <c r="BS109" s="56">
        <v>0</v>
      </c>
      <c r="BT109" s="56">
        <v>0</v>
      </c>
      <c r="BU109" s="56">
        <v>0</v>
      </c>
      <c r="BV109" s="56">
        <v>0</v>
      </c>
      <c r="BW109" s="56">
        <v>0</v>
      </c>
      <c r="BX109" s="56">
        <v>0</v>
      </c>
      <c r="BY109" s="56">
        <v>0</v>
      </c>
      <c r="BZ109" s="56">
        <v>0</v>
      </c>
      <c r="CA109" s="56">
        <v>0</v>
      </c>
      <c r="CB109" s="56">
        <v>0</v>
      </c>
      <c r="CC109" s="56">
        <v>0</v>
      </c>
      <c r="CD109" s="56">
        <v>0</v>
      </c>
      <c r="CE109" s="56">
        <v>0</v>
      </c>
      <c r="CF109" s="56">
        <v>0</v>
      </c>
      <c r="CG109" s="56">
        <v>0</v>
      </c>
      <c r="CH109" s="56">
        <v>0</v>
      </c>
      <c r="CI109" s="56">
        <v>0</v>
      </c>
      <c r="CJ109" s="56">
        <v>0</v>
      </c>
      <c r="CK109" s="56">
        <v>0</v>
      </c>
      <c r="CL109" s="56">
        <v>0</v>
      </c>
      <c r="CM109" s="56">
        <v>0</v>
      </c>
      <c r="CN109" s="56">
        <v>0</v>
      </c>
      <c r="CO109" s="56">
        <v>0</v>
      </c>
      <c r="CP109" s="56">
        <v>0</v>
      </c>
      <c r="CQ109" s="56">
        <v>0</v>
      </c>
      <c r="CR109" s="56">
        <v>0</v>
      </c>
      <c r="CS109" s="56">
        <v>0</v>
      </c>
      <c r="CT109" s="56">
        <v>0</v>
      </c>
      <c r="CU109" s="56">
        <v>0</v>
      </c>
      <c r="CV109" s="56">
        <v>0</v>
      </c>
      <c r="CW109" s="56">
        <v>0</v>
      </c>
      <c r="CX109" s="56">
        <v>0</v>
      </c>
      <c r="CY109" s="56">
        <v>0</v>
      </c>
      <c r="CZ109" s="56">
        <v>0</v>
      </c>
      <c r="DA109" s="56">
        <v>0</v>
      </c>
      <c r="DB109" s="56">
        <v>0</v>
      </c>
      <c r="DC109" s="56">
        <v>0</v>
      </c>
      <c r="DE109" s="71">
        <f t="shared" si="53"/>
        <v>0</v>
      </c>
      <c r="DF109" s="71">
        <f t="shared" si="42"/>
        <v>0</v>
      </c>
      <c r="DG109" s="261">
        <f t="shared" si="52"/>
        <v>0</v>
      </c>
      <c r="DI109" s="256"/>
    </row>
    <row r="110" spans="1:114" ht="14.4" hidden="1">
      <c r="A110" s="210">
        <v>98</v>
      </c>
      <c r="B110" s="262" t="str">
        <f>$B$100&amp;"10."</f>
        <v>H.10.</v>
      </c>
      <c r="C110" s="274" t="s">
        <v>230</v>
      </c>
      <c r="D110" s="125">
        <f t="shared" si="56"/>
        <v>0</v>
      </c>
      <c r="E110" s="316"/>
      <c r="F110" s="106">
        <f>H110+NPV(FD,I110:INDEX(I110:DC110,PAL))</f>
        <v>0</v>
      </c>
      <c r="G110" s="53">
        <f>SUMIF($H$5:$DC$5,"&lt;="&amp;PAL,$H110:$DC110)</f>
        <v>0</v>
      </c>
      <c r="H110" s="56">
        <v>0</v>
      </c>
      <c r="I110" s="56">
        <v>0</v>
      </c>
      <c r="J110" s="56">
        <v>0</v>
      </c>
      <c r="K110" s="56">
        <v>0</v>
      </c>
      <c r="L110" s="56">
        <v>0</v>
      </c>
      <c r="M110" s="56">
        <v>0</v>
      </c>
      <c r="N110" s="56">
        <v>0</v>
      </c>
      <c r="O110" s="56">
        <v>0</v>
      </c>
      <c r="P110" s="56">
        <v>0</v>
      </c>
      <c r="Q110" s="56">
        <v>0</v>
      </c>
      <c r="R110" s="56">
        <v>0</v>
      </c>
      <c r="S110" s="56">
        <v>0</v>
      </c>
      <c r="T110" s="56">
        <v>0</v>
      </c>
      <c r="U110" s="56">
        <v>0</v>
      </c>
      <c r="V110" s="56">
        <v>0</v>
      </c>
      <c r="W110" s="56">
        <v>0</v>
      </c>
      <c r="X110" s="56">
        <v>0</v>
      </c>
      <c r="Y110" s="56">
        <v>0</v>
      </c>
      <c r="Z110" s="56">
        <v>0</v>
      </c>
      <c r="AA110" s="56">
        <v>0</v>
      </c>
      <c r="AB110" s="56">
        <v>0</v>
      </c>
      <c r="AC110" s="56">
        <v>0</v>
      </c>
      <c r="AD110" s="56">
        <v>0</v>
      </c>
      <c r="AE110" s="56">
        <v>0</v>
      </c>
      <c r="AF110" s="56">
        <v>0</v>
      </c>
      <c r="AG110" s="56">
        <v>0</v>
      </c>
      <c r="AH110" s="56">
        <v>0</v>
      </c>
      <c r="AI110" s="56">
        <v>0</v>
      </c>
      <c r="AJ110" s="56">
        <v>0</v>
      </c>
      <c r="AK110" s="56">
        <v>0</v>
      </c>
      <c r="AL110" s="56">
        <v>0</v>
      </c>
      <c r="AM110" s="56">
        <v>0</v>
      </c>
      <c r="AN110" s="56">
        <v>0</v>
      </c>
      <c r="AO110" s="56">
        <v>0</v>
      </c>
      <c r="AP110" s="56">
        <v>0</v>
      </c>
      <c r="AQ110" s="56">
        <v>0</v>
      </c>
      <c r="AR110" s="56">
        <v>0</v>
      </c>
      <c r="AS110" s="56">
        <v>0</v>
      </c>
      <c r="AT110" s="56">
        <v>0</v>
      </c>
      <c r="AU110" s="56">
        <v>0</v>
      </c>
      <c r="AV110" s="56">
        <v>0</v>
      </c>
      <c r="AW110" s="56">
        <v>0</v>
      </c>
      <c r="AX110" s="56">
        <v>0</v>
      </c>
      <c r="AY110" s="56">
        <v>0</v>
      </c>
      <c r="AZ110" s="56">
        <v>0</v>
      </c>
      <c r="BA110" s="56">
        <v>0</v>
      </c>
      <c r="BB110" s="56">
        <v>0</v>
      </c>
      <c r="BC110" s="56">
        <v>0</v>
      </c>
      <c r="BD110" s="56">
        <v>0</v>
      </c>
      <c r="BE110" s="56">
        <v>0</v>
      </c>
      <c r="BF110" s="56">
        <v>0</v>
      </c>
      <c r="BG110" s="56">
        <v>0</v>
      </c>
      <c r="BH110" s="56">
        <v>0</v>
      </c>
      <c r="BI110" s="56">
        <v>0</v>
      </c>
      <c r="BJ110" s="56">
        <v>0</v>
      </c>
      <c r="BK110" s="56">
        <v>0</v>
      </c>
      <c r="BL110" s="56">
        <v>0</v>
      </c>
      <c r="BM110" s="56">
        <v>0</v>
      </c>
      <c r="BN110" s="56">
        <v>0</v>
      </c>
      <c r="BO110" s="56">
        <v>0</v>
      </c>
      <c r="BP110" s="56">
        <v>0</v>
      </c>
      <c r="BQ110" s="56">
        <v>0</v>
      </c>
      <c r="BR110" s="56">
        <v>0</v>
      </c>
      <c r="BS110" s="56">
        <v>0</v>
      </c>
      <c r="BT110" s="56">
        <v>0</v>
      </c>
      <c r="BU110" s="56">
        <v>0</v>
      </c>
      <c r="BV110" s="56">
        <v>0</v>
      </c>
      <c r="BW110" s="56">
        <v>0</v>
      </c>
      <c r="BX110" s="56">
        <v>0</v>
      </c>
      <c r="BY110" s="56">
        <v>0</v>
      </c>
      <c r="BZ110" s="56">
        <v>0</v>
      </c>
      <c r="CA110" s="56">
        <v>0</v>
      </c>
      <c r="CB110" s="56">
        <v>0</v>
      </c>
      <c r="CC110" s="56">
        <v>0</v>
      </c>
      <c r="CD110" s="56">
        <v>0</v>
      </c>
      <c r="CE110" s="56">
        <v>0</v>
      </c>
      <c r="CF110" s="56">
        <v>0</v>
      </c>
      <c r="CG110" s="56">
        <v>0</v>
      </c>
      <c r="CH110" s="56">
        <v>0</v>
      </c>
      <c r="CI110" s="56">
        <v>0</v>
      </c>
      <c r="CJ110" s="56">
        <v>0</v>
      </c>
      <c r="CK110" s="56">
        <v>0</v>
      </c>
      <c r="CL110" s="56">
        <v>0</v>
      </c>
      <c r="CM110" s="56">
        <v>0</v>
      </c>
      <c r="CN110" s="56">
        <v>0</v>
      </c>
      <c r="CO110" s="56">
        <v>0</v>
      </c>
      <c r="CP110" s="56">
        <v>0</v>
      </c>
      <c r="CQ110" s="56">
        <v>0</v>
      </c>
      <c r="CR110" s="56">
        <v>0</v>
      </c>
      <c r="CS110" s="56">
        <v>0</v>
      </c>
      <c r="CT110" s="56">
        <v>0</v>
      </c>
      <c r="CU110" s="56">
        <v>0</v>
      </c>
      <c r="CV110" s="56">
        <v>0</v>
      </c>
      <c r="CW110" s="56">
        <v>0</v>
      </c>
      <c r="CX110" s="56">
        <v>0</v>
      </c>
      <c r="CY110" s="56">
        <v>0</v>
      </c>
      <c r="CZ110" s="56">
        <v>0</v>
      </c>
      <c r="DA110" s="56">
        <v>0</v>
      </c>
      <c r="DB110" s="56">
        <v>0</v>
      </c>
      <c r="DC110" s="56">
        <v>0</v>
      </c>
      <c r="DE110" s="71">
        <f t="shared" si="53"/>
        <v>0</v>
      </c>
      <c r="DF110" s="71">
        <f t="shared" si="42"/>
        <v>0</v>
      </c>
      <c r="DG110" s="261">
        <f t="shared" si="52"/>
        <v>0</v>
      </c>
      <c r="DI110" s="256"/>
    </row>
    <row r="111" spans="1:114" ht="14.4">
      <c r="A111" s="210">
        <v>99</v>
      </c>
      <c r="B111" s="10" t="s">
        <v>149</v>
      </c>
      <c r="C111" s="268" t="s">
        <v>258</v>
      </c>
      <c r="D111" s="8"/>
      <c r="E111" s="331"/>
      <c r="F111" s="292">
        <f>H111+NPV(FD,I111:INDEX(I111:DC111,PAL))</f>
        <v>0</v>
      </c>
      <c r="G111" s="279">
        <f>SUMIF($H$5:$DC$5,"&lt;="&amp;PAL,$H111:$DC111)</f>
        <v>0</v>
      </c>
      <c r="H111" s="280">
        <v>0</v>
      </c>
      <c r="I111" s="280">
        <v>0</v>
      </c>
      <c r="J111" s="280">
        <v>0</v>
      </c>
      <c r="K111" s="280">
        <v>0</v>
      </c>
      <c r="L111" s="280">
        <v>0</v>
      </c>
      <c r="M111" s="280">
        <v>0</v>
      </c>
      <c r="N111" s="280">
        <v>0</v>
      </c>
      <c r="O111" s="280">
        <v>0</v>
      </c>
      <c r="P111" s="280">
        <v>0</v>
      </c>
      <c r="Q111" s="280">
        <v>0</v>
      </c>
      <c r="R111" s="280">
        <v>0</v>
      </c>
      <c r="S111" s="280">
        <v>0</v>
      </c>
      <c r="T111" s="280">
        <v>0</v>
      </c>
      <c r="U111" s="280">
        <v>0</v>
      </c>
      <c r="V111" s="280">
        <v>0</v>
      </c>
      <c r="W111" s="280">
        <v>0</v>
      </c>
      <c r="X111" s="280">
        <v>0</v>
      </c>
      <c r="Y111" s="280">
        <v>0</v>
      </c>
      <c r="Z111" s="280">
        <v>0</v>
      </c>
      <c r="AA111" s="280">
        <v>0</v>
      </c>
      <c r="AB111" s="280">
        <v>0</v>
      </c>
      <c r="AC111" s="280">
        <v>0</v>
      </c>
      <c r="AD111" s="280">
        <v>0</v>
      </c>
      <c r="AE111" s="280">
        <v>0</v>
      </c>
      <c r="AF111" s="280">
        <v>0</v>
      </c>
      <c r="AG111" s="280">
        <v>0</v>
      </c>
      <c r="AH111" s="280">
        <v>0</v>
      </c>
      <c r="AI111" s="280">
        <v>0</v>
      </c>
      <c r="AJ111" s="280">
        <v>0</v>
      </c>
      <c r="AK111" s="280">
        <v>0</v>
      </c>
      <c r="AL111" s="280">
        <v>0</v>
      </c>
      <c r="AM111" s="280">
        <v>0</v>
      </c>
      <c r="AN111" s="280">
        <v>0</v>
      </c>
      <c r="AO111" s="280">
        <v>0</v>
      </c>
      <c r="AP111" s="280">
        <v>0</v>
      </c>
      <c r="AQ111" s="280">
        <v>0</v>
      </c>
      <c r="AR111" s="280">
        <v>0</v>
      </c>
      <c r="AS111" s="280">
        <v>0</v>
      </c>
      <c r="AT111" s="280">
        <v>0</v>
      </c>
      <c r="AU111" s="280">
        <v>0</v>
      </c>
      <c r="AV111" s="280">
        <v>0</v>
      </c>
      <c r="AW111" s="280">
        <v>0</v>
      </c>
      <c r="AX111" s="280">
        <v>0</v>
      </c>
      <c r="AY111" s="280">
        <v>0</v>
      </c>
      <c r="AZ111" s="280">
        <v>0</v>
      </c>
      <c r="BA111" s="280">
        <v>0</v>
      </c>
      <c r="BB111" s="280">
        <v>0</v>
      </c>
      <c r="BC111" s="280">
        <v>0</v>
      </c>
      <c r="BD111" s="280">
        <v>0</v>
      </c>
      <c r="BE111" s="280">
        <v>0</v>
      </c>
      <c r="BF111" s="280">
        <v>0</v>
      </c>
      <c r="BG111" s="280">
        <v>0</v>
      </c>
      <c r="BH111" s="280">
        <v>0</v>
      </c>
      <c r="BI111" s="280">
        <v>0</v>
      </c>
      <c r="BJ111" s="280">
        <v>0</v>
      </c>
      <c r="BK111" s="280">
        <v>0</v>
      </c>
      <c r="BL111" s="280">
        <v>0</v>
      </c>
      <c r="BM111" s="280">
        <v>0</v>
      </c>
      <c r="BN111" s="280">
        <v>0</v>
      </c>
      <c r="BO111" s="280">
        <v>0</v>
      </c>
      <c r="BP111" s="280">
        <v>0</v>
      </c>
      <c r="BQ111" s="280">
        <v>0</v>
      </c>
      <c r="BR111" s="280">
        <v>0</v>
      </c>
      <c r="BS111" s="280">
        <v>0</v>
      </c>
      <c r="BT111" s="280">
        <v>0</v>
      </c>
      <c r="BU111" s="280">
        <v>0</v>
      </c>
      <c r="BV111" s="280">
        <v>0</v>
      </c>
      <c r="BW111" s="280">
        <v>0</v>
      </c>
      <c r="BX111" s="280">
        <v>0</v>
      </c>
      <c r="BY111" s="280">
        <v>0</v>
      </c>
      <c r="BZ111" s="280">
        <v>0</v>
      </c>
      <c r="CA111" s="280">
        <v>0</v>
      </c>
      <c r="CB111" s="280">
        <v>0</v>
      </c>
      <c r="CC111" s="280">
        <v>0</v>
      </c>
      <c r="CD111" s="280">
        <v>0</v>
      </c>
      <c r="CE111" s="280">
        <v>0</v>
      </c>
      <c r="CF111" s="280">
        <v>0</v>
      </c>
      <c r="CG111" s="280">
        <v>0</v>
      </c>
      <c r="CH111" s="280">
        <v>0</v>
      </c>
      <c r="CI111" s="280">
        <v>0</v>
      </c>
      <c r="CJ111" s="280">
        <v>0</v>
      </c>
      <c r="CK111" s="280">
        <v>0</v>
      </c>
      <c r="CL111" s="280">
        <v>0</v>
      </c>
      <c r="CM111" s="280">
        <v>0</v>
      </c>
      <c r="CN111" s="280">
        <v>0</v>
      </c>
      <c r="CO111" s="280">
        <v>0</v>
      </c>
      <c r="CP111" s="280">
        <v>0</v>
      </c>
      <c r="CQ111" s="280">
        <v>0</v>
      </c>
      <c r="CR111" s="280">
        <v>0</v>
      </c>
      <c r="CS111" s="280">
        <v>0</v>
      </c>
      <c r="CT111" s="280">
        <v>0</v>
      </c>
      <c r="CU111" s="280">
        <v>0</v>
      </c>
      <c r="CV111" s="280">
        <v>0</v>
      </c>
      <c r="CW111" s="280">
        <v>0</v>
      </c>
      <c r="CX111" s="280">
        <v>0</v>
      </c>
      <c r="CY111" s="280">
        <v>0</v>
      </c>
      <c r="CZ111" s="280">
        <v>0</v>
      </c>
      <c r="DA111" s="280">
        <v>0</v>
      </c>
      <c r="DB111" s="280">
        <v>0</v>
      </c>
      <c r="DC111" s="280">
        <v>0</v>
      </c>
      <c r="DD111" s="278"/>
      <c r="DE111" s="71">
        <f>COUNTBLANK(H111:DC111)</f>
        <v>0</v>
      </c>
      <c r="DF111" s="71">
        <f t="shared" si="42"/>
        <v>0</v>
      </c>
    </row>
    <row r="112" spans="1:114" ht="30" customHeight="1">
      <c r="A112" s="210">
        <v>100</v>
      </c>
      <c r="B112" s="11" t="s">
        <v>150</v>
      </c>
      <c r="C112" s="266" t="s">
        <v>163</v>
      </c>
      <c r="D112" s="22"/>
      <c r="E112" s="329"/>
      <c r="F112" s="17">
        <f>F113+F114-F115</f>
        <v>0</v>
      </c>
      <c r="G112" s="17">
        <f t="shared" ref="G112:BR112" si="57">G113+G114-G115</f>
        <v>0</v>
      </c>
      <c r="H112" s="17">
        <f>H113+H114-H115</f>
        <v>0</v>
      </c>
      <c r="I112" s="17">
        <f t="shared" si="57"/>
        <v>0</v>
      </c>
      <c r="J112" s="17">
        <f t="shared" si="57"/>
        <v>0</v>
      </c>
      <c r="K112" s="17">
        <f t="shared" si="57"/>
        <v>0</v>
      </c>
      <c r="L112" s="17">
        <f t="shared" si="57"/>
        <v>0</v>
      </c>
      <c r="M112" s="17">
        <f t="shared" si="57"/>
        <v>0</v>
      </c>
      <c r="N112" s="17">
        <f t="shared" si="57"/>
        <v>0</v>
      </c>
      <c r="O112" s="17">
        <f t="shared" si="57"/>
        <v>0</v>
      </c>
      <c r="P112" s="17">
        <f t="shared" si="57"/>
        <v>0</v>
      </c>
      <c r="Q112" s="17">
        <f t="shared" si="57"/>
        <v>0</v>
      </c>
      <c r="R112" s="17">
        <f t="shared" si="57"/>
        <v>0</v>
      </c>
      <c r="S112" s="17">
        <f t="shared" si="57"/>
        <v>0</v>
      </c>
      <c r="T112" s="17">
        <f t="shared" si="57"/>
        <v>0</v>
      </c>
      <c r="U112" s="17">
        <f t="shared" si="57"/>
        <v>0</v>
      </c>
      <c r="V112" s="17">
        <f t="shared" si="57"/>
        <v>0</v>
      </c>
      <c r="W112" s="17">
        <f t="shared" si="57"/>
        <v>0</v>
      </c>
      <c r="X112" s="17">
        <f t="shared" si="57"/>
        <v>0</v>
      </c>
      <c r="Y112" s="17">
        <f t="shared" si="57"/>
        <v>0</v>
      </c>
      <c r="Z112" s="17">
        <f t="shared" si="57"/>
        <v>0</v>
      </c>
      <c r="AA112" s="17">
        <f t="shared" si="57"/>
        <v>0</v>
      </c>
      <c r="AB112" s="17">
        <f t="shared" si="57"/>
        <v>0</v>
      </c>
      <c r="AC112" s="17">
        <f t="shared" si="57"/>
        <v>0</v>
      </c>
      <c r="AD112" s="17">
        <f t="shared" si="57"/>
        <v>0</v>
      </c>
      <c r="AE112" s="17">
        <f t="shared" si="57"/>
        <v>0</v>
      </c>
      <c r="AF112" s="17">
        <f t="shared" si="57"/>
        <v>0</v>
      </c>
      <c r="AG112" s="17">
        <f t="shared" si="57"/>
        <v>0</v>
      </c>
      <c r="AH112" s="17">
        <f t="shared" si="57"/>
        <v>0</v>
      </c>
      <c r="AI112" s="17">
        <f t="shared" si="57"/>
        <v>0</v>
      </c>
      <c r="AJ112" s="17">
        <f t="shared" si="57"/>
        <v>0</v>
      </c>
      <c r="AK112" s="17">
        <f t="shared" si="57"/>
        <v>0</v>
      </c>
      <c r="AL112" s="17">
        <f t="shared" si="57"/>
        <v>0</v>
      </c>
      <c r="AM112" s="17">
        <f t="shared" si="57"/>
        <v>0</v>
      </c>
      <c r="AN112" s="17">
        <f t="shared" si="57"/>
        <v>0</v>
      </c>
      <c r="AO112" s="17">
        <f t="shared" si="57"/>
        <v>0</v>
      </c>
      <c r="AP112" s="17">
        <f t="shared" si="57"/>
        <v>0</v>
      </c>
      <c r="AQ112" s="17">
        <f t="shared" si="57"/>
        <v>0</v>
      </c>
      <c r="AR112" s="17">
        <f t="shared" si="57"/>
        <v>0</v>
      </c>
      <c r="AS112" s="17">
        <f t="shared" si="57"/>
        <v>0</v>
      </c>
      <c r="AT112" s="17">
        <f t="shared" si="57"/>
        <v>0</v>
      </c>
      <c r="AU112" s="17">
        <f t="shared" si="57"/>
        <v>0</v>
      </c>
      <c r="AV112" s="17">
        <f t="shared" si="57"/>
        <v>0</v>
      </c>
      <c r="AW112" s="17">
        <f t="shared" si="57"/>
        <v>0</v>
      </c>
      <c r="AX112" s="17">
        <f t="shared" si="57"/>
        <v>0</v>
      </c>
      <c r="AY112" s="17">
        <f t="shared" si="57"/>
        <v>0</v>
      </c>
      <c r="AZ112" s="17">
        <f t="shared" si="57"/>
        <v>0</v>
      </c>
      <c r="BA112" s="17">
        <f t="shared" si="57"/>
        <v>0</v>
      </c>
      <c r="BB112" s="17">
        <f t="shared" si="57"/>
        <v>0</v>
      </c>
      <c r="BC112" s="17">
        <f t="shared" si="57"/>
        <v>0</v>
      </c>
      <c r="BD112" s="17">
        <f t="shared" si="57"/>
        <v>0</v>
      </c>
      <c r="BE112" s="17">
        <f t="shared" si="57"/>
        <v>0</v>
      </c>
      <c r="BF112" s="17">
        <f t="shared" si="57"/>
        <v>0</v>
      </c>
      <c r="BG112" s="17">
        <f t="shared" si="57"/>
        <v>0</v>
      </c>
      <c r="BH112" s="17">
        <f t="shared" si="57"/>
        <v>0</v>
      </c>
      <c r="BI112" s="17">
        <f t="shared" si="57"/>
        <v>0</v>
      </c>
      <c r="BJ112" s="17">
        <f t="shared" si="57"/>
        <v>0</v>
      </c>
      <c r="BK112" s="17">
        <f t="shared" si="57"/>
        <v>0</v>
      </c>
      <c r="BL112" s="17">
        <f t="shared" si="57"/>
        <v>0</v>
      </c>
      <c r="BM112" s="17">
        <f t="shared" si="57"/>
        <v>0</v>
      </c>
      <c r="BN112" s="17">
        <f t="shared" si="57"/>
        <v>0</v>
      </c>
      <c r="BO112" s="17">
        <f t="shared" si="57"/>
        <v>0</v>
      </c>
      <c r="BP112" s="17">
        <f t="shared" si="57"/>
        <v>0</v>
      </c>
      <c r="BQ112" s="17">
        <f t="shared" si="57"/>
        <v>0</v>
      </c>
      <c r="BR112" s="17">
        <f t="shared" si="57"/>
        <v>0</v>
      </c>
      <c r="BS112" s="17">
        <f t="shared" ref="BS112:DC112" si="58">BS113+BS114-BS115</f>
        <v>0</v>
      </c>
      <c r="BT112" s="17">
        <f t="shared" si="58"/>
        <v>0</v>
      </c>
      <c r="BU112" s="17">
        <f t="shared" si="58"/>
        <v>0</v>
      </c>
      <c r="BV112" s="17">
        <f t="shared" si="58"/>
        <v>0</v>
      </c>
      <c r="BW112" s="17">
        <f t="shared" si="58"/>
        <v>0</v>
      </c>
      <c r="BX112" s="17">
        <f t="shared" si="58"/>
        <v>0</v>
      </c>
      <c r="BY112" s="17">
        <f t="shared" si="58"/>
        <v>0</v>
      </c>
      <c r="BZ112" s="17">
        <f t="shared" si="58"/>
        <v>0</v>
      </c>
      <c r="CA112" s="17">
        <f t="shared" si="58"/>
        <v>0</v>
      </c>
      <c r="CB112" s="17">
        <f t="shared" si="58"/>
        <v>0</v>
      </c>
      <c r="CC112" s="17">
        <f t="shared" si="58"/>
        <v>0</v>
      </c>
      <c r="CD112" s="17">
        <f t="shared" si="58"/>
        <v>0</v>
      </c>
      <c r="CE112" s="17">
        <f t="shared" si="58"/>
        <v>0</v>
      </c>
      <c r="CF112" s="17">
        <f t="shared" si="58"/>
        <v>0</v>
      </c>
      <c r="CG112" s="17">
        <f t="shared" si="58"/>
        <v>0</v>
      </c>
      <c r="CH112" s="17">
        <f t="shared" si="58"/>
        <v>0</v>
      </c>
      <c r="CI112" s="17">
        <f t="shared" si="58"/>
        <v>0</v>
      </c>
      <c r="CJ112" s="17">
        <f t="shared" si="58"/>
        <v>0</v>
      </c>
      <c r="CK112" s="17">
        <f t="shared" si="58"/>
        <v>0</v>
      </c>
      <c r="CL112" s="17">
        <f t="shared" si="58"/>
        <v>0</v>
      </c>
      <c r="CM112" s="17">
        <f t="shared" si="58"/>
        <v>0</v>
      </c>
      <c r="CN112" s="17">
        <f t="shared" si="58"/>
        <v>0</v>
      </c>
      <c r="CO112" s="17">
        <f t="shared" si="58"/>
        <v>0</v>
      </c>
      <c r="CP112" s="17">
        <f t="shared" si="58"/>
        <v>0</v>
      </c>
      <c r="CQ112" s="17">
        <f t="shared" si="58"/>
        <v>0</v>
      </c>
      <c r="CR112" s="17">
        <f t="shared" si="58"/>
        <v>0</v>
      </c>
      <c r="CS112" s="17">
        <f t="shared" si="58"/>
        <v>0</v>
      </c>
      <c r="CT112" s="17">
        <f t="shared" si="58"/>
        <v>0</v>
      </c>
      <c r="CU112" s="17">
        <f t="shared" si="58"/>
        <v>0</v>
      </c>
      <c r="CV112" s="17">
        <f t="shared" si="58"/>
        <v>0</v>
      </c>
      <c r="CW112" s="17">
        <f t="shared" si="58"/>
        <v>0</v>
      </c>
      <c r="CX112" s="17">
        <f t="shared" si="58"/>
        <v>0</v>
      </c>
      <c r="CY112" s="17">
        <f t="shared" si="58"/>
        <v>0</v>
      </c>
      <c r="CZ112" s="17">
        <f t="shared" si="58"/>
        <v>0</v>
      </c>
      <c r="DA112" s="17">
        <f t="shared" si="58"/>
        <v>0</v>
      </c>
      <c r="DB112" s="17">
        <f t="shared" si="58"/>
        <v>0</v>
      </c>
      <c r="DC112" s="17">
        <f t="shared" si="58"/>
        <v>0</v>
      </c>
      <c r="DF112" s="71">
        <f t="shared" si="42"/>
        <v>0</v>
      </c>
    </row>
    <row r="113" spans="1:114" ht="15" hidden="1" customHeight="1">
      <c r="A113" s="210">
        <v>101</v>
      </c>
      <c r="B113" s="11" t="s">
        <v>151</v>
      </c>
      <c r="C113" s="271" t="s">
        <v>203</v>
      </c>
      <c r="D113" s="11"/>
      <c r="E113" s="328"/>
      <c r="F113" s="106">
        <f>H113+NPV(FD,I113:INDEX(I113:DC113,PAL))</f>
        <v>0</v>
      </c>
      <c r="G113" s="53">
        <f>SUMIF($H$5:$DC$5,"&lt;="&amp;PAL,$H113:$DC113)</f>
        <v>0</v>
      </c>
      <c r="H113" s="101">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si="59"/>
        <v>0</v>
      </c>
      <c r="J113" s="101">
        <f t="shared" si="59"/>
        <v>0</v>
      </c>
      <c r="K113" s="101">
        <f t="shared" si="59"/>
        <v>0</v>
      </c>
      <c r="L113" s="101">
        <f t="shared" si="59"/>
        <v>0</v>
      </c>
      <c r="M113" s="101">
        <f t="shared" si="59"/>
        <v>0</v>
      </c>
      <c r="N113" s="101">
        <f t="shared" si="59"/>
        <v>0</v>
      </c>
      <c r="O113" s="101">
        <f t="shared" si="59"/>
        <v>0</v>
      </c>
      <c r="P113" s="101">
        <f t="shared" si="59"/>
        <v>0</v>
      </c>
      <c r="Q113" s="101">
        <f t="shared" si="59"/>
        <v>0</v>
      </c>
      <c r="R113" s="101">
        <f t="shared" si="59"/>
        <v>0</v>
      </c>
      <c r="S113" s="101">
        <f t="shared" si="59"/>
        <v>0</v>
      </c>
      <c r="T113" s="101">
        <f t="shared" si="59"/>
        <v>0</v>
      </c>
      <c r="U113" s="101">
        <f t="shared" si="59"/>
        <v>0</v>
      </c>
      <c r="V113" s="101">
        <f t="shared" si="59"/>
        <v>0</v>
      </c>
      <c r="W113" s="101">
        <f t="shared" si="59"/>
        <v>0</v>
      </c>
      <c r="X113" s="101">
        <f t="shared" si="59"/>
        <v>0</v>
      </c>
      <c r="Y113" s="101">
        <f t="shared" si="59"/>
        <v>0</v>
      </c>
      <c r="Z113" s="101">
        <f t="shared" si="59"/>
        <v>0</v>
      </c>
      <c r="AA113" s="101">
        <f t="shared" si="59"/>
        <v>0</v>
      </c>
      <c r="AB113" s="101">
        <f t="shared" si="59"/>
        <v>0</v>
      </c>
      <c r="AC113" s="101">
        <f t="shared" si="59"/>
        <v>0</v>
      </c>
      <c r="AD113" s="101">
        <f t="shared" si="59"/>
        <v>0</v>
      </c>
      <c r="AE113" s="101">
        <f t="shared" si="59"/>
        <v>0</v>
      </c>
      <c r="AF113" s="101">
        <f t="shared" si="59"/>
        <v>0</v>
      </c>
      <c r="AG113" s="101">
        <f t="shared" si="59"/>
        <v>0</v>
      </c>
      <c r="AH113" s="101">
        <f t="shared" si="59"/>
        <v>0</v>
      </c>
      <c r="AI113" s="101">
        <f t="shared" si="59"/>
        <v>0</v>
      </c>
      <c r="AJ113" s="101">
        <f t="shared" si="59"/>
        <v>0</v>
      </c>
      <c r="AK113" s="101">
        <f t="shared" si="59"/>
        <v>0</v>
      </c>
      <c r="AL113" s="101">
        <f t="shared" si="59"/>
        <v>0</v>
      </c>
      <c r="AM113" s="101">
        <f t="shared" si="59"/>
        <v>0</v>
      </c>
      <c r="AN113" s="101">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01">
        <f t="shared" si="60"/>
        <v>0</v>
      </c>
      <c r="AP113" s="101">
        <f t="shared" si="60"/>
        <v>0</v>
      </c>
      <c r="AQ113" s="101">
        <f t="shared" si="60"/>
        <v>0</v>
      </c>
      <c r="AR113" s="101">
        <f t="shared" si="60"/>
        <v>0</v>
      </c>
      <c r="AS113" s="101">
        <f t="shared" si="60"/>
        <v>0</v>
      </c>
      <c r="AT113" s="101">
        <f t="shared" si="60"/>
        <v>0</v>
      </c>
      <c r="AU113" s="101">
        <f t="shared" si="60"/>
        <v>0</v>
      </c>
      <c r="AV113" s="101">
        <f t="shared" si="60"/>
        <v>0</v>
      </c>
      <c r="AW113" s="101">
        <f t="shared" si="60"/>
        <v>0</v>
      </c>
      <c r="AX113" s="101">
        <f t="shared" si="60"/>
        <v>0</v>
      </c>
      <c r="AY113" s="101">
        <f t="shared" si="60"/>
        <v>0</v>
      </c>
      <c r="AZ113" s="101">
        <f t="shared" si="60"/>
        <v>0</v>
      </c>
      <c r="BA113" s="101">
        <f t="shared" si="60"/>
        <v>0</v>
      </c>
      <c r="BB113" s="101">
        <f t="shared" si="60"/>
        <v>0</v>
      </c>
      <c r="BC113" s="101">
        <f t="shared" si="60"/>
        <v>0</v>
      </c>
      <c r="BD113" s="101">
        <f t="shared" si="60"/>
        <v>0</v>
      </c>
      <c r="BE113" s="101">
        <f t="shared" si="60"/>
        <v>0</v>
      </c>
      <c r="BF113" s="101">
        <f t="shared" si="60"/>
        <v>0</v>
      </c>
      <c r="BG113" s="101">
        <f t="shared" si="60"/>
        <v>0</v>
      </c>
      <c r="BH113" s="101">
        <f t="shared" si="60"/>
        <v>0</v>
      </c>
      <c r="BI113" s="101">
        <f t="shared" si="60"/>
        <v>0</v>
      </c>
      <c r="BJ113" s="101">
        <f t="shared" si="60"/>
        <v>0</v>
      </c>
      <c r="BK113" s="101">
        <f t="shared" si="60"/>
        <v>0</v>
      </c>
      <c r="BL113" s="101">
        <f t="shared" si="60"/>
        <v>0</v>
      </c>
      <c r="BM113" s="101">
        <f t="shared" si="60"/>
        <v>0</v>
      </c>
      <c r="BN113" s="101">
        <f t="shared" si="60"/>
        <v>0</v>
      </c>
      <c r="BO113" s="101">
        <f t="shared" si="60"/>
        <v>0</v>
      </c>
      <c r="BP113" s="101">
        <f t="shared" si="60"/>
        <v>0</v>
      </c>
      <c r="BQ113" s="101">
        <f t="shared" si="60"/>
        <v>0</v>
      </c>
      <c r="BR113" s="101">
        <f t="shared" si="60"/>
        <v>0</v>
      </c>
      <c r="BS113" s="101">
        <f t="shared" si="60"/>
        <v>0</v>
      </c>
      <c r="BT113" s="101">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01">
        <f t="shared" si="61"/>
        <v>0</v>
      </c>
      <c r="BV113" s="101">
        <f t="shared" si="61"/>
        <v>0</v>
      </c>
      <c r="BW113" s="101">
        <f t="shared" si="61"/>
        <v>0</v>
      </c>
      <c r="BX113" s="101">
        <f t="shared" si="61"/>
        <v>0</v>
      </c>
      <c r="BY113" s="101">
        <f t="shared" si="61"/>
        <v>0</v>
      </c>
      <c r="BZ113" s="101">
        <f t="shared" si="61"/>
        <v>0</v>
      </c>
      <c r="CA113" s="101">
        <f t="shared" si="61"/>
        <v>0</v>
      </c>
      <c r="CB113" s="101">
        <f t="shared" si="61"/>
        <v>0</v>
      </c>
      <c r="CC113" s="101">
        <f t="shared" si="61"/>
        <v>0</v>
      </c>
      <c r="CD113" s="101">
        <f t="shared" si="61"/>
        <v>0</v>
      </c>
      <c r="CE113" s="101">
        <f t="shared" si="61"/>
        <v>0</v>
      </c>
      <c r="CF113" s="101">
        <f t="shared" si="61"/>
        <v>0</v>
      </c>
      <c r="CG113" s="101">
        <f t="shared" si="61"/>
        <v>0</v>
      </c>
      <c r="CH113" s="101">
        <f t="shared" si="61"/>
        <v>0</v>
      </c>
      <c r="CI113" s="101">
        <f t="shared" si="61"/>
        <v>0</v>
      </c>
      <c r="CJ113" s="101">
        <f t="shared" si="61"/>
        <v>0</v>
      </c>
      <c r="CK113" s="101">
        <f t="shared" si="61"/>
        <v>0</v>
      </c>
      <c r="CL113" s="101">
        <f t="shared" si="61"/>
        <v>0</v>
      </c>
      <c r="CM113" s="101">
        <f t="shared" si="61"/>
        <v>0</v>
      </c>
      <c r="CN113" s="101">
        <f t="shared" si="61"/>
        <v>0</v>
      </c>
      <c r="CO113" s="101">
        <f t="shared" si="61"/>
        <v>0</v>
      </c>
      <c r="CP113" s="101">
        <f t="shared" si="61"/>
        <v>0</v>
      </c>
      <c r="CQ113" s="101">
        <f t="shared" si="61"/>
        <v>0</v>
      </c>
      <c r="CR113" s="101">
        <f t="shared" si="61"/>
        <v>0</v>
      </c>
      <c r="CS113" s="101">
        <f t="shared" si="61"/>
        <v>0</v>
      </c>
      <c r="CT113" s="101">
        <f t="shared" si="61"/>
        <v>0</v>
      </c>
      <c r="CU113" s="101">
        <f t="shared" si="61"/>
        <v>0</v>
      </c>
      <c r="CV113" s="101">
        <f t="shared" si="61"/>
        <v>0</v>
      </c>
      <c r="CW113" s="101">
        <f t="shared" si="61"/>
        <v>0</v>
      </c>
      <c r="CX113" s="101">
        <f t="shared" si="61"/>
        <v>0</v>
      </c>
      <c r="CY113" s="101">
        <f t="shared" si="61"/>
        <v>0</v>
      </c>
      <c r="CZ113" s="101">
        <f t="shared" si="61"/>
        <v>0</v>
      </c>
      <c r="DA113" s="101">
        <f t="shared" si="61"/>
        <v>0</v>
      </c>
      <c r="DB113" s="101">
        <f t="shared" si="61"/>
        <v>0</v>
      </c>
      <c r="DC113" s="101">
        <f t="shared" si="61"/>
        <v>0</v>
      </c>
      <c r="DF113" s="71">
        <f t="shared" si="42"/>
        <v>0</v>
      </c>
      <c r="DJ113" s="256"/>
    </row>
    <row r="114" spans="1:114" ht="14.4" hidden="1">
      <c r="A114" s="210">
        <v>102</v>
      </c>
      <c r="B114" s="11" t="s">
        <v>152</v>
      </c>
      <c r="C114" s="271" t="s">
        <v>280</v>
      </c>
      <c r="D114" s="11"/>
      <c r="E114" s="328"/>
      <c r="F114" s="106">
        <f>H114+NPV(FD,I114:INDEX(I114:DC114,PAL))</f>
        <v>0</v>
      </c>
      <c r="G114" s="53">
        <f>SUMIF($H$5:$DC$5,"&lt;="&amp;PAL,$H114:$DC114)</f>
        <v>0</v>
      </c>
      <c r="H114" s="101">
        <f>SUMPRODUCT($DG90:$DG99,H90:H99,1/($DG90:$DG99+100))</f>
        <v>0</v>
      </c>
      <c r="I114" s="101">
        <f t="shared" ref="I114:BT114" si="62">SUMPRODUCT($DG90:$DG99,I90:I99,1/($DG90:$DG99+100))</f>
        <v>0</v>
      </c>
      <c r="J114" s="101">
        <f t="shared" si="62"/>
        <v>0</v>
      </c>
      <c r="K114" s="101">
        <f t="shared" si="62"/>
        <v>0</v>
      </c>
      <c r="L114" s="101">
        <f t="shared" si="62"/>
        <v>0</v>
      </c>
      <c r="M114" s="101">
        <f t="shared" si="62"/>
        <v>0</v>
      </c>
      <c r="N114" s="101">
        <f t="shared" si="62"/>
        <v>0</v>
      </c>
      <c r="O114" s="101">
        <f t="shared" si="62"/>
        <v>0</v>
      </c>
      <c r="P114" s="101">
        <f t="shared" si="62"/>
        <v>0</v>
      </c>
      <c r="Q114" s="101">
        <f t="shared" si="62"/>
        <v>0</v>
      </c>
      <c r="R114" s="101">
        <f t="shared" si="62"/>
        <v>0</v>
      </c>
      <c r="S114" s="101">
        <f t="shared" si="62"/>
        <v>0</v>
      </c>
      <c r="T114" s="101">
        <f t="shared" si="62"/>
        <v>0</v>
      </c>
      <c r="U114" s="101">
        <f t="shared" si="62"/>
        <v>0</v>
      </c>
      <c r="V114" s="101">
        <f t="shared" si="62"/>
        <v>0</v>
      </c>
      <c r="W114" s="101">
        <f t="shared" si="62"/>
        <v>0</v>
      </c>
      <c r="X114" s="101">
        <f t="shared" si="62"/>
        <v>0</v>
      </c>
      <c r="Y114" s="101">
        <f t="shared" si="62"/>
        <v>0</v>
      </c>
      <c r="Z114" s="101">
        <f t="shared" si="62"/>
        <v>0</v>
      </c>
      <c r="AA114" s="101">
        <f t="shared" si="62"/>
        <v>0</v>
      </c>
      <c r="AB114" s="101">
        <f t="shared" si="62"/>
        <v>0</v>
      </c>
      <c r="AC114" s="101">
        <f t="shared" si="62"/>
        <v>0</v>
      </c>
      <c r="AD114" s="101">
        <f t="shared" si="62"/>
        <v>0</v>
      </c>
      <c r="AE114" s="101">
        <f t="shared" si="62"/>
        <v>0</v>
      </c>
      <c r="AF114" s="101">
        <f t="shared" si="62"/>
        <v>0</v>
      </c>
      <c r="AG114" s="101">
        <f t="shared" si="62"/>
        <v>0</v>
      </c>
      <c r="AH114" s="101">
        <f t="shared" si="62"/>
        <v>0</v>
      </c>
      <c r="AI114" s="101">
        <f t="shared" si="62"/>
        <v>0</v>
      </c>
      <c r="AJ114" s="101">
        <f t="shared" si="62"/>
        <v>0</v>
      </c>
      <c r="AK114" s="101">
        <f t="shared" si="62"/>
        <v>0</v>
      </c>
      <c r="AL114" s="101">
        <f t="shared" si="62"/>
        <v>0</v>
      </c>
      <c r="AM114" s="101">
        <f t="shared" si="62"/>
        <v>0</v>
      </c>
      <c r="AN114" s="101">
        <f t="shared" si="62"/>
        <v>0</v>
      </c>
      <c r="AO114" s="101">
        <f t="shared" si="62"/>
        <v>0</v>
      </c>
      <c r="AP114" s="101">
        <f t="shared" si="62"/>
        <v>0</v>
      </c>
      <c r="AQ114" s="101">
        <f t="shared" si="62"/>
        <v>0</v>
      </c>
      <c r="AR114" s="101">
        <f t="shared" si="62"/>
        <v>0</v>
      </c>
      <c r="AS114" s="101">
        <f t="shared" si="62"/>
        <v>0</v>
      </c>
      <c r="AT114" s="101">
        <f t="shared" si="62"/>
        <v>0</v>
      </c>
      <c r="AU114" s="101">
        <f t="shared" si="62"/>
        <v>0</v>
      </c>
      <c r="AV114" s="101">
        <f t="shared" si="62"/>
        <v>0</v>
      </c>
      <c r="AW114" s="101">
        <f t="shared" si="62"/>
        <v>0</v>
      </c>
      <c r="AX114" s="101">
        <f t="shared" si="62"/>
        <v>0</v>
      </c>
      <c r="AY114" s="101">
        <f t="shared" si="62"/>
        <v>0</v>
      </c>
      <c r="AZ114" s="101">
        <f t="shared" si="62"/>
        <v>0</v>
      </c>
      <c r="BA114" s="101">
        <f t="shared" si="62"/>
        <v>0</v>
      </c>
      <c r="BB114" s="101">
        <f t="shared" si="62"/>
        <v>0</v>
      </c>
      <c r="BC114" s="101">
        <f t="shared" si="62"/>
        <v>0</v>
      </c>
      <c r="BD114" s="101">
        <f t="shared" si="62"/>
        <v>0</v>
      </c>
      <c r="BE114" s="101">
        <f t="shared" si="62"/>
        <v>0</v>
      </c>
      <c r="BF114" s="101">
        <f t="shared" si="62"/>
        <v>0</v>
      </c>
      <c r="BG114" s="101">
        <f t="shared" si="62"/>
        <v>0</v>
      </c>
      <c r="BH114" s="101">
        <f t="shared" si="62"/>
        <v>0</v>
      </c>
      <c r="BI114" s="101">
        <f t="shared" si="62"/>
        <v>0</v>
      </c>
      <c r="BJ114" s="101">
        <f t="shared" si="62"/>
        <v>0</v>
      </c>
      <c r="BK114" s="101">
        <f t="shared" si="62"/>
        <v>0</v>
      </c>
      <c r="BL114" s="101">
        <f t="shared" si="62"/>
        <v>0</v>
      </c>
      <c r="BM114" s="101">
        <f t="shared" si="62"/>
        <v>0</v>
      </c>
      <c r="BN114" s="101">
        <f t="shared" si="62"/>
        <v>0</v>
      </c>
      <c r="BO114" s="101">
        <f t="shared" si="62"/>
        <v>0</v>
      </c>
      <c r="BP114" s="101">
        <f t="shared" si="62"/>
        <v>0</v>
      </c>
      <c r="BQ114" s="101">
        <f t="shared" si="62"/>
        <v>0</v>
      </c>
      <c r="BR114" s="101">
        <f t="shared" si="62"/>
        <v>0</v>
      </c>
      <c r="BS114" s="101">
        <f t="shared" si="62"/>
        <v>0</v>
      </c>
      <c r="BT114" s="101">
        <f t="shared" si="62"/>
        <v>0</v>
      </c>
      <c r="BU114" s="101">
        <f t="shared" ref="BU114:DC114" si="63">SUMPRODUCT($DG90:$DG99,BU90:BU99,1/($DG90:$DG99+100))</f>
        <v>0</v>
      </c>
      <c r="BV114" s="101">
        <f t="shared" si="63"/>
        <v>0</v>
      </c>
      <c r="BW114" s="101">
        <f t="shared" si="63"/>
        <v>0</v>
      </c>
      <c r="BX114" s="101">
        <f t="shared" si="63"/>
        <v>0</v>
      </c>
      <c r="BY114" s="101">
        <f t="shared" si="63"/>
        <v>0</v>
      </c>
      <c r="BZ114" s="101">
        <f t="shared" si="63"/>
        <v>0</v>
      </c>
      <c r="CA114" s="101">
        <f t="shared" si="63"/>
        <v>0</v>
      </c>
      <c r="CB114" s="101">
        <f t="shared" si="63"/>
        <v>0</v>
      </c>
      <c r="CC114" s="101">
        <f t="shared" si="63"/>
        <v>0</v>
      </c>
      <c r="CD114" s="101">
        <f t="shared" si="63"/>
        <v>0</v>
      </c>
      <c r="CE114" s="101">
        <f t="shared" si="63"/>
        <v>0</v>
      </c>
      <c r="CF114" s="101">
        <f t="shared" si="63"/>
        <v>0</v>
      </c>
      <c r="CG114" s="101">
        <f t="shared" si="63"/>
        <v>0</v>
      </c>
      <c r="CH114" s="101">
        <f t="shared" si="63"/>
        <v>0</v>
      </c>
      <c r="CI114" s="101">
        <f t="shared" si="63"/>
        <v>0</v>
      </c>
      <c r="CJ114" s="101">
        <f t="shared" si="63"/>
        <v>0</v>
      </c>
      <c r="CK114" s="101">
        <f t="shared" si="63"/>
        <v>0</v>
      </c>
      <c r="CL114" s="101">
        <f t="shared" si="63"/>
        <v>0</v>
      </c>
      <c r="CM114" s="101">
        <f t="shared" si="63"/>
        <v>0</v>
      </c>
      <c r="CN114" s="101">
        <f t="shared" si="63"/>
        <v>0</v>
      </c>
      <c r="CO114" s="101">
        <f t="shared" si="63"/>
        <v>0</v>
      </c>
      <c r="CP114" s="101">
        <f t="shared" si="63"/>
        <v>0</v>
      </c>
      <c r="CQ114" s="101">
        <f t="shared" si="63"/>
        <v>0</v>
      </c>
      <c r="CR114" s="101">
        <f t="shared" si="63"/>
        <v>0</v>
      </c>
      <c r="CS114" s="101">
        <f t="shared" si="63"/>
        <v>0</v>
      </c>
      <c r="CT114" s="101">
        <f t="shared" si="63"/>
        <v>0</v>
      </c>
      <c r="CU114" s="101">
        <f t="shared" si="63"/>
        <v>0</v>
      </c>
      <c r="CV114" s="101">
        <f t="shared" si="63"/>
        <v>0</v>
      </c>
      <c r="CW114" s="101">
        <f t="shared" si="63"/>
        <v>0</v>
      </c>
      <c r="CX114" s="101">
        <f t="shared" si="63"/>
        <v>0</v>
      </c>
      <c r="CY114" s="101">
        <f t="shared" si="63"/>
        <v>0</v>
      </c>
      <c r="CZ114" s="101">
        <f t="shared" si="63"/>
        <v>0</v>
      </c>
      <c r="DA114" s="101">
        <f t="shared" si="63"/>
        <v>0</v>
      </c>
      <c r="DB114" s="101">
        <f t="shared" si="63"/>
        <v>0</v>
      </c>
      <c r="DC114" s="101">
        <f t="shared" si="63"/>
        <v>0</v>
      </c>
      <c r="DD114" s="100"/>
      <c r="DF114" s="71">
        <f t="shared" si="42"/>
        <v>0</v>
      </c>
    </row>
    <row r="115" spans="1:114" ht="15" hidden="1" customHeight="1">
      <c r="A115" s="210">
        <v>103</v>
      </c>
      <c r="B115" s="11" t="s">
        <v>202</v>
      </c>
      <c r="C115" s="271" t="s">
        <v>12</v>
      </c>
      <c r="D115" s="33"/>
      <c r="E115" s="328"/>
      <c r="F115" s="106">
        <f>H115+NPV(FD,I115:INDEX(I115:DC115,PAL))</f>
        <v>0</v>
      </c>
      <c r="G115" s="53">
        <f>SUMIF($H$5:$DC$5,"&lt;="&amp;PAL,$H115:$DC115)</f>
        <v>0</v>
      </c>
      <c r="H115" s="101">
        <f>SUMPRODUCT($DG101:$DG110,H101:H110,1/($DG101:$DG110+100))</f>
        <v>0</v>
      </c>
      <c r="I115" s="101">
        <f t="shared" ref="I115:BT115" si="64">SUMPRODUCT($DG101:$DG110,I101:I110,1/($DG101:$DG110+100))</f>
        <v>0</v>
      </c>
      <c r="J115" s="101">
        <f t="shared" si="64"/>
        <v>0</v>
      </c>
      <c r="K115" s="101">
        <f t="shared" si="64"/>
        <v>0</v>
      </c>
      <c r="L115" s="101">
        <f t="shared" si="64"/>
        <v>0</v>
      </c>
      <c r="M115" s="101">
        <f t="shared" si="64"/>
        <v>0</v>
      </c>
      <c r="N115" s="101">
        <f t="shared" si="64"/>
        <v>0</v>
      </c>
      <c r="O115" s="101">
        <f t="shared" si="64"/>
        <v>0</v>
      </c>
      <c r="P115" s="101">
        <f t="shared" si="64"/>
        <v>0</v>
      </c>
      <c r="Q115" s="101">
        <f t="shared" si="64"/>
        <v>0</v>
      </c>
      <c r="R115" s="101">
        <f t="shared" si="64"/>
        <v>0</v>
      </c>
      <c r="S115" s="101">
        <f t="shared" si="64"/>
        <v>0</v>
      </c>
      <c r="T115" s="101">
        <f t="shared" si="64"/>
        <v>0</v>
      </c>
      <c r="U115" s="101">
        <f t="shared" si="64"/>
        <v>0</v>
      </c>
      <c r="V115" s="101">
        <f t="shared" si="64"/>
        <v>0</v>
      </c>
      <c r="W115" s="101">
        <f t="shared" si="64"/>
        <v>0</v>
      </c>
      <c r="X115" s="101">
        <f t="shared" si="64"/>
        <v>0</v>
      </c>
      <c r="Y115" s="101">
        <f t="shared" si="64"/>
        <v>0</v>
      </c>
      <c r="Z115" s="101">
        <f t="shared" si="64"/>
        <v>0</v>
      </c>
      <c r="AA115" s="101">
        <f t="shared" si="64"/>
        <v>0</v>
      </c>
      <c r="AB115" s="101">
        <f t="shared" si="64"/>
        <v>0</v>
      </c>
      <c r="AC115" s="101">
        <f t="shared" si="64"/>
        <v>0</v>
      </c>
      <c r="AD115" s="101">
        <f t="shared" si="64"/>
        <v>0</v>
      </c>
      <c r="AE115" s="101">
        <f t="shared" si="64"/>
        <v>0</v>
      </c>
      <c r="AF115" s="101">
        <f t="shared" si="64"/>
        <v>0</v>
      </c>
      <c r="AG115" s="101">
        <f t="shared" si="64"/>
        <v>0</v>
      </c>
      <c r="AH115" s="101">
        <f t="shared" si="64"/>
        <v>0</v>
      </c>
      <c r="AI115" s="101">
        <f t="shared" si="64"/>
        <v>0</v>
      </c>
      <c r="AJ115" s="101">
        <f t="shared" si="64"/>
        <v>0</v>
      </c>
      <c r="AK115" s="101">
        <f t="shared" si="64"/>
        <v>0</v>
      </c>
      <c r="AL115" s="101">
        <f t="shared" si="64"/>
        <v>0</v>
      </c>
      <c r="AM115" s="101">
        <f t="shared" si="64"/>
        <v>0</v>
      </c>
      <c r="AN115" s="101">
        <f t="shared" si="64"/>
        <v>0</v>
      </c>
      <c r="AO115" s="101">
        <f t="shared" si="64"/>
        <v>0</v>
      </c>
      <c r="AP115" s="101">
        <f t="shared" si="64"/>
        <v>0</v>
      </c>
      <c r="AQ115" s="101">
        <f t="shared" si="64"/>
        <v>0</v>
      </c>
      <c r="AR115" s="101">
        <f t="shared" si="64"/>
        <v>0</v>
      </c>
      <c r="AS115" s="101">
        <f t="shared" si="64"/>
        <v>0</v>
      </c>
      <c r="AT115" s="101">
        <f t="shared" si="64"/>
        <v>0</v>
      </c>
      <c r="AU115" s="101">
        <f t="shared" si="64"/>
        <v>0</v>
      </c>
      <c r="AV115" s="101">
        <f t="shared" si="64"/>
        <v>0</v>
      </c>
      <c r="AW115" s="101">
        <f t="shared" si="64"/>
        <v>0</v>
      </c>
      <c r="AX115" s="101">
        <f t="shared" si="64"/>
        <v>0</v>
      </c>
      <c r="AY115" s="101">
        <f t="shared" si="64"/>
        <v>0</v>
      </c>
      <c r="AZ115" s="101">
        <f t="shared" si="64"/>
        <v>0</v>
      </c>
      <c r="BA115" s="101">
        <f t="shared" si="64"/>
        <v>0</v>
      </c>
      <c r="BB115" s="101">
        <f t="shared" si="64"/>
        <v>0</v>
      </c>
      <c r="BC115" s="101">
        <f t="shared" si="64"/>
        <v>0</v>
      </c>
      <c r="BD115" s="101">
        <f t="shared" si="64"/>
        <v>0</v>
      </c>
      <c r="BE115" s="101">
        <f t="shared" si="64"/>
        <v>0</v>
      </c>
      <c r="BF115" s="101">
        <f t="shared" si="64"/>
        <v>0</v>
      </c>
      <c r="BG115" s="101">
        <f t="shared" si="64"/>
        <v>0</v>
      </c>
      <c r="BH115" s="101">
        <f t="shared" si="64"/>
        <v>0</v>
      </c>
      <c r="BI115" s="101">
        <f t="shared" si="64"/>
        <v>0</v>
      </c>
      <c r="BJ115" s="101">
        <f t="shared" si="64"/>
        <v>0</v>
      </c>
      <c r="BK115" s="101">
        <f t="shared" si="64"/>
        <v>0</v>
      </c>
      <c r="BL115" s="101">
        <f t="shared" si="64"/>
        <v>0</v>
      </c>
      <c r="BM115" s="101">
        <f t="shared" si="64"/>
        <v>0</v>
      </c>
      <c r="BN115" s="101">
        <f t="shared" si="64"/>
        <v>0</v>
      </c>
      <c r="BO115" s="101">
        <f t="shared" si="64"/>
        <v>0</v>
      </c>
      <c r="BP115" s="101">
        <f t="shared" si="64"/>
        <v>0</v>
      </c>
      <c r="BQ115" s="101">
        <f t="shared" si="64"/>
        <v>0</v>
      </c>
      <c r="BR115" s="101">
        <f t="shared" si="64"/>
        <v>0</v>
      </c>
      <c r="BS115" s="101">
        <f t="shared" si="64"/>
        <v>0</v>
      </c>
      <c r="BT115" s="101">
        <f t="shared" si="64"/>
        <v>0</v>
      </c>
      <c r="BU115" s="101">
        <f t="shared" ref="BU115:DC115" si="65">SUMPRODUCT($DG101:$DG110,BU101:BU110,1/($DG101:$DG110+100))</f>
        <v>0</v>
      </c>
      <c r="BV115" s="101">
        <f t="shared" si="65"/>
        <v>0</v>
      </c>
      <c r="BW115" s="101">
        <f t="shared" si="65"/>
        <v>0</v>
      </c>
      <c r="BX115" s="101">
        <f t="shared" si="65"/>
        <v>0</v>
      </c>
      <c r="BY115" s="101">
        <f t="shared" si="65"/>
        <v>0</v>
      </c>
      <c r="BZ115" s="101">
        <f t="shared" si="65"/>
        <v>0</v>
      </c>
      <c r="CA115" s="101">
        <f t="shared" si="65"/>
        <v>0</v>
      </c>
      <c r="CB115" s="101">
        <f t="shared" si="65"/>
        <v>0</v>
      </c>
      <c r="CC115" s="101">
        <f t="shared" si="65"/>
        <v>0</v>
      </c>
      <c r="CD115" s="101">
        <f t="shared" si="65"/>
        <v>0</v>
      </c>
      <c r="CE115" s="101">
        <f t="shared" si="65"/>
        <v>0</v>
      </c>
      <c r="CF115" s="101">
        <f t="shared" si="65"/>
        <v>0</v>
      </c>
      <c r="CG115" s="101">
        <f t="shared" si="65"/>
        <v>0</v>
      </c>
      <c r="CH115" s="101">
        <f t="shared" si="65"/>
        <v>0</v>
      </c>
      <c r="CI115" s="101">
        <f t="shared" si="65"/>
        <v>0</v>
      </c>
      <c r="CJ115" s="101">
        <f t="shared" si="65"/>
        <v>0</v>
      </c>
      <c r="CK115" s="101">
        <f t="shared" si="65"/>
        <v>0</v>
      </c>
      <c r="CL115" s="101">
        <f t="shared" si="65"/>
        <v>0</v>
      </c>
      <c r="CM115" s="101">
        <f t="shared" si="65"/>
        <v>0</v>
      </c>
      <c r="CN115" s="101">
        <f t="shared" si="65"/>
        <v>0</v>
      </c>
      <c r="CO115" s="101">
        <f t="shared" si="65"/>
        <v>0</v>
      </c>
      <c r="CP115" s="101">
        <f t="shared" si="65"/>
        <v>0</v>
      </c>
      <c r="CQ115" s="101">
        <f t="shared" si="65"/>
        <v>0</v>
      </c>
      <c r="CR115" s="101">
        <f t="shared" si="65"/>
        <v>0</v>
      </c>
      <c r="CS115" s="101">
        <f t="shared" si="65"/>
        <v>0</v>
      </c>
      <c r="CT115" s="101">
        <f t="shared" si="65"/>
        <v>0</v>
      </c>
      <c r="CU115" s="101">
        <f t="shared" si="65"/>
        <v>0</v>
      </c>
      <c r="CV115" s="101">
        <f t="shared" si="65"/>
        <v>0</v>
      </c>
      <c r="CW115" s="101">
        <f t="shared" si="65"/>
        <v>0</v>
      </c>
      <c r="CX115" s="101">
        <f t="shared" si="65"/>
        <v>0</v>
      </c>
      <c r="CY115" s="101">
        <f t="shared" si="65"/>
        <v>0</v>
      </c>
      <c r="CZ115" s="101">
        <f t="shared" si="65"/>
        <v>0</v>
      </c>
      <c r="DA115" s="101">
        <f t="shared" si="65"/>
        <v>0</v>
      </c>
      <c r="DB115" s="101">
        <f t="shared" si="65"/>
        <v>0</v>
      </c>
      <c r="DC115" s="101">
        <f t="shared" si="65"/>
        <v>0</v>
      </c>
      <c r="DD115" s="278"/>
      <c r="DE115" s="71">
        <f>COUNTBLANK(H115:DC115)</f>
        <v>0</v>
      </c>
      <c r="DF115" s="71">
        <f t="shared" si="42"/>
        <v>0</v>
      </c>
    </row>
    <row r="116" spans="1:114" ht="31.5" customHeight="1">
      <c r="A116" s="210">
        <v>104</v>
      </c>
      <c r="B116" s="11" t="s">
        <v>27</v>
      </c>
      <c r="C116" s="315" t="str">
        <f>CONCATENATE("SIEKIAMAS REZULTATAS: ",IF(Result=0,"",Result),", matavimo vienetas: ",IF(Result_mat=0,"",Result_mat))</f>
        <v>SIEKIAMAS REZULTATAS: Oficialiosios paramos vystymuisi kriterijus atitinkančių vystomojo bendradarbiavimo veiklų finansavimo apimtis, dalis nuo bendrųjų nacionalinių pajamų , matavimo vienetas: Procentai</v>
      </c>
      <c r="D116" s="33"/>
      <c r="E116" s="328"/>
      <c r="F116" s="106">
        <f>H116+NPV(FD,I116:INDEX(I116:DC116,PAL))</f>
        <v>0</v>
      </c>
      <c r="G116" s="53">
        <f>SUMIF($H$5:$DC$5,"&lt;="&amp;PAL,$H116:$DC116)</f>
        <v>0</v>
      </c>
      <c r="H116" s="280">
        <v>0</v>
      </c>
      <c r="I116" s="280">
        <v>0</v>
      </c>
      <c r="J116" s="280">
        <v>0</v>
      </c>
      <c r="K116" s="280">
        <v>0</v>
      </c>
      <c r="L116" s="280">
        <v>0</v>
      </c>
      <c r="M116" s="56">
        <v>0</v>
      </c>
      <c r="N116" s="280">
        <v>0</v>
      </c>
      <c r="O116" s="56">
        <v>0</v>
      </c>
      <c r="P116" s="56">
        <v>0</v>
      </c>
      <c r="Q116" s="56">
        <v>0</v>
      </c>
      <c r="R116" s="56">
        <v>0</v>
      </c>
      <c r="S116" s="56">
        <v>0</v>
      </c>
      <c r="T116" s="56">
        <v>0</v>
      </c>
      <c r="U116" s="56">
        <v>0</v>
      </c>
      <c r="V116" s="56">
        <v>0</v>
      </c>
      <c r="W116" s="56">
        <v>0</v>
      </c>
      <c r="X116" s="56">
        <v>0</v>
      </c>
      <c r="Y116" s="56">
        <v>0</v>
      </c>
      <c r="Z116" s="56">
        <v>0</v>
      </c>
      <c r="AA116" s="56">
        <v>0</v>
      </c>
      <c r="AB116" s="56">
        <v>0</v>
      </c>
      <c r="AC116" s="56">
        <v>0</v>
      </c>
      <c r="AD116" s="56">
        <v>0</v>
      </c>
      <c r="AE116" s="56">
        <v>0</v>
      </c>
      <c r="AF116" s="56">
        <v>0</v>
      </c>
      <c r="AG116" s="56">
        <v>0</v>
      </c>
      <c r="AH116" s="56">
        <v>0</v>
      </c>
      <c r="AI116" s="56">
        <v>0</v>
      </c>
      <c r="AJ116" s="56">
        <v>0</v>
      </c>
      <c r="AK116" s="56">
        <v>0</v>
      </c>
      <c r="AL116" s="56">
        <v>0</v>
      </c>
      <c r="AM116" s="56">
        <v>0</v>
      </c>
      <c r="AN116" s="56">
        <v>0</v>
      </c>
      <c r="AO116" s="56">
        <v>0</v>
      </c>
      <c r="AP116" s="56">
        <v>0</v>
      </c>
      <c r="AQ116" s="56">
        <v>0</v>
      </c>
      <c r="AR116" s="56">
        <v>0</v>
      </c>
      <c r="AS116" s="56">
        <v>0</v>
      </c>
      <c r="AT116" s="56">
        <v>0</v>
      </c>
      <c r="AU116" s="56">
        <v>0</v>
      </c>
      <c r="AV116" s="56">
        <v>0</v>
      </c>
      <c r="AW116" s="56">
        <v>0</v>
      </c>
      <c r="AX116" s="56">
        <v>0</v>
      </c>
      <c r="AY116" s="56">
        <v>0</v>
      </c>
      <c r="AZ116" s="56">
        <v>0</v>
      </c>
      <c r="BA116" s="56">
        <v>0</v>
      </c>
      <c r="BB116" s="56">
        <v>0</v>
      </c>
      <c r="BC116" s="56">
        <v>0</v>
      </c>
      <c r="BD116" s="56">
        <v>0</v>
      </c>
      <c r="BE116" s="56">
        <v>0</v>
      </c>
      <c r="BF116" s="56">
        <v>0</v>
      </c>
      <c r="BG116" s="56">
        <v>0</v>
      </c>
      <c r="BH116" s="56">
        <v>0</v>
      </c>
      <c r="BI116" s="56">
        <v>0</v>
      </c>
      <c r="BJ116" s="56">
        <v>0</v>
      </c>
      <c r="BK116" s="56">
        <v>0</v>
      </c>
      <c r="BL116" s="56">
        <v>0</v>
      </c>
      <c r="BM116" s="56">
        <v>0</v>
      </c>
      <c r="BN116" s="56">
        <v>0</v>
      </c>
      <c r="BO116" s="56">
        <v>0</v>
      </c>
      <c r="BP116" s="56">
        <v>0</v>
      </c>
      <c r="BQ116" s="56">
        <v>0</v>
      </c>
      <c r="BR116" s="56">
        <v>0</v>
      </c>
      <c r="BS116" s="56">
        <v>0</v>
      </c>
      <c r="BT116" s="56">
        <v>0</v>
      </c>
      <c r="BU116" s="56">
        <v>0</v>
      </c>
      <c r="BV116" s="56">
        <v>0</v>
      </c>
      <c r="BW116" s="56">
        <v>0</v>
      </c>
      <c r="BX116" s="56">
        <v>0</v>
      </c>
      <c r="BY116" s="56">
        <v>0</v>
      </c>
      <c r="BZ116" s="56">
        <v>0</v>
      </c>
      <c r="CA116" s="56">
        <v>0</v>
      </c>
      <c r="CB116" s="56">
        <v>0</v>
      </c>
      <c r="CC116" s="56">
        <v>0</v>
      </c>
      <c r="CD116" s="56">
        <v>0</v>
      </c>
      <c r="CE116" s="56">
        <v>0</v>
      </c>
      <c r="CF116" s="56">
        <v>0</v>
      </c>
      <c r="CG116" s="56">
        <v>0</v>
      </c>
      <c r="CH116" s="56">
        <v>0</v>
      </c>
      <c r="CI116" s="56">
        <v>0</v>
      </c>
      <c r="CJ116" s="56">
        <v>0</v>
      </c>
      <c r="CK116" s="56">
        <v>0</v>
      </c>
      <c r="CL116" s="56">
        <v>0</v>
      </c>
      <c r="CM116" s="56">
        <v>0</v>
      </c>
      <c r="CN116" s="56">
        <v>0</v>
      </c>
      <c r="CO116" s="56">
        <v>0</v>
      </c>
      <c r="CP116" s="56">
        <v>0</v>
      </c>
      <c r="CQ116" s="56">
        <v>0</v>
      </c>
      <c r="CR116" s="56">
        <v>0</v>
      </c>
      <c r="CS116" s="56">
        <v>0</v>
      </c>
      <c r="CT116" s="56">
        <v>0</v>
      </c>
      <c r="CU116" s="56">
        <v>0</v>
      </c>
      <c r="CV116" s="56">
        <v>0</v>
      </c>
      <c r="CW116" s="56">
        <v>0</v>
      </c>
      <c r="CX116" s="56">
        <v>0</v>
      </c>
      <c r="CY116" s="56">
        <v>0</v>
      </c>
      <c r="CZ116" s="56">
        <v>0</v>
      </c>
      <c r="DA116" s="56">
        <v>0</v>
      </c>
      <c r="DB116" s="56">
        <v>0</v>
      </c>
      <c r="DC116" s="56">
        <v>0</v>
      </c>
      <c r="DE116" s="71">
        <f t="shared" si="53"/>
        <v>0</v>
      </c>
      <c r="DF116" s="71">
        <f t="shared" si="42"/>
        <v>0</v>
      </c>
    </row>
    <row r="117" spans="1:114" s="1" customFormat="1" ht="14.4">
      <c r="A117" s="210">
        <v>107</v>
      </c>
      <c r="B117" s="11" t="s">
        <v>18</v>
      </c>
      <c r="C117" s="268" t="s">
        <v>274</v>
      </c>
      <c r="D117" s="33"/>
      <c r="E117" s="328"/>
      <c r="F117" s="17">
        <f>SUM(F118-F126)</f>
        <v>0</v>
      </c>
      <c r="G117" s="53">
        <f>SUMIF($H$5:$DC$5,"&lt;="&amp;PAL,$H117:$DC117)</f>
        <v>0</v>
      </c>
      <c r="H117" s="17">
        <f>SUM(H118-H126)</f>
        <v>0</v>
      </c>
      <c r="I117" s="17">
        <f t="shared" ref="I117:BT117" si="66">SUM(I118-I126)</f>
        <v>0</v>
      </c>
      <c r="J117" s="17">
        <f t="shared" si="66"/>
        <v>0</v>
      </c>
      <c r="K117" s="17">
        <f t="shared" si="66"/>
        <v>0</v>
      </c>
      <c r="L117" s="17">
        <f t="shared" si="66"/>
        <v>0</v>
      </c>
      <c r="M117" s="17">
        <f t="shared" si="66"/>
        <v>0</v>
      </c>
      <c r="N117" s="17">
        <f t="shared" si="66"/>
        <v>0</v>
      </c>
      <c r="O117" s="17">
        <f t="shared" si="66"/>
        <v>0</v>
      </c>
      <c r="P117" s="17">
        <f t="shared" si="66"/>
        <v>0</v>
      </c>
      <c r="Q117" s="17">
        <f t="shared" si="66"/>
        <v>0</v>
      </c>
      <c r="R117" s="17">
        <f t="shared" si="66"/>
        <v>0</v>
      </c>
      <c r="S117" s="17">
        <f t="shared" si="66"/>
        <v>0</v>
      </c>
      <c r="T117" s="17">
        <f t="shared" si="66"/>
        <v>0</v>
      </c>
      <c r="U117" s="17">
        <f t="shared" si="66"/>
        <v>0</v>
      </c>
      <c r="V117" s="17">
        <f t="shared" si="66"/>
        <v>0</v>
      </c>
      <c r="W117" s="17">
        <f t="shared" si="66"/>
        <v>0</v>
      </c>
      <c r="X117" s="17">
        <f t="shared" si="66"/>
        <v>0</v>
      </c>
      <c r="Y117" s="17">
        <f t="shared" si="66"/>
        <v>0</v>
      </c>
      <c r="Z117" s="17">
        <f t="shared" si="66"/>
        <v>0</v>
      </c>
      <c r="AA117" s="17">
        <f t="shared" si="66"/>
        <v>0</v>
      </c>
      <c r="AB117" s="17">
        <f t="shared" si="66"/>
        <v>0</v>
      </c>
      <c r="AC117" s="17">
        <f t="shared" si="66"/>
        <v>0</v>
      </c>
      <c r="AD117" s="17">
        <f t="shared" si="66"/>
        <v>0</v>
      </c>
      <c r="AE117" s="17">
        <f t="shared" si="66"/>
        <v>0</v>
      </c>
      <c r="AF117" s="17">
        <f t="shared" si="66"/>
        <v>0</v>
      </c>
      <c r="AG117" s="17">
        <f t="shared" si="66"/>
        <v>0</v>
      </c>
      <c r="AH117" s="17">
        <f t="shared" si="66"/>
        <v>0</v>
      </c>
      <c r="AI117" s="17">
        <f t="shared" si="66"/>
        <v>0</v>
      </c>
      <c r="AJ117" s="17">
        <f t="shared" si="66"/>
        <v>0</v>
      </c>
      <c r="AK117" s="17">
        <f t="shared" si="66"/>
        <v>0</v>
      </c>
      <c r="AL117" s="17">
        <f t="shared" si="66"/>
        <v>0</v>
      </c>
      <c r="AM117" s="17">
        <f t="shared" si="66"/>
        <v>0</v>
      </c>
      <c r="AN117" s="17">
        <f t="shared" si="66"/>
        <v>0</v>
      </c>
      <c r="AO117" s="17">
        <f t="shared" si="66"/>
        <v>0</v>
      </c>
      <c r="AP117" s="17">
        <f t="shared" si="66"/>
        <v>0</v>
      </c>
      <c r="AQ117" s="17">
        <f t="shared" si="66"/>
        <v>0</v>
      </c>
      <c r="AR117" s="17">
        <f t="shared" si="66"/>
        <v>0</v>
      </c>
      <c r="AS117" s="17">
        <f t="shared" si="66"/>
        <v>0</v>
      </c>
      <c r="AT117" s="17">
        <f t="shared" si="66"/>
        <v>0</v>
      </c>
      <c r="AU117" s="17">
        <f t="shared" si="66"/>
        <v>0</v>
      </c>
      <c r="AV117" s="17">
        <f t="shared" si="66"/>
        <v>0</v>
      </c>
      <c r="AW117" s="17">
        <f t="shared" si="66"/>
        <v>0</v>
      </c>
      <c r="AX117" s="17">
        <f t="shared" si="66"/>
        <v>0</v>
      </c>
      <c r="AY117" s="17">
        <f t="shared" si="66"/>
        <v>0</v>
      </c>
      <c r="AZ117" s="17">
        <f t="shared" si="66"/>
        <v>0</v>
      </c>
      <c r="BA117" s="17">
        <f t="shared" si="66"/>
        <v>0</v>
      </c>
      <c r="BB117" s="17">
        <f t="shared" si="66"/>
        <v>0</v>
      </c>
      <c r="BC117" s="17">
        <f t="shared" si="66"/>
        <v>0</v>
      </c>
      <c r="BD117" s="17">
        <f t="shared" si="66"/>
        <v>0</v>
      </c>
      <c r="BE117" s="17">
        <f t="shared" si="66"/>
        <v>0</v>
      </c>
      <c r="BF117" s="17">
        <f t="shared" si="66"/>
        <v>0</v>
      </c>
      <c r="BG117" s="17">
        <f t="shared" si="66"/>
        <v>0</v>
      </c>
      <c r="BH117" s="17">
        <f t="shared" si="66"/>
        <v>0</v>
      </c>
      <c r="BI117" s="17">
        <f t="shared" si="66"/>
        <v>0</v>
      </c>
      <c r="BJ117" s="17">
        <f t="shared" si="66"/>
        <v>0</v>
      </c>
      <c r="BK117" s="17">
        <f t="shared" si="66"/>
        <v>0</v>
      </c>
      <c r="BL117" s="17">
        <f t="shared" si="66"/>
        <v>0</v>
      </c>
      <c r="BM117" s="17">
        <f t="shared" si="66"/>
        <v>0</v>
      </c>
      <c r="BN117" s="17">
        <f t="shared" si="66"/>
        <v>0</v>
      </c>
      <c r="BO117" s="17">
        <f t="shared" si="66"/>
        <v>0</v>
      </c>
      <c r="BP117" s="17">
        <f t="shared" si="66"/>
        <v>0</v>
      </c>
      <c r="BQ117" s="17">
        <f t="shared" si="66"/>
        <v>0</v>
      </c>
      <c r="BR117" s="17">
        <f t="shared" si="66"/>
        <v>0</v>
      </c>
      <c r="BS117" s="17">
        <f t="shared" si="66"/>
        <v>0</v>
      </c>
      <c r="BT117" s="17">
        <f t="shared" si="66"/>
        <v>0</v>
      </c>
      <c r="BU117" s="17">
        <f t="shared" ref="BU117:DC117" si="67">SUM(BU118-BU126)</f>
        <v>0</v>
      </c>
      <c r="BV117" s="17">
        <f t="shared" si="67"/>
        <v>0</v>
      </c>
      <c r="BW117" s="17">
        <f t="shared" si="67"/>
        <v>0</v>
      </c>
      <c r="BX117" s="17">
        <f t="shared" si="67"/>
        <v>0</v>
      </c>
      <c r="BY117" s="17">
        <f t="shared" si="67"/>
        <v>0</v>
      </c>
      <c r="BZ117" s="17">
        <f t="shared" si="67"/>
        <v>0</v>
      </c>
      <c r="CA117" s="17">
        <f t="shared" si="67"/>
        <v>0</v>
      </c>
      <c r="CB117" s="17">
        <f t="shared" si="67"/>
        <v>0</v>
      </c>
      <c r="CC117" s="17">
        <f t="shared" si="67"/>
        <v>0</v>
      </c>
      <c r="CD117" s="17">
        <f t="shared" si="67"/>
        <v>0</v>
      </c>
      <c r="CE117" s="17">
        <f t="shared" si="67"/>
        <v>0</v>
      </c>
      <c r="CF117" s="17">
        <f t="shared" si="67"/>
        <v>0</v>
      </c>
      <c r="CG117" s="17">
        <f t="shared" si="67"/>
        <v>0</v>
      </c>
      <c r="CH117" s="17">
        <f t="shared" si="67"/>
        <v>0</v>
      </c>
      <c r="CI117" s="17">
        <f t="shared" si="67"/>
        <v>0</v>
      </c>
      <c r="CJ117" s="17">
        <f t="shared" si="67"/>
        <v>0</v>
      </c>
      <c r="CK117" s="17">
        <f t="shared" si="67"/>
        <v>0</v>
      </c>
      <c r="CL117" s="17">
        <f t="shared" si="67"/>
        <v>0</v>
      </c>
      <c r="CM117" s="17">
        <f t="shared" si="67"/>
        <v>0</v>
      </c>
      <c r="CN117" s="17">
        <f t="shared" si="67"/>
        <v>0</v>
      </c>
      <c r="CO117" s="17">
        <f t="shared" si="67"/>
        <v>0</v>
      </c>
      <c r="CP117" s="17">
        <f t="shared" si="67"/>
        <v>0</v>
      </c>
      <c r="CQ117" s="17">
        <f t="shared" si="67"/>
        <v>0</v>
      </c>
      <c r="CR117" s="17">
        <f t="shared" si="67"/>
        <v>0</v>
      </c>
      <c r="CS117" s="17">
        <f t="shared" si="67"/>
        <v>0</v>
      </c>
      <c r="CT117" s="17">
        <f t="shared" si="67"/>
        <v>0</v>
      </c>
      <c r="CU117" s="17">
        <f t="shared" si="67"/>
        <v>0</v>
      </c>
      <c r="CV117" s="17">
        <f t="shared" si="67"/>
        <v>0</v>
      </c>
      <c r="CW117" s="17">
        <f t="shared" si="67"/>
        <v>0</v>
      </c>
      <c r="CX117" s="17">
        <f t="shared" si="67"/>
        <v>0</v>
      </c>
      <c r="CY117" s="17">
        <f t="shared" si="67"/>
        <v>0</v>
      </c>
      <c r="CZ117" s="17">
        <f t="shared" si="67"/>
        <v>0</v>
      </c>
      <c r="DA117" s="17">
        <f t="shared" si="67"/>
        <v>0</v>
      </c>
      <c r="DB117" s="17">
        <f t="shared" si="67"/>
        <v>0</v>
      </c>
      <c r="DC117" s="17">
        <f t="shared" si="67"/>
        <v>0</v>
      </c>
      <c r="DE117" s="71"/>
      <c r="DF117" s="71">
        <f t="shared" si="42"/>
        <v>0</v>
      </c>
    </row>
    <row r="118" spans="1:114" s="1" customFormat="1" ht="14.4" hidden="1">
      <c r="A118" s="210">
        <v>108</v>
      </c>
      <c r="B118" s="11" t="s">
        <v>192</v>
      </c>
      <c r="C118" s="269" t="s">
        <v>275</v>
      </c>
      <c r="D118" s="33"/>
      <c r="E118" s="328"/>
      <c r="F118" s="17">
        <f>SUM(F119:F125)</f>
        <v>0</v>
      </c>
      <c r="G118" s="53">
        <f>SUMIF($H$5:$DC$5,"&lt;="&amp;PAL,$H118:$DC118)</f>
        <v>0</v>
      </c>
      <c r="H118" s="17">
        <f>SUM(H119:H125)</f>
        <v>0</v>
      </c>
      <c r="I118" s="17">
        <f t="shared" ref="I118:BT118" si="68">SUM(I119:I125)</f>
        <v>0</v>
      </c>
      <c r="J118" s="17">
        <f t="shared" si="68"/>
        <v>0</v>
      </c>
      <c r="K118" s="17">
        <f t="shared" si="68"/>
        <v>0</v>
      </c>
      <c r="L118" s="17">
        <f t="shared" si="68"/>
        <v>0</v>
      </c>
      <c r="M118" s="17">
        <f t="shared" si="68"/>
        <v>0</v>
      </c>
      <c r="N118" s="17">
        <f t="shared" si="68"/>
        <v>0</v>
      </c>
      <c r="O118" s="17">
        <f t="shared" si="68"/>
        <v>0</v>
      </c>
      <c r="P118" s="17">
        <f t="shared" si="68"/>
        <v>0</v>
      </c>
      <c r="Q118" s="17">
        <f t="shared" si="68"/>
        <v>0</v>
      </c>
      <c r="R118" s="17">
        <f t="shared" si="68"/>
        <v>0</v>
      </c>
      <c r="S118" s="17">
        <f t="shared" si="68"/>
        <v>0</v>
      </c>
      <c r="T118" s="17">
        <f t="shared" si="68"/>
        <v>0</v>
      </c>
      <c r="U118" s="17">
        <f t="shared" si="68"/>
        <v>0</v>
      </c>
      <c r="V118" s="17">
        <f t="shared" si="68"/>
        <v>0</v>
      </c>
      <c r="W118" s="17">
        <f t="shared" si="68"/>
        <v>0</v>
      </c>
      <c r="X118" s="17">
        <f t="shared" si="68"/>
        <v>0</v>
      </c>
      <c r="Y118" s="17">
        <f t="shared" si="68"/>
        <v>0</v>
      </c>
      <c r="Z118" s="17">
        <f t="shared" si="68"/>
        <v>0</v>
      </c>
      <c r="AA118" s="17">
        <f t="shared" si="68"/>
        <v>0</v>
      </c>
      <c r="AB118" s="17">
        <f t="shared" si="68"/>
        <v>0</v>
      </c>
      <c r="AC118" s="17">
        <f t="shared" si="68"/>
        <v>0</v>
      </c>
      <c r="AD118" s="17">
        <f t="shared" si="68"/>
        <v>0</v>
      </c>
      <c r="AE118" s="17">
        <f t="shared" si="68"/>
        <v>0</v>
      </c>
      <c r="AF118" s="17">
        <f t="shared" si="68"/>
        <v>0</v>
      </c>
      <c r="AG118" s="17">
        <f t="shared" si="68"/>
        <v>0</v>
      </c>
      <c r="AH118" s="17">
        <f t="shared" si="68"/>
        <v>0</v>
      </c>
      <c r="AI118" s="17">
        <f t="shared" si="68"/>
        <v>0</v>
      </c>
      <c r="AJ118" s="17">
        <f t="shared" si="68"/>
        <v>0</v>
      </c>
      <c r="AK118" s="17">
        <f t="shared" si="68"/>
        <v>0</v>
      </c>
      <c r="AL118" s="17">
        <f t="shared" si="68"/>
        <v>0</v>
      </c>
      <c r="AM118" s="17">
        <f t="shared" si="68"/>
        <v>0</v>
      </c>
      <c r="AN118" s="17">
        <f t="shared" si="68"/>
        <v>0</v>
      </c>
      <c r="AO118" s="17">
        <f t="shared" si="68"/>
        <v>0</v>
      </c>
      <c r="AP118" s="17">
        <f t="shared" si="68"/>
        <v>0</v>
      </c>
      <c r="AQ118" s="17">
        <f t="shared" si="68"/>
        <v>0</v>
      </c>
      <c r="AR118" s="17">
        <f t="shared" si="68"/>
        <v>0</v>
      </c>
      <c r="AS118" s="17">
        <f t="shared" si="68"/>
        <v>0</v>
      </c>
      <c r="AT118" s="17">
        <f t="shared" si="68"/>
        <v>0</v>
      </c>
      <c r="AU118" s="17">
        <f t="shared" si="68"/>
        <v>0</v>
      </c>
      <c r="AV118" s="17">
        <f t="shared" si="68"/>
        <v>0</v>
      </c>
      <c r="AW118" s="17">
        <f t="shared" si="68"/>
        <v>0</v>
      </c>
      <c r="AX118" s="17">
        <f t="shared" si="68"/>
        <v>0</v>
      </c>
      <c r="AY118" s="17">
        <f t="shared" si="68"/>
        <v>0</v>
      </c>
      <c r="AZ118" s="17">
        <f t="shared" si="68"/>
        <v>0</v>
      </c>
      <c r="BA118" s="17">
        <f t="shared" si="68"/>
        <v>0</v>
      </c>
      <c r="BB118" s="17">
        <f t="shared" si="68"/>
        <v>0</v>
      </c>
      <c r="BC118" s="17">
        <f t="shared" si="68"/>
        <v>0</v>
      </c>
      <c r="BD118" s="17">
        <f t="shared" si="68"/>
        <v>0</v>
      </c>
      <c r="BE118" s="17">
        <f t="shared" si="68"/>
        <v>0</v>
      </c>
      <c r="BF118" s="17">
        <f t="shared" si="68"/>
        <v>0</v>
      </c>
      <c r="BG118" s="17">
        <f t="shared" si="68"/>
        <v>0</v>
      </c>
      <c r="BH118" s="17">
        <f t="shared" si="68"/>
        <v>0</v>
      </c>
      <c r="BI118" s="17">
        <f t="shared" si="68"/>
        <v>0</v>
      </c>
      <c r="BJ118" s="17">
        <f t="shared" si="68"/>
        <v>0</v>
      </c>
      <c r="BK118" s="17">
        <f t="shared" si="68"/>
        <v>0</v>
      </c>
      <c r="BL118" s="17">
        <f t="shared" si="68"/>
        <v>0</v>
      </c>
      <c r="BM118" s="17">
        <f t="shared" si="68"/>
        <v>0</v>
      </c>
      <c r="BN118" s="17">
        <f t="shared" si="68"/>
        <v>0</v>
      </c>
      <c r="BO118" s="17">
        <f t="shared" si="68"/>
        <v>0</v>
      </c>
      <c r="BP118" s="17">
        <f t="shared" si="68"/>
        <v>0</v>
      </c>
      <c r="BQ118" s="17">
        <f t="shared" si="68"/>
        <v>0</v>
      </c>
      <c r="BR118" s="17">
        <f t="shared" si="68"/>
        <v>0</v>
      </c>
      <c r="BS118" s="17">
        <f t="shared" si="68"/>
        <v>0</v>
      </c>
      <c r="BT118" s="17">
        <f t="shared" si="68"/>
        <v>0</v>
      </c>
      <c r="BU118" s="17">
        <f t="shared" ref="BU118:DC118" si="69">SUM(BU119:BU125)</f>
        <v>0</v>
      </c>
      <c r="BV118" s="17">
        <f t="shared" si="69"/>
        <v>0</v>
      </c>
      <c r="BW118" s="17">
        <f t="shared" si="69"/>
        <v>0</v>
      </c>
      <c r="BX118" s="17">
        <f t="shared" si="69"/>
        <v>0</v>
      </c>
      <c r="BY118" s="17">
        <f t="shared" si="69"/>
        <v>0</v>
      </c>
      <c r="BZ118" s="17">
        <f t="shared" si="69"/>
        <v>0</v>
      </c>
      <c r="CA118" s="17">
        <f t="shared" si="69"/>
        <v>0</v>
      </c>
      <c r="CB118" s="17">
        <f t="shared" si="69"/>
        <v>0</v>
      </c>
      <c r="CC118" s="17">
        <f t="shared" si="69"/>
        <v>0</v>
      </c>
      <c r="CD118" s="17">
        <f t="shared" si="69"/>
        <v>0</v>
      </c>
      <c r="CE118" s="17">
        <f t="shared" si="69"/>
        <v>0</v>
      </c>
      <c r="CF118" s="17">
        <f t="shared" si="69"/>
        <v>0</v>
      </c>
      <c r="CG118" s="17">
        <f t="shared" si="69"/>
        <v>0</v>
      </c>
      <c r="CH118" s="17">
        <f t="shared" si="69"/>
        <v>0</v>
      </c>
      <c r="CI118" s="17">
        <f t="shared" si="69"/>
        <v>0</v>
      </c>
      <c r="CJ118" s="17">
        <f t="shared" si="69"/>
        <v>0</v>
      </c>
      <c r="CK118" s="17">
        <f t="shared" si="69"/>
        <v>0</v>
      </c>
      <c r="CL118" s="17">
        <f t="shared" si="69"/>
        <v>0</v>
      </c>
      <c r="CM118" s="17">
        <f t="shared" si="69"/>
        <v>0</v>
      </c>
      <c r="CN118" s="17">
        <f t="shared" si="69"/>
        <v>0</v>
      </c>
      <c r="CO118" s="17">
        <f t="shared" si="69"/>
        <v>0</v>
      </c>
      <c r="CP118" s="17">
        <f t="shared" si="69"/>
        <v>0</v>
      </c>
      <c r="CQ118" s="17">
        <f t="shared" si="69"/>
        <v>0</v>
      </c>
      <c r="CR118" s="17">
        <f t="shared" si="69"/>
        <v>0</v>
      </c>
      <c r="CS118" s="17">
        <f t="shared" si="69"/>
        <v>0</v>
      </c>
      <c r="CT118" s="17">
        <f t="shared" si="69"/>
        <v>0</v>
      </c>
      <c r="CU118" s="17">
        <f t="shared" si="69"/>
        <v>0</v>
      </c>
      <c r="CV118" s="17">
        <f t="shared" si="69"/>
        <v>0</v>
      </c>
      <c r="CW118" s="17">
        <f t="shared" si="69"/>
        <v>0</v>
      </c>
      <c r="CX118" s="17">
        <f t="shared" si="69"/>
        <v>0</v>
      </c>
      <c r="CY118" s="17">
        <f t="shared" si="69"/>
        <v>0</v>
      </c>
      <c r="CZ118" s="17">
        <f t="shared" si="69"/>
        <v>0</v>
      </c>
      <c r="DA118" s="17">
        <f t="shared" si="69"/>
        <v>0</v>
      </c>
      <c r="DB118" s="17">
        <f t="shared" si="69"/>
        <v>0</v>
      </c>
      <c r="DC118" s="17">
        <f t="shared" si="69"/>
        <v>0</v>
      </c>
      <c r="DE118" s="71"/>
      <c r="DF118" s="71">
        <f t="shared" si="42"/>
        <v>0</v>
      </c>
    </row>
    <row r="119" spans="1:114" s="1" customFormat="1" ht="14.4" hidden="1">
      <c r="A119" s="210">
        <v>109</v>
      </c>
      <c r="B119" s="10" t="str">
        <f>$B$118&amp;"1."</f>
        <v>L.1.1.</v>
      </c>
      <c r="C119" s="295"/>
      <c r="D119" s="33"/>
      <c r="E119" s="328"/>
      <c r="F119" s="106">
        <f>H119+NPV(SD,I119:INDEX(I119:DC119,PAL))</f>
        <v>0</v>
      </c>
      <c r="G119" s="53">
        <f>SUMIF($H$5:$DC$5,"&lt;="&amp;PAL,$H119:$DC119)</f>
        <v>0</v>
      </c>
      <c r="H119" s="280">
        <v>0</v>
      </c>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56">
        <v>0</v>
      </c>
      <c r="Y119" s="56">
        <v>0</v>
      </c>
      <c r="Z119" s="56">
        <v>0</v>
      </c>
      <c r="AA119" s="56">
        <v>0</v>
      </c>
      <c r="AB119" s="56">
        <v>0</v>
      </c>
      <c r="AC119" s="56">
        <v>0</v>
      </c>
      <c r="AD119" s="56">
        <v>0</v>
      </c>
      <c r="AE119" s="56">
        <v>0</v>
      </c>
      <c r="AF119" s="56">
        <v>0</v>
      </c>
      <c r="AG119" s="56">
        <v>0</v>
      </c>
      <c r="AH119" s="56">
        <v>0</v>
      </c>
      <c r="AI119" s="56">
        <v>0</v>
      </c>
      <c r="AJ119" s="56">
        <v>0</v>
      </c>
      <c r="AK119" s="56">
        <v>0</v>
      </c>
      <c r="AL119" s="56">
        <v>0</v>
      </c>
      <c r="AM119" s="56">
        <v>0</v>
      </c>
      <c r="AN119" s="56">
        <v>0</v>
      </c>
      <c r="AO119" s="56">
        <v>0</v>
      </c>
      <c r="AP119" s="56">
        <v>0</v>
      </c>
      <c r="AQ119" s="56">
        <v>0</v>
      </c>
      <c r="AR119" s="56">
        <v>0</v>
      </c>
      <c r="AS119" s="56">
        <v>0</v>
      </c>
      <c r="AT119" s="56">
        <v>0</v>
      </c>
      <c r="AU119" s="56">
        <v>0</v>
      </c>
      <c r="AV119" s="56">
        <v>0</v>
      </c>
      <c r="AW119" s="56">
        <v>0</v>
      </c>
      <c r="AX119" s="56">
        <v>0</v>
      </c>
      <c r="AY119" s="56">
        <v>0</v>
      </c>
      <c r="AZ119" s="56">
        <v>0</v>
      </c>
      <c r="BA119" s="56">
        <v>0</v>
      </c>
      <c r="BB119" s="56">
        <v>0</v>
      </c>
      <c r="BC119" s="56">
        <v>0</v>
      </c>
      <c r="BD119" s="56">
        <v>0</v>
      </c>
      <c r="BE119" s="56">
        <v>0</v>
      </c>
      <c r="BF119" s="56">
        <v>0</v>
      </c>
      <c r="BG119" s="56">
        <v>0</v>
      </c>
      <c r="BH119" s="56">
        <v>0</v>
      </c>
      <c r="BI119" s="56">
        <v>0</v>
      </c>
      <c r="BJ119" s="56">
        <v>0</v>
      </c>
      <c r="BK119" s="56">
        <v>0</v>
      </c>
      <c r="BL119" s="56">
        <v>0</v>
      </c>
      <c r="BM119" s="56">
        <v>0</v>
      </c>
      <c r="BN119" s="56">
        <v>0</v>
      </c>
      <c r="BO119" s="56">
        <v>0</v>
      </c>
      <c r="BP119" s="56">
        <v>0</v>
      </c>
      <c r="BQ119" s="56">
        <v>0</v>
      </c>
      <c r="BR119" s="56">
        <v>0</v>
      </c>
      <c r="BS119" s="56">
        <v>0</v>
      </c>
      <c r="BT119" s="56">
        <v>0</v>
      </c>
      <c r="BU119" s="56">
        <v>0</v>
      </c>
      <c r="BV119" s="56">
        <v>0</v>
      </c>
      <c r="BW119" s="56">
        <v>0</v>
      </c>
      <c r="BX119" s="56">
        <v>0</v>
      </c>
      <c r="BY119" s="56">
        <v>0</v>
      </c>
      <c r="BZ119" s="56">
        <v>0</v>
      </c>
      <c r="CA119" s="56">
        <v>0</v>
      </c>
      <c r="CB119" s="56">
        <v>0</v>
      </c>
      <c r="CC119" s="56">
        <v>0</v>
      </c>
      <c r="CD119" s="56">
        <v>0</v>
      </c>
      <c r="CE119" s="56">
        <v>0</v>
      </c>
      <c r="CF119" s="56">
        <v>0</v>
      </c>
      <c r="CG119" s="56">
        <v>0</v>
      </c>
      <c r="CH119" s="56">
        <v>0</v>
      </c>
      <c r="CI119" s="56">
        <v>0</v>
      </c>
      <c r="CJ119" s="56">
        <v>0</v>
      </c>
      <c r="CK119" s="56">
        <v>0</v>
      </c>
      <c r="CL119" s="56">
        <v>0</v>
      </c>
      <c r="CM119" s="56">
        <v>0</v>
      </c>
      <c r="CN119" s="56">
        <v>0</v>
      </c>
      <c r="CO119" s="56">
        <v>0</v>
      </c>
      <c r="CP119" s="56">
        <v>0</v>
      </c>
      <c r="CQ119" s="56">
        <v>0</v>
      </c>
      <c r="CR119" s="56">
        <v>0</v>
      </c>
      <c r="CS119" s="56">
        <v>0</v>
      </c>
      <c r="CT119" s="56">
        <v>0</v>
      </c>
      <c r="CU119" s="56">
        <v>0</v>
      </c>
      <c r="CV119" s="56">
        <v>0</v>
      </c>
      <c r="CW119" s="56">
        <v>0</v>
      </c>
      <c r="CX119" s="56">
        <v>0</v>
      </c>
      <c r="CY119" s="56">
        <v>0</v>
      </c>
      <c r="CZ119" s="56">
        <v>0</v>
      </c>
      <c r="DA119" s="56">
        <v>0</v>
      </c>
      <c r="DB119" s="56">
        <v>0</v>
      </c>
      <c r="DC119" s="56">
        <v>0</v>
      </c>
      <c r="DE119" s="71">
        <f t="shared" ref="DE119:DE129" si="70">COUNTBLANK(H119:DC119)</f>
        <v>0</v>
      </c>
      <c r="DF119" s="71">
        <f t="shared" si="42"/>
        <v>0</v>
      </c>
    </row>
    <row r="120" spans="1:114" s="1" customFormat="1" ht="14.4" hidden="1">
      <c r="A120" s="210">
        <v>110</v>
      </c>
      <c r="B120" s="10" t="str">
        <f>$B$118&amp;"2."</f>
        <v>L.1.2.</v>
      </c>
      <c r="C120" s="295"/>
      <c r="D120" s="33"/>
      <c r="E120" s="328"/>
      <c r="F120" s="106">
        <f>H120+NPV(SD,I120:INDEX(I120:DC120,PAL))</f>
        <v>0</v>
      </c>
      <c r="G120" s="53">
        <f>SUMIF($H$5:$DC$5,"&lt;="&amp;PAL,$H120:$DC120)</f>
        <v>0</v>
      </c>
      <c r="H120" s="280">
        <v>0</v>
      </c>
      <c r="I120" s="56">
        <v>0</v>
      </c>
      <c r="J120" s="280">
        <v>0</v>
      </c>
      <c r="K120" s="280">
        <v>0</v>
      </c>
      <c r="L120" s="280">
        <v>0</v>
      </c>
      <c r="M120" s="280">
        <v>0</v>
      </c>
      <c r="N120" s="280">
        <v>0</v>
      </c>
      <c r="O120" s="280">
        <v>0</v>
      </c>
      <c r="P120" s="280">
        <v>0</v>
      </c>
      <c r="Q120" s="280">
        <v>0</v>
      </c>
      <c r="R120" s="280">
        <v>0</v>
      </c>
      <c r="S120" s="280">
        <v>0</v>
      </c>
      <c r="T120" s="280">
        <v>0</v>
      </c>
      <c r="U120" s="280">
        <v>0</v>
      </c>
      <c r="V120" s="280">
        <v>0</v>
      </c>
      <c r="W120" s="280">
        <v>0</v>
      </c>
      <c r="X120" s="56">
        <v>0</v>
      </c>
      <c r="Y120" s="56">
        <v>0</v>
      </c>
      <c r="Z120" s="56">
        <v>0</v>
      </c>
      <c r="AA120" s="56">
        <v>0</v>
      </c>
      <c r="AB120" s="56">
        <v>0</v>
      </c>
      <c r="AC120" s="56">
        <v>0</v>
      </c>
      <c r="AD120" s="56">
        <v>0</v>
      </c>
      <c r="AE120" s="56">
        <v>0</v>
      </c>
      <c r="AF120" s="56">
        <v>0</v>
      </c>
      <c r="AG120" s="56">
        <v>0</v>
      </c>
      <c r="AH120" s="56">
        <v>0</v>
      </c>
      <c r="AI120" s="56">
        <v>0</v>
      </c>
      <c r="AJ120" s="56">
        <v>0</v>
      </c>
      <c r="AK120" s="56">
        <v>0</v>
      </c>
      <c r="AL120" s="56">
        <v>0</v>
      </c>
      <c r="AM120" s="56">
        <v>0</v>
      </c>
      <c r="AN120" s="56">
        <v>0</v>
      </c>
      <c r="AO120" s="56">
        <v>0</v>
      </c>
      <c r="AP120" s="56">
        <v>0</v>
      </c>
      <c r="AQ120" s="56">
        <v>0</v>
      </c>
      <c r="AR120" s="56">
        <v>0</v>
      </c>
      <c r="AS120" s="56">
        <v>0</v>
      </c>
      <c r="AT120" s="56">
        <v>0</v>
      </c>
      <c r="AU120" s="56">
        <v>0</v>
      </c>
      <c r="AV120" s="56">
        <v>0</v>
      </c>
      <c r="AW120" s="56">
        <v>0</v>
      </c>
      <c r="AX120" s="56">
        <v>0</v>
      </c>
      <c r="AY120" s="56">
        <v>0</v>
      </c>
      <c r="AZ120" s="56">
        <v>0</v>
      </c>
      <c r="BA120" s="56">
        <v>0</v>
      </c>
      <c r="BB120" s="56">
        <v>0</v>
      </c>
      <c r="BC120" s="56">
        <v>0</v>
      </c>
      <c r="BD120" s="56">
        <v>0</v>
      </c>
      <c r="BE120" s="56">
        <v>0</v>
      </c>
      <c r="BF120" s="56">
        <v>0</v>
      </c>
      <c r="BG120" s="56">
        <v>0</v>
      </c>
      <c r="BH120" s="56">
        <v>0</v>
      </c>
      <c r="BI120" s="56">
        <v>0</v>
      </c>
      <c r="BJ120" s="56">
        <v>0</v>
      </c>
      <c r="BK120" s="56">
        <v>0</v>
      </c>
      <c r="BL120" s="56">
        <v>0</v>
      </c>
      <c r="BM120" s="56">
        <v>0</v>
      </c>
      <c r="BN120" s="56">
        <v>0</v>
      </c>
      <c r="BO120" s="56">
        <v>0</v>
      </c>
      <c r="BP120" s="56">
        <v>0</v>
      </c>
      <c r="BQ120" s="56">
        <v>0</v>
      </c>
      <c r="BR120" s="56">
        <v>0</v>
      </c>
      <c r="BS120" s="56">
        <v>0</v>
      </c>
      <c r="BT120" s="56">
        <v>0</v>
      </c>
      <c r="BU120" s="56">
        <v>0</v>
      </c>
      <c r="BV120" s="56">
        <v>0</v>
      </c>
      <c r="BW120" s="56">
        <v>0</v>
      </c>
      <c r="BX120" s="56">
        <v>0</v>
      </c>
      <c r="BY120" s="56">
        <v>0</v>
      </c>
      <c r="BZ120" s="56">
        <v>0</v>
      </c>
      <c r="CA120" s="56">
        <v>0</v>
      </c>
      <c r="CB120" s="56">
        <v>0</v>
      </c>
      <c r="CC120" s="56">
        <v>0</v>
      </c>
      <c r="CD120" s="56">
        <v>0</v>
      </c>
      <c r="CE120" s="56">
        <v>0</v>
      </c>
      <c r="CF120" s="56">
        <v>0</v>
      </c>
      <c r="CG120" s="56">
        <v>0</v>
      </c>
      <c r="CH120" s="56">
        <v>0</v>
      </c>
      <c r="CI120" s="56">
        <v>0</v>
      </c>
      <c r="CJ120" s="56">
        <v>0</v>
      </c>
      <c r="CK120" s="56">
        <v>0</v>
      </c>
      <c r="CL120" s="56">
        <v>0</v>
      </c>
      <c r="CM120" s="56">
        <v>0</v>
      </c>
      <c r="CN120" s="56">
        <v>0</v>
      </c>
      <c r="CO120" s="56">
        <v>0</v>
      </c>
      <c r="CP120" s="56">
        <v>0</v>
      </c>
      <c r="CQ120" s="56">
        <v>0</v>
      </c>
      <c r="CR120" s="56">
        <v>0</v>
      </c>
      <c r="CS120" s="56">
        <v>0</v>
      </c>
      <c r="CT120" s="56">
        <v>0</v>
      </c>
      <c r="CU120" s="56">
        <v>0</v>
      </c>
      <c r="CV120" s="56">
        <v>0</v>
      </c>
      <c r="CW120" s="56">
        <v>0</v>
      </c>
      <c r="CX120" s="56">
        <v>0</v>
      </c>
      <c r="CY120" s="56">
        <v>0</v>
      </c>
      <c r="CZ120" s="56">
        <v>0</v>
      </c>
      <c r="DA120" s="56">
        <v>0</v>
      </c>
      <c r="DB120" s="56">
        <v>0</v>
      </c>
      <c r="DC120" s="56">
        <v>0</v>
      </c>
      <c r="DE120" s="71">
        <f t="shared" si="70"/>
        <v>0</v>
      </c>
      <c r="DF120" s="71">
        <f t="shared" si="42"/>
        <v>0</v>
      </c>
    </row>
    <row r="121" spans="1:114" s="1" customFormat="1" ht="15" hidden="1" customHeight="1">
      <c r="A121" s="210">
        <v>111</v>
      </c>
      <c r="B121" s="10" t="str">
        <f>$B$118&amp;"3."</f>
        <v>L.1.3.</v>
      </c>
      <c r="C121" s="295"/>
      <c r="D121" s="33"/>
      <c r="E121" s="328"/>
      <c r="F121" s="106">
        <f>H121+NPV(SD,I121:INDEX(I121:DC121,PAL))</f>
        <v>0</v>
      </c>
      <c r="G121" s="53">
        <f>SUMIF($H$5:$DC$5,"&lt;="&amp;PAL,$H121:$DC121)</f>
        <v>0</v>
      </c>
      <c r="H121" s="280">
        <v>0</v>
      </c>
      <c r="I121" s="56">
        <v>0</v>
      </c>
      <c r="J121" s="56">
        <v>0</v>
      </c>
      <c r="K121" s="56">
        <v>0</v>
      </c>
      <c r="L121" s="56">
        <v>0</v>
      </c>
      <c r="M121" s="56">
        <v>0</v>
      </c>
      <c r="N121" s="56">
        <v>0</v>
      </c>
      <c r="O121" s="56">
        <v>0</v>
      </c>
      <c r="P121" s="56">
        <v>0</v>
      </c>
      <c r="Q121" s="56">
        <v>0</v>
      </c>
      <c r="R121" s="56">
        <v>0</v>
      </c>
      <c r="S121" s="56">
        <v>0</v>
      </c>
      <c r="T121" s="56">
        <v>0</v>
      </c>
      <c r="U121" s="56">
        <v>0</v>
      </c>
      <c r="V121" s="56">
        <v>0</v>
      </c>
      <c r="W121" s="56">
        <v>0</v>
      </c>
      <c r="X121" s="56">
        <v>0</v>
      </c>
      <c r="Y121" s="56">
        <v>0</v>
      </c>
      <c r="Z121" s="56">
        <v>0</v>
      </c>
      <c r="AA121" s="56">
        <v>0</v>
      </c>
      <c r="AB121" s="56">
        <v>0</v>
      </c>
      <c r="AC121" s="56">
        <v>0</v>
      </c>
      <c r="AD121" s="56">
        <v>0</v>
      </c>
      <c r="AE121" s="56">
        <v>0</v>
      </c>
      <c r="AF121" s="56">
        <v>0</v>
      </c>
      <c r="AG121" s="56">
        <v>0</v>
      </c>
      <c r="AH121" s="56">
        <v>0</v>
      </c>
      <c r="AI121" s="56">
        <v>0</v>
      </c>
      <c r="AJ121" s="56">
        <v>0</v>
      </c>
      <c r="AK121" s="56">
        <v>0</v>
      </c>
      <c r="AL121" s="56">
        <v>0</v>
      </c>
      <c r="AM121" s="56">
        <v>0</v>
      </c>
      <c r="AN121" s="56">
        <v>0</v>
      </c>
      <c r="AO121" s="56">
        <v>0</v>
      </c>
      <c r="AP121" s="56">
        <v>0</v>
      </c>
      <c r="AQ121" s="56">
        <v>0</v>
      </c>
      <c r="AR121" s="56">
        <v>0</v>
      </c>
      <c r="AS121" s="56">
        <v>0</v>
      </c>
      <c r="AT121" s="56">
        <v>0</v>
      </c>
      <c r="AU121" s="56">
        <v>0</v>
      </c>
      <c r="AV121" s="56">
        <v>0</v>
      </c>
      <c r="AW121" s="56">
        <v>0</v>
      </c>
      <c r="AX121" s="56">
        <v>0</v>
      </c>
      <c r="AY121" s="56">
        <v>0</v>
      </c>
      <c r="AZ121" s="56">
        <v>0</v>
      </c>
      <c r="BA121" s="56">
        <v>0</v>
      </c>
      <c r="BB121" s="56">
        <v>0</v>
      </c>
      <c r="BC121" s="56">
        <v>0</v>
      </c>
      <c r="BD121" s="56">
        <v>0</v>
      </c>
      <c r="BE121" s="56">
        <v>0</v>
      </c>
      <c r="BF121" s="56">
        <v>0</v>
      </c>
      <c r="BG121" s="56">
        <v>0</v>
      </c>
      <c r="BH121" s="56">
        <v>0</v>
      </c>
      <c r="BI121" s="56">
        <v>0</v>
      </c>
      <c r="BJ121" s="56">
        <v>0</v>
      </c>
      <c r="BK121" s="56">
        <v>0</v>
      </c>
      <c r="BL121" s="56">
        <v>0</v>
      </c>
      <c r="BM121" s="56">
        <v>0</v>
      </c>
      <c r="BN121" s="56">
        <v>0</v>
      </c>
      <c r="BO121" s="56">
        <v>0</v>
      </c>
      <c r="BP121" s="56">
        <v>0</v>
      </c>
      <c r="BQ121" s="56">
        <v>0</v>
      </c>
      <c r="BR121" s="56">
        <v>0</v>
      </c>
      <c r="BS121" s="56">
        <v>0</v>
      </c>
      <c r="BT121" s="56">
        <v>0</v>
      </c>
      <c r="BU121" s="56">
        <v>0</v>
      </c>
      <c r="BV121" s="56">
        <v>0</v>
      </c>
      <c r="BW121" s="56">
        <v>0</v>
      </c>
      <c r="BX121" s="56">
        <v>0</v>
      </c>
      <c r="BY121" s="56">
        <v>0</v>
      </c>
      <c r="BZ121" s="56">
        <v>0</v>
      </c>
      <c r="CA121" s="56">
        <v>0</v>
      </c>
      <c r="CB121" s="56">
        <v>0</v>
      </c>
      <c r="CC121" s="56">
        <v>0</v>
      </c>
      <c r="CD121" s="56">
        <v>0</v>
      </c>
      <c r="CE121" s="56">
        <v>0</v>
      </c>
      <c r="CF121" s="56">
        <v>0</v>
      </c>
      <c r="CG121" s="56">
        <v>0</v>
      </c>
      <c r="CH121" s="56">
        <v>0</v>
      </c>
      <c r="CI121" s="56">
        <v>0</v>
      </c>
      <c r="CJ121" s="56">
        <v>0</v>
      </c>
      <c r="CK121" s="56">
        <v>0</v>
      </c>
      <c r="CL121" s="56">
        <v>0</v>
      </c>
      <c r="CM121" s="56">
        <v>0</v>
      </c>
      <c r="CN121" s="56">
        <v>0</v>
      </c>
      <c r="CO121" s="56">
        <v>0</v>
      </c>
      <c r="CP121" s="56">
        <v>0</v>
      </c>
      <c r="CQ121" s="56">
        <v>0</v>
      </c>
      <c r="CR121" s="56">
        <v>0</v>
      </c>
      <c r="CS121" s="56">
        <v>0</v>
      </c>
      <c r="CT121" s="56">
        <v>0</v>
      </c>
      <c r="CU121" s="56">
        <v>0</v>
      </c>
      <c r="CV121" s="56">
        <v>0</v>
      </c>
      <c r="CW121" s="56">
        <v>0</v>
      </c>
      <c r="CX121" s="56">
        <v>0</v>
      </c>
      <c r="CY121" s="56">
        <v>0</v>
      </c>
      <c r="CZ121" s="56">
        <v>0</v>
      </c>
      <c r="DA121" s="56">
        <v>0</v>
      </c>
      <c r="DB121" s="56">
        <v>0</v>
      </c>
      <c r="DC121" s="56">
        <v>0</v>
      </c>
      <c r="DE121" s="71">
        <f t="shared" si="70"/>
        <v>0</v>
      </c>
      <c r="DF121" s="71">
        <f t="shared" si="42"/>
        <v>0</v>
      </c>
    </row>
    <row r="122" spans="1:114" s="1" customFormat="1" ht="14.4" hidden="1">
      <c r="A122" s="210">
        <v>112</v>
      </c>
      <c r="B122" s="10" t="str">
        <f>$B$118&amp;"4."</f>
        <v>L.1.4.</v>
      </c>
      <c r="C122" s="295"/>
      <c r="D122" s="33"/>
      <c r="E122" s="328"/>
      <c r="F122" s="106">
        <f>H122+NPV(SD,I122:INDEX(I122:DC122,PAL))</f>
        <v>0</v>
      </c>
      <c r="G122" s="53">
        <f>SUMIF($H$5:$DC$5,"&lt;="&amp;PAL,$H122:$DC122)</f>
        <v>0</v>
      </c>
      <c r="H122" s="280">
        <v>0</v>
      </c>
      <c r="I122" s="56">
        <v>0</v>
      </c>
      <c r="J122" s="56">
        <v>0</v>
      </c>
      <c r="K122" s="56">
        <v>0</v>
      </c>
      <c r="L122" s="56">
        <v>0</v>
      </c>
      <c r="M122" s="56">
        <v>0</v>
      </c>
      <c r="N122" s="56">
        <v>0</v>
      </c>
      <c r="O122" s="56">
        <v>0</v>
      </c>
      <c r="P122" s="56">
        <v>0</v>
      </c>
      <c r="Q122" s="56">
        <v>0</v>
      </c>
      <c r="R122" s="56">
        <v>0</v>
      </c>
      <c r="S122" s="56">
        <v>0</v>
      </c>
      <c r="T122" s="56">
        <v>0</v>
      </c>
      <c r="U122" s="56">
        <v>0</v>
      </c>
      <c r="V122" s="56">
        <v>0</v>
      </c>
      <c r="W122" s="56">
        <v>0</v>
      </c>
      <c r="X122" s="56">
        <v>0</v>
      </c>
      <c r="Y122" s="56">
        <v>0</v>
      </c>
      <c r="Z122" s="56">
        <v>0</v>
      </c>
      <c r="AA122" s="56">
        <v>0</v>
      </c>
      <c r="AB122" s="56">
        <v>0</v>
      </c>
      <c r="AC122" s="56">
        <v>0</v>
      </c>
      <c r="AD122" s="56">
        <v>0</v>
      </c>
      <c r="AE122" s="56">
        <v>0</v>
      </c>
      <c r="AF122" s="56">
        <v>0</v>
      </c>
      <c r="AG122" s="56">
        <v>0</v>
      </c>
      <c r="AH122" s="56">
        <v>0</v>
      </c>
      <c r="AI122" s="56">
        <v>0</v>
      </c>
      <c r="AJ122" s="56">
        <v>0</v>
      </c>
      <c r="AK122" s="56">
        <v>0</v>
      </c>
      <c r="AL122" s="56">
        <v>0</v>
      </c>
      <c r="AM122" s="56">
        <v>0</v>
      </c>
      <c r="AN122" s="56">
        <v>0</v>
      </c>
      <c r="AO122" s="56">
        <v>0</v>
      </c>
      <c r="AP122" s="56">
        <v>0</v>
      </c>
      <c r="AQ122" s="56">
        <v>0</v>
      </c>
      <c r="AR122" s="56">
        <v>0</v>
      </c>
      <c r="AS122" s="56">
        <v>0</v>
      </c>
      <c r="AT122" s="56">
        <v>0</v>
      </c>
      <c r="AU122" s="56">
        <v>0</v>
      </c>
      <c r="AV122" s="56">
        <v>0</v>
      </c>
      <c r="AW122" s="56">
        <v>0</v>
      </c>
      <c r="AX122" s="56">
        <v>0</v>
      </c>
      <c r="AY122" s="56">
        <v>0</v>
      </c>
      <c r="AZ122" s="56">
        <v>0</v>
      </c>
      <c r="BA122" s="56">
        <v>0</v>
      </c>
      <c r="BB122" s="56">
        <v>0</v>
      </c>
      <c r="BC122" s="56">
        <v>0</v>
      </c>
      <c r="BD122" s="56">
        <v>0</v>
      </c>
      <c r="BE122" s="56">
        <v>0</v>
      </c>
      <c r="BF122" s="56">
        <v>0</v>
      </c>
      <c r="BG122" s="56">
        <v>0</v>
      </c>
      <c r="BH122" s="56">
        <v>0</v>
      </c>
      <c r="BI122" s="56">
        <v>0</v>
      </c>
      <c r="BJ122" s="56">
        <v>0</v>
      </c>
      <c r="BK122" s="56">
        <v>0</v>
      </c>
      <c r="BL122" s="56">
        <v>0</v>
      </c>
      <c r="BM122" s="56">
        <v>0</v>
      </c>
      <c r="BN122" s="56">
        <v>0</v>
      </c>
      <c r="BO122" s="56">
        <v>0</v>
      </c>
      <c r="BP122" s="56">
        <v>0</v>
      </c>
      <c r="BQ122" s="56">
        <v>0</v>
      </c>
      <c r="BR122" s="56">
        <v>0</v>
      </c>
      <c r="BS122" s="56">
        <v>0</v>
      </c>
      <c r="BT122" s="56">
        <v>0</v>
      </c>
      <c r="BU122" s="56">
        <v>0</v>
      </c>
      <c r="BV122" s="56">
        <v>0</v>
      </c>
      <c r="BW122" s="56">
        <v>0</v>
      </c>
      <c r="BX122" s="56">
        <v>0</v>
      </c>
      <c r="BY122" s="56">
        <v>0</v>
      </c>
      <c r="BZ122" s="56">
        <v>0</v>
      </c>
      <c r="CA122" s="56">
        <v>0</v>
      </c>
      <c r="CB122" s="56">
        <v>0</v>
      </c>
      <c r="CC122" s="56">
        <v>0</v>
      </c>
      <c r="CD122" s="56">
        <v>0</v>
      </c>
      <c r="CE122" s="56">
        <v>0</v>
      </c>
      <c r="CF122" s="56">
        <v>0</v>
      </c>
      <c r="CG122" s="56">
        <v>0</v>
      </c>
      <c r="CH122" s="56">
        <v>0</v>
      </c>
      <c r="CI122" s="56">
        <v>0</v>
      </c>
      <c r="CJ122" s="56">
        <v>0</v>
      </c>
      <c r="CK122" s="56">
        <v>0</v>
      </c>
      <c r="CL122" s="56">
        <v>0</v>
      </c>
      <c r="CM122" s="56">
        <v>0</v>
      </c>
      <c r="CN122" s="56">
        <v>0</v>
      </c>
      <c r="CO122" s="56">
        <v>0</v>
      </c>
      <c r="CP122" s="56">
        <v>0</v>
      </c>
      <c r="CQ122" s="56">
        <v>0</v>
      </c>
      <c r="CR122" s="56">
        <v>0</v>
      </c>
      <c r="CS122" s="56">
        <v>0</v>
      </c>
      <c r="CT122" s="56">
        <v>0</v>
      </c>
      <c r="CU122" s="56">
        <v>0</v>
      </c>
      <c r="CV122" s="56">
        <v>0</v>
      </c>
      <c r="CW122" s="56">
        <v>0</v>
      </c>
      <c r="CX122" s="56">
        <v>0</v>
      </c>
      <c r="CY122" s="56">
        <v>0</v>
      </c>
      <c r="CZ122" s="56">
        <v>0</v>
      </c>
      <c r="DA122" s="56">
        <v>0</v>
      </c>
      <c r="DB122" s="56">
        <v>0</v>
      </c>
      <c r="DC122" s="56">
        <v>0</v>
      </c>
      <c r="DE122" s="71">
        <f t="shared" si="70"/>
        <v>0</v>
      </c>
      <c r="DF122" s="71">
        <f t="shared" si="42"/>
        <v>0</v>
      </c>
    </row>
    <row r="123" spans="1:114" s="1" customFormat="1" ht="15" hidden="1" customHeight="1">
      <c r="A123" s="210">
        <v>113</v>
      </c>
      <c r="B123" s="10" t="str">
        <f>$B$118&amp;"5."</f>
        <v>L.1.5.</v>
      </c>
      <c r="C123" s="295"/>
      <c r="D123" s="33"/>
      <c r="E123" s="328"/>
      <c r="F123" s="106">
        <f>H123+NPV(SD,I123:INDEX(I123:DC123,PAL))</f>
        <v>0</v>
      </c>
      <c r="G123" s="53">
        <f>SUMIF($H$5:$DC$5,"&lt;="&amp;PAL,$H123:$DC123)</f>
        <v>0</v>
      </c>
      <c r="H123" s="56">
        <v>0</v>
      </c>
      <c r="I123" s="56">
        <v>0</v>
      </c>
      <c r="J123" s="56">
        <v>0</v>
      </c>
      <c r="K123" s="56">
        <v>0</v>
      </c>
      <c r="L123" s="56">
        <v>0</v>
      </c>
      <c r="M123" s="56">
        <v>0</v>
      </c>
      <c r="N123" s="56">
        <v>0</v>
      </c>
      <c r="O123" s="56">
        <v>0</v>
      </c>
      <c r="P123" s="56">
        <v>0</v>
      </c>
      <c r="Q123" s="56">
        <v>0</v>
      </c>
      <c r="R123" s="56">
        <v>0</v>
      </c>
      <c r="S123" s="56">
        <v>0</v>
      </c>
      <c r="T123" s="56">
        <v>0</v>
      </c>
      <c r="U123" s="56">
        <v>0</v>
      </c>
      <c r="V123" s="56">
        <v>0</v>
      </c>
      <c r="W123" s="56">
        <v>0</v>
      </c>
      <c r="X123" s="56">
        <v>0</v>
      </c>
      <c r="Y123" s="56">
        <v>0</v>
      </c>
      <c r="Z123" s="56">
        <v>0</v>
      </c>
      <c r="AA123" s="56">
        <v>0</v>
      </c>
      <c r="AB123" s="56">
        <v>0</v>
      </c>
      <c r="AC123" s="56">
        <v>0</v>
      </c>
      <c r="AD123" s="56">
        <v>0</v>
      </c>
      <c r="AE123" s="56">
        <v>0</v>
      </c>
      <c r="AF123" s="56">
        <v>0</v>
      </c>
      <c r="AG123" s="56">
        <v>0</v>
      </c>
      <c r="AH123" s="56">
        <v>0</v>
      </c>
      <c r="AI123" s="56">
        <v>0</v>
      </c>
      <c r="AJ123" s="56">
        <v>0</v>
      </c>
      <c r="AK123" s="56">
        <v>0</v>
      </c>
      <c r="AL123" s="56">
        <v>0</v>
      </c>
      <c r="AM123" s="56">
        <v>0</v>
      </c>
      <c r="AN123" s="56">
        <v>0</v>
      </c>
      <c r="AO123" s="56">
        <v>0</v>
      </c>
      <c r="AP123" s="56">
        <v>0</v>
      </c>
      <c r="AQ123" s="56">
        <v>0</v>
      </c>
      <c r="AR123" s="56">
        <v>0</v>
      </c>
      <c r="AS123" s="56">
        <v>0</v>
      </c>
      <c r="AT123" s="56">
        <v>0</v>
      </c>
      <c r="AU123" s="56">
        <v>0</v>
      </c>
      <c r="AV123" s="56">
        <v>0</v>
      </c>
      <c r="AW123" s="56">
        <v>0</v>
      </c>
      <c r="AX123" s="56">
        <v>0</v>
      </c>
      <c r="AY123" s="56">
        <v>0</v>
      </c>
      <c r="AZ123" s="56">
        <v>0</v>
      </c>
      <c r="BA123" s="56">
        <v>0</v>
      </c>
      <c r="BB123" s="56">
        <v>0</v>
      </c>
      <c r="BC123" s="56">
        <v>0</v>
      </c>
      <c r="BD123" s="56">
        <v>0</v>
      </c>
      <c r="BE123" s="56">
        <v>0</v>
      </c>
      <c r="BF123" s="56">
        <v>0</v>
      </c>
      <c r="BG123" s="56">
        <v>0</v>
      </c>
      <c r="BH123" s="56">
        <v>0</v>
      </c>
      <c r="BI123" s="56">
        <v>0</v>
      </c>
      <c r="BJ123" s="56">
        <v>0</v>
      </c>
      <c r="BK123" s="56">
        <v>0</v>
      </c>
      <c r="BL123" s="56">
        <v>0</v>
      </c>
      <c r="BM123" s="56">
        <v>0</v>
      </c>
      <c r="BN123" s="56">
        <v>0</v>
      </c>
      <c r="BO123" s="56">
        <v>0</v>
      </c>
      <c r="BP123" s="56">
        <v>0</v>
      </c>
      <c r="BQ123" s="56">
        <v>0</v>
      </c>
      <c r="BR123" s="56">
        <v>0</v>
      </c>
      <c r="BS123" s="56">
        <v>0</v>
      </c>
      <c r="BT123" s="56">
        <v>0</v>
      </c>
      <c r="BU123" s="56">
        <v>0</v>
      </c>
      <c r="BV123" s="56">
        <v>0</v>
      </c>
      <c r="BW123" s="56">
        <v>0</v>
      </c>
      <c r="BX123" s="56">
        <v>0</v>
      </c>
      <c r="BY123" s="56">
        <v>0</v>
      </c>
      <c r="BZ123" s="56">
        <v>0</v>
      </c>
      <c r="CA123" s="56">
        <v>0</v>
      </c>
      <c r="CB123" s="56">
        <v>0</v>
      </c>
      <c r="CC123" s="56">
        <v>0</v>
      </c>
      <c r="CD123" s="56">
        <v>0</v>
      </c>
      <c r="CE123" s="56">
        <v>0</v>
      </c>
      <c r="CF123" s="56">
        <v>0</v>
      </c>
      <c r="CG123" s="56">
        <v>0</v>
      </c>
      <c r="CH123" s="56">
        <v>0</v>
      </c>
      <c r="CI123" s="56">
        <v>0</v>
      </c>
      <c r="CJ123" s="56">
        <v>0</v>
      </c>
      <c r="CK123" s="56">
        <v>0</v>
      </c>
      <c r="CL123" s="56">
        <v>0</v>
      </c>
      <c r="CM123" s="56">
        <v>0</v>
      </c>
      <c r="CN123" s="56">
        <v>0</v>
      </c>
      <c r="CO123" s="56">
        <v>0</v>
      </c>
      <c r="CP123" s="56">
        <v>0</v>
      </c>
      <c r="CQ123" s="56">
        <v>0</v>
      </c>
      <c r="CR123" s="56">
        <v>0</v>
      </c>
      <c r="CS123" s="56">
        <v>0</v>
      </c>
      <c r="CT123" s="56">
        <v>0</v>
      </c>
      <c r="CU123" s="56">
        <v>0</v>
      </c>
      <c r="CV123" s="56">
        <v>0</v>
      </c>
      <c r="CW123" s="56">
        <v>0</v>
      </c>
      <c r="CX123" s="56">
        <v>0</v>
      </c>
      <c r="CY123" s="56">
        <v>0</v>
      </c>
      <c r="CZ123" s="56">
        <v>0</v>
      </c>
      <c r="DA123" s="56">
        <v>0</v>
      </c>
      <c r="DB123" s="56">
        <v>0</v>
      </c>
      <c r="DC123" s="56">
        <v>0</v>
      </c>
      <c r="DE123" s="71">
        <f t="shared" si="70"/>
        <v>0</v>
      </c>
      <c r="DF123" s="71">
        <f t="shared" si="42"/>
        <v>0</v>
      </c>
    </row>
    <row r="124" spans="1:114" s="1" customFormat="1" ht="15" hidden="1" customHeight="1">
      <c r="A124" s="210">
        <v>114</v>
      </c>
      <c r="B124" s="10" t="str">
        <f>$B$118&amp;"6."</f>
        <v>L.1.6.</v>
      </c>
      <c r="C124" s="295"/>
      <c r="D124" s="33"/>
      <c r="E124" s="328"/>
      <c r="F124" s="106">
        <f>H124+NPV(SD,I124:INDEX(I124:DC124,PAL))</f>
        <v>0</v>
      </c>
      <c r="G124" s="53">
        <f>SUMIF($H$5:$DC$5,"&lt;="&amp;PAL,$H124:$DC124)</f>
        <v>0</v>
      </c>
      <c r="H124" s="56">
        <v>0</v>
      </c>
      <c r="I124" s="56">
        <v>0</v>
      </c>
      <c r="J124" s="56">
        <v>0</v>
      </c>
      <c r="K124" s="56">
        <v>0</v>
      </c>
      <c r="L124" s="56">
        <v>0</v>
      </c>
      <c r="M124" s="56">
        <v>0</v>
      </c>
      <c r="N124" s="56">
        <v>0</v>
      </c>
      <c r="O124" s="56">
        <v>0</v>
      </c>
      <c r="P124" s="56">
        <v>0</v>
      </c>
      <c r="Q124" s="56">
        <v>0</v>
      </c>
      <c r="R124" s="56">
        <v>0</v>
      </c>
      <c r="S124" s="56">
        <v>0</v>
      </c>
      <c r="T124" s="56">
        <v>0</v>
      </c>
      <c r="U124" s="56">
        <v>0</v>
      </c>
      <c r="V124" s="56">
        <v>0</v>
      </c>
      <c r="W124" s="56">
        <v>0</v>
      </c>
      <c r="X124" s="56">
        <v>0</v>
      </c>
      <c r="Y124" s="56">
        <v>0</v>
      </c>
      <c r="Z124" s="56">
        <v>0</v>
      </c>
      <c r="AA124" s="56">
        <v>0</v>
      </c>
      <c r="AB124" s="56">
        <v>0</v>
      </c>
      <c r="AC124" s="56">
        <v>0</v>
      </c>
      <c r="AD124" s="56">
        <v>0</v>
      </c>
      <c r="AE124" s="56">
        <v>0</v>
      </c>
      <c r="AF124" s="56">
        <v>0</v>
      </c>
      <c r="AG124" s="56">
        <v>0</v>
      </c>
      <c r="AH124" s="56">
        <v>0</v>
      </c>
      <c r="AI124" s="56">
        <v>0</v>
      </c>
      <c r="AJ124" s="56">
        <v>0</v>
      </c>
      <c r="AK124" s="56">
        <v>0</v>
      </c>
      <c r="AL124" s="56">
        <v>0</v>
      </c>
      <c r="AM124" s="56">
        <v>0</v>
      </c>
      <c r="AN124" s="56">
        <v>0</v>
      </c>
      <c r="AO124" s="56">
        <v>0</v>
      </c>
      <c r="AP124" s="56">
        <v>0</v>
      </c>
      <c r="AQ124" s="56">
        <v>0</v>
      </c>
      <c r="AR124" s="56">
        <v>0</v>
      </c>
      <c r="AS124" s="56">
        <v>0</v>
      </c>
      <c r="AT124" s="56">
        <v>0</v>
      </c>
      <c r="AU124" s="56">
        <v>0</v>
      </c>
      <c r="AV124" s="56">
        <v>0</v>
      </c>
      <c r="AW124" s="56">
        <v>0</v>
      </c>
      <c r="AX124" s="56">
        <v>0</v>
      </c>
      <c r="AY124" s="56">
        <v>0</v>
      </c>
      <c r="AZ124" s="56">
        <v>0</v>
      </c>
      <c r="BA124" s="56">
        <v>0</v>
      </c>
      <c r="BB124" s="56">
        <v>0</v>
      </c>
      <c r="BC124" s="56">
        <v>0</v>
      </c>
      <c r="BD124" s="56">
        <v>0</v>
      </c>
      <c r="BE124" s="56">
        <v>0</v>
      </c>
      <c r="BF124" s="56">
        <v>0</v>
      </c>
      <c r="BG124" s="56">
        <v>0</v>
      </c>
      <c r="BH124" s="56">
        <v>0</v>
      </c>
      <c r="BI124" s="56">
        <v>0</v>
      </c>
      <c r="BJ124" s="56">
        <v>0</v>
      </c>
      <c r="BK124" s="56">
        <v>0</v>
      </c>
      <c r="BL124" s="56">
        <v>0</v>
      </c>
      <c r="BM124" s="56">
        <v>0</v>
      </c>
      <c r="BN124" s="56">
        <v>0</v>
      </c>
      <c r="BO124" s="56">
        <v>0</v>
      </c>
      <c r="BP124" s="56">
        <v>0</v>
      </c>
      <c r="BQ124" s="56">
        <v>0</v>
      </c>
      <c r="BR124" s="56">
        <v>0</v>
      </c>
      <c r="BS124" s="56">
        <v>0</v>
      </c>
      <c r="BT124" s="56">
        <v>0</v>
      </c>
      <c r="BU124" s="56">
        <v>0</v>
      </c>
      <c r="BV124" s="56">
        <v>0</v>
      </c>
      <c r="BW124" s="56">
        <v>0</v>
      </c>
      <c r="BX124" s="56">
        <v>0</v>
      </c>
      <c r="BY124" s="56">
        <v>0</v>
      </c>
      <c r="BZ124" s="56">
        <v>0</v>
      </c>
      <c r="CA124" s="56">
        <v>0</v>
      </c>
      <c r="CB124" s="56">
        <v>0</v>
      </c>
      <c r="CC124" s="56">
        <v>0</v>
      </c>
      <c r="CD124" s="56">
        <v>0</v>
      </c>
      <c r="CE124" s="56">
        <v>0</v>
      </c>
      <c r="CF124" s="56">
        <v>0</v>
      </c>
      <c r="CG124" s="56">
        <v>0</v>
      </c>
      <c r="CH124" s="56">
        <v>0</v>
      </c>
      <c r="CI124" s="56">
        <v>0</v>
      </c>
      <c r="CJ124" s="56">
        <v>0</v>
      </c>
      <c r="CK124" s="56">
        <v>0</v>
      </c>
      <c r="CL124" s="56">
        <v>0</v>
      </c>
      <c r="CM124" s="56">
        <v>0</v>
      </c>
      <c r="CN124" s="56">
        <v>0</v>
      </c>
      <c r="CO124" s="56">
        <v>0</v>
      </c>
      <c r="CP124" s="56">
        <v>0</v>
      </c>
      <c r="CQ124" s="56">
        <v>0</v>
      </c>
      <c r="CR124" s="56">
        <v>0</v>
      </c>
      <c r="CS124" s="56">
        <v>0</v>
      </c>
      <c r="CT124" s="56">
        <v>0</v>
      </c>
      <c r="CU124" s="56">
        <v>0</v>
      </c>
      <c r="CV124" s="56">
        <v>0</v>
      </c>
      <c r="CW124" s="56">
        <v>0</v>
      </c>
      <c r="CX124" s="56">
        <v>0</v>
      </c>
      <c r="CY124" s="56">
        <v>0</v>
      </c>
      <c r="CZ124" s="56">
        <v>0</v>
      </c>
      <c r="DA124" s="56">
        <v>0</v>
      </c>
      <c r="DB124" s="56">
        <v>0</v>
      </c>
      <c r="DC124" s="56">
        <v>0</v>
      </c>
      <c r="DE124" s="71">
        <f t="shared" si="70"/>
        <v>0</v>
      </c>
      <c r="DF124" s="71">
        <f t="shared" si="42"/>
        <v>0</v>
      </c>
    </row>
    <row r="125" spans="1:114" s="1" customFormat="1" ht="15" hidden="1" customHeight="1">
      <c r="A125" s="210">
        <v>115</v>
      </c>
      <c r="B125" s="10" t="str">
        <f>$B$118&amp;"7."</f>
        <v>L.1.7.</v>
      </c>
      <c r="C125" s="295"/>
      <c r="D125" s="33"/>
      <c r="E125" s="328"/>
      <c r="F125" s="106">
        <f>H125+NPV(SD,I125:INDEX(I125:DC125,PAL))</f>
        <v>0</v>
      </c>
      <c r="G125" s="53">
        <f>SUMIF($H$5:$DC$5,"&lt;="&amp;PAL,$H125:$DC125)</f>
        <v>0</v>
      </c>
      <c r="H125" s="56">
        <v>0</v>
      </c>
      <c r="I125" s="56">
        <v>0</v>
      </c>
      <c r="J125" s="56">
        <v>0</v>
      </c>
      <c r="K125" s="56">
        <v>0</v>
      </c>
      <c r="L125" s="56">
        <v>0</v>
      </c>
      <c r="M125" s="56">
        <v>0</v>
      </c>
      <c r="N125" s="56">
        <v>0</v>
      </c>
      <c r="O125" s="56">
        <v>0</v>
      </c>
      <c r="P125" s="56">
        <v>0</v>
      </c>
      <c r="Q125" s="56">
        <v>0</v>
      </c>
      <c r="R125" s="56">
        <v>0</v>
      </c>
      <c r="S125" s="56">
        <v>0</v>
      </c>
      <c r="T125" s="56">
        <v>0</v>
      </c>
      <c r="U125" s="56">
        <v>0</v>
      </c>
      <c r="V125" s="56">
        <v>0</v>
      </c>
      <c r="W125" s="56">
        <v>0</v>
      </c>
      <c r="X125" s="56">
        <v>0</v>
      </c>
      <c r="Y125" s="56">
        <v>0</v>
      </c>
      <c r="Z125" s="56">
        <v>0</v>
      </c>
      <c r="AA125" s="56">
        <v>0</v>
      </c>
      <c r="AB125" s="56">
        <v>0</v>
      </c>
      <c r="AC125" s="56">
        <v>0</v>
      </c>
      <c r="AD125" s="56">
        <v>0</v>
      </c>
      <c r="AE125" s="56">
        <v>0</v>
      </c>
      <c r="AF125" s="56">
        <v>0</v>
      </c>
      <c r="AG125" s="56">
        <v>0</v>
      </c>
      <c r="AH125" s="56">
        <v>0</v>
      </c>
      <c r="AI125" s="56">
        <v>0</v>
      </c>
      <c r="AJ125" s="56">
        <v>0</v>
      </c>
      <c r="AK125" s="56">
        <v>0</v>
      </c>
      <c r="AL125" s="56">
        <v>0</v>
      </c>
      <c r="AM125" s="56">
        <v>0</v>
      </c>
      <c r="AN125" s="56">
        <v>0</v>
      </c>
      <c r="AO125" s="56">
        <v>0</v>
      </c>
      <c r="AP125" s="56">
        <v>0</v>
      </c>
      <c r="AQ125" s="56">
        <v>0</v>
      </c>
      <c r="AR125" s="56">
        <v>0</v>
      </c>
      <c r="AS125" s="56">
        <v>0</v>
      </c>
      <c r="AT125" s="56">
        <v>0</v>
      </c>
      <c r="AU125" s="56">
        <v>0</v>
      </c>
      <c r="AV125" s="56">
        <v>0</v>
      </c>
      <c r="AW125" s="56">
        <v>0</v>
      </c>
      <c r="AX125" s="56">
        <v>0</v>
      </c>
      <c r="AY125" s="56">
        <v>0</v>
      </c>
      <c r="AZ125" s="56">
        <v>0</v>
      </c>
      <c r="BA125" s="56">
        <v>0</v>
      </c>
      <c r="BB125" s="56">
        <v>0</v>
      </c>
      <c r="BC125" s="56">
        <v>0</v>
      </c>
      <c r="BD125" s="56">
        <v>0</v>
      </c>
      <c r="BE125" s="56">
        <v>0</v>
      </c>
      <c r="BF125" s="56">
        <v>0</v>
      </c>
      <c r="BG125" s="56">
        <v>0</v>
      </c>
      <c r="BH125" s="56">
        <v>0</v>
      </c>
      <c r="BI125" s="56">
        <v>0</v>
      </c>
      <c r="BJ125" s="56">
        <v>0</v>
      </c>
      <c r="BK125" s="56">
        <v>0</v>
      </c>
      <c r="BL125" s="56">
        <v>0</v>
      </c>
      <c r="BM125" s="56">
        <v>0</v>
      </c>
      <c r="BN125" s="56">
        <v>0</v>
      </c>
      <c r="BO125" s="56">
        <v>0</v>
      </c>
      <c r="BP125" s="56">
        <v>0</v>
      </c>
      <c r="BQ125" s="56">
        <v>0</v>
      </c>
      <c r="BR125" s="56">
        <v>0</v>
      </c>
      <c r="BS125" s="56">
        <v>0</v>
      </c>
      <c r="BT125" s="56">
        <v>0</v>
      </c>
      <c r="BU125" s="56">
        <v>0</v>
      </c>
      <c r="BV125" s="56">
        <v>0</v>
      </c>
      <c r="BW125" s="56">
        <v>0</v>
      </c>
      <c r="BX125" s="56">
        <v>0</v>
      </c>
      <c r="BY125" s="56">
        <v>0</v>
      </c>
      <c r="BZ125" s="56">
        <v>0</v>
      </c>
      <c r="CA125" s="56">
        <v>0</v>
      </c>
      <c r="CB125" s="56">
        <v>0</v>
      </c>
      <c r="CC125" s="56">
        <v>0</v>
      </c>
      <c r="CD125" s="56">
        <v>0</v>
      </c>
      <c r="CE125" s="56">
        <v>0</v>
      </c>
      <c r="CF125" s="56">
        <v>0</v>
      </c>
      <c r="CG125" s="56">
        <v>0</v>
      </c>
      <c r="CH125" s="56">
        <v>0</v>
      </c>
      <c r="CI125" s="56">
        <v>0</v>
      </c>
      <c r="CJ125" s="56">
        <v>0</v>
      </c>
      <c r="CK125" s="56">
        <v>0</v>
      </c>
      <c r="CL125" s="56">
        <v>0</v>
      </c>
      <c r="CM125" s="56">
        <v>0</v>
      </c>
      <c r="CN125" s="56">
        <v>0</v>
      </c>
      <c r="CO125" s="56">
        <v>0</v>
      </c>
      <c r="CP125" s="56">
        <v>0</v>
      </c>
      <c r="CQ125" s="56">
        <v>0</v>
      </c>
      <c r="CR125" s="56">
        <v>0</v>
      </c>
      <c r="CS125" s="56">
        <v>0</v>
      </c>
      <c r="CT125" s="56">
        <v>0</v>
      </c>
      <c r="CU125" s="56">
        <v>0</v>
      </c>
      <c r="CV125" s="56">
        <v>0</v>
      </c>
      <c r="CW125" s="56">
        <v>0</v>
      </c>
      <c r="CX125" s="56">
        <v>0</v>
      </c>
      <c r="CY125" s="56">
        <v>0</v>
      </c>
      <c r="CZ125" s="56">
        <v>0</v>
      </c>
      <c r="DA125" s="56">
        <v>0</v>
      </c>
      <c r="DB125" s="56">
        <v>0</v>
      </c>
      <c r="DC125" s="56">
        <v>0</v>
      </c>
      <c r="DE125" s="71">
        <f t="shared" si="70"/>
        <v>0</v>
      </c>
      <c r="DF125" s="71">
        <f t="shared" si="42"/>
        <v>0</v>
      </c>
    </row>
    <row r="126" spans="1:114" s="1" customFormat="1" ht="14.4" hidden="1">
      <c r="A126" s="210">
        <v>116</v>
      </c>
      <c r="B126" s="11" t="s">
        <v>193</v>
      </c>
      <c r="C126" s="271" t="s">
        <v>276</v>
      </c>
      <c r="D126" s="33"/>
      <c r="E126" s="328"/>
      <c r="F126" s="17">
        <f>SUM(F127:F129)</f>
        <v>0</v>
      </c>
      <c r="G126" s="53">
        <f>SUMIF($H$5:$DC$5,"&lt;="&amp;PAL,$H126:$DC126)</f>
        <v>0</v>
      </c>
      <c r="H126" s="17">
        <f>SUM(H127:H129)</f>
        <v>0</v>
      </c>
      <c r="I126" s="17">
        <f t="shared" ref="I126:BT126" si="71">SUM(I127:I129)</f>
        <v>0</v>
      </c>
      <c r="J126" s="17">
        <f t="shared" si="71"/>
        <v>0</v>
      </c>
      <c r="K126" s="17">
        <f t="shared" si="71"/>
        <v>0</v>
      </c>
      <c r="L126" s="17">
        <f t="shared" si="71"/>
        <v>0</v>
      </c>
      <c r="M126" s="17">
        <f t="shared" si="71"/>
        <v>0</v>
      </c>
      <c r="N126" s="17">
        <f t="shared" si="71"/>
        <v>0</v>
      </c>
      <c r="O126" s="17">
        <f t="shared" si="71"/>
        <v>0</v>
      </c>
      <c r="P126" s="17">
        <f t="shared" si="71"/>
        <v>0</v>
      </c>
      <c r="Q126" s="17">
        <f t="shared" si="71"/>
        <v>0</v>
      </c>
      <c r="R126" s="17">
        <f t="shared" si="71"/>
        <v>0</v>
      </c>
      <c r="S126" s="17">
        <f t="shared" si="71"/>
        <v>0</v>
      </c>
      <c r="T126" s="17">
        <f t="shared" si="71"/>
        <v>0</v>
      </c>
      <c r="U126" s="17">
        <f t="shared" si="71"/>
        <v>0</v>
      </c>
      <c r="V126" s="17">
        <f t="shared" si="71"/>
        <v>0</v>
      </c>
      <c r="W126" s="17">
        <f t="shared" si="71"/>
        <v>0</v>
      </c>
      <c r="X126" s="17">
        <f t="shared" si="71"/>
        <v>0</v>
      </c>
      <c r="Y126" s="17">
        <f t="shared" si="71"/>
        <v>0</v>
      </c>
      <c r="Z126" s="17">
        <f t="shared" si="71"/>
        <v>0</v>
      </c>
      <c r="AA126" s="17">
        <f t="shared" si="71"/>
        <v>0</v>
      </c>
      <c r="AB126" s="17">
        <f t="shared" si="71"/>
        <v>0</v>
      </c>
      <c r="AC126" s="17">
        <f t="shared" si="71"/>
        <v>0</v>
      </c>
      <c r="AD126" s="17">
        <f t="shared" si="71"/>
        <v>0</v>
      </c>
      <c r="AE126" s="17">
        <f t="shared" si="71"/>
        <v>0</v>
      </c>
      <c r="AF126" s="17">
        <f t="shared" si="71"/>
        <v>0</v>
      </c>
      <c r="AG126" s="17">
        <f t="shared" si="71"/>
        <v>0</v>
      </c>
      <c r="AH126" s="17">
        <f t="shared" si="71"/>
        <v>0</v>
      </c>
      <c r="AI126" s="17">
        <f t="shared" si="71"/>
        <v>0</v>
      </c>
      <c r="AJ126" s="17">
        <f t="shared" si="71"/>
        <v>0</v>
      </c>
      <c r="AK126" s="17">
        <f t="shared" si="71"/>
        <v>0</v>
      </c>
      <c r="AL126" s="17">
        <f t="shared" si="71"/>
        <v>0</v>
      </c>
      <c r="AM126" s="17">
        <f t="shared" si="71"/>
        <v>0</v>
      </c>
      <c r="AN126" s="17">
        <f t="shared" si="71"/>
        <v>0</v>
      </c>
      <c r="AO126" s="17">
        <f t="shared" si="71"/>
        <v>0</v>
      </c>
      <c r="AP126" s="17">
        <f t="shared" si="71"/>
        <v>0</v>
      </c>
      <c r="AQ126" s="17">
        <f t="shared" si="71"/>
        <v>0</v>
      </c>
      <c r="AR126" s="17">
        <f t="shared" si="71"/>
        <v>0</v>
      </c>
      <c r="AS126" s="17">
        <f t="shared" si="71"/>
        <v>0</v>
      </c>
      <c r="AT126" s="17">
        <f t="shared" si="71"/>
        <v>0</v>
      </c>
      <c r="AU126" s="17">
        <f t="shared" si="71"/>
        <v>0</v>
      </c>
      <c r="AV126" s="17">
        <f t="shared" si="71"/>
        <v>0</v>
      </c>
      <c r="AW126" s="17">
        <f t="shared" si="71"/>
        <v>0</v>
      </c>
      <c r="AX126" s="17">
        <f t="shared" si="71"/>
        <v>0</v>
      </c>
      <c r="AY126" s="17">
        <f t="shared" si="71"/>
        <v>0</v>
      </c>
      <c r="AZ126" s="17">
        <f t="shared" si="71"/>
        <v>0</v>
      </c>
      <c r="BA126" s="17">
        <f t="shared" si="71"/>
        <v>0</v>
      </c>
      <c r="BB126" s="17">
        <f t="shared" si="71"/>
        <v>0</v>
      </c>
      <c r="BC126" s="17">
        <f t="shared" si="71"/>
        <v>0</v>
      </c>
      <c r="BD126" s="17">
        <f t="shared" si="71"/>
        <v>0</v>
      </c>
      <c r="BE126" s="17">
        <f t="shared" si="71"/>
        <v>0</v>
      </c>
      <c r="BF126" s="17">
        <f t="shared" si="71"/>
        <v>0</v>
      </c>
      <c r="BG126" s="17">
        <f t="shared" si="71"/>
        <v>0</v>
      </c>
      <c r="BH126" s="17">
        <f t="shared" si="71"/>
        <v>0</v>
      </c>
      <c r="BI126" s="17">
        <f t="shared" si="71"/>
        <v>0</v>
      </c>
      <c r="BJ126" s="17">
        <f t="shared" si="71"/>
        <v>0</v>
      </c>
      <c r="BK126" s="17">
        <f t="shared" si="71"/>
        <v>0</v>
      </c>
      <c r="BL126" s="17">
        <f t="shared" si="71"/>
        <v>0</v>
      </c>
      <c r="BM126" s="17">
        <f t="shared" si="71"/>
        <v>0</v>
      </c>
      <c r="BN126" s="17">
        <f t="shared" si="71"/>
        <v>0</v>
      </c>
      <c r="BO126" s="17">
        <f t="shared" si="71"/>
        <v>0</v>
      </c>
      <c r="BP126" s="17">
        <f t="shared" si="71"/>
        <v>0</v>
      </c>
      <c r="BQ126" s="17">
        <f t="shared" si="71"/>
        <v>0</v>
      </c>
      <c r="BR126" s="17">
        <f t="shared" si="71"/>
        <v>0</v>
      </c>
      <c r="BS126" s="17">
        <f t="shared" si="71"/>
        <v>0</v>
      </c>
      <c r="BT126" s="17">
        <f t="shared" si="71"/>
        <v>0</v>
      </c>
      <c r="BU126" s="17">
        <f t="shared" ref="BU126:DC126" si="72">SUM(BU127:BU129)</f>
        <v>0</v>
      </c>
      <c r="BV126" s="17">
        <f t="shared" si="72"/>
        <v>0</v>
      </c>
      <c r="BW126" s="17">
        <f t="shared" si="72"/>
        <v>0</v>
      </c>
      <c r="BX126" s="17">
        <f t="shared" si="72"/>
        <v>0</v>
      </c>
      <c r="BY126" s="17">
        <f t="shared" si="72"/>
        <v>0</v>
      </c>
      <c r="BZ126" s="17">
        <f t="shared" si="72"/>
        <v>0</v>
      </c>
      <c r="CA126" s="17">
        <f t="shared" si="72"/>
        <v>0</v>
      </c>
      <c r="CB126" s="17">
        <f t="shared" si="72"/>
        <v>0</v>
      </c>
      <c r="CC126" s="17">
        <f t="shared" si="72"/>
        <v>0</v>
      </c>
      <c r="CD126" s="17">
        <f t="shared" si="72"/>
        <v>0</v>
      </c>
      <c r="CE126" s="17">
        <f t="shared" si="72"/>
        <v>0</v>
      </c>
      <c r="CF126" s="17">
        <f t="shared" si="72"/>
        <v>0</v>
      </c>
      <c r="CG126" s="17">
        <f t="shared" si="72"/>
        <v>0</v>
      </c>
      <c r="CH126" s="17">
        <f t="shared" si="72"/>
        <v>0</v>
      </c>
      <c r="CI126" s="17">
        <f t="shared" si="72"/>
        <v>0</v>
      </c>
      <c r="CJ126" s="17">
        <f t="shared" si="72"/>
        <v>0</v>
      </c>
      <c r="CK126" s="17">
        <f t="shared" si="72"/>
        <v>0</v>
      </c>
      <c r="CL126" s="17">
        <f t="shared" si="72"/>
        <v>0</v>
      </c>
      <c r="CM126" s="17">
        <f t="shared" si="72"/>
        <v>0</v>
      </c>
      <c r="CN126" s="17">
        <f t="shared" si="72"/>
        <v>0</v>
      </c>
      <c r="CO126" s="17">
        <f t="shared" si="72"/>
        <v>0</v>
      </c>
      <c r="CP126" s="17">
        <f t="shared" si="72"/>
        <v>0</v>
      </c>
      <c r="CQ126" s="17">
        <f t="shared" si="72"/>
        <v>0</v>
      </c>
      <c r="CR126" s="17">
        <f t="shared" si="72"/>
        <v>0</v>
      </c>
      <c r="CS126" s="17">
        <f t="shared" si="72"/>
        <v>0</v>
      </c>
      <c r="CT126" s="17">
        <f t="shared" si="72"/>
        <v>0</v>
      </c>
      <c r="CU126" s="17">
        <f t="shared" si="72"/>
        <v>0</v>
      </c>
      <c r="CV126" s="17">
        <f t="shared" si="72"/>
        <v>0</v>
      </c>
      <c r="CW126" s="17">
        <f t="shared" si="72"/>
        <v>0</v>
      </c>
      <c r="CX126" s="17">
        <f t="shared" si="72"/>
        <v>0</v>
      </c>
      <c r="CY126" s="17">
        <f t="shared" si="72"/>
        <v>0</v>
      </c>
      <c r="CZ126" s="17">
        <f t="shared" si="72"/>
        <v>0</v>
      </c>
      <c r="DA126" s="17">
        <f t="shared" si="72"/>
        <v>0</v>
      </c>
      <c r="DB126" s="17">
        <f t="shared" si="72"/>
        <v>0</v>
      </c>
      <c r="DC126" s="17">
        <f t="shared" si="72"/>
        <v>0</v>
      </c>
      <c r="DE126" s="71"/>
      <c r="DF126" s="71">
        <f t="shared" si="42"/>
        <v>0</v>
      </c>
    </row>
    <row r="127" spans="1:114" s="1" customFormat="1" ht="15" hidden="1" customHeight="1">
      <c r="A127" s="210">
        <v>117</v>
      </c>
      <c r="B127" s="10" t="str">
        <f>$B$126&amp;"1."</f>
        <v>L.2.1.</v>
      </c>
      <c r="C127" s="295"/>
      <c r="D127" s="33"/>
      <c r="E127" s="328"/>
      <c r="F127" s="106">
        <f>H127+NPV(SD,I127:INDEX(I127:DC127,PAL))</f>
        <v>0</v>
      </c>
      <c r="G127" s="53">
        <f>SUMIF($H$5:$DC$5,"&lt;="&amp;PAL,$H127:$DC127)</f>
        <v>0</v>
      </c>
      <c r="H127" s="280">
        <v>0</v>
      </c>
      <c r="I127" s="56">
        <v>0</v>
      </c>
      <c r="J127" s="56">
        <v>0</v>
      </c>
      <c r="K127" s="56">
        <v>0</v>
      </c>
      <c r="L127" s="56">
        <v>0</v>
      </c>
      <c r="M127" s="56">
        <v>0</v>
      </c>
      <c r="N127" s="56">
        <v>0</v>
      </c>
      <c r="O127" s="56">
        <v>0</v>
      </c>
      <c r="P127" s="56">
        <v>0</v>
      </c>
      <c r="Q127" s="56">
        <v>0</v>
      </c>
      <c r="R127" s="56">
        <v>0</v>
      </c>
      <c r="S127" s="56">
        <v>0</v>
      </c>
      <c r="T127" s="56">
        <v>0</v>
      </c>
      <c r="U127" s="56">
        <v>0</v>
      </c>
      <c r="V127" s="56">
        <v>0</v>
      </c>
      <c r="W127" s="56">
        <v>0</v>
      </c>
      <c r="X127" s="56">
        <v>0</v>
      </c>
      <c r="Y127" s="56">
        <v>0</v>
      </c>
      <c r="Z127" s="56">
        <v>0</v>
      </c>
      <c r="AA127" s="56">
        <v>0</v>
      </c>
      <c r="AB127" s="56">
        <v>0</v>
      </c>
      <c r="AC127" s="56">
        <v>0</v>
      </c>
      <c r="AD127" s="56">
        <v>0</v>
      </c>
      <c r="AE127" s="56">
        <v>0</v>
      </c>
      <c r="AF127" s="56">
        <v>0</v>
      </c>
      <c r="AG127" s="56">
        <v>0</v>
      </c>
      <c r="AH127" s="56">
        <v>0</v>
      </c>
      <c r="AI127" s="56">
        <v>0</v>
      </c>
      <c r="AJ127" s="56">
        <v>0</v>
      </c>
      <c r="AK127" s="56">
        <v>0</v>
      </c>
      <c r="AL127" s="56">
        <v>0</v>
      </c>
      <c r="AM127" s="56">
        <v>0</v>
      </c>
      <c r="AN127" s="56">
        <v>0</v>
      </c>
      <c r="AO127" s="56">
        <v>0</v>
      </c>
      <c r="AP127" s="56">
        <v>0</v>
      </c>
      <c r="AQ127" s="56">
        <v>0</v>
      </c>
      <c r="AR127" s="56">
        <v>0</v>
      </c>
      <c r="AS127" s="56">
        <v>0</v>
      </c>
      <c r="AT127" s="56">
        <v>0</v>
      </c>
      <c r="AU127" s="56">
        <v>0</v>
      </c>
      <c r="AV127" s="56">
        <v>0</v>
      </c>
      <c r="AW127" s="56">
        <v>0</v>
      </c>
      <c r="AX127" s="56">
        <v>0</v>
      </c>
      <c r="AY127" s="56">
        <v>0</v>
      </c>
      <c r="AZ127" s="56">
        <v>0</v>
      </c>
      <c r="BA127" s="56">
        <v>0</v>
      </c>
      <c r="BB127" s="56">
        <v>0</v>
      </c>
      <c r="BC127" s="56">
        <v>0</v>
      </c>
      <c r="BD127" s="56">
        <v>0</v>
      </c>
      <c r="BE127" s="56">
        <v>0</v>
      </c>
      <c r="BF127" s="56">
        <v>0</v>
      </c>
      <c r="BG127" s="56">
        <v>0</v>
      </c>
      <c r="BH127" s="56">
        <v>0</v>
      </c>
      <c r="BI127" s="56">
        <v>0</v>
      </c>
      <c r="BJ127" s="56">
        <v>0</v>
      </c>
      <c r="BK127" s="56">
        <v>0</v>
      </c>
      <c r="BL127" s="56">
        <v>0</v>
      </c>
      <c r="BM127" s="56">
        <v>0</v>
      </c>
      <c r="BN127" s="56">
        <v>0</v>
      </c>
      <c r="BO127" s="56">
        <v>0</v>
      </c>
      <c r="BP127" s="56">
        <v>0</v>
      </c>
      <c r="BQ127" s="56">
        <v>0</v>
      </c>
      <c r="BR127" s="56">
        <v>0</v>
      </c>
      <c r="BS127" s="56">
        <v>0</v>
      </c>
      <c r="BT127" s="56">
        <v>0</v>
      </c>
      <c r="BU127" s="56">
        <v>0</v>
      </c>
      <c r="BV127" s="56">
        <v>0</v>
      </c>
      <c r="BW127" s="56">
        <v>0</v>
      </c>
      <c r="BX127" s="56">
        <v>0</v>
      </c>
      <c r="BY127" s="56">
        <v>0</v>
      </c>
      <c r="BZ127" s="56">
        <v>0</v>
      </c>
      <c r="CA127" s="56">
        <v>0</v>
      </c>
      <c r="CB127" s="56">
        <v>0</v>
      </c>
      <c r="CC127" s="56">
        <v>0</v>
      </c>
      <c r="CD127" s="56">
        <v>0</v>
      </c>
      <c r="CE127" s="56">
        <v>0</v>
      </c>
      <c r="CF127" s="56">
        <v>0</v>
      </c>
      <c r="CG127" s="56">
        <v>0</v>
      </c>
      <c r="CH127" s="56">
        <v>0</v>
      </c>
      <c r="CI127" s="56">
        <v>0</v>
      </c>
      <c r="CJ127" s="56">
        <v>0</v>
      </c>
      <c r="CK127" s="56">
        <v>0</v>
      </c>
      <c r="CL127" s="56">
        <v>0</v>
      </c>
      <c r="CM127" s="56">
        <v>0</v>
      </c>
      <c r="CN127" s="56">
        <v>0</v>
      </c>
      <c r="CO127" s="56">
        <v>0</v>
      </c>
      <c r="CP127" s="56">
        <v>0</v>
      </c>
      <c r="CQ127" s="56">
        <v>0</v>
      </c>
      <c r="CR127" s="56">
        <v>0</v>
      </c>
      <c r="CS127" s="56">
        <v>0</v>
      </c>
      <c r="CT127" s="56">
        <v>0</v>
      </c>
      <c r="CU127" s="56">
        <v>0</v>
      </c>
      <c r="CV127" s="56">
        <v>0</v>
      </c>
      <c r="CW127" s="56">
        <v>0</v>
      </c>
      <c r="CX127" s="56">
        <v>0</v>
      </c>
      <c r="CY127" s="56">
        <v>0</v>
      </c>
      <c r="CZ127" s="56">
        <v>0</v>
      </c>
      <c r="DA127" s="56">
        <v>0</v>
      </c>
      <c r="DB127" s="56">
        <v>0</v>
      </c>
      <c r="DC127" s="56">
        <v>0</v>
      </c>
      <c r="DE127" s="71">
        <f t="shared" si="70"/>
        <v>0</v>
      </c>
      <c r="DF127" s="71">
        <f t="shared" si="42"/>
        <v>0</v>
      </c>
    </row>
    <row r="128" spans="1:114" s="1" customFormat="1" ht="15" hidden="1" customHeight="1">
      <c r="A128" s="210">
        <v>118</v>
      </c>
      <c r="B128" s="10" t="str">
        <f>$B$126&amp;"2."</f>
        <v>L.2.2.</v>
      </c>
      <c r="C128" s="295"/>
      <c r="D128" s="33"/>
      <c r="E128" s="328"/>
      <c r="F128" s="106">
        <f>H128+NPV(SD,I128:INDEX(I128:DC128,PAL))</f>
        <v>0</v>
      </c>
      <c r="G128" s="53">
        <f>SUMIF($H$5:$DC$5,"&lt;="&amp;PAL,$H128:$DC128)</f>
        <v>0</v>
      </c>
      <c r="H128" s="56">
        <v>0</v>
      </c>
      <c r="I128" s="56">
        <v>0</v>
      </c>
      <c r="J128" s="56">
        <v>0</v>
      </c>
      <c r="K128" s="56">
        <v>0</v>
      </c>
      <c r="L128" s="56">
        <v>0</v>
      </c>
      <c r="M128" s="56">
        <v>0</v>
      </c>
      <c r="N128" s="56">
        <v>0</v>
      </c>
      <c r="O128" s="56">
        <v>0</v>
      </c>
      <c r="P128" s="56">
        <v>0</v>
      </c>
      <c r="Q128" s="56">
        <v>0</v>
      </c>
      <c r="R128" s="56">
        <v>0</v>
      </c>
      <c r="S128" s="56">
        <v>0</v>
      </c>
      <c r="T128" s="56">
        <v>0</v>
      </c>
      <c r="U128" s="56">
        <v>0</v>
      </c>
      <c r="V128" s="56">
        <v>0</v>
      </c>
      <c r="W128" s="56">
        <v>0</v>
      </c>
      <c r="X128" s="56">
        <v>0</v>
      </c>
      <c r="Y128" s="56">
        <v>0</v>
      </c>
      <c r="Z128" s="56">
        <v>0</v>
      </c>
      <c r="AA128" s="56">
        <v>0</v>
      </c>
      <c r="AB128" s="56">
        <v>0</v>
      </c>
      <c r="AC128" s="56">
        <v>0</v>
      </c>
      <c r="AD128" s="56">
        <v>0</v>
      </c>
      <c r="AE128" s="56">
        <v>0</v>
      </c>
      <c r="AF128" s="56">
        <v>0</v>
      </c>
      <c r="AG128" s="56">
        <v>0</v>
      </c>
      <c r="AH128" s="56">
        <v>0</v>
      </c>
      <c r="AI128" s="56">
        <v>0</v>
      </c>
      <c r="AJ128" s="56">
        <v>0</v>
      </c>
      <c r="AK128" s="56">
        <v>0</v>
      </c>
      <c r="AL128" s="56">
        <v>0</v>
      </c>
      <c r="AM128" s="56">
        <v>0</v>
      </c>
      <c r="AN128" s="56">
        <v>0</v>
      </c>
      <c r="AO128" s="56">
        <v>0</v>
      </c>
      <c r="AP128" s="56">
        <v>0</v>
      </c>
      <c r="AQ128" s="56">
        <v>0</v>
      </c>
      <c r="AR128" s="56">
        <v>0</v>
      </c>
      <c r="AS128" s="56">
        <v>0</v>
      </c>
      <c r="AT128" s="56">
        <v>0</v>
      </c>
      <c r="AU128" s="56">
        <v>0</v>
      </c>
      <c r="AV128" s="56">
        <v>0</v>
      </c>
      <c r="AW128" s="56">
        <v>0</v>
      </c>
      <c r="AX128" s="56">
        <v>0</v>
      </c>
      <c r="AY128" s="56">
        <v>0</v>
      </c>
      <c r="AZ128" s="56">
        <v>0</v>
      </c>
      <c r="BA128" s="56">
        <v>0</v>
      </c>
      <c r="BB128" s="56">
        <v>0</v>
      </c>
      <c r="BC128" s="56">
        <v>0</v>
      </c>
      <c r="BD128" s="56">
        <v>0</v>
      </c>
      <c r="BE128" s="56">
        <v>0</v>
      </c>
      <c r="BF128" s="56">
        <v>0</v>
      </c>
      <c r="BG128" s="56">
        <v>0</v>
      </c>
      <c r="BH128" s="56">
        <v>0</v>
      </c>
      <c r="BI128" s="56">
        <v>0</v>
      </c>
      <c r="BJ128" s="56">
        <v>0</v>
      </c>
      <c r="BK128" s="56">
        <v>0</v>
      </c>
      <c r="BL128" s="56">
        <v>0</v>
      </c>
      <c r="BM128" s="56">
        <v>0</v>
      </c>
      <c r="BN128" s="56">
        <v>0</v>
      </c>
      <c r="BO128" s="56">
        <v>0</v>
      </c>
      <c r="BP128" s="56">
        <v>0</v>
      </c>
      <c r="BQ128" s="56">
        <v>0</v>
      </c>
      <c r="BR128" s="56">
        <v>0</v>
      </c>
      <c r="BS128" s="56">
        <v>0</v>
      </c>
      <c r="BT128" s="56">
        <v>0</v>
      </c>
      <c r="BU128" s="56">
        <v>0</v>
      </c>
      <c r="BV128" s="56">
        <v>0</v>
      </c>
      <c r="BW128" s="56">
        <v>0</v>
      </c>
      <c r="BX128" s="56">
        <v>0</v>
      </c>
      <c r="BY128" s="56">
        <v>0</v>
      </c>
      <c r="BZ128" s="56">
        <v>0</v>
      </c>
      <c r="CA128" s="56">
        <v>0</v>
      </c>
      <c r="CB128" s="56">
        <v>0</v>
      </c>
      <c r="CC128" s="56">
        <v>0</v>
      </c>
      <c r="CD128" s="56">
        <v>0</v>
      </c>
      <c r="CE128" s="56">
        <v>0</v>
      </c>
      <c r="CF128" s="56">
        <v>0</v>
      </c>
      <c r="CG128" s="56">
        <v>0</v>
      </c>
      <c r="CH128" s="56">
        <v>0</v>
      </c>
      <c r="CI128" s="56">
        <v>0</v>
      </c>
      <c r="CJ128" s="56">
        <v>0</v>
      </c>
      <c r="CK128" s="56">
        <v>0</v>
      </c>
      <c r="CL128" s="56">
        <v>0</v>
      </c>
      <c r="CM128" s="56">
        <v>0</v>
      </c>
      <c r="CN128" s="56">
        <v>0</v>
      </c>
      <c r="CO128" s="56">
        <v>0</v>
      </c>
      <c r="CP128" s="56">
        <v>0</v>
      </c>
      <c r="CQ128" s="56">
        <v>0</v>
      </c>
      <c r="CR128" s="56">
        <v>0</v>
      </c>
      <c r="CS128" s="56">
        <v>0</v>
      </c>
      <c r="CT128" s="56">
        <v>0</v>
      </c>
      <c r="CU128" s="56">
        <v>0</v>
      </c>
      <c r="CV128" s="56">
        <v>0</v>
      </c>
      <c r="CW128" s="56">
        <v>0</v>
      </c>
      <c r="CX128" s="56">
        <v>0</v>
      </c>
      <c r="CY128" s="56">
        <v>0</v>
      </c>
      <c r="CZ128" s="56">
        <v>0</v>
      </c>
      <c r="DA128" s="56">
        <v>0</v>
      </c>
      <c r="DB128" s="56">
        <v>0</v>
      </c>
      <c r="DC128" s="56">
        <v>0</v>
      </c>
      <c r="DE128" s="71">
        <f t="shared" si="70"/>
        <v>0</v>
      </c>
      <c r="DF128" s="71">
        <f t="shared" si="42"/>
        <v>0</v>
      </c>
    </row>
    <row r="129" spans="1:110" s="1" customFormat="1" ht="15" hidden="1" customHeight="1">
      <c r="A129" s="210">
        <v>119</v>
      </c>
      <c r="B129" s="10" t="str">
        <f>$B$126&amp;"3."</f>
        <v>L.2.3.</v>
      </c>
      <c r="C129" s="295"/>
      <c r="D129" s="33"/>
      <c r="E129" s="328"/>
      <c r="F129" s="106">
        <f>H129+NPV(SD,I129:INDEX(I129:DC129,PAL))</f>
        <v>0</v>
      </c>
      <c r="G129" s="53">
        <f>SUMIF($H$5:$DC$5,"&lt;="&amp;PAL,$H129:$DC129)</f>
        <v>0</v>
      </c>
      <c r="H129" s="56">
        <v>0</v>
      </c>
      <c r="I129" s="56">
        <v>0</v>
      </c>
      <c r="J129" s="56">
        <v>0</v>
      </c>
      <c r="K129" s="56">
        <v>0</v>
      </c>
      <c r="L129" s="56">
        <v>0</v>
      </c>
      <c r="M129" s="56">
        <v>0</v>
      </c>
      <c r="N129" s="56">
        <v>0</v>
      </c>
      <c r="O129" s="56">
        <v>0</v>
      </c>
      <c r="P129" s="56">
        <v>0</v>
      </c>
      <c r="Q129" s="56">
        <v>0</v>
      </c>
      <c r="R129" s="56">
        <v>0</v>
      </c>
      <c r="S129" s="56">
        <v>0</v>
      </c>
      <c r="T129" s="56">
        <v>0</v>
      </c>
      <c r="U129" s="56">
        <v>0</v>
      </c>
      <c r="V129" s="56">
        <v>0</v>
      </c>
      <c r="W129" s="56">
        <v>0</v>
      </c>
      <c r="X129" s="56">
        <v>0</v>
      </c>
      <c r="Y129" s="56">
        <v>0</v>
      </c>
      <c r="Z129" s="56">
        <v>0</v>
      </c>
      <c r="AA129" s="56">
        <v>0</v>
      </c>
      <c r="AB129" s="56">
        <v>0</v>
      </c>
      <c r="AC129" s="56">
        <v>0</v>
      </c>
      <c r="AD129" s="56">
        <v>0</v>
      </c>
      <c r="AE129" s="56">
        <v>0</v>
      </c>
      <c r="AF129" s="56">
        <v>0</v>
      </c>
      <c r="AG129" s="56">
        <v>0</v>
      </c>
      <c r="AH129" s="56">
        <v>0</v>
      </c>
      <c r="AI129" s="56">
        <v>0</v>
      </c>
      <c r="AJ129" s="56">
        <v>0</v>
      </c>
      <c r="AK129" s="56">
        <v>0</v>
      </c>
      <c r="AL129" s="56">
        <v>0</v>
      </c>
      <c r="AM129" s="56">
        <v>0</v>
      </c>
      <c r="AN129" s="56">
        <v>0</v>
      </c>
      <c r="AO129" s="56">
        <v>0</v>
      </c>
      <c r="AP129" s="56">
        <v>0</v>
      </c>
      <c r="AQ129" s="56">
        <v>0</v>
      </c>
      <c r="AR129" s="56">
        <v>0</v>
      </c>
      <c r="AS129" s="56">
        <v>0</v>
      </c>
      <c r="AT129" s="56">
        <v>0</v>
      </c>
      <c r="AU129" s="56">
        <v>0</v>
      </c>
      <c r="AV129" s="56">
        <v>0</v>
      </c>
      <c r="AW129" s="56">
        <v>0</v>
      </c>
      <c r="AX129" s="56">
        <v>0</v>
      </c>
      <c r="AY129" s="56">
        <v>0</v>
      </c>
      <c r="AZ129" s="56">
        <v>0</v>
      </c>
      <c r="BA129" s="56">
        <v>0</v>
      </c>
      <c r="BB129" s="56">
        <v>0</v>
      </c>
      <c r="BC129" s="56">
        <v>0</v>
      </c>
      <c r="BD129" s="56">
        <v>0</v>
      </c>
      <c r="BE129" s="56">
        <v>0</v>
      </c>
      <c r="BF129" s="56">
        <v>0</v>
      </c>
      <c r="BG129" s="56">
        <v>0</v>
      </c>
      <c r="BH129" s="56">
        <v>0</v>
      </c>
      <c r="BI129" s="56">
        <v>0</v>
      </c>
      <c r="BJ129" s="56">
        <v>0</v>
      </c>
      <c r="BK129" s="56">
        <v>0</v>
      </c>
      <c r="BL129" s="56">
        <v>0</v>
      </c>
      <c r="BM129" s="56">
        <v>0</v>
      </c>
      <c r="BN129" s="56">
        <v>0</v>
      </c>
      <c r="BO129" s="56">
        <v>0</v>
      </c>
      <c r="BP129" s="56">
        <v>0</v>
      </c>
      <c r="BQ129" s="56">
        <v>0</v>
      </c>
      <c r="BR129" s="56">
        <v>0</v>
      </c>
      <c r="BS129" s="56">
        <v>0</v>
      </c>
      <c r="BT129" s="56">
        <v>0</v>
      </c>
      <c r="BU129" s="56">
        <v>0</v>
      </c>
      <c r="BV129" s="56">
        <v>0</v>
      </c>
      <c r="BW129" s="56">
        <v>0</v>
      </c>
      <c r="BX129" s="56">
        <v>0</v>
      </c>
      <c r="BY129" s="56">
        <v>0</v>
      </c>
      <c r="BZ129" s="56">
        <v>0</v>
      </c>
      <c r="CA129" s="56">
        <v>0</v>
      </c>
      <c r="CB129" s="56">
        <v>0</v>
      </c>
      <c r="CC129" s="56">
        <v>0</v>
      </c>
      <c r="CD129" s="56">
        <v>0</v>
      </c>
      <c r="CE129" s="56">
        <v>0</v>
      </c>
      <c r="CF129" s="56">
        <v>0</v>
      </c>
      <c r="CG129" s="56">
        <v>0</v>
      </c>
      <c r="CH129" s="56">
        <v>0</v>
      </c>
      <c r="CI129" s="56">
        <v>0</v>
      </c>
      <c r="CJ129" s="56">
        <v>0</v>
      </c>
      <c r="CK129" s="56">
        <v>0</v>
      </c>
      <c r="CL129" s="56">
        <v>0</v>
      </c>
      <c r="CM129" s="56">
        <v>0</v>
      </c>
      <c r="CN129" s="56">
        <v>0</v>
      </c>
      <c r="CO129" s="56">
        <v>0</v>
      </c>
      <c r="CP129" s="56">
        <v>0</v>
      </c>
      <c r="CQ129" s="56">
        <v>0</v>
      </c>
      <c r="CR129" s="56">
        <v>0</v>
      </c>
      <c r="CS129" s="56">
        <v>0</v>
      </c>
      <c r="CT129" s="56">
        <v>0</v>
      </c>
      <c r="CU129" s="56">
        <v>0</v>
      </c>
      <c r="CV129" s="56">
        <v>0</v>
      </c>
      <c r="CW129" s="56">
        <v>0</v>
      </c>
      <c r="CX129" s="56">
        <v>0</v>
      </c>
      <c r="CY129" s="56">
        <v>0</v>
      </c>
      <c r="CZ129" s="56">
        <v>0</v>
      </c>
      <c r="DA129" s="56">
        <v>0</v>
      </c>
      <c r="DB129" s="56">
        <v>0</v>
      </c>
      <c r="DC129" s="56">
        <v>0</v>
      </c>
      <c r="DE129" s="71">
        <f t="shared" si="70"/>
        <v>0</v>
      </c>
      <c r="DF129" s="71">
        <f t="shared" si="42"/>
        <v>0</v>
      </c>
    </row>
    <row r="130" spans="1:110" s="1" customFormat="1" ht="20.25" customHeight="1">
      <c r="A130" s="304"/>
      <c r="B130" s="40"/>
      <c r="C130" s="265"/>
      <c r="D130" s="21"/>
      <c r="E130" s="69"/>
      <c r="F130" s="58"/>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DE130" s="71"/>
    </row>
    <row r="131" spans="1:110" s="1" customFormat="1" ht="20.25" hidden="1" customHeight="1">
      <c r="A131" s="304"/>
      <c r="B131" s="40"/>
      <c r="C131" s="265"/>
      <c r="D131" s="21"/>
      <c r="E131" s="69"/>
      <c r="F131" s="58"/>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DE131" s="71"/>
    </row>
  </sheetData>
  <sheetProtection algorithmName="SHA-512" hashValue="jofg8KJRLl2cTpxnAiCvhUNGUcov1StDIc6pni9pt27TLm0NxtTvTEKjmyAo8rY8xjKyfcDGXss9S9wyrQhp7A==" saltValue="swPdS6TlOOlEljgooudEOg==" spinCount="100000" sheet="1" objects="1" scenarios="1"/>
  <sortState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L108:DC110 H80:DC89 H79:J79 L79:DC79 AB34:DC36 H112:DC115 X106:DC107 H95:DC100 H37:DC56 H7:DC33 H58:DC78 P57:DC57">
    <cfRule type="containsBlanks" dxfId="105" priority="20">
      <formula>LEN(TRIM(H7))=0</formula>
    </cfRule>
  </conditionalFormatting>
  <conditionalFormatting sqref="H116:DC129">
    <cfRule type="containsBlanks" dxfId="104" priority="16">
      <formula>LEN(TRIM(H116))=0</formula>
    </cfRule>
  </conditionalFormatting>
  <conditionalFormatting sqref="H90:DC94">
    <cfRule type="containsBlanks" dxfId="103" priority="14">
      <formula>LEN(TRIM(H90))=0</formula>
    </cfRule>
  </conditionalFormatting>
  <conditionalFormatting sqref="H111 H108:K110 X101:DC102 J106:W107 H103:DC105">
    <cfRule type="containsBlanks" dxfId="102" priority="13">
      <formula>LEN(TRIM(H101))=0</formula>
    </cfRule>
  </conditionalFormatting>
  <conditionalFormatting sqref="H34:AA36">
    <cfRule type="containsBlanks" dxfId="101" priority="12">
      <formula>LEN(TRIM(H34))=0</formula>
    </cfRule>
  </conditionalFormatting>
  <conditionalFormatting sqref="K79">
    <cfRule type="containsBlanks" dxfId="100" priority="11">
      <formula>LEN(TRIM(K79))=0</formula>
    </cfRule>
  </conditionalFormatting>
  <conditionalFormatting sqref="I111:DC111">
    <cfRule type="containsBlanks" dxfId="99" priority="10">
      <formula>LEN(TRIM(I111))=0</formula>
    </cfRule>
  </conditionalFormatting>
  <conditionalFormatting sqref="F7">
    <cfRule type="containsBlanks" dxfId="98" priority="8">
      <formula>LEN(TRIM(F7))=0</formula>
    </cfRule>
  </conditionalFormatting>
  <conditionalFormatting sqref="F8">
    <cfRule type="containsBlanks" dxfId="97" priority="7">
      <formula>LEN(TRIM(F8))=0</formula>
    </cfRule>
  </conditionalFormatting>
  <conditionalFormatting sqref="D106:F110">
    <cfRule type="expression" dxfId="96" priority="5">
      <formula>AND($F106&lt;&gt;0,$E106="")</formula>
    </cfRule>
  </conditionalFormatting>
  <conditionalFormatting sqref="I115:DC115">
    <cfRule type="containsBlanks" dxfId="95" priority="4">
      <formula>LEN(TRIM(I115))=0</formula>
    </cfRule>
  </conditionalFormatting>
  <conditionalFormatting sqref="H106:I107">
    <cfRule type="containsBlanks" dxfId="94" priority="3">
      <formula>LEN(TRIM(H106))=0</formula>
    </cfRule>
  </conditionalFormatting>
  <conditionalFormatting sqref="H101:W102">
    <cfRule type="containsBlanks" dxfId="93" priority="2">
      <formula>LEN(TRIM(H101))=0</formula>
    </cfRule>
  </conditionalFormatting>
  <conditionalFormatting sqref="H57:O57">
    <cfRule type="containsBlanks" dxfId="92" priority="1">
      <formula>LEN(TRIM(H57))=0</formula>
    </cfRule>
  </conditionalFormatting>
  <dataValidations disablePrompts="1" count="6">
    <dataValidation allowBlank="1" promptTitle="Finansiniai veiklos srautai" prompt="Nurodomi finansiniai srautai realia verte, t.y. laikant, kad nėra infliacijos. Nominalus alternatyvos biudžetas, t.y. su infliacija, automatiškai apskaičiuojamas sekančioje lentelėje." sqref="C7"/>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dataValidation allowBlank="1" promptTitle="Finansiniai srautai" prompt="Nurodomi finansiniai srautai realia verte, t.y. laikant, kad nėra infliacijos. Nominalus alternatyvos biudžetas, t.y. su infliacija, automatiškai apskaičiuojamas sekančioje lentelėje." sqref="D7:E7"/>
    <dataValidation allowBlank="1" sqref="C12:C19"/>
    <dataValidation type="list" allowBlank="1" showInputMessage="1" showErrorMessage="1" sqref="C127:C129">
      <formula1>Zalos</formula1>
    </dataValidation>
    <dataValidation type="list" allowBlank="1" showInputMessage="1" showErrorMessage="1" sqref="C119:C125">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182880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83820</xdr:colOff>
                    <xdr:row>10</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83820</xdr:colOff>
                    <xdr:row>21</xdr:row>
                    <xdr:rowOff>22860</xdr:rowOff>
                  </from>
                  <to>
                    <xdr:col>0</xdr:col>
                    <xdr:colOff>213360</xdr:colOff>
                    <xdr:row>43</xdr:row>
                    <xdr:rowOff>137160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83820</xdr:colOff>
                    <xdr:row>32</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7620</xdr:colOff>
                    <xdr:row>8</xdr:row>
                    <xdr:rowOff>7620</xdr:rowOff>
                  </from>
                  <to>
                    <xdr:col>3</xdr:col>
                    <xdr:colOff>297180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22860</xdr:colOff>
                    <xdr:row>110</xdr:row>
                    <xdr:rowOff>7620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Data1!$K$2:$K$6</xm:f>
          </x14:formula1>
          <xm:sqref>E79:E88 E90:E99 E23:E32 E34:E43 E46:E55 E57:E66 E68:E77 E12:E21</xm:sqref>
        </x14:dataValidation>
        <x14:dataValidation type="list" allowBlank="1" showInputMessage="1" showErrorMessage="1">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1">
    <pageSetUpPr fitToPage="1"/>
  </sheetPr>
  <dimension ref="A1:DI131"/>
  <sheetViews>
    <sheetView showGridLines="0" showRowColHeaders="0" zoomScale="90" zoomScaleNormal="90" workbookViewId="0">
      <pane xSplit="7" ySplit="6" topLeftCell="H7" activePane="bottomRight" state="frozenSplit"/>
      <selection activeCell="J29" sqref="J29"/>
      <selection pane="topRight" activeCell="J29" sqref="J29"/>
      <selection pane="bottomLeft" activeCell="J29" sqref="J29"/>
      <selection pane="bottomRight"/>
    </sheetView>
  </sheetViews>
  <sheetFormatPr defaultColWidth="0" defaultRowHeight="0" customHeight="1" zeroHeight="1"/>
  <cols>
    <col min="1" max="1" width="3.6640625" style="302" customWidth="1"/>
    <col min="2" max="2" width="6.5546875" style="278" customWidth="1"/>
    <col min="3" max="3" width="65.88671875" style="257" customWidth="1"/>
    <col min="4" max="4" width="4.5546875" style="278" customWidth="1"/>
    <col min="5" max="5" width="16" style="323" customWidth="1"/>
    <col min="6" max="7" width="16.33203125" style="278" customWidth="1"/>
    <col min="8" max="28" width="13.6640625" style="278" customWidth="1"/>
    <col min="29" max="107" width="13.6640625" style="278" hidden="1" customWidth="1"/>
    <col min="108" max="108" width="9.109375" style="278" customWidth="1"/>
    <col min="109" max="109" width="9.109375" style="71" hidden="1" customWidth="1"/>
    <col min="110" max="111" width="9.109375" style="278" hidden="1" customWidth="1"/>
    <col min="112" max="112" width="13.6640625" style="278" hidden="1" customWidth="1"/>
    <col min="113" max="113" width="0" style="278" hidden="1" customWidth="1"/>
    <col min="114" max="16384" width="0" style="278" hidden="1"/>
  </cols>
  <sheetData>
    <row r="1" spans="1:112" ht="9" customHeight="1"/>
    <row r="2" spans="1:112" ht="14.4">
      <c r="B2" s="309" t="s">
        <v>164</v>
      </c>
      <c r="C2" s="310"/>
    </row>
    <row r="3" spans="1:112" ht="14.4">
      <c r="B3" s="312" t="str">
        <f>IF(INDEX(A2_pav,1,1)=0,"",INDEX(A2_pav,1,1))</f>
        <v/>
      </c>
      <c r="C3" s="313"/>
      <c r="D3" s="313"/>
      <c r="E3" s="314"/>
      <c r="F3" s="311"/>
      <c r="G3" s="257"/>
    </row>
    <row r="4" spans="1:112" ht="15" customHeight="1">
      <c r="B4" s="215"/>
      <c r="C4" s="215"/>
      <c r="D4" s="15"/>
      <c r="E4" s="327"/>
      <c r="F4" s="15"/>
      <c r="G4" s="261"/>
    </row>
    <row r="5" spans="1:112" ht="14.4">
      <c r="B5" s="213" t="s">
        <v>206</v>
      </c>
      <c r="C5" s="254"/>
      <c r="F5" s="631" t="s">
        <v>32</v>
      </c>
      <c r="G5" s="632"/>
      <c r="H5" s="51">
        <v>0</v>
      </c>
      <c r="I5" s="51">
        <v>1</v>
      </c>
      <c r="J5" s="51">
        <v>2</v>
      </c>
      <c r="K5" s="51">
        <v>3</v>
      </c>
      <c r="L5" s="51">
        <v>4</v>
      </c>
      <c r="M5" s="51">
        <v>5</v>
      </c>
      <c r="N5" s="51">
        <v>6</v>
      </c>
      <c r="O5" s="51">
        <v>7</v>
      </c>
      <c r="P5" s="51">
        <v>8</v>
      </c>
      <c r="Q5" s="51">
        <v>9</v>
      </c>
      <c r="R5" s="51">
        <v>10</v>
      </c>
      <c r="S5" s="51">
        <v>11</v>
      </c>
      <c r="T5" s="51">
        <v>12</v>
      </c>
      <c r="U5" s="51">
        <v>13</v>
      </c>
      <c r="V5" s="51">
        <v>14</v>
      </c>
      <c r="W5" s="51">
        <v>15</v>
      </c>
      <c r="X5" s="51">
        <v>16</v>
      </c>
      <c r="Y5" s="51">
        <v>17</v>
      </c>
      <c r="Z5" s="51">
        <v>18</v>
      </c>
      <c r="AA5" s="51">
        <v>19</v>
      </c>
      <c r="AB5" s="51">
        <v>20</v>
      </c>
      <c r="AC5" s="51">
        <v>21</v>
      </c>
      <c r="AD5" s="51">
        <v>22</v>
      </c>
      <c r="AE5" s="51">
        <v>23</v>
      </c>
      <c r="AF5" s="51">
        <v>24</v>
      </c>
      <c r="AG5" s="51">
        <v>25</v>
      </c>
      <c r="AH5" s="51">
        <v>26</v>
      </c>
      <c r="AI5" s="51">
        <v>27</v>
      </c>
      <c r="AJ5" s="51">
        <v>28</v>
      </c>
      <c r="AK5" s="51">
        <v>29</v>
      </c>
      <c r="AL5" s="51">
        <v>30</v>
      </c>
      <c r="AM5" s="51">
        <v>31</v>
      </c>
      <c r="AN5" s="51">
        <v>32</v>
      </c>
      <c r="AO5" s="51">
        <v>33</v>
      </c>
      <c r="AP5" s="51">
        <v>34</v>
      </c>
      <c r="AQ5" s="51">
        <v>35</v>
      </c>
      <c r="AR5" s="51">
        <v>36</v>
      </c>
      <c r="AS5" s="51">
        <v>37</v>
      </c>
      <c r="AT5" s="51">
        <v>38</v>
      </c>
      <c r="AU5" s="51">
        <v>39</v>
      </c>
      <c r="AV5" s="51">
        <v>40</v>
      </c>
      <c r="AW5" s="51">
        <v>41</v>
      </c>
      <c r="AX5" s="51">
        <v>42</v>
      </c>
      <c r="AY5" s="51">
        <v>43</v>
      </c>
      <c r="AZ5" s="51">
        <v>44</v>
      </c>
      <c r="BA5" s="51">
        <v>45</v>
      </c>
      <c r="BB5" s="51">
        <v>46</v>
      </c>
      <c r="BC5" s="51">
        <v>47</v>
      </c>
      <c r="BD5" s="51">
        <v>48</v>
      </c>
      <c r="BE5" s="51">
        <v>49</v>
      </c>
      <c r="BF5" s="51">
        <v>50</v>
      </c>
      <c r="BG5" s="51">
        <v>51</v>
      </c>
      <c r="BH5" s="51">
        <v>52</v>
      </c>
      <c r="BI5" s="51">
        <v>53</v>
      </c>
      <c r="BJ5" s="51">
        <v>54</v>
      </c>
      <c r="BK5" s="51">
        <v>55</v>
      </c>
      <c r="BL5" s="51">
        <v>56</v>
      </c>
      <c r="BM5" s="51">
        <v>57</v>
      </c>
      <c r="BN5" s="51">
        <v>58</v>
      </c>
      <c r="BO5" s="51">
        <v>59</v>
      </c>
      <c r="BP5" s="51">
        <v>60</v>
      </c>
      <c r="BQ5" s="51">
        <v>61</v>
      </c>
      <c r="BR5" s="51">
        <v>62</v>
      </c>
      <c r="BS5" s="51">
        <v>63</v>
      </c>
      <c r="BT5" s="51">
        <v>64</v>
      </c>
      <c r="BU5" s="51">
        <v>65</v>
      </c>
      <c r="BV5" s="51">
        <v>66</v>
      </c>
      <c r="BW5" s="51">
        <v>67</v>
      </c>
      <c r="BX5" s="51">
        <v>68</v>
      </c>
      <c r="BY5" s="51">
        <v>69</v>
      </c>
      <c r="BZ5" s="51">
        <v>70</v>
      </c>
      <c r="CA5" s="51">
        <v>71</v>
      </c>
      <c r="CB5" s="51">
        <v>72</v>
      </c>
      <c r="CC5" s="51">
        <v>73</v>
      </c>
      <c r="CD5" s="51">
        <v>74</v>
      </c>
      <c r="CE5" s="51">
        <v>75</v>
      </c>
      <c r="CF5" s="51">
        <v>76</v>
      </c>
      <c r="CG5" s="51">
        <v>77</v>
      </c>
      <c r="CH5" s="51">
        <v>78</v>
      </c>
      <c r="CI5" s="51">
        <v>79</v>
      </c>
      <c r="CJ5" s="51">
        <v>80</v>
      </c>
      <c r="CK5" s="51">
        <v>81</v>
      </c>
      <c r="CL5" s="51">
        <v>82</v>
      </c>
      <c r="CM5" s="51">
        <v>83</v>
      </c>
      <c r="CN5" s="51">
        <v>84</v>
      </c>
      <c r="CO5" s="51">
        <v>85</v>
      </c>
      <c r="CP5" s="51">
        <v>86</v>
      </c>
      <c r="CQ5" s="51">
        <v>87</v>
      </c>
      <c r="CR5" s="51">
        <v>88</v>
      </c>
      <c r="CS5" s="51">
        <v>89</v>
      </c>
      <c r="CT5" s="51">
        <v>90</v>
      </c>
      <c r="CU5" s="51">
        <v>91</v>
      </c>
      <c r="CV5" s="51">
        <v>92</v>
      </c>
      <c r="CW5" s="51">
        <v>93</v>
      </c>
      <c r="CX5" s="51">
        <v>94</v>
      </c>
      <c r="CY5" s="51">
        <v>95</v>
      </c>
      <c r="CZ5" s="51">
        <v>96</v>
      </c>
      <c r="DA5" s="51">
        <v>97</v>
      </c>
      <c r="DB5" s="51">
        <v>98</v>
      </c>
      <c r="DC5" s="51">
        <v>99</v>
      </c>
    </row>
    <row r="6" spans="1:112" s="60" customFormat="1" ht="32.25" customHeight="1">
      <c r="A6" s="303"/>
      <c r="B6" s="306" t="s">
        <v>3</v>
      </c>
      <c r="C6" s="307" t="s">
        <v>161</v>
      </c>
      <c r="D6" s="307"/>
      <c r="E6" s="325" t="s">
        <v>210</v>
      </c>
      <c r="F6" s="307" t="s">
        <v>34</v>
      </c>
      <c r="G6" s="306" t="s">
        <v>33</v>
      </c>
      <c r="H6" s="306" t="str">
        <f ca="1">IF(PVP="",TEXT(TODAY(),"yyyy"),TEXT(PVP,"yyyy"))</f>
        <v>2023</v>
      </c>
      <c r="I6" s="306">
        <f ca="1">$H$6+I5</f>
        <v>2024</v>
      </c>
      <c r="J6" s="306">
        <f t="shared" ref="J6:BU6" ca="1" si="0">$H$6+J5</f>
        <v>2025</v>
      </c>
      <c r="K6" s="306">
        <f t="shared" ca="1" si="0"/>
        <v>2026</v>
      </c>
      <c r="L6" s="306">
        <f t="shared" ca="1" si="0"/>
        <v>2027</v>
      </c>
      <c r="M6" s="306">
        <f t="shared" ca="1" si="0"/>
        <v>2028</v>
      </c>
      <c r="N6" s="306">
        <f t="shared" ca="1" si="0"/>
        <v>2029</v>
      </c>
      <c r="O6" s="306">
        <f t="shared" ca="1" si="0"/>
        <v>2030</v>
      </c>
      <c r="P6" s="306">
        <f t="shared" ca="1" si="0"/>
        <v>2031</v>
      </c>
      <c r="Q6" s="306">
        <f t="shared" ca="1" si="0"/>
        <v>2032</v>
      </c>
      <c r="R6" s="306">
        <f t="shared" ca="1" si="0"/>
        <v>2033</v>
      </c>
      <c r="S6" s="306">
        <f t="shared" ca="1" si="0"/>
        <v>2034</v>
      </c>
      <c r="T6" s="306">
        <f t="shared" ca="1" si="0"/>
        <v>2035</v>
      </c>
      <c r="U6" s="306">
        <f t="shared" ca="1" si="0"/>
        <v>2036</v>
      </c>
      <c r="V6" s="306">
        <f t="shared" ca="1" si="0"/>
        <v>2037</v>
      </c>
      <c r="W6" s="306">
        <f t="shared" ca="1" si="0"/>
        <v>2038</v>
      </c>
      <c r="X6" s="306">
        <f t="shared" ca="1" si="0"/>
        <v>2039</v>
      </c>
      <c r="Y6" s="306">
        <f t="shared" ca="1" si="0"/>
        <v>2040</v>
      </c>
      <c r="Z6" s="306">
        <f t="shared" ca="1" si="0"/>
        <v>2041</v>
      </c>
      <c r="AA6" s="306">
        <f t="shared" ca="1" si="0"/>
        <v>2042</v>
      </c>
      <c r="AB6" s="306">
        <f t="shared" ca="1" si="0"/>
        <v>2043</v>
      </c>
      <c r="AC6" s="306">
        <f t="shared" ca="1" si="0"/>
        <v>2044</v>
      </c>
      <c r="AD6" s="306">
        <f t="shared" ca="1" si="0"/>
        <v>2045</v>
      </c>
      <c r="AE6" s="306">
        <f t="shared" ca="1" si="0"/>
        <v>2046</v>
      </c>
      <c r="AF6" s="306">
        <f t="shared" ca="1" si="0"/>
        <v>2047</v>
      </c>
      <c r="AG6" s="306">
        <f t="shared" ca="1" si="0"/>
        <v>2048</v>
      </c>
      <c r="AH6" s="306">
        <f t="shared" ca="1" si="0"/>
        <v>2049</v>
      </c>
      <c r="AI6" s="306">
        <f t="shared" ca="1" si="0"/>
        <v>2050</v>
      </c>
      <c r="AJ6" s="306">
        <f t="shared" ca="1" si="0"/>
        <v>2051</v>
      </c>
      <c r="AK6" s="306">
        <f t="shared" ca="1" si="0"/>
        <v>2052</v>
      </c>
      <c r="AL6" s="306">
        <f t="shared" ca="1" si="0"/>
        <v>2053</v>
      </c>
      <c r="AM6" s="306">
        <f t="shared" ca="1" si="0"/>
        <v>2054</v>
      </c>
      <c r="AN6" s="306">
        <f t="shared" ca="1" si="0"/>
        <v>2055</v>
      </c>
      <c r="AO6" s="306">
        <f t="shared" ca="1" si="0"/>
        <v>2056</v>
      </c>
      <c r="AP6" s="306">
        <f t="shared" ca="1" si="0"/>
        <v>2057</v>
      </c>
      <c r="AQ6" s="306">
        <f t="shared" ca="1" si="0"/>
        <v>2058</v>
      </c>
      <c r="AR6" s="306">
        <f t="shared" ca="1" si="0"/>
        <v>2059</v>
      </c>
      <c r="AS6" s="306">
        <f t="shared" ca="1" si="0"/>
        <v>2060</v>
      </c>
      <c r="AT6" s="306">
        <f t="shared" ca="1" si="0"/>
        <v>2061</v>
      </c>
      <c r="AU6" s="306">
        <f t="shared" ca="1" si="0"/>
        <v>2062</v>
      </c>
      <c r="AV6" s="306">
        <f t="shared" ca="1" si="0"/>
        <v>2063</v>
      </c>
      <c r="AW6" s="306">
        <f t="shared" ca="1" si="0"/>
        <v>2064</v>
      </c>
      <c r="AX6" s="306">
        <f t="shared" ca="1" si="0"/>
        <v>2065</v>
      </c>
      <c r="AY6" s="306">
        <f t="shared" ca="1" si="0"/>
        <v>2066</v>
      </c>
      <c r="AZ6" s="306">
        <f t="shared" ca="1" si="0"/>
        <v>2067</v>
      </c>
      <c r="BA6" s="306">
        <f t="shared" ca="1" si="0"/>
        <v>2068</v>
      </c>
      <c r="BB6" s="306">
        <f t="shared" ca="1" si="0"/>
        <v>2069</v>
      </c>
      <c r="BC6" s="306">
        <f t="shared" ca="1" si="0"/>
        <v>2070</v>
      </c>
      <c r="BD6" s="306">
        <f t="shared" ca="1" si="0"/>
        <v>2071</v>
      </c>
      <c r="BE6" s="306">
        <f t="shared" ca="1" si="0"/>
        <v>2072</v>
      </c>
      <c r="BF6" s="306">
        <f t="shared" ca="1" si="0"/>
        <v>2073</v>
      </c>
      <c r="BG6" s="306">
        <f t="shared" ca="1" si="0"/>
        <v>2074</v>
      </c>
      <c r="BH6" s="306">
        <f t="shared" ca="1" si="0"/>
        <v>2075</v>
      </c>
      <c r="BI6" s="306">
        <f t="shared" ca="1" si="0"/>
        <v>2076</v>
      </c>
      <c r="BJ6" s="306">
        <f t="shared" ca="1" si="0"/>
        <v>2077</v>
      </c>
      <c r="BK6" s="306">
        <f t="shared" ca="1" si="0"/>
        <v>2078</v>
      </c>
      <c r="BL6" s="306">
        <f t="shared" ca="1" si="0"/>
        <v>2079</v>
      </c>
      <c r="BM6" s="306">
        <f t="shared" ca="1" si="0"/>
        <v>2080</v>
      </c>
      <c r="BN6" s="306">
        <f t="shared" ca="1" si="0"/>
        <v>2081</v>
      </c>
      <c r="BO6" s="306">
        <f t="shared" ca="1" si="0"/>
        <v>2082</v>
      </c>
      <c r="BP6" s="306">
        <f t="shared" ca="1" si="0"/>
        <v>2083</v>
      </c>
      <c r="BQ6" s="306">
        <f t="shared" ca="1" si="0"/>
        <v>2084</v>
      </c>
      <c r="BR6" s="306">
        <f t="shared" ca="1" si="0"/>
        <v>2085</v>
      </c>
      <c r="BS6" s="306">
        <f t="shared" ca="1" si="0"/>
        <v>2086</v>
      </c>
      <c r="BT6" s="306">
        <f t="shared" ca="1" si="0"/>
        <v>2087</v>
      </c>
      <c r="BU6" s="306">
        <f t="shared" ca="1" si="0"/>
        <v>2088</v>
      </c>
      <c r="BV6" s="306">
        <f t="shared" ref="BV6:DC6" ca="1" si="1">$H$6+BV5</f>
        <v>2089</v>
      </c>
      <c r="BW6" s="306">
        <f t="shared" ca="1" si="1"/>
        <v>2090</v>
      </c>
      <c r="BX6" s="306">
        <f t="shared" ca="1" si="1"/>
        <v>2091</v>
      </c>
      <c r="BY6" s="306">
        <f t="shared" ca="1" si="1"/>
        <v>2092</v>
      </c>
      <c r="BZ6" s="306">
        <f t="shared" ca="1" si="1"/>
        <v>2093</v>
      </c>
      <c r="CA6" s="306">
        <f t="shared" ca="1" si="1"/>
        <v>2094</v>
      </c>
      <c r="CB6" s="306">
        <f t="shared" ca="1" si="1"/>
        <v>2095</v>
      </c>
      <c r="CC6" s="306">
        <f t="shared" ca="1" si="1"/>
        <v>2096</v>
      </c>
      <c r="CD6" s="306">
        <f t="shared" ca="1" si="1"/>
        <v>2097</v>
      </c>
      <c r="CE6" s="306">
        <f t="shared" ca="1" si="1"/>
        <v>2098</v>
      </c>
      <c r="CF6" s="306">
        <f t="shared" ca="1" si="1"/>
        <v>2099</v>
      </c>
      <c r="CG6" s="306">
        <f t="shared" ca="1" si="1"/>
        <v>2100</v>
      </c>
      <c r="CH6" s="306">
        <f t="shared" ca="1" si="1"/>
        <v>2101</v>
      </c>
      <c r="CI6" s="306">
        <f t="shared" ca="1" si="1"/>
        <v>2102</v>
      </c>
      <c r="CJ6" s="306">
        <f t="shared" ca="1" si="1"/>
        <v>2103</v>
      </c>
      <c r="CK6" s="306">
        <f t="shared" ca="1" si="1"/>
        <v>2104</v>
      </c>
      <c r="CL6" s="306">
        <f t="shared" ca="1" si="1"/>
        <v>2105</v>
      </c>
      <c r="CM6" s="306">
        <f t="shared" ca="1" si="1"/>
        <v>2106</v>
      </c>
      <c r="CN6" s="306">
        <f t="shared" ca="1" si="1"/>
        <v>2107</v>
      </c>
      <c r="CO6" s="306">
        <f t="shared" ca="1" si="1"/>
        <v>2108</v>
      </c>
      <c r="CP6" s="306">
        <f t="shared" ca="1" si="1"/>
        <v>2109</v>
      </c>
      <c r="CQ6" s="306">
        <f t="shared" ca="1" si="1"/>
        <v>2110</v>
      </c>
      <c r="CR6" s="306">
        <f t="shared" ca="1" si="1"/>
        <v>2111</v>
      </c>
      <c r="CS6" s="306">
        <f t="shared" ca="1" si="1"/>
        <v>2112</v>
      </c>
      <c r="CT6" s="306">
        <f t="shared" ca="1" si="1"/>
        <v>2113</v>
      </c>
      <c r="CU6" s="306">
        <f t="shared" ca="1" si="1"/>
        <v>2114</v>
      </c>
      <c r="CV6" s="306">
        <f t="shared" ca="1" si="1"/>
        <v>2115</v>
      </c>
      <c r="CW6" s="306">
        <f t="shared" ca="1" si="1"/>
        <v>2116</v>
      </c>
      <c r="CX6" s="306">
        <f t="shared" ca="1" si="1"/>
        <v>2117</v>
      </c>
      <c r="CY6" s="306">
        <f t="shared" ca="1" si="1"/>
        <v>2118</v>
      </c>
      <c r="CZ6" s="306">
        <f t="shared" ca="1" si="1"/>
        <v>2119</v>
      </c>
      <c r="DA6" s="306">
        <f t="shared" ca="1" si="1"/>
        <v>2120</v>
      </c>
      <c r="DB6" s="306">
        <f t="shared" ca="1" si="1"/>
        <v>2121</v>
      </c>
      <c r="DC6" s="306">
        <f t="shared" ca="1" si="1"/>
        <v>2122</v>
      </c>
      <c r="DE6" s="72">
        <f>SUM(DE7:DE117)</f>
        <v>0</v>
      </c>
      <c r="DF6" s="72">
        <f>SUM(DF7:DF117)</f>
        <v>0</v>
      </c>
      <c r="DG6" s="60" t="s">
        <v>231</v>
      </c>
      <c r="DH6" s="60" t="s">
        <v>253</v>
      </c>
    </row>
    <row r="7" spans="1:112" ht="14.4">
      <c r="B7" s="263" t="s">
        <v>17</v>
      </c>
      <c r="C7" s="266" t="s">
        <v>39</v>
      </c>
      <c r="D7" s="263"/>
      <c r="E7" s="328"/>
      <c r="F7" s="279">
        <f>F8+F9+F89-F100+F111</f>
        <v>0</v>
      </c>
      <c r="G7" s="279">
        <f>SUMIF($H$5:$DC$5,"&lt;="&amp;PAL,$H7:$DC7)</f>
        <v>0</v>
      </c>
      <c r="H7" s="279">
        <f>H8+H9+H89-H100-H111</f>
        <v>0</v>
      </c>
      <c r="I7" s="279">
        <f t="shared" ref="I7:BT7" si="2">I8+I9+I89-I100-I111</f>
        <v>0</v>
      </c>
      <c r="J7" s="279">
        <f t="shared" si="2"/>
        <v>0</v>
      </c>
      <c r="K7" s="279">
        <f t="shared" si="2"/>
        <v>0</v>
      </c>
      <c r="L7" s="279">
        <f t="shared" si="2"/>
        <v>0</v>
      </c>
      <c r="M7" s="279">
        <f t="shared" si="2"/>
        <v>0</v>
      </c>
      <c r="N7" s="279">
        <f t="shared" si="2"/>
        <v>0</v>
      </c>
      <c r="O7" s="279">
        <f t="shared" si="2"/>
        <v>0</v>
      </c>
      <c r="P7" s="279">
        <f t="shared" si="2"/>
        <v>0</v>
      </c>
      <c r="Q7" s="279">
        <f t="shared" si="2"/>
        <v>0</v>
      </c>
      <c r="R7" s="279">
        <f t="shared" si="2"/>
        <v>0</v>
      </c>
      <c r="S7" s="279">
        <f t="shared" si="2"/>
        <v>0</v>
      </c>
      <c r="T7" s="279">
        <f t="shared" si="2"/>
        <v>0</v>
      </c>
      <c r="U7" s="279">
        <f t="shared" si="2"/>
        <v>0</v>
      </c>
      <c r="V7" s="279">
        <f t="shared" si="2"/>
        <v>0</v>
      </c>
      <c r="W7" s="279">
        <f t="shared" si="2"/>
        <v>0</v>
      </c>
      <c r="X7" s="279">
        <f t="shared" si="2"/>
        <v>0</v>
      </c>
      <c r="Y7" s="279">
        <f t="shared" si="2"/>
        <v>0</v>
      </c>
      <c r="Z7" s="279">
        <f t="shared" si="2"/>
        <v>0</v>
      </c>
      <c r="AA7" s="279">
        <f t="shared" si="2"/>
        <v>0</v>
      </c>
      <c r="AB7" s="279">
        <f t="shared" si="2"/>
        <v>0</v>
      </c>
      <c r="AC7" s="279">
        <f t="shared" si="2"/>
        <v>0</v>
      </c>
      <c r="AD7" s="279">
        <f t="shared" si="2"/>
        <v>0</v>
      </c>
      <c r="AE7" s="279">
        <f t="shared" si="2"/>
        <v>0</v>
      </c>
      <c r="AF7" s="279">
        <f t="shared" si="2"/>
        <v>0</v>
      </c>
      <c r="AG7" s="279">
        <f t="shared" si="2"/>
        <v>0</v>
      </c>
      <c r="AH7" s="279">
        <f t="shared" si="2"/>
        <v>0</v>
      </c>
      <c r="AI7" s="279">
        <f t="shared" si="2"/>
        <v>0</v>
      </c>
      <c r="AJ7" s="279">
        <f t="shared" si="2"/>
        <v>0</v>
      </c>
      <c r="AK7" s="279">
        <f t="shared" si="2"/>
        <v>0</v>
      </c>
      <c r="AL7" s="279">
        <f t="shared" si="2"/>
        <v>0</v>
      </c>
      <c r="AM7" s="279">
        <f t="shared" si="2"/>
        <v>0</v>
      </c>
      <c r="AN7" s="279">
        <f t="shared" si="2"/>
        <v>0</v>
      </c>
      <c r="AO7" s="279">
        <f t="shared" si="2"/>
        <v>0</v>
      </c>
      <c r="AP7" s="279">
        <f t="shared" si="2"/>
        <v>0</v>
      </c>
      <c r="AQ7" s="279">
        <f t="shared" si="2"/>
        <v>0</v>
      </c>
      <c r="AR7" s="279">
        <f t="shared" si="2"/>
        <v>0</v>
      </c>
      <c r="AS7" s="279">
        <f t="shared" si="2"/>
        <v>0</v>
      </c>
      <c r="AT7" s="279">
        <f t="shared" si="2"/>
        <v>0</v>
      </c>
      <c r="AU7" s="279">
        <f t="shared" si="2"/>
        <v>0</v>
      </c>
      <c r="AV7" s="279">
        <f t="shared" si="2"/>
        <v>0</v>
      </c>
      <c r="AW7" s="279">
        <f t="shared" si="2"/>
        <v>0</v>
      </c>
      <c r="AX7" s="279">
        <f t="shared" si="2"/>
        <v>0</v>
      </c>
      <c r="AY7" s="279">
        <f t="shared" si="2"/>
        <v>0</v>
      </c>
      <c r="AZ7" s="279">
        <f t="shared" si="2"/>
        <v>0</v>
      </c>
      <c r="BA7" s="279">
        <f t="shared" si="2"/>
        <v>0</v>
      </c>
      <c r="BB7" s="279">
        <f t="shared" si="2"/>
        <v>0</v>
      </c>
      <c r="BC7" s="279">
        <f t="shared" si="2"/>
        <v>0</v>
      </c>
      <c r="BD7" s="279">
        <f t="shared" si="2"/>
        <v>0</v>
      </c>
      <c r="BE7" s="279">
        <f t="shared" si="2"/>
        <v>0</v>
      </c>
      <c r="BF7" s="279">
        <f t="shared" si="2"/>
        <v>0</v>
      </c>
      <c r="BG7" s="279">
        <f t="shared" si="2"/>
        <v>0</v>
      </c>
      <c r="BH7" s="279">
        <f t="shared" si="2"/>
        <v>0</v>
      </c>
      <c r="BI7" s="279">
        <f t="shared" si="2"/>
        <v>0</v>
      </c>
      <c r="BJ7" s="279">
        <f t="shared" si="2"/>
        <v>0</v>
      </c>
      <c r="BK7" s="279">
        <f t="shared" si="2"/>
        <v>0</v>
      </c>
      <c r="BL7" s="279">
        <f t="shared" si="2"/>
        <v>0</v>
      </c>
      <c r="BM7" s="279">
        <f t="shared" si="2"/>
        <v>0</v>
      </c>
      <c r="BN7" s="279">
        <f t="shared" si="2"/>
        <v>0</v>
      </c>
      <c r="BO7" s="279">
        <f t="shared" si="2"/>
        <v>0</v>
      </c>
      <c r="BP7" s="279">
        <f t="shared" si="2"/>
        <v>0</v>
      </c>
      <c r="BQ7" s="279">
        <f t="shared" si="2"/>
        <v>0</v>
      </c>
      <c r="BR7" s="279">
        <f t="shared" si="2"/>
        <v>0</v>
      </c>
      <c r="BS7" s="279">
        <f t="shared" si="2"/>
        <v>0</v>
      </c>
      <c r="BT7" s="279">
        <f t="shared" si="2"/>
        <v>0</v>
      </c>
      <c r="BU7" s="279">
        <f t="shared" ref="BU7:DC7" si="3">BU8+BU9+BU89-BU100-BU111</f>
        <v>0</v>
      </c>
      <c r="BV7" s="279">
        <f t="shared" si="3"/>
        <v>0</v>
      </c>
      <c r="BW7" s="279">
        <f t="shared" si="3"/>
        <v>0</v>
      </c>
      <c r="BX7" s="279">
        <f t="shared" si="3"/>
        <v>0</v>
      </c>
      <c r="BY7" s="279">
        <f t="shared" si="3"/>
        <v>0</v>
      </c>
      <c r="BZ7" s="279">
        <f t="shared" si="3"/>
        <v>0</v>
      </c>
      <c r="CA7" s="279">
        <f t="shared" si="3"/>
        <v>0</v>
      </c>
      <c r="CB7" s="279">
        <f t="shared" si="3"/>
        <v>0</v>
      </c>
      <c r="CC7" s="279">
        <f t="shared" si="3"/>
        <v>0</v>
      </c>
      <c r="CD7" s="279">
        <f t="shared" si="3"/>
        <v>0</v>
      </c>
      <c r="CE7" s="279">
        <f t="shared" si="3"/>
        <v>0</v>
      </c>
      <c r="CF7" s="279">
        <f t="shared" si="3"/>
        <v>0</v>
      </c>
      <c r="CG7" s="279">
        <f t="shared" si="3"/>
        <v>0</v>
      </c>
      <c r="CH7" s="279">
        <f t="shared" si="3"/>
        <v>0</v>
      </c>
      <c r="CI7" s="279">
        <f t="shared" si="3"/>
        <v>0</v>
      </c>
      <c r="CJ7" s="279">
        <f t="shared" si="3"/>
        <v>0</v>
      </c>
      <c r="CK7" s="279">
        <f t="shared" si="3"/>
        <v>0</v>
      </c>
      <c r="CL7" s="279">
        <f t="shared" si="3"/>
        <v>0</v>
      </c>
      <c r="CM7" s="279">
        <f t="shared" si="3"/>
        <v>0</v>
      </c>
      <c r="CN7" s="279">
        <f t="shared" si="3"/>
        <v>0</v>
      </c>
      <c r="CO7" s="279">
        <f t="shared" si="3"/>
        <v>0</v>
      </c>
      <c r="CP7" s="279">
        <f t="shared" si="3"/>
        <v>0</v>
      </c>
      <c r="CQ7" s="279">
        <f t="shared" si="3"/>
        <v>0</v>
      </c>
      <c r="CR7" s="279">
        <f t="shared" si="3"/>
        <v>0</v>
      </c>
      <c r="CS7" s="279">
        <f t="shared" si="3"/>
        <v>0</v>
      </c>
      <c r="CT7" s="279">
        <f t="shared" si="3"/>
        <v>0</v>
      </c>
      <c r="CU7" s="279">
        <f t="shared" si="3"/>
        <v>0</v>
      </c>
      <c r="CV7" s="279">
        <f t="shared" si="3"/>
        <v>0</v>
      </c>
      <c r="CW7" s="279">
        <f t="shared" si="3"/>
        <v>0</v>
      </c>
      <c r="CX7" s="279">
        <f t="shared" si="3"/>
        <v>0</v>
      </c>
      <c r="CY7" s="279">
        <f t="shared" si="3"/>
        <v>0</v>
      </c>
      <c r="CZ7" s="279">
        <f t="shared" si="3"/>
        <v>0</v>
      </c>
      <c r="DA7" s="279">
        <f t="shared" si="3"/>
        <v>0</v>
      </c>
      <c r="DB7" s="279">
        <f t="shared" si="3"/>
        <v>0</v>
      </c>
      <c r="DC7" s="279">
        <f t="shared" si="3"/>
        <v>0</v>
      </c>
      <c r="DF7" s="71">
        <f t="shared" ref="DF7:DF11" si="4">COUNTIF($H7:$DC7,"&lt;&gt;0")</f>
        <v>0</v>
      </c>
    </row>
    <row r="8" spans="1:112" ht="14.4">
      <c r="B8" s="263" t="s">
        <v>19</v>
      </c>
      <c r="C8" s="266" t="s">
        <v>158</v>
      </c>
      <c r="D8" s="266"/>
      <c r="E8" s="329"/>
      <c r="F8" s="17">
        <f>SUM(F20,F31,F42,F54,F65,F76,F87)</f>
        <v>0</v>
      </c>
      <c r="G8" s="279">
        <f>SUMIF($H$5:$DC$5,"&lt;="&amp;PAL,$H8:$DC8)</f>
        <v>0</v>
      </c>
      <c r="H8" s="17">
        <f>SUM(H20,H31,H42,H54,H65,H76,H87)</f>
        <v>0</v>
      </c>
      <c r="I8" s="17">
        <f t="shared" ref="I8:BT8" si="5">SUM(I20,I31,I42,I54,I65,I76,I87)</f>
        <v>0</v>
      </c>
      <c r="J8" s="17">
        <f t="shared" si="5"/>
        <v>0</v>
      </c>
      <c r="K8" s="17">
        <f t="shared" si="5"/>
        <v>0</v>
      </c>
      <c r="L8" s="17">
        <f t="shared" si="5"/>
        <v>0</v>
      </c>
      <c r="M8" s="17">
        <f t="shared" si="5"/>
        <v>0</v>
      </c>
      <c r="N8" s="17">
        <f t="shared" si="5"/>
        <v>0</v>
      </c>
      <c r="O8" s="17">
        <f t="shared" si="5"/>
        <v>0</v>
      </c>
      <c r="P8" s="17">
        <f t="shared" si="5"/>
        <v>0</v>
      </c>
      <c r="Q8" s="17">
        <f t="shared" si="5"/>
        <v>0</v>
      </c>
      <c r="R8" s="17">
        <f t="shared" si="5"/>
        <v>0</v>
      </c>
      <c r="S8" s="17">
        <f t="shared" si="5"/>
        <v>0</v>
      </c>
      <c r="T8" s="17">
        <f t="shared" si="5"/>
        <v>0</v>
      </c>
      <c r="U8" s="17">
        <f t="shared" si="5"/>
        <v>0</v>
      </c>
      <c r="V8" s="17">
        <f t="shared" si="5"/>
        <v>0</v>
      </c>
      <c r="W8" s="17">
        <f t="shared" si="5"/>
        <v>0</v>
      </c>
      <c r="X8" s="17">
        <f t="shared" si="5"/>
        <v>0</v>
      </c>
      <c r="Y8" s="17">
        <f t="shared" si="5"/>
        <v>0</v>
      </c>
      <c r="Z8" s="17">
        <f t="shared" si="5"/>
        <v>0</v>
      </c>
      <c r="AA8" s="17">
        <f t="shared" si="5"/>
        <v>0</v>
      </c>
      <c r="AB8" s="17">
        <f t="shared" si="5"/>
        <v>0</v>
      </c>
      <c r="AC8" s="17">
        <f t="shared" si="5"/>
        <v>0</v>
      </c>
      <c r="AD8" s="17">
        <f t="shared" si="5"/>
        <v>0</v>
      </c>
      <c r="AE8" s="17">
        <f t="shared" si="5"/>
        <v>0</v>
      </c>
      <c r="AF8" s="17">
        <f t="shared" si="5"/>
        <v>0</v>
      </c>
      <c r="AG8" s="17">
        <f t="shared" si="5"/>
        <v>0</v>
      </c>
      <c r="AH8" s="17">
        <f t="shared" si="5"/>
        <v>0</v>
      </c>
      <c r="AI8" s="17">
        <f t="shared" si="5"/>
        <v>0</v>
      </c>
      <c r="AJ8" s="17">
        <f t="shared" si="5"/>
        <v>0</v>
      </c>
      <c r="AK8" s="17">
        <f t="shared" si="5"/>
        <v>0</v>
      </c>
      <c r="AL8" s="17">
        <f t="shared" si="5"/>
        <v>0</v>
      </c>
      <c r="AM8" s="17">
        <f t="shared" si="5"/>
        <v>0</v>
      </c>
      <c r="AN8" s="17">
        <f t="shared" si="5"/>
        <v>0</v>
      </c>
      <c r="AO8" s="17">
        <f t="shared" si="5"/>
        <v>0</v>
      </c>
      <c r="AP8" s="17">
        <f t="shared" si="5"/>
        <v>0</v>
      </c>
      <c r="AQ8" s="17">
        <f t="shared" si="5"/>
        <v>0</v>
      </c>
      <c r="AR8" s="17">
        <f t="shared" si="5"/>
        <v>0</v>
      </c>
      <c r="AS8" s="17">
        <f t="shared" si="5"/>
        <v>0</v>
      </c>
      <c r="AT8" s="17">
        <f t="shared" si="5"/>
        <v>0</v>
      </c>
      <c r="AU8" s="17">
        <f t="shared" si="5"/>
        <v>0</v>
      </c>
      <c r="AV8" s="17">
        <f t="shared" si="5"/>
        <v>0</v>
      </c>
      <c r="AW8" s="17">
        <f t="shared" si="5"/>
        <v>0</v>
      </c>
      <c r="AX8" s="17">
        <f t="shared" si="5"/>
        <v>0</v>
      </c>
      <c r="AY8" s="17">
        <f t="shared" si="5"/>
        <v>0</v>
      </c>
      <c r="AZ8" s="17">
        <f t="shared" si="5"/>
        <v>0</v>
      </c>
      <c r="BA8" s="17">
        <f t="shared" si="5"/>
        <v>0</v>
      </c>
      <c r="BB8" s="17">
        <f t="shared" si="5"/>
        <v>0</v>
      </c>
      <c r="BC8" s="17">
        <f t="shared" si="5"/>
        <v>0</v>
      </c>
      <c r="BD8" s="17">
        <f t="shared" si="5"/>
        <v>0</v>
      </c>
      <c r="BE8" s="17">
        <f t="shared" si="5"/>
        <v>0</v>
      </c>
      <c r="BF8" s="17">
        <f t="shared" si="5"/>
        <v>0</v>
      </c>
      <c r="BG8" s="17">
        <f t="shared" si="5"/>
        <v>0</v>
      </c>
      <c r="BH8" s="17">
        <f t="shared" si="5"/>
        <v>0</v>
      </c>
      <c r="BI8" s="17">
        <f t="shared" si="5"/>
        <v>0</v>
      </c>
      <c r="BJ8" s="17">
        <f t="shared" si="5"/>
        <v>0</v>
      </c>
      <c r="BK8" s="17">
        <f t="shared" si="5"/>
        <v>0</v>
      </c>
      <c r="BL8" s="17">
        <f t="shared" si="5"/>
        <v>0</v>
      </c>
      <c r="BM8" s="17">
        <f t="shared" si="5"/>
        <v>0</v>
      </c>
      <c r="BN8" s="17">
        <f t="shared" si="5"/>
        <v>0</v>
      </c>
      <c r="BO8" s="17">
        <f t="shared" si="5"/>
        <v>0</v>
      </c>
      <c r="BP8" s="17">
        <f t="shared" si="5"/>
        <v>0</v>
      </c>
      <c r="BQ8" s="17">
        <f t="shared" si="5"/>
        <v>0</v>
      </c>
      <c r="BR8" s="17">
        <f t="shared" si="5"/>
        <v>0</v>
      </c>
      <c r="BS8" s="17">
        <f t="shared" si="5"/>
        <v>0</v>
      </c>
      <c r="BT8" s="17">
        <f t="shared" si="5"/>
        <v>0</v>
      </c>
      <c r="BU8" s="17">
        <f t="shared" ref="BU8:DC8" si="6">SUM(BU20,BU31,BU42,BU54,BU65,BU76,BU87)</f>
        <v>0</v>
      </c>
      <c r="BV8" s="17">
        <f t="shared" si="6"/>
        <v>0</v>
      </c>
      <c r="BW8" s="17">
        <f t="shared" si="6"/>
        <v>0</v>
      </c>
      <c r="BX8" s="17">
        <f t="shared" si="6"/>
        <v>0</v>
      </c>
      <c r="BY8" s="17">
        <f t="shared" si="6"/>
        <v>0</v>
      </c>
      <c r="BZ8" s="17">
        <f t="shared" si="6"/>
        <v>0</v>
      </c>
      <c r="CA8" s="17">
        <f t="shared" si="6"/>
        <v>0</v>
      </c>
      <c r="CB8" s="17">
        <f t="shared" si="6"/>
        <v>0</v>
      </c>
      <c r="CC8" s="17">
        <f t="shared" si="6"/>
        <v>0</v>
      </c>
      <c r="CD8" s="17">
        <f t="shared" si="6"/>
        <v>0</v>
      </c>
      <c r="CE8" s="17">
        <f t="shared" si="6"/>
        <v>0</v>
      </c>
      <c r="CF8" s="17">
        <f t="shared" si="6"/>
        <v>0</v>
      </c>
      <c r="CG8" s="17">
        <f t="shared" si="6"/>
        <v>0</v>
      </c>
      <c r="CH8" s="17">
        <f t="shared" si="6"/>
        <v>0</v>
      </c>
      <c r="CI8" s="17">
        <f t="shared" si="6"/>
        <v>0</v>
      </c>
      <c r="CJ8" s="17">
        <f t="shared" si="6"/>
        <v>0</v>
      </c>
      <c r="CK8" s="17">
        <f t="shared" si="6"/>
        <v>0</v>
      </c>
      <c r="CL8" s="17">
        <f t="shared" si="6"/>
        <v>0</v>
      </c>
      <c r="CM8" s="17">
        <f t="shared" si="6"/>
        <v>0</v>
      </c>
      <c r="CN8" s="17">
        <f t="shared" si="6"/>
        <v>0</v>
      </c>
      <c r="CO8" s="17">
        <f t="shared" si="6"/>
        <v>0</v>
      </c>
      <c r="CP8" s="17">
        <f t="shared" si="6"/>
        <v>0</v>
      </c>
      <c r="CQ8" s="17">
        <f t="shared" si="6"/>
        <v>0</v>
      </c>
      <c r="CR8" s="17">
        <f t="shared" si="6"/>
        <v>0</v>
      </c>
      <c r="CS8" s="17">
        <f t="shared" si="6"/>
        <v>0</v>
      </c>
      <c r="CT8" s="17">
        <f t="shared" si="6"/>
        <v>0</v>
      </c>
      <c r="CU8" s="17">
        <f t="shared" si="6"/>
        <v>0</v>
      </c>
      <c r="CV8" s="17">
        <f t="shared" si="6"/>
        <v>0</v>
      </c>
      <c r="CW8" s="17">
        <f t="shared" si="6"/>
        <v>0</v>
      </c>
      <c r="CX8" s="17">
        <f t="shared" si="6"/>
        <v>0</v>
      </c>
      <c r="CY8" s="17">
        <f t="shared" si="6"/>
        <v>0</v>
      </c>
      <c r="CZ8" s="17">
        <f t="shared" si="6"/>
        <v>0</v>
      </c>
      <c r="DA8" s="17">
        <f t="shared" si="6"/>
        <v>0</v>
      </c>
      <c r="DB8" s="17">
        <f t="shared" si="6"/>
        <v>0</v>
      </c>
      <c r="DC8" s="17">
        <f t="shared" si="6"/>
        <v>0</v>
      </c>
      <c r="DF8" s="71">
        <f t="shared" si="4"/>
        <v>0</v>
      </c>
    </row>
    <row r="9" spans="1:112" ht="14.4">
      <c r="B9" s="54" t="s">
        <v>20</v>
      </c>
      <c r="C9" s="252" t="s">
        <v>4</v>
      </c>
      <c r="D9" s="13"/>
      <c r="E9" s="330"/>
      <c r="F9" s="61">
        <f>F10+F44+F78-F8</f>
        <v>0</v>
      </c>
      <c r="G9" s="279">
        <f>SUMIF($H$5:$DC$5,"&lt;="&amp;PAL,$H9:$DC9)</f>
        <v>0</v>
      </c>
      <c r="H9" s="14">
        <f t="shared" ref="H9:AM9" si="7">H10+H44+H78-H8</f>
        <v>0</v>
      </c>
      <c r="I9" s="14">
        <f t="shared" si="7"/>
        <v>0</v>
      </c>
      <c r="J9" s="14">
        <f t="shared" si="7"/>
        <v>0</v>
      </c>
      <c r="K9" s="14">
        <f t="shared" si="7"/>
        <v>0</v>
      </c>
      <c r="L9" s="14">
        <f t="shared" si="7"/>
        <v>0</v>
      </c>
      <c r="M9" s="14">
        <f t="shared" si="7"/>
        <v>0</v>
      </c>
      <c r="N9" s="14">
        <f t="shared" si="7"/>
        <v>0</v>
      </c>
      <c r="O9" s="14">
        <f t="shared" si="7"/>
        <v>0</v>
      </c>
      <c r="P9" s="14">
        <f t="shared" si="7"/>
        <v>0</v>
      </c>
      <c r="Q9" s="14">
        <f t="shared" si="7"/>
        <v>0</v>
      </c>
      <c r="R9" s="14">
        <f t="shared" si="7"/>
        <v>0</v>
      </c>
      <c r="S9" s="14">
        <f t="shared" si="7"/>
        <v>0</v>
      </c>
      <c r="T9" s="14">
        <f t="shared" si="7"/>
        <v>0</v>
      </c>
      <c r="U9" s="14">
        <f t="shared" si="7"/>
        <v>0</v>
      </c>
      <c r="V9" s="14">
        <f t="shared" si="7"/>
        <v>0</v>
      </c>
      <c r="W9" s="14">
        <f t="shared" si="7"/>
        <v>0</v>
      </c>
      <c r="X9" s="14">
        <f t="shared" si="7"/>
        <v>0</v>
      </c>
      <c r="Y9" s="14">
        <f t="shared" si="7"/>
        <v>0</v>
      </c>
      <c r="Z9" s="14">
        <f t="shared" si="7"/>
        <v>0</v>
      </c>
      <c r="AA9" s="14">
        <f t="shared" si="7"/>
        <v>0</v>
      </c>
      <c r="AB9" s="14">
        <f t="shared" si="7"/>
        <v>0</v>
      </c>
      <c r="AC9" s="14">
        <f t="shared" si="7"/>
        <v>0</v>
      </c>
      <c r="AD9" s="14">
        <f t="shared" si="7"/>
        <v>0</v>
      </c>
      <c r="AE9" s="14">
        <f t="shared" si="7"/>
        <v>0</v>
      </c>
      <c r="AF9" s="14">
        <f t="shared" si="7"/>
        <v>0</v>
      </c>
      <c r="AG9" s="14">
        <f t="shared" si="7"/>
        <v>0</v>
      </c>
      <c r="AH9" s="14">
        <f t="shared" si="7"/>
        <v>0</v>
      </c>
      <c r="AI9" s="14">
        <f t="shared" si="7"/>
        <v>0</v>
      </c>
      <c r="AJ9" s="14">
        <f t="shared" si="7"/>
        <v>0</v>
      </c>
      <c r="AK9" s="14">
        <f t="shared" si="7"/>
        <v>0</v>
      </c>
      <c r="AL9" s="14">
        <f t="shared" si="7"/>
        <v>0</v>
      </c>
      <c r="AM9" s="14">
        <f t="shared" si="7"/>
        <v>0</v>
      </c>
      <c r="AN9" s="14">
        <f t="shared" ref="AN9:BS9" si="8">AN10+AN44+AN78-AN8</f>
        <v>0</v>
      </c>
      <c r="AO9" s="14">
        <f t="shared" si="8"/>
        <v>0</v>
      </c>
      <c r="AP9" s="14">
        <f t="shared" si="8"/>
        <v>0</v>
      </c>
      <c r="AQ9" s="14">
        <f t="shared" si="8"/>
        <v>0</v>
      </c>
      <c r="AR9" s="14">
        <f t="shared" si="8"/>
        <v>0</v>
      </c>
      <c r="AS9" s="14">
        <f t="shared" si="8"/>
        <v>0</v>
      </c>
      <c r="AT9" s="14">
        <f t="shared" si="8"/>
        <v>0</v>
      </c>
      <c r="AU9" s="14">
        <f t="shared" si="8"/>
        <v>0</v>
      </c>
      <c r="AV9" s="14">
        <f t="shared" si="8"/>
        <v>0</v>
      </c>
      <c r="AW9" s="14">
        <f t="shared" si="8"/>
        <v>0</v>
      </c>
      <c r="AX9" s="14">
        <f t="shared" si="8"/>
        <v>0</v>
      </c>
      <c r="AY9" s="14">
        <f t="shared" si="8"/>
        <v>0</v>
      </c>
      <c r="AZ9" s="14">
        <f t="shared" si="8"/>
        <v>0</v>
      </c>
      <c r="BA9" s="14">
        <f t="shared" si="8"/>
        <v>0</v>
      </c>
      <c r="BB9" s="14">
        <f t="shared" si="8"/>
        <v>0</v>
      </c>
      <c r="BC9" s="14">
        <f t="shared" si="8"/>
        <v>0</v>
      </c>
      <c r="BD9" s="14">
        <f t="shared" si="8"/>
        <v>0</v>
      </c>
      <c r="BE9" s="14">
        <f t="shared" si="8"/>
        <v>0</v>
      </c>
      <c r="BF9" s="14">
        <f t="shared" si="8"/>
        <v>0</v>
      </c>
      <c r="BG9" s="14">
        <f t="shared" si="8"/>
        <v>0</v>
      </c>
      <c r="BH9" s="14">
        <f t="shared" si="8"/>
        <v>0</v>
      </c>
      <c r="BI9" s="14">
        <f t="shared" si="8"/>
        <v>0</v>
      </c>
      <c r="BJ9" s="14">
        <f t="shared" si="8"/>
        <v>0</v>
      </c>
      <c r="BK9" s="14">
        <f t="shared" si="8"/>
        <v>0</v>
      </c>
      <c r="BL9" s="14">
        <f t="shared" si="8"/>
        <v>0</v>
      </c>
      <c r="BM9" s="14">
        <f t="shared" si="8"/>
        <v>0</v>
      </c>
      <c r="BN9" s="14">
        <f t="shared" si="8"/>
        <v>0</v>
      </c>
      <c r="BO9" s="14">
        <f t="shared" si="8"/>
        <v>0</v>
      </c>
      <c r="BP9" s="14">
        <f t="shared" si="8"/>
        <v>0</v>
      </c>
      <c r="BQ9" s="14">
        <f t="shared" si="8"/>
        <v>0</v>
      </c>
      <c r="BR9" s="14">
        <f t="shared" si="8"/>
        <v>0</v>
      </c>
      <c r="BS9" s="14">
        <f t="shared" si="8"/>
        <v>0</v>
      </c>
      <c r="BT9" s="14">
        <f t="shared" ref="BT9:CY9" si="9">BT10+BT44+BT78-BT8</f>
        <v>0</v>
      </c>
      <c r="BU9" s="14">
        <f t="shared" si="9"/>
        <v>0</v>
      </c>
      <c r="BV9" s="14">
        <f t="shared" si="9"/>
        <v>0</v>
      </c>
      <c r="BW9" s="14">
        <f t="shared" si="9"/>
        <v>0</v>
      </c>
      <c r="BX9" s="14">
        <f t="shared" si="9"/>
        <v>0</v>
      </c>
      <c r="BY9" s="14">
        <f t="shared" si="9"/>
        <v>0</v>
      </c>
      <c r="BZ9" s="14">
        <f t="shared" si="9"/>
        <v>0</v>
      </c>
      <c r="CA9" s="14">
        <f t="shared" si="9"/>
        <v>0</v>
      </c>
      <c r="CB9" s="14">
        <f t="shared" si="9"/>
        <v>0</v>
      </c>
      <c r="CC9" s="14">
        <f t="shared" si="9"/>
        <v>0</v>
      </c>
      <c r="CD9" s="14">
        <f t="shared" si="9"/>
        <v>0</v>
      </c>
      <c r="CE9" s="14">
        <f t="shared" si="9"/>
        <v>0</v>
      </c>
      <c r="CF9" s="14">
        <f t="shared" si="9"/>
        <v>0</v>
      </c>
      <c r="CG9" s="14">
        <f t="shared" si="9"/>
        <v>0</v>
      </c>
      <c r="CH9" s="14">
        <f t="shared" si="9"/>
        <v>0</v>
      </c>
      <c r="CI9" s="14">
        <f t="shared" si="9"/>
        <v>0</v>
      </c>
      <c r="CJ9" s="14">
        <f t="shared" si="9"/>
        <v>0</v>
      </c>
      <c r="CK9" s="14">
        <f t="shared" si="9"/>
        <v>0</v>
      </c>
      <c r="CL9" s="14">
        <f t="shared" si="9"/>
        <v>0</v>
      </c>
      <c r="CM9" s="14">
        <f t="shared" si="9"/>
        <v>0</v>
      </c>
      <c r="CN9" s="14">
        <f t="shared" si="9"/>
        <v>0</v>
      </c>
      <c r="CO9" s="14">
        <f t="shared" si="9"/>
        <v>0</v>
      </c>
      <c r="CP9" s="14">
        <f t="shared" si="9"/>
        <v>0</v>
      </c>
      <c r="CQ9" s="14">
        <f t="shared" si="9"/>
        <v>0</v>
      </c>
      <c r="CR9" s="14">
        <f t="shared" si="9"/>
        <v>0</v>
      </c>
      <c r="CS9" s="14">
        <f t="shared" si="9"/>
        <v>0</v>
      </c>
      <c r="CT9" s="14">
        <f t="shared" si="9"/>
        <v>0</v>
      </c>
      <c r="CU9" s="14">
        <f t="shared" si="9"/>
        <v>0</v>
      </c>
      <c r="CV9" s="14">
        <f t="shared" si="9"/>
        <v>0</v>
      </c>
      <c r="CW9" s="14">
        <f t="shared" si="9"/>
        <v>0</v>
      </c>
      <c r="CX9" s="14">
        <f t="shared" si="9"/>
        <v>0</v>
      </c>
      <c r="CY9" s="14">
        <f t="shared" si="9"/>
        <v>0</v>
      </c>
      <c r="CZ9" s="14">
        <f t="shared" ref="CZ9:DC9" si="10">CZ10+CZ44+CZ78-CZ8</f>
        <v>0</v>
      </c>
      <c r="DA9" s="14">
        <f t="shared" si="10"/>
        <v>0</v>
      </c>
      <c r="DB9" s="14">
        <f t="shared" si="10"/>
        <v>0</v>
      </c>
      <c r="DC9" s="14">
        <f t="shared" si="10"/>
        <v>0</v>
      </c>
      <c r="DF9" s="71">
        <f t="shared" si="4"/>
        <v>0</v>
      </c>
    </row>
    <row r="10" spans="1:112" s="261" customFormat="1" ht="14.4">
      <c r="A10" s="304"/>
      <c r="B10" s="55" t="s">
        <v>21</v>
      </c>
      <c r="C10" s="253" t="s">
        <v>431</v>
      </c>
      <c r="D10" s="8"/>
      <c r="E10" s="331"/>
      <c r="F10" s="17">
        <f>F11+F22+F33</f>
        <v>0</v>
      </c>
      <c r="G10" s="279">
        <f>SUMIF($H$5:$DC$5,"&lt;="&amp;PAL,$H10:$DC10)</f>
        <v>0</v>
      </c>
      <c r="H10" s="17">
        <f>H11+H22+H33</f>
        <v>0</v>
      </c>
      <c r="I10" s="17">
        <f t="shared" ref="I10:BT10" si="11">I11+I22+I33</f>
        <v>0</v>
      </c>
      <c r="J10" s="17">
        <f t="shared" si="11"/>
        <v>0</v>
      </c>
      <c r="K10" s="17">
        <f t="shared" si="11"/>
        <v>0</v>
      </c>
      <c r="L10" s="17">
        <f t="shared" si="11"/>
        <v>0</v>
      </c>
      <c r="M10" s="17">
        <f t="shared" si="11"/>
        <v>0</v>
      </c>
      <c r="N10" s="17">
        <f t="shared" si="11"/>
        <v>0</v>
      </c>
      <c r="O10" s="17">
        <f t="shared" si="11"/>
        <v>0</v>
      </c>
      <c r="P10" s="17">
        <f t="shared" si="11"/>
        <v>0</v>
      </c>
      <c r="Q10" s="17">
        <f t="shared" si="11"/>
        <v>0</v>
      </c>
      <c r="R10" s="17">
        <f t="shared" si="11"/>
        <v>0</v>
      </c>
      <c r="S10" s="17">
        <f t="shared" si="11"/>
        <v>0</v>
      </c>
      <c r="T10" s="17">
        <f t="shared" si="11"/>
        <v>0</v>
      </c>
      <c r="U10" s="17">
        <f t="shared" si="11"/>
        <v>0</v>
      </c>
      <c r="V10" s="17">
        <f t="shared" si="11"/>
        <v>0</v>
      </c>
      <c r="W10" s="17">
        <f t="shared" si="11"/>
        <v>0</v>
      </c>
      <c r="X10" s="17">
        <f t="shared" si="11"/>
        <v>0</v>
      </c>
      <c r="Y10" s="17">
        <f t="shared" si="11"/>
        <v>0</v>
      </c>
      <c r="Z10" s="17">
        <f t="shared" si="11"/>
        <v>0</v>
      </c>
      <c r="AA10" s="17">
        <f t="shared" si="11"/>
        <v>0</v>
      </c>
      <c r="AB10" s="17">
        <f t="shared" si="11"/>
        <v>0</v>
      </c>
      <c r="AC10" s="17">
        <f t="shared" si="11"/>
        <v>0</v>
      </c>
      <c r="AD10" s="17">
        <f t="shared" si="11"/>
        <v>0</v>
      </c>
      <c r="AE10" s="17">
        <f t="shared" si="11"/>
        <v>0</v>
      </c>
      <c r="AF10" s="17">
        <f t="shared" si="11"/>
        <v>0</v>
      </c>
      <c r="AG10" s="17">
        <f t="shared" si="11"/>
        <v>0</v>
      </c>
      <c r="AH10" s="17">
        <f t="shared" si="11"/>
        <v>0</v>
      </c>
      <c r="AI10" s="17">
        <f t="shared" si="11"/>
        <v>0</v>
      </c>
      <c r="AJ10" s="17">
        <f t="shared" si="11"/>
        <v>0</v>
      </c>
      <c r="AK10" s="17">
        <f t="shared" si="11"/>
        <v>0</v>
      </c>
      <c r="AL10" s="17">
        <f t="shared" si="11"/>
        <v>0</v>
      </c>
      <c r="AM10" s="17">
        <f t="shared" si="11"/>
        <v>0</v>
      </c>
      <c r="AN10" s="17">
        <f t="shared" si="11"/>
        <v>0</v>
      </c>
      <c r="AO10" s="17">
        <f t="shared" si="11"/>
        <v>0</v>
      </c>
      <c r="AP10" s="17">
        <f t="shared" si="11"/>
        <v>0</v>
      </c>
      <c r="AQ10" s="17">
        <f t="shared" si="11"/>
        <v>0</v>
      </c>
      <c r="AR10" s="17">
        <f t="shared" si="11"/>
        <v>0</v>
      </c>
      <c r="AS10" s="17">
        <f t="shared" si="11"/>
        <v>0</v>
      </c>
      <c r="AT10" s="17">
        <f t="shared" si="11"/>
        <v>0</v>
      </c>
      <c r="AU10" s="17">
        <f t="shared" si="11"/>
        <v>0</v>
      </c>
      <c r="AV10" s="17">
        <f t="shared" si="11"/>
        <v>0</v>
      </c>
      <c r="AW10" s="17">
        <f t="shared" si="11"/>
        <v>0</v>
      </c>
      <c r="AX10" s="17">
        <f t="shared" si="11"/>
        <v>0</v>
      </c>
      <c r="AY10" s="17">
        <f t="shared" si="11"/>
        <v>0</v>
      </c>
      <c r="AZ10" s="17">
        <f t="shared" si="11"/>
        <v>0</v>
      </c>
      <c r="BA10" s="17">
        <f t="shared" si="11"/>
        <v>0</v>
      </c>
      <c r="BB10" s="17">
        <f t="shared" si="11"/>
        <v>0</v>
      </c>
      <c r="BC10" s="17">
        <f t="shared" si="11"/>
        <v>0</v>
      </c>
      <c r="BD10" s="17">
        <f t="shared" si="11"/>
        <v>0</v>
      </c>
      <c r="BE10" s="17">
        <f t="shared" si="11"/>
        <v>0</v>
      </c>
      <c r="BF10" s="17">
        <f t="shared" si="11"/>
        <v>0</v>
      </c>
      <c r="BG10" s="17">
        <f t="shared" si="11"/>
        <v>0</v>
      </c>
      <c r="BH10" s="17">
        <f t="shared" si="11"/>
        <v>0</v>
      </c>
      <c r="BI10" s="17">
        <f t="shared" si="11"/>
        <v>0</v>
      </c>
      <c r="BJ10" s="17">
        <f t="shared" si="11"/>
        <v>0</v>
      </c>
      <c r="BK10" s="17">
        <f t="shared" si="11"/>
        <v>0</v>
      </c>
      <c r="BL10" s="17">
        <f t="shared" si="11"/>
        <v>0</v>
      </c>
      <c r="BM10" s="17">
        <f t="shared" si="11"/>
        <v>0</v>
      </c>
      <c r="BN10" s="17">
        <f t="shared" si="11"/>
        <v>0</v>
      </c>
      <c r="BO10" s="17">
        <f t="shared" si="11"/>
        <v>0</v>
      </c>
      <c r="BP10" s="17">
        <f t="shared" si="11"/>
        <v>0</v>
      </c>
      <c r="BQ10" s="17">
        <f t="shared" si="11"/>
        <v>0</v>
      </c>
      <c r="BR10" s="17">
        <f t="shared" si="11"/>
        <v>0</v>
      </c>
      <c r="BS10" s="17">
        <f t="shared" si="11"/>
        <v>0</v>
      </c>
      <c r="BT10" s="17">
        <f t="shared" si="11"/>
        <v>0</v>
      </c>
      <c r="BU10" s="17">
        <f t="shared" ref="BU10:DC10" si="12">BU11+BU22+BU33</f>
        <v>0</v>
      </c>
      <c r="BV10" s="17">
        <f t="shared" si="12"/>
        <v>0</v>
      </c>
      <c r="BW10" s="17">
        <f t="shared" si="12"/>
        <v>0</v>
      </c>
      <c r="BX10" s="17">
        <f t="shared" si="12"/>
        <v>0</v>
      </c>
      <c r="BY10" s="17">
        <f t="shared" si="12"/>
        <v>0</v>
      </c>
      <c r="BZ10" s="17">
        <f t="shared" si="12"/>
        <v>0</v>
      </c>
      <c r="CA10" s="17">
        <f t="shared" si="12"/>
        <v>0</v>
      </c>
      <c r="CB10" s="17">
        <f t="shared" si="12"/>
        <v>0</v>
      </c>
      <c r="CC10" s="17">
        <f t="shared" si="12"/>
        <v>0</v>
      </c>
      <c r="CD10" s="17">
        <f t="shared" si="12"/>
        <v>0</v>
      </c>
      <c r="CE10" s="17">
        <f t="shared" si="12"/>
        <v>0</v>
      </c>
      <c r="CF10" s="17">
        <f t="shared" si="12"/>
        <v>0</v>
      </c>
      <c r="CG10" s="17">
        <f t="shared" si="12"/>
        <v>0</v>
      </c>
      <c r="CH10" s="17">
        <f t="shared" si="12"/>
        <v>0</v>
      </c>
      <c r="CI10" s="17">
        <f t="shared" si="12"/>
        <v>0</v>
      </c>
      <c r="CJ10" s="17">
        <f t="shared" si="12"/>
        <v>0</v>
      </c>
      <c r="CK10" s="17">
        <f t="shared" si="12"/>
        <v>0</v>
      </c>
      <c r="CL10" s="17">
        <f t="shared" si="12"/>
        <v>0</v>
      </c>
      <c r="CM10" s="17">
        <f t="shared" si="12"/>
        <v>0</v>
      </c>
      <c r="CN10" s="17">
        <f t="shared" si="12"/>
        <v>0</v>
      </c>
      <c r="CO10" s="17">
        <f t="shared" si="12"/>
        <v>0</v>
      </c>
      <c r="CP10" s="17">
        <f t="shared" si="12"/>
        <v>0</v>
      </c>
      <c r="CQ10" s="17">
        <f t="shared" si="12"/>
        <v>0</v>
      </c>
      <c r="CR10" s="17">
        <f t="shared" si="12"/>
        <v>0</v>
      </c>
      <c r="CS10" s="17">
        <f t="shared" si="12"/>
        <v>0</v>
      </c>
      <c r="CT10" s="17">
        <f t="shared" si="12"/>
        <v>0</v>
      </c>
      <c r="CU10" s="17">
        <f t="shared" si="12"/>
        <v>0</v>
      </c>
      <c r="CV10" s="17">
        <f t="shared" si="12"/>
        <v>0</v>
      </c>
      <c r="CW10" s="17">
        <f t="shared" si="12"/>
        <v>0</v>
      </c>
      <c r="CX10" s="17">
        <f t="shared" si="12"/>
        <v>0</v>
      </c>
      <c r="CY10" s="17">
        <f t="shared" si="12"/>
        <v>0</v>
      </c>
      <c r="CZ10" s="17">
        <f t="shared" si="12"/>
        <v>0</v>
      </c>
      <c r="DA10" s="17">
        <f t="shared" si="12"/>
        <v>0</v>
      </c>
      <c r="DB10" s="17">
        <f t="shared" si="12"/>
        <v>0</v>
      </c>
      <c r="DC10" s="17">
        <f t="shared" si="12"/>
        <v>0</v>
      </c>
      <c r="DE10" s="71"/>
      <c r="DF10" s="71">
        <f t="shared" si="4"/>
        <v>0</v>
      </c>
    </row>
    <row r="11" spans="1:112" s="261" customFormat="1" ht="14.4">
      <c r="A11" s="304"/>
      <c r="B11" s="262" t="s">
        <v>153</v>
      </c>
      <c r="C11" s="268" t="s">
        <v>432</v>
      </c>
      <c r="D11" s="8"/>
      <c r="E11" s="331"/>
      <c r="F11" s="17">
        <f>SUM(F12:F19)+F20</f>
        <v>0</v>
      </c>
      <c r="G11" s="279">
        <f>SUMIF($H$5:$DC$5,"&lt;="&amp;PAL,$H11:$DC11)</f>
        <v>0</v>
      </c>
      <c r="H11" s="17">
        <f>SUM(H12:H19)+H20</f>
        <v>0</v>
      </c>
      <c r="I11" s="17">
        <f t="shared" ref="I11:BT11" si="13">SUM(I12:I19)+I20</f>
        <v>0</v>
      </c>
      <c r="J11" s="17">
        <f t="shared" si="13"/>
        <v>0</v>
      </c>
      <c r="K11" s="17">
        <f t="shared" si="13"/>
        <v>0</v>
      </c>
      <c r="L11" s="17">
        <f t="shared" si="13"/>
        <v>0</v>
      </c>
      <c r="M11" s="17">
        <f t="shared" si="13"/>
        <v>0</v>
      </c>
      <c r="N11" s="17">
        <f t="shared" si="13"/>
        <v>0</v>
      </c>
      <c r="O11" s="17">
        <f t="shared" si="13"/>
        <v>0</v>
      </c>
      <c r="P11" s="17">
        <f t="shared" si="13"/>
        <v>0</v>
      </c>
      <c r="Q11" s="17">
        <f t="shared" si="13"/>
        <v>0</v>
      </c>
      <c r="R11" s="17">
        <f t="shared" si="13"/>
        <v>0</v>
      </c>
      <c r="S11" s="17">
        <f t="shared" si="13"/>
        <v>0</v>
      </c>
      <c r="T11" s="17">
        <f t="shared" si="13"/>
        <v>0</v>
      </c>
      <c r="U11" s="17">
        <f t="shared" si="13"/>
        <v>0</v>
      </c>
      <c r="V11" s="17">
        <f t="shared" si="13"/>
        <v>0</v>
      </c>
      <c r="W11" s="17">
        <f t="shared" si="13"/>
        <v>0</v>
      </c>
      <c r="X11" s="17">
        <f t="shared" si="13"/>
        <v>0</v>
      </c>
      <c r="Y11" s="17">
        <f t="shared" si="13"/>
        <v>0</v>
      </c>
      <c r="Z11" s="17">
        <f t="shared" si="13"/>
        <v>0</v>
      </c>
      <c r="AA11" s="17">
        <f t="shared" si="13"/>
        <v>0</v>
      </c>
      <c r="AB11" s="17">
        <f t="shared" si="13"/>
        <v>0</v>
      </c>
      <c r="AC11" s="17">
        <f t="shared" si="13"/>
        <v>0</v>
      </c>
      <c r="AD11" s="17">
        <f t="shared" si="13"/>
        <v>0</v>
      </c>
      <c r="AE11" s="17">
        <f t="shared" si="13"/>
        <v>0</v>
      </c>
      <c r="AF11" s="17">
        <f t="shared" si="13"/>
        <v>0</v>
      </c>
      <c r="AG11" s="17">
        <f t="shared" si="13"/>
        <v>0</v>
      </c>
      <c r="AH11" s="17">
        <f t="shared" si="13"/>
        <v>0</v>
      </c>
      <c r="AI11" s="17">
        <f t="shared" si="13"/>
        <v>0</v>
      </c>
      <c r="AJ11" s="17">
        <f t="shared" si="13"/>
        <v>0</v>
      </c>
      <c r="AK11" s="17">
        <f t="shared" si="13"/>
        <v>0</v>
      </c>
      <c r="AL11" s="17">
        <f t="shared" si="13"/>
        <v>0</v>
      </c>
      <c r="AM11" s="17">
        <f t="shared" si="13"/>
        <v>0</v>
      </c>
      <c r="AN11" s="17">
        <f t="shared" si="13"/>
        <v>0</v>
      </c>
      <c r="AO11" s="17">
        <f t="shared" si="13"/>
        <v>0</v>
      </c>
      <c r="AP11" s="17">
        <f t="shared" si="13"/>
        <v>0</v>
      </c>
      <c r="AQ11" s="17">
        <f t="shared" si="13"/>
        <v>0</v>
      </c>
      <c r="AR11" s="17">
        <f t="shared" si="13"/>
        <v>0</v>
      </c>
      <c r="AS11" s="17">
        <f t="shared" si="13"/>
        <v>0</v>
      </c>
      <c r="AT11" s="17">
        <f t="shared" si="13"/>
        <v>0</v>
      </c>
      <c r="AU11" s="17">
        <f t="shared" si="13"/>
        <v>0</v>
      </c>
      <c r="AV11" s="17">
        <f t="shared" si="13"/>
        <v>0</v>
      </c>
      <c r="AW11" s="17">
        <f t="shared" si="13"/>
        <v>0</v>
      </c>
      <c r="AX11" s="17">
        <f t="shared" si="13"/>
        <v>0</v>
      </c>
      <c r="AY11" s="17">
        <f t="shared" si="13"/>
        <v>0</v>
      </c>
      <c r="AZ11" s="17">
        <f t="shared" si="13"/>
        <v>0</v>
      </c>
      <c r="BA11" s="17">
        <f t="shared" si="13"/>
        <v>0</v>
      </c>
      <c r="BB11" s="17">
        <f t="shared" si="13"/>
        <v>0</v>
      </c>
      <c r="BC11" s="17">
        <f t="shared" si="13"/>
        <v>0</v>
      </c>
      <c r="BD11" s="17">
        <f t="shared" si="13"/>
        <v>0</v>
      </c>
      <c r="BE11" s="17">
        <f t="shared" si="13"/>
        <v>0</v>
      </c>
      <c r="BF11" s="17">
        <f t="shared" si="13"/>
        <v>0</v>
      </c>
      <c r="BG11" s="17">
        <f t="shared" si="13"/>
        <v>0</v>
      </c>
      <c r="BH11" s="17">
        <f t="shared" si="13"/>
        <v>0</v>
      </c>
      <c r="BI11" s="17">
        <f t="shared" si="13"/>
        <v>0</v>
      </c>
      <c r="BJ11" s="17">
        <f t="shared" si="13"/>
        <v>0</v>
      </c>
      <c r="BK11" s="17">
        <f t="shared" si="13"/>
        <v>0</v>
      </c>
      <c r="BL11" s="17">
        <f t="shared" si="13"/>
        <v>0</v>
      </c>
      <c r="BM11" s="17">
        <f t="shared" si="13"/>
        <v>0</v>
      </c>
      <c r="BN11" s="17">
        <f t="shared" si="13"/>
        <v>0</v>
      </c>
      <c r="BO11" s="17">
        <f t="shared" si="13"/>
        <v>0</v>
      </c>
      <c r="BP11" s="17">
        <f t="shared" si="13"/>
        <v>0</v>
      </c>
      <c r="BQ11" s="17">
        <f t="shared" si="13"/>
        <v>0</v>
      </c>
      <c r="BR11" s="17">
        <f t="shared" si="13"/>
        <v>0</v>
      </c>
      <c r="BS11" s="17">
        <f t="shared" si="13"/>
        <v>0</v>
      </c>
      <c r="BT11" s="17">
        <f t="shared" si="13"/>
        <v>0</v>
      </c>
      <c r="BU11" s="17">
        <f t="shared" ref="BU11:DC11" si="14">SUM(BU12:BU19)+BU20</f>
        <v>0</v>
      </c>
      <c r="BV11" s="17">
        <f t="shared" si="14"/>
        <v>0</v>
      </c>
      <c r="BW11" s="17">
        <f t="shared" si="14"/>
        <v>0</v>
      </c>
      <c r="BX11" s="17">
        <f t="shared" si="14"/>
        <v>0</v>
      </c>
      <c r="BY11" s="17">
        <f t="shared" si="14"/>
        <v>0</v>
      </c>
      <c r="BZ11" s="17">
        <f t="shared" si="14"/>
        <v>0</v>
      </c>
      <c r="CA11" s="17">
        <f t="shared" si="14"/>
        <v>0</v>
      </c>
      <c r="CB11" s="17">
        <f t="shared" si="14"/>
        <v>0</v>
      </c>
      <c r="CC11" s="17">
        <f t="shared" si="14"/>
        <v>0</v>
      </c>
      <c r="CD11" s="17">
        <f t="shared" si="14"/>
        <v>0</v>
      </c>
      <c r="CE11" s="17">
        <f t="shared" si="14"/>
        <v>0</v>
      </c>
      <c r="CF11" s="17">
        <f t="shared" si="14"/>
        <v>0</v>
      </c>
      <c r="CG11" s="17">
        <f t="shared" si="14"/>
        <v>0</v>
      </c>
      <c r="CH11" s="17">
        <f t="shared" si="14"/>
        <v>0</v>
      </c>
      <c r="CI11" s="17">
        <f t="shared" si="14"/>
        <v>0</v>
      </c>
      <c r="CJ11" s="17">
        <f t="shared" si="14"/>
        <v>0</v>
      </c>
      <c r="CK11" s="17">
        <f t="shared" si="14"/>
        <v>0</v>
      </c>
      <c r="CL11" s="17">
        <f t="shared" si="14"/>
        <v>0</v>
      </c>
      <c r="CM11" s="17">
        <f t="shared" si="14"/>
        <v>0</v>
      </c>
      <c r="CN11" s="17">
        <f t="shared" si="14"/>
        <v>0</v>
      </c>
      <c r="CO11" s="17">
        <f t="shared" si="14"/>
        <v>0</v>
      </c>
      <c r="CP11" s="17">
        <f t="shared" si="14"/>
        <v>0</v>
      </c>
      <c r="CQ11" s="17">
        <f t="shared" si="14"/>
        <v>0</v>
      </c>
      <c r="CR11" s="17">
        <f t="shared" si="14"/>
        <v>0</v>
      </c>
      <c r="CS11" s="17">
        <f t="shared" si="14"/>
        <v>0</v>
      </c>
      <c r="CT11" s="17">
        <f t="shared" si="14"/>
        <v>0</v>
      </c>
      <c r="CU11" s="17">
        <f t="shared" si="14"/>
        <v>0</v>
      </c>
      <c r="CV11" s="17">
        <f t="shared" si="14"/>
        <v>0</v>
      </c>
      <c r="CW11" s="17">
        <f t="shared" si="14"/>
        <v>0</v>
      </c>
      <c r="CX11" s="17">
        <f t="shared" si="14"/>
        <v>0</v>
      </c>
      <c r="CY11" s="17">
        <f t="shared" si="14"/>
        <v>0</v>
      </c>
      <c r="CZ11" s="17">
        <f t="shared" si="14"/>
        <v>0</v>
      </c>
      <c r="DA11" s="17">
        <f t="shared" si="14"/>
        <v>0</v>
      </c>
      <c r="DB11" s="17">
        <f t="shared" si="14"/>
        <v>0</v>
      </c>
      <c r="DC11" s="17">
        <f t="shared" si="14"/>
        <v>0</v>
      </c>
      <c r="DE11" s="71"/>
      <c r="DF11" s="71">
        <f t="shared" si="4"/>
        <v>0</v>
      </c>
    </row>
    <row r="12" spans="1:112" s="261" customFormat="1" ht="28.8">
      <c r="A12" s="210"/>
      <c r="B12" s="262" t="str">
        <f>$B$11&amp;"1."</f>
        <v>D.1.1.</v>
      </c>
      <c r="C12" s="274" t="s">
        <v>278</v>
      </c>
      <c r="D12" s="269"/>
      <c r="E12" s="332">
        <v>0.21</v>
      </c>
      <c r="F12" s="292">
        <f>H12+NPV(FD,I12:INDEX(I12:DC12,PAL))</f>
        <v>0</v>
      </c>
      <c r="G12" s="279">
        <f>SUMIF($H$5:$DC$5,"&lt;="&amp;PAL,$H12:$DC12)</f>
        <v>0</v>
      </c>
      <c r="H12" s="280">
        <v>0</v>
      </c>
      <c r="I12" s="280">
        <v>0</v>
      </c>
      <c r="J12" s="280">
        <v>0</v>
      </c>
      <c r="K12" s="280">
        <v>0</v>
      </c>
      <c r="L12" s="280">
        <v>0</v>
      </c>
      <c r="M12" s="280">
        <v>0</v>
      </c>
      <c r="N12" s="280">
        <v>0</v>
      </c>
      <c r="O12" s="280">
        <v>0</v>
      </c>
      <c r="P12" s="280">
        <v>0</v>
      </c>
      <c r="Q12" s="280">
        <v>0</v>
      </c>
      <c r="R12" s="280">
        <v>0</v>
      </c>
      <c r="S12" s="280">
        <v>0</v>
      </c>
      <c r="T12" s="280">
        <v>0</v>
      </c>
      <c r="U12" s="280">
        <v>0</v>
      </c>
      <c r="V12" s="280">
        <v>0</v>
      </c>
      <c r="W12" s="280">
        <v>0</v>
      </c>
      <c r="X12" s="280">
        <v>0</v>
      </c>
      <c r="Y12" s="280">
        <v>0</v>
      </c>
      <c r="Z12" s="280">
        <v>0</v>
      </c>
      <c r="AA12" s="280">
        <v>0</v>
      </c>
      <c r="AB12" s="280">
        <v>0</v>
      </c>
      <c r="AC12" s="280">
        <v>0</v>
      </c>
      <c r="AD12" s="280">
        <v>0</v>
      </c>
      <c r="AE12" s="280">
        <v>0</v>
      </c>
      <c r="AF12" s="280">
        <v>0</v>
      </c>
      <c r="AG12" s="280">
        <v>0</v>
      </c>
      <c r="AH12" s="280">
        <v>0</v>
      </c>
      <c r="AI12" s="280">
        <v>0</v>
      </c>
      <c r="AJ12" s="280">
        <v>0</v>
      </c>
      <c r="AK12" s="280">
        <v>0</v>
      </c>
      <c r="AL12" s="280">
        <v>0</v>
      </c>
      <c r="AM12" s="280">
        <v>0</v>
      </c>
      <c r="AN12" s="280">
        <v>0</v>
      </c>
      <c r="AO12" s="280">
        <v>0</v>
      </c>
      <c r="AP12" s="280">
        <v>0</v>
      </c>
      <c r="AQ12" s="280">
        <v>0</v>
      </c>
      <c r="AR12" s="280">
        <v>0</v>
      </c>
      <c r="AS12" s="280">
        <v>0</v>
      </c>
      <c r="AT12" s="280">
        <v>0</v>
      </c>
      <c r="AU12" s="280">
        <v>0</v>
      </c>
      <c r="AV12" s="280">
        <v>0</v>
      </c>
      <c r="AW12" s="280">
        <v>0</v>
      </c>
      <c r="AX12" s="280">
        <v>0</v>
      </c>
      <c r="AY12" s="280">
        <v>0</v>
      </c>
      <c r="AZ12" s="280">
        <v>0</v>
      </c>
      <c r="BA12" s="280">
        <v>0</v>
      </c>
      <c r="BB12" s="280">
        <v>0</v>
      </c>
      <c r="BC12" s="280">
        <v>0</v>
      </c>
      <c r="BD12" s="280">
        <v>0</v>
      </c>
      <c r="BE12" s="280">
        <v>0</v>
      </c>
      <c r="BF12" s="280">
        <v>0</v>
      </c>
      <c r="BG12" s="280">
        <v>0</v>
      </c>
      <c r="BH12" s="280">
        <v>0</v>
      </c>
      <c r="BI12" s="280">
        <v>0</v>
      </c>
      <c r="BJ12" s="280">
        <v>0</v>
      </c>
      <c r="BK12" s="280">
        <v>0</v>
      </c>
      <c r="BL12" s="280">
        <v>0</v>
      </c>
      <c r="BM12" s="280">
        <v>0</v>
      </c>
      <c r="BN12" s="280">
        <v>0</v>
      </c>
      <c r="BO12" s="280">
        <v>0</v>
      </c>
      <c r="BP12" s="280">
        <v>0</v>
      </c>
      <c r="BQ12" s="280">
        <v>0</v>
      </c>
      <c r="BR12" s="280">
        <v>0</v>
      </c>
      <c r="BS12" s="280">
        <v>0</v>
      </c>
      <c r="BT12" s="280">
        <v>0</v>
      </c>
      <c r="BU12" s="280">
        <v>0</v>
      </c>
      <c r="BV12" s="280">
        <v>0</v>
      </c>
      <c r="BW12" s="280">
        <v>0</v>
      </c>
      <c r="BX12" s="280">
        <v>0</v>
      </c>
      <c r="BY12" s="280">
        <v>0</v>
      </c>
      <c r="BZ12" s="280">
        <v>0</v>
      </c>
      <c r="CA12" s="280">
        <v>0</v>
      </c>
      <c r="CB12" s="280">
        <v>0</v>
      </c>
      <c r="CC12" s="280">
        <v>0</v>
      </c>
      <c r="CD12" s="280">
        <v>0</v>
      </c>
      <c r="CE12" s="280">
        <v>0</v>
      </c>
      <c r="CF12" s="280">
        <v>0</v>
      </c>
      <c r="CG12" s="280">
        <v>0</v>
      </c>
      <c r="CH12" s="280">
        <v>0</v>
      </c>
      <c r="CI12" s="280">
        <v>0</v>
      </c>
      <c r="CJ12" s="280">
        <v>0</v>
      </c>
      <c r="CK12" s="280">
        <v>0</v>
      </c>
      <c r="CL12" s="280">
        <v>0</v>
      </c>
      <c r="CM12" s="280">
        <v>0</v>
      </c>
      <c r="CN12" s="280">
        <v>0</v>
      </c>
      <c r="CO12" s="280">
        <v>0</v>
      </c>
      <c r="CP12" s="280">
        <v>0</v>
      </c>
      <c r="CQ12" s="280">
        <v>0</v>
      </c>
      <c r="CR12" s="280">
        <v>0</v>
      </c>
      <c r="CS12" s="280">
        <v>0</v>
      </c>
      <c r="CT12" s="280">
        <v>0</v>
      </c>
      <c r="CU12" s="280">
        <v>0</v>
      </c>
      <c r="CV12" s="280">
        <v>0</v>
      </c>
      <c r="CW12" s="280">
        <v>0</v>
      </c>
      <c r="CX12" s="280">
        <v>0</v>
      </c>
      <c r="CY12" s="280">
        <v>0</v>
      </c>
      <c r="CZ12" s="280">
        <v>0</v>
      </c>
      <c r="DA12" s="280">
        <v>0</v>
      </c>
      <c r="DB12" s="280">
        <v>0</v>
      </c>
      <c r="DC12" s="280">
        <v>0</v>
      </c>
      <c r="DE12" s="71">
        <f>COUNTBLANK($H12:$DC12)</f>
        <v>0</v>
      </c>
      <c r="DF12" s="71">
        <f>COUNTIF($H12:$DC12,"&lt;&gt;0")</f>
        <v>0</v>
      </c>
      <c r="DG12" s="261">
        <f t="shared" ref="DG12:DG21" si="15">IF(ISNUMBER(E12),E12*100,0)</f>
        <v>21</v>
      </c>
      <c r="DH12" s="261">
        <v>0</v>
      </c>
    </row>
    <row r="13" spans="1:112" s="261" customFormat="1" ht="14.4">
      <c r="A13" s="210"/>
      <c r="B13" s="262" t="str">
        <f>$B$11&amp;"2."</f>
        <v>D.1.2.</v>
      </c>
      <c r="C13" s="274" t="s">
        <v>42</v>
      </c>
      <c r="D13" s="269"/>
      <c r="E13" s="332">
        <v>0.21</v>
      </c>
      <c r="F13" s="292">
        <f>H13+NPV(FD,I13:INDEX(I13:DC13,PAL))</f>
        <v>0</v>
      </c>
      <c r="G13" s="279">
        <f>SUMIF($H$5:$DC$5,"&lt;="&amp;PAL,$H13:$DC13)</f>
        <v>0</v>
      </c>
      <c r="H13" s="280">
        <v>0</v>
      </c>
      <c r="I13" s="280">
        <v>0</v>
      </c>
      <c r="J13" s="280">
        <v>0</v>
      </c>
      <c r="K13" s="280">
        <v>0</v>
      </c>
      <c r="L13" s="280">
        <v>0</v>
      </c>
      <c r="M13" s="280">
        <v>0</v>
      </c>
      <c r="N13" s="280">
        <v>0</v>
      </c>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0</v>
      </c>
      <c r="AJ13" s="280">
        <v>0</v>
      </c>
      <c r="AK13" s="280">
        <v>0</v>
      </c>
      <c r="AL13" s="280">
        <v>0</v>
      </c>
      <c r="AM13" s="280">
        <v>0</v>
      </c>
      <c r="AN13" s="280">
        <v>0</v>
      </c>
      <c r="AO13" s="280">
        <v>0</v>
      </c>
      <c r="AP13" s="280">
        <v>0</v>
      </c>
      <c r="AQ13" s="280">
        <v>0</v>
      </c>
      <c r="AR13" s="280">
        <v>0</v>
      </c>
      <c r="AS13" s="280">
        <v>0</v>
      </c>
      <c r="AT13" s="280">
        <v>0</v>
      </c>
      <c r="AU13" s="280">
        <v>0</v>
      </c>
      <c r="AV13" s="280">
        <v>0</v>
      </c>
      <c r="AW13" s="280">
        <v>0</v>
      </c>
      <c r="AX13" s="280">
        <v>0</v>
      </c>
      <c r="AY13" s="280">
        <v>0</v>
      </c>
      <c r="AZ13" s="280">
        <v>0</v>
      </c>
      <c r="BA13" s="280">
        <v>0</v>
      </c>
      <c r="BB13" s="280">
        <v>0</v>
      </c>
      <c r="BC13" s="280">
        <v>0</v>
      </c>
      <c r="BD13" s="280">
        <v>0</v>
      </c>
      <c r="BE13" s="280">
        <v>0</v>
      </c>
      <c r="BF13" s="280">
        <v>0</v>
      </c>
      <c r="BG13" s="280">
        <v>0</v>
      </c>
      <c r="BH13" s="280">
        <v>0</v>
      </c>
      <c r="BI13" s="280">
        <v>0</v>
      </c>
      <c r="BJ13" s="280">
        <v>0</v>
      </c>
      <c r="BK13" s="280">
        <v>0</v>
      </c>
      <c r="BL13" s="280">
        <v>0</v>
      </c>
      <c r="BM13" s="280">
        <v>0</v>
      </c>
      <c r="BN13" s="280">
        <v>0</v>
      </c>
      <c r="BO13" s="280">
        <v>0</v>
      </c>
      <c r="BP13" s="280">
        <v>0</v>
      </c>
      <c r="BQ13" s="280">
        <v>0</v>
      </c>
      <c r="BR13" s="280">
        <v>0</v>
      </c>
      <c r="BS13" s="280">
        <v>0</v>
      </c>
      <c r="BT13" s="280">
        <v>0</v>
      </c>
      <c r="BU13" s="280">
        <v>0</v>
      </c>
      <c r="BV13" s="280">
        <v>0</v>
      </c>
      <c r="BW13" s="280">
        <v>0</v>
      </c>
      <c r="BX13" s="280">
        <v>0</v>
      </c>
      <c r="BY13" s="280">
        <v>0</v>
      </c>
      <c r="BZ13" s="280">
        <v>0</v>
      </c>
      <c r="CA13" s="280">
        <v>0</v>
      </c>
      <c r="CB13" s="280">
        <v>0</v>
      </c>
      <c r="CC13" s="280">
        <v>0</v>
      </c>
      <c r="CD13" s="280">
        <v>0</v>
      </c>
      <c r="CE13" s="280">
        <v>0</v>
      </c>
      <c r="CF13" s="280">
        <v>0</v>
      </c>
      <c r="CG13" s="280">
        <v>0</v>
      </c>
      <c r="CH13" s="280">
        <v>0</v>
      </c>
      <c r="CI13" s="280">
        <v>0</v>
      </c>
      <c r="CJ13" s="280">
        <v>0</v>
      </c>
      <c r="CK13" s="280">
        <v>0</v>
      </c>
      <c r="CL13" s="280">
        <v>0</v>
      </c>
      <c r="CM13" s="280">
        <v>0</v>
      </c>
      <c r="CN13" s="280">
        <v>0</v>
      </c>
      <c r="CO13" s="280">
        <v>0</v>
      </c>
      <c r="CP13" s="280">
        <v>0</v>
      </c>
      <c r="CQ13" s="280">
        <v>0</v>
      </c>
      <c r="CR13" s="280">
        <v>0</v>
      </c>
      <c r="CS13" s="280">
        <v>0</v>
      </c>
      <c r="CT13" s="280">
        <v>0</v>
      </c>
      <c r="CU13" s="280">
        <v>0</v>
      </c>
      <c r="CV13" s="280">
        <v>0</v>
      </c>
      <c r="CW13" s="280">
        <v>0</v>
      </c>
      <c r="CX13" s="280">
        <v>0</v>
      </c>
      <c r="CY13" s="280">
        <v>0</v>
      </c>
      <c r="CZ13" s="280">
        <v>0</v>
      </c>
      <c r="DA13" s="280">
        <v>0</v>
      </c>
      <c r="DB13" s="280">
        <v>0</v>
      </c>
      <c r="DC13" s="280">
        <v>0</v>
      </c>
      <c r="DE13" s="71">
        <f t="shared" ref="DE13:DE21" si="16">COUNTBLANK(H13:DC13)</f>
        <v>0</v>
      </c>
      <c r="DF13" s="71">
        <f t="shared" ref="DF13:DF76" si="17">COUNTIF($H13:$DC13,"&lt;&gt;0")</f>
        <v>0</v>
      </c>
      <c r="DG13" s="261">
        <f t="shared" si="15"/>
        <v>21</v>
      </c>
      <c r="DH13" s="261">
        <v>0</v>
      </c>
    </row>
    <row r="14" spans="1:112" s="261" customFormat="1" ht="14.4">
      <c r="A14" s="210"/>
      <c r="B14" s="262" t="str">
        <f>$B$11&amp;"3."</f>
        <v>D.1.3.</v>
      </c>
      <c r="C14" s="274" t="s">
        <v>42</v>
      </c>
      <c r="D14" s="269"/>
      <c r="E14" s="332">
        <v>0.21</v>
      </c>
      <c r="F14" s="292">
        <f>H14+NPV(FD,I14:INDEX(I14:DC14,PAL))</f>
        <v>0</v>
      </c>
      <c r="G14" s="279">
        <f>SUMIF($H$5:$DC$5,"&lt;="&amp;PAL,$H14:$DC14)</f>
        <v>0</v>
      </c>
      <c r="H14" s="295">
        <v>0</v>
      </c>
      <c r="I14" s="295">
        <v>0</v>
      </c>
      <c r="J14" s="295">
        <v>0</v>
      </c>
      <c r="K14" s="295">
        <v>0</v>
      </c>
      <c r="L14" s="295">
        <v>0</v>
      </c>
      <c r="M14" s="295">
        <v>0</v>
      </c>
      <c r="N14" s="295">
        <v>0</v>
      </c>
      <c r="O14" s="295">
        <v>0</v>
      </c>
      <c r="P14" s="295">
        <v>0</v>
      </c>
      <c r="Q14" s="295">
        <v>0</v>
      </c>
      <c r="R14" s="295">
        <v>0</v>
      </c>
      <c r="S14" s="295">
        <v>0</v>
      </c>
      <c r="T14" s="295">
        <v>0</v>
      </c>
      <c r="U14" s="295">
        <v>0</v>
      </c>
      <c r="V14" s="295">
        <v>0</v>
      </c>
      <c r="W14" s="295">
        <v>0</v>
      </c>
      <c r="X14" s="295">
        <v>0</v>
      </c>
      <c r="Y14" s="295">
        <v>0</v>
      </c>
      <c r="Z14" s="295">
        <v>0</v>
      </c>
      <c r="AA14" s="295">
        <v>0</v>
      </c>
      <c r="AB14" s="295">
        <v>0</v>
      </c>
      <c r="AC14" s="295">
        <v>0</v>
      </c>
      <c r="AD14" s="295">
        <v>0</v>
      </c>
      <c r="AE14" s="295">
        <v>0</v>
      </c>
      <c r="AF14" s="295">
        <v>0</v>
      </c>
      <c r="AG14" s="295">
        <v>0</v>
      </c>
      <c r="AH14" s="295">
        <v>0</v>
      </c>
      <c r="AI14" s="295">
        <v>0</v>
      </c>
      <c r="AJ14" s="295">
        <v>0</v>
      </c>
      <c r="AK14" s="295">
        <v>0</v>
      </c>
      <c r="AL14" s="295">
        <v>0</v>
      </c>
      <c r="AM14" s="295">
        <v>0</v>
      </c>
      <c r="AN14" s="295">
        <v>0</v>
      </c>
      <c r="AO14" s="295">
        <v>0</v>
      </c>
      <c r="AP14" s="295">
        <v>0</v>
      </c>
      <c r="AQ14" s="295">
        <v>0</v>
      </c>
      <c r="AR14" s="295">
        <v>0</v>
      </c>
      <c r="AS14" s="295">
        <v>0</v>
      </c>
      <c r="AT14" s="295">
        <v>0</v>
      </c>
      <c r="AU14" s="295">
        <v>0</v>
      </c>
      <c r="AV14" s="295">
        <v>0</v>
      </c>
      <c r="AW14" s="295">
        <v>0</v>
      </c>
      <c r="AX14" s="295">
        <v>0</v>
      </c>
      <c r="AY14" s="295">
        <v>0</v>
      </c>
      <c r="AZ14" s="295">
        <v>0</v>
      </c>
      <c r="BA14" s="295">
        <v>0</v>
      </c>
      <c r="BB14" s="295">
        <v>0</v>
      </c>
      <c r="BC14" s="295">
        <v>0</v>
      </c>
      <c r="BD14" s="295">
        <v>0</v>
      </c>
      <c r="BE14" s="295">
        <v>0</v>
      </c>
      <c r="BF14" s="295">
        <v>0</v>
      </c>
      <c r="BG14" s="295">
        <v>0</v>
      </c>
      <c r="BH14" s="295">
        <v>0</v>
      </c>
      <c r="BI14" s="295">
        <v>0</v>
      </c>
      <c r="BJ14" s="295">
        <v>0</v>
      </c>
      <c r="BK14" s="295">
        <v>0</v>
      </c>
      <c r="BL14" s="295">
        <v>0</v>
      </c>
      <c r="BM14" s="295">
        <v>0</v>
      </c>
      <c r="BN14" s="295">
        <v>0</v>
      </c>
      <c r="BO14" s="295">
        <v>0</v>
      </c>
      <c r="BP14" s="295">
        <v>0</v>
      </c>
      <c r="BQ14" s="295">
        <v>0</v>
      </c>
      <c r="BR14" s="295">
        <v>0</v>
      </c>
      <c r="BS14" s="295">
        <v>0</v>
      </c>
      <c r="BT14" s="295">
        <v>0</v>
      </c>
      <c r="BU14" s="295">
        <v>0</v>
      </c>
      <c r="BV14" s="295">
        <v>0</v>
      </c>
      <c r="BW14" s="295">
        <v>0</v>
      </c>
      <c r="BX14" s="295">
        <v>0</v>
      </c>
      <c r="BY14" s="295">
        <v>0</v>
      </c>
      <c r="BZ14" s="295">
        <v>0</v>
      </c>
      <c r="CA14" s="295">
        <v>0</v>
      </c>
      <c r="CB14" s="295">
        <v>0</v>
      </c>
      <c r="CC14" s="295">
        <v>0</v>
      </c>
      <c r="CD14" s="295">
        <v>0</v>
      </c>
      <c r="CE14" s="295">
        <v>0</v>
      </c>
      <c r="CF14" s="295">
        <v>0</v>
      </c>
      <c r="CG14" s="295">
        <v>0</v>
      </c>
      <c r="CH14" s="295">
        <v>0</v>
      </c>
      <c r="CI14" s="295">
        <v>0</v>
      </c>
      <c r="CJ14" s="295">
        <v>0</v>
      </c>
      <c r="CK14" s="295">
        <v>0</v>
      </c>
      <c r="CL14" s="295">
        <v>0</v>
      </c>
      <c r="CM14" s="295">
        <v>0</v>
      </c>
      <c r="CN14" s="295">
        <v>0</v>
      </c>
      <c r="CO14" s="295">
        <v>0</v>
      </c>
      <c r="CP14" s="295">
        <v>0</v>
      </c>
      <c r="CQ14" s="295">
        <v>0</v>
      </c>
      <c r="CR14" s="295">
        <v>0</v>
      </c>
      <c r="CS14" s="295">
        <v>0</v>
      </c>
      <c r="CT14" s="295">
        <v>0</v>
      </c>
      <c r="CU14" s="295">
        <v>0</v>
      </c>
      <c r="CV14" s="295">
        <v>0</v>
      </c>
      <c r="CW14" s="295">
        <v>0</v>
      </c>
      <c r="CX14" s="295">
        <v>0</v>
      </c>
      <c r="CY14" s="295">
        <v>0</v>
      </c>
      <c r="CZ14" s="295">
        <v>0</v>
      </c>
      <c r="DA14" s="295">
        <v>0</v>
      </c>
      <c r="DB14" s="295">
        <v>0</v>
      </c>
      <c r="DC14" s="295">
        <v>0</v>
      </c>
      <c r="DE14" s="71">
        <f t="shared" si="16"/>
        <v>0</v>
      </c>
      <c r="DF14" s="71">
        <f t="shared" si="17"/>
        <v>0</v>
      </c>
      <c r="DG14" s="261">
        <f t="shared" si="15"/>
        <v>21</v>
      </c>
      <c r="DH14" s="261">
        <v>0</v>
      </c>
    </row>
    <row r="15" spans="1:112" s="261" customFormat="1" ht="14.4">
      <c r="A15" s="210"/>
      <c r="B15" s="262" t="str">
        <f>$B$11&amp;"4."</f>
        <v>D.1.4.</v>
      </c>
      <c r="C15" s="274" t="s">
        <v>42</v>
      </c>
      <c r="D15" s="269"/>
      <c r="E15" s="332">
        <v>0.21</v>
      </c>
      <c r="F15" s="292">
        <f>H15+NPV(FD,I15:INDEX(I15:DC15,PAL))</f>
        <v>0</v>
      </c>
      <c r="G15" s="279">
        <f>SUMIF($H$5:$DC$5,"&lt;="&amp;PAL,$H15:$DC15)</f>
        <v>0</v>
      </c>
      <c r="H15" s="280">
        <v>0</v>
      </c>
      <c r="I15" s="280">
        <v>0</v>
      </c>
      <c r="J15" s="280">
        <v>0</v>
      </c>
      <c r="K15" s="280">
        <v>0</v>
      </c>
      <c r="L15" s="280">
        <v>0</v>
      </c>
      <c r="M15" s="280">
        <v>0</v>
      </c>
      <c r="N15" s="280">
        <v>0</v>
      </c>
      <c r="O15" s="280">
        <v>0</v>
      </c>
      <c r="P15" s="280">
        <v>0</v>
      </c>
      <c r="Q15" s="280">
        <v>0</v>
      </c>
      <c r="R15" s="280">
        <v>0</v>
      </c>
      <c r="S15" s="280">
        <v>0</v>
      </c>
      <c r="T15" s="280">
        <v>0</v>
      </c>
      <c r="U15" s="280">
        <v>0</v>
      </c>
      <c r="V15" s="280">
        <v>0</v>
      </c>
      <c r="W15" s="280">
        <v>0</v>
      </c>
      <c r="X15" s="280">
        <v>0</v>
      </c>
      <c r="Y15" s="280">
        <v>0</v>
      </c>
      <c r="Z15" s="280">
        <v>0</v>
      </c>
      <c r="AA15" s="280">
        <v>0</v>
      </c>
      <c r="AB15" s="280">
        <v>0</v>
      </c>
      <c r="AC15" s="280">
        <v>0</v>
      </c>
      <c r="AD15" s="280">
        <v>0</v>
      </c>
      <c r="AE15" s="280">
        <v>0</v>
      </c>
      <c r="AF15" s="280">
        <v>0</v>
      </c>
      <c r="AG15" s="280">
        <v>0</v>
      </c>
      <c r="AH15" s="280">
        <v>0</v>
      </c>
      <c r="AI15" s="280">
        <v>0</v>
      </c>
      <c r="AJ15" s="280">
        <v>0</v>
      </c>
      <c r="AK15" s="280">
        <v>0</v>
      </c>
      <c r="AL15" s="280">
        <v>0</v>
      </c>
      <c r="AM15" s="280">
        <v>0</v>
      </c>
      <c r="AN15" s="280">
        <v>0</v>
      </c>
      <c r="AO15" s="280">
        <v>0</v>
      </c>
      <c r="AP15" s="280">
        <v>0</v>
      </c>
      <c r="AQ15" s="280">
        <v>0</v>
      </c>
      <c r="AR15" s="280">
        <v>0</v>
      </c>
      <c r="AS15" s="280">
        <v>0</v>
      </c>
      <c r="AT15" s="280">
        <v>0</v>
      </c>
      <c r="AU15" s="280">
        <v>0</v>
      </c>
      <c r="AV15" s="280">
        <v>0</v>
      </c>
      <c r="AW15" s="280">
        <v>0</v>
      </c>
      <c r="AX15" s="280">
        <v>0</v>
      </c>
      <c r="AY15" s="280">
        <v>0</v>
      </c>
      <c r="AZ15" s="280">
        <v>0</v>
      </c>
      <c r="BA15" s="280">
        <v>0</v>
      </c>
      <c r="BB15" s="280">
        <v>0</v>
      </c>
      <c r="BC15" s="280">
        <v>0</v>
      </c>
      <c r="BD15" s="280">
        <v>0</v>
      </c>
      <c r="BE15" s="280">
        <v>0</v>
      </c>
      <c r="BF15" s="280">
        <v>0</v>
      </c>
      <c r="BG15" s="280">
        <v>0</v>
      </c>
      <c r="BH15" s="280">
        <v>0</v>
      </c>
      <c r="BI15" s="280">
        <v>0</v>
      </c>
      <c r="BJ15" s="280">
        <v>0</v>
      </c>
      <c r="BK15" s="280">
        <v>0</v>
      </c>
      <c r="BL15" s="280">
        <v>0</v>
      </c>
      <c r="BM15" s="280">
        <v>0</v>
      </c>
      <c r="BN15" s="280">
        <v>0</v>
      </c>
      <c r="BO15" s="280">
        <v>0</v>
      </c>
      <c r="BP15" s="280">
        <v>0</v>
      </c>
      <c r="BQ15" s="280">
        <v>0</v>
      </c>
      <c r="BR15" s="280">
        <v>0</v>
      </c>
      <c r="BS15" s="280">
        <v>0</v>
      </c>
      <c r="BT15" s="280">
        <v>0</v>
      </c>
      <c r="BU15" s="280">
        <v>0</v>
      </c>
      <c r="BV15" s="280">
        <v>0</v>
      </c>
      <c r="BW15" s="280">
        <v>0</v>
      </c>
      <c r="BX15" s="280">
        <v>0</v>
      </c>
      <c r="BY15" s="280">
        <v>0</v>
      </c>
      <c r="BZ15" s="280">
        <v>0</v>
      </c>
      <c r="CA15" s="280">
        <v>0</v>
      </c>
      <c r="CB15" s="280">
        <v>0</v>
      </c>
      <c r="CC15" s="280">
        <v>0</v>
      </c>
      <c r="CD15" s="280">
        <v>0</v>
      </c>
      <c r="CE15" s="280">
        <v>0</v>
      </c>
      <c r="CF15" s="280">
        <v>0</v>
      </c>
      <c r="CG15" s="280">
        <v>0</v>
      </c>
      <c r="CH15" s="280">
        <v>0</v>
      </c>
      <c r="CI15" s="280">
        <v>0</v>
      </c>
      <c r="CJ15" s="280">
        <v>0</v>
      </c>
      <c r="CK15" s="280">
        <v>0</v>
      </c>
      <c r="CL15" s="280">
        <v>0</v>
      </c>
      <c r="CM15" s="280">
        <v>0</v>
      </c>
      <c r="CN15" s="280">
        <v>0</v>
      </c>
      <c r="CO15" s="280">
        <v>0</v>
      </c>
      <c r="CP15" s="280">
        <v>0</v>
      </c>
      <c r="CQ15" s="280">
        <v>0</v>
      </c>
      <c r="CR15" s="280">
        <v>0</v>
      </c>
      <c r="CS15" s="280">
        <v>0</v>
      </c>
      <c r="CT15" s="280">
        <v>0</v>
      </c>
      <c r="CU15" s="280">
        <v>0</v>
      </c>
      <c r="CV15" s="280">
        <v>0</v>
      </c>
      <c r="CW15" s="280">
        <v>0</v>
      </c>
      <c r="CX15" s="280">
        <v>0</v>
      </c>
      <c r="CY15" s="280">
        <v>0</v>
      </c>
      <c r="CZ15" s="280">
        <v>0</v>
      </c>
      <c r="DA15" s="280">
        <v>0</v>
      </c>
      <c r="DB15" s="280">
        <v>0</v>
      </c>
      <c r="DC15" s="280">
        <v>0</v>
      </c>
      <c r="DE15" s="71">
        <f t="shared" si="16"/>
        <v>0</v>
      </c>
      <c r="DF15" s="71">
        <f t="shared" si="17"/>
        <v>0</v>
      </c>
      <c r="DG15" s="261">
        <f t="shared" si="15"/>
        <v>21</v>
      </c>
      <c r="DH15" s="261">
        <v>0</v>
      </c>
    </row>
    <row r="16" spans="1:112" s="261" customFormat="1" ht="14.4">
      <c r="A16" s="210"/>
      <c r="B16" s="262" t="str">
        <f>$B$11&amp;"5."</f>
        <v>D.1.5.</v>
      </c>
      <c r="C16" s="274" t="s">
        <v>42</v>
      </c>
      <c r="D16" s="269"/>
      <c r="E16" s="332">
        <v>0.21</v>
      </c>
      <c r="F16" s="292">
        <f>H16+NPV(FD,I16:INDEX(I16:DC16,PAL))</f>
        <v>0</v>
      </c>
      <c r="G16" s="279">
        <f>SUMIF($H$5:$DC$5,"&lt;="&amp;PAL,$H16:$DC16)</f>
        <v>0</v>
      </c>
      <c r="H16" s="280">
        <v>0</v>
      </c>
      <c r="I16" s="280">
        <v>0</v>
      </c>
      <c r="J16" s="280">
        <v>0</v>
      </c>
      <c r="K16" s="280">
        <v>0</v>
      </c>
      <c r="L16" s="280">
        <v>0</v>
      </c>
      <c r="M16" s="280">
        <v>0</v>
      </c>
      <c r="N16" s="280">
        <v>0</v>
      </c>
      <c r="O16" s="280">
        <v>0</v>
      </c>
      <c r="P16" s="280">
        <v>0</v>
      </c>
      <c r="Q16" s="280">
        <v>0</v>
      </c>
      <c r="R16" s="280">
        <v>0</v>
      </c>
      <c r="S16" s="280">
        <v>0</v>
      </c>
      <c r="T16" s="280">
        <v>0</v>
      </c>
      <c r="U16" s="280">
        <v>0</v>
      </c>
      <c r="V16" s="280">
        <v>0</v>
      </c>
      <c r="W16" s="280">
        <v>0</v>
      </c>
      <c r="X16" s="280">
        <v>0</v>
      </c>
      <c r="Y16" s="280">
        <v>0</v>
      </c>
      <c r="Z16" s="280">
        <v>0</v>
      </c>
      <c r="AA16" s="280">
        <v>0</v>
      </c>
      <c r="AB16" s="280">
        <v>0</v>
      </c>
      <c r="AC16" s="280">
        <v>0</v>
      </c>
      <c r="AD16" s="280">
        <v>0</v>
      </c>
      <c r="AE16" s="280">
        <v>0</v>
      </c>
      <c r="AF16" s="280">
        <v>0</v>
      </c>
      <c r="AG16" s="280">
        <v>0</v>
      </c>
      <c r="AH16" s="280">
        <v>0</v>
      </c>
      <c r="AI16" s="280">
        <v>0</v>
      </c>
      <c r="AJ16" s="280">
        <v>0</v>
      </c>
      <c r="AK16" s="280">
        <v>0</v>
      </c>
      <c r="AL16" s="280">
        <v>0</v>
      </c>
      <c r="AM16" s="280">
        <v>0</v>
      </c>
      <c r="AN16" s="280">
        <v>0</v>
      </c>
      <c r="AO16" s="280">
        <v>0</v>
      </c>
      <c r="AP16" s="280">
        <v>0</v>
      </c>
      <c r="AQ16" s="280">
        <v>0</v>
      </c>
      <c r="AR16" s="280">
        <v>0</v>
      </c>
      <c r="AS16" s="280">
        <v>0</v>
      </c>
      <c r="AT16" s="280">
        <v>0</v>
      </c>
      <c r="AU16" s="280">
        <v>0</v>
      </c>
      <c r="AV16" s="280">
        <v>0</v>
      </c>
      <c r="AW16" s="280">
        <v>0</v>
      </c>
      <c r="AX16" s="280">
        <v>0</v>
      </c>
      <c r="AY16" s="280">
        <v>0</v>
      </c>
      <c r="AZ16" s="280">
        <v>0</v>
      </c>
      <c r="BA16" s="280">
        <v>0</v>
      </c>
      <c r="BB16" s="280">
        <v>0</v>
      </c>
      <c r="BC16" s="280">
        <v>0</v>
      </c>
      <c r="BD16" s="280">
        <v>0</v>
      </c>
      <c r="BE16" s="280">
        <v>0</v>
      </c>
      <c r="BF16" s="280">
        <v>0</v>
      </c>
      <c r="BG16" s="280">
        <v>0</v>
      </c>
      <c r="BH16" s="280">
        <v>0</v>
      </c>
      <c r="BI16" s="280">
        <v>0</v>
      </c>
      <c r="BJ16" s="280">
        <v>0</v>
      </c>
      <c r="BK16" s="280">
        <v>0</v>
      </c>
      <c r="BL16" s="280">
        <v>0</v>
      </c>
      <c r="BM16" s="280">
        <v>0</v>
      </c>
      <c r="BN16" s="280">
        <v>0</v>
      </c>
      <c r="BO16" s="280">
        <v>0</v>
      </c>
      <c r="BP16" s="280">
        <v>0</v>
      </c>
      <c r="BQ16" s="280">
        <v>0</v>
      </c>
      <c r="BR16" s="280">
        <v>0</v>
      </c>
      <c r="BS16" s="280">
        <v>0</v>
      </c>
      <c r="BT16" s="280">
        <v>0</v>
      </c>
      <c r="BU16" s="280">
        <v>0</v>
      </c>
      <c r="BV16" s="280">
        <v>0</v>
      </c>
      <c r="BW16" s="280">
        <v>0</v>
      </c>
      <c r="BX16" s="280">
        <v>0</v>
      </c>
      <c r="BY16" s="280">
        <v>0</v>
      </c>
      <c r="BZ16" s="280">
        <v>0</v>
      </c>
      <c r="CA16" s="280">
        <v>0</v>
      </c>
      <c r="CB16" s="280">
        <v>0</v>
      </c>
      <c r="CC16" s="280">
        <v>0</v>
      </c>
      <c r="CD16" s="280">
        <v>0</v>
      </c>
      <c r="CE16" s="280">
        <v>0</v>
      </c>
      <c r="CF16" s="280">
        <v>0</v>
      </c>
      <c r="CG16" s="280">
        <v>0</v>
      </c>
      <c r="CH16" s="280">
        <v>0</v>
      </c>
      <c r="CI16" s="280">
        <v>0</v>
      </c>
      <c r="CJ16" s="280">
        <v>0</v>
      </c>
      <c r="CK16" s="280">
        <v>0</v>
      </c>
      <c r="CL16" s="280">
        <v>0</v>
      </c>
      <c r="CM16" s="280">
        <v>0</v>
      </c>
      <c r="CN16" s="280">
        <v>0</v>
      </c>
      <c r="CO16" s="280">
        <v>0</v>
      </c>
      <c r="CP16" s="280">
        <v>0</v>
      </c>
      <c r="CQ16" s="280">
        <v>0</v>
      </c>
      <c r="CR16" s="280">
        <v>0</v>
      </c>
      <c r="CS16" s="280">
        <v>0</v>
      </c>
      <c r="CT16" s="280">
        <v>0</v>
      </c>
      <c r="CU16" s="280">
        <v>0</v>
      </c>
      <c r="CV16" s="280">
        <v>0</v>
      </c>
      <c r="CW16" s="280">
        <v>0</v>
      </c>
      <c r="CX16" s="280">
        <v>0</v>
      </c>
      <c r="CY16" s="280">
        <v>0</v>
      </c>
      <c r="CZ16" s="280">
        <v>0</v>
      </c>
      <c r="DA16" s="280">
        <v>0</v>
      </c>
      <c r="DB16" s="280">
        <v>0</v>
      </c>
      <c r="DC16" s="280">
        <v>0</v>
      </c>
      <c r="DE16" s="71">
        <f t="shared" si="16"/>
        <v>0</v>
      </c>
      <c r="DF16" s="71">
        <f t="shared" si="17"/>
        <v>0</v>
      </c>
      <c r="DG16" s="261">
        <f t="shared" si="15"/>
        <v>21</v>
      </c>
      <c r="DH16" s="261">
        <v>0</v>
      </c>
    </row>
    <row r="17" spans="1:112" s="261" customFormat="1" ht="14.4">
      <c r="A17" s="210"/>
      <c r="B17" s="262" t="str">
        <f>$B$11&amp;"6."</f>
        <v>D.1.6.</v>
      </c>
      <c r="C17" s="274" t="s">
        <v>42</v>
      </c>
      <c r="D17" s="269"/>
      <c r="E17" s="332">
        <v>0.21</v>
      </c>
      <c r="F17" s="292">
        <f>H17+NPV(FD,I17:INDEX(I17:DC17,PAL))</f>
        <v>0</v>
      </c>
      <c r="G17" s="279">
        <f>SUMIF($H$5:$DC$5,"&lt;="&amp;PAL,$H17:$DC17)</f>
        <v>0</v>
      </c>
      <c r="H17" s="280">
        <v>0</v>
      </c>
      <c r="I17" s="280">
        <v>0</v>
      </c>
      <c r="J17" s="280">
        <v>0</v>
      </c>
      <c r="K17" s="280">
        <v>0</v>
      </c>
      <c r="L17" s="280">
        <v>0</v>
      </c>
      <c r="M17" s="280">
        <v>0</v>
      </c>
      <c r="N17" s="280">
        <v>0</v>
      </c>
      <c r="O17" s="280">
        <v>0</v>
      </c>
      <c r="P17" s="280">
        <v>0</v>
      </c>
      <c r="Q17" s="280">
        <v>0</v>
      </c>
      <c r="R17" s="280">
        <v>0</v>
      </c>
      <c r="S17" s="280">
        <v>0</v>
      </c>
      <c r="T17" s="280">
        <v>0</v>
      </c>
      <c r="U17" s="280">
        <v>0</v>
      </c>
      <c r="V17" s="280">
        <v>0</v>
      </c>
      <c r="W17" s="280">
        <v>0</v>
      </c>
      <c r="X17" s="280">
        <v>0</v>
      </c>
      <c r="Y17" s="280">
        <v>0</v>
      </c>
      <c r="Z17" s="280">
        <v>0</v>
      </c>
      <c r="AA17" s="280">
        <v>0</v>
      </c>
      <c r="AB17" s="280">
        <v>0</v>
      </c>
      <c r="AC17" s="280">
        <v>0</v>
      </c>
      <c r="AD17" s="280">
        <v>0</v>
      </c>
      <c r="AE17" s="280">
        <v>0</v>
      </c>
      <c r="AF17" s="280">
        <v>0</v>
      </c>
      <c r="AG17" s="280">
        <v>0</v>
      </c>
      <c r="AH17" s="280">
        <v>0</v>
      </c>
      <c r="AI17" s="280">
        <v>0</v>
      </c>
      <c r="AJ17" s="280">
        <v>0</v>
      </c>
      <c r="AK17" s="280">
        <v>0</v>
      </c>
      <c r="AL17" s="280">
        <v>0</v>
      </c>
      <c r="AM17" s="280">
        <v>0</v>
      </c>
      <c r="AN17" s="280">
        <v>0</v>
      </c>
      <c r="AO17" s="280">
        <v>0</v>
      </c>
      <c r="AP17" s="280">
        <v>0</v>
      </c>
      <c r="AQ17" s="280">
        <v>0</v>
      </c>
      <c r="AR17" s="280">
        <v>0</v>
      </c>
      <c r="AS17" s="280">
        <v>0</v>
      </c>
      <c r="AT17" s="280">
        <v>0</v>
      </c>
      <c r="AU17" s="280">
        <v>0</v>
      </c>
      <c r="AV17" s="280">
        <v>0</v>
      </c>
      <c r="AW17" s="280">
        <v>0</v>
      </c>
      <c r="AX17" s="280">
        <v>0</v>
      </c>
      <c r="AY17" s="280">
        <v>0</v>
      </c>
      <c r="AZ17" s="280">
        <v>0</v>
      </c>
      <c r="BA17" s="280">
        <v>0</v>
      </c>
      <c r="BB17" s="280">
        <v>0</v>
      </c>
      <c r="BC17" s="280">
        <v>0</v>
      </c>
      <c r="BD17" s="280">
        <v>0</v>
      </c>
      <c r="BE17" s="280">
        <v>0</v>
      </c>
      <c r="BF17" s="280">
        <v>0</v>
      </c>
      <c r="BG17" s="280">
        <v>0</v>
      </c>
      <c r="BH17" s="280">
        <v>0</v>
      </c>
      <c r="BI17" s="280">
        <v>0</v>
      </c>
      <c r="BJ17" s="280">
        <v>0</v>
      </c>
      <c r="BK17" s="280">
        <v>0</v>
      </c>
      <c r="BL17" s="280">
        <v>0</v>
      </c>
      <c r="BM17" s="280">
        <v>0</v>
      </c>
      <c r="BN17" s="280">
        <v>0</v>
      </c>
      <c r="BO17" s="280">
        <v>0</v>
      </c>
      <c r="BP17" s="280">
        <v>0</v>
      </c>
      <c r="BQ17" s="280">
        <v>0</v>
      </c>
      <c r="BR17" s="280">
        <v>0</v>
      </c>
      <c r="BS17" s="280">
        <v>0</v>
      </c>
      <c r="BT17" s="280">
        <v>0</v>
      </c>
      <c r="BU17" s="280">
        <v>0</v>
      </c>
      <c r="BV17" s="280">
        <v>0</v>
      </c>
      <c r="BW17" s="280">
        <v>0</v>
      </c>
      <c r="BX17" s="280">
        <v>0</v>
      </c>
      <c r="BY17" s="280">
        <v>0</v>
      </c>
      <c r="BZ17" s="280">
        <v>0</v>
      </c>
      <c r="CA17" s="280">
        <v>0</v>
      </c>
      <c r="CB17" s="280">
        <v>0</v>
      </c>
      <c r="CC17" s="280">
        <v>0</v>
      </c>
      <c r="CD17" s="280">
        <v>0</v>
      </c>
      <c r="CE17" s="280">
        <v>0</v>
      </c>
      <c r="CF17" s="280">
        <v>0</v>
      </c>
      <c r="CG17" s="280">
        <v>0</v>
      </c>
      <c r="CH17" s="280">
        <v>0</v>
      </c>
      <c r="CI17" s="280">
        <v>0</v>
      </c>
      <c r="CJ17" s="280">
        <v>0</v>
      </c>
      <c r="CK17" s="280">
        <v>0</v>
      </c>
      <c r="CL17" s="280">
        <v>0</v>
      </c>
      <c r="CM17" s="280">
        <v>0</v>
      </c>
      <c r="CN17" s="280">
        <v>0</v>
      </c>
      <c r="CO17" s="280">
        <v>0</v>
      </c>
      <c r="CP17" s="280">
        <v>0</v>
      </c>
      <c r="CQ17" s="280">
        <v>0</v>
      </c>
      <c r="CR17" s="280">
        <v>0</v>
      </c>
      <c r="CS17" s="280">
        <v>0</v>
      </c>
      <c r="CT17" s="280">
        <v>0</v>
      </c>
      <c r="CU17" s="280">
        <v>0</v>
      </c>
      <c r="CV17" s="280">
        <v>0</v>
      </c>
      <c r="CW17" s="280">
        <v>0</v>
      </c>
      <c r="CX17" s="280">
        <v>0</v>
      </c>
      <c r="CY17" s="280">
        <v>0</v>
      </c>
      <c r="CZ17" s="280">
        <v>0</v>
      </c>
      <c r="DA17" s="280">
        <v>0</v>
      </c>
      <c r="DB17" s="280">
        <v>0</v>
      </c>
      <c r="DC17" s="280">
        <v>0</v>
      </c>
      <c r="DE17" s="71">
        <f t="shared" si="16"/>
        <v>0</v>
      </c>
      <c r="DF17" s="71">
        <f t="shared" si="17"/>
        <v>0</v>
      </c>
      <c r="DG17" s="261">
        <f t="shared" si="15"/>
        <v>21</v>
      </c>
      <c r="DH17" s="261">
        <v>0</v>
      </c>
    </row>
    <row r="18" spans="1:112" s="261" customFormat="1" ht="14.4">
      <c r="A18" s="210"/>
      <c r="B18" s="262" t="str">
        <f>$B$11&amp;"7."</f>
        <v>D.1.7.</v>
      </c>
      <c r="C18" s="274" t="s">
        <v>42</v>
      </c>
      <c r="D18" s="269"/>
      <c r="E18" s="332">
        <v>0.21</v>
      </c>
      <c r="F18" s="292">
        <f>H18+NPV(FD,I18:INDEX(I18:DC18,PAL))</f>
        <v>0</v>
      </c>
      <c r="G18" s="279">
        <f>SUMIF($H$5:$DC$5,"&lt;="&amp;PAL,$H18:$DC18)</f>
        <v>0</v>
      </c>
      <c r="H18" s="280">
        <v>0</v>
      </c>
      <c r="I18" s="280">
        <v>0</v>
      </c>
      <c r="J18" s="280">
        <v>0</v>
      </c>
      <c r="K18" s="280">
        <v>0</v>
      </c>
      <c r="L18" s="280">
        <v>0</v>
      </c>
      <c r="M18" s="280">
        <v>0</v>
      </c>
      <c r="N18" s="280">
        <v>0</v>
      </c>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80">
        <v>0</v>
      </c>
      <c r="AF18" s="280">
        <v>0</v>
      </c>
      <c r="AG18" s="280">
        <v>0</v>
      </c>
      <c r="AH18" s="280">
        <v>0</v>
      </c>
      <c r="AI18" s="280">
        <v>0</v>
      </c>
      <c r="AJ18" s="280">
        <v>0</v>
      </c>
      <c r="AK18" s="280">
        <v>0</v>
      </c>
      <c r="AL18" s="280">
        <v>0</v>
      </c>
      <c r="AM18" s="280">
        <v>0</v>
      </c>
      <c r="AN18" s="280">
        <v>0</v>
      </c>
      <c r="AO18" s="280">
        <v>0</v>
      </c>
      <c r="AP18" s="280">
        <v>0</v>
      </c>
      <c r="AQ18" s="280">
        <v>0</v>
      </c>
      <c r="AR18" s="280">
        <v>0</v>
      </c>
      <c r="AS18" s="280">
        <v>0</v>
      </c>
      <c r="AT18" s="280">
        <v>0</v>
      </c>
      <c r="AU18" s="280">
        <v>0</v>
      </c>
      <c r="AV18" s="280">
        <v>0</v>
      </c>
      <c r="AW18" s="280">
        <v>0</v>
      </c>
      <c r="AX18" s="280">
        <v>0</v>
      </c>
      <c r="AY18" s="280">
        <v>0</v>
      </c>
      <c r="AZ18" s="280">
        <v>0</v>
      </c>
      <c r="BA18" s="280">
        <v>0</v>
      </c>
      <c r="BB18" s="280">
        <v>0</v>
      </c>
      <c r="BC18" s="280">
        <v>0</v>
      </c>
      <c r="BD18" s="280">
        <v>0</v>
      </c>
      <c r="BE18" s="280">
        <v>0</v>
      </c>
      <c r="BF18" s="280">
        <v>0</v>
      </c>
      <c r="BG18" s="280">
        <v>0</v>
      </c>
      <c r="BH18" s="280">
        <v>0</v>
      </c>
      <c r="BI18" s="280">
        <v>0</v>
      </c>
      <c r="BJ18" s="280">
        <v>0</v>
      </c>
      <c r="BK18" s="280">
        <v>0</v>
      </c>
      <c r="BL18" s="280">
        <v>0</v>
      </c>
      <c r="BM18" s="280">
        <v>0</v>
      </c>
      <c r="BN18" s="280">
        <v>0</v>
      </c>
      <c r="BO18" s="280">
        <v>0</v>
      </c>
      <c r="BP18" s="280">
        <v>0</v>
      </c>
      <c r="BQ18" s="280">
        <v>0</v>
      </c>
      <c r="BR18" s="280">
        <v>0</v>
      </c>
      <c r="BS18" s="280">
        <v>0</v>
      </c>
      <c r="BT18" s="280">
        <v>0</v>
      </c>
      <c r="BU18" s="280">
        <v>0</v>
      </c>
      <c r="BV18" s="280">
        <v>0</v>
      </c>
      <c r="BW18" s="280">
        <v>0</v>
      </c>
      <c r="BX18" s="280">
        <v>0</v>
      </c>
      <c r="BY18" s="280">
        <v>0</v>
      </c>
      <c r="BZ18" s="280">
        <v>0</v>
      </c>
      <c r="CA18" s="280">
        <v>0</v>
      </c>
      <c r="CB18" s="280">
        <v>0</v>
      </c>
      <c r="CC18" s="280">
        <v>0</v>
      </c>
      <c r="CD18" s="280">
        <v>0</v>
      </c>
      <c r="CE18" s="280">
        <v>0</v>
      </c>
      <c r="CF18" s="280">
        <v>0</v>
      </c>
      <c r="CG18" s="280">
        <v>0</v>
      </c>
      <c r="CH18" s="280">
        <v>0</v>
      </c>
      <c r="CI18" s="280">
        <v>0</v>
      </c>
      <c r="CJ18" s="280">
        <v>0</v>
      </c>
      <c r="CK18" s="280">
        <v>0</v>
      </c>
      <c r="CL18" s="280">
        <v>0</v>
      </c>
      <c r="CM18" s="280">
        <v>0</v>
      </c>
      <c r="CN18" s="280">
        <v>0</v>
      </c>
      <c r="CO18" s="280">
        <v>0</v>
      </c>
      <c r="CP18" s="280">
        <v>0</v>
      </c>
      <c r="CQ18" s="280">
        <v>0</v>
      </c>
      <c r="CR18" s="280">
        <v>0</v>
      </c>
      <c r="CS18" s="280">
        <v>0</v>
      </c>
      <c r="CT18" s="280">
        <v>0</v>
      </c>
      <c r="CU18" s="280">
        <v>0</v>
      </c>
      <c r="CV18" s="280">
        <v>0</v>
      </c>
      <c r="CW18" s="280">
        <v>0</v>
      </c>
      <c r="CX18" s="280">
        <v>0</v>
      </c>
      <c r="CY18" s="280">
        <v>0</v>
      </c>
      <c r="CZ18" s="280">
        <v>0</v>
      </c>
      <c r="DA18" s="280">
        <v>0</v>
      </c>
      <c r="DB18" s="280">
        <v>0</v>
      </c>
      <c r="DC18" s="280">
        <v>0</v>
      </c>
      <c r="DE18" s="71">
        <f t="shared" si="16"/>
        <v>0</v>
      </c>
      <c r="DF18" s="71">
        <f t="shared" si="17"/>
        <v>0</v>
      </c>
      <c r="DG18" s="261">
        <f t="shared" si="15"/>
        <v>21</v>
      </c>
      <c r="DH18" s="261">
        <v>0</v>
      </c>
    </row>
    <row r="19" spans="1:112" s="261" customFormat="1" ht="14.4">
      <c r="A19" s="210"/>
      <c r="B19" s="262" t="str">
        <f>$B$11&amp;"8."</f>
        <v>D.1.8.</v>
      </c>
      <c r="C19" s="274" t="s">
        <v>42</v>
      </c>
      <c r="D19" s="269"/>
      <c r="E19" s="332">
        <v>0.21</v>
      </c>
      <c r="F19" s="292">
        <f>H19+NPV(FD,I19:INDEX(I19:DC19,PAL))</f>
        <v>0</v>
      </c>
      <c r="G19" s="279">
        <f>SUMIF($H$5:$DC$5,"&lt;="&amp;PAL,$H19:$DC19)</f>
        <v>0</v>
      </c>
      <c r="H19" s="280">
        <v>0</v>
      </c>
      <c r="I19" s="280">
        <v>0</v>
      </c>
      <c r="J19" s="280">
        <v>0</v>
      </c>
      <c r="K19" s="280">
        <v>0</v>
      </c>
      <c r="L19" s="280">
        <v>0</v>
      </c>
      <c r="M19" s="280">
        <v>0</v>
      </c>
      <c r="N19" s="280">
        <v>0</v>
      </c>
      <c r="O19" s="280">
        <v>0</v>
      </c>
      <c r="P19" s="280">
        <v>0</v>
      </c>
      <c r="Q19" s="280">
        <v>0</v>
      </c>
      <c r="R19" s="280">
        <v>0</v>
      </c>
      <c r="S19" s="280">
        <v>0</v>
      </c>
      <c r="T19" s="280">
        <v>0</v>
      </c>
      <c r="U19" s="280">
        <v>0</v>
      </c>
      <c r="V19" s="280">
        <v>0</v>
      </c>
      <c r="W19" s="280">
        <v>0</v>
      </c>
      <c r="X19" s="280">
        <v>0</v>
      </c>
      <c r="Y19" s="280">
        <v>0</v>
      </c>
      <c r="Z19" s="280">
        <v>0</v>
      </c>
      <c r="AA19" s="280">
        <v>0</v>
      </c>
      <c r="AB19" s="280">
        <v>0</v>
      </c>
      <c r="AC19" s="280">
        <v>0</v>
      </c>
      <c r="AD19" s="280">
        <v>0</v>
      </c>
      <c r="AE19" s="280">
        <v>0</v>
      </c>
      <c r="AF19" s="280">
        <v>0</v>
      </c>
      <c r="AG19" s="280">
        <v>0</v>
      </c>
      <c r="AH19" s="280">
        <v>0</v>
      </c>
      <c r="AI19" s="280">
        <v>0</v>
      </c>
      <c r="AJ19" s="280">
        <v>0</v>
      </c>
      <c r="AK19" s="280">
        <v>0</v>
      </c>
      <c r="AL19" s="280">
        <v>0</v>
      </c>
      <c r="AM19" s="280">
        <v>0</v>
      </c>
      <c r="AN19" s="280">
        <v>0</v>
      </c>
      <c r="AO19" s="280">
        <v>0</v>
      </c>
      <c r="AP19" s="280">
        <v>0</v>
      </c>
      <c r="AQ19" s="280">
        <v>0</v>
      </c>
      <c r="AR19" s="280">
        <v>0</v>
      </c>
      <c r="AS19" s="280">
        <v>0</v>
      </c>
      <c r="AT19" s="280">
        <v>0</v>
      </c>
      <c r="AU19" s="280">
        <v>0</v>
      </c>
      <c r="AV19" s="280">
        <v>0</v>
      </c>
      <c r="AW19" s="280">
        <v>0</v>
      </c>
      <c r="AX19" s="280">
        <v>0</v>
      </c>
      <c r="AY19" s="280">
        <v>0</v>
      </c>
      <c r="AZ19" s="280">
        <v>0</v>
      </c>
      <c r="BA19" s="280">
        <v>0</v>
      </c>
      <c r="BB19" s="280">
        <v>0</v>
      </c>
      <c r="BC19" s="280">
        <v>0</v>
      </c>
      <c r="BD19" s="280">
        <v>0</v>
      </c>
      <c r="BE19" s="280">
        <v>0</v>
      </c>
      <c r="BF19" s="280">
        <v>0</v>
      </c>
      <c r="BG19" s="280">
        <v>0</v>
      </c>
      <c r="BH19" s="280">
        <v>0</v>
      </c>
      <c r="BI19" s="280">
        <v>0</v>
      </c>
      <c r="BJ19" s="280">
        <v>0</v>
      </c>
      <c r="BK19" s="280">
        <v>0</v>
      </c>
      <c r="BL19" s="280">
        <v>0</v>
      </c>
      <c r="BM19" s="280">
        <v>0</v>
      </c>
      <c r="BN19" s="280">
        <v>0</v>
      </c>
      <c r="BO19" s="280">
        <v>0</v>
      </c>
      <c r="BP19" s="280">
        <v>0</v>
      </c>
      <c r="BQ19" s="280">
        <v>0</v>
      </c>
      <c r="BR19" s="280">
        <v>0</v>
      </c>
      <c r="BS19" s="280">
        <v>0</v>
      </c>
      <c r="BT19" s="280">
        <v>0</v>
      </c>
      <c r="BU19" s="280">
        <v>0</v>
      </c>
      <c r="BV19" s="280">
        <v>0</v>
      </c>
      <c r="BW19" s="280">
        <v>0</v>
      </c>
      <c r="BX19" s="280">
        <v>0</v>
      </c>
      <c r="BY19" s="280">
        <v>0</v>
      </c>
      <c r="BZ19" s="280">
        <v>0</v>
      </c>
      <c r="CA19" s="280">
        <v>0</v>
      </c>
      <c r="CB19" s="280">
        <v>0</v>
      </c>
      <c r="CC19" s="280">
        <v>0</v>
      </c>
      <c r="CD19" s="280">
        <v>0</v>
      </c>
      <c r="CE19" s="280">
        <v>0</v>
      </c>
      <c r="CF19" s="280">
        <v>0</v>
      </c>
      <c r="CG19" s="280">
        <v>0</v>
      </c>
      <c r="CH19" s="280">
        <v>0</v>
      </c>
      <c r="CI19" s="280">
        <v>0</v>
      </c>
      <c r="CJ19" s="280">
        <v>0</v>
      </c>
      <c r="CK19" s="280">
        <v>0</v>
      </c>
      <c r="CL19" s="280">
        <v>0</v>
      </c>
      <c r="CM19" s="280">
        <v>0</v>
      </c>
      <c r="CN19" s="280">
        <v>0</v>
      </c>
      <c r="CO19" s="280">
        <v>0</v>
      </c>
      <c r="CP19" s="280">
        <v>0</v>
      </c>
      <c r="CQ19" s="280">
        <v>0</v>
      </c>
      <c r="CR19" s="280">
        <v>0</v>
      </c>
      <c r="CS19" s="280">
        <v>0</v>
      </c>
      <c r="CT19" s="280">
        <v>0</v>
      </c>
      <c r="CU19" s="280">
        <v>0</v>
      </c>
      <c r="CV19" s="280">
        <v>0</v>
      </c>
      <c r="CW19" s="280">
        <v>0</v>
      </c>
      <c r="CX19" s="280">
        <v>0</v>
      </c>
      <c r="CY19" s="280">
        <v>0</v>
      </c>
      <c r="CZ19" s="280">
        <v>0</v>
      </c>
      <c r="DA19" s="280">
        <v>0</v>
      </c>
      <c r="DB19" s="280">
        <v>0</v>
      </c>
      <c r="DC19" s="280">
        <v>0</v>
      </c>
      <c r="DE19" s="71">
        <f t="shared" si="16"/>
        <v>0</v>
      </c>
      <c r="DF19" s="71">
        <f t="shared" si="17"/>
        <v>0</v>
      </c>
      <c r="DG19" s="261">
        <f t="shared" si="15"/>
        <v>21</v>
      </c>
      <c r="DH19" s="261">
        <v>0</v>
      </c>
    </row>
    <row r="20" spans="1:112" s="261" customFormat="1" ht="14.4">
      <c r="A20" s="210"/>
      <c r="B20" s="262" t="str">
        <f>$B$11&amp;"9."</f>
        <v>D.1.9.</v>
      </c>
      <c r="C20" s="267" t="s">
        <v>155</v>
      </c>
      <c r="D20" s="269"/>
      <c r="E20" s="332">
        <v>0.21</v>
      </c>
      <c r="F20" s="292">
        <f>H20+NPV(FD,I20:INDEX(I20:DC20,PAL))</f>
        <v>0</v>
      </c>
      <c r="G20" s="279">
        <f>SUMIF($H$5:$DC$5,"&lt;="&amp;PAL,$H20:$DC20)</f>
        <v>0</v>
      </c>
      <c r="H20" s="276">
        <v>0</v>
      </c>
      <c r="I20" s="276">
        <v>0</v>
      </c>
      <c r="J20" s="276">
        <v>0</v>
      </c>
      <c r="K20" s="276">
        <v>0</v>
      </c>
      <c r="L20" s="276">
        <v>0</v>
      </c>
      <c r="M20" s="276">
        <v>0</v>
      </c>
      <c r="N20" s="276">
        <v>0</v>
      </c>
      <c r="O20" s="276">
        <v>0</v>
      </c>
      <c r="P20" s="276">
        <v>0</v>
      </c>
      <c r="Q20" s="276">
        <v>0</v>
      </c>
      <c r="R20" s="276">
        <v>0</v>
      </c>
      <c r="S20" s="277">
        <v>0</v>
      </c>
      <c r="T20" s="277">
        <v>0</v>
      </c>
      <c r="U20" s="277">
        <v>0</v>
      </c>
      <c r="V20" s="277">
        <v>0</v>
      </c>
      <c r="W20" s="277">
        <v>0</v>
      </c>
      <c r="X20" s="277">
        <v>0</v>
      </c>
      <c r="Y20" s="277">
        <v>0</v>
      </c>
      <c r="Z20" s="277">
        <v>0</v>
      </c>
      <c r="AA20" s="277">
        <v>0</v>
      </c>
      <c r="AB20" s="277">
        <v>0</v>
      </c>
      <c r="AC20" s="277">
        <v>0</v>
      </c>
      <c r="AD20" s="277">
        <v>0</v>
      </c>
      <c r="AE20" s="277">
        <v>0</v>
      </c>
      <c r="AF20" s="277">
        <v>0</v>
      </c>
      <c r="AG20" s="277">
        <v>0</v>
      </c>
      <c r="AH20" s="277">
        <v>0</v>
      </c>
      <c r="AI20" s="277">
        <v>0</v>
      </c>
      <c r="AJ20" s="277">
        <v>0</v>
      </c>
      <c r="AK20" s="277">
        <v>0</v>
      </c>
      <c r="AL20" s="277">
        <v>0</v>
      </c>
      <c r="AM20" s="277">
        <v>0</v>
      </c>
      <c r="AN20" s="277">
        <v>0</v>
      </c>
      <c r="AO20" s="277">
        <v>0</v>
      </c>
      <c r="AP20" s="277">
        <v>0</v>
      </c>
      <c r="AQ20" s="277">
        <v>0</v>
      </c>
      <c r="AR20" s="277">
        <v>0</v>
      </c>
      <c r="AS20" s="277">
        <v>0</v>
      </c>
      <c r="AT20" s="277">
        <v>0</v>
      </c>
      <c r="AU20" s="277">
        <v>0</v>
      </c>
      <c r="AV20" s="277">
        <v>0</v>
      </c>
      <c r="AW20" s="277">
        <v>0</v>
      </c>
      <c r="AX20" s="277">
        <v>0</v>
      </c>
      <c r="AY20" s="277">
        <v>0</v>
      </c>
      <c r="AZ20" s="277">
        <v>0</v>
      </c>
      <c r="BA20" s="277">
        <v>0</v>
      </c>
      <c r="BB20" s="277">
        <v>0</v>
      </c>
      <c r="BC20" s="277">
        <v>0</v>
      </c>
      <c r="BD20" s="277">
        <v>0</v>
      </c>
      <c r="BE20" s="277">
        <v>0</v>
      </c>
      <c r="BF20" s="277">
        <v>0</v>
      </c>
      <c r="BG20" s="277">
        <v>0</v>
      </c>
      <c r="BH20" s="277">
        <v>0</v>
      </c>
      <c r="BI20" s="277">
        <v>0</v>
      </c>
      <c r="BJ20" s="277">
        <v>0</v>
      </c>
      <c r="BK20" s="277">
        <v>0</v>
      </c>
      <c r="BL20" s="277">
        <v>0</v>
      </c>
      <c r="BM20" s="277">
        <v>0</v>
      </c>
      <c r="BN20" s="277">
        <v>0</v>
      </c>
      <c r="BO20" s="277">
        <v>0</v>
      </c>
      <c r="BP20" s="277">
        <v>0</v>
      </c>
      <c r="BQ20" s="277">
        <v>0</v>
      </c>
      <c r="BR20" s="277">
        <v>0</v>
      </c>
      <c r="BS20" s="277">
        <v>0</v>
      </c>
      <c r="BT20" s="277">
        <v>0</v>
      </c>
      <c r="BU20" s="277">
        <v>0</v>
      </c>
      <c r="BV20" s="277">
        <v>0</v>
      </c>
      <c r="BW20" s="277">
        <v>0</v>
      </c>
      <c r="BX20" s="277">
        <v>0</v>
      </c>
      <c r="BY20" s="277">
        <v>0</v>
      </c>
      <c r="BZ20" s="277">
        <v>0</v>
      </c>
      <c r="CA20" s="277">
        <v>0</v>
      </c>
      <c r="CB20" s="277">
        <v>0</v>
      </c>
      <c r="CC20" s="277">
        <v>0</v>
      </c>
      <c r="CD20" s="277">
        <v>0</v>
      </c>
      <c r="CE20" s="277">
        <v>0</v>
      </c>
      <c r="CF20" s="277">
        <v>0</v>
      </c>
      <c r="CG20" s="277">
        <v>0</v>
      </c>
      <c r="CH20" s="277">
        <v>0</v>
      </c>
      <c r="CI20" s="277">
        <v>0</v>
      </c>
      <c r="CJ20" s="277">
        <v>0</v>
      </c>
      <c r="CK20" s="277">
        <v>0</v>
      </c>
      <c r="CL20" s="277">
        <v>0</v>
      </c>
      <c r="CM20" s="277">
        <v>0</v>
      </c>
      <c r="CN20" s="277">
        <v>0</v>
      </c>
      <c r="CO20" s="277">
        <v>0</v>
      </c>
      <c r="CP20" s="277">
        <v>0</v>
      </c>
      <c r="CQ20" s="277">
        <v>0</v>
      </c>
      <c r="CR20" s="277">
        <v>0</v>
      </c>
      <c r="CS20" s="277">
        <v>0</v>
      </c>
      <c r="CT20" s="277">
        <v>0</v>
      </c>
      <c r="CU20" s="277">
        <v>0</v>
      </c>
      <c r="CV20" s="277">
        <v>0</v>
      </c>
      <c r="CW20" s="277">
        <v>0</v>
      </c>
      <c r="CX20" s="277">
        <v>0</v>
      </c>
      <c r="CY20" s="277">
        <v>0</v>
      </c>
      <c r="CZ20" s="277">
        <v>0</v>
      </c>
      <c r="DA20" s="277">
        <v>0</v>
      </c>
      <c r="DB20" s="277">
        <v>0</v>
      </c>
      <c r="DC20" s="277">
        <v>0</v>
      </c>
      <c r="DE20" s="71">
        <f t="shared" si="16"/>
        <v>0</v>
      </c>
      <c r="DF20" s="71">
        <f t="shared" si="17"/>
        <v>0</v>
      </c>
      <c r="DG20" s="261">
        <f t="shared" si="15"/>
        <v>21</v>
      </c>
      <c r="DH20" s="261">
        <v>0</v>
      </c>
    </row>
    <row r="21" spans="1:112" s="261" customFormat="1" ht="14.4">
      <c r="A21" s="210"/>
      <c r="B21" s="262" t="str">
        <f>$B$11&amp;"L."</f>
        <v>D.1.L.</v>
      </c>
      <c r="C21" s="267" t="s">
        <v>16</v>
      </c>
      <c r="D21" s="269"/>
      <c r="E21" s="332">
        <v>0.21</v>
      </c>
      <c r="F21" s="292">
        <f>H21+NPV(FD,I21:INDEX(I21:DC21,PAL))</f>
        <v>0</v>
      </c>
      <c r="G21" s="279">
        <f>SUMIF($H$5:$DC$5,"&lt;="&amp;PAL,$H21:$DC21)</f>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7">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76">
        <v>0</v>
      </c>
      <c r="BE21" s="276">
        <v>0</v>
      </c>
      <c r="BF21" s="276">
        <v>0</v>
      </c>
      <c r="BG21" s="276">
        <v>0</v>
      </c>
      <c r="BH21" s="276">
        <v>0</v>
      </c>
      <c r="BI21" s="276">
        <v>0</v>
      </c>
      <c r="BJ21" s="276">
        <v>0</v>
      </c>
      <c r="BK21" s="276">
        <v>0</v>
      </c>
      <c r="BL21" s="276">
        <v>0</v>
      </c>
      <c r="BM21" s="276">
        <v>0</v>
      </c>
      <c r="BN21" s="276">
        <v>0</v>
      </c>
      <c r="BO21" s="276">
        <v>0</v>
      </c>
      <c r="BP21" s="276">
        <v>0</v>
      </c>
      <c r="BQ21" s="276">
        <v>0</v>
      </c>
      <c r="BR21" s="276">
        <v>0</v>
      </c>
      <c r="BS21" s="276">
        <v>0</v>
      </c>
      <c r="BT21" s="276">
        <v>0</v>
      </c>
      <c r="BU21" s="276">
        <v>0</v>
      </c>
      <c r="BV21" s="276">
        <v>0</v>
      </c>
      <c r="BW21" s="276">
        <v>0</v>
      </c>
      <c r="BX21" s="276">
        <v>0</v>
      </c>
      <c r="BY21" s="276">
        <v>0</v>
      </c>
      <c r="BZ21" s="276">
        <v>0</v>
      </c>
      <c r="CA21" s="276">
        <v>0</v>
      </c>
      <c r="CB21" s="276">
        <v>0</v>
      </c>
      <c r="CC21" s="276">
        <v>0</v>
      </c>
      <c r="CD21" s="276">
        <v>0</v>
      </c>
      <c r="CE21" s="276">
        <v>0</v>
      </c>
      <c r="CF21" s="276">
        <v>0</v>
      </c>
      <c r="CG21" s="276">
        <v>0</v>
      </c>
      <c r="CH21" s="276">
        <v>0</v>
      </c>
      <c r="CI21" s="276">
        <v>0</v>
      </c>
      <c r="CJ21" s="276">
        <v>0</v>
      </c>
      <c r="CK21" s="276">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7">
        <v>0</v>
      </c>
      <c r="DE21" s="71">
        <f t="shared" si="16"/>
        <v>0</v>
      </c>
      <c r="DF21" s="71">
        <f t="shared" si="17"/>
        <v>0</v>
      </c>
      <c r="DG21" s="261">
        <f t="shared" si="15"/>
        <v>21</v>
      </c>
      <c r="DH21" s="261">
        <f>DG21/(100+DG21)</f>
        <v>0.17355371900826447</v>
      </c>
    </row>
    <row r="22" spans="1:112" ht="14.4">
      <c r="A22" s="210"/>
      <c r="B22" s="263" t="s">
        <v>22</v>
      </c>
      <c r="C22" s="268" t="s">
        <v>433</v>
      </c>
      <c r="D22" s="25"/>
      <c r="E22" s="329"/>
      <c r="F22" s="17">
        <f>SUM(F23:F30)+F31</f>
        <v>0</v>
      </c>
      <c r="G22" s="279">
        <f>SUMIF($H$5:$DC$5,"&lt;="&amp;PAL,$H22:$DC22)</f>
        <v>0</v>
      </c>
      <c r="H22" s="17">
        <f>SUM(H23:H30)+H31</f>
        <v>0</v>
      </c>
      <c r="I22" s="17">
        <f t="shared" ref="I22:BT22" si="18">SUM(I23:I30)+I31</f>
        <v>0</v>
      </c>
      <c r="J22" s="17">
        <f t="shared" si="18"/>
        <v>0</v>
      </c>
      <c r="K22" s="17">
        <f t="shared" si="18"/>
        <v>0</v>
      </c>
      <c r="L22" s="17">
        <f t="shared" si="18"/>
        <v>0</v>
      </c>
      <c r="M22" s="17">
        <f t="shared" si="18"/>
        <v>0</v>
      </c>
      <c r="N22" s="17">
        <f t="shared" si="18"/>
        <v>0</v>
      </c>
      <c r="O22" s="17">
        <f t="shared" si="18"/>
        <v>0</v>
      </c>
      <c r="P22" s="17">
        <f t="shared" si="18"/>
        <v>0</v>
      </c>
      <c r="Q22" s="17">
        <f t="shared" si="18"/>
        <v>0</v>
      </c>
      <c r="R22" s="17">
        <f t="shared" si="18"/>
        <v>0</v>
      </c>
      <c r="S22" s="17">
        <f t="shared" si="18"/>
        <v>0</v>
      </c>
      <c r="T22" s="17">
        <f t="shared" si="18"/>
        <v>0</v>
      </c>
      <c r="U22" s="17">
        <f t="shared" si="18"/>
        <v>0</v>
      </c>
      <c r="V22" s="17">
        <f t="shared" si="18"/>
        <v>0</v>
      </c>
      <c r="W22" s="17">
        <f t="shared" si="18"/>
        <v>0</v>
      </c>
      <c r="X22" s="17">
        <f t="shared" si="18"/>
        <v>0</v>
      </c>
      <c r="Y22" s="17">
        <f t="shared" si="18"/>
        <v>0</v>
      </c>
      <c r="Z22" s="17">
        <f t="shared" si="18"/>
        <v>0</v>
      </c>
      <c r="AA22" s="17">
        <f t="shared" si="18"/>
        <v>0</v>
      </c>
      <c r="AB22" s="17">
        <f t="shared" si="18"/>
        <v>0</v>
      </c>
      <c r="AC22" s="17">
        <f t="shared" si="18"/>
        <v>0</v>
      </c>
      <c r="AD22" s="17">
        <f t="shared" si="18"/>
        <v>0</v>
      </c>
      <c r="AE22" s="17">
        <f t="shared" si="18"/>
        <v>0</v>
      </c>
      <c r="AF22" s="17">
        <f t="shared" si="18"/>
        <v>0</v>
      </c>
      <c r="AG22" s="17">
        <f t="shared" si="18"/>
        <v>0</v>
      </c>
      <c r="AH22" s="17">
        <f t="shared" si="18"/>
        <v>0</v>
      </c>
      <c r="AI22" s="17">
        <f t="shared" si="18"/>
        <v>0</v>
      </c>
      <c r="AJ22" s="17">
        <f t="shared" si="18"/>
        <v>0</v>
      </c>
      <c r="AK22" s="17">
        <f t="shared" si="18"/>
        <v>0</v>
      </c>
      <c r="AL22" s="17">
        <f t="shared" si="18"/>
        <v>0</v>
      </c>
      <c r="AM22" s="17">
        <f t="shared" si="18"/>
        <v>0</v>
      </c>
      <c r="AN22" s="17">
        <f t="shared" si="18"/>
        <v>0</v>
      </c>
      <c r="AO22" s="17">
        <f t="shared" si="18"/>
        <v>0</v>
      </c>
      <c r="AP22" s="17">
        <f t="shared" si="18"/>
        <v>0</v>
      </c>
      <c r="AQ22" s="17">
        <f t="shared" si="18"/>
        <v>0</v>
      </c>
      <c r="AR22" s="17">
        <f t="shared" si="18"/>
        <v>0</v>
      </c>
      <c r="AS22" s="17">
        <f t="shared" si="18"/>
        <v>0</v>
      </c>
      <c r="AT22" s="17">
        <f t="shared" si="18"/>
        <v>0</v>
      </c>
      <c r="AU22" s="17">
        <f t="shared" si="18"/>
        <v>0</v>
      </c>
      <c r="AV22" s="17">
        <f t="shared" si="18"/>
        <v>0</v>
      </c>
      <c r="AW22" s="17">
        <f t="shared" si="18"/>
        <v>0</v>
      </c>
      <c r="AX22" s="17">
        <f t="shared" si="18"/>
        <v>0</v>
      </c>
      <c r="AY22" s="17">
        <f t="shared" si="18"/>
        <v>0</v>
      </c>
      <c r="AZ22" s="17">
        <f t="shared" si="18"/>
        <v>0</v>
      </c>
      <c r="BA22" s="17">
        <f t="shared" si="18"/>
        <v>0</v>
      </c>
      <c r="BB22" s="17">
        <f t="shared" si="18"/>
        <v>0</v>
      </c>
      <c r="BC22" s="17">
        <f t="shared" si="18"/>
        <v>0</v>
      </c>
      <c r="BD22" s="17">
        <f t="shared" si="18"/>
        <v>0</v>
      </c>
      <c r="BE22" s="17">
        <f t="shared" si="18"/>
        <v>0</v>
      </c>
      <c r="BF22" s="17">
        <f t="shared" si="18"/>
        <v>0</v>
      </c>
      <c r="BG22" s="17">
        <f t="shared" si="18"/>
        <v>0</v>
      </c>
      <c r="BH22" s="17">
        <f t="shared" si="18"/>
        <v>0</v>
      </c>
      <c r="BI22" s="17">
        <f t="shared" si="18"/>
        <v>0</v>
      </c>
      <c r="BJ22" s="17">
        <f t="shared" si="18"/>
        <v>0</v>
      </c>
      <c r="BK22" s="17">
        <f t="shared" si="18"/>
        <v>0</v>
      </c>
      <c r="BL22" s="17">
        <f t="shared" si="18"/>
        <v>0</v>
      </c>
      <c r="BM22" s="17">
        <f t="shared" si="18"/>
        <v>0</v>
      </c>
      <c r="BN22" s="17">
        <f t="shared" si="18"/>
        <v>0</v>
      </c>
      <c r="BO22" s="17">
        <f t="shared" si="18"/>
        <v>0</v>
      </c>
      <c r="BP22" s="17">
        <f t="shared" si="18"/>
        <v>0</v>
      </c>
      <c r="BQ22" s="17">
        <f t="shared" si="18"/>
        <v>0</v>
      </c>
      <c r="BR22" s="17">
        <f t="shared" si="18"/>
        <v>0</v>
      </c>
      <c r="BS22" s="17">
        <f t="shared" si="18"/>
        <v>0</v>
      </c>
      <c r="BT22" s="17">
        <f t="shared" si="18"/>
        <v>0</v>
      </c>
      <c r="BU22" s="17">
        <f t="shared" ref="BU22:DC22" si="19">SUM(BU23:BU30)+BU31</f>
        <v>0</v>
      </c>
      <c r="BV22" s="17">
        <f t="shared" si="19"/>
        <v>0</v>
      </c>
      <c r="BW22" s="17">
        <f t="shared" si="19"/>
        <v>0</v>
      </c>
      <c r="BX22" s="17">
        <f t="shared" si="19"/>
        <v>0</v>
      </c>
      <c r="BY22" s="17">
        <f t="shared" si="19"/>
        <v>0</v>
      </c>
      <c r="BZ22" s="17">
        <f t="shared" si="19"/>
        <v>0</v>
      </c>
      <c r="CA22" s="17">
        <f t="shared" si="19"/>
        <v>0</v>
      </c>
      <c r="CB22" s="17">
        <f t="shared" si="19"/>
        <v>0</v>
      </c>
      <c r="CC22" s="17">
        <f t="shared" si="19"/>
        <v>0</v>
      </c>
      <c r="CD22" s="17">
        <f t="shared" si="19"/>
        <v>0</v>
      </c>
      <c r="CE22" s="17">
        <f t="shared" si="19"/>
        <v>0</v>
      </c>
      <c r="CF22" s="17">
        <f t="shared" si="19"/>
        <v>0</v>
      </c>
      <c r="CG22" s="17">
        <f t="shared" si="19"/>
        <v>0</v>
      </c>
      <c r="CH22" s="17">
        <f t="shared" si="19"/>
        <v>0</v>
      </c>
      <c r="CI22" s="17">
        <f t="shared" si="19"/>
        <v>0</v>
      </c>
      <c r="CJ22" s="17">
        <f t="shared" si="19"/>
        <v>0</v>
      </c>
      <c r="CK22" s="17">
        <f t="shared" si="19"/>
        <v>0</v>
      </c>
      <c r="CL22" s="17">
        <f t="shared" si="19"/>
        <v>0</v>
      </c>
      <c r="CM22" s="17">
        <f t="shared" si="19"/>
        <v>0</v>
      </c>
      <c r="CN22" s="17">
        <f t="shared" si="19"/>
        <v>0</v>
      </c>
      <c r="CO22" s="17">
        <f t="shared" si="19"/>
        <v>0</v>
      </c>
      <c r="CP22" s="17">
        <f t="shared" si="19"/>
        <v>0</v>
      </c>
      <c r="CQ22" s="17">
        <f t="shared" si="19"/>
        <v>0</v>
      </c>
      <c r="CR22" s="17">
        <f t="shared" si="19"/>
        <v>0</v>
      </c>
      <c r="CS22" s="17">
        <f t="shared" si="19"/>
        <v>0</v>
      </c>
      <c r="CT22" s="17">
        <f t="shared" si="19"/>
        <v>0</v>
      </c>
      <c r="CU22" s="17">
        <f t="shared" si="19"/>
        <v>0</v>
      </c>
      <c r="CV22" s="17">
        <f t="shared" si="19"/>
        <v>0</v>
      </c>
      <c r="CW22" s="17">
        <f t="shared" si="19"/>
        <v>0</v>
      </c>
      <c r="CX22" s="17">
        <f t="shared" si="19"/>
        <v>0</v>
      </c>
      <c r="CY22" s="17">
        <f t="shared" si="19"/>
        <v>0</v>
      </c>
      <c r="CZ22" s="17">
        <f t="shared" si="19"/>
        <v>0</v>
      </c>
      <c r="DA22" s="17">
        <f t="shared" si="19"/>
        <v>0</v>
      </c>
      <c r="DB22" s="17">
        <f t="shared" si="19"/>
        <v>0</v>
      </c>
      <c r="DC22" s="17">
        <f t="shared" si="19"/>
        <v>0</v>
      </c>
      <c r="DF22" s="71">
        <f t="shared" si="17"/>
        <v>0</v>
      </c>
    </row>
    <row r="23" spans="1:112" ht="14.4">
      <c r="A23" s="210"/>
      <c r="B23" s="262" t="str">
        <f>$B$22&amp;"1."</f>
        <v>D.2.1.</v>
      </c>
      <c r="C23" s="274" t="s">
        <v>42</v>
      </c>
      <c r="D23" s="12"/>
      <c r="E23" s="332">
        <v>0.21</v>
      </c>
      <c r="F23" s="292">
        <f>H23+NPV(FD,I23:INDEX(I23:DC23,PAL))</f>
        <v>0</v>
      </c>
      <c r="G23" s="279">
        <f>SUMIF($H$5:$DC$5,"&lt;="&amp;PAL,$H23:$DC23)</f>
        <v>0</v>
      </c>
      <c r="H23" s="280">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280">
        <v>0</v>
      </c>
      <c r="AN23" s="280">
        <v>0</v>
      </c>
      <c r="AO23" s="280">
        <v>0</v>
      </c>
      <c r="AP23" s="280">
        <v>0</v>
      </c>
      <c r="AQ23" s="280">
        <v>0</v>
      </c>
      <c r="AR23" s="280">
        <v>0</v>
      </c>
      <c r="AS23" s="280">
        <v>0</v>
      </c>
      <c r="AT23" s="280">
        <v>0</v>
      </c>
      <c r="AU23" s="280">
        <v>0</v>
      </c>
      <c r="AV23" s="280">
        <v>0</v>
      </c>
      <c r="AW23" s="280">
        <v>0</v>
      </c>
      <c r="AX23" s="280">
        <v>0</v>
      </c>
      <c r="AY23" s="280">
        <v>0</v>
      </c>
      <c r="AZ23" s="280">
        <v>0</v>
      </c>
      <c r="BA23" s="280">
        <v>0</v>
      </c>
      <c r="BB23" s="280">
        <v>0</v>
      </c>
      <c r="BC23" s="280">
        <v>0</v>
      </c>
      <c r="BD23" s="280">
        <v>0</v>
      </c>
      <c r="BE23" s="280">
        <v>0</v>
      </c>
      <c r="BF23" s="280">
        <v>0</v>
      </c>
      <c r="BG23" s="280">
        <v>0</v>
      </c>
      <c r="BH23" s="280">
        <v>0</v>
      </c>
      <c r="BI23" s="280">
        <v>0</v>
      </c>
      <c r="BJ23" s="280">
        <v>0</v>
      </c>
      <c r="BK23" s="280">
        <v>0</v>
      </c>
      <c r="BL23" s="280">
        <v>0</v>
      </c>
      <c r="BM23" s="280">
        <v>0</v>
      </c>
      <c r="BN23" s="280">
        <v>0</v>
      </c>
      <c r="BO23" s="280">
        <v>0</v>
      </c>
      <c r="BP23" s="280">
        <v>0</v>
      </c>
      <c r="BQ23" s="280">
        <v>0</v>
      </c>
      <c r="BR23" s="280">
        <v>0</v>
      </c>
      <c r="BS23" s="280">
        <v>0</v>
      </c>
      <c r="BT23" s="280">
        <v>0</v>
      </c>
      <c r="BU23" s="280">
        <v>0</v>
      </c>
      <c r="BV23" s="280">
        <v>0</v>
      </c>
      <c r="BW23" s="280">
        <v>0</v>
      </c>
      <c r="BX23" s="280">
        <v>0</v>
      </c>
      <c r="BY23" s="280">
        <v>0</v>
      </c>
      <c r="BZ23" s="280">
        <v>0</v>
      </c>
      <c r="CA23" s="280">
        <v>0</v>
      </c>
      <c r="CB23" s="280">
        <v>0</v>
      </c>
      <c r="CC23" s="280">
        <v>0</v>
      </c>
      <c r="CD23" s="280">
        <v>0</v>
      </c>
      <c r="CE23" s="280">
        <v>0</v>
      </c>
      <c r="CF23" s="280">
        <v>0</v>
      </c>
      <c r="CG23" s="280">
        <v>0</v>
      </c>
      <c r="CH23" s="280">
        <v>0</v>
      </c>
      <c r="CI23" s="280">
        <v>0</v>
      </c>
      <c r="CJ23" s="280">
        <v>0</v>
      </c>
      <c r="CK23" s="280">
        <v>0</v>
      </c>
      <c r="CL23" s="280">
        <v>0</v>
      </c>
      <c r="CM23" s="280">
        <v>0</v>
      </c>
      <c r="CN23" s="280">
        <v>0</v>
      </c>
      <c r="CO23" s="280">
        <v>0</v>
      </c>
      <c r="CP23" s="280">
        <v>0</v>
      </c>
      <c r="CQ23" s="280">
        <v>0</v>
      </c>
      <c r="CR23" s="280">
        <v>0</v>
      </c>
      <c r="CS23" s="280">
        <v>0</v>
      </c>
      <c r="CT23" s="280">
        <v>0</v>
      </c>
      <c r="CU23" s="280">
        <v>0</v>
      </c>
      <c r="CV23" s="280">
        <v>0</v>
      </c>
      <c r="CW23" s="280">
        <v>0</v>
      </c>
      <c r="CX23" s="280">
        <v>0</v>
      </c>
      <c r="CY23" s="280">
        <v>0</v>
      </c>
      <c r="CZ23" s="280">
        <v>0</v>
      </c>
      <c r="DA23" s="280">
        <v>0</v>
      </c>
      <c r="DB23" s="280">
        <v>0</v>
      </c>
      <c r="DC23" s="280">
        <v>0</v>
      </c>
      <c r="DE23" s="71">
        <f>COUNTBLANK(H23:DC23)</f>
        <v>0</v>
      </c>
      <c r="DF23" s="71">
        <f t="shared" si="17"/>
        <v>0</v>
      </c>
      <c r="DG23" s="261">
        <f t="shared" ref="DG23:DG32" si="20">IF(ISNUMBER(E23),E23*100,0)</f>
        <v>21</v>
      </c>
      <c r="DH23" s="278">
        <v>0</v>
      </c>
    </row>
    <row r="24" spans="1:112" ht="14.4">
      <c r="A24" s="210"/>
      <c r="B24" s="262" t="str">
        <f>$B$22&amp;"2."</f>
        <v>D.2.2.</v>
      </c>
      <c r="C24" s="274" t="s">
        <v>42</v>
      </c>
      <c r="D24" s="12"/>
      <c r="E24" s="332">
        <v>0.21</v>
      </c>
      <c r="F24" s="292">
        <f>H24+NPV(FD,I24:INDEX(I24:DC24,PAL))</f>
        <v>0</v>
      </c>
      <c r="G24" s="279">
        <f>SUMIF($H$5:$DC$5,"&lt;="&amp;PAL,$H24:$DC24)</f>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280">
        <v>0</v>
      </c>
      <c r="AN24" s="280">
        <v>0</v>
      </c>
      <c r="AO24" s="280">
        <v>0</v>
      </c>
      <c r="AP24" s="280">
        <v>0</v>
      </c>
      <c r="AQ24" s="280">
        <v>0</v>
      </c>
      <c r="AR24" s="280">
        <v>0</v>
      </c>
      <c r="AS24" s="280">
        <v>0</v>
      </c>
      <c r="AT24" s="280">
        <v>0</v>
      </c>
      <c r="AU24" s="280">
        <v>0</v>
      </c>
      <c r="AV24" s="280">
        <v>0</v>
      </c>
      <c r="AW24" s="280">
        <v>0</v>
      </c>
      <c r="AX24" s="280">
        <v>0</v>
      </c>
      <c r="AY24" s="280">
        <v>0</v>
      </c>
      <c r="AZ24" s="280">
        <v>0</v>
      </c>
      <c r="BA24" s="280">
        <v>0</v>
      </c>
      <c r="BB24" s="280">
        <v>0</v>
      </c>
      <c r="BC24" s="280">
        <v>0</v>
      </c>
      <c r="BD24" s="280">
        <v>0</v>
      </c>
      <c r="BE24" s="280">
        <v>0</v>
      </c>
      <c r="BF24" s="280">
        <v>0</v>
      </c>
      <c r="BG24" s="280">
        <v>0</v>
      </c>
      <c r="BH24" s="280">
        <v>0</v>
      </c>
      <c r="BI24" s="280">
        <v>0</v>
      </c>
      <c r="BJ24" s="280">
        <v>0</v>
      </c>
      <c r="BK24" s="280">
        <v>0</v>
      </c>
      <c r="BL24" s="280">
        <v>0</v>
      </c>
      <c r="BM24" s="280">
        <v>0</v>
      </c>
      <c r="BN24" s="280">
        <v>0</v>
      </c>
      <c r="BO24" s="280">
        <v>0</v>
      </c>
      <c r="BP24" s="280">
        <v>0</v>
      </c>
      <c r="BQ24" s="280">
        <v>0</v>
      </c>
      <c r="BR24" s="280">
        <v>0</v>
      </c>
      <c r="BS24" s="280">
        <v>0</v>
      </c>
      <c r="BT24" s="280">
        <v>0</v>
      </c>
      <c r="BU24" s="280">
        <v>0</v>
      </c>
      <c r="BV24" s="280">
        <v>0</v>
      </c>
      <c r="BW24" s="280">
        <v>0</v>
      </c>
      <c r="BX24" s="280">
        <v>0</v>
      </c>
      <c r="BY24" s="280">
        <v>0</v>
      </c>
      <c r="BZ24" s="280">
        <v>0</v>
      </c>
      <c r="CA24" s="280">
        <v>0</v>
      </c>
      <c r="CB24" s="280">
        <v>0</v>
      </c>
      <c r="CC24" s="280">
        <v>0</v>
      </c>
      <c r="CD24" s="280">
        <v>0</v>
      </c>
      <c r="CE24" s="280">
        <v>0</v>
      </c>
      <c r="CF24" s="280">
        <v>0</v>
      </c>
      <c r="CG24" s="280">
        <v>0</v>
      </c>
      <c r="CH24" s="280">
        <v>0</v>
      </c>
      <c r="CI24" s="280">
        <v>0</v>
      </c>
      <c r="CJ24" s="280">
        <v>0</v>
      </c>
      <c r="CK24" s="280">
        <v>0</v>
      </c>
      <c r="CL24" s="280">
        <v>0</v>
      </c>
      <c r="CM24" s="280">
        <v>0</v>
      </c>
      <c r="CN24" s="280">
        <v>0</v>
      </c>
      <c r="CO24" s="280">
        <v>0</v>
      </c>
      <c r="CP24" s="280">
        <v>0</v>
      </c>
      <c r="CQ24" s="280">
        <v>0</v>
      </c>
      <c r="CR24" s="280">
        <v>0</v>
      </c>
      <c r="CS24" s="280">
        <v>0</v>
      </c>
      <c r="CT24" s="280">
        <v>0</v>
      </c>
      <c r="CU24" s="280">
        <v>0</v>
      </c>
      <c r="CV24" s="280">
        <v>0</v>
      </c>
      <c r="CW24" s="280">
        <v>0</v>
      </c>
      <c r="CX24" s="280">
        <v>0</v>
      </c>
      <c r="CY24" s="280">
        <v>0</v>
      </c>
      <c r="CZ24" s="280">
        <v>0</v>
      </c>
      <c r="DA24" s="280">
        <v>0</v>
      </c>
      <c r="DB24" s="280">
        <v>0</v>
      </c>
      <c r="DC24" s="280">
        <v>0</v>
      </c>
      <c r="DE24" s="71">
        <f t="shared" ref="DE24:DE32" si="21">COUNTBLANK(H24:DC24)</f>
        <v>0</v>
      </c>
      <c r="DF24" s="71">
        <f t="shared" si="17"/>
        <v>0</v>
      </c>
      <c r="DG24" s="261">
        <f t="shared" si="20"/>
        <v>21</v>
      </c>
      <c r="DH24" s="278">
        <v>0</v>
      </c>
    </row>
    <row r="25" spans="1:112" ht="14.4">
      <c r="A25" s="210"/>
      <c r="B25" s="262" t="str">
        <f>$B$22&amp;"3."</f>
        <v>D.2.3.</v>
      </c>
      <c r="C25" s="274" t="s">
        <v>42</v>
      </c>
      <c r="D25" s="12"/>
      <c r="E25" s="332">
        <v>0.21</v>
      </c>
      <c r="F25" s="292">
        <f>H25+NPV(FD,I25:INDEX(I25:DC25,PAL))</f>
        <v>0</v>
      </c>
      <c r="G25" s="279">
        <f>SUMIF($H$5:$DC$5,"&lt;="&amp;PAL,$H25:$DC25)</f>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280">
        <v>0</v>
      </c>
      <c r="AN25" s="280">
        <v>0</v>
      </c>
      <c r="AO25" s="280">
        <v>0</v>
      </c>
      <c r="AP25" s="280">
        <v>0</v>
      </c>
      <c r="AQ25" s="280">
        <v>0</v>
      </c>
      <c r="AR25" s="280">
        <v>0</v>
      </c>
      <c r="AS25" s="280">
        <v>0</v>
      </c>
      <c r="AT25" s="280">
        <v>0</v>
      </c>
      <c r="AU25" s="280">
        <v>0</v>
      </c>
      <c r="AV25" s="280">
        <v>0</v>
      </c>
      <c r="AW25" s="280">
        <v>0</v>
      </c>
      <c r="AX25" s="280">
        <v>0</v>
      </c>
      <c r="AY25" s="280">
        <v>0</v>
      </c>
      <c r="AZ25" s="280">
        <v>0</v>
      </c>
      <c r="BA25" s="280">
        <v>0</v>
      </c>
      <c r="BB25" s="280">
        <v>0</v>
      </c>
      <c r="BC25" s="280">
        <v>0</v>
      </c>
      <c r="BD25" s="280">
        <v>0</v>
      </c>
      <c r="BE25" s="280">
        <v>0</v>
      </c>
      <c r="BF25" s="280">
        <v>0</v>
      </c>
      <c r="BG25" s="280">
        <v>0</v>
      </c>
      <c r="BH25" s="280">
        <v>0</v>
      </c>
      <c r="BI25" s="280">
        <v>0</v>
      </c>
      <c r="BJ25" s="280">
        <v>0</v>
      </c>
      <c r="BK25" s="280">
        <v>0</v>
      </c>
      <c r="BL25" s="280">
        <v>0</v>
      </c>
      <c r="BM25" s="280">
        <v>0</v>
      </c>
      <c r="BN25" s="280">
        <v>0</v>
      </c>
      <c r="BO25" s="280">
        <v>0</v>
      </c>
      <c r="BP25" s="280">
        <v>0</v>
      </c>
      <c r="BQ25" s="280">
        <v>0</v>
      </c>
      <c r="BR25" s="280">
        <v>0</v>
      </c>
      <c r="BS25" s="280">
        <v>0</v>
      </c>
      <c r="BT25" s="280">
        <v>0</v>
      </c>
      <c r="BU25" s="280">
        <v>0</v>
      </c>
      <c r="BV25" s="280">
        <v>0</v>
      </c>
      <c r="BW25" s="280">
        <v>0</v>
      </c>
      <c r="BX25" s="280">
        <v>0</v>
      </c>
      <c r="BY25" s="280">
        <v>0</v>
      </c>
      <c r="BZ25" s="280">
        <v>0</v>
      </c>
      <c r="CA25" s="280">
        <v>0</v>
      </c>
      <c r="CB25" s="280">
        <v>0</v>
      </c>
      <c r="CC25" s="280">
        <v>0</v>
      </c>
      <c r="CD25" s="280">
        <v>0</v>
      </c>
      <c r="CE25" s="280">
        <v>0</v>
      </c>
      <c r="CF25" s="280">
        <v>0</v>
      </c>
      <c r="CG25" s="280">
        <v>0</v>
      </c>
      <c r="CH25" s="280">
        <v>0</v>
      </c>
      <c r="CI25" s="280">
        <v>0</v>
      </c>
      <c r="CJ25" s="280">
        <v>0</v>
      </c>
      <c r="CK25" s="280">
        <v>0</v>
      </c>
      <c r="CL25" s="280">
        <v>0</v>
      </c>
      <c r="CM25" s="280">
        <v>0</v>
      </c>
      <c r="CN25" s="280">
        <v>0</v>
      </c>
      <c r="CO25" s="280">
        <v>0</v>
      </c>
      <c r="CP25" s="280">
        <v>0</v>
      </c>
      <c r="CQ25" s="280">
        <v>0</v>
      </c>
      <c r="CR25" s="280">
        <v>0</v>
      </c>
      <c r="CS25" s="280">
        <v>0</v>
      </c>
      <c r="CT25" s="280">
        <v>0</v>
      </c>
      <c r="CU25" s="280">
        <v>0</v>
      </c>
      <c r="CV25" s="280">
        <v>0</v>
      </c>
      <c r="CW25" s="280">
        <v>0</v>
      </c>
      <c r="CX25" s="280">
        <v>0</v>
      </c>
      <c r="CY25" s="280">
        <v>0</v>
      </c>
      <c r="CZ25" s="280">
        <v>0</v>
      </c>
      <c r="DA25" s="280">
        <v>0</v>
      </c>
      <c r="DB25" s="280">
        <v>0</v>
      </c>
      <c r="DC25" s="280">
        <v>0</v>
      </c>
      <c r="DE25" s="71">
        <f t="shared" si="21"/>
        <v>0</v>
      </c>
      <c r="DF25" s="71">
        <f t="shared" si="17"/>
        <v>0</v>
      </c>
      <c r="DG25" s="261">
        <f t="shared" si="20"/>
        <v>21</v>
      </c>
      <c r="DH25" s="278">
        <v>0</v>
      </c>
    </row>
    <row r="26" spans="1:112" ht="14.4">
      <c r="A26" s="210"/>
      <c r="B26" s="262" t="str">
        <f>$B$22&amp;"4."</f>
        <v>D.2.4.</v>
      </c>
      <c r="C26" s="274" t="s">
        <v>42</v>
      </c>
      <c r="D26" s="12"/>
      <c r="E26" s="332">
        <v>0.21</v>
      </c>
      <c r="F26" s="292">
        <f>H26+NPV(FD,I26:INDEX(I26:DC26,PAL))</f>
        <v>0</v>
      </c>
      <c r="G26" s="279">
        <f>SUMIF($H$5:$DC$5,"&lt;="&amp;PAL,$H26:$DC26)</f>
        <v>0</v>
      </c>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280">
        <v>0</v>
      </c>
      <c r="AN26" s="280">
        <v>0</v>
      </c>
      <c r="AO26" s="280">
        <v>0</v>
      </c>
      <c r="AP26" s="280">
        <v>0</v>
      </c>
      <c r="AQ26" s="280">
        <v>0</v>
      </c>
      <c r="AR26" s="280">
        <v>0</v>
      </c>
      <c r="AS26" s="280">
        <v>0</v>
      </c>
      <c r="AT26" s="280">
        <v>0</v>
      </c>
      <c r="AU26" s="280">
        <v>0</v>
      </c>
      <c r="AV26" s="280">
        <v>0</v>
      </c>
      <c r="AW26" s="280">
        <v>0</v>
      </c>
      <c r="AX26" s="280">
        <v>0</v>
      </c>
      <c r="AY26" s="280">
        <v>0</v>
      </c>
      <c r="AZ26" s="280">
        <v>0</v>
      </c>
      <c r="BA26" s="280">
        <v>0</v>
      </c>
      <c r="BB26" s="280">
        <v>0</v>
      </c>
      <c r="BC26" s="280">
        <v>0</v>
      </c>
      <c r="BD26" s="280">
        <v>0</v>
      </c>
      <c r="BE26" s="280">
        <v>0</v>
      </c>
      <c r="BF26" s="280">
        <v>0</v>
      </c>
      <c r="BG26" s="280">
        <v>0</v>
      </c>
      <c r="BH26" s="280">
        <v>0</v>
      </c>
      <c r="BI26" s="280">
        <v>0</v>
      </c>
      <c r="BJ26" s="280">
        <v>0</v>
      </c>
      <c r="BK26" s="280">
        <v>0</v>
      </c>
      <c r="BL26" s="280">
        <v>0</v>
      </c>
      <c r="BM26" s="280">
        <v>0</v>
      </c>
      <c r="BN26" s="280">
        <v>0</v>
      </c>
      <c r="BO26" s="280">
        <v>0</v>
      </c>
      <c r="BP26" s="280">
        <v>0</v>
      </c>
      <c r="BQ26" s="280">
        <v>0</v>
      </c>
      <c r="BR26" s="280">
        <v>0</v>
      </c>
      <c r="BS26" s="280">
        <v>0</v>
      </c>
      <c r="BT26" s="280">
        <v>0</v>
      </c>
      <c r="BU26" s="280">
        <v>0</v>
      </c>
      <c r="BV26" s="280">
        <v>0</v>
      </c>
      <c r="BW26" s="280">
        <v>0</v>
      </c>
      <c r="BX26" s="280">
        <v>0</v>
      </c>
      <c r="BY26" s="280">
        <v>0</v>
      </c>
      <c r="BZ26" s="280">
        <v>0</v>
      </c>
      <c r="CA26" s="280">
        <v>0</v>
      </c>
      <c r="CB26" s="280">
        <v>0</v>
      </c>
      <c r="CC26" s="280">
        <v>0</v>
      </c>
      <c r="CD26" s="280">
        <v>0</v>
      </c>
      <c r="CE26" s="280">
        <v>0</v>
      </c>
      <c r="CF26" s="280">
        <v>0</v>
      </c>
      <c r="CG26" s="280">
        <v>0</v>
      </c>
      <c r="CH26" s="280">
        <v>0</v>
      </c>
      <c r="CI26" s="280">
        <v>0</v>
      </c>
      <c r="CJ26" s="280">
        <v>0</v>
      </c>
      <c r="CK26" s="280">
        <v>0</v>
      </c>
      <c r="CL26" s="280">
        <v>0</v>
      </c>
      <c r="CM26" s="280">
        <v>0</v>
      </c>
      <c r="CN26" s="280">
        <v>0</v>
      </c>
      <c r="CO26" s="280">
        <v>0</v>
      </c>
      <c r="CP26" s="280">
        <v>0</v>
      </c>
      <c r="CQ26" s="280">
        <v>0</v>
      </c>
      <c r="CR26" s="280">
        <v>0</v>
      </c>
      <c r="CS26" s="280">
        <v>0</v>
      </c>
      <c r="CT26" s="280">
        <v>0</v>
      </c>
      <c r="CU26" s="280">
        <v>0</v>
      </c>
      <c r="CV26" s="280">
        <v>0</v>
      </c>
      <c r="CW26" s="280">
        <v>0</v>
      </c>
      <c r="CX26" s="280">
        <v>0</v>
      </c>
      <c r="CY26" s="280">
        <v>0</v>
      </c>
      <c r="CZ26" s="280">
        <v>0</v>
      </c>
      <c r="DA26" s="280">
        <v>0</v>
      </c>
      <c r="DB26" s="280">
        <v>0</v>
      </c>
      <c r="DC26" s="280">
        <v>0</v>
      </c>
      <c r="DE26" s="71">
        <f t="shared" si="21"/>
        <v>0</v>
      </c>
      <c r="DF26" s="71">
        <f t="shared" si="17"/>
        <v>0</v>
      </c>
      <c r="DG26" s="261">
        <f t="shared" si="20"/>
        <v>21</v>
      </c>
      <c r="DH26" s="278">
        <v>0</v>
      </c>
    </row>
    <row r="27" spans="1:112" ht="14.4">
      <c r="A27" s="210"/>
      <c r="B27" s="262" t="str">
        <f>$B$22&amp;"5."</f>
        <v>D.2.5.</v>
      </c>
      <c r="C27" s="274" t="s">
        <v>42</v>
      </c>
      <c r="D27" s="12"/>
      <c r="E27" s="332">
        <v>0.21</v>
      </c>
      <c r="F27" s="292">
        <f>H27+NPV(FD,I27:INDEX(I27:DC27,PAL))</f>
        <v>0</v>
      </c>
      <c r="G27" s="279">
        <f>SUMIF($H$5:$DC$5,"&lt;="&amp;PAL,$H27:$DC27)</f>
        <v>0</v>
      </c>
      <c r="H27" s="280">
        <v>0</v>
      </c>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280">
        <v>0</v>
      </c>
      <c r="AN27" s="280">
        <v>0</v>
      </c>
      <c r="AO27" s="280">
        <v>0</v>
      </c>
      <c r="AP27" s="280">
        <v>0</v>
      </c>
      <c r="AQ27" s="280">
        <v>0</v>
      </c>
      <c r="AR27" s="280">
        <v>0</v>
      </c>
      <c r="AS27" s="280">
        <v>0</v>
      </c>
      <c r="AT27" s="280">
        <v>0</v>
      </c>
      <c r="AU27" s="280">
        <v>0</v>
      </c>
      <c r="AV27" s="280">
        <v>0</v>
      </c>
      <c r="AW27" s="280">
        <v>0</v>
      </c>
      <c r="AX27" s="280">
        <v>0</v>
      </c>
      <c r="AY27" s="280">
        <v>0</v>
      </c>
      <c r="AZ27" s="280">
        <v>0</v>
      </c>
      <c r="BA27" s="280">
        <v>0</v>
      </c>
      <c r="BB27" s="280">
        <v>0</v>
      </c>
      <c r="BC27" s="280">
        <v>0</v>
      </c>
      <c r="BD27" s="280">
        <v>0</v>
      </c>
      <c r="BE27" s="280">
        <v>0</v>
      </c>
      <c r="BF27" s="280">
        <v>0</v>
      </c>
      <c r="BG27" s="280">
        <v>0</v>
      </c>
      <c r="BH27" s="280">
        <v>0</v>
      </c>
      <c r="BI27" s="280">
        <v>0</v>
      </c>
      <c r="BJ27" s="280">
        <v>0</v>
      </c>
      <c r="BK27" s="280">
        <v>0</v>
      </c>
      <c r="BL27" s="280">
        <v>0</v>
      </c>
      <c r="BM27" s="280">
        <v>0</v>
      </c>
      <c r="BN27" s="280">
        <v>0</v>
      </c>
      <c r="BO27" s="280">
        <v>0</v>
      </c>
      <c r="BP27" s="280">
        <v>0</v>
      </c>
      <c r="BQ27" s="280">
        <v>0</v>
      </c>
      <c r="BR27" s="280">
        <v>0</v>
      </c>
      <c r="BS27" s="280">
        <v>0</v>
      </c>
      <c r="BT27" s="280">
        <v>0</v>
      </c>
      <c r="BU27" s="280">
        <v>0</v>
      </c>
      <c r="BV27" s="280">
        <v>0</v>
      </c>
      <c r="BW27" s="280">
        <v>0</v>
      </c>
      <c r="BX27" s="280">
        <v>0</v>
      </c>
      <c r="BY27" s="280">
        <v>0</v>
      </c>
      <c r="BZ27" s="280">
        <v>0</v>
      </c>
      <c r="CA27" s="280">
        <v>0</v>
      </c>
      <c r="CB27" s="280">
        <v>0</v>
      </c>
      <c r="CC27" s="280">
        <v>0</v>
      </c>
      <c r="CD27" s="280">
        <v>0</v>
      </c>
      <c r="CE27" s="280">
        <v>0</v>
      </c>
      <c r="CF27" s="280">
        <v>0</v>
      </c>
      <c r="CG27" s="280">
        <v>0</v>
      </c>
      <c r="CH27" s="280">
        <v>0</v>
      </c>
      <c r="CI27" s="280">
        <v>0</v>
      </c>
      <c r="CJ27" s="280">
        <v>0</v>
      </c>
      <c r="CK27" s="280">
        <v>0</v>
      </c>
      <c r="CL27" s="280">
        <v>0</v>
      </c>
      <c r="CM27" s="280">
        <v>0</v>
      </c>
      <c r="CN27" s="280">
        <v>0</v>
      </c>
      <c r="CO27" s="280">
        <v>0</v>
      </c>
      <c r="CP27" s="280">
        <v>0</v>
      </c>
      <c r="CQ27" s="280">
        <v>0</v>
      </c>
      <c r="CR27" s="280">
        <v>0</v>
      </c>
      <c r="CS27" s="280">
        <v>0</v>
      </c>
      <c r="CT27" s="280">
        <v>0</v>
      </c>
      <c r="CU27" s="280">
        <v>0</v>
      </c>
      <c r="CV27" s="280">
        <v>0</v>
      </c>
      <c r="CW27" s="280">
        <v>0</v>
      </c>
      <c r="CX27" s="280">
        <v>0</v>
      </c>
      <c r="CY27" s="280">
        <v>0</v>
      </c>
      <c r="CZ27" s="280">
        <v>0</v>
      </c>
      <c r="DA27" s="280">
        <v>0</v>
      </c>
      <c r="DB27" s="280">
        <v>0</v>
      </c>
      <c r="DC27" s="280">
        <v>0</v>
      </c>
      <c r="DE27" s="71">
        <f t="shared" si="21"/>
        <v>0</v>
      </c>
      <c r="DF27" s="71">
        <f t="shared" si="17"/>
        <v>0</v>
      </c>
      <c r="DG27" s="261">
        <f t="shared" si="20"/>
        <v>21</v>
      </c>
      <c r="DH27" s="278">
        <v>0</v>
      </c>
    </row>
    <row r="28" spans="1:112" ht="14.4">
      <c r="A28" s="210"/>
      <c r="B28" s="262" t="str">
        <f>$B$22&amp;"6."</f>
        <v>D.2.6.</v>
      </c>
      <c r="C28" s="274" t="s">
        <v>42</v>
      </c>
      <c r="D28" s="12"/>
      <c r="E28" s="332">
        <v>0.21</v>
      </c>
      <c r="F28" s="292">
        <f>H28+NPV(FD,I28:INDEX(I28:DC28,PAL))</f>
        <v>0</v>
      </c>
      <c r="G28" s="279">
        <f>SUMIF($H$5:$DC$5,"&lt;="&amp;PAL,$H28:$DC28)</f>
        <v>0</v>
      </c>
      <c r="H28" s="280">
        <v>0</v>
      </c>
      <c r="I28" s="280">
        <v>0</v>
      </c>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v>0</v>
      </c>
      <c r="BF28" s="280">
        <v>0</v>
      </c>
      <c r="BG28" s="280">
        <v>0</v>
      </c>
      <c r="BH28" s="280">
        <v>0</v>
      </c>
      <c r="BI28" s="280">
        <v>0</v>
      </c>
      <c r="BJ28" s="280">
        <v>0</v>
      </c>
      <c r="BK28" s="280">
        <v>0</v>
      </c>
      <c r="BL28" s="280">
        <v>0</v>
      </c>
      <c r="BM28" s="280">
        <v>0</v>
      </c>
      <c r="BN28" s="280">
        <v>0</v>
      </c>
      <c r="BO28" s="280">
        <v>0</v>
      </c>
      <c r="BP28" s="280">
        <v>0</v>
      </c>
      <c r="BQ28" s="280">
        <v>0</v>
      </c>
      <c r="BR28" s="280">
        <v>0</v>
      </c>
      <c r="BS28" s="280">
        <v>0</v>
      </c>
      <c r="BT28" s="280">
        <v>0</v>
      </c>
      <c r="BU28" s="280">
        <v>0</v>
      </c>
      <c r="BV28" s="280">
        <v>0</v>
      </c>
      <c r="BW28" s="280">
        <v>0</v>
      </c>
      <c r="BX28" s="280">
        <v>0</v>
      </c>
      <c r="BY28" s="280">
        <v>0</v>
      </c>
      <c r="BZ28" s="280">
        <v>0</v>
      </c>
      <c r="CA28" s="280">
        <v>0</v>
      </c>
      <c r="CB28" s="280">
        <v>0</v>
      </c>
      <c r="CC28" s="280">
        <v>0</v>
      </c>
      <c r="CD28" s="280">
        <v>0</v>
      </c>
      <c r="CE28" s="280">
        <v>0</v>
      </c>
      <c r="CF28" s="280">
        <v>0</v>
      </c>
      <c r="CG28" s="280">
        <v>0</v>
      </c>
      <c r="CH28" s="280">
        <v>0</v>
      </c>
      <c r="CI28" s="280">
        <v>0</v>
      </c>
      <c r="CJ28" s="280">
        <v>0</v>
      </c>
      <c r="CK28" s="280">
        <v>0</v>
      </c>
      <c r="CL28" s="280">
        <v>0</v>
      </c>
      <c r="CM28" s="280">
        <v>0</v>
      </c>
      <c r="CN28" s="280">
        <v>0</v>
      </c>
      <c r="CO28" s="280">
        <v>0</v>
      </c>
      <c r="CP28" s="280">
        <v>0</v>
      </c>
      <c r="CQ28" s="280">
        <v>0</v>
      </c>
      <c r="CR28" s="280">
        <v>0</v>
      </c>
      <c r="CS28" s="280">
        <v>0</v>
      </c>
      <c r="CT28" s="280">
        <v>0</v>
      </c>
      <c r="CU28" s="280">
        <v>0</v>
      </c>
      <c r="CV28" s="280">
        <v>0</v>
      </c>
      <c r="CW28" s="280">
        <v>0</v>
      </c>
      <c r="CX28" s="280">
        <v>0</v>
      </c>
      <c r="CY28" s="280">
        <v>0</v>
      </c>
      <c r="CZ28" s="280">
        <v>0</v>
      </c>
      <c r="DA28" s="280">
        <v>0</v>
      </c>
      <c r="DB28" s="280">
        <v>0</v>
      </c>
      <c r="DC28" s="280">
        <v>0</v>
      </c>
      <c r="DE28" s="71">
        <f t="shared" si="21"/>
        <v>0</v>
      </c>
      <c r="DF28" s="71">
        <f t="shared" si="17"/>
        <v>0</v>
      </c>
      <c r="DG28" s="261">
        <f t="shared" si="20"/>
        <v>21</v>
      </c>
      <c r="DH28" s="278">
        <v>0</v>
      </c>
    </row>
    <row r="29" spans="1:112" ht="14.4">
      <c r="A29" s="210"/>
      <c r="B29" s="262" t="str">
        <f>$B$22&amp;"7."</f>
        <v>D.2.7.</v>
      </c>
      <c r="C29" s="274" t="s">
        <v>42</v>
      </c>
      <c r="D29" s="12"/>
      <c r="E29" s="332">
        <v>0.21</v>
      </c>
      <c r="F29" s="292">
        <f>H29+NPV(FD,I29:INDEX(I29:DC29,PAL))</f>
        <v>0</v>
      </c>
      <c r="G29" s="279">
        <f>SUMIF($H$5:$DC$5,"&lt;="&amp;PAL,$H29:$DC29)</f>
        <v>0</v>
      </c>
      <c r="H29" s="280">
        <v>0</v>
      </c>
      <c r="I29" s="280">
        <v>0</v>
      </c>
      <c r="J29" s="280">
        <v>0</v>
      </c>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0</v>
      </c>
      <c r="BD29" s="280">
        <v>0</v>
      </c>
      <c r="BE29" s="280">
        <v>0</v>
      </c>
      <c r="BF29" s="280">
        <v>0</v>
      </c>
      <c r="BG29" s="280">
        <v>0</v>
      </c>
      <c r="BH29" s="280">
        <v>0</v>
      </c>
      <c r="BI29" s="280">
        <v>0</v>
      </c>
      <c r="BJ29" s="280">
        <v>0</v>
      </c>
      <c r="BK29" s="280">
        <v>0</v>
      </c>
      <c r="BL29" s="280">
        <v>0</v>
      </c>
      <c r="BM29" s="280">
        <v>0</v>
      </c>
      <c r="BN29" s="280">
        <v>0</v>
      </c>
      <c r="BO29" s="280">
        <v>0</v>
      </c>
      <c r="BP29" s="280">
        <v>0</v>
      </c>
      <c r="BQ29" s="280">
        <v>0</v>
      </c>
      <c r="BR29" s="280">
        <v>0</v>
      </c>
      <c r="BS29" s="280">
        <v>0</v>
      </c>
      <c r="BT29" s="280">
        <v>0</v>
      </c>
      <c r="BU29" s="280">
        <v>0</v>
      </c>
      <c r="BV29" s="280">
        <v>0</v>
      </c>
      <c r="BW29" s="280">
        <v>0</v>
      </c>
      <c r="BX29" s="280">
        <v>0</v>
      </c>
      <c r="BY29" s="280">
        <v>0</v>
      </c>
      <c r="BZ29" s="280">
        <v>0</v>
      </c>
      <c r="CA29" s="280">
        <v>0</v>
      </c>
      <c r="CB29" s="280">
        <v>0</v>
      </c>
      <c r="CC29" s="280">
        <v>0</v>
      </c>
      <c r="CD29" s="280">
        <v>0</v>
      </c>
      <c r="CE29" s="280">
        <v>0</v>
      </c>
      <c r="CF29" s="280">
        <v>0</v>
      </c>
      <c r="CG29" s="280">
        <v>0</v>
      </c>
      <c r="CH29" s="280">
        <v>0</v>
      </c>
      <c r="CI29" s="280">
        <v>0</v>
      </c>
      <c r="CJ29" s="280">
        <v>0</v>
      </c>
      <c r="CK29" s="280">
        <v>0</v>
      </c>
      <c r="CL29" s="280">
        <v>0</v>
      </c>
      <c r="CM29" s="280">
        <v>0</v>
      </c>
      <c r="CN29" s="280">
        <v>0</v>
      </c>
      <c r="CO29" s="280">
        <v>0</v>
      </c>
      <c r="CP29" s="280">
        <v>0</v>
      </c>
      <c r="CQ29" s="280">
        <v>0</v>
      </c>
      <c r="CR29" s="280">
        <v>0</v>
      </c>
      <c r="CS29" s="280">
        <v>0</v>
      </c>
      <c r="CT29" s="280">
        <v>0</v>
      </c>
      <c r="CU29" s="280">
        <v>0</v>
      </c>
      <c r="CV29" s="280">
        <v>0</v>
      </c>
      <c r="CW29" s="280">
        <v>0</v>
      </c>
      <c r="CX29" s="280">
        <v>0</v>
      </c>
      <c r="CY29" s="280">
        <v>0</v>
      </c>
      <c r="CZ29" s="280">
        <v>0</v>
      </c>
      <c r="DA29" s="280">
        <v>0</v>
      </c>
      <c r="DB29" s="280">
        <v>0</v>
      </c>
      <c r="DC29" s="280">
        <v>0</v>
      </c>
      <c r="DE29" s="71">
        <f t="shared" si="21"/>
        <v>0</v>
      </c>
      <c r="DF29" s="71">
        <f t="shared" si="17"/>
        <v>0</v>
      </c>
      <c r="DG29" s="261">
        <f t="shared" si="20"/>
        <v>21</v>
      </c>
      <c r="DH29" s="278">
        <v>0</v>
      </c>
    </row>
    <row r="30" spans="1:112" ht="14.4">
      <c r="A30" s="210"/>
      <c r="B30" s="262" t="str">
        <f>$B$22&amp;"8."</f>
        <v>D.2.8.</v>
      </c>
      <c r="C30" s="274" t="s">
        <v>42</v>
      </c>
      <c r="D30" s="267"/>
      <c r="E30" s="332">
        <v>0.21</v>
      </c>
      <c r="F30" s="292">
        <f>H30+NPV(FD,I30:INDEX(I30:DC30,PAL))</f>
        <v>0</v>
      </c>
      <c r="G30" s="279">
        <f>SUMIF($H$5:$DC$5,"&lt;="&amp;PAL,$H30:$DC30)</f>
        <v>0</v>
      </c>
      <c r="H30" s="280">
        <v>0</v>
      </c>
      <c r="I30" s="280">
        <v>0</v>
      </c>
      <c r="J30" s="280">
        <v>0</v>
      </c>
      <c r="K30" s="280">
        <v>0</v>
      </c>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280">
        <v>0</v>
      </c>
      <c r="AN30" s="280">
        <v>0</v>
      </c>
      <c r="AO30" s="280">
        <v>0</v>
      </c>
      <c r="AP30" s="280">
        <v>0</v>
      </c>
      <c r="AQ30" s="280">
        <v>0</v>
      </c>
      <c r="AR30" s="280">
        <v>0</v>
      </c>
      <c r="AS30" s="280">
        <v>0</v>
      </c>
      <c r="AT30" s="280">
        <v>0</v>
      </c>
      <c r="AU30" s="280">
        <v>0</v>
      </c>
      <c r="AV30" s="280">
        <v>0</v>
      </c>
      <c r="AW30" s="280">
        <v>0</v>
      </c>
      <c r="AX30" s="280">
        <v>0</v>
      </c>
      <c r="AY30" s="280">
        <v>0</v>
      </c>
      <c r="AZ30" s="280">
        <v>0</v>
      </c>
      <c r="BA30" s="280">
        <v>0</v>
      </c>
      <c r="BB30" s="280">
        <v>0</v>
      </c>
      <c r="BC30" s="280">
        <v>0</v>
      </c>
      <c r="BD30" s="280">
        <v>0</v>
      </c>
      <c r="BE30" s="280">
        <v>0</v>
      </c>
      <c r="BF30" s="280">
        <v>0</v>
      </c>
      <c r="BG30" s="280">
        <v>0</v>
      </c>
      <c r="BH30" s="280">
        <v>0</v>
      </c>
      <c r="BI30" s="280">
        <v>0</v>
      </c>
      <c r="BJ30" s="280">
        <v>0</v>
      </c>
      <c r="BK30" s="280">
        <v>0</v>
      </c>
      <c r="BL30" s="280">
        <v>0</v>
      </c>
      <c r="BM30" s="280">
        <v>0</v>
      </c>
      <c r="BN30" s="280">
        <v>0</v>
      </c>
      <c r="BO30" s="280">
        <v>0</v>
      </c>
      <c r="BP30" s="280">
        <v>0</v>
      </c>
      <c r="BQ30" s="280">
        <v>0</v>
      </c>
      <c r="BR30" s="280">
        <v>0</v>
      </c>
      <c r="BS30" s="280">
        <v>0</v>
      </c>
      <c r="BT30" s="280">
        <v>0</v>
      </c>
      <c r="BU30" s="280">
        <v>0</v>
      </c>
      <c r="BV30" s="280">
        <v>0</v>
      </c>
      <c r="BW30" s="280">
        <v>0</v>
      </c>
      <c r="BX30" s="280">
        <v>0</v>
      </c>
      <c r="BY30" s="280">
        <v>0</v>
      </c>
      <c r="BZ30" s="280">
        <v>0</v>
      </c>
      <c r="CA30" s="280">
        <v>0</v>
      </c>
      <c r="CB30" s="280">
        <v>0</v>
      </c>
      <c r="CC30" s="280">
        <v>0</v>
      </c>
      <c r="CD30" s="280">
        <v>0</v>
      </c>
      <c r="CE30" s="280">
        <v>0</v>
      </c>
      <c r="CF30" s="280">
        <v>0</v>
      </c>
      <c r="CG30" s="280">
        <v>0</v>
      </c>
      <c r="CH30" s="280">
        <v>0</v>
      </c>
      <c r="CI30" s="280">
        <v>0</v>
      </c>
      <c r="CJ30" s="280">
        <v>0</v>
      </c>
      <c r="CK30" s="280">
        <v>0</v>
      </c>
      <c r="CL30" s="280">
        <v>0</v>
      </c>
      <c r="CM30" s="280">
        <v>0</v>
      </c>
      <c r="CN30" s="280">
        <v>0</v>
      </c>
      <c r="CO30" s="280">
        <v>0</v>
      </c>
      <c r="CP30" s="280">
        <v>0</v>
      </c>
      <c r="CQ30" s="280">
        <v>0</v>
      </c>
      <c r="CR30" s="280">
        <v>0</v>
      </c>
      <c r="CS30" s="280">
        <v>0</v>
      </c>
      <c r="CT30" s="280">
        <v>0</v>
      </c>
      <c r="CU30" s="280">
        <v>0</v>
      </c>
      <c r="CV30" s="280">
        <v>0</v>
      </c>
      <c r="CW30" s="280">
        <v>0</v>
      </c>
      <c r="CX30" s="280">
        <v>0</v>
      </c>
      <c r="CY30" s="280">
        <v>0</v>
      </c>
      <c r="CZ30" s="280">
        <v>0</v>
      </c>
      <c r="DA30" s="280">
        <v>0</v>
      </c>
      <c r="DB30" s="280">
        <v>0</v>
      </c>
      <c r="DC30" s="280">
        <v>0</v>
      </c>
      <c r="DE30" s="71">
        <f t="shared" si="21"/>
        <v>0</v>
      </c>
      <c r="DF30" s="71">
        <f t="shared" si="17"/>
        <v>0</v>
      </c>
      <c r="DG30" s="261">
        <f t="shared" si="20"/>
        <v>21</v>
      </c>
      <c r="DH30" s="278">
        <v>0</v>
      </c>
    </row>
    <row r="31" spans="1:112" ht="14.4">
      <c r="A31" s="210"/>
      <c r="B31" s="262" t="str">
        <f>$B$22&amp;"9."</f>
        <v>D.2.9.</v>
      </c>
      <c r="C31" s="267" t="s">
        <v>155</v>
      </c>
      <c r="D31" s="267"/>
      <c r="E31" s="332">
        <v>0.21</v>
      </c>
      <c r="F31" s="292">
        <f>H31+NPV(FD,I31:INDEX(I31:DC31,PAL))</f>
        <v>0</v>
      </c>
      <c r="G31" s="279">
        <f>SUMIF($H$5:$DC$5,"&lt;="&amp;PAL,$H31:$DC31)</f>
        <v>0</v>
      </c>
      <c r="H31" s="276">
        <v>0</v>
      </c>
      <c r="I31" s="276">
        <v>0</v>
      </c>
      <c r="J31" s="276">
        <v>0</v>
      </c>
      <c r="K31" s="276">
        <v>0</v>
      </c>
      <c r="L31" s="276">
        <v>0</v>
      </c>
      <c r="M31" s="276">
        <v>0</v>
      </c>
      <c r="N31" s="276">
        <v>0</v>
      </c>
      <c r="O31" s="276">
        <v>0</v>
      </c>
      <c r="P31" s="276">
        <v>0</v>
      </c>
      <c r="Q31" s="276">
        <v>0</v>
      </c>
      <c r="R31" s="276">
        <v>0</v>
      </c>
      <c r="S31" s="277">
        <v>0</v>
      </c>
      <c r="T31" s="277">
        <v>0</v>
      </c>
      <c r="U31" s="277">
        <v>0</v>
      </c>
      <c r="V31" s="277">
        <v>0</v>
      </c>
      <c r="W31" s="277">
        <v>0</v>
      </c>
      <c r="X31" s="277">
        <v>0</v>
      </c>
      <c r="Y31" s="277">
        <v>0</v>
      </c>
      <c r="Z31" s="277">
        <v>0</v>
      </c>
      <c r="AA31" s="277">
        <v>0</v>
      </c>
      <c r="AB31" s="277">
        <v>0</v>
      </c>
      <c r="AC31" s="277">
        <v>0</v>
      </c>
      <c r="AD31" s="277">
        <v>0</v>
      </c>
      <c r="AE31" s="277">
        <v>0</v>
      </c>
      <c r="AF31" s="277">
        <v>0</v>
      </c>
      <c r="AG31" s="277">
        <v>0</v>
      </c>
      <c r="AH31" s="277">
        <v>0</v>
      </c>
      <c r="AI31" s="277">
        <v>0</v>
      </c>
      <c r="AJ31" s="277">
        <v>0</v>
      </c>
      <c r="AK31" s="277">
        <v>0</v>
      </c>
      <c r="AL31" s="277">
        <v>0</v>
      </c>
      <c r="AM31" s="277">
        <v>0</v>
      </c>
      <c r="AN31" s="277">
        <v>0</v>
      </c>
      <c r="AO31" s="277">
        <v>0</v>
      </c>
      <c r="AP31" s="277">
        <v>0</v>
      </c>
      <c r="AQ31" s="277">
        <v>0</v>
      </c>
      <c r="AR31" s="277">
        <v>0</v>
      </c>
      <c r="AS31" s="277">
        <v>0</v>
      </c>
      <c r="AT31" s="277">
        <v>0</v>
      </c>
      <c r="AU31" s="277">
        <v>0</v>
      </c>
      <c r="AV31" s="277">
        <v>0</v>
      </c>
      <c r="AW31" s="277">
        <v>0</v>
      </c>
      <c r="AX31" s="277">
        <v>0</v>
      </c>
      <c r="AY31" s="277">
        <v>0</v>
      </c>
      <c r="AZ31" s="277">
        <v>0</v>
      </c>
      <c r="BA31" s="277">
        <v>0</v>
      </c>
      <c r="BB31" s="277">
        <v>0</v>
      </c>
      <c r="BC31" s="277">
        <v>0</v>
      </c>
      <c r="BD31" s="277">
        <v>0</v>
      </c>
      <c r="BE31" s="277">
        <v>0</v>
      </c>
      <c r="BF31" s="277">
        <v>0</v>
      </c>
      <c r="BG31" s="277">
        <v>0</v>
      </c>
      <c r="BH31" s="277">
        <v>0</v>
      </c>
      <c r="BI31" s="277">
        <v>0</v>
      </c>
      <c r="BJ31" s="277">
        <v>0</v>
      </c>
      <c r="BK31" s="277">
        <v>0</v>
      </c>
      <c r="BL31" s="277">
        <v>0</v>
      </c>
      <c r="BM31" s="277">
        <v>0</v>
      </c>
      <c r="BN31" s="277">
        <v>0</v>
      </c>
      <c r="BO31" s="277">
        <v>0</v>
      </c>
      <c r="BP31" s="277">
        <v>0</v>
      </c>
      <c r="BQ31" s="277">
        <v>0</v>
      </c>
      <c r="BR31" s="277">
        <v>0</v>
      </c>
      <c r="BS31" s="277">
        <v>0</v>
      </c>
      <c r="BT31" s="277">
        <v>0</v>
      </c>
      <c r="BU31" s="277">
        <v>0</v>
      </c>
      <c r="BV31" s="277">
        <v>0</v>
      </c>
      <c r="BW31" s="277">
        <v>0</v>
      </c>
      <c r="BX31" s="277">
        <v>0</v>
      </c>
      <c r="BY31" s="277">
        <v>0</v>
      </c>
      <c r="BZ31" s="277">
        <v>0</v>
      </c>
      <c r="CA31" s="277">
        <v>0</v>
      </c>
      <c r="CB31" s="277">
        <v>0</v>
      </c>
      <c r="CC31" s="277">
        <v>0</v>
      </c>
      <c r="CD31" s="277">
        <v>0</v>
      </c>
      <c r="CE31" s="277">
        <v>0</v>
      </c>
      <c r="CF31" s="277">
        <v>0</v>
      </c>
      <c r="CG31" s="277">
        <v>0</v>
      </c>
      <c r="CH31" s="277">
        <v>0</v>
      </c>
      <c r="CI31" s="277">
        <v>0</v>
      </c>
      <c r="CJ31" s="277">
        <v>0</v>
      </c>
      <c r="CK31" s="277">
        <v>0</v>
      </c>
      <c r="CL31" s="277">
        <v>0</v>
      </c>
      <c r="CM31" s="277">
        <v>0</v>
      </c>
      <c r="CN31" s="277">
        <v>0</v>
      </c>
      <c r="CO31" s="277">
        <v>0</v>
      </c>
      <c r="CP31" s="277">
        <v>0</v>
      </c>
      <c r="CQ31" s="277">
        <v>0</v>
      </c>
      <c r="CR31" s="277">
        <v>0</v>
      </c>
      <c r="CS31" s="277">
        <v>0</v>
      </c>
      <c r="CT31" s="277">
        <v>0</v>
      </c>
      <c r="CU31" s="277">
        <v>0</v>
      </c>
      <c r="CV31" s="277">
        <v>0</v>
      </c>
      <c r="CW31" s="277">
        <v>0</v>
      </c>
      <c r="CX31" s="277">
        <v>0</v>
      </c>
      <c r="CY31" s="277">
        <v>0</v>
      </c>
      <c r="CZ31" s="277">
        <v>0</v>
      </c>
      <c r="DA31" s="277">
        <v>0</v>
      </c>
      <c r="DB31" s="277">
        <v>0</v>
      </c>
      <c r="DC31" s="277">
        <v>0</v>
      </c>
      <c r="DE31" s="71">
        <f t="shared" si="21"/>
        <v>0</v>
      </c>
      <c r="DF31" s="71">
        <f t="shared" si="17"/>
        <v>0</v>
      </c>
      <c r="DG31" s="261">
        <f t="shared" si="20"/>
        <v>21</v>
      </c>
      <c r="DH31" s="278">
        <v>0</v>
      </c>
    </row>
    <row r="32" spans="1:112" ht="14.4">
      <c r="A32" s="210"/>
      <c r="B32" s="262" t="str">
        <f>$B$22&amp;"L."</f>
        <v>D.2.L.</v>
      </c>
      <c r="C32" s="267" t="s">
        <v>16</v>
      </c>
      <c r="D32" s="267"/>
      <c r="E32" s="332">
        <v>0.21</v>
      </c>
      <c r="F32" s="292">
        <f>H32+NPV(FD,I32:INDEX(I32:DC32,PAL))</f>
        <v>0</v>
      </c>
      <c r="G32" s="279">
        <f>SUMIF($H$5:$DC$5,"&lt;="&amp;PAL,$H32:$DC32)</f>
        <v>0</v>
      </c>
      <c r="H32" s="276">
        <v>0</v>
      </c>
      <c r="I32" s="276">
        <v>0</v>
      </c>
      <c r="J32" s="276">
        <v>0</v>
      </c>
      <c r="K32" s="276">
        <v>0</v>
      </c>
      <c r="L32" s="276">
        <v>0</v>
      </c>
      <c r="M32" s="276">
        <v>0</v>
      </c>
      <c r="N32" s="276">
        <v>0</v>
      </c>
      <c r="O32" s="276">
        <v>0</v>
      </c>
      <c r="P32" s="276">
        <v>0</v>
      </c>
      <c r="Q32" s="276">
        <v>0</v>
      </c>
      <c r="R32" s="276">
        <v>0</v>
      </c>
      <c r="S32" s="276">
        <v>0</v>
      </c>
      <c r="T32" s="276">
        <v>0</v>
      </c>
      <c r="U32" s="276">
        <v>0</v>
      </c>
      <c r="V32" s="276">
        <v>0</v>
      </c>
      <c r="W32" s="276">
        <v>0</v>
      </c>
      <c r="X32" s="276">
        <v>0</v>
      </c>
      <c r="Y32" s="276">
        <v>0</v>
      </c>
      <c r="Z32" s="276">
        <v>0</v>
      </c>
      <c r="AA32" s="276">
        <v>0</v>
      </c>
      <c r="AB32" s="277">
        <v>0</v>
      </c>
      <c r="AC32" s="276">
        <v>0</v>
      </c>
      <c r="AD32" s="276">
        <v>0</v>
      </c>
      <c r="AE32" s="276">
        <v>0</v>
      </c>
      <c r="AF32" s="276">
        <v>0</v>
      </c>
      <c r="AG32" s="276">
        <v>0</v>
      </c>
      <c r="AH32" s="276">
        <v>0</v>
      </c>
      <c r="AI32" s="276">
        <v>0</v>
      </c>
      <c r="AJ32" s="276">
        <v>0</v>
      </c>
      <c r="AK32" s="276">
        <v>0</v>
      </c>
      <c r="AL32" s="276">
        <v>0</v>
      </c>
      <c r="AM32" s="276">
        <v>0</v>
      </c>
      <c r="AN32" s="276">
        <v>0</v>
      </c>
      <c r="AO32" s="276">
        <v>0</v>
      </c>
      <c r="AP32" s="276">
        <v>0</v>
      </c>
      <c r="AQ32" s="276">
        <v>0</v>
      </c>
      <c r="AR32" s="276">
        <v>0</v>
      </c>
      <c r="AS32" s="276">
        <v>0</v>
      </c>
      <c r="AT32" s="276">
        <v>0</v>
      </c>
      <c r="AU32" s="276">
        <v>0</v>
      </c>
      <c r="AV32" s="276">
        <v>0</v>
      </c>
      <c r="AW32" s="276">
        <v>0</v>
      </c>
      <c r="AX32" s="276">
        <v>0</v>
      </c>
      <c r="AY32" s="276">
        <v>0</v>
      </c>
      <c r="AZ32" s="276">
        <v>0</v>
      </c>
      <c r="BA32" s="276">
        <v>0</v>
      </c>
      <c r="BB32" s="276">
        <v>0</v>
      </c>
      <c r="BC32" s="276">
        <v>0</v>
      </c>
      <c r="BD32" s="276">
        <v>0</v>
      </c>
      <c r="BE32" s="276">
        <v>0</v>
      </c>
      <c r="BF32" s="276">
        <v>0</v>
      </c>
      <c r="BG32" s="276">
        <v>0</v>
      </c>
      <c r="BH32" s="276">
        <v>0</v>
      </c>
      <c r="BI32" s="276">
        <v>0</v>
      </c>
      <c r="BJ32" s="276">
        <v>0</v>
      </c>
      <c r="BK32" s="276">
        <v>0</v>
      </c>
      <c r="BL32" s="276">
        <v>0</v>
      </c>
      <c r="BM32" s="276">
        <v>0</v>
      </c>
      <c r="BN32" s="276">
        <v>0</v>
      </c>
      <c r="BO32" s="276">
        <v>0</v>
      </c>
      <c r="BP32" s="276">
        <v>0</v>
      </c>
      <c r="BQ32" s="276">
        <v>0</v>
      </c>
      <c r="BR32" s="276">
        <v>0</v>
      </c>
      <c r="BS32" s="276">
        <v>0</v>
      </c>
      <c r="BT32" s="276">
        <v>0</v>
      </c>
      <c r="BU32" s="276">
        <v>0</v>
      </c>
      <c r="BV32" s="276">
        <v>0</v>
      </c>
      <c r="BW32" s="276">
        <v>0</v>
      </c>
      <c r="BX32" s="276">
        <v>0</v>
      </c>
      <c r="BY32" s="276">
        <v>0</v>
      </c>
      <c r="BZ32" s="276">
        <v>0</v>
      </c>
      <c r="CA32" s="276">
        <v>0</v>
      </c>
      <c r="CB32" s="276">
        <v>0</v>
      </c>
      <c r="CC32" s="276">
        <v>0</v>
      </c>
      <c r="CD32" s="276">
        <v>0</v>
      </c>
      <c r="CE32" s="276">
        <v>0</v>
      </c>
      <c r="CF32" s="276">
        <v>0</v>
      </c>
      <c r="CG32" s="276">
        <v>0</v>
      </c>
      <c r="CH32" s="276">
        <v>0</v>
      </c>
      <c r="CI32" s="276">
        <v>0</v>
      </c>
      <c r="CJ32" s="276">
        <v>0</v>
      </c>
      <c r="CK32" s="276">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7">
        <v>0</v>
      </c>
      <c r="DE32" s="71">
        <f t="shared" si="21"/>
        <v>0</v>
      </c>
      <c r="DF32" s="71">
        <f t="shared" si="17"/>
        <v>0</v>
      </c>
      <c r="DG32" s="261">
        <f t="shared" si="20"/>
        <v>21</v>
      </c>
      <c r="DH32" s="261">
        <f>DG32/(100+DG32)</f>
        <v>0.17355371900826447</v>
      </c>
    </row>
    <row r="33" spans="1:112" ht="14.4">
      <c r="A33" s="210"/>
      <c r="B33" s="55" t="s">
        <v>23</v>
      </c>
      <c r="C33" s="268" t="s">
        <v>1</v>
      </c>
      <c r="D33" s="8"/>
      <c r="E33" s="331"/>
      <c r="F33" s="17">
        <f>SUM(F34:F41)+F42</f>
        <v>0</v>
      </c>
      <c r="G33" s="279">
        <f>SUMIF($H$5:$DC$5,"&lt;="&amp;PAL,$H33:$DC33)</f>
        <v>0</v>
      </c>
      <c r="H33" s="17">
        <f>SUM(H34:H41)+H42</f>
        <v>0</v>
      </c>
      <c r="I33" s="17">
        <f t="shared" ref="I33:BT33" si="22">SUM(I34:I41)+I42</f>
        <v>0</v>
      </c>
      <c r="J33" s="17">
        <f t="shared" si="22"/>
        <v>0</v>
      </c>
      <c r="K33" s="17">
        <f t="shared" si="22"/>
        <v>0</v>
      </c>
      <c r="L33" s="17">
        <f t="shared" si="22"/>
        <v>0</v>
      </c>
      <c r="M33" s="17">
        <f t="shared" si="22"/>
        <v>0</v>
      </c>
      <c r="N33" s="17">
        <f t="shared" si="22"/>
        <v>0</v>
      </c>
      <c r="O33" s="17">
        <f t="shared" si="22"/>
        <v>0</v>
      </c>
      <c r="P33" s="17">
        <f t="shared" si="22"/>
        <v>0</v>
      </c>
      <c r="Q33" s="17">
        <f t="shared" si="22"/>
        <v>0</v>
      </c>
      <c r="R33" s="17">
        <f t="shared" si="22"/>
        <v>0</v>
      </c>
      <c r="S33" s="17">
        <f t="shared" si="22"/>
        <v>0</v>
      </c>
      <c r="T33" s="17">
        <f t="shared" si="22"/>
        <v>0</v>
      </c>
      <c r="U33" s="17">
        <f t="shared" si="22"/>
        <v>0</v>
      </c>
      <c r="V33" s="17">
        <f t="shared" si="22"/>
        <v>0</v>
      </c>
      <c r="W33" s="17">
        <f t="shared" si="22"/>
        <v>0</v>
      </c>
      <c r="X33" s="17">
        <f t="shared" si="22"/>
        <v>0</v>
      </c>
      <c r="Y33" s="17">
        <f t="shared" si="22"/>
        <v>0</v>
      </c>
      <c r="Z33" s="17">
        <f t="shared" si="22"/>
        <v>0</v>
      </c>
      <c r="AA33" s="17">
        <f t="shared" si="22"/>
        <v>0</v>
      </c>
      <c r="AB33" s="17">
        <f t="shared" si="22"/>
        <v>0</v>
      </c>
      <c r="AC33" s="17">
        <f t="shared" si="22"/>
        <v>0</v>
      </c>
      <c r="AD33" s="17">
        <f t="shared" si="22"/>
        <v>0</v>
      </c>
      <c r="AE33" s="17">
        <f t="shared" si="22"/>
        <v>0</v>
      </c>
      <c r="AF33" s="17">
        <f t="shared" si="22"/>
        <v>0</v>
      </c>
      <c r="AG33" s="17">
        <f t="shared" si="22"/>
        <v>0</v>
      </c>
      <c r="AH33" s="17">
        <f t="shared" si="22"/>
        <v>0</v>
      </c>
      <c r="AI33" s="17">
        <f t="shared" si="22"/>
        <v>0</v>
      </c>
      <c r="AJ33" s="17">
        <f t="shared" si="22"/>
        <v>0</v>
      </c>
      <c r="AK33" s="17">
        <f t="shared" si="22"/>
        <v>0</v>
      </c>
      <c r="AL33" s="17">
        <f t="shared" si="22"/>
        <v>0</v>
      </c>
      <c r="AM33" s="17">
        <f t="shared" si="22"/>
        <v>0</v>
      </c>
      <c r="AN33" s="17">
        <f t="shared" si="22"/>
        <v>0</v>
      </c>
      <c r="AO33" s="17">
        <f t="shared" si="22"/>
        <v>0</v>
      </c>
      <c r="AP33" s="17">
        <f t="shared" si="22"/>
        <v>0</v>
      </c>
      <c r="AQ33" s="17">
        <f t="shared" si="22"/>
        <v>0</v>
      </c>
      <c r="AR33" s="17">
        <f t="shared" si="22"/>
        <v>0</v>
      </c>
      <c r="AS33" s="17">
        <f t="shared" si="22"/>
        <v>0</v>
      </c>
      <c r="AT33" s="17">
        <f t="shared" si="22"/>
        <v>0</v>
      </c>
      <c r="AU33" s="17">
        <f t="shared" si="22"/>
        <v>0</v>
      </c>
      <c r="AV33" s="17">
        <f t="shared" si="22"/>
        <v>0</v>
      </c>
      <c r="AW33" s="17">
        <f t="shared" si="22"/>
        <v>0</v>
      </c>
      <c r="AX33" s="17">
        <f t="shared" si="22"/>
        <v>0</v>
      </c>
      <c r="AY33" s="17">
        <f t="shared" si="22"/>
        <v>0</v>
      </c>
      <c r="AZ33" s="17">
        <f t="shared" si="22"/>
        <v>0</v>
      </c>
      <c r="BA33" s="17">
        <f t="shared" si="22"/>
        <v>0</v>
      </c>
      <c r="BB33" s="17">
        <f t="shared" si="22"/>
        <v>0</v>
      </c>
      <c r="BC33" s="17">
        <f t="shared" si="22"/>
        <v>0</v>
      </c>
      <c r="BD33" s="17">
        <f t="shared" si="22"/>
        <v>0</v>
      </c>
      <c r="BE33" s="17">
        <f t="shared" si="22"/>
        <v>0</v>
      </c>
      <c r="BF33" s="17">
        <f t="shared" si="22"/>
        <v>0</v>
      </c>
      <c r="BG33" s="17">
        <f t="shared" si="22"/>
        <v>0</v>
      </c>
      <c r="BH33" s="17">
        <f t="shared" si="22"/>
        <v>0</v>
      </c>
      <c r="BI33" s="17">
        <f t="shared" si="22"/>
        <v>0</v>
      </c>
      <c r="BJ33" s="17">
        <f t="shared" si="22"/>
        <v>0</v>
      </c>
      <c r="BK33" s="17">
        <f t="shared" si="22"/>
        <v>0</v>
      </c>
      <c r="BL33" s="17">
        <f t="shared" si="22"/>
        <v>0</v>
      </c>
      <c r="BM33" s="17">
        <f t="shared" si="22"/>
        <v>0</v>
      </c>
      <c r="BN33" s="17">
        <f t="shared" si="22"/>
        <v>0</v>
      </c>
      <c r="BO33" s="17">
        <f t="shared" si="22"/>
        <v>0</v>
      </c>
      <c r="BP33" s="17">
        <f t="shared" si="22"/>
        <v>0</v>
      </c>
      <c r="BQ33" s="17">
        <f t="shared" si="22"/>
        <v>0</v>
      </c>
      <c r="BR33" s="17">
        <f t="shared" si="22"/>
        <v>0</v>
      </c>
      <c r="BS33" s="17">
        <f t="shared" si="22"/>
        <v>0</v>
      </c>
      <c r="BT33" s="17">
        <f t="shared" si="22"/>
        <v>0</v>
      </c>
      <c r="BU33" s="17">
        <f t="shared" ref="BU33:DC33" si="23">SUM(BU34:BU41)+BU42</f>
        <v>0</v>
      </c>
      <c r="BV33" s="17">
        <f t="shared" si="23"/>
        <v>0</v>
      </c>
      <c r="BW33" s="17">
        <f t="shared" si="23"/>
        <v>0</v>
      </c>
      <c r="BX33" s="17">
        <f t="shared" si="23"/>
        <v>0</v>
      </c>
      <c r="BY33" s="17">
        <f t="shared" si="23"/>
        <v>0</v>
      </c>
      <c r="BZ33" s="17">
        <f t="shared" si="23"/>
        <v>0</v>
      </c>
      <c r="CA33" s="17">
        <f t="shared" si="23"/>
        <v>0</v>
      </c>
      <c r="CB33" s="17">
        <f t="shared" si="23"/>
        <v>0</v>
      </c>
      <c r="CC33" s="17">
        <f t="shared" si="23"/>
        <v>0</v>
      </c>
      <c r="CD33" s="17">
        <f t="shared" si="23"/>
        <v>0</v>
      </c>
      <c r="CE33" s="17">
        <f t="shared" si="23"/>
        <v>0</v>
      </c>
      <c r="CF33" s="17">
        <f t="shared" si="23"/>
        <v>0</v>
      </c>
      <c r="CG33" s="17">
        <f t="shared" si="23"/>
        <v>0</v>
      </c>
      <c r="CH33" s="17">
        <f t="shared" si="23"/>
        <v>0</v>
      </c>
      <c r="CI33" s="17">
        <f t="shared" si="23"/>
        <v>0</v>
      </c>
      <c r="CJ33" s="17">
        <f t="shared" si="23"/>
        <v>0</v>
      </c>
      <c r="CK33" s="17">
        <f t="shared" si="23"/>
        <v>0</v>
      </c>
      <c r="CL33" s="17">
        <f t="shared" si="23"/>
        <v>0</v>
      </c>
      <c r="CM33" s="17">
        <f t="shared" si="23"/>
        <v>0</v>
      </c>
      <c r="CN33" s="17">
        <f t="shared" si="23"/>
        <v>0</v>
      </c>
      <c r="CO33" s="17">
        <f t="shared" si="23"/>
        <v>0</v>
      </c>
      <c r="CP33" s="17">
        <f t="shared" si="23"/>
        <v>0</v>
      </c>
      <c r="CQ33" s="17">
        <f t="shared" si="23"/>
        <v>0</v>
      </c>
      <c r="CR33" s="17">
        <f t="shared" si="23"/>
        <v>0</v>
      </c>
      <c r="CS33" s="17">
        <f t="shared" si="23"/>
        <v>0</v>
      </c>
      <c r="CT33" s="17">
        <f t="shared" si="23"/>
        <v>0</v>
      </c>
      <c r="CU33" s="17">
        <f t="shared" si="23"/>
        <v>0</v>
      </c>
      <c r="CV33" s="17">
        <f t="shared" si="23"/>
        <v>0</v>
      </c>
      <c r="CW33" s="17">
        <f t="shared" si="23"/>
        <v>0</v>
      </c>
      <c r="CX33" s="17">
        <f t="shared" si="23"/>
        <v>0</v>
      </c>
      <c r="CY33" s="17">
        <f t="shared" si="23"/>
        <v>0</v>
      </c>
      <c r="CZ33" s="17">
        <f t="shared" si="23"/>
        <v>0</v>
      </c>
      <c r="DA33" s="17">
        <f t="shared" si="23"/>
        <v>0</v>
      </c>
      <c r="DB33" s="17">
        <f t="shared" si="23"/>
        <v>0</v>
      </c>
      <c r="DC33" s="17">
        <f t="shared" si="23"/>
        <v>0</v>
      </c>
      <c r="DF33" s="71">
        <f t="shared" si="17"/>
        <v>0</v>
      </c>
    </row>
    <row r="34" spans="1:112" ht="14.4">
      <c r="A34" s="210"/>
      <c r="B34" s="262" t="str">
        <f>$B$33&amp;"1."</f>
        <v>D.3.1.</v>
      </c>
      <c r="C34" s="274" t="s">
        <v>42</v>
      </c>
      <c r="D34" s="12"/>
      <c r="E34" s="332">
        <v>0.21</v>
      </c>
      <c r="F34" s="292">
        <f>H34+NPV(FD,I34:INDEX(I34:DC34,PAL))</f>
        <v>0</v>
      </c>
      <c r="G34" s="279">
        <f>SUMIF($H$5:$DC$5,"&lt;="&amp;PAL,$H34:$DC34)</f>
        <v>0</v>
      </c>
      <c r="H34" s="280">
        <v>0</v>
      </c>
      <c r="I34" s="280">
        <v>0</v>
      </c>
      <c r="J34" s="280">
        <v>0</v>
      </c>
      <c r="K34" s="280">
        <v>0</v>
      </c>
      <c r="L34" s="280">
        <v>0</v>
      </c>
      <c r="M34" s="280">
        <v>0</v>
      </c>
      <c r="N34" s="280">
        <v>0</v>
      </c>
      <c r="O34" s="280">
        <v>0</v>
      </c>
      <c r="P34" s="280">
        <v>0</v>
      </c>
      <c r="Q34" s="280">
        <v>0</v>
      </c>
      <c r="R34" s="280">
        <v>0</v>
      </c>
      <c r="S34" s="280">
        <v>0</v>
      </c>
      <c r="T34" s="280">
        <v>0</v>
      </c>
      <c r="U34" s="280">
        <v>0</v>
      </c>
      <c r="V34" s="280">
        <v>0</v>
      </c>
      <c r="W34" s="280">
        <v>0</v>
      </c>
      <c r="X34" s="280">
        <v>0</v>
      </c>
      <c r="Y34" s="280">
        <v>0</v>
      </c>
      <c r="Z34" s="280">
        <v>0</v>
      </c>
      <c r="AA34" s="280">
        <v>0</v>
      </c>
      <c r="AB34" s="280">
        <v>0</v>
      </c>
      <c r="AC34" s="280">
        <v>0</v>
      </c>
      <c r="AD34" s="280">
        <v>0</v>
      </c>
      <c r="AE34" s="280">
        <v>0</v>
      </c>
      <c r="AF34" s="280">
        <v>0</v>
      </c>
      <c r="AG34" s="280">
        <v>0</v>
      </c>
      <c r="AH34" s="280">
        <v>0</v>
      </c>
      <c r="AI34" s="280">
        <v>0</v>
      </c>
      <c r="AJ34" s="280">
        <v>0</v>
      </c>
      <c r="AK34" s="280">
        <v>0</v>
      </c>
      <c r="AL34" s="280">
        <v>0</v>
      </c>
      <c r="AM34" s="280">
        <v>0</v>
      </c>
      <c r="AN34" s="280">
        <v>0</v>
      </c>
      <c r="AO34" s="280">
        <v>0</v>
      </c>
      <c r="AP34" s="280">
        <v>0</v>
      </c>
      <c r="AQ34" s="280">
        <v>0</v>
      </c>
      <c r="AR34" s="280">
        <v>0</v>
      </c>
      <c r="AS34" s="280">
        <v>0</v>
      </c>
      <c r="AT34" s="280">
        <v>0</v>
      </c>
      <c r="AU34" s="280">
        <v>0</v>
      </c>
      <c r="AV34" s="280">
        <v>0</v>
      </c>
      <c r="AW34" s="280">
        <v>0</v>
      </c>
      <c r="AX34" s="280">
        <v>0</v>
      </c>
      <c r="AY34" s="280">
        <v>0</v>
      </c>
      <c r="AZ34" s="280">
        <v>0</v>
      </c>
      <c r="BA34" s="280">
        <v>0</v>
      </c>
      <c r="BB34" s="280">
        <v>0</v>
      </c>
      <c r="BC34" s="280">
        <v>0</v>
      </c>
      <c r="BD34" s="280">
        <v>0</v>
      </c>
      <c r="BE34" s="280">
        <v>0</v>
      </c>
      <c r="BF34" s="280">
        <v>0</v>
      </c>
      <c r="BG34" s="280">
        <v>0</v>
      </c>
      <c r="BH34" s="280">
        <v>0</v>
      </c>
      <c r="BI34" s="280">
        <v>0</v>
      </c>
      <c r="BJ34" s="280">
        <v>0</v>
      </c>
      <c r="BK34" s="280">
        <v>0</v>
      </c>
      <c r="BL34" s="280">
        <v>0</v>
      </c>
      <c r="BM34" s="280">
        <v>0</v>
      </c>
      <c r="BN34" s="280">
        <v>0</v>
      </c>
      <c r="BO34" s="280">
        <v>0</v>
      </c>
      <c r="BP34" s="280">
        <v>0</v>
      </c>
      <c r="BQ34" s="280">
        <v>0</v>
      </c>
      <c r="BR34" s="280">
        <v>0</v>
      </c>
      <c r="BS34" s="280">
        <v>0</v>
      </c>
      <c r="BT34" s="280">
        <v>0</v>
      </c>
      <c r="BU34" s="280">
        <v>0</v>
      </c>
      <c r="BV34" s="280">
        <v>0</v>
      </c>
      <c r="BW34" s="280">
        <v>0</v>
      </c>
      <c r="BX34" s="280">
        <v>0</v>
      </c>
      <c r="BY34" s="280">
        <v>0</v>
      </c>
      <c r="BZ34" s="280">
        <v>0</v>
      </c>
      <c r="CA34" s="280">
        <v>0</v>
      </c>
      <c r="CB34" s="280">
        <v>0</v>
      </c>
      <c r="CC34" s="280">
        <v>0</v>
      </c>
      <c r="CD34" s="280">
        <v>0</v>
      </c>
      <c r="CE34" s="280">
        <v>0</v>
      </c>
      <c r="CF34" s="280">
        <v>0</v>
      </c>
      <c r="CG34" s="280">
        <v>0</v>
      </c>
      <c r="CH34" s="280">
        <v>0</v>
      </c>
      <c r="CI34" s="280">
        <v>0</v>
      </c>
      <c r="CJ34" s="280">
        <v>0</v>
      </c>
      <c r="CK34" s="280">
        <v>0</v>
      </c>
      <c r="CL34" s="280">
        <v>0</v>
      </c>
      <c r="CM34" s="280">
        <v>0</v>
      </c>
      <c r="CN34" s="280">
        <v>0</v>
      </c>
      <c r="CO34" s="280">
        <v>0</v>
      </c>
      <c r="CP34" s="280">
        <v>0</v>
      </c>
      <c r="CQ34" s="280">
        <v>0</v>
      </c>
      <c r="CR34" s="280">
        <v>0</v>
      </c>
      <c r="CS34" s="280">
        <v>0</v>
      </c>
      <c r="CT34" s="280">
        <v>0</v>
      </c>
      <c r="CU34" s="280">
        <v>0</v>
      </c>
      <c r="CV34" s="280">
        <v>0</v>
      </c>
      <c r="CW34" s="280">
        <v>0</v>
      </c>
      <c r="CX34" s="280">
        <v>0</v>
      </c>
      <c r="CY34" s="280">
        <v>0</v>
      </c>
      <c r="CZ34" s="280">
        <v>0</v>
      </c>
      <c r="DA34" s="280">
        <v>0</v>
      </c>
      <c r="DB34" s="280">
        <v>0</v>
      </c>
      <c r="DC34" s="280">
        <v>0</v>
      </c>
      <c r="DE34" s="71">
        <f>COUNTBLANK(H34:DC34)</f>
        <v>0</v>
      </c>
      <c r="DF34" s="71">
        <f t="shared" si="17"/>
        <v>0</v>
      </c>
      <c r="DG34" s="261">
        <f t="shared" ref="DG34:DG43" si="24">IF(ISNUMBER(E34),E34*100,0)</f>
        <v>21</v>
      </c>
      <c r="DH34" s="278">
        <v>0</v>
      </c>
    </row>
    <row r="35" spans="1:112" ht="14.4">
      <c r="A35" s="210"/>
      <c r="B35" s="262" t="str">
        <f>$B$33&amp;"2."</f>
        <v>D.3.2.</v>
      </c>
      <c r="C35" s="274" t="s">
        <v>42</v>
      </c>
      <c r="D35" s="12"/>
      <c r="E35" s="332">
        <v>0.21</v>
      </c>
      <c r="F35" s="292">
        <f>H35+NPV(FD,I35:INDEX(I35:DC35,PAL))</f>
        <v>0</v>
      </c>
      <c r="G35" s="279">
        <f>SUMIF($H$5:$DC$5,"&lt;="&amp;PAL,$H35:$DC35)</f>
        <v>0</v>
      </c>
      <c r="H35" s="280">
        <v>0</v>
      </c>
      <c r="I35" s="280">
        <v>0</v>
      </c>
      <c r="J35" s="280">
        <v>0</v>
      </c>
      <c r="K35" s="280">
        <v>0</v>
      </c>
      <c r="L35" s="280">
        <v>0</v>
      </c>
      <c r="M35" s="280">
        <v>0</v>
      </c>
      <c r="N35" s="280">
        <v>0</v>
      </c>
      <c r="O35" s="280">
        <v>0</v>
      </c>
      <c r="P35" s="280">
        <v>0</v>
      </c>
      <c r="Q35" s="280">
        <v>0</v>
      </c>
      <c r="R35" s="280">
        <v>0</v>
      </c>
      <c r="S35" s="280">
        <v>0</v>
      </c>
      <c r="T35" s="280">
        <v>0</v>
      </c>
      <c r="U35" s="280">
        <v>0</v>
      </c>
      <c r="V35" s="280">
        <v>0</v>
      </c>
      <c r="W35" s="280">
        <v>0</v>
      </c>
      <c r="X35" s="280">
        <v>0</v>
      </c>
      <c r="Y35" s="280">
        <v>0</v>
      </c>
      <c r="Z35" s="280">
        <v>0</v>
      </c>
      <c r="AA35" s="280">
        <v>0</v>
      </c>
      <c r="AB35" s="280">
        <v>0</v>
      </c>
      <c r="AC35" s="280">
        <v>0</v>
      </c>
      <c r="AD35" s="280">
        <v>0</v>
      </c>
      <c r="AE35" s="280">
        <v>0</v>
      </c>
      <c r="AF35" s="280">
        <v>0</v>
      </c>
      <c r="AG35" s="280">
        <v>0</v>
      </c>
      <c r="AH35" s="280">
        <v>0</v>
      </c>
      <c r="AI35" s="280">
        <v>0</v>
      </c>
      <c r="AJ35" s="280">
        <v>0</v>
      </c>
      <c r="AK35" s="280">
        <v>0</v>
      </c>
      <c r="AL35" s="280">
        <v>0</v>
      </c>
      <c r="AM35" s="280">
        <v>0</v>
      </c>
      <c r="AN35" s="280">
        <v>0</v>
      </c>
      <c r="AO35" s="280">
        <v>0</v>
      </c>
      <c r="AP35" s="280">
        <v>0</v>
      </c>
      <c r="AQ35" s="280">
        <v>0</v>
      </c>
      <c r="AR35" s="280">
        <v>0</v>
      </c>
      <c r="AS35" s="280">
        <v>0</v>
      </c>
      <c r="AT35" s="280">
        <v>0</v>
      </c>
      <c r="AU35" s="280">
        <v>0</v>
      </c>
      <c r="AV35" s="280">
        <v>0</v>
      </c>
      <c r="AW35" s="280">
        <v>0</v>
      </c>
      <c r="AX35" s="280">
        <v>0</v>
      </c>
      <c r="AY35" s="280">
        <v>0</v>
      </c>
      <c r="AZ35" s="280">
        <v>0</v>
      </c>
      <c r="BA35" s="280">
        <v>0</v>
      </c>
      <c r="BB35" s="280">
        <v>0</v>
      </c>
      <c r="BC35" s="280">
        <v>0</v>
      </c>
      <c r="BD35" s="280">
        <v>0</v>
      </c>
      <c r="BE35" s="280">
        <v>0</v>
      </c>
      <c r="BF35" s="280">
        <v>0</v>
      </c>
      <c r="BG35" s="280">
        <v>0</v>
      </c>
      <c r="BH35" s="280">
        <v>0</v>
      </c>
      <c r="BI35" s="280">
        <v>0</v>
      </c>
      <c r="BJ35" s="280">
        <v>0</v>
      </c>
      <c r="BK35" s="280">
        <v>0</v>
      </c>
      <c r="BL35" s="280">
        <v>0</v>
      </c>
      <c r="BM35" s="280">
        <v>0</v>
      </c>
      <c r="BN35" s="280">
        <v>0</v>
      </c>
      <c r="BO35" s="280">
        <v>0</v>
      </c>
      <c r="BP35" s="280">
        <v>0</v>
      </c>
      <c r="BQ35" s="280">
        <v>0</v>
      </c>
      <c r="BR35" s="280">
        <v>0</v>
      </c>
      <c r="BS35" s="280">
        <v>0</v>
      </c>
      <c r="BT35" s="280">
        <v>0</v>
      </c>
      <c r="BU35" s="280">
        <v>0</v>
      </c>
      <c r="BV35" s="280">
        <v>0</v>
      </c>
      <c r="BW35" s="280">
        <v>0</v>
      </c>
      <c r="BX35" s="280">
        <v>0</v>
      </c>
      <c r="BY35" s="280">
        <v>0</v>
      </c>
      <c r="BZ35" s="280">
        <v>0</v>
      </c>
      <c r="CA35" s="280">
        <v>0</v>
      </c>
      <c r="CB35" s="280">
        <v>0</v>
      </c>
      <c r="CC35" s="280">
        <v>0</v>
      </c>
      <c r="CD35" s="280">
        <v>0</v>
      </c>
      <c r="CE35" s="280">
        <v>0</v>
      </c>
      <c r="CF35" s="280">
        <v>0</v>
      </c>
      <c r="CG35" s="280">
        <v>0</v>
      </c>
      <c r="CH35" s="280">
        <v>0</v>
      </c>
      <c r="CI35" s="280">
        <v>0</v>
      </c>
      <c r="CJ35" s="280">
        <v>0</v>
      </c>
      <c r="CK35" s="280">
        <v>0</v>
      </c>
      <c r="CL35" s="280">
        <v>0</v>
      </c>
      <c r="CM35" s="280">
        <v>0</v>
      </c>
      <c r="CN35" s="280">
        <v>0</v>
      </c>
      <c r="CO35" s="280">
        <v>0</v>
      </c>
      <c r="CP35" s="280">
        <v>0</v>
      </c>
      <c r="CQ35" s="280">
        <v>0</v>
      </c>
      <c r="CR35" s="280">
        <v>0</v>
      </c>
      <c r="CS35" s="280">
        <v>0</v>
      </c>
      <c r="CT35" s="280">
        <v>0</v>
      </c>
      <c r="CU35" s="280">
        <v>0</v>
      </c>
      <c r="CV35" s="280">
        <v>0</v>
      </c>
      <c r="CW35" s="280">
        <v>0</v>
      </c>
      <c r="CX35" s="280">
        <v>0</v>
      </c>
      <c r="CY35" s="280">
        <v>0</v>
      </c>
      <c r="CZ35" s="280">
        <v>0</v>
      </c>
      <c r="DA35" s="280">
        <v>0</v>
      </c>
      <c r="DB35" s="280">
        <v>0</v>
      </c>
      <c r="DC35" s="280">
        <v>0</v>
      </c>
      <c r="DE35" s="71">
        <f t="shared" ref="DE35:DE43" si="25">COUNTBLANK(H35:DC35)</f>
        <v>0</v>
      </c>
      <c r="DF35" s="71">
        <f t="shared" si="17"/>
        <v>0</v>
      </c>
      <c r="DG35" s="261">
        <f t="shared" si="24"/>
        <v>21</v>
      </c>
      <c r="DH35" s="278">
        <v>0</v>
      </c>
    </row>
    <row r="36" spans="1:112" ht="14.4">
      <c r="A36" s="210"/>
      <c r="B36" s="262" t="str">
        <f>$B$33&amp;"3."</f>
        <v>D.3.3.</v>
      </c>
      <c r="C36" s="274" t="s">
        <v>42</v>
      </c>
      <c r="D36" s="12"/>
      <c r="E36" s="332">
        <v>0.21</v>
      </c>
      <c r="F36" s="292">
        <f>H36+NPV(FD,I36:INDEX(I36:DC36,PAL))</f>
        <v>0</v>
      </c>
      <c r="G36" s="279">
        <f>SUMIF($H$5:$DC$5,"&lt;="&amp;PAL,$H36:$DC36)</f>
        <v>0</v>
      </c>
      <c r="H36" s="280">
        <v>0</v>
      </c>
      <c r="I36" s="280">
        <v>0</v>
      </c>
      <c r="J36" s="280">
        <v>0</v>
      </c>
      <c r="K36" s="280">
        <v>0</v>
      </c>
      <c r="L36" s="280">
        <v>0</v>
      </c>
      <c r="M36" s="280">
        <v>0</v>
      </c>
      <c r="N36" s="280">
        <v>0</v>
      </c>
      <c r="O36" s="280">
        <v>0</v>
      </c>
      <c r="P36" s="280">
        <v>0</v>
      </c>
      <c r="Q36" s="280">
        <v>0</v>
      </c>
      <c r="R36" s="280">
        <v>0</v>
      </c>
      <c r="S36" s="280">
        <v>0</v>
      </c>
      <c r="T36" s="280">
        <v>0</v>
      </c>
      <c r="U36" s="280">
        <v>0</v>
      </c>
      <c r="V36" s="280">
        <v>0</v>
      </c>
      <c r="W36" s="280">
        <v>0</v>
      </c>
      <c r="X36" s="280">
        <v>0</v>
      </c>
      <c r="Y36" s="280">
        <v>0</v>
      </c>
      <c r="Z36" s="280">
        <v>0</v>
      </c>
      <c r="AA36" s="280">
        <v>0</v>
      </c>
      <c r="AB36" s="280">
        <v>0</v>
      </c>
      <c r="AC36" s="280">
        <v>0</v>
      </c>
      <c r="AD36" s="280">
        <v>0</v>
      </c>
      <c r="AE36" s="280">
        <v>0</v>
      </c>
      <c r="AF36" s="280">
        <v>0</v>
      </c>
      <c r="AG36" s="280">
        <v>0</v>
      </c>
      <c r="AH36" s="280">
        <v>0</v>
      </c>
      <c r="AI36" s="280">
        <v>0</v>
      </c>
      <c r="AJ36" s="280">
        <v>0</v>
      </c>
      <c r="AK36" s="280">
        <v>0</v>
      </c>
      <c r="AL36" s="280">
        <v>0</v>
      </c>
      <c r="AM36" s="280">
        <v>0</v>
      </c>
      <c r="AN36" s="280">
        <v>0</v>
      </c>
      <c r="AO36" s="280">
        <v>0</v>
      </c>
      <c r="AP36" s="280">
        <v>0</v>
      </c>
      <c r="AQ36" s="280">
        <v>0</v>
      </c>
      <c r="AR36" s="280">
        <v>0</v>
      </c>
      <c r="AS36" s="280">
        <v>0</v>
      </c>
      <c r="AT36" s="280">
        <v>0</v>
      </c>
      <c r="AU36" s="280">
        <v>0</v>
      </c>
      <c r="AV36" s="280">
        <v>0</v>
      </c>
      <c r="AW36" s="280">
        <v>0</v>
      </c>
      <c r="AX36" s="280">
        <v>0</v>
      </c>
      <c r="AY36" s="280">
        <v>0</v>
      </c>
      <c r="AZ36" s="280">
        <v>0</v>
      </c>
      <c r="BA36" s="280">
        <v>0</v>
      </c>
      <c r="BB36" s="280">
        <v>0</v>
      </c>
      <c r="BC36" s="280">
        <v>0</v>
      </c>
      <c r="BD36" s="280">
        <v>0</v>
      </c>
      <c r="BE36" s="280">
        <v>0</v>
      </c>
      <c r="BF36" s="280">
        <v>0</v>
      </c>
      <c r="BG36" s="280">
        <v>0</v>
      </c>
      <c r="BH36" s="280">
        <v>0</v>
      </c>
      <c r="BI36" s="280">
        <v>0</v>
      </c>
      <c r="BJ36" s="280">
        <v>0</v>
      </c>
      <c r="BK36" s="280">
        <v>0</v>
      </c>
      <c r="BL36" s="280">
        <v>0</v>
      </c>
      <c r="BM36" s="280">
        <v>0</v>
      </c>
      <c r="BN36" s="280">
        <v>0</v>
      </c>
      <c r="BO36" s="280">
        <v>0</v>
      </c>
      <c r="BP36" s="280">
        <v>0</v>
      </c>
      <c r="BQ36" s="280">
        <v>0</v>
      </c>
      <c r="BR36" s="280">
        <v>0</v>
      </c>
      <c r="BS36" s="280">
        <v>0</v>
      </c>
      <c r="BT36" s="280">
        <v>0</v>
      </c>
      <c r="BU36" s="280">
        <v>0</v>
      </c>
      <c r="BV36" s="280">
        <v>0</v>
      </c>
      <c r="BW36" s="280">
        <v>0</v>
      </c>
      <c r="BX36" s="280">
        <v>0</v>
      </c>
      <c r="BY36" s="280">
        <v>0</v>
      </c>
      <c r="BZ36" s="280">
        <v>0</v>
      </c>
      <c r="CA36" s="280">
        <v>0</v>
      </c>
      <c r="CB36" s="280">
        <v>0</v>
      </c>
      <c r="CC36" s="280">
        <v>0</v>
      </c>
      <c r="CD36" s="280">
        <v>0</v>
      </c>
      <c r="CE36" s="280">
        <v>0</v>
      </c>
      <c r="CF36" s="280">
        <v>0</v>
      </c>
      <c r="CG36" s="280">
        <v>0</v>
      </c>
      <c r="CH36" s="280">
        <v>0</v>
      </c>
      <c r="CI36" s="280">
        <v>0</v>
      </c>
      <c r="CJ36" s="280">
        <v>0</v>
      </c>
      <c r="CK36" s="280">
        <v>0</v>
      </c>
      <c r="CL36" s="280">
        <v>0</v>
      </c>
      <c r="CM36" s="280">
        <v>0</v>
      </c>
      <c r="CN36" s="280">
        <v>0</v>
      </c>
      <c r="CO36" s="280">
        <v>0</v>
      </c>
      <c r="CP36" s="280">
        <v>0</v>
      </c>
      <c r="CQ36" s="280">
        <v>0</v>
      </c>
      <c r="CR36" s="280">
        <v>0</v>
      </c>
      <c r="CS36" s="280">
        <v>0</v>
      </c>
      <c r="CT36" s="280">
        <v>0</v>
      </c>
      <c r="CU36" s="280">
        <v>0</v>
      </c>
      <c r="CV36" s="280">
        <v>0</v>
      </c>
      <c r="CW36" s="280">
        <v>0</v>
      </c>
      <c r="CX36" s="280">
        <v>0</v>
      </c>
      <c r="CY36" s="280">
        <v>0</v>
      </c>
      <c r="CZ36" s="280">
        <v>0</v>
      </c>
      <c r="DA36" s="280">
        <v>0</v>
      </c>
      <c r="DB36" s="280">
        <v>0</v>
      </c>
      <c r="DC36" s="280">
        <v>0</v>
      </c>
      <c r="DE36" s="71">
        <f t="shared" si="25"/>
        <v>0</v>
      </c>
      <c r="DF36" s="71">
        <f t="shared" si="17"/>
        <v>0</v>
      </c>
      <c r="DG36" s="261">
        <f t="shared" si="24"/>
        <v>21</v>
      </c>
      <c r="DH36" s="278">
        <v>0</v>
      </c>
    </row>
    <row r="37" spans="1:112" ht="14.4">
      <c r="A37" s="210"/>
      <c r="B37" s="262" t="str">
        <f>$B$33&amp;"4."</f>
        <v>D.3.4.</v>
      </c>
      <c r="C37" s="274" t="s">
        <v>42</v>
      </c>
      <c r="D37" s="12"/>
      <c r="E37" s="332">
        <v>0.21</v>
      </c>
      <c r="F37" s="292">
        <f>H37+NPV(FD,I37:INDEX(I37:DC37,PAL))</f>
        <v>0</v>
      </c>
      <c r="G37" s="279">
        <f>SUMIF($H$5:$DC$5,"&lt;="&amp;PAL,$H37:$DC37)</f>
        <v>0</v>
      </c>
      <c r="H37" s="280">
        <v>0</v>
      </c>
      <c r="I37" s="280">
        <v>0</v>
      </c>
      <c r="J37" s="280">
        <v>0</v>
      </c>
      <c r="K37" s="280">
        <v>0</v>
      </c>
      <c r="L37" s="280">
        <v>0</v>
      </c>
      <c r="M37" s="280">
        <v>0</v>
      </c>
      <c r="N37" s="280">
        <v>0</v>
      </c>
      <c r="O37" s="280">
        <v>0</v>
      </c>
      <c r="P37" s="280">
        <v>0</v>
      </c>
      <c r="Q37" s="280">
        <v>0</v>
      </c>
      <c r="R37" s="280">
        <v>0</v>
      </c>
      <c r="S37" s="280">
        <v>0</v>
      </c>
      <c r="T37" s="280">
        <v>0</v>
      </c>
      <c r="U37" s="280">
        <v>0</v>
      </c>
      <c r="V37" s="280">
        <v>0</v>
      </c>
      <c r="W37" s="280">
        <v>0</v>
      </c>
      <c r="X37" s="280">
        <v>0</v>
      </c>
      <c r="Y37" s="280">
        <v>0</v>
      </c>
      <c r="Z37" s="280">
        <v>0</v>
      </c>
      <c r="AA37" s="280">
        <v>0</v>
      </c>
      <c r="AB37" s="280">
        <v>0</v>
      </c>
      <c r="AC37" s="280">
        <v>0</v>
      </c>
      <c r="AD37" s="280">
        <v>0</v>
      </c>
      <c r="AE37" s="280">
        <v>0</v>
      </c>
      <c r="AF37" s="280">
        <v>0</v>
      </c>
      <c r="AG37" s="280">
        <v>0</v>
      </c>
      <c r="AH37" s="280">
        <v>0</v>
      </c>
      <c r="AI37" s="280">
        <v>0</v>
      </c>
      <c r="AJ37" s="280">
        <v>0</v>
      </c>
      <c r="AK37" s="280">
        <v>0</v>
      </c>
      <c r="AL37" s="280">
        <v>0</v>
      </c>
      <c r="AM37" s="280">
        <v>0</v>
      </c>
      <c r="AN37" s="280">
        <v>0</v>
      </c>
      <c r="AO37" s="280">
        <v>0</v>
      </c>
      <c r="AP37" s="280">
        <v>0</v>
      </c>
      <c r="AQ37" s="280">
        <v>0</v>
      </c>
      <c r="AR37" s="280">
        <v>0</v>
      </c>
      <c r="AS37" s="280">
        <v>0</v>
      </c>
      <c r="AT37" s="280">
        <v>0</v>
      </c>
      <c r="AU37" s="280">
        <v>0</v>
      </c>
      <c r="AV37" s="280">
        <v>0</v>
      </c>
      <c r="AW37" s="280">
        <v>0</v>
      </c>
      <c r="AX37" s="280">
        <v>0</v>
      </c>
      <c r="AY37" s="280">
        <v>0</v>
      </c>
      <c r="AZ37" s="280">
        <v>0</v>
      </c>
      <c r="BA37" s="280">
        <v>0</v>
      </c>
      <c r="BB37" s="280">
        <v>0</v>
      </c>
      <c r="BC37" s="280">
        <v>0</v>
      </c>
      <c r="BD37" s="280">
        <v>0</v>
      </c>
      <c r="BE37" s="280">
        <v>0</v>
      </c>
      <c r="BF37" s="280">
        <v>0</v>
      </c>
      <c r="BG37" s="280">
        <v>0</v>
      </c>
      <c r="BH37" s="280">
        <v>0</v>
      </c>
      <c r="BI37" s="280">
        <v>0</v>
      </c>
      <c r="BJ37" s="280">
        <v>0</v>
      </c>
      <c r="BK37" s="280">
        <v>0</v>
      </c>
      <c r="BL37" s="280">
        <v>0</v>
      </c>
      <c r="BM37" s="280">
        <v>0</v>
      </c>
      <c r="BN37" s="280">
        <v>0</v>
      </c>
      <c r="BO37" s="280">
        <v>0</v>
      </c>
      <c r="BP37" s="280">
        <v>0</v>
      </c>
      <c r="BQ37" s="280">
        <v>0</v>
      </c>
      <c r="BR37" s="280">
        <v>0</v>
      </c>
      <c r="BS37" s="280">
        <v>0</v>
      </c>
      <c r="BT37" s="280">
        <v>0</v>
      </c>
      <c r="BU37" s="280">
        <v>0</v>
      </c>
      <c r="BV37" s="280">
        <v>0</v>
      </c>
      <c r="BW37" s="280">
        <v>0</v>
      </c>
      <c r="BX37" s="280">
        <v>0</v>
      </c>
      <c r="BY37" s="280">
        <v>0</v>
      </c>
      <c r="BZ37" s="280">
        <v>0</v>
      </c>
      <c r="CA37" s="280">
        <v>0</v>
      </c>
      <c r="CB37" s="280">
        <v>0</v>
      </c>
      <c r="CC37" s="280">
        <v>0</v>
      </c>
      <c r="CD37" s="280">
        <v>0</v>
      </c>
      <c r="CE37" s="280">
        <v>0</v>
      </c>
      <c r="CF37" s="280">
        <v>0</v>
      </c>
      <c r="CG37" s="280">
        <v>0</v>
      </c>
      <c r="CH37" s="280">
        <v>0</v>
      </c>
      <c r="CI37" s="280">
        <v>0</v>
      </c>
      <c r="CJ37" s="280">
        <v>0</v>
      </c>
      <c r="CK37" s="280">
        <v>0</v>
      </c>
      <c r="CL37" s="280">
        <v>0</v>
      </c>
      <c r="CM37" s="280">
        <v>0</v>
      </c>
      <c r="CN37" s="280">
        <v>0</v>
      </c>
      <c r="CO37" s="280">
        <v>0</v>
      </c>
      <c r="CP37" s="280">
        <v>0</v>
      </c>
      <c r="CQ37" s="280">
        <v>0</v>
      </c>
      <c r="CR37" s="280">
        <v>0</v>
      </c>
      <c r="CS37" s="280">
        <v>0</v>
      </c>
      <c r="CT37" s="280">
        <v>0</v>
      </c>
      <c r="CU37" s="280">
        <v>0</v>
      </c>
      <c r="CV37" s="280">
        <v>0</v>
      </c>
      <c r="CW37" s="280">
        <v>0</v>
      </c>
      <c r="CX37" s="280">
        <v>0</v>
      </c>
      <c r="CY37" s="280">
        <v>0</v>
      </c>
      <c r="CZ37" s="280">
        <v>0</v>
      </c>
      <c r="DA37" s="280">
        <v>0</v>
      </c>
      <c r="DB37" s="280">
        <v>0</v>
      </c>
      <c r="DC37" s="280">
        <v>0</v>
      </c>
      <c r="DE37" s="71">
        <f t="shared" si="25"/>
        <v>0</v>
      </c>
      <c r="DF37" s="71">
        <f t="shared" si="17"/>
        <v>0</v>
      </c>
      <c r="DG37" s="261">
        <f t="shared" si="24"/>
        <v>21</v>
      </c>
      <c r="DH37" s="278">
        <v>0</v>
      </c>
    </row>
    <row r="38" spans="1:112" ht="14.4">
      <c r="A38" s="210"/>
      <c r="B38" s="262" t="str">
        <f>$B$33&amp;"5."</f>
        <v>D.3.5.</v>
      </c>
      <c r="C38" s="274" t="s">
        <v>42</v>
      </c>
      <c r="D38" s="12"/>
      <c r="E38" s="332">
        <v>0.21</v>
      </c>
      <c r="F38" s="292">
        <f>H38+NPV(FD,I38:INDEX(I38:DC38,PAL))</f>
        <v>0</v>
      </c>
      <c r="G38" s="279">
        <f>SUMIF($H$5:$DC$5,"&lt;="&amp;PAL,$H38:$DC38)</f>
        <v>0</v>
      </c>
      <c r="H38" s="280">
        <v>0</v>
      </c>
      <c r="I38" s="280">
        <v>0</v>
      </c>
      <c r="J38" s="280">
        <v>0</v>
      </c>
      <c r="K38" s="280">
        <v>0</v>
      </c>
      <c r="L38" s="280">
        <v>0</v>
      </c>
      <c r="M38" s="280">
        <v>0</v>
      </c>
      <c r="N38" s="280">
        <v>0</v>
      </c>
      <c r="O38" s="280">
        <v>0</v>
      </c>
      <c r="P38" s="280">
        <v>0</v>
      </c>
      <c r="Q38" s="280">
        <v>0</v>
      </c>
      <c r="R38" s="280">
        <v>0</v>
      </c>
      <c r="S38" s="280">
        <v>0</v>
      </c>
      <c r="T38" s="280">
        <v>0</v>
      </c>
      <c r="U38" s="280">
        <v>0</v>
      </c>
      <c r="V38" s="280">
        <v>0</v>
      </c>
      <c r="W38" s="280">
        <v>0</v>
      </c>
      <c r="X38" s="280">
        <v>0</v>
      </c>
      <c r="Y38" s="280">
        <v>0</v>
      </c>
      <c r="Z38" s="280">
        <v>0</v>
      </c>
      <c r="AA38" s="280">
        <v>0</v>
      </c>
      <c r="AB38" s="280">
        <v>0</v>
      </c>
      <c r="AC38" s="280">
        <v>0</v>
      </c>
      <c r="AD38" s="280">
        <v>0</v>
      </c>
      <c r="AE38" s="280">
        <v>0</v>
      </c>
      <c r="AF38" s="280">
        <v>0</v>
      </c>
      <c r="AG38" s="280">
        <v>0</v>
      </c>
      <c r="AH38" s="280">
        <v>0</v>
      </c>
      <c r="AI38" s="280">
        <v>0</v>
      </c>
      <c r="AJ38" s="280">
        <v>0</v>
      </c>
      <c r="AK38" s="280">
        <v>0</v>
      </c>
      <c r="AL38" s="280">
        <v>0</v>
      </c>
      <c r="AM38" s="280">
        <v>0</v>
      </c>
      <c r="AN38" s="280">
        <v>0</v>
      </c>
      <c r="AO38" s="280">
        <v>0</v>
      </c>
      <c r="AP38" s="280">
        <v>0</v>
      </c>
      <c r="AQ38" s="280">
        <v>0</v>
      </c>
      <c r="AR38" s="280">
        <v>0</v>
      </c>
      <c r="AS38" s="280">
        <v>0</v>
      </c>
      <c r="AT38" s="280">
        <v>0</v>
      </c>
      <c r="AU38" s="280">
        <v>0</v>
      </c>
      <c r="AV38" s="280">
        <v>0</v>
      </c>
      <c r="AW38" s="280">
        <v>0</v>
      </c>
      <c r="AX38" s="280">
        <v>0</v>
      </c>
      <c r="AY38" s="280">
        <v>0</v>
      </c>
      <c r="AZ38" s="280">
        <v>0</v>
      </c>
      <c r="BA38" s="280">
        <v>0</v>
      </c>
      <c r="BB38" s="280">
        <v>0</v>
      </c>
      <c r="BC38" s="280">
        <v>0</v>
      </c>
      <c r="BD38" s="280">
        <v>0</v>
      </c>
      <c r="BE38" s="280">
        <v>0</v>
      </c>
      <c r="BF38" s="280">
        <v>0</v>
      </c>
      <c r="BG38" s="280">
        <v>0</v>
      </c>
      <c r="BH38" s="280">
        <v>0</v>
      </c>
      <c r="BI38" s="280">
        <v>0</v>
      </c>
      <c r="BJ38" s="280">
        <v>0</v>
      </c>
      <c r="BK38" s="280">
        <v>0</v>
      </c>
      <c r="BL38" s="280">
        <v>0</v>
      </c>
      <c r="BM38" s="280">
        <v>0</v>
      </c>
      <c r="BN38" s="280">
        <v>0</v>
      </c>
      <c r="BO38" s="280">
        <v>0</v>
      </c>
      <c r="BP38" s="280">
        <v>0</v>
      </c>
      <c r="BQ38" s="280">
        <v>0</v>
      </c>
      <c r="BR38" s="280">
        <v>0</v>
      </c>
      <c r="BS38" s="280">
        <v>0</v>
      </c>
      <c r="BT38" s="280">
        <v>0</v>
      </c>
      <c r="BU38" s="280">
        <v>0</v>
      </c>
      <c r="BV38" s="280">
        <v>0</v>
      </c>
      <c r="BW38" s="280">
        <v>0</v>
      </c>
      <c r="BX38" s="280">
        <v>0</v>
      </c>
      <c r="BY38" s="280">
        <v>0</v>
      </c>
      <c r="BZ38" s="280">
        <v>0</v>
      </c>
      <c r="CA38" s="280">
        <v>0</v>
      </c>
      <c r="CB38" s="280">
        <v>0</v>
      </c>
      <c r="CC38" s="280">
        <v>0</v>
      </c>
      <c r="CD38" s="280">
        <v>0</v>
      </c>
      <c r="CE38" s="280">
        <v>0</v>
      </c>
      <c r="CF38" s="280">
        <v>0</v>
      </c>
      <c r="CG38" s="280">
        <v>0</v>
      </c>
      <c r="CH38" s="280">
        <v>0</v>
      </c>
      <c r="CI38" s="280">
        <v>0</v>
      </c>
      <c r="CJ38" s="280">
        <v>0</v>
      </c>
      <c r="CK38" s="280">
        <v>0</v>
      </c>
      <c r="CL38" s="280">
        <v>0</v>
      </c>
      <c r="CM38" s="280">
        <v>0</v>
      </c>
      <c r="CN38" s="280">
        <v>0</v>
      </c>
      <c r="CO38" s="280">
        <v>0</v>
      </c>
      <c r="CP38" s="280">
        <v>0</v>
      </c>
      <c r="CQ38" s="280">
        <v>0</v>
      </c>
      <c r="CR38" s="280">
        <v>0</v>
      </c>
      <c r="CS38" s="280">
        <v>0</v>
      </c>
      <c r="CT38" s="280">
        <v>0</v>
      </c>
      <c r="CU38" s="280">
        <v>0</v>
      </c>
      <c r="CV38" s="280">
        <v>0</v>
      </c>
      <c r="CW38" s="280">
        <v>0</v>
      </c>
      <c r="CX38" s="280">
        <v>0</v>
      </c>
      <c r="CY38" s="280">
        <v>0</v>
      </c>
      <c r="CZ38" s="280">
        <v>0</v>
      </c>
      <c r="DA38" s="280">
        <v>0</v>
      </c>
      <c r="DB38" s="280">
        <v>0</v>
      </c>
      <c r="DC38" s="280">
        <v>0</v>
      </c>
      <c r="DE38" s="71">
        <f t="shared" si="25"/>
        <v>0</v>
      </c>
      <c r="DF38" s="71">
        <f t="shared" si="17"/>
        <v>0</v>
      </c>
      <c r="DG38" s="261">
        <f t="shared" si="24"/>
        <v>21</v>
      </c>
      <c r="DH38" s="278">
        <v>0</v>
      </c>
    </row>
    <row r="39" spans="1:112" ht="14.4">
      <c r="A39" s="210"/>
      <c r="B39" s="262" t="str">
        <f>$B$33&amp;"6."</f>
        <v>D.3.6.</v>
      </c>
      <c r="C39" s="274" t="s">
        <v>42</v>
      </c>
      <c r="D39" s="12"/>
      <c r="E39" s="332">
        <v>0.21</v>
      </c>
      <c r="F39" s="292">
        <f>H39+NPV(FD,I39:INDEX(I39:DC39,PAL))</f>
        <v>0</v>
      </c>
      <c r="G39" s="279">
        <f>SUMIF($H$5:$DC$5,"&lt;="&amp;PAL,$H39:$DC39)</f>
        <v>0</v>
      </c>
      <c r="H39" s="280">
        <v>0</v>
      </c>
      <c r="I39" s="280">
        <v>0</v>
      </c>
      <c r="J39" s="280">
        <v>0</v>
      </c>
      <c r="K39" s="280">
        <v>0</v>
      </c>
      <c r="L39" s="280">
        <v>0</v>
      </c>
      <c r="M39" s="280">
        <v>0</v>
      </c>
      <c r="N39" s="280">
        <v>0</v>
      </c>
      <c r="O39" s="280">
        <v>0</v>
      </c>
      <c r="P39" s="280">
        <v>0</v>
      </c>
      <c r="Q39" s="280">
        <v>0</v>
      </c>
      <c r="R39" s="280">
        <v>0</v>
      </c>
      <c r="S39" s="280">
        <v>0</v>
      </c>
      <c r="T39" s="280">
        <v>0</v>
      </c>
      <c r="U39" s="280">
        <v>0</v>
      </c>
      <c r="V39" s="280">
        <v>0</v>
      </c>
      <c r="W39" s="280">
        <v>0</v>
      </c>
      <c r="X39" s="280">
        <v>0</v>
      </c>
      <c r="Y39" s="280">
        <v>0</v>
      </c>
      <c r="Z39" s="280">
        <v>0</v>
      </c>
      <c r="AA39" s="280">
        <v>0</v>
      </c>
      <c r="AB39" s="280">
        <v>0</v>
      </c>
      <c r="AC39" s="280">
        <v>0</v>
      </c>
      <c r="AD39" s="280">
        <v>0</v>
      </c>
      <c r="AE39" s="280">
        <v>0</v>
      </c>
      <c r="AF39" s="280">
        <v>0</v>
      </c>
      <c r="AG39" s="280">
        <v>0</v>
      </c>
      <c r="AH39" s="280">
        <v>0</v>
      </c>
      <c r="AI39" s="280">
        <v>0</v>
      </c>
      <c r="AJ39" s="280">
        <v>0</v>
      </c>
      <c r="AK39" s="280">
        <v>0</v>
      </c>
      <c r="AL39" s="280">
        <v>0</v>
      </c>
      <c r="AM39" s="280">
        <v>0</v>
      </c>
      <c r="AN39" s="280">
        <v>0</v>
      </c>
      <c r="AO39" s="280">
        <v>0</v>
      </c>
      <c r="AP39" s="280">
        <v>0</v>
      </c>
      <c r="AQ39" s="280">
        <v>0</v>
      </c>
      <c r="AR39" s="280">
        <v>0</v>
      </c>
      <c r="AS39" s="280">
        <v>0</v>
      </c>
      <c r="AT39" s="280">
        <v>0</v>
      </c>
      <c r="AU39" s="280">
        <v>0</v>
      </c>
      <c r="AV39" s="280">
        <v>0</v>
      </c>
      <c r="AW39" s="280">
        <v>0</v>
      </c>
      <c r="AX39" s="280">
        <v>0</v>
      </c>
      <c r="AY39" s="280">
        <v>0</v>
      </c>
      <c r="AZ39" s="280">
        <v>0</v>
      </c>
      <c r="BA39" s="280">
        <v>0</v>
      </c>
      <c r="BB39" s="280">
        <v>0</v>
      </c>
      <c r="BC39" s="280">
        <v>0</v>
      </c>
      <c r="BD39" s="280">
        <v>0</v>
      </c>
      <c r="BE39" s="280">
        <v>0</v>
      </c>
      <c r="BF39" s="280">
        <v>0</v>
      </c>
      <c r="BG39" s="280">
        <v>0</v>
      </c>
      <c r="BH39" s="280">
        <v>0</v>
      </c>
      <c r="BI39" s="280">
        <v>0</v>
      </c>
      <c r="BJ39" s="280">
        <v>0</v>
      </c>
      <c r="BK39" s="280">
        <v>0</v>
      </c>
      <c r="BL39" s="280">
        <v>0</v>
      </c>
      <c r="BM39" s="280">
        <v>0</v>
      </c>
      <c r="BN39" s="280">
        <v>0</v>
      </c>
      <c r="BO39" s="280">
        <v>0</v>
      </c>
      <c r="BP39" s="280">
        <v>0</v>
      </c>
      <c r="BQ39" s="280">
        <v>0</v>
      </c>
      <c r="BR39" s="280">
        <v>0</v>
      </c>
      <c r="BS39" s="280">
        <v>0</v>
      </c>
      <c r="BT39" s="280">
        <v>0</v>
      </c>
      <c r="BU39" s="280">
        <v>0</v>
      </c>
      <c r="BV39" s="280">
        <v>0</v>
      </c>
      <c r="BW39" s="280">
        <v>0</v>
      </c>
      <c r="BX39" s="280">
        <v>0</v>
      </c>
      <c r="BY39" s="280">
        <v>0</v>
      </c>
      <c r="BZ39" s="280">
        <v>0</v>
      </c>
      <c r="CA39" s="280">
        <v>0</v>
      </c>
      <c r="CB39" s="280">
        <v>0</v>
      </c>
      <c r="CC39" s="280">
        <v>0</v>
      </c>
      <c r="CD39" s="280">
        <v>0</v>
      </c>
      <c r="CE39" s="280">
        <v>0</v>
      </c>
      <c r="CF39" s="280">
        <v>0</v>
      </c>
      <c r="CG39" s="280">
        <v>0</v>
      </c>
      <c r="CH39" s="280">
        <v>0</v>
      </c>
      <c r="CI39" s="280">
        <v>0</v>
      </c>
      <c r="CJ39" s="280">
        <v>0</v>
      </c>
      <c r="CK39" s="280">
        <v>0</v>
      </c>
      <c r="CL39" s="280">
        <v>0</v>
      </c>
      <c r="CM39" s="280">
        <v>0</v>
      </c>
      <c r="CN39" s="280">
        <v>0</v>
      </c>
      <c r="CO39" s="280">
        <v>0</v>
      </c>
      <c r="CP39" s="280">
        <v>0</v>
      </c>
      <c r="CQ39" s="280">
        <v>0</v>
      </c>
      <c r="CR39" s="280">
        <v>0</v>
      </c>
      <c r="CS39" s="280">
        <v>0</v>
      </c>
      <c r="CT39" s="280">
        <v>0</v>
      </c>
      <c r="CU39" s="280">
        <v>0</v>
      </c>
      <c r="CV39" s="280">
        <v>0</v>
      </c>
      <c r="CW39" s="280">
        <v>0</v>
      </c>
      <c r="CX39" s="280">
        <v>0</v>
      </c>
      <c r="CY39" s="280">
        <v>0</v>
      </c>
      <c r="CZ39" s="280">
        <v>0</v>
      </c>
      <c r="DA39" s="280">
        <v>0</v>
      </c>
      <c r="DB39" s="280">
        <v>0</v>
      </c>
      <c r="DC39" s="280">
        <v>0</v>
      </c>
      <c r="DE39" s="71">
        <f t="shared" si="25"/>
        <v>0</v>
      </c>
      <c r="DF39" s="71">
        <f t="shared" si="17"/>
        <v>0</v>
      </c>
      <c r="DG39" s="261">
        <f t="shared" si="24"/>
        <v>21</v>
      </c>
      <c r="DH39" s="278">
        <v>0</v>
      </c>
    </row>
    <row r="40" spans="1:112" ht="14.4">
      <c r="A40" s="210"/>
      <c r="B40" s="262" t="str">
        <f>$B$33&amp;"7."</f>
        <v>D.3.7.</v>
      </c>
      <c r="C40" s="274" t="s">
        <v>42</v>
      </c>
      <c r="D40" s="12"/>
      <c r="E40" s="332">
        <v>0.21</v>
      </c>
      <c r="F40" s="292">
        <f>H40+NPV(FD,I40:INDEX(I40:DC40,PAL))</f>
        <v>0</v>
      </c>
      <c r="G40" s="279">
        <f>SUMIF($H$5:$DC$5,"&lt;="&amp;PAL,$H40:$DC40)</f>
        <v>0</v>
      </c>
      <c r="H40" s="280">
        <v>0</v>
      </c>
      <c r="I40" s="280">
        <v>0</v>
      </c>
      <c r="J40" s="280">
        <v>0</v>
      </c>
      <c r="K40" s="280">
        <v>0</v>
      </c>
      <c r="L40" s="280">
        <v>0</v>
      </c>
      <c r="M40" s="280">
        <v>0</v>
      </c>
      <c r="N40" s="280">
        <v>0</v>
      </c>
      <c r="O40" s="280">
        <v>0</v>
      </c>
      <c r="P40" s="280">
        <v>0</v>
      </c>
      <c r="Q40" s="280">
        <v>0</v>
      </c>
      <c r="R40" s="280">
        <v>0</v>
      </c>
      <c r="S40" s="280">
        <v>0</v>
      </c>
      <c r="T40" s="280">
        <v>0</v>
      </c>
      <c r="U40" s="280">
        <v>0</v>
      </c>
      <c r="V40" s="280">
        <v>0</v>
      </c>
      <c r="W40" s="280">
        <v>0</v>
      </c>
      <c r="X40" s="280">
        <v>0</v>
      </c>
      <c r="Y40" s="280">
        <v>0</v>
      </c>
      <c r="Z40" s="280">
        <v>0</v>
      </c>
      <c r="AA40" s="280">
        <v>0</v>
      </c>
      <c r="AB40" s="280">
        <v>0</v>
      </c>
      <c r="AC40" s="280">
        <v>0</v>
      </c>
      <c r="AD40" s="280">
        <v>0</v>
      </c>
      <c r="AE40" s="280">
        <v>0</v>
      </c>
      <c r="AF40" s="280">
        <v>0</v>
      </c>
      <c r="AG40" s="280">
        <v>0</v>
      </c>
      <c r="AH40" s="280">
        <v>0</v>
      </c>
      <c r="AI40" s="280">
        <v>0</v>
      </c>
      <c r="AJ40" s="280">
        <v>0</v>
      </c>
      <c r="AK40" s="280">
        <v>0</v>
      </c>
      <c r="AL40" s="280">
        <v>0</v>
      </c>
      <c r="AM40" s="280">
        <v>0</v>
      </c>
      <c r="AN40" s="280">
        <v>0</v>
      </c>
      <c r="AO40" s="280">
        <v>0</v>
      </c>
      <c r="AP40" s="280">
        <v>0</v>
      </c>
      <c r="AQ40" s="280">
        <v>0</v>
      </c>
      <c r="AR40" s="280">
        <v>0</v>
      </c>
      <c r="AS40" s="280">
        <v>0</v>
      </c>
      <c r="AT40" s="280">
        <v>0</v>
      </c>
      <c r="AU40" s="280">
        <v>0</v>
      </c>
      <c r="AV40" s="280">
        <v>0</v>
      </c>
      <c r="AW40" s="280">
        <v>0</v>
      </c>
      <c r="AX40" s="280">
        <v>0</v>
      </c>
      <c r="AY40" s="280">
        <v>0</v>
      </c>
      <c r="AZ40" s="280">
        <v>0</v>
      </c>
      <c r="BA40" s="280">
        <v>0</v>
      </c>
      <c r="BB40" s="280">
        <v>0</v>
      </c>
      <c r="BC40" s="280">
        <v>0</v>
      </c>
      <c r="BD40" s="280">
        <v>0</v>
      </c>
      <c r="BE40" s="280">
        <v>0</v>
      </c>
      <c r="BF40" s="280">
        <v>0</v>
      </c>
      <c r="BG40" s="280">
        <v>0</v>
      </c>
      <c r="BH40" s="280">
        <v>0</v>
      </c>
      <c r="BI40" s="280">
        <v>0</v>
      </c>
      <c r="BJ40" s="280">
        <v>0</v>
      </c>
      <c r="BK40" s="280">
        <v>0</v>
      </c>
      <c r="BL40" s="280">
        <v>0</v>
      </c>
      <c r="BM40" s="280">
        <v>0</v>
      </c>
      <c r="BN40" s="280">
        <v>0</v>
      </c>
      <c r="BO40" s="280">
        <v>0</v>
      </c>
      <c r="BP40" s="280">
        <v>0</v>
      </c>
      <c r="BQ40" s="280">
        <v>0</v>
      </c>
      <c r="BR40" s="280">
        <v>0</v>
      </c>
      <c r="BS40" s="280">
        <v>0</v>
      </c>
      <c r="BT40" s="280">
        <v>0</v>
      </c>
      <c r="BU40" s="280">
        <v>0</v>
      </c>
      <c r="BV40" s="280">
        <v>0</v>
      </c>
      <c r="BW40" s="280">
        <v>0</v>
      </c>
      <c r="BX40" s="280">
        <v>0</v>
      </c>
      <c r="BY40" s="280">
        <v>0</v>
      </c>
      <c r="BZ40" s="280">
        <v>0</v>
      </c>
      <c r="CA40" s="280">
        <v>0</v>
      </c>
      <c r="CB40" s="280">
        <v>0</v>
      </c>
      <c r="CC40" s="280">
        <v>0</v>
      </c>
      <c r="CD40" s="280">
        <v>0</v>
      </c>
      <c r="CE40" s="280">
        <v>0</v>
      </c>
      <c r="CF40" s="280">
        <v>0</v>
      </c>
      <c r="CG40" s="280">
        <v>0</v>
      </c>
      <c r="CH40" s="280">
        <v>0</v>
      </c>
      <c r="CI40" s="280">
        <v>0</v>
      </c>
      <c r="CJ40" s="280">
        <v>0</v>
      </c>
      <c r="CK40" s="280">
        <v>0</v>
      </c>
      <c r="CL40" s="280">
        <v>0</v>
      </c>
      <c r="CM40" s="280">
        <v>0</v>
      </c>
      <c r="CN40" s="280">
        <v>0</v>
      </c>
      <c r="CO40" s="280">
        <v>0</v>
      </c>
      <c r="CP40" s="280">
        <v>0</v>
      </c>
      <c r="CQ40" s="280">
        <v>0</v>
      </c>
      <c r="CR40" s="280">
        <v>0</v>
      </c>
      <c r="CS40" s="280">
        <v>0</v>
      </c>
      <c r="CT40" s="280">
        <v>0</v>
      </c>
      <c r="CU40" s="280">
        <v>0</v>
      </c>
      <c r="CV40" s="280">
        <v>0</v>
      </c>
      <c r="CW40" s="280">
        <v>0</v>
      </c>
      <c r="CX40" s="280">
        <v>0</v>
      </c>
      <c r="CY40" s="280">
        <v>0</v>
      </c>
      <c r="CZ40" s="280">
        <v>0</v>
      </c>
      <c r="DA40" s="280">
        <v>0</v>
      </c>
      <c r="DB40" s="280">
        <v>0</v>
      </c>
      <c r="DC40" s="280">
        <v>0</v>
      </c>
      <c r="DE40" s="71">
        <f t="shared" si="25"/>
        <v>0</v>
      </c>
      <c r="DF40" s="71">
        <f t="shared" si="17"/>
        <v>0</v>
      </c>
      <c r="DG40" s="261">
        <f t="shared" si="24"/>
        <v>21</v>
      </c>
      <c r="DH40" s="278">
        <v>0</v>
      </c>
    </row>
    <row r="41" spans="1:112" ht="14.4">
      <c r="A41" s="210"/>
      <c r="B41" s="262" t="str">
        <f>$B$33&amp;"8."</f>
        <v>D.3.8.</v>
      </c>
      <c r="C41" s="274" t="s">
        <v>42</v>
      </c>
      <c r="D41" s="267"/>
      <c r="E41" s="332">
        <v>0.21</v>
      </c>
      <c r="F41" s="292">
        <f>H41+NPV(FD,I41:INDEX(I41:DC41,PAL))</f>
        <v>0</v>
      </c>
      <c r="G41" s="279">
        <f>SUMIF($H$5:$DC$5,"&lt;="&amp;PAL,$H41:$DC41)</f>
        <v>0</v>
      </c>
      <c r="H41" s="280">
        <v>0</v>
      </c>
      <c r="I41" s="280">
        <v>0</v>
      </c>
      <c r="J41" s="280">
        <v>0</v>
      </c>
      <c r="K41" s="280">
        <v>0</v>
      </c>
      <c r="L41" s="280">
        <v>0</v>
      </c>
      <c r="M41" s="280">
        <v>0</v>
      </c>
      <c r="N41" s="280">
        <v>0</v>
      </c>
      <c r="O41" s="280">
        <v>0</v>
      </c>
      <c r="P41" s="280">
        <v>0</v>
      </c>
      <c r="Q41" s="280">
        <v>0</v>
      </c>
      <c r="R41" s="280">
        <v>0</v>
      </c>
      <c r="S41" s="280">
        <v>0</v>
      </c>
      <c r="T41" s="280">
        <v>0</v>
      </c>
      <c r="U41" s="280">
        <v>0</v>
      </c>
      <c r="V41" s="280">
        <v>0</v>
      </c>
      <c r="W41" s="280">
        <v>0</v>
      </c>
      <c r="X41" s="280">
        <v>0</v>
      </c>
      <c r="Y41" s="280">
        <v>0</v>
      </c>
      <c r="Z41" s="280">
        <v>0</v>
      </c>
      <c r="AA41" s="280">
        <v>0</v>
      </c>
      <c r="AB41" s="280">
        <v>0</v>
      </c>
      <c r="AC41" s="280">
        <v>0</v>
      </c>
      <c r="AD41" s="280">
        <v>0</v>
      </c>
      <c r="AE41" s="280">
        <v>0</v>
      </c>
      <c r="AF41" s="280">
        <v>0</v>
      </c>
      <c r="AG41" s="280">
        <v>0</v>
      </c>
      <c r="AH41" s="280">
        <v>0</v>
      </c>
      <c r="AI41" s="280">
        <v>0</v>
      </c>
      <c r="AJ41" s="280">
        <v>0</v>
      </c>
      <c r="AK41" s="280">
        <v>0</v>
      </c>
      <c r="AL41" s="280">
        <v>0</v>
      </c>
      <c r="AM41" s="280">
        <v>0</v>
      </c>
      <c r="AN41" s="280">
        <v>0</v>
      </c>
      <c r="AO41" s="280">
        <v>0</v>
      </c>
      <c r="AP41" s="280">
        <v>0</v>
      </c>
      <c r="AQ41" s="280">
        <v>0</v>
      </c>
      <c r="AR41" s="280">
        <v>0</v>
      </c>
      <c r="AS41" s="280">
        <v>0</v>
      </c>
      <c r="AT41" s="280">
        <v>0</v>
      </c>
      <c r="AU41" s="280">
        <v>0</v>
      </c>
      <c r="AV41" s="280">
        <v>0</v>
      </c>
      <c r="AW41" s="280">
        <v>0</v>
      </c>
      <c r="AX41" s="280">
        <v>0</v>
      </c>
      <c r="AY41" s="280">
        <v>0</v>
      </c>
      <c r="AZ41" s="280">
        <v>0</v>
      </c>
      <c r="BA41" s="280">
        <v>0</v>
      </c>
      <c r="BB41" s="280">
        <v>0</v>
      </c>
      <c r="BC41" s="280">
        <v>0</v>
      </c>
      <c r="BD41" s="280">
        <v>0</v>
      </c>
      <c r="BE41" s="280">
        <v>0</v>
      </c>
      <c r="BF41" s="280">
        <v>0</v>
      </c>
      <c r="BG41" s="280">
        <v>0</v>
      </c>
      <c r="BH41" s="280">
        <v>0</v>
      </c>
      <c r="BI41" s="280">
        <v>0</v>
      </c>
      <c r="BJ41" s="280">
        <v>0</v>
      </c>
      <c r="BK41" s="280">
        <v>0</v>
      </c>
      <c r="BL41" s="280">
        <v>0</v>
      </c>
      <c r="BM41" s="280">
        <v>0</v>
      </c>
      <c r="BN41" s="280">
        <v>0</v>
      </c>
      <c r="BO41" s="280">
        <v>0</v>
      </c>
      <c r="BP41" s="280">
        <v>0</v>
      </c>
      <c r="BQ41" s="280">
        <v>0</v>
      </c>
      <c r="BR41" s="280">
        <v>0</v>
      </c>
      <c r="BS41" s="280">
        <v>0</v>
      </c>
      <c r="BT41" s="280">
        <v>0</v>
      </c>
      <c r="BU41" s="280">
        <v>0</v>
      </c>
      <c r="BV41" s="280">
        <v>0</v>
      </c>
      <c r="BW41" s="280">
        <v>0</v>
      </c>
      <c r="BX41" s="280">
        <v>0</v>
      </c>
      <c r="BY41" s="280">
        <v>0</v>
      </c>
      <c r="BZ41" s="280">
        <v>0</v>
      </c>
      <c r="CA41" s="280">
        <v>0</v>
      </c>
      <c r="CB41" s="280">
        <v>0</v>
      </c>
      <c r="CC41" s="280">
        <v>0</v>
      </c>
      <c r="CD41" s="280">
        <v>0</v>
      </c>
      <c r="CE41" s="280">
        <v>0</v>
      </c>
      <c r="CF41" s="280">
        <v>0</v>
      </c>
      <c r="CG41" s="280">
        <v>0</v>
      </c>
      <c r="CH41" s="280">
        <v>0</v>
      </c>
      <c r="CI41" s="280">
        <v>0</v>
      </c>
      <c r="CJ41" s="280">
        <v>0</v>
      </c>
      <c r="CK41" s="280">
        <v>0</v>
      </c>
      <c r="CL41" s="280">
        <v>0</v>
      </c>
      <c r="CM41" s="280">
        <v>0</v>
      </c>
      <c r="CN41" s="280">
        <v>0</v>
      </c>
      <c r="CO41" s="280">
        <v>0</v>
      </c>
      <c r="CP41" s="280">
        <v>0</v>
      </c>
      <c r="CQ41" s="280">
        <v>0</v>
      </c>
      <c r="CR41" s="280">
        <v>0</v>
      </c>
      <c r="CS41" s="280">
        <v>0</v>
      </c>
      <c r="CT41" s="280">
        <v>0</v>
      </c>
      <c r="CU41" s="280">
        <v>0</v>
      </c>
      <c r="CV41" s="280">
        <v>0</v>
      </c>
      <c r="CW41" s="280">
        <v>0</v>
      </c>
      <c r="CX41" s="280">
        <v>0</v>
      </c>
      <c r="CY41" s="280">
        <v>0</v>
      </c>
      <c r="CZ41" s="280">
        <v>0</v>
      </c>
      <c r="DA41" s="280">
        <v>0</v>
      </c>
      <c r="DB41" s="280">
        <v>0</v>
      </c>
      <c r="DC41" s="280">
        <v>0</v>
      </c>
      <c r="DE41" s="71">
        <f t="shared" si="25"/>
        <v>0</v>
      </c>
      <c r="DF41" s="71">
        <f t="shared" si="17"/>
        <v>0</v>
      </c>
      <c r="DG41" s="261">
        <f t="shared" si="24"/>
        <v>21</v>
      </c>
      <c r="DH41" s="278">
        <v>0</v>
      </c>
    </row>
    <row r="42" spans="1:112" ht="14.4">
      <c r="A42" s="210"/>
      <c r="B42" s="262" t="str">
        <f>$B$33&amp;"9."</f>
        <v>D.3.9.</v>
      </c>
      <c r="C42" s="267" t="s">
        <v>155</v>
      </c>
      <c r="D42" s="267"/>
      <c r="E42" s="332">
        <v>0.21</v>
      </c>
      <c r="F42" s="292">
        <f>H42+NPV(FD,I42:INDEX(I42:DC42,PAL))</f>
        <v>0</v>
      </c>
      <c r="G42" s="279">
        <f>SUMIF($H$5:$DC$5,"&lt;="&amp;PAL,$H42:$DC42)</f>
        <v>0</v>
      </c>
      <c r="H42" s="276">
        <v>0</v>
      </c>
      <c r="I42" s="276">
        <v>0</v>
      </c>
      <c r="J42" s="276">
        <v>0</v>
      </c>
      <c r="K42" s="276">
        <v>0</v>
      </c>
      <c r="L42" s="276">
        <v>0</v>
      </c>
      <c r="M42" s="276">
        <v>0</v>
      </c>
      <c r="N42" s="276">
        <v>0</v>
      </c>
      <c r="O42" s="276">
        <v>0</v>
      </c>
      <c r="P42" s="276">
        <v>0</v>
      </c>
      <c r="Q42" s="276">
        <v>0</v>
      </c>
      <c r="R42" s="276">
        <v>0</v>
      </c>
      <c r="S42" s="277">
        <v>0</v>
      </c>
      <c r="T42" s="277">
        <v>0</v>
      </c>
      <c r="U42" s="277">
        <v>0</v>
      </c>
      <c r="V42" s="277">
        <v>0</v>
      </c>
      <c r="W42" s="277">
        <v>0</v>
      </c>
      <c r="X42" s="277">
        <v>0</v>
      </c>
      <c r="Y42" s="277">
        <v>0</v>
      </c>
      <c r="Z42" s="277">
        <v>0</v>
      </c>
      <c r="AA42" s="277">
        <v>0</v>
      </c>
      <c r="AB42" s="277">
        <v>0</v>
      </c>
      <c r="AC42" s="277">
        <v>0</v>
      </c>
      <c r="AD42" s="277">
        <v>0</v>
      </c>
      <c r="AE42" s="277">
        <v>0</v>
      </c>
      <c r="AF42" s="277">
        <v>0</v>
      </c>
      <c r="AG42" s="277">
        <v>0</v>
      </c>
      <c r="AH42" s="277">
        <v>0</v>
      </c>
      <c r="AI42" s="277">
        <v>0</v>
      </c>
      <c r="AJ42" s="277">
        <v>0</v>
      </c>
      <c r="AK42" s="277">
        <v>0</v>
      </c>
      <c r="AL42" s="277">
        <v>0</v>
      </c>
      <c r="AM42" s="277">
        <v>0</v>
      </c>
      <c r="AN42" s="277">
        <v>0</v>
      </c>
      <c r="AO42" s="277">
        <v>0</v>
      </c>
      <c r="AP42" s="277">
        <v>0</v>
      </c>
      <c r="AQ42" s="277">
        <v>0</v>
      </c>
      <c r="AR42" s="277">
        <v>0</v>
      </c>
      <c r="AS42" s="277">
        <v>0</v>
      </c>
      <c r="AT42" s="277">
        <v>0</v>
      </c>
      <c r="AU42" s="277">
        <v>0</v>
      </c>
      <c r="AV42" s="277">
        <v>0</v>
      </c>
      <c r="AW42" s="277">
        <v>0</v>
      </c>
      <c r="AX42" s="277">
        <v>0</v>
      </c>
      <c r="AY42" s="277">
        <v>0</v>
      </c>
      <c r="AZ42" s="277">
        <v>0</v>
      </c>
      <c r="BA42" s="277">
        <v>0</v>
      </c>
      <c r="BB42" s="277">
        <v>0</v>
      </c>
      <c r="BC42" s="277">
        <v>0</v>
      </c>
      <c r="BD42" s="277">
        <v>0</v>
      </c>
      <c r="BE42" s="277">
        <v>0</v>
      </c>
      <c r="BF42" s="277">
        <v>0</v>
      </c>
      <c r="BG42" s="277">
        <v>0</v>
      </c>
      <c r="BH42" s="277">
        <v>0</v>
      </c>
      <c r="BI42" s="277">
        <v>0</v>
      </c>
      <c r="BJ42" s="277">
        <v>0</v>
      </c>
      <c r="BK42" s="277">
        <v>0</v>
      </c>
      <c r="BL42" s="277">
        <v>0</v>
      </c>
      <c r="BM42" s="277">
        <v>0</v>
      </c>
      <c r="BN42" s="277">
        <v>0</v>
      </c>
      <c r="BO42" s="277">
        <v>0</v>
      </c>
      <c r="BP42" s="277">
        <v>0</v>
      </c>
      <c r="BQ42" s="277">
        <v>0</v>
      </c>
      <c r="BR42" s="277">
        <v>0</v>
      </c>
      <c r="BS42" s="277">
        <v>0</v>
      </c>
      <c r="BT42" s="277">
        <v>0</v>
      </c>
      <c r="BU42" s="277">
        <v>0</v>
      </c>
      <c r="BV42" s="277">
        <v>0</v>
      </c>
      <c r="BW42" s="277">
        <v>0</v>
      </c>
      <c r="BX42" s="277">
        <v>0</v>
      </c>
      <c r="BY42" s="277">
        <v>0</v>
      </c>
      <c r="BZ42" s="277">
        <v>0</v>
      </c>
      <c r="CA42" s="277">
        <v>0</v>
      </c>
      <c r="CB42" s="277">
        <v>0</v>
      </c>
      <c r="CC42" s="277">
        <v>0</v>
      </c>
      <c r="CD42" s="277">
        <v>0</v>
      </c>
      <c r="CE42" s="277">
        <v>0</v>
      </c>
      <c r="CF42" s="277">
        <v>0</v>
      </c>
      <c r="CG42" s="277">
        <v>0</v>
      </c>
      <c r="CH42" s="277">
        <v>0</v>
      </c>
      <c r="CI42" s="277">
        <v>0</v>
      </c>
      <c r="CJ42" s="277">
        <v>0</v>
      </c>
      <c r="CK42" s="277">
        <v>0</v>
      </c>
      <c r="CL42" s="277">
        <v>0</v>
      </c>
      <c r="CM42" s="277">
        <v>0</v>
      </c>
      <c r="CN42" s="277">
        <v>0</v>
      </c>
      <c r="CO42" s="277">
        <v>0</v>
      </c>
      <c r="CP42" s="277">
        <v>0</v>
      </c>
      <c r="CQ42" s="277">
        <v>0</v>
      </c>
      <c r="CR42" s="277">
        <v>0</v>
      </c>
      <c r="CS42" s="277">
        <v>0</v>
      </c>
      <c r="CT42" s="277">
        <v>0</v>
      </c>
      <c r="CU42" s="277">
        <v>0</v>
      </c>
      <c r="CV42" s="277">
        <v>0</v>
      </c>
      <c r="CW42" s="277">
        <v>0</v>
      </c>
      <c r="CX42" s="277">
        <v>0</v>
      </c>
      <c r="CY42" s="277">
        <v>0</v>
      </c>
      <c r="CZ42" s="277">
        <v>0</v>
      </c>
      <c r="DA42" s="277">
        <v>0</v>
      </c>
      <c r="DB42" s="277">
        <v>0</v>
      </c>
      <c r="DC42" s="277">
        <v>0</v>
      </c>
      <c r="DE42" s="71">
        <f t="shared" si="25"/>
        <v>0</v>
      </c>
      <c r="DF42" s="71">
        <f t="shared" si="17"/>
        <v>0</v>
      </c>
      <c r="DG42" s="261">
        <f t="shared" si="24"/>
        <v>21</v>
      </c>
      <c r="DH42" s="278">
        <v>0</v>
      </c>
    </row>
    <row r="43" spans="1:112" ht="14.4">
      <c r="A43" s="210"/>
      <c r="B43" s="262" t="str">
        <f>$B$33&amp;"L."</f>
        <v>D.3.L.</v>
      </c>
      <c r="C43" s="267" t="s">
        <v>16</v>
      </c>
      <c r="D43" s="267"/>
      <c r="E43" s="332">
        <v>0.21</v>
      </c>
      <c r="F43" s="292">
        <f>H43+NPV(FD,I43:INDEX(I43:DC43,PAL))</f>
        <v>0</v>
      </c>
      <c r="G43" s="279">
        <f>SUMIF($H$5:$DC$5,"&lt;="&amp;PAL,$H43:$DC43)</f>
        <v>0</v>
      </c>
      <c r="H43" s="276">
        <v>0</v>
      </c>
      <c r="I43" s="276">
        <v>0</v>
      </c>
      <c r="J43" s="276">
        <v>0</v>
      </c>
      <c r="K43" s="276">
        <v>0</v>
      </c>
      <c r="L43" s="276">
        <v>0</v>
      </c>
      <c r="M43" s="276">
        <v>0</v>
      </c>
      <c r="N43" s="276">
        <v>0</v>
      </c>
      <c r="O43" s="276">
        <v>0</v>
      </c>
      <c r="P43" s="276">
        <v>0</v>
      </c>
      <c r="Q43" s="276">
        <v>0</v>
      </c>
      <c r="R43" s="276">
        <v>0</v>
      </c>
      <c r="S43" s="276">
        <v>0</v>
      </c>
      <c r="T43" s="276">
        <v>0</v>
      </c>
      <c r="U43" s="276">
        <v>0</v>
      </c>
      <c r="V43" s="276">
        <v>0</v>
      </c>
      <c r="W43" s="276">
        <v>0</v>
      </c>
      <c r="X43" s="276">
        <v>0</v>
      </c>
      <c r="Y43" s="276">
        <v>0</v>
      </c>
      <c r="Z43" s="276">
        <v>0</v>
      </c>
      <c r="AA43" s="276">
        <v>0</v>
      </c>
      <c r="AB43" s="277">
        <v>0</v>
      </c>
      <c r="AC43" s="276">
        <v>0</v>
      </c>
      <c r="AD43" s="276">
        <v>0</v>
      </c>
      <c r="AE43" s="276">
        <v>0</v>
      </c>
      <c r="AF43" s="276">
        <v>0</v>
      </c>
      <c r="AG43" s="276">
        <v>0</v>
      </c>
      <c r="AH43" s="276">
        <v>0</v>
      </c>
      <c r="AI43" s="276">
        <v>0</v>
      </c>
      <c r="AJ43" s="276">
        <v>0</v>
      </c>
      <c r="AK43" s="276">
        <v>0</v>
      </c>
      <c r="AL43" s="276">
        <v>0</v>
      </c>
      <c r="AM43" s="276">
        <v>0</v>
      </c>
      <c r="AN43" s="276">
        <v>0</v>
      </c>
      <c r="AO43" s="276">
        <v>0</v>
      </c>
      <c r="AP43" s="276">
        <v>0</v>
      </c>
      <c r="AQ43" s="276">
        <v>0</v>
      </c>
      <c r="AR43" s="276">
        <v>0</v>
      </c>
      <c r="AS43" s="276">
        <v>0</v>
      </c>
      <c r="AT43" s="276">
        <v>0</v>
      </c>
      <c r="AU43" s="276">
        <v>0</v>
      </c>
      <c r="AV43" s="276">
        <v>0</v>
      </c>
      <c r="AW43" s="276">
        <v>0</v>
      </c>
      <c r="AX43" s="276">
        <v>0</v>
      </c>
      <c r="AY43" s="276">
        <v>0</v>
      </c>
      <c r="AZ43" s="276">
        <v>0</v>
      </c>
      <c r="BA43" s="276">
        <v>0</v>
      </c>
      <c r="BB43" s="276">
        <v>0</v>
      </c>
      <c r="BC43" s="276">
        <v>0</v>
      </c>
      <c r="BD43" s="276">
        <v>0</v>
      </c>
      <c r="BE43" s="276">
        <v>0</v>
      </c>
      <c r="BF43" s="276">
        <v>0</v>
      </c>
      <c r="BG43" s="276">
        <v>0</v>
      </c>
      <c r="BH43" s="276">
        <v>0</v>
      </c>
      <c r="BI43" s="276">
        <v>0</v>
      </c>
      <c r="BJ43" s="276">
        <v>0</v>
      </c>
      <c r="BK43" s="276">
        <v>0</v>
      </c>
      <c r="BL43" s="276">
        <v>0</v>
      </c>
      <c r="BM43" s="276">
        <v>0</v>
      </c>
      <c r="BN43" s="276">
        <v>0</v>
      </c>
      <c r="BO43" s="276">
        <v>0</v>
      </c>
      <c r="BP43" s="276">
        <v>0</v>
      </c>
      <c r="BQ43" s="276">
        <v>0</v>
      </c>
      <c r="BR43" s="276">
        <v>0</v>
      </c>
      <c r="BS43" s="276">
        <v>0</v>
      </c>
      <c r="BT43" s="276">
        <v>0</v>
      </c>
      <c r="BU43" s="276">
        <v>0</v>
      </c>
      <c r="BV43" s="276">
        <v>0</v>
      </c>
      <c r="BW43" s="276">
        <v>0</v>
      </c>
      <c r="BX43" s="276">
        <v>0</v>
      </c>
      <c r="BY43" s="276">
        <v>0</v>
      </c>
      <c r="BZ43" s="276">
        <v>0</v>
      </c>
      <c r="CA43" s="276">
        <v>0</v>
      </c>
      <c r="CB43" s="276">
        <v>0</v>
      </c>
      <c r="CC43" s="276">
        <v>0</v>
      </c>
      <c r="CD43" s="276">
        <v>0</v>
      </c>
      <c r="CE43" s="276">
        <v>0</v>
      </c>
      <c r="CF43" s="276">
        <v>0</v>
      </c>
      <c r="CG43" s="276">
        <v>0</v>
      </c>
      <c r="CH43" s="276">
        <v>0</v>
      </c>
      <c r="CI43" s="276">
        <v>0</v>
      </c>
      <c r="CJ43" s="276">
        <v>0</v>
      </c>
      <c r="CK43" s="276">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7">
        <v>0</v>
      </c>
      <c r="DE43" s="71">
        <f t="shared" si="25"/>
        <v>0</v>
      </c>
      <c r="DF43" s="71">
        <f t="shared" si="17"/>
        <v>0</v>
      </c>
      <c r="DG43" s="261">
        <f t="shared" si="24"/>
        <v>21</v>
      </c>
      <c r="DH43" s="261">
        <f>DG43/(100+DG43)</f>
        <v>0.17355371900826447</v>
      </c>
    </row>
    <row r="44" spans="1:112" s="261" customFormat="1" ht="14.4">
      <c r="A44" s="210"/>
      <c r="B44" s="55" t="s">
        <v>24</v>
      </c>
      <c r="C44" s="253" t="s">
        <v>434</v>
      </c>
      <c r="D44" s="8"/>
      <c r="E44" s="331"/>
      <c r="F44" s="17">
        <f>F45+F56+F67</f>
        <v>0</v>
      </c>
      <c r="G44" s="279">
        <f>SUMIF($H$5:$DC$5,"&lt;="&amp;PAL,$H44:$DC44)</f>
        <v>0</v>
      </c>
      <c r="H44" s="17">
        <f>H45+H56+H67</f>
        <v>0</v>
      </c>
      <c r="I44" s="17">
        <f t="shared" ref="I44:BT44" si="26">I45+I56+I67</f>
        <v>0</v>
      </c>
      <c r="J44" s="17">
        <f t="shared" si="26"/>
        <v>0</v>
      </c>
      <c r="K44" s="17">
        <f t="shared" si="26"/>
        <v>0</v>
      </c>
      <c r="L44" s="17">
        <f t="shared" si="26"/>
        <v>0</v>
      </c>
      <c r="M44" s="17">
        <f t="shared" si="26"/>
        <v>0</v>
      </c>
      <c r="N44" s="17">
        <f t="shared" si="26"/>
        <v>0</v>
      </c>
      <c r="O44" s="17">
        <f t="shared" si="26"/>
        <v>0</v>
      </c>
      <c r="P44" s="17">
        <f t="shared" si="26"/>
        <v>0</v>
      </c>
      <c r="Q44" s="17">
        <f t="shared" si="26"/>
        <v>0</v>
      </c>
      <c r="R44" s="17">
        <f t="shared" si="26"/>
        <v>0</v>
      </c>
      <c r="S44" s="17">
        <f t="shared" si="26"/>
        <v>0</v>
      </c>
      <c r="T44" s="17">
        <f t="shared" si="26"/>
        <v>0</v>
      </c>
      <c r="U44" s="17">
        <f t="shared" si="26"/>
        <v>0</v>
      </c>
      <c r="V44" s="17">
        <f t="shared" si="26"/>
        <v>0</v>
      </c>
      <c r="W44" s="17">
        <f t="shared" si="26"/>
        <v>0</v>
      </c>
      <c r="X44" s="17">
        <f t="shared" si="26"/>
        <v>0</v>
      </c>
      <c r="Y44" s="17">
        <f t="shared" si="26"/>
        <v>0</v>
      </c>
      <c r="Z44" s="17">
        <f t="shared" si="26"/>
        <v>0</v>
      </c>
      <c r="AA44" s="17">
        <f t="shared" si="26"/>
        <v>0</v>
      </c>
      <c r="AB44" s="17">
        <f t="shared" si="26"/>
        <v>0</v>
      </c>
      <c r="AC44" s="17">
        <f t="shared" si="26"/>
        <v>0</v>
      </c>
      <c r="AD44" s="17">
        <f t="shared" si="26"/>
        <v>0</v>
      </c>
      <c r="AE44" s="17">
        <f t="shared" si="26"/>
        <v>0</v>
      </c>
      <c r="AF44" s="17">
        <f t="shared" si="26"/>
        <v>0</v>
      </c>
      <c r="AG44" s="17">
        <f t="shared" si="26"/>
        <v>0</v>
      </c>
      <c r="AH44" s="17">
        <f t="shared" si="26"/>
        <v>0</v>
      </c>
      <c r="AI44" s="17">
        <f t="shared" si="26"/>
        <v>0</v>
      </c>
      <c r="AJ44" s="17">
        <f t="shared" si="26"/>
        <v>0</v>
      </c>
      <c r="AK44" s="17">
        <f t="shared" si="26"/>
        <v>0</v>
      </c>
      <c r="AL44" s="17">
        <f t="shared" si="26"/>
        <v>0</v>
      </c>
      <c r="AM44" s="17">
        <f t="shared" si="26"/>
        <v>0</v>
      </c>
      <c r="AN44" s="17">
        <f t="shared" si="26"/>
        <v>0</v>
      </c>
      <c r="AO44" s="17">
        <f t="shared" si="26"/>
        <v>0</v>
      </c>
      <c r="AP44" s="17">
        <f t="shared" si="26"/>
        <v>0</v>
      </c>
      <c r="AQ44" s="17">
        <f t="shared" si="26"/>
        <v>0</v>
      </c>
      <c r="AR44" s="17">
        <f t="shared" si="26"/>
        <v>0</v>
      </c>
      <c r="AS44" s="17">
        <f t="shared" si="26"/>
        <v>0</v>
      </c>
      <c r="AT44" s="17">
        <f t="shared" si="26"/>
        <v>0</v>
      </c>
      <c r="AU44" s="17">
        <f t="shared" si="26"/>
        <v>0</v>
      </c>
      <c r="AV44" s="17">
        <f t="shared" si="26"/>
        <v>0</v>
      </c>
      <c r="AW44" s="17">
        <f t="shared" si="26"/>
        <v>0</v>
      </c>
      <c r="AX44" s="17">
        <f t="shared" si="26"/>
        <v>0</v>
      </c>
      <c r="AY44" s="17">
        <f t="shared" si="26"/>
        <v>0</v>
      </c>
      <c r="AZ44" s="17">
        <f t="shared" si="26"/>
        <v>0</v>
      </c>
      <c r="BA44" s="17">
        <f t="shared" si="26"/>
        <v>0</v>
      </c>
      <c r="BB44" s="17">
        <f t="shared" si="26"/>
        <v>0</v>
      </c>
      <c r="BC44" s="17">
        <f t="shared" si="26"/>
        <v>0</v>
      </c>
      <c r="BD44" s="17">
        <f t="shared" si="26"/>
        <v>0</v>
      </c>
      <c r="BE44" s="17">
        <f t="shared" si="26"/>
        <v>0</v>
      </c>
      <c r="BF44" s="17">
        <f t="shared" si="26"/>
        <v>0</v>
      </c>
      <c r="BG44" s="17">
        <f t="shared" si="26"/>
        <v>0</v>
      </c>
      <c r="BH44" s="17">
        <f t="shared" si="26"/>
        <v>0</v>
      </c>
      <c r="BI44" s="17">
        <f t="shared" si="26"/>
        <v>0</v>
      </c>
      <c r="BJ44" s="17">
        <f t="shared" si="26"/>
        <v>0</v>
      </c>
      <c r="BK44" s="17">
        <f t="shared" si="26"/>
        <v>0</v>
      </c>
      <c r="BL44" s="17">
        <f t="shared" si="26"/>
        <v>0</v>
      </c>
      <c r="BM44" s="17">
        <f t="shared" si="26"/>
        <v>0</v>
      </c>
      <c r="BN44" s="17">
        <f t="shared" si="26"/>
        <v>0</v>
      </c>
      <c r="BO44" s="17">
        <f t="shared" si="26"/>
        <v>0</v>
      </c>
      <c r="BP44" s="17">
        <f t="shared" si="26"/>
        <v>0</v>
      </c>
      <c r="BQ44" s="17">
        <f t="shared" si="26"/>
        <v>0</v>
      </c>
      <c r="BR44" s="17">
        <f t="shared" si="26"/>
        <v>0</v>
      </c>
      <c r="BS44" s="17">
        <f t="shared" si="26"/>
        <v>0</v>
      </c>
      <c r="BT44" s="17">
        <f t="shared" si="26"/>
        <v>0</v>
      </c>
      <c r="BU44" s="17">
        <f t="shared" ref="BU44:DC44" si="27">BU45+BU56+BU67</f>
        <v>0</v>
      </c>
      <c r="BV44" s="17">
        <f t="shared" si="27"/>
        <v>0</v>
      </c>
      <c r="BW44" s="17">
        <f t="shared" si="27"/>
        <v>0</v>
      </c>
      <c r="BX44" s="17">
        <f t="shared" si="27"/>
        <v>0</v>
      </c>
      <c r="BY44" s="17">
        <f t="shared" si="27"/>
        <v>0</v>
      </c>
      <c r="BZ44" s="17">
        <f t="shared" si="27"/>
        <v>0</v>
      </c>
      <c r="CA44" s="17">
        <f t="shared" si="27"/>
        <v>0</v>
      </c>
      <c r="CB44" s="17">
        <f t="shared" si="27"/>
        <v>0</v>
      </c>
      <c r="CC44" s="17">
        <f t="shared" si="27"/>
        <v>0</v>
      </c>
      <c r="CD44" s="17">
        <f t="shared" si="27"/>
        <v>0</v>
      </c>
      <c r="CE44" s="17">
        <f t="shared" si="27"/>
        <v>0</v>
      </c>
      <c r="CF44" s="17">
        <f t="shared" si="27"/>
        <v>0</v>
      </c>
      <c r="CG44" s="17">
        <f t="shared" si="27"/>
        <v>0</v>
      </c>
      <c r="CH44" s="17">
        <f t="shared" si="27"/>
        <v>0</v>
      </c>
      <c r="CI44" s="17">
        <f t="shared" si="27"/>
        <v>0</v>
      </c>
      <c r="CJ44" s="17">
        <f t="shared" si="27"/>
        <v>0</v>
      </c>
      <c r="CK44" s="17">
        <f t="shared" si="27"/>
        <v>0</v>
      </c>
      <c r="CL44" s="17">
        <f t="shared" si="27"/>
        <v>0</v>
      </c>
      <c r="CM44" s="17">
        <f t="shared" si="27"/>
        <v>0</v>
      </c>
      <c r="CN44" s="17">
        <f t="shared" si="27"/>
        <v>0</v>
      </c>
      <c r="CO44" s="17">
        <f t="shared" si="27"/>
        <v>0</v>
      </c>
      <c r="CP44" s="17">
        <f t="shared" si="27"/>
        <v>0</v>
      </c>
      <c r="CQ44" s="17">
        <f t="shared" si="27"/>
        <v>0</v>
      </c>
      <c r="CR44" s="17">
        <f t="shared" si="27"/>
        <v>0</v>
      </c>
      <c r="CS44" s="17">
        <f t="shared" si="27"/>
        <v>0</v>
      </c>
      <c r="CT44" s="17">
        <f t="shared" si="27"/>
        <v>0</v>
      </c>
      <c r="CU44" s="17">
        <f t="shared" si="27"/>
        <v>0</v>
      </c>
      <c r="CV44" s="17">
        <f t="shared" si="27"/>
        <v>0</v>
      </c>
      <c r="CW44" s="17">
        <f t="shared" si="27"/>
        <v>0</v>
      </c>
      <c r="CX44" s="17">
        <f t="shared" si="27"/>
        <v>0</v>
      </c>
      <c r="CY44" s="17">
        <f t="shared" si="27"/>
        <v>0</v>
      </c>
      <c r="CZ44" s="17">
        <f t="shared" si="27"/>
        <v>0</v>
      </c>
      <c r="DA44" s="17">
        <f t="shared" si="27"/>
        <v>0</v>
      </c>
      <c r="DB44" s="17">
        <f t="shared" si="27"/>
        <v>0</v>
      </c>
      <c r="DC44" s="17">
        <f t="shared" si="27"/>
        <v>0</v>
      </c>
      <c r="DE44" s="71"/>
      <c r="DF44" s="71">
        <f t="shared" si="17"/>
        <v>0</v>
      </c>
    </row>
    <row r="45" spans="1:112" s="261" customFormat="1" ht="14.4">
      <c r="A45" s="210"/>
      <c r="B45" s="55" t="s">
        <v>35</v>
      </c>
      <c r="C45" s="268" t="s">
        <v>2</v>
      </c>
      <c r="D45" s="8"/>
      <c r="E45" s="331"/>
      <c r="F45" s="17">
        <f>SUM(F46:F53)+F54</f>
        <v>0</v>
      </c>
      <c r="G45" s="279">
        <f>SUMIF($H$5:$DC$5,"&lt;="&amp;PAL,$H45:$DC45)</f>
        <v>0</v>
      </c>
      <c r="H45" s="17">
        <f>SUM(H46:H53)+H54</f>
        <v>0</v>
      </c>
      <c r="I45" s="17">
        <f t="shared" ref="I45:BT45" si="28">SUM(I46:I53)+I54</f>
        <v>0</v>
      </c>
      <c r="J45" s="17">
        <f t="shared" si="28"/>
        <v>0</v>
      </c>
      <c r="K45" s="17">
        <f t="shared" si="28"/>
        <v>0</v>
      </c>
      <c r="L45" s="17">
        <f t="shared" si="28"/>
        <v>0</v>
      </c>
      <c r="M45" s="17">
        <f t="shared" si="28"/>
        <v>0</v>
      </c>
      <c r="N45" s="17">
        <f t="shared" si="28"/>
        <v>0</v>
      </c>
      <c r="O45" s="17">
        <f t="shared" si="28"/>
        <v>0</v>
      </c>
      <c r="P45" s="17">
        <f t="shared" si="28"/>
        <v>0</v>
      </c>
      <c r="Q45" s="17">
        <f t="shared" si="28"/>
        <v>0</v>
      </c>
      <c r="R45" s="17">
        <f t="shared" si="28"/>
        <v>0</v>
      </c>
      <c r="S45" s="17">
        <f t="shared" si="28"/>
        <v>0</v>
      </c>
      <c r="T45" s="17">
        <f t="shared" si="28"/>
        <v>0</v>
      </c>
      <c r="U45" s="17">
        <f t="shared" si="28"/>
        <v>0</v>
      </c>
      <c r="V45" s="17">
        <f t="shared" si="28"/>
        <v>0</v>
      </c>
      <c r="W45" s="17">
        <f t="shared" si="28"/>
        <v>0</v>
      </c>
      <c r="X45" s="17">
        <f t="shared" si="28"/>
        <v>0</v>
      </c>
      <c r="Y45" s="17">
        <f t="shared" si="28"/>
        <v>0</v>
      </c>
      <c r="Z45" s="17">
        <f t="shared" si="28"/>
        <v>0</v>
      </c>
      <c r="AA45" s="17">
        <f t="shared" si="28"/>
        <v>0</v>
      </c>
      <c r="AB45" s="17">
        <f t="shared" si="28"/>
        <v>0</v>
      </c>
      <c r="AC45" s="17">
        <f t="shared" si="28"/>
        <v>0</v>
      </c>
      <c r="AD45" s="17">
        <f t="shared" si="28"/>
        <v>0</v>
      </c>
      <c r="AE45" s="17">
        <f t="shared" si="28"/>
        <v>0</v>
      </c>
      <c r="AF45" s="17">
        <f t="shared" si="28"/>
        <v>0</v>
      </c>
      <c r="AG45" s="17">
        <f t="shared" si="28"/>
        <v>0</v>
      </c>
      <c r="AH45" s="17">
        <f t="shared" si="28"/>
        <v>0</v>
      </c>
      <c r="AI45" s="17">
        <f t="shared" si="28"/>
        <v>0</v>
      </c>
      <c r="AJ45" s="17">
        <f t="shared" si="28"/>
        <v>0</v>
      </c>
      <c r="AK45" s="17">
        <f t="shared" si="28"/>
        <v>0</v>
      </c>
      <c r="AL45" s="17">
        <f t="shared" si="28"/>
        <v>0</v>
      </c>
      <c r="AM45" s="17">
        <f t="shared" si="28"/>
        <v>0</v>
      </c>
      <c r="AN45" s="17">
        <f t="shared" si="28"/>
        <v>0</v>
      </c>
      <c r="AO45" s="17">
        <f t="shared" si="28"/>
        <v>0</v>
      </c>
      <c r="AP45" s="17">
        <f t="shared" si="28"/>
        <v>0</v>
      </c>
      <c r="AQ45" s="17">
        <f t="shared" si="28"/>
        <v>0</v>
      </c>
      <c r="AR45" s="17">
        <f t="shared" si="28"/>
        <v>0</v>
      </c>
      <c r="AS45" s="17">
        <f t="shared" si="28"/>
        <v>0</v>
      </c>
      <c r="AT45" s="17">
        <f t="shared" si="28"/>
        <v>0</v>
      </c>
      <c r="AU45" s="17">
        <f t="shared" si="28"/>
        <v>0</v>
      </c>
      <c r="AV45" s="17">
        <f t="shared" si="28"/>
        <v>0</v>
      </c>
      <c r="AW45" s="17">
        <f t="shared" si="28"/>
        <v>0</v>
      </c>
      <c r="AX45" s="17">
        <f t="shared" si="28"/>
        <v>0</v>
      </c>
      <c r="AY45" s="17">
        <f t="shared" si="28"/>
        <v>0</v>
      </c>
      <c r="AZ45" s="17">
        <f t="shared" si="28"/>
        <v>0</v>
      </c>
      <c r="BA45" s="17">
        <f t="shared" si="28"/>
        <v>0</v>
      </c>
      <c r="BB45" s="17">
        <f t="shared" si="28"/>
        <v>0</v>
      </c>
      <c r="BC45" s="17">
        <f t="shared" si="28"/>
        <v>0</v>
      </c>
      <c r="BD45" s="17">
        <f t="shared" si="28"/>
        <v>0</v>
      </c>
      <c r="BE45" s="17">
        <f t="shared" si="28"/>
        <v>0</v>
      </c>
      <c r="BF45" s="17">
        <f t="shared" si="28"/>
        <v>0</v>
      </c>
      <c r="BG45" s="17">
        <f t="shared" si="28"/>
        <v>0</v>
      </c>
      <c r="BH45" s="17">
        <f t="shared" si="28"/>
        <v>0</v>
      </c>
      <c r="BI45" s="17">
        <f t="shared" si="28"/>
        <v>0</v>
      </c>
      <c r="BJ45" s="17">
        <f t="shared" si="28"/>
        <v>0</v>
      </c>
      <c r="BK45" s="17">
        <f t="shared" si="28"/>
        <v>0</v>
      </c>
      <c r="BL45" s="17">
        <f t="shared" si="28"/>
        <v>0</v>
      </c>
      <c r="BM45" s="17">
        <f t="shared" si="28"/>
        <v>0</v>
      </c>
      <c r="BN45" s="17">
        <f t="shared" si="28"/>
        <v>0</v>
      </c>
      <c r="BO45" s="17">
        <f t="shared" si="28"/>
        <v>0</v>
      </c>
      <c r="BP45" s="17">
        <f t="shared" si="28"/>
        <v>0</v>
      </c>
      <c r="BQ45" s="17">
        <f t="shared" si="28"/>
        <v>0</v>
      </c>
      <c r="BR45" s="17">
        <f t="shared" si="28"/>
        <v>0</v>
      </c>
      <c r="BS45" s="17">
        <f t="shared" si="28"/>
        <v>0</v>
      </c>
      <c r="BT45" s="17">
        <f t="shared" si="28"/>
        <v>0</v>
      </c>
      <c r="BU45" s="17">
        <f t="shared" ref="BU45:DC45" si="29">SUM(BU46:BU53)+BU54</f>
        <v>0</v>
      </c>
      <c r="BV45" s="17">
        <f t="shared" si="29"/>
        <v>0</v>
      </c>
      <c r="BW45" s="17">
        <f t="shared" si="29"/>
        <v>0</v>
      </c>
      <c r="BX45" s="17">
        <f t="shared" si="29"/>
        <v>0</v>
      </c>
      <c r="BY45" s="17">
        <f t="shared" si="29"/>
        <v>0</v>
      </c>
      <c r="BZ45" s="17">
        <f t="shared" si="29"/>
        <v>0</v>
      </c>
      <c r="CA45" s="17">
        <f t="shared" si="29"/>
        <v>0</v>
      </c>
      <c r="CB45" s="17">
        <f t="shared" si="29"/>
        <v>0</v>
      </c>
      <c r="CC45" s="17">
        <f t="shared" si="29"/>
        <v>0</v>
      </c>
      <c r="CD45" s="17">
        <f t="shared" si="29"/>
        <v>0</v>
      </c>
      <c r="CE45" s="17">
        <f t="shared" si="29"/>
        <v>0</v>
      </c>
      <c r="CF45" s="17">
        <f t="shared" si="29"/>
        <v>0</v>
      </c>
      <c r="CG45" s="17">
        <f t="shared" si="29"/>
        <v>0</v>
      </c>
      <c r="CH45" s="17">
        <f t="shared" si="29"/>
        <v>0</v>
      </c>
      <c r="CI45" s="17">
        <f t="shared" si="29"/>
        <v>0</v>
      </c>
      <c r="CJ45" s="17">
        <f t="shared" si="29"/>
        <v>0</v>
      </c>
      <c r="CK45" s="17">
        <f t="shared" si="29"/>
        <v>0</v>
      </c>
      <c r="CL45" s="17">
        <f t="shared" si="29"/>
        <v>0</v>
      </c>
      <c r="CM45" s="17">
        <f t="shared" si="29"/>
        <v>0</v>
      </c>
      <c r="CN45" s="17">
        <f t="shared" si="29"/>
        <v>0</v>
      </c>
      <c r="CO45" s="17">
        <f t="shared" si="29"/>
        <v>0</v>
      </c>
      <c r="CP45" s="17">
        <f t="shared" si="29"/>
        <v>0</v>
      </c>
      <c r="CQ45" s="17">
        <f t="shared" si="29"/>
        <v>0</v>
      </c>
      <c r="CR45" s="17">
        <f t="shared" si="29"/>
        <v>0</v>
      </c>
      <c r="CS45" s="17">
        <f t="shared" si="29"/>
        <v>0</v>
      </c>
      <c r="CT45" s="17">
        <f t="shared" si="29"/>
        <v>0</v>
      </c>
      <c r="CU45" s="17">
        <f t="shared" si="29"/>
        <v>0</v>
      </c>
      <c r="CV45" s="17">
        <f t="shared" si="29"/>
        <v>0</v>
      </c>
      <c r="CW45" s="17">
        <f t="shared" si="29"/>
        <v>0</v>
      </c>
      <c r="CX45" s="17">
        <f t="shared" si="29"/>
        <v>0</v>
      </c>
      <c r="CY45" s="17">
        <f t="shared" si="29"/>
        <v>0</v>
      </c>
      <c r="CZ45" s="17">
        <f t="shared" si="29"/>
        <v>0</v>
      </c>
      <c r="DA45" s="17">
        <f t="shared" si="29"/>
        <v>0</v>
      </c>
      <c r="DB45" s="17">
        <f t="shared" si="29"/>
        <v>0</v>
      </c>
      <c r="DC45" s="17">
        <f t="shared" si="29"/>
        <v>0</v>
      </c>
      <c r="DE45" s="71"/>
      <c r="DF45" s="71">
        <f t="shared" si="17"/>
        <v>0</v>
      </c>
    </row>
    <row r="46" spans="1:112" s="261" customFormat="1" ht="14.4">
      <c r="A46" s="210"/>
      <c r="B46" s="262" t="str">
        <f>$B$45&amp;"1."</f>
        <v>E.1.1.</v>
      </c>
      <c r="C46" s="274" t="s">
        <v>42</v>
      </c>
      <c r="D46" s="12"/>
      <c r="E46" s="332">
        <v>0.21</v>
      </c>
      <c r="F46" s="292">
        <f>H46+NPV(FD,I46:INDEX(I46:DC46,PAL))</f>
        <v>0</v>
      </c>
      <c r="G46" s="279">
        <f>SUMIF($H$5:$DC$5,"&lt;="&amp;PAL,$H46:$DC46)</f>
        <v>0</v>
      </c>
      <c r="H46" s="280">
        <v>0</v>
      </c>
      <c r="I46" s="280">
        <v>0</v>
      </c>
      <c r="J46" s="280">
        <v>0</v>
      </c>
      <c r="K46" s="280">
        <v>0</v>
      </c>
      <c r="L46" s="280">
        <v>0</v>
      </c>
      <c r="M46" s="280">
        <v>0</v>
      </c>
      <c r="N46" s="280">
        <v>0</v>
      </c>
      <c r="O46" s="280">
        <v>0</v>
      </c>
      <c r="P46" s="280">
        <v>0</v>
      </c>
      <c r="Q46" s="280">
        <v>0</v>
      </c>
      <c r="R46" s="280">
        <v>0</v>
      </c>
      <c r="S46" s="280">
        <v>0</v>
      </c>
      <c r="T46" s="280">
        <v>0</v>
      </c>
      <c r="U46" s="280">
        <v>0</v>
      </c>
      <c r="V46" s="280">
        <v>0</v>
      </c>
      <c r="W46" s="280">
        <v>0</v>
      </c>
      <c r="X46" s="280">
        <v>0</v>
      </c>
      <c r="Y46" s="280">
        <v>0</v>
      </c>
      <c r="Z46" s="280">
        <v>0</v>
      </c>
      <c r="AA46" s="280">
        <v>0</v>
      </c>
      <c r="AB46" s="280">
        <v>0</v>
      </c>
      <c r="AC46" s="280">
        <v>0</v>
      </c>
      <c r="AD46" s="280">
        <v>0</v>
      </c>
      <c r="AE46" s="280">
        <v>0</v>
      </c>
      <c r="AF46" s="280">
        <v>0</v>
      </c>
      <c r="AG46" s="280">
        <v>0</v>
      </c>
      <c r="AH46" s="280">
        <v>0</v>
      </c>
      <c r="AI46" s="280">
        <v>0</v>
      </c>
      <c r="AJ46" s="280">
        <v>0</v>
      </c>
      <c r="AK46" s="280">
        <v>0</v>
      </c>
      <c r="AL46" s="280">
        <v>0</v>
      </c>
      <c r="AM46" s="280">
        <v>0</v>
      </c>
      <c r="AN46" s="280">
        <v>0</v>
      </c>
      <c r="AO46" s="280">
        <v>0</v>
      </c>
      <c r="AP46" s="280">
        <v>0</v>
      </c>
      <c r="AQ46" s="280">
        <v>0</v>
      </c>
      <c r="AR46" s="280">
        <v>0</v>
      </c>
      <c r="AS46" s="280">
        <v>0</v>
      </c>
      <c r="AT46" s="280">
        <v>0</v>
      </c>
      <c r="AU46" s="280">
        <v>0</v>
      </c>
      <c r="AV46" s="280">
        <v>0</v>
      </c>
      <c r="AW46" s="280">
        <v>0</v>
      </c>
      <c r="AX46" s="280">
        <v>0</v>
      </c>
      <c r="AY46" s="280">
        <v>0</v>
      </c>
      <c r="AZ46" s="280">
        <v>0</v>
      </c>
      <c r="BA46" s="280">
        <v>0</v>
      </c>
      <c r="BB46" s="280">
        <v>0</v>
      </c>
      <c r="BC46" s="280">
        <v>0</v>
      </c>
      <c r="BD46" s="280">
        <v>0</v>
      </c>
      <c r="BE46" s="280">
        <v>0</v>
      </c>
      <c r="BF46" s="280">
        <v>0</v>
      </c>
      <c r="BG46" s="280">
        <v>0</v>
      </c>
      <c r="BH46" s="280">
        <v>0</v>
      </c>
      <c r="BI46" s="280">
        <v>0</v>
      </c>
      <c r="BJ46" s="280">
        <v>0</v>
      </c>
      <c r="BK46" s="280">
        <v>0</v>
      </c>
      <c r="BL46" s="280">
        <v>0</v>
      </c>
      <c r="BM46" s="280">
        <v>0</v>
      </c>
      <c r="BN46" s="280">
        <v>0</v>
      </c>
      <c r="BO46" s="280">
        <v>0</v>
      </c>
      <c r="BP46" s="280">
        <v>0</v>
      </c>
      <c r="BQ46" s="280">
        <v>0</v>
      </c>
      <c r="BR46" s="280">
        <v>0</v>
      </c>
      <c r="BS46" s="280">
        <v>0</v>
      </c>
      <c r="BT46" s="280">
        <v>0</v>
      </c>
      <c r="BU46" s="280">
        <v>0</v>
      </c>
      <c r="BV46" s="280">
        <v>0</v>
      </c>
      <c r="BW46" s="280">
        <v>0</v>
      </c>
      <c r="BX46" s="280">
        <v>0</v>
      </c>
      <c r="BY46" s="280">
        <v>0</v>
      </c>
      <c r="BZ46" s="280">
        <v>0</v>
      </c>
      <c r="CA46" s="280">
        <v>0</v>
      </c>
      <c r="CB46" s="280">
        <v>0</v>
      </c>
      <c r="CC46" s="280">
        <v>0</v>
      </c>
      <c r="CD46" s="280">
        <v>0</v>
      </c>
      <c r="CE46" s="280">
        <v>0</v>
      </c>
      <c r="CF46" s="280">
        <v>0</v>
      </c>
      <c r="CG46" s="280">
        <v>0</v>
      </c>
      <c r="CH46" s="280">
        <v>0</v>
      </c>
      <c r="CI46" s="280">
        <v>0</v>
      </c>
      <c r="CJ46" s="280">
        <v>0</v>
      </c>
      <c r="CK46" s="280">
        <v>0</v>
      </c>
      <c r="CL46" s="280">
        <v>0</v>
      </c>
      <c r="CM46" s="280">
        <v>0</v>
      </c>
      <c r="CN46" s="280">
        <v>0</v>
      </c>
      <c r="CO46" s="280">
        <v>0</v>
      </c>
      <c r="CP46" s="280">
        <v>0</v>
      </c>
      <c r="CQ46" s="280">
        <v>0</v>
      </c>
      <c r="CR46" s="280">
        <v>0</v>
      </c>
      <c r="CS46" s="280">
        <v>0</v>
      </c>
      <c r="CT46" s="280">
        <v>0</v>
      </c>
      <c r="CU46" s="280">
        <v>0</v>
      </c>
      <c r="CV46" s="280">
        <v>0</v>
      </c>
      <c r="CW46" s="280">
        <v>0</v>
      </c>
      <c r="CX46" s="280">
        <v>0</v>
      </c>
      <c r="CY46" s="280">
        <v>0</v>
      </c>
      <c r="CZ46" s="280">
        <v>0</v>
      </c>
      <c r="DA46" s="280">
        <v>0</v>
      </c>
      <c r="DB46" s="280">
        <v>0</v>
      </c>
      <c r="DC46" s="280">
        <v>0</v>
      </c>
      <c r="DE46" s="71">
        <f>COUNTBLANK(H46:DC46)</f>
        <v>0</v>
      </c>
      <c r="DF46" s="71">
        <f t="shared" si="17"/>
        <v>0</v>
      </c>
      <c r="DG46" s="261">
        <f t="shared" ref="DG46:DG55" si="30">IF(ISNUMBER(E46),E46*100,0)</f>
        <v>21</v>
      </c>
      <c r="DH46" s="261">
        <v>0</v>
      </c>
    </row>
    <row r="47" spans="1:112" s="261" customFormat="1" ht="14.4">
      <c r="A47" s="210"/>
      <c r="B47" s="262" t="str">
        <f>$B$45&amp;"2."</f>
        <v>E.1.2.</v>
      </c>
      <c r="C47" s="274" t="s">
        <v>42</v>
      </c>
      <c r="D47" s="12"/>
      <c r="E47" s="332">
        <v>0.21</v>
      </c>
      <c r="F47" s="292">
        <f>H47+NPV(FD,I47:INDEX(I47:DC47,PAL))</f>
        <v>0</v>
      </c>
      <c r="G47" s="279">
        <f>SUMIF($H$5:$DC$5,"&lt;="&amp;PAL,$H47:$DC47)</f>
        <v>0</v>
      </c>
      <c r="H47" s="280">
        <v>0</v>
      </c>
      <c r="I47" s="280">
        <v>0</v>
      </c>
      <c r="J47" s="280">
        <v>0</v>
      </c>
      <c r="K47" s="280">
        <v>0</v>
      </c>
      <c r="L47" s="280">
        <v>0</v>
      </c>
      <c r="M47" s="280">
        <v>0</v>
      </c>
      <c r="N47" s="280">
        <v>0</v>
      </c>
      <c r="O47" s="280">
        <v>0</v>
      </c>
      <c r="P47" s="280">
        <v>0</v>
      </c>
      <c r="Q47" s="280">
        <v>0</v>
      </c>
      <c r="R47" s="280">
        <v>0</v>
      </c>
      <c r="S47" s="280">
        <v>0</v>
      </c>
      <c r="T47" s="280">
        <v>0</v>
      </c>
      <c r="U47" s="280">
        <v>0</v>
      </c>
      <c r="V47" s="280">
        <v>0</v>
      </c>
      <c r="W47" s="280">
        <v>0</v>
      </c>
      <c r="X47" s="280">
        <v>0</v>
      </c>
      <c r="Y47" s="280">
        <v>0</v>
      </c>
      <c r="Z47" s="280">
        <v>0</v>
      </c>
      <c r="AA47" s="280">
        <v>0</v>
      </c>
      <c r="AB47" s="280">
        <v>0</v>
      </c>
      <c r="AC47" s="280">
        <v>0</v>
      </c>
      <c r="AD47" s="280">
        <v>0</v>
      </c>
      <c r="AE47" s="280">
        <v>0</v>
      </c>
      <c r="AF47" s="280">
        <v>0</v>
      </c>
      <c r="AG47" s="280">
        <v>0</v>
      </c>
      <c r="AH47" s="280">
        <v>0</v>
      </c>
      <c r="AI47" s="280">
        <v>0</v>
      </c>
      <c r="AJ47" s="280">
        <v>0</v>
      </c>
      <c r="AK47" s="280">
        <v>0</v>
      </c>
      <c r="AL47" s="280">
        <v>0</v>
      </c>
      <c r="AM47" s="280">
        <v>0</v>
      </c>
      <c r="AN47" s="280">
        <v>0</v>
      </c>
      <c r="AO47" s="280">
        <v>0</v>
      </c>
      <c r="AP47" s="280">
        <v>0</v>
      </c>
      <c r="AQ47" s="280">
        <v>0</v>
      </c>
      <c r="AR47" s="280">
        <v>0</v>
      </c>
      <c r="AS47" s="280">
        <v>0</v>
      </c>
      <c r="AT47" s="280">
        <v>0</v>
      </c>
      <c r="AU47" s="280">
        <v>0</v>
      </c>
      <c r="AV47" s="280">
        <v>0</v>
      </c>
      <c r="AW47" s="280">
        <v>0</v>
      </c>
      <c r="AX47" s="280">
        <v>0</v>
      </c>
      <c r="AY47" s="280">
        <v>0</v>
      </c>
      <c r="AZ47" s="280">
        <v>0</v>
      </c>
      <c r="BA47" s="280">
        <v>0</v>
      </c>
      <c r="BB47" s="280">
        <v>0</v>
      </c>
      <c r="BC47" s="280">
        <v>0</v>
      </c>
      <c r="BD47" s="280">
        <v>0</v>
      </c>
      <c r="BE47" s="280">
        <v>0</v>
      </c>
      <c r="BF47" s="280">
        <v>0</v>
      </c>
      <c r="BG47" s="280">
        <v>0</v>
      </c>
      <c r="BH47" s="280">
        <v>0</v>
      </c>
      <c r="BI47" s="280">
        <v>0</v>
      </c>
      <c r="BJ47" s="280">
        <v>0</v>
      </c>
      <c r="BK47" s="280">
        <v>0</v>
      </c>
      <c r="BL47" s="280">
        <v>0</v>
      </c>
      <c r="BM47" s="280">
        <v>0</v>
      </c>
      <c r="BN47" s="280">
        <v>0</v>
      </c>
      <c r="BO47" s="280">
        <v>0</v>
      </c>
      <c r="BP47" s="280">
        <v>0</v>
      </c>
      <c r="BQ47" s="280">
        <v>0</v>
      </c>
      <c r="BR47" s="280">
        <v>0</v>
      </c>
      <c r="BS47" s="280">
        <v>0</v>
      </c>
      <c r="BT47" s="280">
        <v>0</v>
      </c>
      <c r="BU47" s="280">
        <v>0</v>
      </c>
      <c r="BV47" s="280">
        <v>0</v>
      </c>
      <c r="BW47" s="280">
        <v>0</v>
      </c>
      <c r="BX47" s="280">
        <v>0</v>
      </c>
      <c r="BY47" s="280">
        <v>0</v>
      </c>
      <c r="BZ47" s="280">
        <v>0</v>
      </c>
      <c r="CA47" s="280">
        <v>0</v>
      </c>
      <c r="CB47" s="280">
        <v>0</v>
      </c>
      <c r="CC47" s="280">
        <v>0</v>
      </c>
      <c r="CD47" s="280">
        <v>0</v>
      </c>
      <c r="CE47" s="280">
        <v>0</v>
      </c>
      <c r="CF47" s="280">
        <v>0</v>
      </c>
      <c r="CG47" s="280">
        <v>0</v>
      </c>
      <c r="CH47" s="280">
        <v>0</v>
      </c>
      <c r="CI47" s="280">
        <v>0</v>
      </c>
      <c r="CJ47" s="280">
        <v>0</v>
      </c>
      <c r="CK47" s="280">
        <v>0</v>
      </c>
      <c r="CL47" s="280">
        <v>0</v>
      </c>
      <c r="CM47" s="280">
        <v>0</v>
      </c>
      <c r="CN47" s="280">
        <v>0</v>
      </c>
      <c r="CO47" s="280">
        <v>0</v>
      </c>
      <c r="CP47" s="280">
        <v>0</v>
      </c>
      <c r="CQ47" s="280">
        <v>0</v>
      </c>
      <c r="CR47" s="280">
        <v>0</v>
      </c>
      <c r="CS47" s="280">
        <v>0</v>
      </c>
      <c r="CT47" s="280">
        <v>0</v>
      </c>
      <c r="CU47" s="280">
        <v>0</v>
      </c>
      <c r="CV47" s="280">
        <v>0</v>
      </c>
      <c r="CW47" s="280">
        <v>0</v>
      </c>
      <c r="CX47" s="280">
        <v>0</v>
      </c>
      <c r="CY47" s="280">
        <v>0</v>
      </c>
      <c r="CZ47" s="280">
        <v>0</v>
      </c>
      <c r="DA47" s="280">
        <v>0</v>
      </c>
      <c r="DB47" s="280">
        <v>0</v>
      </c>
      <c r="DC47" s="280">
        <v>0</v>
      </c>
      <c r="DE47" s="71">
        <f t="shared" ref="DE47:DE55" si="31">COUNTBLANK(H47:DC47)</f>
        <v>0</v>
      </c>
      <c r="DF47" s="71">
        <f t="shared" si="17"/>
        <v>0</v>
      </c>
      <c r="DG47" s="261">
        <f t="shared" si="30"/>
        <v>21</v>
      </c>
      <c r="DH47" s="261">
        <v>0</v>
      </c>
    </row>
    <row r="48" spans="1:112" s="261" customFormat="1" ht="14.4">
      <c r="A48" s="210"/>
      <c r="B48" s="262" t="str">
        <f>$B$45&amp;"3."</f>
        <v>E.1.3.</v>
      </c>
      <c r="C48" s="274" t="s">
        <v>42</v>
      </c>
      <c r="D48" s="12"/>
      <c r="E48" s="332">
        <v>0.21</v>
      </c>
      <c r="F48" s="292">
        <f>H48+NPV(FD,I48:INDEX(I48:DC48,PAL))</f>
        <v>0</v>
      </c>
      <c r="G48" s="279">
        <f>SUMIF($H$5:$DC$5,"&lt;="&amp;PAL,$H48:$DC48)</f>
        <v>0</v>
      </c>
      <c r="H48" s="280">
        <v>0</v>
      </c>
      <c r="I48" s="280">
        <v>0</v>
      </c>
      <c r="J48" s="280">
        <v>0</v>
      </c>
      <c r="K48" s="280">
        <v>0</v>
      </c>
      <c r="L48" s="280">
        <v>0</v>
      </c>
      <c r="M48" s="280">
        <v>0</v>
      </c>
      <c r="N48" s="280">
        <v>0</v>
      </c>
      <c r="O48" s="280">
        <v>0</v>
      </c>
      <c r="P48" s="280">
        <v>0</v>
      </c>
      <c r="Q48" s="280">
        <v>0</v>
      </c>
      <c r="R48" s="280">
        <v>0</v>
      </c>
      <c r="S48" s="280">
        <v>0</v>
      </c>
      <c r="T48" s="280">
        <v>0</v>
      </c>
      <c r="U48" s="280">
        <v>0</v>
      </c>
      <c r="V48" s="280">
        <v>0</v>
      </c>
      <c r="W48" s="280">
        <v>0</v>
      </c>
      <c r="X48" s="280">
        <v>0</v>
      </c>
      <c r="Y48" s="280">
        <v>0</v>
      </c>
      <c r="Z48" s="280">
        <v>0</v>
      </c>
      <c r="AA48" s="280">
        <v>0</v>
      </c>
      <c r="AB48" s="280">
        <v>0</v>
      </c>
      <c r="AC48" s="280">
        <v>0</v>
      </c>
      <c r="AD48" s="280">
        <v>0</v>
      </c>
      <c r="AE48" s="280">
        <v>0</v>
      </c>
      <c r="AF48" s="280">
        <v>0</v>
      </c>
      <c r="AG48" s="280">
        <v>0</v>
      </c>
      <c r="AH48" s="280">
        <v>0</v>
      </c>
      <c r="AI48" s="280">
        <v>0</v>
      </c>
      <c r="AJ48" s="280">
        <v>0</v>
      </c>
      <c r="AK48" s="280">
        <v>0</v>
      </c>
      <c r="AL48" s="280">
        <v>0</v>
      </c>
      <c r="AM48" s="280">
        <v>0</v>
      </c>
      <c r="AN48" s="280">
        <v>0</v>
      </c>
      <c r="AO48" s="280">
        <v>0</v>
      </c>
      <c r="AP48" s="280">
        <v>0</v>
      </c>
      <c r="AQ48" s="280">
        <v>0</v>
      </c>
      <c r="AR48" s="280">
        <v>0</v>
      </c>
      <c r="AS48" s="280">
        <v>0</v>
      </c>
      <c r="AT48" s="280">
        <v>0</v>
      </c>
      <c r="AU48" s="280">
        <v>0</v>
      </c>
      <c r="AV48" s="280">
        <v>0</v>
      </c>
      <c r="AW48" s="280">
        <v>0</v>
      </c>
      <c r="AX48" s="280">
        <v>0</v>
      </c>
      <c r="AY48" s="280">
        <v>0</v>
      </c>
      <c r="AZ48" s="280">
        <v>0</v>
      </c>
      <c r="BA48" s="280">
        <v>0</v>
      </c>
      <c r="BB48" s="280">
        <v>0</v>
      </c>
      <c r="BC48" s="280">
        <v>0</v>
      </c>
      <c r="BD48" s="280">
        <v>0</v>
      </c>
      <c r="BE48" s="280">
        <v>0</v>
      </c>
      <c r="BF48" s="280">
        <v>0</v>
      </c>
      <c r="BG48" s="280">
        <v>0</v>
      </c>
      <c r="BH48" s="280">
        <v>0</v>
      </c>
      <c r="BI48" s="280">
        <v>0</v>
      </c>
      <c r="BJ48" s="280">
        <v>0</v>
      </c>
      <c r="BK48" s="280">
        <v>0</v>
      </c>
      <c r="BL48" s="280">
        <v>0</v>
      </c>
      <c r="BM48" s="280">
        <v>0</v>
      </c>
      <c r="BN48" s="280">
        <v>0</v>
      </c>
      <c r="BO48" s="280">
        <v>0</v>
      </c>
      <c r="BP48" s="280">
        <v>0</v>
      </c>
      <c r="BQ48" s="280">
        <v>0</v>
      </c>
      <c r="BR48" s="280">
        <v>0</v>
      </c>
      <c r="BS48" s="280">
        <v>0</v>
      </c>
      <c r="BT48" s="280">
        <v>0</v>
      </c>
      <c r="BU48" s="280">
        <v>0</v>
      </c>
      <c r="BV48" s="280">
        <v>0</v>
      </c>
      <c r="BW48" s="280">
        <v>0</v>
      </c>
      <c r="BX48" s="280">
        <v>0</v>
      </c>
      <c r="BY48" s="280">
        <v>0</v>
      </c>
      <c r="BZ48" s="280">
        <v>0</v>
      </c>
      <c r="CA48" s="280">
        <v>0</v>
      </c>
      <c r="CB48" s="280">
        <v>0</v>
      </c>
      <c r="CC48" s="280">
        <v>0</v>
      </c>
      <c r="CD48" s="280">
        <v>0</v>
      </c>
      <c r="CE48" s="280">
        <v>0</v>
      </c>
      <c r="CF48" s="280">
        <v>0</v>
      </c>
      <c r="CG48" s="280">
        <v>0</v>
      </c>
      <c r="CH48" s="280">
        <v>0</v>
      </c>
      <c r="CI48" s="280">
        <v>0</v>
      </c>
      <c r="CJ48" s="280">
        <v>0</v>
      </c>
      <c r="CK48" s="280">
        <v>0</v>
      </c>
      <c r="CL48" s="280">
        <v>0</v>
      </c>
      <c r="CM48" s="280">
        <v>0</v>
      </c>
      <c r="CN48" s="280">
        <v>0</v>
      </c>
      <c r="CO48" s="280">
        <v>0</v>
      </c>
      <c r="CP48" s="280">
        <v>0</v>
      </c>
      <c r="CQ48" s="280">
        <v>0</v>
      </c>
      <c r="CR48" s="280">
        <v>0</v>
      </c>
      <c r="CS48" s="280">
        <v>0</v>
      </c>
      <c r="CT48" s="280">
        <v>0</v>
      </c>
      <c r="CU48" s="280">
        <v>0</v>
      </c>
      <c r="CV48" s="280">
        <v>0</v>
      </c>
      <c r="CW48" s="280">
        <v>0</v>
      </c>
      <c r="CX48" s="280">
        <v>0</v>
      </c>
      <c r="CY48" s="280">
        <v>0</v>
      </c>
      <c r="CZ48" s="280">
        <v>0</v>
      </c>
      <c r="DA48" s="280">
        <v>0</v>
      </c>
      <c r="DB48" s="280">
        <v>0</v>
      </c>
      <c r="DC48" s="280">
        <v>0</v>
      </c>
      <c r="DE48" s="71">
        <f t="shared" si="31"/>
        <v>0</v>
      </c>
      <c r="DF48" s="71">
        <f t="shared" si="17"/>
        <v>0</v>
      </c>
      <c r="DG48" s="261">
        <f t="shared" si="30"/>
        <v>21</v>
      </c>
      <c r="DH48" s="261">
        <v>0</v>
      </c>
    </row>
    <row r="49" spans="1:112" s="261" customFormat="1" ht="14.4">
      <c r="A49" s="210"/>
      <c r="B49" s="262" t="str">
        <f>$B$45&amp;"4."</f>
        <v>E.1.4.</v>
      </c>
      <c r="C49" s="274" t="s">
        <v>42</v>
      </c>
      <c r="D49" s="12"/>
      <c r="E49" s="332">
        <v>0.21</v>
      </c>
      <c r="F49" s="292">
        <f>H49+NPV(FD,I49:INDEX(I49:DC49,PAL))</f>
        <v>0</v>
      </c>
      <c r="G49" s="279">
        <f>SUMIF($H$5:$DC$5,"&lt;="&amp;PAL,$H49:$DC49)</f>
        <v>0</v>
      </c>
      <c r="H49" s="280">
        <v>0</v>
      </c>
      <c r="I49" s="280">
        <v>0</v>
      </c>
      <c r="J49" s="280">
        <v>0</v>
      </c>
      <c r="K49" s="280">
        <v>0</v>
      </c>
      <c r="L49" s="280">
        <v>0</v>
      </c>
      <c r="M49" s="280">
        <v>0</v>
      </c>
      <c r="N49" s="280">
        <v>0</v>
      </c>
      <c r="O49" s="280">
        <v>0</v>
      </c>
      <c r="P49" s="280">
        <v>0</v>
      </c>
      <c r="Q49" s="280">
        <v>0</v>
      </c>
      <c r="R49" s="280">
        <v>0</v>
      </c>
      <c r="S49" s="280">
        <v>0</v>
      </c>
      <c r="T49" s="280">
        <v>0</v>
      </c>
      <c r="U49" s="280">
        <v>0</v>
      </c>
      <c r="V49" s="280">
        <v>0</v>
      </c>
      <c r="W49" s="280">
        <v>0</v>
      </c>
      <c r="X49" s="280">
        <v>0</v>
      </c>
      <c r="Y49" s="280">
        <v>0</v>
      </c>
      <c r="Z49" s="280">
        <v>0</v>
      </c>
      <c r="AA49" s="280">
        <v>0</v>
      </c>
      <c r="AB49" s="280">
        <v>0</v>
      </c>
      <c r="AC49" s="280">
        <v>0</v>
      </c>
      <c r="AD49" s="280">
        <v>0</v>
      </c>
      <c r="AE49" s="280">
        <v>0</v>
      </c>
      <c r="AF49" s="280">
        <v>0</v>
      </c>
      <c r="AG49" s="280">
        <v>0</v>
      </c>
      <c r="AH49" s="280">
        <v>0</v>
      </c>
      <c r="AI49" s="280">
        <v>0</v>
      </c>
      <c r="AJ49" s="280">
        <v>0</v>
      </c>
      <c r="AK49" s="280">
        <v>0</v>
      </c>
      <c r="AL49" s="280">
        <v>0</v>
      </c>
      <c r="AM49" s="280">
        <v>0</v>
      </c>
      <c r="AN49" s="280">
        <v>0</v>
      </c>
      <c r="AO49" s="280">
        <v>0</v>
      </c>
      <c r="AP49" s="280">
        <v>0</v>
      </c>
      <c r="AQ49" s="280">
        <v>0</v>
      </c>
      <c r="AR49" s="280">
        <v>0</v>
      </c>
      <c r="AS49" s="280">
        <v>0</v>
      </c>
      <c r="AT49" s="280">
        <v>0</v>
      </c>
      <c r="AU49" s="280">
        <v>0</v>
      </c>
      <c r="AV49" s="280">
        <v>0</v>
      </c>
      <c r="AW49" s="280">
        <v>0</v>
      </c>
      <c r="AX49" s="280">
        <v>0</v>
      </c>
      <c r="AY49" s="280">
        <v>0</v>
      </c>
      <c r="AZ49" s="280">
        <v>0</v>
      </c>
      <c r="BA49" s="280">
        <v>0</v>
      </c>
      <c r="BB49" s="280">
        <v>0</v>
      </c>
      <c r="BC49" s="280">
        <v>0</v>
      </c>
      <c r="BD49" s="280">
        <v>0</v>
      </c>
      <c r="BE49" s="280">
        <v>0</v>
      </c>
      <c r="BF49" s="280">
        <v>0</v>
      </c>
      <c r="BG49" s="280">
        <v>0</v>
      </c>
      <c r="BH49" s="280">
        <v>0</v>
      </c>
      <c r="BI49" s="280">
        <v>0</v>
      </c>
      <c r="BJ49" s="280">
        <v>0</v>
      </c>
      <c r="BK49" s="280">
        <v>0</v>
      </c>
      <c r="BL49" s="280">
        <v>0</v>
      </c>
      <c r="BM49" s="280">
        <v>0</v>
      </c>
      <c r="BN49" s="280">
        <v>0</v>
      </c>
      <c r="BO49" s="280">
        <v>0</v>
      </c>
      <c r="BP49" s="280">
        <v>0</v>
      </c>
      <c r="BQ49" s="280">
        <v>0</v>
      </c>
      <c r="BR49" s="280">
        <v>0</v>
      </c>
      <c r="BS49" s="280">
        <v>0</v>
      </c>
      <c r="BT49" s="280">
        <v>0</v>
      </c>
      <c r="BU49" s="280">
        <v>0</v>
      </c>
      <c r="BV49" s="280">
        <v>0</v>
      </c>
      <c r="BW49" s="280">
        <v>0</v>
      </c>
      <c r="BX49" s="280">
        <v>0</v>
      </c>
      <c r="BY49" s="280">
        <v>0</v>
      </c>
      <c r="BZ49" s="280">
        <v>0</v>
      </c>
      <c r="CA49" s="280">
        <v>0</v>
      </c>
      <c r="CB49" s="280">
        <v>0</v>
      </c>
      <c r="CC49" s="280">
        <v>0</v>
      </c>
      <c r="CD49" s="280">
        <v>0</v>
      </c>
      <c r="CE49" s="280">
        <v>0</v>
      </c>
      <c r="CF49" s="280">
        <v>0</v>
      </c>
      <c r="CG49" s="280">
        <v>0</v>
      </c>
      <c r="CH49" s="280">
        <v>0</v>
      </c>
      <c r="CI49" s="280">
        <v>0</v>
      </c>
      <c r="CJ49" s="280">
        <v>0</v>
      </c>
      <c r="CK49" s="280">
        <v>0</v>
      </c>
      <c r="CL49" s="280">
        <v>0</v>
      </c>
      <c r="CM49" s="280">
        <v>0</v>
      </c>
      <c r="CN49" s="280">
        <v>0</v>
      </c>
      <c r="CO49" s="280">
        <v>0</v>
      </c>
      <c r="CP49" s="280">
        <v>0</v>
      </c>
      <c r="CQ49" s="280">
        <v>0</v>
      </c>
      <c r="CR49" s="280">
        <v>0</v>
      </c>
      <c r="CS49" s="280">
        <v>0</v>
      </c>
      <c r="CT49" s="280">
        <v>0</v>
      </c>
      <c r="CU49" s="280">
        <v>0</v>
      </c>
      <c r="CV49" s="280">
        <v>0</v>
      </c>
      <c r="CW49" s="280">
        <v>0</v>
      </c>
      <c r="CX49" s="280">
        <v>0</v>
      </c>
      <c r="CY49" s="280">
        <v>0</v>
      </c>
      <c r="CZ49" s="280">
        <v>0</v>
      </c>
      <c r="DA49" s="280">
        <v>0</v>
      </c>
      <c r="DB49" s="280">
        <v>0</v>
      </c>
      <c r="DC49" s="280">
        <v>0</v>
      </c>
      <c r="DE49" s="71">
        <f t="shared" si="31"/>
        <v>0</v>
      </c>
      <c r="DF49" s="71">
        <f t="shared" si="17"/>
        <v>0</v>
      </c>
      <c r="DG49" s="261">
        <f t="shared" si="30"/>
        <v>21</v>
      </c>
      <c r="DH49" s="261">
        <v>0</v>
      </c>
    </row>
    <row r="50" spans="1:112" s="261" customFormat="1" ht="14.4">
      <c r="A50" s="210"/>
      <c r="B50" s="262" t="str">
        <f>$B$45&amp;"5."</f>
        <v>E.1.5.</v>
      </c>
      <c r="C50" s="274" t="s">
        <v>42</v>
      </c>
      <c r="D50" s="12"/>
      <c r="E50" s="332">
        <v>0.21</v>
      </c>
      <c r="F50" s="292">
        <f>H50+NPV(FD,I50:INDEX(I50:DC50,PAL))</f>
        <v>0</v>
      </c>
      <c r="G50" s="279">
        <f>SUMIF($H$5:$DC$5,"&lt;="&amp;PAL,$H50:$DC50)</f>
        <v>0</v>
      </c>
      <c r="H50" s="280">
        <v>0</v>
      </c>
      <c r="I50" s="280">
        <v>0</v>
      </c>
      <c r="J50" s="280">
        <v>0</v>
      </c>
      <c r="K50" s="280">
        <v>0</v>
      </c>
      <c r="L50" s="280">
        <v>0</v>
      </c>
      <c r="M50" s="280">
        <v>0</v>
      </c>
      <c r="N50" s="280">
        <v>0</v>
      </c>
      <c r="O50" s="280">
        <v>0</v>
      </c>
      <c r="P50" s="280">
        <v>0</v>
      </c>
      <c r="Q50" s="280">
        <v>0</v>
      </c>
      <c r="R50" s="280">
        <v>0</v>
      </c>
      <c r="S50" s="280">
        <v>0</v>
      </c>
      <c r="T50" s="280">
        <v>0</v>
      </c>
      <c r="U50" s="280">
        <v>0</v>
      </c>
      <c r="V50" s="280">
        <v>0</v>
      </c>
      <c r="W50" s="280">
        <v>0</v>
      </c>
      <c r="X50" s="280">
        <v>0</v>
      </c>
      <c r="Y50" s="280">
        <v>0</v>
      </c>
      <c r="Z50" s="280">
        <v>0</v>
      </c>
      <c r="AA50" s="280">
        <v>0</v>
      </c>
      <c r="AB50" s="280">
        <v>0</v>
      </c>
      <c r="AC50" s="280">
        <v>0</v>
      </c>
      <c r="AD50" s="280">
        <v>0</v>
      </c>
      <c r="AE50" s="280">
        <v>0</v>
      </c>
      <c r="AF50" s="280">
        <v>0</v>
      </c>
      <c r="AG50" s="280">
        <v>0</v>
      </c>
      <c r="AH50" s="280">
        <v>0</v>
      </c>
      <c r="AI50" s="280">
        <v>0</v>
      </c>
      <c r="AJ50" s="280">
        <v>0</v>
      </c>
      <c r="AK50" s="280">
        <v>0</v>
      </c>
      <c r="AL50" s="280">
        <v>0</v>
      </c>
      <c r="AM50" s="280">
        <v>0</v>
      </c>
      <c r="AN50" s="280">
        <v>0</v>
      </c>
      <c r="AO50" s="280">
        <v>0</v>
      </c>
      <c r="AP50" s="280">
        <v>0</v>
      </c>
      <c r="AQ50" s="280">
        <v>0</v>
      </c>
      <c r="AR50" s="280">
        <v>0</v>
      </c>
      <c r="AS50" s="280">
        <v>0</v>
      </c>
      <c r="AT50" s="280">
        <v>0</v>
      </c>
      <c r="AU50" s="280">
        <v>0</v>
      </c>
      <c r="AV50" s="280">
        <v>0</v>
      </c>
      <c r="AW50" s="280">
        <v>0</v>
      </c>
      <c r="AX50" s="280">
        <v>0</v>
      </c>
      <c r="AY50" s="280">
        <v>0</v>
      </c>
      <c r="AZ50" s="280">
        <v>0</v>
      </c>
      <c r="BA50" s="280">
        <v>0</v>
      </c>
      <c r="BB50" s="280">
        <v>0</v>
      </c>
      <c r="BC50" s="280">
        <v>0</v>
      </c>
      <c r="BD50" s="280">
        <v>0</v>
      </c>
      <c r="BE50" s="280">
        <v>0</v>
      </c>
      <c r="BF50" s="280">
        <v>0</v>
      </c>
      <c r="BG50" s="280">
        <v>0</v>
      </c>
      <c r="BH50" s="280">
        <v>0</v>
      </c>
      <c r="BI50" s="280">
        <v>0</v>
      </c>
      <c r="BJ50" s="280">
        <v>0</v>
      </c>
      <c r="BK50" s="280">
        <v>0</v>
      </c>
      <c r="BL50" s="280">
        <v>0</v>
      </c>
      <c r="BM50" s="280">
        <v>0</v>
      </c>
      <c r="BN50" s="280">
        <v>0</v>
      </c>
      <c r="BO50" s="280">
        <v>0</v>
      </c>
      <c r="BP50" s="280">
        <v>0</v>
      </c>
      <c r="BQ50" s="280">
        <v>0</v>
      </c>
      <c r="BR50" s="280">
        <v>0</v>
      </c>
      <c r="BS50" s="280">
        <v>0</v>
      </c>
      <c r="BT50" s="280">
        <v>0</v>
      </c>
      <c r="BU50" s="280">
        <v>0</v>
      </c>
      <c r="BV50" s="280">
        <v>0</v>
      </c>
      <c r="BW50" s="280">
        <v>0</v>
      </c>
      <c r="BX50" s="280">
        <v>0</v>
      </c>
      <c r="BY50" s="280">
        <v>0</v>
      </c>
      <c r="BZ50" s="280">
        <v>0</v>
      </c>
      <c r="CA50" s="280">
        <v>0</v>
      </c>
      <c r="CB50" s="280">
        <v>0</v>
      </c>
      <c r="CC50" s="280">
        <v>0</v>
      </c>
      <c r="CD50" s="280">
        <v>0</v>
      </c>
      <c r="CE50" s="280">
        <v>0</v>
      </c>
      <c r="CF50" s="280">
        <v>0</v>
      </c>
      <c r="CG50" s="280">
        <v>0</v>
      </c>
      <c r="CH50" s="280">
        <v>0</v>
      </c>
      <c r="CI50" s="280">
        <v>0</v>
      </c>
      <c r="CJ50" s="280">
        <v>0</v>
      </c>
      <c r="CK50" s="280">
        <v>0</v>
      </c>
      <c r="CL50" s="280">
        <v>0</v>
      </c>
      <c r="CM50" s="280">
        <v>0</v>
      </c>
      <c r="CN50" s="280">
        <v>0</v>
      </c>
      <c r="CO50" s="280">
        <v>0</v>
      </c>
      <c r="CP50" s="280">
        <v>0</v>
      </c>
      <c r="CQ50" s="280">
        <v>0</v>
      </c>
      <c r="CR50" s="280">
        <v>0</v>
      </c>
      <c r="CS50" s="280">
        <v>0</v>
      </c>
      <c r="CT50" s="280">
        <v>0</v>
      </c>
      <c r="CU50" s="280">
        <v>0</v>
      </c>
      <c r="CV50" s="280">
        <v>0</v>
      </c>
      <c r="CW50" s="280">
        <v>0</v>
      </c>
      <c r="CX50" s="280">
        <v>0</v>
      </c>
      <c r="CY50" s="280">
        <v>0</v>
      </c>
      <c r="CZ50" s="280">
        <v>0</v>
      </c>
      <c r="DA50" s="280">
        <v>0</v>
      </c>
      <c r="DB50" s="280">
        <v>0</v>
      </c>
      <c r="DC50" s="280">
        <v>0</v>
      </c>
      <c r="DE50" s="71">
        <f t="shared" si="31"/>
        <v>0</v>
      </c>
      <c r="DF50" s="71">
        <f t="shared" si="17"/>
        <v>0</v>
      </c>
      <c r="DG50" s="261">
        <f t="shared" si="30"/>
        <v>21</v>
      </c>
      <c r="DH50" s="261">
        <v>0</v>
      </c>
    </row>
    <row r="51" spans="1:112" s="261" customFormat="1" ht="14.4">
      <c r="A51" s="210"/>
      <c r="B51" s="262" t="str">
        <f>$B$45&amp;"6."</f>
        <v>E.1.6.</v>
      </c>
      <c r="C51" s="274" t="s">
        <v>42</v>
      </c>
      <c r="D51" s="12"/>
      <c r="E51" s="332">
        <v>0.21</v>
      </c>
      <c r="F51" s="292">
        <f>H51+NPV(FD,I51:INDEX(I51:DC51,PAL))</f>
        <v>0</v>
      </c>
      <c r="G51" s="279">
        <f>SUMIF($H$5:$DC$5,"&lt;="&amp;PAL,$H51:$DC51)</f>
        <v>0</v>
      </c>
      <c r="H51" s="280">
        <v>0</v>
      </c>
      <c r="I51" s="280">
        <v>0</v>
      </c>
      <c r="J51" s="280">
        <v>0</v>
      </c>
      <c r="K51" s="280">
        <v>0</v>
      </c>
      <c r="L51" s="280">
        <v>0</v>
      </c>
      <c r="M51" s="280">
        <v>0</v>
      </c>
      <c r="N51" s="280">
        <v>0</v>
      </c>
      <c r="O51" s="280">
        <v>0</v>
      </c>
      <c r="P51" s="280">
        <v>0</v>
      </c>
      <c r="Q51" s="280">
        <v>0</v>
      </c>
      <c r="R51" s="280">
        <v>0</v>
      </c>
      <c r="S51" s="280">
        <v>0</v>
      </c>
      <c r="T51" s="280">
        <v>0</v>
      </c>
      <c r="U51" s="280">
        <v>0</v>
      </c>
      <c r="V51" s="280">
        <v>0</v>
      </c>
      <c r="W51" s="280">
        <v>0</v>
      </c>
      <c r="X51" s="280">
        <v>0</v>
      </c>
      <c r="Y51" s="280">
        <v>0</v>
      </c>
      <c r="Z51" s="280">
        <v>0</v>
      </c>
      <c r="AA51" s="280">
        <v>0</v>
      </c>
      <c r="AB51" s="280">
        <v>0</v>
      </c>
      <c r="AC51" s="280">
        <v>0</v>
      </c>
      <c r="AD51" s="280">
        <v>0</v>
      </c>
      <c r="AE51" s="280">
        <v>0</v>
      </c>
      <c r="AF51" s="280">
        <v>0</v>
      </c>
      <c r="AG51" s="280">
        <v>0</v>
      </c>
      <c r="AH51" s="280">
        <v>0</v>
      </c>
      <c r="AI51" s="280">
        <v>0</v>
      </c>
      <c r="AJ51" s="280">
        <v>0</v>
      </c>
      <c r="AK51" s="280">
        <v>0</v>
      </c>
      <c r="AL51" s="280">
        <v>0</v>
      </c>
      <c r="AM51" s="280">
        <v>0</v>
      </c>
      <c r="AN51" s="280">
        <v>0</v>
      </c>
      <c r="AO51" s="280">
        <v>0</v>
      </c>
      <c r="AP51" s="280">
        <v>0</v>
      </c>
      <c r="AQ51" s="280">
        <v>0</v>
      </c>
      <c r="AR51" s="280">
        <v>0</v>
      </c>
      <c r="AS51" s="280">
        <v>0</v>
      </c>
      <c r="AT51" s="280">
        <v>0</v>
      </c>
      <c r="AU51" s="280">
        <v>0</v>
      </c>
      <c r="AV51" s="280">
        <v>0</v>
      </c>
      <c r="AW51" s="280">
        <v>0</v>
      </c>
      <c r="AX51" s="280">
        <v>0</v>
      </c>
      <c r="AY51" s="280">
        <v>0</v>
      </c>
      <c r="AZ51" s="280">
        <v>0</v>
      </c>
      <c r="BA51" s="280">
        <v>0</v>
      </c>
      <c r="BB51" s="280">
        <v>0</v>
      </c>
      <c r="BC51" s="280">
        <v>0</v>
      </c>
      <c r="BD51" s="280">
        <v>0</v>
      </c>
      <c r="BE51" s="280">
        <v>0</v>
      </c>
      <c r="BF51" s="280">
        <v>0</v>
      </c>
      <c r="BG51" s="280">
        <v>0</v>
      </c>
      <c r="BH51" s="280">
        <v>0</v>
      </c>
      <c r="BI51" s="280">
        <v>0</v>
      </c>
      <c r="BJ51" s="280">
        <v>0</v>
      </c>
      <c r="BK51" s="280">
        <v>0</v>
      </c>
      <c r="BL51" s="280">
        <v>0</v>
      </c>
      <c r="BM51" s="280">
        <v>0</v>
      </c>
      <c r="BN51" s="280">
        <v>0</v>
      </c>
      <c r="BO51" s="280">
        <v>0</v>
      </c>
      <c r="BP51" s="280">
        <v>0</v>
      </c>
      <c r="BQ51" s="280">
        <v>0</v>
      </c>
      <c r="BR51" s="280">
        <v>0</v>
      </c>
      <c r="BS51" s="280">
        <v>0</v>
      </c>
      <c r="BT51" s="280">
        <v>0</v>
      </c>
      <c r="BU51" s="280">
        <v>0</v>
      </c>
      <c r="BV51" s="280">
        <v>0</v>
      </c>
      <c r="BW51" s="280">
        <v>0</v>
      </c>
      <c r="BX51" s="280">
        <v>0</v>
      </c>
      <c r="BY51" s="280">
        <v>0</v>
      </c>
      <c r="BZ51" s="280">
        <v>0</v>
      </c>
      <c r="CA51" s="280">
        <v>0</v>
      </c>
      <c r="CB51" s="280">
        <v>0</v>
      </c>
      <c r="CC51" s="280">
        <v>0</v>
      </c>
      <c r="CD51" s="280">
        <v>0</v>
      </c>
      <c r="CE51" s="280">
        <v>0</v>
      </c>
      <c r="CF51" s="280">
        <v>0</v>
      </c>
      <c r="CG51" s="280">
        <v>0</v>
      </c>
      <c r="CH51" s="280">
        <v>0</v>
      </c>
      <c r="CI51" s="280">
        <v>0</v>
      </c>
      <c r="CJ51" s="280">
        <v>0</v>
      </c>
      <c r="CK51" s="280">
        <v>0</v>
      </c>
      <c r="CL51" s="280">
        <v>0</v>
      </c>
      <c r="CM51" s="280">
        <v>0</v>
      </c>
      <c r="CN51" s="280">
        <v>0</v>
      </c>
      <c r="CO51" s="280">
        <v>0</v>
      </c>
      <c r="CP51" s="280">
        <v>0</v>
      </c>
      <c r="CQ51" s="280">
        <v>0</v>
      </c>
      <c r="CR51" s="280">
        <v>0</v>
      </c>
      <c r="CS51" s="280">
        <v>0</v>
      </c>
      <c r="CT51" s="280">
        <v>0</v>
      </c>
      <c r="CU51" s="280">
        <v>0</v>
      </c>
      <c r="CV51" s="280">
        <v>0</v>
      </c>
      <c r="CW51" s="280">
        <v>0</v>
      </c>
      <c r="CX51" s="280">
        <v>0</v>
      </c>
      <c r="CY51" s="280">
        <v>0</v>
      </c>
      <c r="CZ51" s="280">
        <v>0</v>
      </c>
      <c r="DA51" s="280">
        <v>0</v>
      </c>
      <c r="DB51" s="280">
        <v>0</v>
      </c>
      <c r="DC51" s="280">
        <v>0</v>
      </c>
      <c r="DE51" s="71">
        <f t="shared" si="31"/>
        <v>0</v>
      </c>
      <c r="DF51" s="71">
        <f t="shared" si="17"/>
        <v>0</v>
      </c>
      <c r="DG51" s="261">
        <f t="shared" si="30"/>
        <v>21</v>
      </c>
      <c r="DH51" s="261">
        <v>0</v>
      </c>
    </row>
    <row r="52" spans="1:112" s="261" customFormat="1" ht="14.4">
      <c r="A52" s="210"/>
      <c r="B52" s="262" t="str">
        <f>$B$45&amp;"7."</f>
        <v>E.1.7.</v>
      </c>
      <c r="C52" s="274" t="s">
        <v>42</v>
      </c>
      <c r="D52" s="12"/>
      <c r="E52" s="332">
        <v>0.21</v>
      </c>
      <c r="F52" s="292">
        <f>H52+NPV(FD,I52:INDEX(I52:DC52,PAL))</f>
        <v>0</v>
      </c>
      <c r="G52" s="279">
        <f>SUMIF($H$5:$DC$5,"&lt;="&amp;PAL,$H52:$DC52)</f>
        <v>0</v>
      </c>
      <c r="H52" s="280">
        <v>0</v>
      </c>
      <c r="I52" s="280">
        <v>0</v>
      </c>
      <c r="J52" s="280">
        <v>0</v>
      </c>
      <c r="K52" s="280">
        <v>0</v>
      </c>
      <c r="L52" s="280">
        <v>0</v>
      </c>
      <c r="M52" s="280">
        <v>0</v>
      </c>
      <c r="N52" s="280">
        <v>0</v>
      </c>
      <c r="O52" s="280">
        <v>0</v>
      </c>
      <c r="P52" s="280">
        <v>0</v>
      </c>
      <c r="Q52" s="280">
        <v>0</v>
      </c>
      <c r="R52" s="280">
        <v>0</v>
      </c>
      <c r="S52" s="280">
        <v>0</v>
      </c>
      <c r="T52" s="280">
        <v>0</v>
      </c>
      <c r="U52" s="280">
        <v>0</v>
      </c>
      <c r="V52" s="280">
        <v>0</v>
      </c>
      <c r="W52" s="280">
        <v>0</v>
      </c>
      <c r="X52" s="280">
        <v>0</v>
      </c>
      <c r="Y52" s="280">
        <v>0</v>
      </c>
      <c r="Z52" s="280">
        <v>0</v>
      </c>
      <c r="AA52" s="280">
        <v>0</v>
      </c>
      <c r="AB52" s="280">
        <v>0</v>
      </c>
      <c r="AC52" s="280">
        <v>0</v>
      </c>
      <c r="AD52" s="280">
        <v>0</v>
      </c>
      <c r="AE52" s="280">
        <v>0</v>
      </c>
      <c r="AF52" s="280">
        <v>0</v>
      </c>
      <c r="AG52" s="280">
        <v>0</v>
      </c>
      <c r="AH52" s="280">
        <v>0</v>
      </c>
      <c r="AI52" s="280">
        <v>0</v>
      </c>
      <c r="AJ52" s="280">
        <v>0</v>
      </c>
      <c r="AK52" s="280">
        <v>0</v>
      </c>
      <c r="AL52" s="280">
        <v>0</v>
      </c>
      <c r="AM52" s="280">
        <v>0</v>
      </c>
      <c r="AN52" s="280">
        <v>0</v>
      </c>
      <c r="AO52" s="280">
        <v>0</v>
      </c>
      <c r="AP52" s="280">
        <v>0</v>
      </c>
      <c r="AQ52" s="280">
        <v>0</v>
      </c>
      <c r="AR52" s="280">
        <v>0</v>
      </c>
      <c r="AS52" s="280">
        <v>0</v>
      </c>
      <c r="AT52" s="280">
        <v>0</v>
      </c>
      <c r="AU52" s="280">
        <v>0</v>
      </c>
      <c r="AV52" s="280">
        <v>0</v>
      </c>
      <c r="AW52" s="280">
        <v>0</v>
      </c>
      <c r="AX52" s="280">
        <v>0</v>
      </c>
      <c r="AY52" s="280">
        <v>0</v>
      </c>
      <c r="AZ52" s="280">
        <v>0</v>
      </c>
      <c r="BA52" s="280">
        <v>0</v>
      </c>
      <c r="BB52" s="280">
        <v>0</v>
      </c>
      <c r="BC52" s="280">
        <v>0</v>
      </c>
      <c r="BD52" s="280">
        <v>0</v>
      </c>
      <c r="BE52" s="280">
        <v>0</v>
      </c>
      <c r="BF52" s="280">
        <v>0</v>
      </c>
      <c r="BG52" s="280">
        <v>0</v>
      </c>
      <c r="BH52" s="280">
        <v>0</v>
      </c>
      <c r="BI52" s="280">
        <v>0</v>
      </c>
      <c r="BJ52" s="280">
        <v>0</v>
      </c>
      <c r="BK52" s="280">
        <v>0</v>
      </c>
      <c r="BL52" s="280">
        <v>0</v>
      </c>
      <c r="BM52" s="280">
        <v>0</v>
      </c>
      <c r="BN52" s="280">
        <v>0</v>
      </c>
      <c r="BO52" s="280">
        <v>0</v>
      </c>
      <c r="BP52" s="280">
        <v>0</v>
      </c>
      <c r="BQ52" s="280">
        <v>0</v>
      </c>
      <c r="BR52" s="280">
        <v>0</v>
      </c>
      <c r="BS52" s="280">
        <v>0</v>
      </c>
      <c r="BT52" s="280">
        <v>0</v>
      </c>
      <c r="BU52" s="280">
        <v>0</v>
      </c>
      <c r="BV52" s="280">
        <v>0</v>
      </c>
      <c r="BW52" s="280">
        <v>0</v>
      </c>
      <c r="BX52" s="280">
        <v>0</v>
      </c>
      <c r="BY52" s="280">
        <v>0</v>
      </c>
      <c r="BZ52" s="280">
        <v>0</v>
      </c>
      <c r="CA52" s="280">
        <v>0</v>
      </c>
      <c r="CB52" s="280">
        <v>0</v>
      </c>
      <c r="CC52" s="280">
        <v>0</v>
      </c>
      <c r="CD52" s="280">
        <v>0</v>
      </c>
      <c r="CE52" s="280">
        <v>0</v>
      </c>
      <c r="CF52" s="280">
        <v>0</v>
      </c>
      <c r="CG52" s="280">
        <v>0</v>
      </c>
      <c r="CH52" s="280">
        <v>0</v>
      </c>
      <c r="CI52" s="280">
        <v>0</v>
      </c>
      <c r="CJ52" s="280">
        <v>0</v>
      </c>
      <c r="CK52" s="280">
        <v>0</v>
      </c>
      <c r="CL52" s="280">
        <v>0</v>
      </c>
      <c r="CM52" s="280">
        <v>0</v>
      </c>
      <c r="CN52" s="280">
        <v>0</v>
      </c>
      <c r="CO52" s="280">
        <v>0</v>
      </c>
      <c r="CP52" s="280">
        <v>0</v>
      </c>
      <c r="CQ52" s="280">
        <v>0</v>
      </c>
      <c r="CR52" s="280">
        <v>0</v>
      </c>
      <c r="CS52" s="280">
        <v>0</v>
      </c>
      <c r="CT52" s="280">
        <v>0</v>
      </c>
      <c r="CU52" s="280">
        <v>0</v>
      </c>
      <c r="CV52" s="280">
        <v>0</v>
      </c>
      <c r="CW52" s="280">
        <v>0</v>
      </c>
      <c r="CX52" s="280">
        <v>0</v>
      </c>
      <c r="CY52" s="280">
        <v>0</v>
      </c>
      <c r="CZ52" s="280">
        <v>0</v>
      </c>
      <c r="DA52" s="280">
        <v>0</v>
      </c>
      <c r="DB52" s="280">
        <v>0</v>
      </c>
      <c r="DC52" s="280">
        <v>0</v>
      </c>
      <c r="DE52" s="71">
        <f t="shared" si="31"/>
        <v>0</v>
      </c>
      <c r="DF52" s="71">
        <f t="shared" si="17"/>
        <v>0</v>
      </c>
      <c r="DG52" s="261">
        <f t="shared" si="30"/>
        <v>21</v>
      </c>
      <c r="DH52" s="261">
        <v>0</v>
      </c>
    </row>
    <row r="53" spans="1:112" s="261" customFormat="1" ht="14.4">
      <c r="A53" s="210"/>
      <c r="B53" s="262" t="str">
        <f>$B$45&amp;"8."</f>
        <v>E.1.8.</v>
      </c>
      <c r="C53" s="274" t="s">
        <v>42</v>
      </c>
      <c r="D53" s="12"/>
      <c r="E53" s="332">
        <v>0.21</v>
      </c>
      <c r="F53" s="292">
        <f>H53+NPV(FD,I53:INDEX(I53:DC53,PAL))</f>
        <v>0</v>
      </c>
      <c r="G53" s="279">
        <f>SUMIF($H$5:$DC$5,"&lt;="&amp;PAL,$H53:$DC53)</f>
        <v>0</v>
      </c>
      <c r="H53" s="280">
        <v>0</v>
      </c>
      <c r="I53" s="280">
        <v>0</v>
      </c>
      <c r="J53" s="280">
        <v>0</v>
      </c>
      <c r="K53" s="280">
        <v>0</v>
      </c>
      <c r="L53" s="280">
        <v>0</v>
      </c>
      <c r="M53" s="280">
        <v>0</v>
      </c>
      <c r="N53" s="280">
        <v>0</v>
      </c>
      <c r="O53" s="280">
        <v>0</v>
      </c>
      <c r="P53" s="280">
        <v>0</v>
      </c>
      <c r="Q53" s="280">
        <v>0</v>
      </c>
      <c r="R53" s="280">
        <v>0</v>
      </c>
      <c r="S53" s="280">
        <v>0</v>
      </c>
      <c r="T53" s="280">
        <v>0</v>
      </c>
      <c r="U53" s="280">
        <v>0</v>
      </c>
      <c r="V53" s="280">
        <v>0</v>
      </c>
      <c r="W53" s="280">
        <v>0</v>
      </c>
      <c r="X53" s="280">
        <v>0</v>
      </c>
      <c r="Y53" s="280">
        <v>0</v>
      </c>
      <c r="Z53" s="280">
        <v>0</v>
      </c>
      <c r="AA53" s="280">
        <v>0</v>
      </c>
      <c r="AB53" s="280">
        <v>0</v>
      </c>
      <c r="AC53" s="280">
        <v>0</v>
      </c>
      <c r="AD53" s="280">
        <v>0</v>
      </c>
      <c r="AE53" s="280">
        <v>0</v>
      </c>
      <c r="AF53" s="280">
        <v>0</v>
      </c>
      <c r="AG53" s="280">
        <v>0</v>
      </c>
      <c r="AH53" s="280">
        <v>0</v>
      </c>
      <c r="AI53" s="280">
        <v>0</v>
      </c>
      <c r="AJ53" s="280">
        <v>0</v>
      </c>
      <c r="AK53" s="280">
        <v>0</v>
      </c>
      <c r="AL53" s="280">
        <v>0</v>
      </c>
      <c r="AM53" s="280">
        <v>0</v>
      </c>
      <c r="AN53" s="280">
        <v>0</v>
      </c>
      <c r="AO53" s="280">
        <v>0</v>
      </c>
      <c r="AP53" s="280">
        <v>0</v>
      </c>
      <c r="AQ53" s="280">
        <v>0</v>
      </c>
      <c r="AR53" s="280">
        <v>0</v>
      </c>
      <c r="AS53" s="280">
        <v>0</v>
      </c>
      <c r="AT53" s="280">
        <v>0</v>
      </c>
      <c r="AU53" s="280">
        <v>0</v>
      </c>
      <c r="AV53" s="280">
        <v>0</v>
      </c>
      <c r="AW53" s="280">
        <v>0</v>
      </c>
      <c r="AX53" s="280">
        <v>0</v>
      </c>
      <c r="AY53" s="280">
        <v>0</v>
      </c>
      <c r="AZ53" s="280">
        <v>0</v>
      </c>
      <c r="BA53" s="280">
        <v>0</v>
      </c>
      <c r="BB53" s="280">
        <v>0</v>
      </c>
      <c r="BC53" s="280">
        <v>0</v>
      </c>
      <c r="BD53" s="280">
        <v>0</v>
      </c>
      <c r="BE53" s="280">
        <v>0</v>
      </c>
      <c r="BF53" s="280">
        <v>0</v>
      </c>
      <c r="BG53" s="280">
        <v>0</v>
      </c>
      <c r="BH53" s="280">
        <v>0</v>
      </c>
      <c r="BI53" s="280">
        <v>0</v>
      </c>
      <c r="BJ53" s="280">
        <v>0</v>
      </c>
      <c r="BK53" s="280">
        <v>0</v>
      </c>
      <c r="BL53" s="280">
        <v>0</v>
      </c>
      <c r="BM53" s="280">
        <v>0</v>
      </c>
      <c r="BN53" s="280">
        <v>0</v>
      </c>
      <c r="BO53" s="280">
        <v>0</v>
      </c>
      <c r="BP53" s="280">
        <v>0</v>
      </c>
      <c r="BQ53" s="280">
        <v>0</v>
      </c>
      <c r="BR53" s="280">
        <v>0</v>
      </c>
      <c r="BS53" s="280">
        <v>0</v>
      </c>
      <c r="BT53" s="280">
        <v>0</v>
      </c>
      <c r="BU53" s="280">
        <v>0</v>
      </c>
      <c r="BV53" s="280">
        <v>0</v>
      </c>
      <c r="BW53" s="280">
        <v>0</v>
      </c>
      <c r="BX53" s="280">
        <v>0</v>
      </c>
      <c r="BY53" s="280">
        <v>0</v>
      </c>
      <c r="BZ53" s="280">
        <v>0</v>
      </c>
      <c r="CA53" s="280">
        <v>0</v>
      </c>
      <c r="CB53" s="280">
        <v>0</v>
      </c>
      <c r="CC53" s="280">
        <v>0</v>
      </c>
      <c r="CD53" s="280">
        <v>0</v>
      </c>
      <c r="CE53" s="280">
        <v>0</v>
      </c>
      <c r="CF53" s="280">
        <v>0</v>
      </c>
      <c r="CG53" s="280">
        <v>0</v>
      </c>
      <c r="CH53" s="280">
        <v>0</v>
      </c>
      <c r="CI53" s="280">
        <v>0</v>
      </c>
      <c r="CJ53" s="280">
        <v>0</v>
      </c>
      <c r="CK53" s="280">
        <v>0</v>
      </c>
      <c r="CL53" s="280">
        <v>0</v>
      </c>
      <c r="CM53" s="280">
        <v>0</v>
      </c>
      <c r="CN53" s="280">
        <v>0</v>
      </c>
      <c r="CO53" s="280">
        <v>0</v>
      </c>
      <c r="CP53" s="280">
        <v>0</v>
      </c>
      <c r="CQ53" s="280">
        <v>0</v>
      </c>
      <c r="CR53" s="280">
        <v>0</v>
      </c>
      <c r="CS53" s="280">
        <v>0</v>
      </c>
      <c r="CT53" s="280">
        <v>0</v>
      </c>
      <c r="CU53" s="280">
        <v>0</v>
      </c>
      <c r="CV53" s="280">
        <v>0</v>
      </c>
      <c r="CW53" s="280">
        <v>0</v>
      </c>
      <c r="CX53" s="280">
        <v>0</v>
      </c>
      <c r="CY53" s="280">
        <v>0</v>
      </c>
      <c r="CZ53" s="280">
        <v>0</v>
      </c>
      <c r="DA53" s="280">
        <v>0</v>
      </c>
      <c r="DB53" s="280">
        <v>0</v>
      </c>
      <c r="DC53" s="280">
        <v>0</v>
      </c>
      <c r="DE53" s="71">
        <f t="shared" si="31"/>
        <v>0</v>
      </c>
      <c r="DF53" s="71">
        <f t="shared" si="17"/>
        <v>0</v>
      </c>
      <c r="DG53" s="261">
        <f t="shared" si="30"/>
        <v>21</v>
      </c>
      <c r="DH53" s="261">
        <v>0</v>
      </c>
    </row>
    <row r="54" spans="1:112" s="261" customFormat="1" ht="14.4">
      <c r="A54" s="210"/>
      <c r="B54" s="262" t="str">
        <f>$B$45&amp;"9."</f>
        <v>E.1.9.</v>
      </c>
      <c r="C54" s="267" t="s">
        <v>155</v>
      </c>
      <c r="D54" s="262"/>
      <c r="E54" s="332">
        <v>0.21</v>
      </c>
      <c r="F54" s="292">
        <f>H54+NPV(FD,I54:INDEX(I54:DC54,PAL))</f>
        <v>0</v>
      </c>
      <c r="G54" s="279">
        <f>SUMIF($H$5:$DC$5,"&lt;="&amp;PAL,$H54:$DC54)</f>
        <v>0</v>
      </c>
      <c r="H54" s="276">
        <v>0</v>
      </c>
      <c r="I54" s="276">
        <v>0</v>
      </c>
      <c r="J54" s="276">
        <v>0</v>
      </c>
      <c r="K54" s="276">
        <v>0</v>
      </c>
      <c r="L54" s="276">
        <v>0</v>
      </c>
      <c r="M54" s="276">
        <v>0</v>
      </c>
      <c r="N54" s="276">
        <v>0</v>
      </c>
      <c r="O54" s="276">
        <v>0</v>
      </c>
      <c r="P54" s="276">
        <v>0</v>
      </c>
      <c r="Q54" s="276">
        <v>0</v>
      </c>
      <c r="R54" s="276">
        <v>0</v>
      </c>
      <c r="S54" s="277">
        <v>0</v>
      </c>
      <c r="T54" s="277">
        <v>0</v>
      </c>
      <c r="U54" s="277">
        <v>0</v>
      </c>
      <c r="V54" s="277">
        <v>0</v>
      </c>
      <c r="W54" s="277">
        <v>0</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0</v>
      </c>
      <c r="AN54" s="277">
        <v>0</v>
      </c>
      <c r="AO54" s="277">
        <v>0</v>
      </c>
      <c r="AP54" s="277">
        <v>0</v>
      </c>
      <c r="AQ54" s="277">
        <v>0</v>
      </c>
      <c r="AR54" s="277">
        <v>0</v>
      </c>
      <c r="AS54" s="277">
        <v>0</v>
      </c>
      <c r="AT54" s="277">
        <v>0</v>
      </c>
      <c r="AU54" s="277">
        <v>0</v>
      </c>
      <c r="AV54" s="277">
        <v>0</v>
      </c>
      <c r="AW54" s="277">
        <v>0</v>
      </c>
      <c r="AX54" s="277">
        <v>0</v>
      </c>
      <c r="AY54" s="277">
        <v>0</v>
      </c>
      <c r="AZ54" s="277">
        <v>0</v>
      </c>
      <c r="BA54" s="277">
        <v>0</v>
      </c>
      <c r="BB54" s="277">
        <v>0</v>
      </c>
      <c r="BC54" s="277">
        <v>0</v>
      </c>
      <c r="BD54" s="277">
        <v>0</v>
      </c>
      <c r="BE54" s="277">
        <v>0</v>
      </c>
      <c r="BF54" s="277">
        <v>0</v>
      </c>
      <c r="BG54" s="277">
        <v>0</v>
      </c>
      <c r="BH54" s="277">
        <v>0</v>
      </c>
      <c r="BI54" s="277">
        <v>0</v>
      </c>
      <c r="BJ54" s="277">
        <v>0</v>
      </c>
      <c r="BK54" s="277">
        <v>0</v>
      </c>
      <c r="BL54" s="277">
        <v>0</v>
      </c>
      <c r="BM54" s="277">
        <v>0</v>
      </c>
      <c r="BN54" s="277">
        <v>0</v>
      </c>
      <c r="BO54" s="277">
        <v>0</v>
      </c>
      <c r="BP54" s="277">
        <v>0</v>
      </c>
      <c r="BQ54" s="277">
        <v>0</v>
      </c>
      <c r="BR54" s="277">
        <v>0</v>
      </c>
      <c r="BS54" s="277">
        <v>0</v>
      </c>
      <c r="BT54" s="277">
        <v>0</v>
      </c>
      <c r="BU54" s="277">
        <v>0</v>
      </c>
      <c r="BV54" s="277">
        <v>0</v>
      </c>
      <c r="BW54" s="277">
        <v>0</v>
      </c>
      <c r="BX54" s="277">
        <v>0</v>
      </c>
      <c r="BY54" s="277">
        <v>0</v>
      </c>
      <c r="BZ54" s="277">
        <v>0</v>
      </c>
      <c r="CA54" s="277">
        <v>0</v>
      </c>
      <c r="CB54" s="277">
        <v>0</v>
      </c>
      <c r="CC54" s="277">
        <v>0</v>
      </c>
      <c r="CD54" s="277">
        <v>0</v>
      </c>
      <c r="CE54" s="277">
        <v>0</v>
      </c>
      <c r="CF54" s="277">
        <v>0</v>
      </c>
      <c r="CG54" s="277">
        <v>0</v>
      </c>
      <c r="CH54" s="277">
        <v>0</v>
      </c>
      <c r="CI54" s="277">
        <v>0</v>
      </c>
      <c r="CJ54" s="277">
        <v>0</v>
      </c>
      <c r="CK54" s="277">
        <v>0</v>
      </c>
      <c r="CL54" s="277">
        <v>0</v>
      </c>
      <c r="CM54" s="277">
        <v>0</v>
      </c>
      <c r="CN54" s="277">
        <v>0</v>
      </c>
      <c r="CO54" s="277">
        <v>0</v>
      </c>
      <c r="CP54" s="277">
        <v>0</v>
      </c>
      <c r="CQ54" s="277">
        <v>0</v>
      </c>
      <c r="CR54" s="277">
        <v>0</v>
      </c>
      <c r="CS54" s="277">
        <v>0</v>
      </c>
      <c r="CT54" s="277">
        <v>0</v>
      </c>
      <c r="CU54" s="277">
        <v>0</v>
      </c>
      <c r="CV54" s="277">
        <v>0</v>
      </c>
      <c r="CW54" s="277">
        <v>0</v>
      </c>
      <c r="CX54" s="277">
        <v>0</v>
      </c>
      <c r="CY54" s="277">
        <v>0</v>
      </c>
      <c r="CZ54" s="277">
        <v>0</v>
      </c>
      <c r="DA54" s="277">
        <v>0</v>
      </c>
      <c r="DB54" s="277">
        <v>0</v>
      </c>
      <c r="DC54" s="277">
        <v>0</v>
      </c>
      <c r="DE54" s="71">
        <f t="shared" si="31"/>
        <v>0</v>
      </c>
      <c r="DF54" s="71">
        <f t="shared" si="17"/>
        <v>0</v>
      </c>
      <c r="DG54" s="261">
        <f t="shared" si="30"/>
        <v>21</v>
      </c>
      <c r="DH54" s="261">
        <v>0</v>
      </c>
    </row>
    <row r="55" spans="1:112" s="261" customFormat="1" ht="14.4">
      <c r="A55" s="210"/>
      <c r="B55" s="262" t="str">
        <f>$B$45&amp;"L."</f>
        <v>E.1.L.</v>
      </c>
      <c r="C55" s="267" t="s">
        <v>16</v>
      </c>
      <c r="D55" s="262"/>
      <c r="E55" s="332">
        <v>0.21</v>
      </c>
      <c r="F55" s="292">
        <f>H55+NPV(FD,I55:INDEX(I55:DC55,PAL))</f>
        <v>0</v>
      </c>
      <c r="G55" s="279">
        <f>SUMIF($H$5:$DC$5,"&lt;="&amp;PAL,$H55:$DC55)</f>
        <v>0</v>
      </c>
      <c r="H55" s="276">
        <v>0</v>
      </c>
      <c r="I55" s="276">
        <v>0</v>
      </c>
      <c r="J55" s="276">
        <v>0</v>
      </c>
      <c r="K55" s="276">
        <v>0</v>
      </c>
      <c r="L55" s="276">
        <v>0</v>
      </c>
      <c r="M55" s="276">
        <v>0</v>
      </c>
      <c r="N55" s="276">
        <v>0</v>
      </c>
      <c r="O55" s="276">
        <v>0</v>
      </c>
      <c r="P55" s="276">
        <v>0</v>
      </c>
      <c r="Q55" s="276">
        <v>0</v>
      </c>
      <c r="R55" s="276">
        <v>0</v>
      </c>
      <c r="S55" s="276">
        <v>0</v>
      </c>
      <c r="T55" s="276">
        <v>0</v>
      </c>
      <c r="U55" s="276">
        <v>0</v>
      </c>
      <c r="V55" s="276">
        <v>0</v>
      </c>
      <c r="W55" s="276">
        <v>0</v>
      </c>
      <c r="X55" s="276">
        <v>0</v>
      </c>
      <c r="Y55" s="276">
        <v>0</v>
      </c>
      <c r="Z55" s="276">
        <v>0</v>
      </c>
      <c r="AA55" s="276">
        <v>0</v>
      </c>
      <c r="AB55" s="277">
        <v>0</v>
      </c>
      <c r="AC55" s="276">
        <v>0</v>
      </c>
      <c r="AD55" s="276">
        <v>0</v>
      </c>
      <c r="AE55" s="276">
        <v>0</v>
      </c>
      <c r="AF55" s="276">
        <v>0</v>
      </c>
      <c r="AG55" s="276">
        <v>0</v>
      </c>
      <c r="AH55" s="276">
        <v>0</v>
      </c>
      <c r="AI55" s="276">
        <v>0</v>
      </c>
      <c r="AJ55" s="276">
        <v>0</v>
      </c>
      <c r="AK55" s="276">
        <v>0</v>
      </c>
      <c r="AL55" s="276">
        <v>0</v>
      </c>
      <c r="AM55" s="276">
        <v>0</v>
      </c>
      <c r="AN55" s="276">
        <v>0</v>
      </c>
      <c r="AO55" s="276">
        <v>0</v>
      </c>
      <c r="AP55" s="276">
        <v>0</v>
      </c>
      <c r="AQ55" s="276">
        <v>0</v>
      </c>
      <c r="AR55" s="276">
        <v>0</v>
      </c>
      <c r="AS55" s="276">
        <v>0</v>
      </c>
      <c r="AT55" s="276">
        <v>0</v>
      </c>
      <c r="AU55" s="276">
        <v>0</v>
      </c>
      <c r="AV55" s="276">
        <v>0</v>
      </c>
      <c r="AW55" s="276">
        <v>0</v>
      </c>
      <c r="AX55" s="276">
        <v>0</v>
      </c>
      <c r="AY55" s="276">
        <v>0</v>
      </c>
      <c r="AZ55" s="276">
        <v>0</v>
      </c>
      <c r="BA55" s="276">
        <v>0</v>
      </c>
      <c r="BB55" s="276">
        <v>0</v>
      </c>
      <c r="BC55" s="276">
        <v>0</v>
      </c>
      <c r="BD55" s="276">
        <v>0</v>
      </c>
      <c r="BE55" s="276">
        <v>0</v>
      </c>
      <c r="BF55" s="276">
        <v>0</v>
      </c>
      <c r="BG55" s="276">
        <v>0</v>
      </c>
      <c r="BH55" s="276">
        <v>0</v>
      </c>
      <c r="BI55" s="276">
        <v>0</v>
      </c>
      <c r="BJ55" s="276">
        <v>0</v>
      </c>
      <c r="BK55" s="276">
        <v>0</v>
      </c>
      <c r="BL55" s="276">
        <v>0</v>
      </c>
      <c r="BM55" s="276">
        <v>0</v>
      </c>
      <c r="BN55" s="276">
        <v>0</v>
      </c>
      <c r="BO55" s="276">
        <v>0</v>
      </c>
      <c r="BP55" s="276">
        <v>0</v>
      </c>
      <c r="BQ55" s="276">
        <v>0</v>
      </c>
      <c r="BR55" s="276">
        <v>0</v>
      </c>
      <c r="BS55" s="276">
        <v>0</v>
      </c>
      <c r="BT55" s="276">
        <v>0</v>
      </c>
      <c r="BU55" s="276">
        <v>0</v>
      </c>
      <c r="BV55" s="276">
        <v>0</v>
      </c>
      <c r="BW55" s="276">
        <v>0</v>
      </c>
      <c r="BX55" s="276">
        <v>0</v>
      </c>
      <c r="BY55" s="276">
        <v>0</v>
      </c>
      <c r="BZ55" s="276">
        <v>0</v>
      </c>
      <c r="CA55" s="276">
        <v>0</v>
      </c>
      <c r="CB55" s="276">
        <v>0</v>
      </c>
      <c r="CC55" s="276">
        <v>0</v>
      </c>
      <c r="CD55" s="276">
        <v>0</v>
      </c>
      <c r="CE55" s="276">
        <v>0</v>
      </c>
      <c r="CF55" s="276">
        <v>0</v>
      </c>
      <c r="CG55" s="276">
        <v>0</v>
      </c>
      <c r="CH55" s="276">
        <v>0</v>
      </c>
      <c r="CI55" s="276">
        <v>0</v>
      </c>
      <c r="CJ55" s="276">
        <v>0</v>
      </c>
      <c r="CK55" s="276">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7">
        <v>0</v>
      </c>
      <c r="DE55" s="71">
        <f t="shared" si="31"/>
        <v>0</v>
      </c>
      <c r="DF55" s="71">
        <f t="shared" si="17"/>
        <v>0</v>
      </c>
      <c r="DG55" s="261">
        <f t="shared" si="30"/>
        <v>21</v>
      </c>
      <c r="DH55" s="261">
        <f>DG55/(100+DG55)</f>
        <v>0.17355371900826447</v>
      </c>
    </row>
    <row r="56" spans="1:112" s="261" customFormat="1" ht="14.4">
      <c r="A56" s="210"/>
      <c r="B56" s="55" t="s">
        <v>36</v>
      </c>
      <c r="C56" s="268" t="s">
        <v>0</v>
      </c>
      <c r="D56" s="8"/>
      <c r="E56" s="331"/>
      <c r="F56" s="17">
        <f>SUM(F57:F64)+F65</f>
        <v>0</v>
      </c>
      <c r="G56" s="279">
        <f>SUMIF($H$5:$DC$5,"&lt;="&amp;PAL,$H56:$DC56)</f>
        <v>0</v>
      </c>
      <c r="H56" s="17">
        <f>SUM(H57:H64)+H65</f>
        <v>0</v>
      </c>
      <c r="I56" s="17">
        <f t="shared" ref="I56:BT56" si="32">SUM(I57:I64)+I65</f>
        <v>0</v>
      </c>
      <c r="J56" s="17">
        <f t="shared" si="32"/>
        <v>0</v>
      </c>
      <c r="K56" s="17">
        <f t="shared" si="32"/>
        <v>0</v>
      </c>
      <c r="L56" s="17">
        <f t="shared" si="32"/>
        <v>0</v>
      </c>
      <c r="M56" s="17">
        <f t="shared" si="32"/>
        <v>0</v>
      </c>
      <c r="N56" s="17">
        <f t="shared" si="32"/>
        <v>0</v>
      </c>
      <c r="O56" s="17">
        <f t="shared" si="32"/>
        <v>0</v>
      </c>
      <c r="P56" s="17">
        <f t="shared" si="32"/>
        <v>0</v>
      </c>
      <c r="Q56" s="17">
        <f t="shared" si="32"/>
        <v>0</v>
      </c>
      <c r="R56" s="17">
        <f t="shared" si="32"/>
        <v>0</v>
      </c>
      <c r="S56" s="17">
        <f t="shared" si="32"/>
        <v>0</v>
      </c>
      <c r="T56" s="17">
        <f t="shared" si="32"/>
        <v>0</v>
      </c>
      <c r="U56" s="17">
        <f t="shared" si="32"/>
        <v>0</v>
      </c>
      <c r="V56" s="17">
        <f t="shared" si="32"/>
        <v>0</v>
      </c>
      <c r="W56" s="17">
        <f t="shared" si="32"/>
        <v>0</v>
      </c>
      <c r="X56" s="17">
        <f t="shared" si="32"/>
        <v>0</v>
      </c>
      <c r="Y56" s="17">
        <f t="shared" si="32"/>
        <v>0</v>
      </c>
      <c r="Z56" s="17">
        <f t="shared" si="32"/>
        <v>0</v>
      </c>
      <c r="AA56" s="17">
        <f t="shared" si="32"/>
        <v>0</v>
      </c>
      <c r="AB56" s="17">
        <f t="shared" si="32"/>
        <v>0</v>
      </c>
      <c r="AC56" s="17">
        <f t="shared" si="32"/>
        <v>0</v>
      </c>
      <c r="AD56" s="17">
        <f t="shared" si="32"/>
        <v>0</v>
      </c>
      <c r="AE56" s="17">
        <f t="shared" si="32"/>
        <v>0</v>
      </c>
      <c r="AF56" s="17">
        <f t="shared" si="32"/>
        <v>0</v>
      </c>
      <c r="AG56" s="17">
        <f t="shared" si="32"/>
        <v>0</v>
      </c>
      <c r="AH56" s="17">
        <f t="shared" si="32"/>
        <v>0</v>
      </c>
      <c r="AI56" s="17">
        <f t="shared" si="32"/>
        <v>0</v>
      </c>
      <c r="AJ56" s="17">
        <f t="shared" si="32"/>
        <v>0</v>
      </c>
      <c r="AK56" s="17">
        <f t="shared" si="32"/>
        <v>0</v>
      </c>
      <c r="AL56" s="17">
        <f t="shared" si="32"/>
        <v>0</v>
      </c>
      <c r="AM56" s="17">
        <f t="shared" si="32"/>
        <v>0</v>
      </c>
      <c r="AN56" s="17">
        <f t="shared" si="32"/>
        <v>0</v>
      </c>
      <c r="AO56" s="17">
        <f t="shared" si="32"/>
        <v>0</v>
      </c>
      <c r="AP56" s="17">
        <f t="shared" si="32"/>
        <v>0</v>
      </c>
      <c r="AQ56" s="17">
        <f t="shared" si="32"/>
        <v>0</v>
      </c>
      <c r="AR56" s="17">
        <f t="shared" si="32"/>
        <v>0</v>
      </c>
      <c r="AS56" s="17">
        <f t="shared" si="32"/>
        <v>0</v>
      </c>
      <c r="AT56" s="17">
        <f t="shared" si="32"/>
        <v>0</v>
      </c>
      <c r="AU56" s="17">
        <f t="shared" si="32"/>
        <v>0</v>
      </c>
      <c r="AV56" s="17">
        <f t="shared" si="32"/>
        <v>0</v>
      </c>
      <c r="AW56" s="17">
        <f t="shared" si="32"/>
        <v>0</v>
      </c>
      <c r="AX56" s="17">
        <f t="shared" si="32"/>
        <v>0</v>
      </c>
      <c r="AY56" s="17">
        <f t="shared" si="32"/>
        <v>0</v>
      </c>
      <c r="AZ56" s="17">
        <f t="shared" si="32"/>
        <v>0</v>
      </c>
      <c r="BA56" s="17">
        <f t="shared" si="32"/>
        <v>0</v>
      </c>
      <c r="BB56" s="17">
        <f t="shared" si="32"/>
        <v>0</v>
      </c>
      <c r="BC56" s="17">
        <f t="shared" si="32"/>
        <v>0</v>
      </c>
      <c r="BD56" s="17">
        <f t="shared" si="32"/>
        <v>0</v>
      </c>
      <c r="BE56" s="17">
        <f t="shared" si="32"/>
        <v>0</v>
      </c>
      <c r="BF56" s="17">
        <f t="shared" si="32"/>
        <v>0</v>
      </c>
      <c r="BG56" s="17">
        <f t="shared" si="32"/>
        <v>0</v>
      </c>
      <c r="BH56" s="17">
        <f t="shared" si="32"/>
        <v>0</v>
      </c>
      <c r="BI56" s="17">
        <f t="shared" si="32"/>
        <v>0</v>
      </c>
      <c r="BJ56" s="17">
        <f t="shared" si="32"/>
        <v>0</v>
      </c>
      <c r="BK56" s="17">
        <f t="shared" si="32"/>
        <v>0</v>
      </c>
      <c r="BL56" s="17">
        <f t="shared" si="32"/>
        <v>0</v>
      </c>
      <c r="BM56" s="17">
        <f t="shared" si="32"/>
        <v>0</v>
      </c>
      <c r="BN56" s="17">
        <f t="shared" si="32"/>
        <v>0</v>
      </c>
      <c r="BO56" s="17">
        <f t="shared" si="32"/>
        <v>0</v>
      </c>
      <c r="BP56" s="17">
        <f t="shared" si="32"/>
        <v>0</v>
      </c>
      <c r="BQ56" s="17">
        <f t="shared" si="32"/>
        <v>0</v>
      </c>
      <c r="BR56" s="17">
        <f t="shared" si="32"/>
        <v>0</v>
      </c>
      <c r="BS56" s="17">
        <f t="shared" si="32"/>
        <v>0</v>
      </c>
      <c r="BT56" s="17">
        <f t="shared" si="32"/>
        <v>0</v>
      </c>
      <c r="BU56" s="17">
        <f t="shared" ref="BU56:DC56" si="33">SUM(BU57:BU64)+BU65</f>
        <v>0</v>
      </c>
      <c r="BV56" s="17">
        <f t="shared" si="33"/>
        <v>0</v>
      </c>
      <c r="BW56" s="17">
        <f t="shared" si="33"/>
        <v>0</v>
      </c>
      <c r="BX56" s="17">
        <f t="shared" si="33"/>
        <v>0</v>
      </c>
      <c r="BY56" s="17">
        <f t="shared" si="33"/>
        <v>0</v>
      </c>
      <c r="BZ56" s="17">
        <f t="shared" si="33"/>
        <v>0</v>
      </c>
      <c r="CA56" s="17">
        <f t="shared" si="33"/>
        <v>0</v>
      </c>
      <c r="CB56" s="17">
        <f t="shared" si="33"/>
        <v>0</v>
      </c>
      <c r="CC56" s="17">
        <f t="shared" si="33"/>
        <v>0</v>
      </c>
      <c r="CD56" s="17">
        <f t="shared" si="33"/>
        <v>0</v>
      </c>
      <c r="CE56" s="17">
        <f t="shared" si="33"/>
        <v>0</v>
      </c>
      <c r="CF56" s="17">
        <f t="shared" si="33"/>
        <v>0</v>
      </c>
      <c r="CG56" s="17">
        <f t="shared" si="33"/>
        <v>0</v>
      </c>
      <c r="CH56" s="17">
        <f t="shared" si="33"/>
        <v>0</v>
      </c>
      <c r="CI56" s="17">
        <f t="shared" si="33"/>
        <v>0</v>
      </c>
      <c r="CJ56" s="17">
        <f t="shared" si="33"/>
        <v>0</v>
      </c>
      <c r="CK56" s="17">
        <f t="shared" si="33"/>
        <v>0</v>
      </c>
      <c r="CL56" s="17">
        <f t="shared" si="33"/>
        <v>0</v>
      </c>
      <c r="CM56" s="17">
        <f t="shared" si="33"/>
        <v>0</v>
      </c>
      <c r="CN56" s="17">
        <f t="shared" si="33"/>
        <v>0</v>
      </c>
      <c r="CO56" s="17">
        <f t="shared" si="33"/>
        <v>0</v>
      </c>
      <c r="CP56" s="17">
        <f t="shared" si="33"/>
        <v>0</v>
      </c>
      <c r="CQ56" s="17">
        <f t="shared" si="33"/>
        <v>0</v>
      </c>
      <c r="CR56" s="17">
        <f t="shared" si="33"/>
        <v>0</v>
      </c>
      <c r="CS56" s="17">
        <f t="shared" si="33"/>
        <v>0</v>
      </c>
      <c r="CT56" s="17">
        <f t="shared" si="33"/>
        <v>0</v>
      </c>
      <c r="CU56" s="17">
        <f t="shared" si="33"/>
        <v>0</v>
      </c>
      <c r="CV56" s="17">
        <f t="shared" si="33"/>
        <v>0</v>
      </c>
      <c r="CW56" s="17">
        <f t="shared" si="33"/>
        <v>0</v>
      </c>
      <c r="CX56" s="17">
        <f t="shared" si="33"/>
        <v>0</v>
      </c>
      <c r="CY56" s="17">
        <f t="shared" si="33"/>
        <v>0</v>
      </c>
      <c r="CZ56" s="17">
        <f t="shared" si="33"/>
        <v>0</v>
      </c>
      <c r="DA56" s="17">
        <f t="shared" si="33"/>
        <v>0</v>
      </c>
      <c r="DB56" s="17">
        <f t="shared" si="33"/>
        <v>0</v>
      </c>
      <c r="DC56" s="17">
        <f t="shared" si="33"/>
        <v>0</v>
      </c>
      <c r="DE56" s="71"/>
      <c r="DF56" s="71">
        <f t="shared" si="17"/>
        <v>0</v>
      </c>
    </row>
    <row r="57" spans="1:112" s="261" customFormat="1" ht="14.4">
      <c r="A57" s="210"/>
      <c r="B57" s="262" t="str">
        <f>$B$56&amp;"1."</f>
        <v>E.2.1.</v>
      </c>
      <c r="C57" s="274" t="s">
        <v>42</v>
      </c>
      <c r="D57" s="12"/>
      <c r="E57" s="332">
        <v>0.21</v>
      </c>
      <c r="F57" s="292">
        <f>H57+NPV(FD,I57:INDEX(I57:DC57,PAL))</f>
        <v>0</v>
      </c>
      <c r="G57" s="279">
        <f>SUMIF($H$5:$DC$5,"&lt;="&amp;PAL,$H57:$DC57)</f>
        <v>0</v>
      </c>
      <c r="H57" s="280">
        <v>0</v>
      </c>
      <c r="I57" s="280">
        <v>0</v>
      </c>
      <c r="J57" s="280">
        <v>0</v>
      </c>
      <c r="K57" s="280">
        <v>0</v>
      </c>
      <c r="L57" s="280">
        <v>0</v>
      </c>
      <c r="M57" s="280">
        <v>0</v>
      </c>
      <c r="N57" s="280">
        <v>0</v>
      </c>
      <c r="O57" s="280">
        <v>0</v>
      </c>
      <c r="P57" s="280">
        <v>0</v>
      </c>
      <c r="Q57" s="280">
        <v>0</v>
      </c>
      <c r="R57" s="280">
        <v>0</v>
      </c>
      <c r="S57" s="280">
        <v>0</v>
      </c>
      <c r="T57" s="280">
        <v>0</v>
      </c>
      <c r="U57" s="280">
        <v>0</v>
      </c>
      <c r="V57" s="280">
        <v>0</v>
      </c>
      <c r="W57" s="280">
        <v>0</v>
      </c>
      <c r="X57" s="280">
        <v>0</v>
      </c>
      <c r="Y57" s="280">
        <v>0</v>
      </c>
      <c r="Z57" s="280">
        <v>0</v>
      </c>
      <c r="AA57" s="280">
        <v>0</v>
      </c>
      <c r="AB57" s="280">
        <v>0</v>
      </c>
      <c r="AC57" s="280">
        <v>0</v>
      </c>
      <c r="AD57" s="280">
        <v>0</v>
      </c>
      <c r="AE57" s="280">
        <v>0</v>
      </c>
      <c r="AF57" s="280">
        <v>0</v>
      </c>
      <c r="AG57" s="280">
        <v>0</v>
      </c>
      <c r="AH57" s="280">
        <v>0</v>
      </c>
      <c r="AI57" s="280">
        <v>0</v>
      </c>
      <c r="AJ57" s="280">
        <v>0</v>
      </c>
      <c r="AK57" s="280">
        <v>0</v>
      </c>
      <c r="AL57" s="280">
        <v>0</v>
      </c>
      <c r="AM57" s="280">
        <v>0</v>
      </c>
      <c r="AN57" s="280">
        <v>0</v>
      </c>
      <c r="AO57" s="280">
        <v>0</v>
      </c>
      <c r="AP57" s="280">
        <v>0</v>
      </c>
      <c r="AQ57" s="280">
        <v>0</v>
      </c>
      <c r="AR57" s="280">
        <v>0</v>
      </c>
      <c r="AS57" s="280">
        <v>0</v>
      </c>
      <c r="AT57" s="280">
        <v>0</v>
      </c>
      <c r="AU57" s="280">
        <v>0</v>
      </c>
      <c r="AV57" s="280">
        <v>0</v>
      </c>
      <c r="AW57" s="280">
        <v>0</v>
      </c>
      <c r="AX57" s="280">
        <v>0</v>
      </c>
      <c r="AY57" s="280">
        <v>0</v>
      </c>
      <c r="AZ57" s="280">
        <v>0</v>
      </c>
      <c r="BA57" s="280">
        <v>0</v>
      </c>
      <c r="BB57" s="280">
        <v>0</v>
      </c>
      <c r="BC57" s="280">
        <v>0</v>
      </c>
      <c r="BD57" s="280">
        <v>0</v>
      </c>
      <c r="BE57" s="280">
        <v>0</v>
      </c>
      <c r="BF57" s="280">
        <v>0</v>
      </c>
      <c r="BG57" s="280">
        <v>0</v>
      </c>
      <c r="BH57" s="280">
        <v>0</v>
      </c>
      <c r="BI57" s="280">
        <v>0</v>
      </c>
      <c r="BJ57" s="280">
        <v>0</v>
      </c>
      <c r="BK57" s="280">
        <v>0</v>
      </c>
      <c r="BL57" s="280">
        <v>0</v>
      </c>
      <c r="BM57" s="280">
        <v>0</v>
      </c>
      <c r="BN57" s="280">
        <v>0</v>
      </c>
      <c r="BO57" s="280">
        <v>0</v>
      </c>
      <c r="BP57" s="280">
        <v>0</v>
      </c>
      <c r="BQ57" s="280">
        <v>0</v>
      </c>
      <c r="BR57" s="280">
        <v>0</v>
      </c>
      <c r="BS57" s="280">
        <v>0</v>
      </c>
      <c r="BT57" s="280">
        <v>0</v>
      </c>
      <c r="BU57" s="280">
        <v>0</v>
      </c>
      <c r="BV57" s="280">
        <v>0</v>
      </c>
      <c r="BW57" s="280">
        <v>0</v>
      </c>
      <c r="BX57" s="280">
        <v>0</v>
      </c>
      <c r="BY57" s="280">
        <v>0</v>
      </c>
      <c r="BZ57" s="280">
        <v>0</v>
      </c>
      <c r="CA57" s="280">
        <v>0</v>
      </c>
      <c r="CB57" s="280">
        <v>0</v>
      </c>
      <c r="CC57" s="280">
        <v>0</v>
      </c>
      <c r="CD57" s="280">
        <v>0</v>
      </c>
      <c r="CE57" s="280">
        <v>0</v>
      </c>
      <c r="CF57" s="280">
        <v>0</v>
      </c>
      <c r="CG57" s="280">
        <v>0</v>
      </c>
      <c r="CH57" s="280">
        <v>0</v>
      </c>
      <c r="CI57" s="280">
        <v>0</v>
      </c>
      <c r="CJ57" s="280">
        <v>0</v>
      </c>
      <c r="CK57" s="280">
        <v>0</v>
      </c>
      <c r="CL57" s="280">
        <v>0</v>
      </c>
      <c r="CM57" s="280">
        <v>0</v>
      </c>
      <c r="CN57" s="280">
        <v>0</v>
      </c>
      <c r="CO57" s="280">
        <v>0</v>
      </c>
      <c r="CP57" s="280">
        <v>0</v>
      </c>
      <c r="CQ57" s="280">
        <v>0</v>
      </c>
      <c r="CR57" s="280">
        <v>0</v>
      </c>
      <c r="CS57" s="280">
        <v>0</v>
      </c>
      <c r="CT57" s="280">
        <v>0</v>
      </c>
      <c r="CU57" s="280">
        <v>0</v>
      </c>
      <c r="CV57" s="280">
        <v>0</v>
      </c>
      <c r="CW57" s="280">
        <v>0</v>
      </c>
      <c r="CX57" s="280">
        <v>0</v>
      </c>
      <c r="CY57" s="280">
        <v>0</v>
      </c>
      <c r="CZ57" s="280">
        <v>0</v>
      </c>
      <c r="DA57" s="280">
        <v>0</v>
      </c>
      <c r="DB57" s="280">
        <v>0</v>
      </c>
      <c r="DC57" s="280">
        <v>0</v>
      </c>
      <c r="DE57" s="71">
        <f>COUNTBLANK(H57:DC57)</f>
        <v>0</v>
      </c>
      <c r="DF57" s="71">
        <f t="shared" si="17"/>
        <v>0</v>
      </c>
      <c r="DG57" s="261">
        <f t="shared" ref="DG57:DG66" si="34">IF(ISNUMBER(E57),E57*100,0)</f>
        <v>21</v>
      </c>
      <c r="DH57" s="261">
        <v>0</v>
      </c>
    </row>
    <row r="58" spans="1:112" s="261" customFormat="1" ht="14.4">
      <c r="A58" s="210"/>
      <c r="B58" s="262" t="str">
        <f>$B$56&amp;"2."</f>
        <v>E.2.2.</v>
      </c>
      <c r="C58" s="274" t="s">
        <v>42</v>
      </c>
      <c r="D58" s="12"/>
      <c r="E58" s="332">
        <v>0.21</v>
      </c>
      <c r="F58" s="292">
        <f>H58+NPV(FD,I58:INDEX(I58:DC58,PAL))</f>
        <v>0</v>
      </c>
      <c r="G58" s="279">
        <f>SUMIF($H$5:$DC$5,"&lt;="&amp;PAL,$H58:$DC58)</f>
        <v>0</v>
      </c>
      <c r="H58" s="280">
        <v>0</v>
      </c>
      <c r="I58" s="280">
        <v>0</v>
      </c>
      <c r="J58" s="280">
        <v>0</v>
      </c>
      <c r="K58" s="280">
        <v>0</v>
      </c>
      <c r="L58" s="280">
        <v>0</v>
      </c>
      <c r="M58" s="280">
        <v>0</v>
      </c>
      <c r="N58" s="280">
        <v>0</v>
      </c>
      <c r="O58" s="280">
        <v>0</v>
      </c>
      <c r="P58" s="280">
        <v>0</v>
      </c>
      <c r="Q58" s="280">
        <v>0</v>
      </c>
      <c r="R58" s="280">
        <v>0</v>
      </c>
      <c r="S58" s="280">
        <v>0</v>
      </c>
      <c r="T58" s="280">
        <v>0</v>
      </c>
      <c r="U58" s="280">
        <v>0</v>
      </c>
      <c r="V58" s="280">
        <v>0</v>
      </c>
      <c r="W58" s="280">
        <v>0</v>
      </c>
      <c r="X58" s="280">
        <v>0</v>
      </c>
      <c r="Y58" s="280">
        <v>0</v>
      </c>
      <c r="Z58" s="280">
        <v>0</v>
      </c>
      <c r="AA58" s="280">
        <v>0</v>
      </c>
      <c r="AB58" s="280">
        <v>0</v>
      </c>
      <c r="AC58" s="280">
        <v>0</v>
      </c>
      <c r="AD58" s="280">
        <v>0</v>
      </c>
      <c r="AE58" s="280">
        <v>0</v>
      </c>
      <c r="AF58" s="280">
        <v>0</v>
      </c>
      <c r="AG58" s="280">
        <v>0</v>
      </c>
      <c r="AH58" s="280">
        <v>0</v>
      </c>
      <c r="AI58" s="280">
        <v>0</v>
      </c>
      <c r="AJ58" s="280">
        <v>0</v>
      </c>
      <c r="AK58" s="280">
        <v>0</v>
      </c>
      <c r="AL58" s="280">
        <v>0</v>
      </c>
      <c r="AM58" s="280">
        <v>0</v>
      </c>
      <c r="AN58" s="280">
        <v>0</v>
      </c>
      <c r="AO58" s="280">
        <v>0</v>
      </c>
      <c r="AP58" s="280">
        <v>0</v>
      </c>
      <c r="AQ58" s="280">
        <v>0</v>
      </c>
      <c r="AR58" s="280">
        <v>0</v>
      </c>
      <c r="AS58" s="280">
        <v>0</v>
      </c>
      <c r="AT58" s="280">
        <v>0</v>
      </c>
      <c r="AU58" s="280">
        <v>0</v>
      </c>
      <c r="AV58" s="280">
        <v>0</v>
      </c>
      <c r="AW58" s="280">
        <v>0</v>
      </c>
      <c r="AX58" s="280">
        <v>0</v>
      </c>
      <c r="AY58" s="280">
        <v>0</v>
      </c>
      <c r="AZ58" s="280">
        <v>0</v>
      </c>
      <c r="BA58" s="280">
        <v>0</v>
      </c>
      <c r="BB58" s="280">
        <v>0</v>
      </c>
      <c r="BC58" s="280">
        <v>0</v>
      </c>
      <c r="BD58" s="280">
        <v>0</v>
      </c>
      <c r="BE58" s="280">
        <v>0</v>
      </c>
      <c r="BF58" s="280">
        <v>0</v>
      </c>
      <c r="BG58" s="280">
        <v>0</v>
      </c>
      <c r="BH58" s="280">
        <v>0</v>
      </c>
      <c r="BI58" s="280">
        <v>0</v>
      </c>
      <c r="BJ58" s="280">
        <v>0</v>
      </c>
      <c r="BK58" s="280">
        <v>0</v>
      </c>
      <c r="BL58" s="280">
        <v>0</v>
      </c>
      <c r="BM58" s="280">
        <v>0</v>
      </c>
      <c r="BN58" s="280">
        <v>0</v>
      </c>
      <c r="BO58" s="280">
        <v>0</v>
      </c>
      <c r="BP58" s="280">
        <v>0</v>
      </c>
      <c r="BQ58" s="280">
        <v>0</v>
      </c>
      <c r="BR58" s="280">
        <v>0</v>
      </c>
      <c r="BS58" s="280">
        <v>0</v>
      </c>
      <c r="BT58" s="280">
        <v>0</v>
      </c>
      <c r="BU58" s="280">
        <v>0</v>
      </c>
      <c r="BV58" s="280">
        <v>0</v>
      </c>
      <c r="BW58" s="280">
        <v>0</v>
      </c>
      <c r="BX58" s="280">
        <v>0</v>
      </c>
      <c r="BY58" s="280">
        <v>0</v>
      </c>
      <c r="BZ58" s="280">
        <v>0</v>
      </c>
      <c r="CA58" s="280">
        <v>0</v>
      </c>
      <c r="CB58" s="280">
        <v>0</v>
      </c>
      <c r="CC58" s="280">
        <v>0</v>
      </c>
      <c r="CD58" s="280">
        <v>0</v>
      </c>
      <c r="CE58" s="280">
        <v>0</v>
      </c>
      <c r="CF58" s="280">
        <v>0</v>
      </c>
      <c r="CG58" s="280">
        <v>0</v>
      </c>
      <c r="CH58" s="280">
        <v>0</v>
      </c>
      <c r="CI58" s="280">
        <v>0</v>
      </c>
      <c r="CJ58" s="280">
        <v>0</v>
      </c>
      <c r="CK58" s="280">
        <v>0</v>
      </c>
      <c r="CL58" s="280">
        <v>0</v>
      </c>
      <c r="CM58" s="280">
        <v>0</v>
      </c>
      <c r="CN58" s="280">
        <v>0</v>
      </c>
      <c r="CO58" s="280">
        <v>0</v>
      </c>
      <c r="CP58" s="280">
        <v>0</v>
      </c>
      <c r="CQ58" s="280">
        <v>0</v>
      </c>
      <c r="CR58" s="280">
        <v>0</v>
      </c>
      <c r="CS58" s="280">
        <v>0</v>
      </c>
      <c r="CT58" s="280">
        <v>0</v>
      </c>
      <c r="CU58" s="280">
        <v>0</v>
      </c>
      <c r="CV58" s="280">
        <v>0</v>
      </c>
      <c r="CW58" s="280">
        <v>0</v>
      </c>
      <c r="CX58" s="280">
        <v>0</v>
      </c>
      <c r="CY58" s="280">
        <v>0</v>
      </c>
      <c r="CZ58" s="280">
        <v>0</v>
      </c>
      <c r="DA58" s="280">
        <v>0</v>
      </c>
      <c r="DB58" s="280">
        <v>0</v>
      </c>
      <c r="DC58" s="280">
        <v>0</v>
      </c>
      <c r="DE58" s="71">
        <f t="shared" ref="DE58:DE66" si="35">COUNTBLANK(H58:DC58)</f>
        <v>0</v>
      </c>
      <c r="DF58" s="71">
        <f t="shared" si="17"/>
        <v>0</v>
      </c>
      <c r="DG58" s="261">
        <f t="shared" si="34"/>
        <v>21</v>
      </c>
      <c r="DH58" s="261">
        <v>0</v>
      </c>
    </row>
    <row r="59" spans="1:112" s="261" customFormat="1" ht="14.4">
      <c r="A59" s="210"/>
      <c r="B59" s="262" t="str">
        <f>$B$56&amp;"3."</f>
        <v>E.2.3.</v>
      </c>
      <c r="C59" s="274" t="s">
        <v>42</v>
      </c>
      <c r="D59" s="12"/>
      <c r="E59" s="332">
        <v>0.21</v>
      </c>
      <c r="F59" s="292">
        <f>H59+NPV(FD,I59:INDEX(I59:DC59,PAL))</f>
        <v>0</v>
      </c>
      <c r="G59" s="279">
        <f>SUMIF($H$5:$DC$5,"&lt;="&amp;PAL,$H59:$DC59)</f>
        <v>0</v>
      </c>
      <c r="H59" s="280">
        <v>0</v>
      </c>
      <c r="I59" s="280">
        <v>0</v>
      </c>
      <c r="J59" s="280">
        <v>0</v>
      </c>
      <c r="K59" s="280">
        <v>0</v>
      </c>
      <c r="L59" s="280">
        <v>0</v>
      </c>
      <c r="M59" s="280">
        <v>0</v>
      </c>
      <c r="N59" s="280">
        <v>0</v>
      </c>
      <c r="O59" s="280">
        <v>0</v>
      </c>
      <c r="P59" s="280">
        <v>0</v>
      </c>
      <c r="Q59" s="280">
        <v>0</v>
      </c>
      <c r="R59" s="280">
        <v>0</v>
      </c>
      <c r="S59" s="280">
        <v>0</v>
      </c>
      <c r="T59" s="280">
        <v>0</v>
      </c>
      <c r="U59" s="280">
        <v>0</v>
      </c>
      <c r="V59" s="280">
        <v>0</v>
      </c>
      <c r="W59" s="280">
        <v>0</v>
      </c>
      <c r="X59" s="280">
        <v>0</v>
      </c>
      <c r="Y59" s="280">
        <v>0</v>
      </c>
      <c r="Z59" s="280">
        <v>0</v>
      </c>
      <c r="AA59" s="280">
        <v>0</v>
      </c>
      <c r="AB59" s="280">
        <v>0</v>
      </c>
      <c r="AC59" s="280">
        <v>0</v>
      </c>
      <c r="AD59" s="280">
        <v>0</v>
      </c>
      <c r="AE59" s="280">
        <v>0</v>
      </c>
      <c r="AF59" s="280">
        <v>0</v>
      </c>
      <c r="AG59" s="280">
        <v>0</v>
      </c>
      <c r="AH59" s="280">
        <v>0</v>
      </c>
      <c r="AI59" s="280">
        <v>0</v>
      </c>
      <c r="AJ59" s="280">
        <v>0</v>
      </c>
      <c r="AK59" s="280">
        <v>0</v>
      </c>
      <c r="AL59" s="280">
        <v>0</v>
      </c>
      <c r="AM59" s="280">
        <v>0</v>
      </c>
      <c r="AN59" s="280">
        <v>0</v>
      </c>
      <c r="AO59" s="280">
        <v>0</v>
      </c>
      <c r="AP59" s="280">
        <v>0</v>
      </c>
      <c r="AQ59" s="280">
        <v>0</v>
      </c>
      <c r="AR59" s="280">
        <v>0</v>
      </c>
      <c r="AS59" s="280">
        <v>0</v>
      </c>
      <c r="AT59" s="280">
        <v>0</v>
      </c>
      <c r="AU59" s="280">
        <v>0</v>
      </c>
      <c r="AV59" s="280">
        <v>0</v>
      </c>
      <c r="AW59" s="280">
        <v>0</v>
      </c>
      <c r="AX59" s="280">
        <v>0</v>
      </c>
      <c r="AY59" s="280">
        <v>0</v>
      </c>
      <c r="AZ59" s="280">
        <v>0</v>
      </c>
      <c r="BA59" s="280">
        <v>0</v>
      </c>
      <c r="BB59" s="280">
        <v>0</v>
      </c>
      <c r="BC59" s="280">
        <v>0</v>
      </c>
      <c r="BD59" s="280">
        <v>0</v>
      </c>
      <c r="BE59" s="280">
        <v>0</v>
      </c>
      <c r="BF59" s="280">
        <v>0</v>
      </c>
      <c r="BG59" s="280">
        <v>0</v>
      </c>
      <c r="BH59" s="280">
        <v>0</v>
      </c>
      <c r="BI59" s="280">
        <v>0</v>
      </c>
      <c r="BJ59" s="280">
        <v>0</v>
      </c>
      <c r="BK59" s="280">
        <v>0</v>
      </c>
      <c r="BL59" s="280">
        <v>0</v>
      </c>
      <c r="BM59" s="280">
        <v>0</v>
      </c>
      <c r="BN59" s="280">
        <v>0</v>
      </c>
      <c r="BO59" s="280">
        <v>0</v>
      </c>
      <c r="BP59" s="280">
        <v>0</v>
      </c>
      <c r="BQ59" s="280">
        <v>0</v>
      </c>
      <c r="BR59" s="280">
        <v>0</v>
      </c>
      <c r="BS59" s="280">
        <v>0</v>
      </c>
      <c r="BT59" s="280">
        <v>0</v>
      </c>
      <c r="BU59" s="280">
        <v>0</v>
      </c>
      <c r="BV59" s="280">
        <v>0</v>
      </c>
      <c r="BW59" s="280">
        <v>0</v>
      </c>
      <c r="BX59" s="280">
        <v>0</v>
      </c>
      <c r="BY59" s="280">
        <v>0</v>
      </c>
      <c r="BZ59" s="280">
        <v>0</v>
      </c>
      <c r="CA59" s="280">
        <v>0</v>
      </c>
      <c r="CB59" s="280">
        <v>0</v>
      </c>
      <c r="CC59" s="280">
        <v>0</v>
      </c>
      <c r="CD59" s="280">
        <v>0</v>
      </c>
      <c r="CE59" s="280">
        <v>0</v>
      </c>
      <c r="CF59" s="280">
        <v>0</v>
      </c>
      <c r="CG59" s="280">
        <v>0</v>
      </c>
      <c r="CH59" s="280">
        <v>0</v>
      </c>
      <c r="CI59" s="280">
        <v>0</v>
      </c>
      <c r="CJ59" s="280">
        <v>0</v>
      </c>
      <c r="CK59" s="280">
        <v>0</v>
      </c>
      <c r="CL59" s="280">
        <v>0</v>
      </c>
      <c r="CM59" s="280">
        <v>0</v>
      </c>
      <c r="CN59" s="280">
        <v>0</v>
      </c>
      <c r="CO59" s="280">
        <v>0</v>
      </c>
      <c r="CP59" s="280">
        <v>0</v>
      </c>
      <c r="CQ59" s="280">
        <v>0</v>
      </c>
      <c r="CR59" s="280">
        <v>0</v>
      </c>
      <c r="CS59" s="280">
        <v>0</v>
      </c>
      <c r="CT59" s="280">
        <v>0</v>
      </c>
      <c r="CU59" s="280">
        <v>0</v>
      </c>
      <c r="CV59" s="280">
        <v>0</v>
      </c>
      <c r="CW59" s="280">
        <v>0</v>
      </c>
      <c r="CX59" s="280">
        <v>0</v>
      </c>
      <c r="CY59" s="280">
        <v>0</v>
      </c>
      <c r="CZ59" s="280">
        <v>0</v>
      </c>
      <c r="DA59" s="280">
        <v>0</v>
      </c>
      <c r="DB59" s="280">
        <v>0</v>
      </c>
      <c r="DC59" s="280">
        <v>0</v>
      </c>
      <c r="DE59" s="71">
        <f t="shared" si="35"/>
        <v>0</v>
      </c>
      <c r="DF59" s="71">
        <f t="shared" si="17"/>
        <v>0</v>
      </c>
      <c r="DG59" s="261">
        <f t="shared" si="34"/>
        <v>21</v>
      </c>
      <c r="DH59" s="261">
        <v>0</v>
      </c>
    </row>
    <row r="60" spans="1:112" s="261" customFormat="1" ht="14.4">
      <c r="A60" s="210"/>
      <c r="B60" s="262" t="str">
        <f>$B$56&amp;"4."</f>
        <v>E.2.4.</v>
      </c>
      <c r="C60" s="274" t="s">
        <v>42</v>
      </c>
      <c r="D60" s="12"/>
      <c r="E60" s="332">
        <v>0.21</v>
      </c>
      <c r="F60" s="292">
        <f>H60+NPV(FD,I60:INDEX(I60:DC60,PAL))</f>
        <v>0</v>
      </c>
      <c r="G60" s="279">
        <f>SUMIF($H$5:$DC$5,"&lt;="&amp;PAL,$H60:$DC60)</f>
        <v>0</v>
      </c>
      <c r="H60" s="280">
        <v>0</v>
      </c>
      <c r="I60" s="280">
        <v>0</v>
      </c>
      <c r="J60" s="280">
        <v>0</v>
      </c>
      <c r="K60" s="280">
        <v>0</v>
      </c>
      <c r="L60" s="280">
        <v>0</v>
      </c>
      <c r="M60" s="280">
        <v>0</v>
      </c>
      <c r="N60" s="280">
        <v>0</v>
      </c>
      <c r="O60" s="280">
        <v>0</v>
      </c>
      <c r="P60" s="280">
        <v>0</v>
      </c>
      <c r="Q60" s="280">
        <v>0</v>
      </c>
      <c r="R60" s="280">
        <v>0</v>
      </c>
      <c r="S60" s="280">
        <v>0</v>
      </c>
      <c r="T60" s="280">
        <v>0</v>
      </c>
      <c r="U60" s="280">
        <v>0</v>
      </c>
      <c r="V60" s="280">
        <v>0</v>
      </c>
      <c r="W60" s="280">
        <v>0</v>
      </c>
      <c r="X60" s="280">
        <v>0</v>
      </c>
      <c r="Y60" s="280">
        <v>0</v>
      </c>
      <c r="Z60" s="280">
        <v>0</v>
      </c>
      <c r="AA60" s="280">
        <v>0</v>
      </c>
      <c r="AB60" s="280">
        <v>0</v>
      </c>
      <c r="AC60" s="280">
        <v>0</v>
      </c>
      <c r="AD60" s="280">
        <v>0</v>
      </c>
      <c r="AE60" s="280">
        <v>0</v>
      </c>
      <c r="AF60" s="280">
        <v>0</v>
      </c>
      <c r="AG60" s="280">
        <v>0</v>
      </c>
      <c r="AH60" s="280">
        <v>0</v>
      </c>
      <c r="AI60" s="280">
        <v>0</v>
      </c>
      <c r="AJ60" s="280">
        <v>0</v>
      </c>
      <c r="AK60" s="280">
        <v>0</v>
      </c>
      <c r="AL60" s="280">
        <v>0</v>
      </c>
      <c r="AM60" s="280">
        <v>0</v>
      </c>
      <c r="AN60" s="280">
        <v>0</v>
      </c>
      <c r="AO60" s="280">
        <v>0</v>
      </c>
      <c r="AP60" s="280">
        <v>0</v>
      </c>
      <c r="AQ60" s="280">
        <v>0</v>
      </c>
      <c r="AR60" s="280">
        <v>0</v>
      </c>
      <c r="AS60" s="280">
        <v>0</v>
      </c>
      <c r="AT60" s="280">
        <v>0</v>
      </c>
      <c r="AU60" s="280">
        <v>0</v>
      </c>
      <c r="AV60" s="280">
        <v>0</v>
      </c>
      <c r="AW60" s="280">
        <v>0</v>
      </c>
      <c r="AX60" s="280">
        <v>0</v>
      </c>
      <c r="AY60" s="280">
        <v>0</v>
      </c>
      <c r="AZ60" s="280">
        <v>0</v>
      </c>
      <c r="BA60" s="280">
        <v>0</v>
      </c>
      <c r="BB60" s="280">
        <v>0</v>
      </c>
      <c r="BC60" s="280">
        <v>0</v>
      </c>
      <c r="BD60" s="280">
        <v>0</v>
      </c>
      <c r="BE60" s="280">
        <v>0</v>
      </c>
      <c r="BF60" s="280">
        <v>0</v>
      </c>
      <c r="BG60" s="280">
        <v>0</v>
      </c>
      <c r="BH60" s="280">
        <v>0</v>
      </c>
      <c r="BI60" s="280">
        <v>0</v>
      </c>
      <c r="BJ60" s="280">
        <v>0</v>
      </c>
      <c r="BK60" s="280">
        <v>0</v>
      </c>
      <c r="BL60" s="280">
        <v>0</v>
      </c>
      <c r="BM60" s="280">
        <v>0</v>
      </c>
      <c r="BN60" s="280">
        <v>0</v>
      </c>
      <c r="BO60" s="280">
        <v>0</v>
      </c>
      <c r="BP60" s="280">
        <v>0</v>
      </c>
      <c r="BQ60" s="280">
        <v>0</v>
      </c>
      <c r="BR60" s="280">
        <v>0</v>
      </c>
      <c r="BS60" s="280">
        <v>0</v>
      </c>
      <c r="BT60" s="280">
        <v>0</v>
      </c>
      <c r="BU60" s="280">
        <v>0</v>
      </c>
      <c r="BV60" s="280">
        <v>0</v>
      </c>
      <c r="BW60" s="280">
        <v>0</v>
      </c>
      <c r="BX60" s="280">
        <v>0</v>
      </c>
      <c r="BY60" s="280">
        <v>0</v>
      </c>
      <c r="BZ60" s="280">
        <v>0</v>
      </c>
      <c r="CA60" s="280">
        <v>0</v>
      </c>
      <c r="CB60" s="280">
        <v>0</v>
      </c>
      <c r="CC60" s="280">
        <v>0</v>
      </c>
      <c r="CD60" s="280">
        <v>0</v>
      </c>
      <c r="CE60" s="280">
        <v>0</v>
      </c>
      <c r="CF60" s="280">
        <v>0</v>
      </c>
      <c r="CG60" s="280">
        <v>0</v>
      </c>
      <c r="CH60" s="280">
        <v>0</v>
      </c>
      <c r="CI60" s="280">
        <v>0</v>
      </c>
      <c r="CJ60" s="280">
        <v>0</v>
      </c>
      <c r="CK60" s="280">
        <v>0</v>
      </c>
      <c r="CL60" s="280">
        <v>0</v>
      </c>
      <c r="CM60" s="280">
        <v>0</v>
      </c>
      <c r="CN60" s="280">
        <v>0</v>
      </c>
      <c r="CO60" s="280">
        <v>0</v>
      </c>
      <c r="CP60" s="280">
        <v>0</v>
      </c>
      <c r="CQ60" s="280">
        <v>0</v>
      </c>
      <c r="CR60" s="280">
        <v>0</v>
      </c>
      <c r="CS60" s="280">
        <v>0</v>
      </c>
      <c r="CT60" s="280">
        <v>0</v>
      </c>
      <c r="CU60" s="280">
        <v>0</v>
      </c>
      <c r="CV60" s="280">
        <v>0</v>
      </c>
      <c r="CW60" s="280">
        <v>0</v>
      </c>
      <c r="CX60" s="280">
        <v>0</v>
      </c>
      <c r="CY60" s="280">
        <v>0</v>
      </c>
      <c r="CZ60" s="280">
        <v>0</v>
      </c>
      <c r="DA60" s="280">
        <v>0</v>
      </c>
      <c r="DB60" s="280">
        <v>0</v>
      </c>
      <c r="DC60" s="280">
        <v>0</v>
      </c>
      <c r="DE60" s="71">
        <f t="shared" si="35"/>
        <v>0</v>
      </c>
      <c r="DF60" s="71">
        <f t="shared" si="17"/>
        <v>0</v>
      </c>
      <c r="DG60" s="261">
        <f t="shared" si="34"/>
        <v>21</v>
      </c>
      <c r="DH60" s="261">
        <v>0</v>
      </c>
    </row>
    <row r="61" spans="1:112" s="261" customFormat="1" ht="14.4">
      <c r="A61" s="210"/>
      <c r="B61" s="262" t="str">
        <f>$B$56&amp;"5."</f>
        <v>E.2.5.</v>
      </c>
      <c r="C61" s="274" t="s">
        <v>42</v>
      </c>
      <c r="D61" s="12"/>
      <c r="E61" s="332">
        <v>0.21</v>
      </c>
      <c r="F61" s="292">
        <f>H61+NPV(FD,I61:INDEX(I61:DC61,PAL))</f>
        <v>0</v>
      </c>
      <c r="G61" s="279">
        <f>SUMIF($H$5:$DC$5,"&lt;="&amp;PAL,$H61:$DC61)</f>
        <v>0</v>
      </c>
      <c r="H61" s="280">
        <v>0</v>
      </c>
      <c r="I61" s="280">
        <v>0</v>
      </c>
      <c r="J61" s="280">
        <v>0</v>
      </c>
      <c r="K61" s="280">
        <v>0</v>
      </c>
      <c r="L61" s="280">
        <v>0</v>
      </c>
      <c r="M61" s="280">
        <v>0</v>
      </c>
      <c r="N61" s="280">
        <v>0</v>
      </c>
      <c r="O61" s="280">
        <v>0</v>
      </c>
      <c r="P61" s="280">
        <v>0</v>
      </c>
      <c r="Q61" s="280">
        <v>0</v>
      </c>
      <c r="R61" s="280">
        <v>0</v>
      </c>
      <c r="S61" s="280">
        <v>0</v>
      </c>
      <c r="T61" s="280">
        <v>0</v>
      </c>
      <c r="U61" s="280">
        <v>0</v>
      </c>
      <c r="V61" s="280">
        <v>0</v>
      </c>
      <c r="W61" s="280">
        <v>0</v>
      </c>
      <c r="X61" s="280">
        <v>0</v>
      </c>
      <c r="Y61" s="280">
        <v>0</v>
      </c>
      <c r="Z61" s="280">
        <v>0</v>
      </c>
      <c r="AA61" s="280">
        <v>0</v>
      </c>
      <c r="AB61" s="280">
        <v>0</v>
      </c>
      <c r="AC61" s="280">
        <v>0</v>
      </c>
      <c r="AD61" s="280">
        <v>0</v>
      </c>
      <c r="AE61" s="280">
        <v>0</v>
      </c>
      <c r="AF61" s="280">
        <v>0</v>
      </c>
      <c r="AG61" s="280">
        <v>0</v>
      </c>
      <c r="AH61" s="280">
        <v>0</v>
      </c>
      <c r="AI61" s="280">
        <v>0</v>
      </c>
      <c r="AJ61" s="280">
        <v>0</v>
      </c>
      <c r="AK61" s="280">
        <v>0</v>
      </c>
      <c r="AL61" s="280">
        <v>0</v>
      </c>
      <c r="AM61" s="280">
        <v>0</v>
      </c>
      <c r="AN61" s="280">
        <v>0</v>
      </c>
      <c r="AO61" s="280">
        <v>0</v>
      </c>
      <c r="AP61" s="280">
        <v>0</v>
      </c>
      <c r="AQ61" s="280">
        <v>0</v>
      </c>
      <c r="AR61" s="280">
        <v>0</v>
      </c>
      <c r="AS61" s="280">
        <v>0</v>
      </c>
      <c r="AT61" s="280">
        <v>0</v>
      </c>
      <c r="AU61" s="280">
        <v>0</v>
      </c>
      <c r="AV61" s="280">
        <v>0</v>
      </c>
      <c r="AW61" s="280">
        <v>0</v>
      </c>
      <c r="AX61" s="280">
        <v>0</v>
      </c>
      <c r="AY61" s="280">
        <v>0</v>
      </c>
      <c r="AZ61" s="280">
        <v>0</v>
      </c>
      <c r="BA61" s="280">
        <v>0</v>
      </c>
      <c r="BB61" s="280">
        <v>0</v>
      </c>
      <c r="BC61" s="280">
        <v>0</v>
      </c>
      <c r="BD61" s="280">
        <v>0</v>
      </c>
      <c r="BE61" s="280">
        <v>0</v>
      </c>
      <c r="BF61" s="280">
        <v>0</v>
      </c>
      <c r="BG61" s="280">
        <v>0</v>
      </c>
      <c r="BH61" s="280">
        <v>0</v>
      </c>
      <c r="BI61" s="280">
        <v>0</v>
      </c>
      <c r="BJ61" s="280">
        <v>0</v>
      </c>
      <c r="BK61" s="280">
        <v>0</v>
      </c>
      <c r="BL61" s="280">
        <v>0</v>
      </c>
      <c r="BM61" s="280">
        <v>0</v>
      </c>
      <c r="BN61" s="280">
        <v>0</v>
      </c>
      <c r="BO61" s="280">
        <v>0</v>
      </c>
      <c r="BP61" s="280">
        <v>0</v>
      </c>
      <c r="BQ61" s="280">
        <v>0</v>
      </c>
      <c r="BR61" s="280">
        <v>0</v>
      </c>
      <c r="BS61" s="280">
        <v>0</v>
      </c>
      <c r="BT61" s="280">
        <v>0</v>
      </c>
      <c r="BU61" s="280">
        <v>0</v>
      </c>
      <c r="BV61" s="280">
        <v>0</v>
      </c>
      <c r="BW61" s="280">
        <v>0</v>
      </c>
      <c r="BX61" s="280">
        <v>0</v>
      </c>
      <c r="BY61" s="280">
        <v>0</v>
      </c>
      <c r="BZ61" s="280">
        <v>0</v>
      </c>
      <c r="CA61" s="280">
        <v>0</v>
      </c>
      <c r="CB61" s="280">
        <v>0</v>
      </c>
      <c r="CC61" s="280">
        <v>0</v>
      </c>
      <c r="CD61" s="280">
        <v>0</v>
      </c>
      <c r="CE61" s="280">
        <v>0</v>
      </c>
      <c r="CF61" s="280">
        <v>0</v>
      </c>
      <c r="CG61" s="280">
        <v>0</v>
      </c>
      <c r="CH61" s="280">
        <v>0</v>
      </c>
      <c r="CI61" s="280">
        <v>0</v>
      </c>
      <c r="CJ61" s="280">
        <v>0</v>
      </c>
      <c r="CK61" s="280">
        <v>0</v>
      </c>
      <c r="CL61" s="280">
        <v>0</v>
      </c>
      <c r="CM61" s="280">
        <v>0</v>
      </c>
      <c r="CN61" s="280">
        <v>0</v>
      </c>
      <c r="CO61" s="280">
        <v>0</v>
      </c>
      <c r="CP61" s="280">
        <v>0</v>
      </c>
      <c r="CQ61" s="280">
        <v>0</v>
      </c>
      <c r="CR61" s="280">
        <v>0</v>
      </c>
      <c r="CS61" s="280">
        <v>0</v>
      </c>
      <c r="CT61" s="280">
        <v>0</v>
      </c>
      <c r="CU61" s="280">
        <v>0</v>
      </c>
      <c r="CV61" s="280">
        <v>0</v>
      </c>
      <c r="CW61" s="280">
        <v>0</v>
      </c>
      <c r="CX61" s="280">
        <v>0</v>
      </c>
      <c r="CY61" s="280">
        <v>0</v>
      </c>
      <c r="CZ61" s="280">
        <v>0</v>
      </c>
      <c r="DA61" s="280">
        <v>0</v>
      </c>
      <c r="DB61" s="280">
        <v>0</v>
      </c>
      <c r="DC61" s="280">
        <v>0</v>
      </c>
      <c r="DE61" s="71">
        <f t="shared" si="35"/>
        <v>0</v>
      </c>
      <c r="DF61" s="71">
        <f t="shared" si="17"/>
        <v>0</v>
      </c>
      <c r="DG61" s="261">
        <f t="shared" si="34"/>
        <v>21</v>
      </c>
      <c r="DH61" s="261">
        <v>0</v>
      </c>
    </row>
    <row r="62" spans="1:112" s="261" customFormat="1" ht="14.4">
      <c r="A62" s="210"/>
      <c r="B62" s="262" t="str">
        <f>$B$56&amp;"6."</f>
        <v>E.2.6.</v>
      </c>
      <c r="C62" s="274" t="s">
        <v>42</v>
      </c>
      <c r="D62" s="12"/>
      <c r="E62" s="332">
        <v>0.21</v>
      </c>
      <c r="F62" s="292">
        <f>H62+NPV(FD,I62:INDEX(I62:DC62,PAL))</f>
        <v>0</v>
      </c>
      <c r="G62" s="279">
        <f>SUMIF($H$5:$DC$5,"&lt;="&amp;PAL,$H62:$DC62)</f>
        <v>0</v>
      </c>
      <c r="H62" s="280">
        <v>0</v>
      </c>
      <c r="I62" s="280">
        <v>0</v>
      </c>
      <c r="J62" s="280">
        <v>0</v>
      </c>
      <c r="K62" s="280">
        <v>0</v>
      </c>
      <c r="L62" s="280">
        <v>0</v>
      </c>
      <c r="M62" s="280">
        <v>0</v>
      </c>
      <c r="N62" s="280">
        <v>0</v>
      </c>
      <c r="O62" s="280">
        <v>0</v>
      </c>
      <c r="P62" s="280">
        <v>0</v>
      </c>
      <c r="Q62" s="280">
        <v>0</v>
      </c>
      <c r="R62" s="280">
        <v>0</v>
      </c>
      <c r="S62" s="280">
        <v>0</v>
      </c>
      <c r="T62" s="280">
        <v>0</v>
      </c>
      <c r="U62" s="280">
        <v>0</v>
      </c>
      <c r="V62" s="280">
        <v>0</v>
      </c>
      <c r="W62" s="280">
        <v>0</v>
      </c>
      <c r="X62" s="280">
        <v>0</v>
      </c>
      <c r="Y62" s="280">
        <v>0</v>
      </c>
      <c r="Z62" s="280">
        <v>0</v>
      </c>
      <c r="AA62" s="280">
        <v>0</v>
      </c>
      <c r="AB62" s="280">
        <v>0</v>
      </c>
      <c r="AC62" s="280">
        <v>0</v>
      </c>
      <c r="AD62" s="280">
        <v>0</v>
      </c>
      <c r="AE62" s="280">
        <v>0</v>
      </c>
      <c r="AF62" s="280">
        <v>0</v>
      </c>
      <c r="AG62" s="280">
        <v>0</v>
      </c>
      <c r="AH62" s="280">
        <v>0</v>
      </c>
      <c r="AI62" s="280">
        <v>0</v>
      </c>
      <c r="AJ62" s="280">
        <v>0</v>
      </c>
      <c r="AK62" s="280">
        <v>0</v>
      </c>
      <c r="AL62" s="280">
        <v>0</v>
      </c>
      <c r="AM62" s="280">
        <v>0</v>
      </c>
      <c r="AN62" s="280">
        <v>0</v>
      </c>
      <c r="AO62" s="280">
        <v>0</v>
      </c>
      <c r="AP62" s="280">
        <v>0</v>
      </c>
      <c r="AQ62" s="280">
        <v>0</v>
      </c>
      <c r="AR62" s="280">
        <v>0</v>
      </c>
      <c r="AS62" s="280">
        <v>0</v>
      </c>
      <c r="AT62" s="280">
        <v>0</v>
      </c>
      <c r="AU62" s="280">
        <v>0</v>
      </c>
      <c r="AV62" s="280">
        <v>0</v>
      </c>
      <c r="AW62" s="280">
        <v>0</v>
      </c>
      <c r="AX62" s="280">
        <v>0</v>
      </c>
      <c r="AY62" s="280">
        <v>0</v>
      </c>
      <c r="AZ62" s="280">
        <v>0</v>
      </c>
      <c r="BA62" s="280">
        <v>0</v>
      </c>
      <c r="BB62" s="280">
        <v>0</v>
      </c>
      <c r="BC62" s="280">
        <v>0</v>
      </c>
      <c r="BD62" s="280">
        <v>0</v>
      </c>
      <c r="BE62" s="280">
        <v>0</v>
      </c>
      <c r="BF62" s="280">
        <v>0</v>
      </c>
      <c r="BG62" s="280">
        <v>0</v>
      </c>
      <c r="BH62" s="280">
        <v>0</v>
      </c>
      <c r="BI62" s="280">
        <v>0</v>
      </c>
      <c r="BJ62" s="280">
        <v>0</v>
      </c>
      <c r="BK62" s="280">
        <v>0</v>
      </c>
      <c r="BL62" s="280">
        <v>0</v>
      </c>
      <c r="BM62" s="280">
        <v>0</v>
      </c>
      <c r="BN62" s="280">
        <v>0</v>
      </c>
      <c r="BO62" s="280">
        <v>0</v>
      </c>
      <c r="BP62" s="280">
        <v>0</v>
      </c>
      <c r="BQ62" s="280">
        <v>0</v>
      </c>
      <c r="BR62" s="280">
        <v>0</v>
      </c>
      <c r="BS62" s="280">
        <v>0</v>
      </c>
      <c r="BT62" s="280">
        <v>0</v>
      </c>
      <c r="BU62" s="280">
        <v>0</v>
      </c>
      <c r="BV62" s="280">
        <v>0</v>
      </c>
      <c r="BW62" s="280">
        <v>0</v>
      </c>
      <c r="BX62" s="280">
        <v>0</v>
      </c>
      <c r="BY62" s="280">
        <v>0</v>
      </c>
      <c r="BZ62" s="280">
        <v>0</v>
      </c>
      <c r="CA62" s="280">
        <v>0</v>
      </c>
      <c r="CB62" s="280">
        <v>0</v>
      </c>
      <c r="CC62" s="280">
        <v>0</v>
      </c>
      <c r="CD62" s="280">
        <v>0</v>
      </c>
      <c r="CE62" s="280">
        <v>0</v>
      </c>
      <c r="CF62" s="280">
        <v>0</v>
      </c>
      <c r="CG62" s="280">
        <v>0</v>
      </c>
      <c r="CH62" s="280">
        <v>0</v>
      </c>
      <c r="CI62" s="280">
        <v>0</v>
      </c>
      <c r="CJ62" s="280">
        <v>0</v>
      </c>
      <c r="CK62" s="280">
        <v>0</v>
      </c>
      <c r="CL62" s="280">
        <v>0</v>
      </c>
      <c r="CM62" s="280">
        <v>0</v>
      </c>
      <c r="CN62" s="280">
        <v>0</v>
      </c>
      <c r="CO62" s="280">
        <v>0</v>
      </c>
      <c r="CP62" s="280">
        <v>0</v>
      </c>
      <c r="CQ62" s="280">
        <v>0</v>
      </c>
      <c r="CR62" s="280">
        <v>0</v>
      </c>
      <c r="CS62" s="280">
        <v>0</v>
      </c>
      <c r="CT62" s="280">
        <v>0</v>
      </c>
      <c r="CU62" s="280">
        <v>0</v>
      </c>
      <c r="CV62" s="280">
        <v>0</v>
      </c>
      <c r="CW62" s="280">
        <v>0</v>
      </c>
      <c r="CX62" s="280">
        <v>0</v>
      </c>
      <c r="CY62" s="280">
        <v>0</v>
      </c>
      <c r="CZ62" s="280">
        <v>0</v>
      </c>
      <c r="DA62" s="280">
        <v>0</v>
      </c>
      <c r="DB62" s="280">
        <v>0</v>
      </c>
      <c r="DC62" s="280">
        <v>0</v>
      </c>
      <c r="DE62" s="71">
        <f t="shared" si="35"/>
        <v>0</v>
      </c>
      <c r="DF62" s="71">
        <f t="shared" si="17"/>
        <v>0</v>
      </c>
      <c r="DG62" s="261">
        <f t="shared" si="34"/>
        <v>21</v>
      </c>
      <c r="DH62" s="261">
        <v>0</v>
      </c>
    </row>
    <row r="63" spans="1:112" s="261" customFormat="1" ht="14.4">
      <c r="A63" s="210"/>
      <c r="B63" s="262" t="str">
        <f>$B$56&amp;"7."</f>
        <v>E.2.7.</v>
      </c>
      <c r="C63" s="274" t="s">
        <v>42</v>
      </c>
      <c r="D63" s="12"/>
      <c r="E63" s="332">
        <v>0.21</v>
      </c>
      <c r="F63" s="292">
        <f>H63+NPV(FD,I63:INDEX(I63:DC63,PAL))</f>
        <v>0</v>
      </c>
      <c r="G63" s="279">
        <f>SUMIF($H$5:$DC$5,"&lt;="&amp;PAL,$H63:$DC63)</f>
        <v>0</v>
      </c>
      <c r="H63" s="280">
        <v>0</v>
      </c>
      <c r="I63" s="280">
        <v>0</v>
      </c>
      <c r="J63" s="280">
        <v>0</v>
      </c>
      <c r="K63" s="280">
        <v>0</v>
      </c>
      <c r="L63" s="280">
        <v>0</v>
      </c>
      <c r="M63" s="280">
        <v>0</v>
      </c>
      <c r="N63" s="280">
        <v>0</v>
      </c>
      <c r="O63" s="280">
        <v>0</v>
      </c>
      <c r="P63" s="280">
        <v>0</v>
      </c>
      <c r="Q63" s="280">
        <v>0</v>
      </c>
      <c r="R63" s="280">
        <v>0</v>
      </c>
      <c r="S63" s="280">
        <v>0</v>
      </c>
      <c r="T63" s="280">
        <v>0</v>
      </c>
      <c r="U63" s="280">
        <v>0</v>
      </c>
      <c r="V63" s="280">
        <v>0</v>
      </c>
      <c r="W63" s="280">
        <v>0</v>
      </c>
      <c r="X63" s="280">
        <v>0</v>
      </c>
      <c r="Y63" s="280">
        <v>0</v>
      </c>
      <c r="Z63" s="280">
        <v>0</v>
      </c>
      <c r="AA63" s="280">
        <v>0</v>
      </c>
      <c r="AB63" s="280">
        <v>0</v>
      </c>
      <c r="AC63" s="280">
        <v>0</v>
      </c>
      <c r="AD63" s="280">
        <v>0</v>
      </c>
      <c r="AE63" s="280">
        <v>0</v>
      </c>
      <c r="AF63" s="280">
        <v>0</v>
      </c>
      <c r="AG63" s="280">
        <v>0</v>
      </c>
      <c r="AH63" s="280">
        <v>0</v>
      </c>
      <c r="AI63" s="280">
        <v>0</v>
      </c>
      <c r="AJ63" s="280">
        <v>0</v>
      </c>
      <c r="AK63" s="280">
        <v>0</v>
      </c>
      <c r="AL63" s="280">
        <v>0</v>
      </c>
      <c r="AM63" s="280">
        <v>0</v>
      </c>
      <c r="AN63" s="280">
        <v>0</v>
      </c>
      <c r="AO63" s="280">
        <v>0</v>
      </c>
      <c r="AP63" s="280">
        <v>0</v>
      </c>
      <c r="AQ63" s="280">
        <v>0</v>
      </c>
      <c r="AR63" s="280">
        <v>0</v>
      </c>
      <c r="AS63" s="280">
        <v>0</v>
      </c>
      <c r="AT63" s="280">
        <v>0</v>
      </c>
      <c r="AU63" s="280">
        <v>0</v>
      </c>
      <c r="AV63" s="280">
        <v>0</v>
      </c>
      <c r="AW63" s="280">
        <v>0</v>
      </c>
      <c r="AX63" s="280">
        <v>0</v>
      </c>
      <c r="AY63" s="280">
        <v>0</v>
      </c>
      <c r="AZ63" s="280">
        <v>0</v>
      </c>
      <c r="BA63" s="280">
        <v>0</v>
      </c>
      <c r="BB63" s="280">
        <v>0</v>
      </c>
      <c r="BC63" s="280">
        <v>0</v>
      </c>
      <c r="BD63" s="280">
        <v>0</v>
      </c>
      <c r="BE63" s="280">
        <v>0</v>
      </c>
      <c r="BF63" s="280">
        <v>0</v>
      </c>
      <c r="BG63" s="280">
        <v>0</v>
      </c>
      <c r="BH63" s="280">
        <v>0</v>
      </c>
      <c r="BI63" s="280">
        <v>0</v>
      </c>
      <c r="BJ63" s="280">
        <v>0</v>
      </c>
      <c r="BK63" s="280">
        <v>0</v>
      </c>
      <c r="BL63" s="280">
        <v>0</v>
      </c>
      <c r="BM63" s="280">
        <v>0</v>
      </c>
      <c r="BN63" s="280">
        <v>0</v>
      </c>
      <c r="BO63" s="280">
        <v>0</v>
      </c>
      <c r="BP63" s="280">
        <v>0</v>
      </c>
      <c r="BQ63" s="280">
        <v>0</v>
      </c>
      <c r="BR63" s="280">
        <v>0</v>
      </c>
      <c r="BS63" s="280">
        <v>0</v>
      </c>
      <c r="BT63" s="280">
        <v>0</v>
      </c>
      <c r="BU63" s="280">
        <v>0</v>
      </c>
      <c r="BV63" s="280">
        <v>0</v>
      </c>
      <c r="BW63" s="280">
        <v>0</v>
      </c>
      <c r="BX63" s="280">
        <v>0</v>
      </c>
      <c r="BY63" s="280">
        <v>0</v>
      </c>
      <c r="BZ63" s="280">
        <v>0</v>
      </c>
      <c r="CA63" s="280">
        <v>0</v>
      </c>
      <c r="CB63" s="280">
        <v>0</v>
      </c>
      <c r="CC63" s="280">
        <v>0</v>
      </c>
      <c r="CD63" s="280">
        <v>0</v>
      </c>
      <c r="CE63" s="280">
        <v>0</v>
      </c>
      <c r="CF63" s="280">
        <v>0</v>
      </c>
      <c r="CG63" s="280">
        <v>0</v>
      </c>
      <c r="CH63" s="280">
        <v>0</v>
      </c>
      <c r="CI63" s="280">
        <v>0</v>
      </c>
      <c r="CJ63" s="280">
        <v>0</v>
      </c>
      <c r="CK63" s="280">
        <v>0</v>
      </c>
      <c r="CL63" s="280">
        <v>0</v>
      </c>
      <c r="CM63" s="280">
        <v>0</v>
      </c>
      <c r="CN63" s="280">
        <v>0</v>
      </c>
      <c r="CO63" s="280">
        <v>0</v>
      </c>
      <c r="CP63" s="280">
        <v>0</v>
      </c>
      <c r="CQ63" s="280">
        <v>0</v>
      </c>
      <c r="CR63" s="280">
        <v>0</v>
      </c>
      <c r="CS63" s="280">
        <v>0</v>
      </c>
      <c r="CT63" s="280">
        <v>0</v>
      </c>
      <c r="CU63" s="280">
        <v>0</v>
      </c>
      <c r="CV63" s="280">
        <v>0</v>
      </c>
      <c r="CW63" s="280">
        <v>0</v>
      </c>
      <c r="CX63" s="280">
        <v>0</v>
      </c>
      <c r="CY63" s="280">
        <v>0</v>
      </c>
      <c r="CZ63" s="280">
        <v>0</v>
      </c>
      <c r="DA63" s="280">
        <v>0</v>
      </c>
      <c r="DB63" s="280">
        <v>0</v>
      </c>
      <c r="DC63" s="280">
        <v>0</v>
      </c>
      <c r="DE63" s="71">
        <f t="shared" si="35"/>
        <v>0</v>
      </c>
      <c r="DF63" s="71">
        <f t="shared" si="17"/>
        <v>0</v>
      </c>
      <c r="DG63" s="261">
        <f t="shared" si="34"/>
        <v>21</v>
      </c>
      <c r="DH63" s="261">
        <v>0</v>
      </c>
    </row>
    <row r="64" spans="1:112" s="261" customFormat="1" ht="14.4">
      <c r="A64" s="210"/>
      <c r="B64" s="262" t="str">
        <f>$B$56&amp;"8."</f>
        <v>E.2.8.</v>
      </c>
      <c r="C64" s="274" t="s">
        <v>42</v>
      </c>
      <c r="D64" s="12"/>
      <c r="E64" s="332">
        <v>0.21</v>
      </c>
      <c r="F64" s="292">
        <f>H64+NPV(FD,I64:INDEX(I64:DC64,PAL))</f>
        <v>0</v>
      </c>
      <c r="G64" s="279">
        <f>SUMIF($H$5:$DC$5,"&lt;="&amp;PAL,$H64:$DC64)</f>
        <v>0</v>
      </c>
      <c r="H64" s="280">
        <v>0</v>
      </c>
      <c r="I64" s="280">
        <v>0</v>
      </c>
      <c r="J64" s="280">
        <v>0</v>
      </c>
      <c r="K64" s="280">
        <v>0</v>
      </c>
      <c r="L64" s="280">
        <v>0</v>
      </c>
      <c r="M64" s="280">
        <v>0</v>
      </c>
      <c r="N64" s="280">
        <v>0</v>
      </c>
      <c r="O64" s="280">
        <v>0</v>
      </c>
      <c r="P64" s="280">
        <v>0</v>
      </c>
      <c r="Q64" s="280">
        <v>0</v>
      </c>
      <c r="R64" s="280">
        <v>0</v>
      </c>
      <c r="S64" s="280">
        <v>0</v>
      </c>
      <c r="T64" s="280">
        <v>0</v>
      </c>
      <c r="U64" s="280">
        <v>0</v>
      </c>
      <c r="V64" s="280">
        <v>0</v>
      </c>
      <c r="W64" s="280">
        <v>0</v>
      </c>
      <c r="X64" s="280">
        <v>0</v>
      </c>
      <c r="Y64" s="280">
        <v>0</v>
      </c>
      <c r="Z64" s="280">
        <v>0</v>
      </c>
      <c r="AA64" s="280">
        <v>0</v>
      </c>
      <c r="AB64" s="280">
        <v>0</v>
      </c>
      <c r="AC64" s="280">
        <v>0</v>
      </c>
      <c r="AD64" s="280">
        <v>0</v>
      </c>
      <c r="AE64" s="280">
        <v>0</v>
      </c>
      <c r="AF64" s="280">
        <v>0</v>
      </c>
      <c r="AG64" s="280">
        <v>0</v>
      </c>
      <c r="AH64" s="280">
        <v>0</v>
      </c>
      <c r="AI64" s="280">
        <v>0</v>
      </c>
      <c r="AJ64" s="280">
        <v>0</v>
      </c>
      <c r="AK64" s="280">
        <v>0</v>
      </c>
      <c r="AL64" s="280">
        <v>0</v>
      </c>
      <c r="AM64" s="280">
        <v>0</v>
      </c>
      <c r="AN64" s="280">
        <v>0</v>
      </c>
      <c r="AO64" s="280">
        <v>0</v>
      </c>
      <c r="AP64" s="280">
        <v>0</v>
      </c>
      <c r="AQ64" s="280">
        <v>0</v>
      </c>
      <c r="AR64" s="280">
        <v>0</v>
      </c>
      <c r="AS64" s="280">
        <v>0</v>
      </c>
      <c r="AT64" s="280">
        <v>0</v>
      </c>
      <c r="AU64" s="280">
        <v>0</v>
      </c>
      <c r="AV64" s="280">
        <v>0</v>
      </c>
      <c r="AW64" s="280">
        <v>0</v>
      </c>
      <c r="AX64" s="280">
        <v>0</v>
      </c>
      <c r="AY64" s="280">
        <v>0</v>
      </c>
      <c r="AZ64" s="280">
        <v>0</v>
      </c>
      <c r="BA64" s="280">
        <v>0</v>
      </c>
      <c r="BB64" s="280">
        <v>0</v>
      </c>
      <c r="BC64" s="280">
        <v>0</v>
      </c>
      <c r="BD64" s="280">
        <v>0</v>
      </c>
      <c r="BE64" s="280">
        <v>0</v>
      </c>
      <c r="BF64" s="280">
        <v>0</v>
      </c>
      <c r="BG64" s="280">
        <v>0</v>
      </c>
      <c r="BH64" s="280">
        <v>0</v>
      </c>
      <c r="BI64" s="280">
        <v>0</v>
      </c>
      <c r="BJ64" s="280">
        <v>0</v>
      </c>
      <c r="BK64" s="280">
        <v>0</v>
      </c>
      <c r="BL64" s="280">
        <v>0</v>
      </c>
      <c r="BM64" s="280">
        <v>0</v>
      </c>
      <c r="BN64" s="280">
        <v>0</v>
      </c>
      <c r="BO64" s="280">
        <v>0</v>
      </c>
      <c r="BP64" s="280">
        <v>0</v>
      </c>
      <c r="BQ64" s="280">
        <v>0</v>
      </c>
      <c r="BR64" s="280">
        <v>0</v>
      </c>
      <c r="BS64" s="280">
        <v>0</v>
      </c>
      <c r="BT64" s="280">
        <v>0</v>
      </c>
      <c r="BU64" s="280">
        <v>0</v>
      </c>
      <c r="BV64" s="280">
        <v>0</v>
      </c>
      <c r="BW64" s="280">
        <v>0</v>
      </c>
      <c r="BX64" s="280">
        <v>0</v>
      </c>
      <c r="BY64" s="280">
        <v>0</v>
      </c>
      <c r="BZ64" s="280">
        <v>0</v>
      </c>
      <c r="CA64" s="280">
        <v>0</v>
      </c>
      <c r="CB64" s="280">
        <v>0</v>
      </c>
      <c r="CC64" s="280">
        <v>0</v>
      </c>
      <c r="CD64" s="280">
        <v>0</v>
      </c>
      <c r="CE64" s="280">
        <v>0</v>
      </c>
      <c r="CF64" s="280">
        <v>0</v>
      </c>
      <c r="CG64" s="280">
        <v>0</v>
      </c>
      <c r="CH64" s="280">
        <v>0</v>
      </c>
      <c r="CI64" s="280">
        <v>0</v>
      </c>
      <c r="CJ64" s="280">
        <v>0</v>
      </c>
      <c r="CK64" s="280">
        <v>0</v>
      </c>
      <c r="CL64" s="280">
        <v>0</v>
      </c>
      <c r="CM64" s="280">
        <v>0</v>
      </c>
      <c r="CN64" s="280">
        <v>0</v>
      </c>
      <c r="CO64" s="280">
        <v>0</v>
      </c>
      <c r="CP64" s="280">
        <v>0</v>
      </c>
      <c r="CQ64" s="280">
        <v>0</v>
      </c>
      <c r="CR64" s="280">
        <v>0</v>
      </c>
      <c r="CS64" s="280">
        <v>0</v>
      </c>
      <c r="CT64" s="280">
        <v>0</v>
      </c>
      <c r="CU64" s="280">
        <v>0</v>
      </c>
      <c r="CV64" s="280">
        <v>0</v>
      </c>
      <c r="CW64" s="280">
        <v>0</v>
      </c>
      <c r="CX64" s="280">
        <v>0</v>
      </c>
      <c r="CY64" s="280">
        <v>0</v>
      </c>
      <c r="CZ64" s="280">
        <v>0</v>
      </c>
      <c r="DA64" s="280">
        <v>0</v>
      </c>
      <c r="DB64" s="280">
        <v>0</v>
      </c>
      <c r="DC64" s="280">
        <v>0</v>
      </c>
      <c r="DE64" s="71">
        <f t="shared" si="35"/>
        <v>0</v>
      </c>
      <c r="DF64" s="71">
        <f t="shared" si="17"/>
        <v>0</v>
      </c>
      <c r="DG64" s="261">
        <f t="shared" si="34"/>
        <v>21</v>
      </c>
      <c r="DH64" s="261">
        <v>0</v>
      </c>
    </row>
    <row r="65" spans="1:112" s="261" customFormat="1" ht="14.4">
      <c r="A65" s="210"/>
      <c r="B65" s="262" t="str">
        <f>$B$56&amp;"9."</f>
        <v>E.2.9.</v>
      </c>
      <c r="C65" s="267" t="s">
        <v>155</v>
      </c>
      <c r="D65" s="262"/>
      <c r="E65" s="332">
        <v>0.21</v>
      </c>
      <c r="F65" s="292">
        <f>H65+NPV(FD,I65:INDEX(I65:DC65,PAL))</f>
        <v>0</v>
      </c>
      <c r="G65" s="279">
        <f>SUMIF($H$5:$DC$5,"&lt;="&amp;PAL,$H65:$DC65)</f>
        <v>0</v>
      </c>
      <c r="H65" s="276">
        <v>0</v>
      </c>
      <c r="I65" s="276">
        <v>0</v>
      </c>
      <c r="J65" s="276">
        <v>0</v>
      </c>
      <c r="K65" s="276">
        <v>0</v>
      </c>
      <c r="L65" s="276">
        <v>0</v>
      </c>
      <c r="M65" s="276">
        <v>0</v>
      </c>
      <c r="N65" s="276">
        <v>0</v>
      </c>
      <c r="O65" s="276">
        <v>0</v>
      </c>
      <c r="P65" s="276">
        <v>0</v>
      </c>
      <c r="Q65" s="276">
        <v>0</v>
      </c>
      <c r="R65" s="276">
        <v>0</v>
      </c>
      <c r="S65" s="277">
        <v>0</v>
      </c>
      <c r="T65" s="277">
        <v>0</v>
      </c>
      <c r="U65" s="277">
        <v>0</v>
      </c>
      <c r="V65" s="277">
        <v>0</v>
      </c>
      <c r="W65" s="277">
        <v>0</v>
      </c>
      <c r="X65" s="277">
        <v>0</v>
      </c>
      <c r="Y65" s="277">
        <v>0</v>
      </c>
      <c r="Z65" s="277">
        <v>0</v>
      </c>
      <c r="AA65" s="277">
        <v>0</v>
      </c>
      <c r="AB65" s="277">
        <v>0</v>
      </c>
      <c r="AC65" s="277">
        <v>0</v>
      </c>
      <c r="AD65" s="277">
        <v>0</v>
      </c>
      <c r="AE65" s="277">
        <v>0</v>
      </c>
      <c r="AF65" s="277">
        <v>0</v>
      </c>
      <c r="AG65" s="277">
        <v>0</v>
      </c>
      <c r="AH65" s="277">
        <v>0</v>
      </c>
      <c r="AI65" s="277">
        <v>0</v>
      </c>
      <c r="AJ65" s="277">
        <v>0</v>
      </c>
      <c r="AK65" s="277">
        <v>0</v>
      </c>
      <c r="AL65" s="277">
        <v>0</v>
      </c>
      <c r="AM65" s="277">
        <v>0</v>
      </c>
      <c r="AN65" s="277">
        <v>0</v>
      </c>
      <c r="AO65" s="277">
        <v>0</v>
      </c>
      <c r="AP65" s="277">
        <v>0</v>
      </c>
      <c r="AQ65" s="277">
        <v>0</v>
      </c>
      <c r="AR65" s="277">
        <v>0</v>
      </c>
      <c r="AS65" s="277">
        <v>0</v>
      </c>
      <c r="AT65" s="277">
        <v>0</v>
      </c>
      <c r="AU65" s="277">
        <v>0</v>
      </c>
      <c r="AV65" s="277">
        <v>0</v>
      </c>
      <c r="AW65" s="277">
        <v>0</v>
      </c>
      <c r="AX65" s="277">
        <v>0</v>
      </c>
      <c r="AY65" s="277">
        <v>0</v>
      </c>
      <c r="AZ65" s="277">
        <v>0</v>
      </c>
      <c r="BA65" s="277">
        <v>0</v>
      </c>
      <c r="BB65" s="277">
        <v>0</v>
      </c>
      <c r="BC65" s="277">
        <v>0</v>
      </c>
      <c r="BD65" s="277">
        <v>0</v>
      </c>
      <c r="BE65" s="277">
        <v>0</v>
      </c>
      <c r="BF65" s="277">
        <v>0</v>
      </c>
      <c r="BG65" s="277">
        <v>0</v>
      </c>
      <c r="BH65" s="277">
        <v>0</v>
      </c>
      <c r="BI65" s="277">
        <v>0</v>
      </c>
      <c r="BJ65" s="277">
        <v>0</v>
      </c>
      <c r="BK65" s="277">
        <v>0</v>
      </c>
      <c r="BL65" s="277">
        <v>0</v>
      </c>
      <c r="BM65" s="277">
        <v>0</v>
      </c>
      <c r="BN65" s="277">
        <v>0</v>
      </c>
      <c r="BO65" s="277">
        <v>0</v>
      </c>
      <c r="BP65" s="277">
        <v>0</v>
      </c>
      <c r="BQ65" s="277">
        <v>0</v>
      </c>
      <c r="BR65" s="277">
        <v>0</v>
      </c>
      <c r="BS65" s="277">
        <v>0</v>
      </c>
      <c r="BT65" s="277">
        <v>0</v>
      </c>
      <c r="BU65" s="277">
        <v>0</v>
      </c>
      <c r="BV65" s="277">
        <v>0</v>
      </c>
      <c r="BW65" s="277">
        <v>0</v>
      </c>
      <c r="BX65" s="277">
        <v>0</v>
      </c>
      <c r="BY65" s="277">
        <v>0</v>
      </c>
      <c r="BZ65" s="277">
        <v>0</v>
      </c>
      <c r="CA65" s="277">
        <v>0</v>
      </c>
      <c r="CB65" s="277">
        <v>0</v>
      </c>
      <c r="CC65" s="277">
        <v>0</v>
      </c>
      <c r="CD65" s="277">
        <v>0</v>
      </c>
      <c r="CE65" s="277">
        <v>0</v>
      </c>
      <c r="CF65" s="277">
        <v>0</v>
      </c>
      <c r="CG65" s="277">
        <v>0</v>
      </c>
      <c r="CH65" s="277">
        <v>0</v>
      </c>
      <c r="CI65" s="277">
        <v>0</v>
      </c>
      <c r="CJ65" s="277">
        <v>0</v>
      </c>
      <c r="CK65" s="277">
        <v>0</v>
      </c>
      <c r="CL65" s="277">
        <v>0</v>
      </c>
      <c r="CM65" s="277">
        <v>0</v>
      </c>
      <c r="CN65" s="277">
        <v>0</v>
      </c>
      <c r="CO65" s="277">
        <v>0</v>
      </c>
      <c r="CP65" s="277">
        <v>0</v>
      </c>
      <c r="CQ65" s="277">
        <v>0</v>
      </c>
      <c r="CR65" s="277">
        <v>0</v>
      </c>
      <c r="CS65" s="277">
        <v>0</v>
      </c>
      <c r="CT65" s="277">
        <v>0</v>
      </c>
      <c r="CU65" s="277">
        <v>0</v>
      </c>
      <c r="CV65" s="277">
        <v>0</v>
      </c>
      <c r="CW65" s="277">
        <v>0</v>
      </c>
      <c r="CX65" s="277">
        <v>0</v>
      </c>
      <c r="CY65" s="277">
        <v>0</v>
      </c>
      <c r="CZ65" s="277">
        <v>0</v>
      </c>
      <c r="DA65" s="277">
        <v>0</v>
      </c>
      <c r="DB65" s="277">
        <v>0</v>
      </c>
      <c r="DC65" s="277">
        <v>0</v>
      </c>
      <c r="DE65" s="71">
        <f t="shared" si="35"/>
        <v>0</v>
      </c>
      <c r="DF65" s="71">
        <f t="shared" si="17"/>
        <v>0</v>
      </c>
      <c r="DG65" s="261">
        <f t="shared" si="34"/>
        <v>21</v>
      </c>
      <c r="DH65" s="261">
        <v>0</v>
      </c>
    </row>
    <row r="66" spans="1:112" s="261" customFormat="1" ht="14.4">
      <c r="A66" s="210"/>
      <c r="B66" s="262" t="str">
        <f>$B$56&amp;"L."</f>
        <v>E.2.L.</v>
      </c>
      <c r="C66" s="267" t="s">
        <v>16</v>
      </c>
      <c r="D66" s="262"/>
      <c r="E66" s="332">
        <v>0.21</v>
      </c>
      <c r="F66" s="292">
        <f>H66+NPV(FD,I66:INDEX(I66:DC66,PAL))</f>
        <v>0</v>
      </c>
      <c r="G66" s="279">
        <f>SUMIF($H$5:$DC$5,"&lt;="&amp;PAL,$H66:$DC66)</f>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7">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76">
        <v>0</v>
      </c>
      <c r="BE66" s="276">
        <v>0</v>
      </c>
      <c r="BF66" s="276">
        <v>0</v>
      </c>
      <c r="BG66" s="276">
        <v>0</v>
      </c>
      <c r="BH66" s="276">
        <v>0</v>
      </c>
      <c r="BI66" s="276">
        <v>0</v>
      </c>
      <c r="BJ66" s="276">
        <v>0</v>
      </c>
      <c r="BK66" s="276">
        <v>0</v>
      </c>
      <c r="BL66" s="276">
        <v>0</v>
      </c>
      <c r="BM66" s="276">
        <v>0</v>
      </c>
      <c r="BN66" s="276">
        <v>0</v>
      </c>
      <c r="BO66" s="276">
        <v>0</v>
      </c>
      <c r="BP66" s="276">
        <v>0</v>
      </c>
      <c r="BQ66" s="276">
        <v>0</v>
      </c>
      <c r="BR66" s="276">
        <v>0</v>
      </c>
      <c r="BS66" s="276">
        <v>0</v>
      </c>
      <c r="BT66" s="276">
        <v>0</v>
      </c>
      <c r="BU66" s="276">
        <v>0</v>
      </c>
      <c r="BV66" s="276">
        <v>0</v>
      </c>
      <c r="BW66" s="276">
        <v>0</v>
      </c>
      <c r="BX66" s="276">
        <v>0</v>
      </c>
      <c r="BY66" s="276">
        <v>0</v>
      </c>
      <c r="BZ66" s="276">
        <v>0</v>
      </c>
      <c r="CA66" s="276">
        <v>0</v>
      </c>
      <c r="CB66" s="276">
        <v>0</v>
      </c>
      <c r="CC66" s="276">
        <v>0</v>
      </c>
      <c r="CD66" s="276">
        <v>0</v>
      </c>
      <c r="CE66" s="276">
        <v>0</v>
      </c>
      <c r="CF66" s="276">
        <v>0</v>
      </c>
      <c r="CG66" s="276">
        <v>0</v>
      </c>
      <c r="CH66" s="276">
        <v>0</v>
      </c>
      <c r="CI66" s="276">
        <v>0</v>
      </c>
      <c r="CJ66" s="276">
        <v>0</v>
      </c>
      <c r="CK66" s="276">
        <v>0</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7">
        <v>0</v>
      </c>
      <c r="DE66" s="71">
        <f t="shared" si="35"/>
        <v>0</v>
      </c>
      <c r="DF66" s="71">
        <f t="shared" si="17"/>
        <v>0</v>
      </c>
      <c r="DG66" s="261">
        <f t="shared" si="34"/>
        <v>21</v>
      </c>
      <c r="DH66" s="261">
        <f>DG66/(100+DG66)</f>
        <v>0.17355371900826447</v>
      </c>
    </row>
    <row r="67" spans="1:112" s="261" customFormat="1" ht="14.4">
      <c r="A67" s="210"/>
      <c r="B67" s="262" t="s">
        <v>37</v>
      </c>
      <c r="C67" s="268" t="s">
        <v>208</v>
      </c>
      <c r="D67" s="8"/>
      <c r="E67" s="331"/>
      <c r="F67" s="17">
        <f>SUM(F68:F75)+F76</f>
        <v>0</v>
      </c>
      <c r="G67" s="279">
        <f>SUMIF($H$5:$DC$5,"&lt;="&amp;PAL,$H67:$DC67)</f>
        <v>0</v>
      </c>
      <c r="H67" s="17">
        <f>SUM(H68:H75)+H76</f>
        <v>0</v>
      </c>
      <c r="I67" s="17">
        <f t="shared" ref="I67:BT67" si="36">SUM(I68:I75)+I76</f>
        <v>0</v>
      </c>
      <c r="J67" s="17">
        <f t="shared" si="36"/>
        <v>0</v>
      </c>
      <c r="K67" s="17">
        <f t="shared" si="36"/>
        <v>0</v>
      </c>
      <c r="L67" s="17">
        <f t="shared" si="36"/>
        <v>0</v>
      </c>
      <c r="M67" s="17">
        <f t="shared" si="36"/>
        <v>0</v>
      </c>
      <c r="N67" s="17">
        <f t="shared" si="36"/>
        <v>0</v>
      </c>
      <c r="O67" s="17">
        <f t="shared" si="36"/>
        <v>0</v>
      </c>
      <c r="P67" s="17">
        <f t="shared" si="36"/>
        <v>0</v>
      </c>
      <c r="Q67" s="17">
        <f t="shared" si="36"/>
        <v>0</v>
      </c>
      <c r="R67" s="17">
        <f t="shared" si="36"/>
        <v>0</v>
      </c>
      <c r="S67" s="17">
        <f t="shared" si="36"/>
        <v>0</v>
      </c>
      <c r="T67" s="17">
        <f t="shared" si="36"/>
        <v>0</v>
      </c>
      <c r="U67" s="17">
        <f t="shared" si="36"/>
        <v>0</v>
      </c>
      <c r="V67" s="17">
        <f t="shared" si="36"/>
        <v>0</v>
      </c>
      <c r="W67" s="17">
        <f t="shared" si="36"/>
        <v>0</v>
      </c>
      <c r="X67" s="17">
        <f t="shared" si="36"/>
        <v>0</v>
      </c>
      <c r="Y67" s="17">
        <f t="shared" si="36"/>
        <v>0</v>
      </c>
      <c r="Z67" s="17">
        <f t="shared" si="36"/>
        <v>0</v>
      </c>
      <c r="AA67" s="17">
        <f t="shared" si="36"/>
        <v>0</v>
      </c>
      <c r="AB67" s="17">
        <f t="shared" si="36"/>
        <v>0</v>
      </c>
      <c r="AC67" s="17">
        <f t="shared" si="36"/>
        <v>0</v>
      </c>
      <c r="AD67" s="17">
        <f t="shared" si="36"/>
        <v>0</v>
      </c>
      <c r="AE67" s="17">
        <f t="shared" si="36"/>
        <v>0</v>
      </c>
      <c r="AF67" s="17">
        <f t="shared" si="36"/>
        <v>0</v>
      </c>
      <c r="AG67" s="17">
        <f t="shared" si="36"/>
        <v>0</v>
      </c>
      <c r="AH67" s="17">
        <f t="shared" si="36"/>
        <v>0</v>
      </c>
      <c r="AI67" s="17">
        <f t="shared" si="36"/>
        <v>0</v>
      </c>
      <c r="AJ67" s="17">
        <f t="shared" si="36"/>
        <v>0</v>
      </c>
      <c r="AK67" s="17">
        <f t="shared" si="36"/>
        <v>0</v>
      </c>
      <c r="AL67" s="17">
        <f t="shared" si="36"/>
        <v>0</v>
      </c>
      <c r="AM67" s="17">
        <f t="shared" si="36"/>
        <v>0</v>
      </c>
      <c r="AN67" s="17">
        <f t="shared" si="36"/>
        <v>0</v>
      </c>
      <c r="AO67" s="17">
        <f t="shared" si="36"/>
        <v>0</v>
      </c>
      <c r="AP67" s="17">
        <f t="shared" si="36"/>
        <v>0</v>
      </c>
      <c r="AQ67" s="17">
        <f t="shared" si="36"/>
        <v>0</v>
      </c>
      <c r="AR67" s="17">
        <f t="shared" si="36"/>
        <v>0</v>
      </c>
      <c r="AS67" s="17">
        <f t="shared" si="36"/>
        <v>0</v>
      </c>
      <c r="AT67" s="17">
        <f t="shared" si="36"/>
        <v>0</v>
      </c>
      <c r="AU67" s="17">
        <f t="shared" si="36"/>
        <v>0</v>
      </c>
      <c r="AV67" s="17">
        <f t="shared" si="36"/>
        <v>0</v>
      </c>
      <c r="AW67" s="17">
        <f t="shared" si="36"/>
        <v>0</v>
      </c>
      <c r="AX67" s="17">
        <f t="shared" si="36"/>
        <v>0</v>
      </c>
      <c r="AY67" s="17">
        <f t="shared" si="36"/>
        <v>0</v>
      </c>
      <c r="AZ67" s="17">
        <f t="shared" si="36"/>
        <v>0</v>
      </c>
      <c r="BA67" s="17">
        <f t="shared" si="36"/>
        <v>0</v>
      </c>
      <c r="BB67" s="17">
        <f t="shared" si="36"/>
        <v>0</v>
      </c>
      <c r="BC67" s="17">
        <f t="shared" si="36"/>
        <v>0</v>
      </c>
      <c r="BD67" s="17">
        <f t="shared" si="36"/>
        <v>0</v>
      </c>
      <c r="BE67" s="17">
        <f t="shared" si="36"/>
        <v>0</v>
      </c>
      <c r="BF67" s="17">
        <f t="shared" si="36"/>
        <v>0</v>
      </c>
      <c r="BG67" s="17">
        <f t="shared" si="36"/>
        <v>0</v>
      </c>
      <c r="BH67" s="17">
        <f t="shared" si="36"/>
        <v>0</v>
      </c>
      <c r="BI67" s="17">
        <f t="shared" si="36"/>
        <v>0</v>
      </c>
      <c r="BJ67" s="17">
        <f t="shared" si="36"/>
        <v>0</v>
      </c>
      <c r="BK67" s="17">
        <f t="shared" si="36"/>
        <v>0</v>
      </c>
      <c r="BL67" s="17">
        <f t="shared" si="36"/>
        <v>0</v>
      </c>
      <c r="BM67" s="17">
        <f t="shared" si="36"/>
        <v>0</v>
      </c>
      <c r="BN67" s="17">
        <f t="shared" si="36"/>
        <v>0</v>
      </c>
      <c r="BO67" s="17">
        <f t="shared" si="36"/>
        <v>0</v>
      </c>
      <c r="BP67" s="17">
        <f t="shared" si="36"/>
        <v>0</v>
      </c>
      <c r="BQ67" s="17">
        <f t="shared" si="36"/>
        <v>0</v>
      </c>
      <c r="BR67" s="17">
        <f t="shared" si="36"/>
        <v>0</v>
      </c>
      <c r="BS67" s="17">
        <f t="shared" si="36"/>
        <v>0</v>
      </c>
      <c r="BT67" s="17">
        <f t="shared" si="36"/>
        <v>0</v>
      </c>
      <c r="BU67" s="17">
        <f t="shared" ref="BU67:DC67" si="37">SUM(BU68:BU75)+BU76</f>
        <v>0</v>
      </c>
      <c r="BV67" s="17">
        <f t="shared" si="37"/>
        <v>0</v>
      </c>
      <c r="BW67" s="17">
        <f t="shared" si="37"/>
        <v>0</v>
      </c>
      <c r="BX67" s="17">
        <f t="shared" si="37"/>
        <v>0</v>
      </c>
      <c r="BY67" s="17">
        <f t="shared" si="37"/>
        <v>0</v>
      </c>
      <c r="BZ67" s="17">
        <f t="shared" si="37"/>
        <v>0</v>
      </c>
      <c r="CA67" s="17">
        <f t="shared" si="37"/>
        <v>0</v>
      </c>
      <c r="CB67" s="17">
        <f t="shared" si="37"/>
        <v>0</v>
      </c>
      <c r="CC67" s="17">
        <f t="shared" si="37"/>
        <v>0</v>
      </c>
      <c r="CD67" s="17">
        <f t="shared" si="37"/>
        <v>0</v>
      </c>
      <c r="CE67" s="17">
        <f t="shared" si="37"/>
        <v>0</v>
      </c>
      <c r="CF67" s="17">
        <f t="shared" si="37"/>
        <v>0</v>
      </c>
      <c r="CG67" s="17">
        <f t="shared" si="37"/>
        <v>0</v>
      </c>
      <c r="CH67" s="17">
        <f t="shared" si="37"/>
        <v>0</v>
      </c>
      <c r="CI67" s="17">
        <f t="shared" si="37"/>
        <v>0</v>
      </c>
      <c r="CJ67" s="17">
        <f t="shared" si="37"/>
        <v>0</v>
      </c>
      <c r="CK67" s="17">
        <f t="shared" si="37"/>
        <v>0</v>
      </c>
      <c r="CL67" s="17">
        <f t="shared" si="37"/>
        <v>0</v>
      </c>
      <c r="CM67" s="17">
        <f t="shared" si="37"/>
        <v>0</v>
      </c>
      <c r="CN67" s="17">
        <f t="shared" si="37"/>
        <v>0</v>
      </c>
      <c r="CO67" s="17">
        <f t="shared" si="37"/>
        <v>0</v>
      </c>
      <c r="CP67" s="17">
        <f t="shared" si="37"/>
        <v>0</v>
      </c>
      <c r="CQ67" s="17">
        <f t="shared" si="37"/>
        <v>0</v>
      </c>
      <c r="CR67" s="17">
        <f t="shared" si="37"/>
        <v>0</v>
      </c>
      <c r="CS67" s="17">
        <f t="shared" si="37"/>
        <v>0</v>
      </c>
      <c r="CT67" s="17">
        <f t="shared" si="37"/>
        <v>0</v>
      </c>
      <c r="CU67" s="17">
        <f t="shared" si="37"/>
        <v>0</v>
      </c>
      <c r="CV67" s="17">
        <f t="shared" si="37"/>
        <v>0</v>
      </c>
      <c r="CW67" s="17">
        <f t="shared" si="37"/>
        <v>0</v>
      </c>
      <c r="CX67" s="17">
        <f t="shared" si="37"/>
        <v>0</v>
      </c>
      <c r="CY67" s="17">
        <f t="shared" si="37"/>
        <v>0</v>
      </c>
      <c r="CZ67" s="17">
        <f t="shared" si="37"/>
        <v>0</v>
      </c>
      <c r="DA67" s="17">
        <f t="shared" si="37"/>
        <v>0</v>
      </c>
      <c r="DB67" s="17">
        <f t="shared" si="37"/>
        <v>0</v>
      </c>
      <c r="DC67" s="17">
        <f t="shared" si="37"/>
        <v>0</v>
      </c>
      <c r="DE67" s="71"/>
      <c r="DF67" s="71">
        <f t="shared" si="17"/>
        <v>0</v>
      </c>
    </row>
    <row r="68" spans="1:112" s="261" customFormat="1" ht="14.4">
      <c r="A68" s="210"/>
      <c r="B68" s="262" t="str">
        <f>$B$67&amp;"1."</f>
        <v>E.3.1.</v>
      </c>
      <c r="C68" s="274" t="s">
        <v>42</v>
      </c>
      <c r="D68" s="12"/>
      <c r="E68" s="332">
        <v>0.21</v>
      </c>
      <c r="F68" s="292">
        <f>H68+NPV(FD,I68:INDEX(I68:DC68,PAL))</f>
        <v>0</v>
      </c>
      <c r="G68" s="279">
        <f>SUMIF($H$5:$DC$5,"&lt;="&amp;PAL,$H68:$DC68)</f>
        <v>0</v>
      </c>
      <c r="H68" s="280">
        <v>0</v>
      </c>
      <c r="I68" s="280">
        <v>0</v>
      </c>
      <c r="J68" s="280">
        <v>0</v>
      </c>
      <c r="K68" s="280">
        <v>0</v>
      </c>
      <c r="L68" s="280">
        <v>0</v>
      </c>
      <c r="M68" s="280">
        <v>0</v>
      </c>
      <c r="N68" s="280">
        <v>0</v>
      </c>
      <c r="O68" s="280">
        <v>0</v>
      </c>
      <c r="P68" s="280">
        <v>0</v>
      </c>
      <c r="Q68" s="280">
        <v>0</v>
      </c>
      <c r="R68" s="280">
        <v>0</v>
      </c>
      <c r="S68" s="280">
        <v>0</v>
      </c>
      <c r="T68" s="280">
        <v>0</v>
      </c>
      <c r="U68" s="280">
        <v>0</v>
      </c>
      <c r="V68" s="280">
        <v>0</v>
      </c>
      <c r="W68" s="280">
        <v>0</v>
      </c>
      <c r="X68" s="280">
        <v>0</v>
      </c>
      <c r="Y68" s="280">
        <v>0</v>
      </c>
      <c r="Z68" s="280">
        <v>0</v>
      </c>
      <c r="AA68" s="280">
        <v>0</v>
      </c>
      <c r="AB68" s="280">
        <v>0</v>
      </c>
      <c r="AC68" s="280">
        <v>0</v>
      </c>
      <c r="AD68" s="280">
        <v>0</v>
      </c>
      <c r="AE68" s="280">
        <v>0</v>
      </c>
      <c r="AF68" s="280">
        <v>0</v>
      </c>
      <c r="AG68" s="280">
        <v>0</v>
      </c>
      <c r="AH68" s="280">
        <v>0</v>
      </c>
      <c r="AI68" s="280">
        <v>0</v>
      </c>
      <c r="AJ68" s="280">
        <v>0</v>
      </c>
      <c r="AK68" s="280">
        <v>0</v>
      </c>
      <c r="AL68" s="280">
        <v>0</v>
      </c>
      <c r="AM68" s="280">
        <v>0</v>
      </c>
      <c r="AN68" s="280">
        <v>0</v>
      </c>
      <c r="AO68" s="280">
        <v>0</v>
      </c>
      <c r="AP68" s="280">
        <v>0</v>
      </c>
      <c r="AQ68" s="280">
        <v>0</v>
      </c>
      <c r="AR68" s="280">
        <v>0</v>
      </c>
      <c r="AS68" s="280">
        <v>0</v>
      </c>
      <c r="AT68" s="280">
        <v>0</v>
      </c>
      <c r="AU68" s="280">
        <v>0</v>
      </c>
      <c r="AV68" s="280">
        <v>0</v>
      </c>
      <c r="AW68" s="280">
        <v>0</v>
      </c>
      <c r="AX68" s="280">
        <v>0</v>
      </c>
      <c r="AY68" s="280">
        <v>0</v>
      </c>
      <c r="AZ68" s="280">
        <v>0</v>
      </c>
      <c r="BA68" s="280">
        <v>0</v>
      </c>
      <c r="BB68" s="280">
        <v>0</v>
      </c>
      <c r="BC68" s="280">
        <v>0</v>
      </c>
      <c r="BD68" s="280">
        <v>0</v>
      </c>
      <c r="BE68" s="280">
        <v>0</v>
      </c>
      <c r="BF68" s="280">
        <v>0</v>
      </c>
      <c r="BG68" s="280">
        <v>0</v>
      </c>
      <c r="BH68" s="280">
        <v>0</v>
      </c>
      <c r="BI68" s="280">
        <v>0</v>
      </c>
      <c r="BJ68" s="280">
        <v>0</v>
      </c>
      <c r="BK68" s="280">
        <v>0</v>
      </c>
      <c r="BL68" s="280">
        <v>0</v>
      </c>
      <c r="BM68" s="280">
        <v>0</v>
      </c>
      <c r="BN68" s="280">
        <v>0</v>
      </c>
      <c r="BO68" s="280">
        <v>0</v>
      </c>
      <c r="BP68" s="280">
        <v>0</v>
      </c>
      <c r="BQ68" s="280">
        <v>0</v>
      </c>
      <c r="BR68" s="280">
        <v>0</v>
      </c>
      <c r="BS68" s="280">
        <v>0</v>
      </c>
      <c r="BT68" s="280">
        <v>0</v>
      </c>
      <c r="BU68" s="280">
        <v>0</v>
      </c>
      <c r="BV68" s="280">
        <v>0</v>
      </c>
      <c r="BW68" s="280">
        <v>0</v>
      </c>
      <c r="BX68" s="280">
        <v>0</v>
      </c>
      <c r="BY68" s="280">
        <v>0</v>
      </c>
      <c r="BZ68" s="280">
        <v>0</v>
      </c>
      <c r="CA68" s="280">
        <v>0</v>
      </c>
      <c r="CB68" s="280">
        <v>0</v>
      </c>
      <c r="CC68" s="280">
        <v>0</v>
      </c>
      <c r="CD68" s="280">
        <v>0</v>
      </c>
      <c r="CE68" s="280">
        <v>0</v>
      </c>
      <c r="CF68" s="280">
        <v>0</v>
      </c>
      <c r="CG68" s="280">
        <v>0</v>
      </c>
      <c r="CH68" s="280">
        <v>0</v>
      </c>
      <c r="CI68" s="280">
        <v>0</v>
      </c>
      <c r="CJ68" s="280">
        <v>0</v>
      </c>
      <c r="CK68" s="280">
        <v>0</v>
      </c>
      <c r="CL68" s="280">
        <v>0</v>
      </c>
      <c r="CM68" s="280">
        <v>0</v>
      </c>
      <c r="CN68" s="280">
        <v>0</v>
      </c>
      <c r="CO68" s="280">
        <v>0</v>
      </c>
      <c r="CP68" s="280">
        <v>0</v>
      </c>
      <c r="CQ68" s="280">
        <v>0</v>
      </c>
      <c r="CR68" s="280">
        <v>0</v>
      </c>
      <c r="CS68" s="280">
        <v>0</v>
      </c>
      <c r="CT68" s="280">
        <v>0</v>
      </c>
      <c r="CU68" s="280">
        <v>0</v>
      </c>
      <c r="CV68" s="280">
        <v>0</v>
      </c>
      <c r="CW68" s="280">
        <v>0</v>
      </c>
      <c r="CX68" s="280">
        <v>0</v>
      </c>
      <c r="CY68" s="280">
        <v>0</v>
      </c>
      <c r="CZ68" s="280">
        <v>0</v>
      </c>
      <c r="DA68" s="280">
        <v>0</v>
      </c>
      <c r="DB68" s="280">
        <v>0</v>
      </c>
      <c r="DC68" s="280">
        <v>0</v>
      </c>
      <c r="DE68" s="71">
        <f>COUNTBLANK(H68:DC68)</f>
        <v>0</v>
      </c>
      <c r="DF68" s="71">
        <f t="shared" si="17"/>
        <v>0</v>
      </c>
      <c r="DG68" s="261">
        <f t="shared" ref="DG68:DG77" si="38">IF(ISNUMBER(E68),E68*100,0)</f>
        <v>21</v>
      </c>
      <c r="DH68" s="261">
        <v>0</v>
      </c>
    </row>
    <row r="69" spans="1:112" s="261" customFormat="1" ht="14.4">
      <c r="A69" s="210"/>
      <c r="B69" s="262" t="str">
        <f>$B$67&amp;"2."</f>
        <v>E.3.2.</v>
      </c>
      <c r="C69" s="274" t="s">
        <v>42</v>
      </c>
      <c r="D69" s="12"/>
      <c r="E69" s="332">
        <v>0.21</v>
      </c>
      <c r="F69" s="292">
        <f>H69+NPV(FD,I69:INDEX(I69:DC69,PAL))</f>
        <v>0</v>
      </c>
      <c r="G69" s="279">
        <f>SUMIF($H$5:$DC$5,"&lt;="&amp;PAL,$H69:$DC69)</f>
        <v>0</v>
      </c>
      <c r="H69" s="280">
        <v>0</v>
      </c>
      <c r="I69" s="280">
        <v>0</v>
      </c>
      <c r="J69" s="280">
        <v>0</v>
      </c>
      <c r="K69" s="280">
        <v>0</v>
      </c>
      <c r="L69" s="280">
        <v>0</v>
      </c>
      <c r="M69" s="280">
        <v>0</v>
      </c>
      <c r="N69" s="280">
        <v>0</v>
      </c>
      <c r="O69" s="280">
        <v>0</v>
      </c>
      <c r="P69" s="280">
        <v>0</v>
      </c>
      <c r="Q69" s="280">
        <v>0</v>
      </c>
      <c r="R69" s="280">
        <v>0</v>
      </c>
      <c r="S69" s="280">
        <v>0</v>
      </c>
      <c r="T69" s="280">
        <v>0</v>
      </c>
      <c r="U69" s="280">
        <v>0</v>
      </c>
      <c r="V69" s="280">
        <v>0</v>
      </c>
      <c r="W69" s="280">
        <v>0</v>
      </c>
      <c r="X69" s="280">
        <v>0</v>
      </c>
      <c r="Y69" s="280">
        <v>0</v>
      </c>
      <c r="Z69" s="280">
        <v>0</v>
      </c>
      <c r="AA69" s="280">
        <v>0</v>
      </c>
      <c r="AB69" s="280">
        <v>0</v>
      </c>
      <c r="AC69" s="280">
        <v>0</v>
      </c>
      <c r="AD69" s="280">
        <v>0</v>
      </c>
      <c r="AE69" s="280">
        <v>0</v>
      </c>
      <c r="AF69" s="280">
        <v>0</v>
      </c>
      <c r="AG69" s="280">
        <v>0</v>
      </c>
      <c r="AH69" s="280">
        <v>0</v>
      </c>
      <c r="AI69" s="280">
        <v>0</v>
      </c>
      <c r="AJ69" s="280">
        <v>0</v>
      </c>
      <c r="AK69" s="280">
        <v>0</v>
      </c>
      <c r="AL69" s="280">
        <v>0</v>
      </c>
      <c r="AM69" s="280">
        <v>0</v>
      </c>
      <c r="AN69" s="280">
        <v>0</v>
      </c>
      <c r="AO69" s="280">
        <v>0</v>
      </c>
      <c r="AP69" s="280">
        <v>0</v>
      </c>
      <c r="AQ69" s="280">
        <v>0</v>
      </c>
      <c r="AR69" s="280">
        <v>0</v>
      </c>
      <c r="AS69" s="280">
        <v>0</v>
      </c>
      <c r="AT69" s="280">
        <v>0</v>
      </c>
      <c r="AU69" s="280">
        <v>0</v>
      </c>
      <c r="AV69" s="280">
        <v>0</v>
      </c>
      <c r="AW69" s="280">
        <v>0</v>
      </c>
      <c r="AX69" s="280">
        <v>0</v>
      </c>
      <c r="AY69" s="280">
        <v>0</v>
      </c>
      <c r="AZ69" s="280">
        <v>0</v>
      </c>
      <c r="BA69" s="280">
        <v>0</v>
      </c>
      <c r="BB69" s="280">
        <v>0</v>
      </c>
      <c r="BC69" s="280">
        <v>0</v>
      </c>
      <c r="BD69" s="280">
        <v>0</v>
      </c>
      <c r="BE69" s="280">
        <v>0</v>
      </c>
      <c r="BF69" s="280">
        <v>0</v>
      </c>
      <c r="BG69" s="280">
        <v>0</v>
      </c>
      <c r="BH69" s="280">
        <v>0</v>
      </c>
      <c r="BI69" s="280">
        <v>0</v>
      </c>
      <c r="BJ69" s="280">
        <v>0</v>
      </c>
      <c r="BK69" s="280">
        <v>0</v>
      </c>
      <c r="BL69" s="280">
        <v>0</v>
      </c>
      <c r="BM69" s="280">
        <v>0</v>
      </c>
      <c r="BN69" s="280">
        <v>0</v>
      </c>
      <c r="BO69" s="280">
        <v>0</v>
      </c>
      <c r="BP69" s="280">
        <v>0</v>
      </c>
      <c r="BQ69" s="280">
        <v>0</v>
      </c>
      <c r="BR69" s="280">
        <v>0</v>
      </c>
      <c r="BS69" s="280">
        <v>0</v>
      </c>
      <c r="BT69" s="280">
        <v>0</v>
      </c>
      <c r="BU69" s="280">
        <v>0</v>
      </c>
      <c r="BV69" s="280">
        <v>0</v>
      </c>
      <c r="BW69" s="280">
        <v>0</v>
      </c>
      <c r="BX69" s="280">
        <v>0</v>
      </c>
      <c r="BY69" s="280">
        <v>0</v>
      </c>
      <c r="BZ69" s="280">
        <v>0</v>
      </c>
      <c r="CA69" s="280">
        <v>0</v>
      </c>
      <c r="CB69" s="280">
        <v>0</v>
      </c>
      <c r="CC69" s="280">
        <v>0</v>
      </c>
      <c r="CD69" s="280">
        <v>0</v>
      </c>
      <c r="CE69" s="280">
        <v>0</v>
      </c>
      <c r="CF69" s="280">
        <v>0</v>
      </c>
      <c r="CG69" s="280">
        <v>0</v>
      </c>
      <c r="CH69" s="280">
        <v>0</v>
      </c>
      <c r="CI69" s="280">
        <v>0</v>
      </c>
      <c r="CJ69" s="280">
        <v>0</v>
      </c>
      <c r="CK69" s="280">
        <v>0</v>
      </c>
      <c r="CL69" s="280">
        <v>0</v>
      </c>
      <c r="CM69" s="280">
        <v>0</v>
      </c>
      <c r="CN69" s="280">
        <v>0</v>
      </c>
      <c r="CO69" s="280">
        <v>0</v>
      </c>
      <c r="CP69" s="280">
        <v>0</v>
      </c>
      <c r="CQ69" s="280">
        <v>0</v>
      </c>
      <c r="CR69" s="280">
        <v>0</v>
      </c>
      <c r="CS69" s="280">
        <v>0</v>
      </c>
      <c r="CT69" s="280">
        <v>0</v>
      </c>
      <c r="CU69" s="280">
        <v>0</v>
      </c>
      <c r="CV69" s="280">
        <v>0</v>
      </c>
      <c r="CW69" s="280">
        <v>0</v>
      </c>
      <c r="CX69" s="280">
        <v>0</v>
      </c>
      <c r="CY69" s="280">
        <v>0</v>
      </c>
      <c r="CZ69" s="280">
        <v>0</v>
      </c>
      <c r="DA69" s="280">
        <v>0</v>
      </c>
      <c r="DB69" s="280">
        <v>0</v>
      </c>
      <c r="DC69" s="280">
        <v>0</v>
      </c>
      <c r="DE69" s="71">
        <f t="shared" ref="DE69:DE77" si="39">COUNTBLANK(H69:DC69)</f>
        <v>0</v>
      </c>
      <c r="DF69" s="71">
        <f t="shared" si="17"/>
        <v>0</v>
      </c>
      <c r="DG69" s="261">
        <f t="shared" si="38"/>
        <v>21</v>
      </c>
      <c r="DH69" s="261">
        <v>0</v>
      </c>
    </row>
    <row r="70" spans="1:112" s="261" customFormat="1" ht="14.4">
      <c r="A70" s="210"/>
      <c r="B70" s="262" t="str">
        <f>$B$67&amp;"3."</f>
        <v>E.3.3.</v>
      </c>
      <c r="C70" s="274" t="s">
        <v>42</v>
      </c>
      <c r="D70" s="12"/>
      <c r="E70" s="332">
        <v>0.21</v>
      </c>
      <c r="F70" s="292">
        <f>H70+NPV(FD,I70:INDEX(I70:DC70,PAL))</f>
        <v>0</v>
      </c>
      <c r="G70" s="279">
        <f>SUMIF($H$5:$DC$5,"&lt;="&amp;PAL,$H70:$DC70)</f>
        <v>0</v>
      </c>
      <c r="H70" s="280">
        <v>0</v>
      </c>
      <c r="I70" s="280">
        <v>0</v>
      </c>
      <c r="J70" s="280">
        <v>0</v>
      </c>
      <c r="K70" s="280">
        <v>0</v>
      </c>
      <c r="L70" s="280">
        <v>0</v>
      </c>
      <c r="M70" s="280">
        <v>0</v>
      </c>
      <c r="N70" s="280">
        <v>0</v>
      </c>
      <c r="O70" s="280">
        <v>0</v>
      </c>
      <c r="P70" s="280">
        <v>0</v>
      </c>
      <c r="Q70" s="280">
        <v>0</v>
      </c>
      <c r="R70" s="280">
        <v>0</v>
      </c>
      <c r="S70" s="280">
        <v>0</v>
      </c>
      <c r="T70" s="280">
        <v>0</v>
      </c>
      <c r="U70" s="280">
        <v>0</v>
      </c>
      <c r="V70" s="280">
        <v>0</v>
      </c>
      <c r="W70" s="280">
        <v>0</v>
      </c>
      <c r="X70" s="280">
        <v>0</v>
      </c>
      <c r="Y70" s="280">
        <v>0</v>
      </c>
      <c r="Z70" s="280">
        <v>0</v>
      </c>
      <c r="AA70" s="280">
        <v>0</v>
      </c>
      <c r="AB70" s="280">
        <v>0</v>
      </c>
      <c r="AC70" s="280">
        <v>0</v>
      </c>
      <c r="AD70" s="280">
        <v>0</v>
      </c>
      <c r="AE70" s="280">
        <v>0</v>
      </c>
      <c r="AF70" s="280">
        <v>0</v>
      </c>
      <c r="AG70" s="280">
        <v>0</v>
      </c>
      <c r="AH70" s="280">
        <v>0</v>
      </c>
      <c r="AI70" s="280">
        <v>0</v>
      </c>
      <c r="AJ70" s="280">
        <v>0</v>
      </c>
      <c r="AK70" s="280">
        <v>0</v>
      </c>
      <c r="AL70" s="280">
        <v>0</v>
      </c>
      <c r="AM70" s="280">
        <v>0</v>
      </c>
      <c r="AN70" s="280">
        <v>0</v>
      </c>
      <c r="AO70" s="280">
        <v>0</v>
      </c>
      <c r="AP70" s="280">
        <v>0</v>
      </c>
      <c r="AQ70" s="280">
        <v>0</v>
      </c>
      <c r="AR70" s="280">
        <v>0</v>
      </c>
      <c r="AS70" s="280">
        <v>0</v>
      </c>
      <c r="AT70" s="280">
        <v>0</v>
      </c>
      <c r="AU70" s="280">
        <v>0</v>
      </c>
      <c r="AV70" s="280">
        <v>0</v>
      </c>
      <c r="AW70" s="280">
        <v>0</v>
      </c>
      <c r="AX70" s="280">
        <v>0</v>
      </c>
      <c r="AY70" s="280">
        <v>0</v>
      </c>
      <c r="AZ70" s="280">
        <v>0</v>
      </c>
      <c r="BA70" s="280">
        <v>0</v>
      </c>
      <c r="BB70" s="280">
        <v>0</v>
      </c>
      <c r="BC70" s="280">
        <v>0</v>
      </c>
      <c r="BD70" s="280">
        <v>0</v>
      </c>
      <c r="BE70" s="280">
        <v>0</v>
      </c>
      <c r="BF70" s="280">
        <v>0</v>
      </c>
      <c r="BG70" s="280">
        <v>0</v>
      </c>
      <c r="BH70" s="280">
        <v>0</v>
      </c>
      <c r="BI70" s="280">
        <v>0</v>
      </c>
      <c r="BJ70" s="280">
        <v>0</v>
      </c>
      <c r="BK70" s="280">
        <v>0</v>
      </c>
      <c r="BL70" s="280">
        <v>0</v>
      </c>
      <c r="BM70" s="280">
        <v>0</v>
      </c>
      <c r="BN70" s="280">
        <v>0</v>
      </c>
      <c r="BO70" s="280">
        <v>0</v>
      </c>
      <c r="BP70" s="280">
        <v>0</v>
      </c>
      <c r="BQ70" s="280">
        <v>0</v>
      </c>
      <c r="BR70" s="280">
        <v>0</v>
      </c>
      <c r="BS70" s="280">
        <v>0</v>
      </c>
      <c r="BT70" s="280">
        <v>0</v>
      </c>
      <c r="BU70" s="280">
        <v>0</v>
      </c>
      <c r="BV70" s="280">
        <v>0</v>
      </c>
      <c r="BW70" s="280">
        <v>0</v>
      </c>
      <c r="BX70" s="280">
        <v>0</v>
      </c>
      <c r="BY70" s="280">
        <v>0</v>
      </c>
      <c r="BZ70" s="280">
        <v>0</v>
      </c>
      <c r="CA70" s="280">
        <v>0</v>
      </c>
      <c r="CB70" s="280">
        <v>0</v>
      </c>
      <c r="CC70" s="280">
        <v>0</v>
      </c>
      <c r="CD70" s="280">
        <v>0</v>
      </c>
      <c r="CE70" s="280">
        <v>0</v>
      </c>
      <c r="CF70" s="280">
        <v>0</v>
      </c>
      <c r="CG70" s="280">
        <v>0</v>
      </c>
      <c r="CH70" s="280">
        <v>0</v>
      </c>
      <c r="CI70" s="280">
        <v>0</v>
      </c>
      <c r="CJ70" s="280">
        <v>0</v>
      </c>
      <c r="CK70" s="280">
        <v>0</v>
      </c>
      <c r="CL70" s="280">
        <v>0</v>
      </c>
      <c r="CM70" s="280">
        <v>0</v>
      </c>
      <c r="CN70" s="280">
        <v>0</v>
      </c>
      <c r="CO70" s="280">
        <v>0</v>
      </c>
      <c r="CP70" s="280">
        <v>0</v>
      </c>
      <c r="CQ70" s="280">
        <v>0</v>
      </c>
      <c r="CR70" s="280">
        <v>0</v>
      </c>
      <c r="CS70" s="280">
        <v>0</v>
      </c>
      <c r="CT70" s="280">
        <v>0</v>
      </c>
      <c r="CU70" s="280">
        <v>0</v>
      </c>
      <c r="CV70" s="280">
        <v>0</v>
      </c>
      <c r="CW70" s="280">
        <v>0</v>
      </c>
      <c r="CX70" s="280">
        <v>0</v>
      </c>
      <c r="CY70" s="280">
        <v>0</v>
      </c>
      <c r="CZ70" s="280">
        <v>0</v>
      </c>
      <c r="DA70" s="280">
        <v>0</v>
      </c>
      <c r="DB70" s="280">
        <v>0</v>
      </c>
      <c r="DC70" s="280">
        <v>0</v>
      </c>
      <c r="DE70" s="71">
        <f t="shared" si="39"/>
        <v>0</v>
      </c>
      <c r="DF70" s="71">
        <f t="shared" si="17"/>
        <v>0</v>
      </c>
      <c r="DG70" s="261">
        <f t="shared" si="38"/>
        <v>21</v>
      </c>
      <c r="DH70" s="261">
        <v>0</v>
      </c>
    </row>
    <row r="71" spans="1:112" s="261" customFormat="1" ht="14.4">
      <c r="A71" s="210"/>
      <c r="B71" s="262" t="str">
        <f>$B$67&amp;"4."</f>
        <v>E.3.4.</v>
      </c>
      <c r="C71" s="274" t="s">
        <v>42</v>
      </c>
      <c r="D71" s="12"/>
      <c r="E71" s="332">
        <v>0.21</v>
      </c>
      <c r="F71" s="292">
        <f>H71+NPV(FD,I71:INDEX(I71:DC71,PAL))</f>
        <v>0</v>
      </c>
      <c r="G71" s="279">
        <f>SUMIF($H$5:$DC$5,"&lt;="&amp;PAL,$H71:$DC71)</f>
        <v>0</v>
      </c>
      <c r="H71" s="280">
        <v>0</v>
      </c>
      <c r="I71" s="280">
        <v>0</v>
      </c>
      <c r="J71" s="280">
        <v>0</v>
      </c>
      <c r="K71" s="280">
        <v>0</v>
      </c>
      <c r="L71" s="280">
        <v>0</v>
      </c>
      <c r="M71" s="280">
        <v>0</v>
      </c>
      <c r="N71" s="280">
        <v>0</v>
      </c>
      <c r="O71" s="280">
        <v>0</v>
      </c>
      <c r="P71" s="280">
        <v>0</v>
      </c>
      <c r="Q71" s="280">
        <v>0</v>
      </c>
      <c r="R71" s="280">
        <v>0</v>
      </c>
      <c r="S71" s="280">
        <v>0</v>
      </c>
      <c r="T71" s="280">
        <v>0</v>
      </c>
      <c r="U71" s="280">
        <v>0</v>
      </c>
      <c r="V71" s="280">
        <v>0</v>
      </c>
      <c r="W71" s="280">
        <v>0</v>
      </c>
      <c r="X71" s="280">
        <v>0</v>
      </c>
      <c r="Y71" s="280">
        <v>0</v>
      </c>
      <c r="Z71" s="280">
        <v>0</v>
      </c>
      <c r="AA71" s="280">
        <v>0</v>
      </c>
      <c r="AB71" s="280">
        <v>0</v>
      </c>
      <c r="AC71" s="280">
        <v>0</v>
      </c>
      <c r="AD71" s="280">
        <v>0</v>
      </c>
      <c r="AE71" s="280">
        <v>0</v>
      </c>
      <c r="AF71" s="280">
        <v>0</v>
      </c>
      <c r="AG71" s="280">
        <v>0</v>
      </c>
      <c r="AH71" s="280">
        <v>0</v>
      </c>
      <c r="AI71" s="280">
        <v>0</v>
      </c>
      <c r="AJ71" s="280">
        <v>0</v>
      </c>
      <c r="AK71" s="280">
        <v>0</v>
      </c>
      <c r="AL71" s="280">
        <v>0</v>
      </c>
      <c r="AM71" s="280">
        <v>0</v>
      </c>
      <c r="AN71" s="280">
        <v>0</v>
      </c>
      <c r="AO71" s="280">
        <v>0</v>
      </c>
      <c r="AP71" s="280">
        <v>0</v>
      </c>
      <c r="AQ71" s="280">
        <v>0</v>
      </c>
      <c r="AR71" s="280">
        <v>0</v>
      </c>
      <c r="AS71" s="280">
        <v>0</v>
      </c>
      <c r="AT71" s="280">
        <v>0</v>
      </c>
      <c r="AU71" s="280">
        <v>0</v>
      </c>
      <c r="AV71" s="280">
        <v>0</v>
      </c>
      <c r="AW71" s="280">
        <v>0</v>
      </c>
      <c r="AX71" s="280">
        <v>0</v>
      </c>
      <c r="AY71" s="280">
        <v>0</v>
      </c>
      <c r="AZ71" s="280">
        <v>0</v>
      </c>
      <c r="BA71" s="280">
        <v>0</v>
      </c>
      <c r="BB71" s="280">
        <v>0</v>
      </c>
      <c r="BC71" s="280">
        <v>0</v>
      </c>
      <c r="BD71" s="280">
        <v>0</v>
      </c>
      <c r="BE71" s="280">
        <v>0</v>
      </c>
      <c r="BF71" s="280">
        <v>0</v>
      </c>
      <c r="BG71" s="280">
        <v>0</v>
      </c>
      <c r="BH71" s="280">
        <v>0</v>
      </c>
      <c r="BI71" s="280">
        <v>0</v>
      </c>
      <c r="BJ71" s="280">
        <v>0</v>
      </c>
      <c r="BK71" s="280">
        <v>0</v>
      </c>
      <c r="BL71" s="280">
        <v>0</v>
      </c>
      <c r="BM71" s="280">
        <v>0</v>
      </c>
      <c r="BN71" s="280">
        <v>0</v>
      </c>
      <c r="BO71" s="280">
        <v>0</v>
      </c>
      <c r="BP71" s="280">
        <v>0</v>
      </c>
      <c r="BQ71" s="280">
        <v>0</v>
      </c>
      <c r="BR71" s="280">
        <v>0</v>
      </c>
      <c r="BS71" s="280">
        <v>0</v>
      </c>
      <c r="BT71" s="280">
        <v>0</v>
      </c>
      <c r="BU71" s="280">
        <v>0</v>
      </c>
      <c r="BV71" s="280">
        <v>0</v>
      </c>
      <c r="BW71" s="280">
        <v>0</v>
      </c>
      <c r="BX71" s="280">
        <v>0</v>
      </c>
      <c r="BY71" s="280">
        <v>0</v>
      </c>
      <c r="BZ71" s="280">
        <v>0</v>
      </c>
      <c r="CA71" s="280">
        <v>0</v>
      </c>
      <c r="CB71" s="280">
        <v>0</v>
      </c>
      <c r="CC71" s="280">
        <v>0</v>
      </c>
      <c r="CD71" s="280">
        <v>0</v>
      </c>
      <c r="CE71" s="280">
        <v>0</v>
      </c>
      <c r="CF71" s="280">
        <v>0</v>
      </c>
      <c r="CG71" s="280">
        <v>0</v>
      </c>
      <c r="CH71" s="280">
        <v>0</v>
      </c>
      <c r="CI71" s="280">
        <v>0</v>
      </c>
      <c r="CJ71" s="280">
        <v>0</v>
      </c>
      <c r="CK71" s="280">
        <v>0</v>
      </c>
      <c r="CL71" s="280">
        <v>0</v>
      </c>
      <c r="CM71" s="280">
        <v>0</v>
      </c>
      <c r="CN71" s="280">
        <v>0</v>
      </c>
      <c r="CO71" s="280">
        <v>0</v>
      </c>
      <c r="CP71" s="280">
        <v>0</v>
      </c>
      <c r="CQ71" s="280">
        <v>0</v>
      </c>
      <c r="CR71" s="280">
        <v>0</v>
      </c>
      <c r="CS71" s="280">
        <v>0</v>
      </c>
      <c r="CT71" s="280">
        <v>0</v>
      </c>
      <c r="CU71" s="280">
        <v>0</v>
      </c>
      <c r="CV71" s="280">
        <v>0</v>
      </c>
      <c r="CW71" s="280">
        <v>0</v>
      </c>
      <c r="CX71" s="280">
        <v>0</v>
      </c>
      <c r="CY71" s="280">
        <v>0</v>
      </c>
      <c r="CZ71" s="280">
        <v>0</v>
      </c>
      <c r="DA71" s="280">
        <v>0</v>
      </c>
      <c r="DB71" s="280">
        <v>0</v>
      </c>
      <c r="DC71" s="280">
        <v>0</v>
      </c>
      <c r="DE71" s="71">
        <f t="shared" si="39"/>
        <v>0</v>
      </c>
      <c r="DF71" s="71">
        <f t="shared" si="17"/>
        <v>0</v>
      </c>
      <c r="DG71" s="261">
        <f t="shared" si="38"/>
        <v>21</v>
      </c>
      <c r="DH71" s="261">
        <v>0</v>
      </c>
    </row>
    <row r="72" spans="1:112" s="261" customFormat="1" ht="14.4">
      <c r="A72" s="210"/>
      <c r="B72" s="262" t="str">
        <f>$B$67&amp;"5."</f>
        <v>E.3.5.</v>
      </c>
      <c r="C72" s="274" t="s">
        <v>42</v>
      </c>
      <c r="D72" s="12"/>
      <c r="E72" s="332">
        <v>0.21</v>
      </c>
      <c r="F72" s="292">
        <f>H72+NPV(FD,I72:INDEX(I72:DC72,PAL))</f>
        <v>0</v>
      </c>
      <c r="G72" s="279">
        <f>SUMIF($H$5:$DC$5,"&lt;="&amp;PAL,$H72:$DC72)</f>
        <v>0</v>
      </c>
      <c r="H72" s="280">
        <v>0</v>
      </c>
      <c r="I72" s="280">
        <v>0</v>
      </c>
      <c r="J72" s="280">
        <v>0</v>
      </c>
      <c r="K72" s="280">
        <v>0</v>
      </c>
      <c r="L72" s="280">
        <v>0</v>
      </c>
      <c r="M72" s="280">
        <v>0</v>
      </c>
      <c r="N72" s="280">
        <v>0</v>
      </c>
      <c r="O72" s="280">
        <v>0</v>
      </c>
      <c r="P72" s="280">
        <v>0</v>
      </c>
      <c r="Q72" s="280">
        <v>0</v>
      </c>
      <c r="R72" s="280">
        <v>0</v>
      </c>
      <c r="S72" s="280">
        <v>0</v>
      </c>
      <c r="T72" s="280">
        <v>0</v>
      </c>
      <c r="U72" s="280">
        <v>0</v>
      </c>
      <c r="V72" s="280">
        <v>0</v>
      </c>
      <c r="W72" s="280">
        <v>0</v>
      </c>
      <c r="X72" s="280">
        <v>0</v>
      </c>
      <c r="Y72" s="280">
        <v>0</v>
      </c>
      <c r="Z72" s="280">
        <v>0</v>
      </c>
      <c r="AA72" s="280">
        <v>0</v>
      </c>
      <c r="AB72" s="280">
        <v>0</v>
      </c>
      <c r="AC72" s="280">
        <v>0</v>
      </c>
      <c r="AD72" s="280">
        <v>0</v>
      </c>
      <c r="AE72" s="280">
        <v>0</v>
      </c>
      <c r="AF72" s="280">
        <v>0</v>
      </c>
      <c r="AG72" s="280">
        <v>0</v>
      </c>
      <c r="AH72" s="280">
        <v>0</v>
      </c>
      <c r="AI72" s="280">
        <v>0</v>
      </c>
      <c r="AJ72" s="280">
        <v>0</v>
      </c>
      <c r="AK72" s="280">
        <v>0</v>
      </c>
      <c r="AL72" s="280">
        <v>0</v>
      </c>
      <c r="AM72" s="280">
        <v>0</v>
      </c>
      <c r="AN72" s="280">
        <v>0</v>
      </c>
      <c r="AO72" s="280">
        <v>0</v>
      </c>
      <c r="AP72" s="280">
        <v>0</v>
      </c>
      <c r="AQ72" s="280">
        <v>0</v>
      </c>
      <c r="AR72" s="280">
        <v>0</v>
      </c>
      <c r="AS72" s="280">
        <v>0</v>
      </c>
      <c r="AT72" s="280">
        <v>0</v>
      </c>
      <c r="AU72" s="280">
        <v>0</v>
      </c>
      <c r="AV72" s="280">
        <v>0</v>
      </c>
      <c r="AW72" s="280">
        <v>0</v>
      </c>
      <c r="AX72" s="280">
        <v>0</v>
      </c>
      <c r="AY72" s="280">
        <v>0</v>
      </c>
      <c r="AZ72" s="280">
        <v>0</v>
      </c>
      <c r="BA72" s="280">
        <v>0</v>
      </c>
      <c r="BB72" s="280">
        <v>0</v>
      </c>
      <c r="BC72" s="280">
        <v>0</v>
      </c>
      <c r="BD72" s="280">
        <v>0</v>
      </c>
      <c r="BE72" s="280">
        <v>0</v>
      </c>
      <c r="BF72" s="280">
        <v>0</v>
      </c>
      <c r="BG72" s="280">
        <v>0</v>
      </c>
      <c r="BH72" s="280">
        <v>0</v>
      </c>
      <c r="BI72" s="280">
        <v>0</v>
      </c>
      <c r="BJ72" s="280">
        <v>0</v>
      </c>
      <c r="BK72" s="280">
        <v>0</v>
      </c>
      <c r="BL72" s="280">
        <v>0</v>
      </c>
      <c r="BM72" s="280">
        <v>0</v>
      </c>
      <c r="BN72" s="280">
        <v>0</v>
      </c>
      <c r="BO72" s="280">
        <v>0</v>
      </c>
      <c r="BP72" s="280">
        <v>0</v>
      </c>
      <c r="BQ72" s="280">
        <v>0</v>
      </c>
      <c r="BR72" s="280">
        <v>0</v>
      </c>
      <c r="BS72" s="280">
        <v>0</v>
      </c>
      <c r="BT72" s="280">
        <v>0</v>
      </c>
      <c r="BU72" s="280">
        <v>0</v>
      </c>
      <c r="BV72" s="280">
        <v>0</v>
      </c>
      <c r="BW72" s="280">
        <v>0</v>
      </c>
      <c r="BX72" s="280">
        <v>0</v>
      </c>
      <c r="BY72" s="280">
        <v>0</v>
      </c>
      <c r="BZ72" s="280">
        <v>0</v>
      </c>
      <c r="CA72" s="280">
        <v>0</v>
      </c>
      <c r="CB72" s="280">
        <v>0</v>
      </c>
      <c r="CC72" s="280">
        <v>0</v>
      </c>
      <c r="CD72" s="280">
        <v>0</v>
      </c>
      <c r="CE72" s="280">
        <v>0</v>
      </c>
      <c r="CF72" s="280">
        <v>0</v>
      </c>
      <c r="CG72" s="280">
        <v>0</v>
      </c>
      <c r="CH72" s="280">
        <v>0</v>
      </c>
      <c r="CI72" s="280">
        <v>0</v>
      </c>
      <c r="CJ72" s="280">
        <v>0</v>
      </c>
      <c r="CK72" s="280">
        <v>0</v>
      </c>
      <c r="CL72" s="280">
        <v>0</v>
      </c>
      <c r="CM72" s="280">
        <v>0</v>
      </c>
      <c r="CN72" s="280">
        <v>0</v>
      </c>
      <c r="CO72" s="280">
        <v>0</v>
      </c>
      <c r="CP72" s="280">
        <v>0</v>
      </c>
      <c r="CQ72" s="280">
        <v>0</v>
      </c>
      <c r="CR72" s="280">
        <v>0</v>
      </c>
      <c r="CS72" s="280">
        <v>0</v>
      </c>
      <c r="CT72" s="280">
        <v>0</v>
      </c>
      <c r="CU72" s="280">
        <v>0</v>
      </c>
      <c r="CV72" s="280">
        <v>0</v>
      </c>
      <c r="CW72" s="280">
        <v>0</v>
      </c>
      <c r="CX72" s="280">
        <v>0</v>
      </c>
      <c r="CY72" s="280">
        <v>0</v>
      </c>
      <c r="CZ72" s="280">
        <v>0</v>
      </c>
      <c r="DA72" s="280">
        <v>0</v>
      </c>
      <c r="DB72" s="280">
        <v>0</v>
      </c>
      <c r="DC72" s="280">
        <v>0</v>
      </c>
      <c r="DE72" s="71">
        <f t="shared" si="39"/>
        <v>0</v>
      </c>
      <c r="DF72" s="71">
        <f t="shared" si="17"/>
        <v>0</v>
      </c>
      <c r="DG72" s="261">
        <f t="shared" si="38"/>
        <v>21</v>
      </c>
      <c r="DH72" s="261">
        <v>0</v>
      </c>
    </row>
    <row r="73" spans="1:112" s="261" customFormat="1" ht="14.4">
      <c r="A73" s="210"/>
      <c r="B73" s="262" t="str">
        <f>$B$67&amp;"6."</f>
        <v>E.3.6.</v>
      </c>
      <c r="C73" s="274" t="s">
        <v>42</v>
      </c>
      <c r="D73" s="12"/>
      <c r="E73" s="332">
        <v>0.21</v>
      </c>
      <c r="F73" s="292">
        <f>H73+NPV(FD,I73:INDEX(I73:DC73,PAL))</f>
        <v>0</v>
      </c>
      <c r="G73" s="279">
        <f>SUMIF($H$5:$DC$5,"&lt;="&amp;PAL,$H73:$DC73)</f>
        <v>0</v>
      </c>
      <c r="H73" s="280">
        <v>0</v>
      </c>
      <c r="I73" s="280">
        <v>0</v>
      </c>
      <c r="J73" s="280">
        <v>0</v>
      </c>
      <c r="K73" s="280">
        <v>0</v>
      </c>
      <c r="L73" s="280">
        <v>0</v>
      </c>
      <c r="M73" s="280">
        <v>0</v>
      </c>
      <c r="N73" s="280">
        <v>0</v>
      </c>
      <c r="O73" s="280">
        <v>0</v>
      </c>
      <c r="P73" s="280">
        <v>0</v>
      </c>
      <c r="Q73" s="280">
        <v>0</v>
      </c>
      <c r="R73" s="280">
        <v>0</v>
      </c>
      <c r="S73" s="280">
        <v>0</v>
      </c>
      <c r="T73" s="280">
        <v>0</v>
      </c>
      <c r="U73" s="280">
        <v>0</v>
      </c>
      <c r="V73" s="280">
        <v>0</v>
      </c>
      <c r="W73" s="280">
        <v>0</v>
      </c>
      <c r="X73" s="280">
        <v>0</v>
      </c>
      <c r="Y73" s="280">
        <v>0</v>
      </c>
      <c r="Z73" s="280">
        <v>0</v>
      </c>
      <c r="AA73" s="280">
        <v>0</v>
      </c>
      <c r="AB73" s="280">
        <v>0</v>
      </c>
      <c r="AC73" s="280">
        <v>0</v>
      </c>
      <c r="AD73" s="280">
        <v>0</v>
      </c>
      <c r="AE73" s="280">
        <v>0</v>
      </c>
      <c r="AF73" s="280">
        <v>0</v>
      </c>
      <c r="AG73" s="280">
        <v>0</v>
      </c>
      <c r="AH73" s="280">
        <v>0</v>
      </c>
      <c r="AI73" s="280">
        <v>0</v>
      </c>
      <c r="AJ73" s="280">
        <v>0</v>
      </c>
      <c r="AK73" s="280">
        <v>0</v>
      </c>
      <c r="AL73" s="280">
        <v>0</v>
      </c>
      <c r="AM73" s="280">
        <v>0</v>
      </c>
      <c r="AN73" s="280">
        <v>0</v>
      </c>
      <c r="AO73" s="280">
        <v>0</v>
      </c>
      <c r="AP73" s="280">
        <v>0</v>
      </c>
      <c r="AQ73" s="280">
        <v>0</v>
      </c>
      <c r="AR73" s="280">
        <v>0</v>
      </c>
      <c r="AS73" s="280">
        <v>0</v>
      </c>
      <c r="AT73" s="280">
        <v>0</v>
      </c>
      <c r="AU73" s="280">
        <v>0</v>
      </c>
      <c r="AV73" s="280">
        <v>0</v>
      </c>
      <c r="AW73" s="280">
        <v>0</v>
      </c>
      <c r="AX73" s="280">
        <v>0</v>
      </c>
      <c r="AY73" s="280">
        <v>0</v>
      </c>
      <c r="AZ73" s="280">
        <v>0</v>
      </c>
      <c r="BA73" s="280">
        <v>0</v>
      </c>
      <c r="BB73" s="280">
        <v>0</v>
      </c>
      <c r="BC73" s="280">
        <v>0</v>
      </c>
      <c r="BD73" s="280">
        <v>0</v>
      </c>
      <c r="BE73" s="280">
        <v>0</v>
      </c>
      <c r="BF73" s="280">
        <v>0</v>
      </c>
      <c r="BG73" s="280">
        <v>0</v>
      </c>
      <c r="BH73" s="280">
        <v>0</v>
      </c>
      <c r="BI73" s="280">
        <v>0</v>
      </c>
      <c r="BJ73" s="280">
        <v>0</v>
      </c>
      <c r="BK73" s="280">
        <v>0</v>
      </c>
      <c r="BL73" s="280">
        <v>0</v>
      </c>
      <c r="BM73" s="280">
        <v>0</v>
      </c>
      <c r="BN73" s="280">
        <v>0</v>
      </c>
      <c r="BO73" s="280">
        <v>0</v>
      </c>
      <c r="BP73" s="280">
        <v>0</v>
      </c>
      <c r="BQ73" s="280">
        <v>0</v>
      </c>
      <c r="BR73" s="280">
        <v>0</v>
      </c>
      <c r="BS73" s="280">
        <v>0</v>
      </c>
      <c r="BT73" s="280">
        <v>0</v>
      </c>
      <c r="BU73" s="280">
        <v>0</v>
      </c>
      <c r="BV73" s="280">
        <v>0</v>
      </c>
      <c r="BW73" s="280">
        <v>0</v>
      </c>
      <c r="BX73" s="280">
        <v>0</v>
      </c>
      <c r="BY73" s="280">
        <v>0</v>
      </c>
      <c r="BZ73" s="280">
        <v>0</v>
      </c>
      <c r="CA73" s="280">
        <v>0</v>
      </c>
      <c r="CB73" s="280">
        <v>0</v>
      </c>
      <c r="CC73" s="280">
        <v>0</v>
      </c>
      <c r="CD73" s="280">
        <v>0</v>
      </c>
      <c r="CE73" s="280">
        <v>0</v>
      </c>
      <c r="CF73" s="280">
        <v>0</v>
      </c>
      <c r="CG73" s="280">
        <v>0</v>
      </c>
      <c r="CH73" s="280">
        <v>0</v>
      </c>
      <c r="CI73" s="280">
        <v>0</v>
      </c>
      <c r="CJ73" s="280">
        <v>0</v>
      </c>
      <c r="CK73" s="280">
        <v>0</v>
      </c>
      <c r="CL73" s="280">
        <v>0</v>
      </c>
      <c r="CM73" s="280">
        <v>0</v>
      </c>
      <c r="CN73" s="280">
        <v>0</v>
      </c>
      <c r="CO73" s="280">
        <v>0</v>
      </c>
      <c r="CP73" s="280">
        <v>0</v>
      </c>
      <c r="CQ73" s="280">
        <v>0</v>
      </c>
      <c r="CR73" s="280">
        <v>0</v>
      </c>
      <c r="CS73" s="280">
        <v>0</v>
      </c>
      <c r="CT73" s="280">
        <v>0</v>
      </c>
      <c r="CU73" s="280">
        <v>0</v>
      </c>
      <c r="CV73" s="280">
        <v>0</v>
      </c>
      <c r="CW73" s="280">
        <v>0</v>
      </c>
      <c r="CX73" s="280">
        <v>0</v>
      </c>
      <c r="CY73" s="280">
        <v>0</v>
      </c>
      <c r="CZ73" s="280">
        <v>0</v>
      </c>
      <c r="DA73" s="280">
        <v>0</v>
      </c>
      <c r="DB73" s="280">
        <v>0</v>
      </c>
      <c r="DC73" s="280">
        <v>0</v>
      </c>
      <c r="DE73" s="71">
        <f t="shared" si="39"/>
        <v>0</v>
      </c>
      <c r="DF73" s="71">
        <f t="shared" si="17"/>
        <v>0</v>
      </c>
      <c r="DG73" s="261">
        <f t="shared" si="38"/>
        <v>21</v>
      </c>
      <c r="DH73" s="261">
        <v>0</v>
      </c>
    </row>
    <row r="74" spans="1:112" s="261" customFormat="1" ht="14.4">
      <c r="A74" s="210"/>
      <c r="B74" s="262" t="str">
        <f>$B$67&amp;"7."</f>
        <v>E.3.7.</v>
      </c>
      <c r="C74" s="274" t="s">
        <v>42</v>
      </c>
      <c r="D74" s="12"/>
      <c r="E74" s="332">
        <v>0.21</v>
      </c>
      <c r="F74" s="292">
        <f>H74+NPV(FD,I74:INDEX(I74:DC74,PAL))</f>
        <v>0</v>
      </c>
      <c r="G74" s="279">
        <f>SUMIF($H$5:$DC$5,"&lt;="&amp;PAL,$H74:$DC74)</f>
        <v>0</v>
      </c>
      <c r="H74" s="280">
        <v>0</v>
      </c>
      <c r="I74" s="280">
        <v>0</v>
      </c>
      <c r="J74" s="280">
        <v>0</v>
      </c>
      <c r="K74" s="280">
        <v>0</v>
      </c>
      <c r="L74" s="280">
        <v>0</v>
      </c>
      <c r="M74" s="280">
        <v>0</v>
      </c>
      <c r="N74" s="280">
        <v>0</v>
      </c>
      <c r="O74" s="280">
        <v>0</v>
      </c>
      <c r="P74" s="280">
        <v>0</v>
      </c>
      <c r="Q74" s="280">
        <v>0</v>
      </c>
      <c r="R74" s="280">
        <v>0</v>
      </c>
      <c r="S74" s="280">
        <v>0</v>
      </c>
      <c r="T74" s="280">
        <v>0</v>
      </c>
      <c r="U74" s="280">
        <v>0</v>
      </c>
      <c r="V74" s="280">
        <v>0</v>
      </c>
      <c r="W74" s="280">
        <v>0</v>
      </c>
      <c r="X74" s="280">
        <v>0</v>
      </c>
      <c r="Y74" s="280">
        <v>0</v>
      </c>
      <c r="Z74" s="280">
        <v>0</v>
      </c>
      <c r="AA74" s="280">
        <v>0</v>
      </c>
      <c r="AB74" s="280">
        <v>0</v>
      </c>
      <c r="AC74" s="280">
        <v>0</v>
      </c>
      <c r="AD74" s="280">
        <v>0</v>
      </c>
      <c r="AE74" s="280">
        <v>0</v>
      </c>
      <c r="AF74" s="280">
        <v>0</v>
      </c>
      <c r="AG74" s="280">
        <v>0</v>
      </c>
      <c r="AH74" s="280">
        <v>0</v>
      </c>
      <c r="AI74" s="280">
        <v>0</v>
      </c>
      <c r="AJ74" s="280">
        <v>0</v>
      </c>
      <c r="AK74" s="280">
        <v>0</v>
      </c>
      <c r="AL74" s="280">
        <v>0</v>
      </c>
      <c r="AM74" s="280">
        <v>0</v>
      </c>
      <c r="AN74" s="280">
        <v>0</v>
      </c>
      <c r="AO74" s="280">
        <v>0</v>
      </c>
      <c r="AP74" s="280">
        <v>0</v>
      </c>
      <c r="AQ74" s="280">
        <v>0</v>
      </c>
      <c r="AR74" s="280">
        <v>0</v>
      </c>
      <c r="AS74" s="280">
        <v>0</v>
      </c>
      <c r="AT74" s="280">
        <v>0</v>
      </c>
      <c r="AU74" s="280">
        <v>0</v>
      </c>
      <c r="AV74" s="280">
        <v>0</v>
      </c>
      <c r="AW74" s="280">
        <v>0</v>
      </c>
      <c r="AX74" s="280">
        <v>0</v>
      </c>
      <c r="AY74" s="280">
        <v>0</v>
      </c>
      <c r="AZ74" s="280">
        <v>0</v>
      </c>
      <c r="BA74" s="280">
        <v>0</v>
      </c>
      <c r="BB74" s="280">
        <v>0</v>
      </c>
      <c r="BC74" s="280">
        <v>0</v>
      </c>
      <c r="BD74" s="280">
        <v>0</v>
      </c>
      <c r="BE74" s="280">
        <v>0</v>
      </c>
      <c r="BF74" s="280">
        <v>0</v>
      </c>
      <c r="BG74" s="280">
        <v>0</v>
      </c>
      <c r="BH74" s="280">
        <v>0</v>
      </c>
      <c r="BI74" s="280">
        <v>0</v>
      </c>
      <c r="BJ74" s="280">
        <v>0</v>
      </c>
      <c r="BK74" s="280">
        <v>0</v>
      </c>
      <c r="BL74" s="280">
        <v>0</v>
      </c>
      <c r="BM74" s="280">
        <v>0</v>
      </c>
      <c r="BN74" s="280">
        <v>0</v>
      </c>
      <c r="BO74" s="280">
        <v>0</v>
      </c>
      <c r="BP74" s="280">
        <v>0</v>
      </c>
      <c r="BQ74" s="280">
        <v>0</v>
      </c>
      <c r="BR74" s="280">
        <v>0</v>
      </c>
      <c r="BS74" s="280">
        <v>0</v>
      </c>
      <c r="BT74" s="280">
        <v>0</v>
      </c>
      <c r="BU74" s="280">
        <v>0</v>
      </c>
      <c r="BV74" s="280">
        <v>0</v>
      </c>
      <c r="BW74" s="280">
        <v>0</v>
      </c>
      <c r="BX74" s="280">
        <v>0</v>
      </c>
      <c r="BY74" s="280">
        <v>0</v>
      </c>
      <c r="BZ74" s="280">
        <v>0</v>
      </c>
      <c r="CA74" s="280">
        <v>0</v>
      </c>
      <c r="CB74" s="280">
        <v>0</v>
      </c>
      <c r="CC74" s="280">
        <v>0</v>
      </c>
      <c r="CD74" s="280">
        <v>0</v>
      </c>
      <c r="CE74" s="280">
        <v>0</v>
      </c>
      <c r="CF74" s="280">
        <v>0</v>
      </c>
      <c r="CG74" s="280">
        <v>0</v>
      </c>
      <c r="CH74" s="280">
        <v>0</v>
      </c>
      <c r="CI74" s="280">
        <v>0</v>
      </c>
      <c r="CJ74" s="280">
        <v>0</v>
      </c>
      <c r="CK74" s="280">
        <v>0</v>
      </c>
      <c r="CL74" s="280">
        <v>0</v>
      </c>
      <c r="CM74" s="280">
        <v>0</v>
      </c>
      <c r="CN74" s="280">
        <v>0</v>
      </c>
      <c r="CO74" s="280">
        <v>0</v>
      </c>
      <c r="CP74" s="280">
        <v>0</v>
      </c>
      <c r="CQ74" s="280">
        <v>0</v>
      </c>
      <c r="CR74" s="280">
        <v>0</v>
      </c>
      <c r="CS74" s="280">
        <v>0</v>
      </c>
      <c r="CT74" s="280">
        <v>0</v>
      </c>
      <c r="CU74" s="280">
        <v>0</v>
      </c>
      <c r="CV74" s="280">
        <v>0</v>
      </c>
      <c r="CW74" s="280">
        <v>0</v>
      </c>
      <c r="CX74" s="280">
        <v>0</v>
      </c>
      <c r="CY74" s="280">
        <v>0</v>
      </c>
      <c r="CZ74" s="280">
        <v>0</v>
      </c>
      <c r="DA74" s="280">
        <v>0</v>
      </c>
      <c r="DB74" s="280">
        <v>0</v>
      </c>
      <c r="DC74" s="280">
        <v>0</v>
      </c>
      <c r="DE74" s="71">
        <f t="shared" si="39"/>
        <v>0</v>
      </c>
      <c r="DF74" s="71">
        <f t="shared" si="17"/>
        <v>0</v>
      </c>
      <c r="DG74" s="261">
        <f t="shared" si="38"/>
        <v>21</v>
      </c>
      <c r="DH74" s="261">
        <v>0</v>
      </c>
    </row>
    <row r="75" spans="1:112" s="261" customFormat="1" ht="14.4">
      <c r="A75" s="210"/>
      <c r="B75" s="262" t="str">
        <f>$B$67&amp;"8."</f>
        <v>E.3.8.</v>
      </c>
      <c r="C75" s="274" t="s">
        <v>42</v>
      </c>
      <c r="D75" s="12"/>
      <c r="E75" s="332">
        <v>0.21</v>
      </c>
      <c r="F75" s="292">
        <f>H75+NPV(FD,I75:INDEX(I75:DC75,PAL))</f>
        <v>0</v>
      </c>
      <c r="G75" s="279">
        <f>SUMIF($H$5:$DC$5,"&lt;="&amp;PAL,$H75:$DC75)</f>
        <v>0</v>
      </c>
      <c r="H75" s="280">
        <v>0</v>
      </c>
      <c r="I75" s="280">
        <v>0</v>
      </c>
      <c r="J75" s="280">
        <v>0</v>
      </c>
      <c r="K75" s="280">
        <v>0</v>
      </c>
      <c r="L75" s="280">
        <v>0</v>
      </c>
      <c r="M75" s="280">
        <v>0</v>
      </c>
      <c r="N75" s="280">
        <v>0</v>
      </c>
      <c r="O75" s="280">
        <v>0</v>
      </c>
      <c r="P75" s="280">
        <v>0</v>
      </c>
      <c r="Q75" s="280">
        <v>0</v>
      </c>
      <c r="R75" s="280">
        <v>0</v>
      </c>
      <c r="S75" s="280">
        <v>0</v>
      </c>
      <c r="T75" s="280">
        <v>0</v>
      </c>
      <c r="U75" s="280">
        <v>0</v>
      </c>
      <c r="V75" s="280">
        <v>0</v>
      </c>
      <c r="W75" s="280">
        <v>0</v>
      </c>
      <c r="X75" s="280">
        <v>0</v>
      </c>
      <c r="Y75" s="280">
        <v>0</v>
      </c>
      <c r="Z75" s="280">
        <v>0</v>
      </c>
      <c r="AA75" s="280">
        <v>0</v>
      </c>
      <c r="AB75" s="280">
        <v>0</v>
      </c>
      <c r="AC75" s="280">
        <v>0</v>
      </c>
      <c r="AD75" s="280">
        <v>0</v>
      </c>
      <c r="AE75" s="280">
        <v>0</v>
      </c>
      <c r="AF75" s="280">
        <v>0</v>
      </c>
      <c r="AG75" s="280">
        <v>0</v>
      </c>
      <c r="AH75" s="280">
        <v>0</v>
      </c>
      <c r="AI75" s="280">
        <v>0</v>
      </c>
      <c r="AJ75" s="280">
        <v>0</v>
      </c>
      <c r="AK75" s="280">
        <v>0</v>
      </c>
      <c r="AL75" s="280">
        <v>0</v>
      </c>
      <c r="AM75" s="280">
        <v>0</v>
      </c>
      <c r="AN75" s="280">
        <v>0</v>
      </c>
      <c r="AO75" s="280">
        <v>0</v>
      </c>
      <c r="AP75" s="280">
        <v>0</v>
      </c>
      <c r="AQ75" s="280">
        <v>0</v>
      </c>
      <c r="AR75" s="280">
        <v>0</v>
      </c>
      <c r="AS75" s="280">
        <v>0</v>
      </c>
      <c r="AT75" s="280">
        <v>0</v>
      </c>
      <c r="AU75" s="280">
        <v>0</v>
      </c>
      <c r="AV75" s="280">
        <v>0</v>
      </c>
      <c r="AW75" s="280">
        <v>0</v>
      </c>
      <c r="AX75" s="280">
        <v>0</v>
      </c>
      <c r="AY75" s="280">
        <v>0</v>
      </c>
      <c r="AZ75" s="280">
        <v>0</v>
      </c>
      <c r="BA75" s="280">
        <v>0</v>
      </c>
      <c r="BB75" s="280">
        <v>0</v>
      </c>
      <c r="BC75" s="280">
        <v>0</v>
      </c>
      <c r="BD75" s="280">
        <v>0</v>
      </c>
      <c r="BE75" s="280">
        <v>0</v>
      </c>
      <c r="BF75" s="280">
        <v>0</v>
      </c>
      <c r="BG75" s="280">
        <v>0</v>
      </c>
      <c r="BH75" s="280">
        <v>0</v>
      </c>
      <c r="BI75" s="280">
        <v>0</v>
      </c>
      <c r="BJ75" s="280">
        <v>0</v>
      </c>
      <c r="BK75" s="280">
        <v>0</v>
      </c>
      <c r="BL75" s="280">
        <v>0</v>
      </c>
      <c r="BM75" s="280">
        <v>0</v>
      </c>
      <c r="BN75" s="280">
        <v>0</v>
      </c>
      <c r="BO75" s="280">
        <v>0</v>
      </c>
      <c r="BP75" s="280">
        <v>0</v>
      </c>
      <c r="BQ75" s="280">
        <v>0</v>
      </c>
      <c r="BR75" s="280">
        <v>0</v>
      </c>
      <c r="BS75" s="280">
        <v>0</v>
      </c>
      <c r="BT75" s="280">
        <v>0</v>
      </c>
      <c r="BU75" s="280">
        <v>0</v>
      </c>
      <c r="BV75" s="280">
        <v>0</v>
      </c>
      <c r="BW75" s="280">
        <v>0</v>
      </c>
      <c r="BX75" s="280">
        <v>0</v>
      </c>
      <c r="BY75" s="280">
        <v>0</v>
      </c>
      <c r="BZ75" s="280">
        <v>0</v>
      </c>
      <c r="CA75" s="280">
        <v>0</v>
      </c>
      <c r="CB75" s="280">
        <v>0</v>
      </c>
      <c r="CC75" s="280">
        <v>0</v>
      </c>
      <c r="CD75" s="280">
        <v>0</v>
      </c>
      <c r="CE75" s="280">
        <v>0</v>
      </c>
      <c r="CF75" s="280">
        <v>0</v>
      </c>
      <c r="CG75" s="280">
        <v>0</v>
      </c>
      <c r="CH75" s="280">
        <v>0</v>
      </c>
      <c r="CI75" s="280">
        <v>0</v>
      </c>
      <c r="CJ75" s="280">
        <v>0</v>
      </c>
      <c r="CK75" s="280">
        <v>0</v>
      </c>
      <c r="CL75" s="280">
        <v>0</v>
      </c>
      <c r="CM75" s="280">
        <v>0</v>
      </c>
      <c r="CN75" s="280">
        <v>0</v>
      </c>
      <c r="CO75" s="280">
        <v>0</v>
      </c>
      <c r="CP75" s="280">
        <v>0</v>
      </c>
      <c r="CQ75" s="280">
        <v>0</v>
      </c>
      <c r="CR75" s="280">
        <v>0</v>
      </c>
      <c r="CS75" s="280">
        <v>0</v>
      </c>
      <c r="CT75" s="280">
        <v>0</v>
      </c>
      <c r="CU75" s="280">
        <v>0</v>
      </c>
      <c r="CV75" s="280">
        <v>0</v>
      </c>
      <c r="CW75" s="280">
        <v>0</v>
      </c>
      <c r="CX75" s="280">
        <v>0</v>
      </c>
      <c r="CY75" s="280">
        <v>0</v>
      </c>
      <c r="CZ75" s="280">
        <v>0</v>
      </c>
      <c r="DA75" s="280">
        <v>0</v>
      </c>
      <c r="DB75" s="280">
        <v>0</v>
      </c>
      <c r="DC75" s="280">
        <v>0</v>
      </c>
      <c r="DE75" s="71">
        <f t="shared" si="39"/>
        <v>0</v>
      </c>
      <c r="DF75" s="71">
        <f t="shared" si="17"/>
        <v>0</v>
      </c>
      <c r="DG75" s="261">
        <f t="shared" si="38"/>
        <v>21</v>
      </c>
      <c r="DH75" s="261">
        <v>0</v>
      </c>
    </row>
    <row r="76" spans="1:112" s="261" customFormat="1" ht="14.4">
      <c r="A76" s="210"/>
      <c r="B76" s="262" t="str">
        <f>$B$67&amp;"9."</f>
        <v>E.3.9.</v>
      </c>
      <c r="C76" s="267" t="s">
        <v>155</v>
      </c>
      <c r="D76" s="262"/>
      <c r="E76" s="332">
        <v>0.21</v>
      </c>
      <c r="F76" s="292">
        <f>H76+NPV(FD,I76:INDEX(I76:DC76,PAL))</f>
        <v>0</v>
      </c>
      <c r="G76" s="279">
        <f>SUMIF($H$5:$DC$5,"&lt;="&amp;PAL,$H76:$DC76)</f>
        <v>0</v>
      </c>
      <c r="H76" s="276">
        <v>0</v>
      </c>
      <c r="I76" s="276">
        <v>0</v>
      </c>
      <c r="J76" s="276">
        <v>0</v>
      </c>
      <c r="K76" s="276">
        <v>0</v>
      </c>
      <c r="L76" s="276">
        <v>0</v>
      </c>
      <c r="M76" s="276">
        <v>0</v>
      </c>
      <c r="N76" s="276">
        <v>0</v>
      </c>
      <c r="O76" s="276">
        <v>0</v>
      </c>
      <c r="P76" s="276">
        <v>0</v>
      </c>
      <c r="Q76" s="276">
        <v>0</v>
      </c>
      <c r="R76" s="276">
        <v>0</v>
      </c>
      <c r="S76" s="277">
        <v>0</v>
      </c>
      <c r="T76" s="277">
        <v>0</v>
      </c>
      <c r="U76" s="277">
        <v>0</v>
      </c>
      <c r="V76" s="277">
        <v>0</v>
      </c>
      <c r="W76" s="277">
        <v>0</v>
      </c>
      <c r="X76" s="277">
        <v>0</v>
      </c>
      <c r="Y76" s="277">
        <v>0</v>
      </c>
      <c r="Z76" s="277">
        <v>0</v>
      </c>
      <c r="AA76" s="277">
        <v>0</v>
      </c>
      <c r="AB76" s="277">
        <v>0</v>
      </c>
      <c r="AC76" s="277">
        <v>0</v>
      </c>
      <c r="AD76" s="277">
        <v>0</v>
      </c>
      <c r="AE76" s="277">
        <v>0</v>
      </c>
      <c r="AF76" s="277">
        <v>0</v>
      </c>
      <c r="AG76" s="277">
        <v>0</v>
      </c>
      <c r="AH76" s="277">
        <v>0</v>
      </c>
      <c r="AI76" s="277">
        <v>0</v>
      </c>
      <c r="AJ76" s="277">
        <v>0</v>
      </c>
      <c r="AK76" s="277">
        <v>0</v>
      </c>
      <c r="AL76" s="277">
        <v>0</v>
      </c>
      <c r="AM76" s="277">
        <v>0</v>
      </c>
      <c r="AN76" s="277">
        <v>0</v>
      </c>
      <c r="AO76" s="277">
        <v>0</v>
      </c>
      <c r="AP76" s="277">
        <v>0</v>
      </c>
      <c r="AQ76" s="277">
        <v>0</v>
      </c>
      <c r="AR76" s="277">
        <v>0</v>
      </c>
      <c r="AS76" s="277">
        <v>0</v>
      </c>
      <c r="AT76" s="277">
        <v>0</v>
      </c>
      <c r="AU76" s="277">
        <v>0</v>
      </c>
      <c r="AV76" s="277">
        <v>0</v>
      </c>
      <c r="AW76" s="277">
        <v>0</v>
      </c>
      <c r="AX76" s="277">
        <v>0</v>
      </c>
      <c r="AY76" s="277">
        <v>0</v>
      </c>
      <c r="AZ76" s="277">
        <v>0</v>
      </c>
      <c r="BA76" s="277">
        <v>0</v>
      </c>
      <c r="BB76" s="277">
        <v>0</v>
      </c>
      <c r="BC76" s="277">
        <v>0</v>
      </c>
      <c r="BD76" s="277">
        <v>0</v>
      </c>
      <c r="BE76" s="277">
        <v>0</v>
      </c>
      <c r="BF76" s="277">
        <v>0</v>
      </c>
      <c r="BG76" s="277">
        <v>0</v>
      </c>
      <c r="BH76" s="277">
        <v>0</v>
      </c>
      <c r="BI76" s="277">
        <v>0</v>
      </c>
      <c r="BJ76" s="277">
        <v>0</v>
      </c>
      <c r="BK76" s="277">
        <v>0</v>
      </c>
      <c r="BL76" s="277">
        <v>0</v>
      </c>
      <c r="BM76" s="277">
        <v>0</v>
      </c>
      <c r="BN76" s="277">
        <v>0</v>
      </c>
      <c r="BO76" s="277">
        <v>0</v>
      </c>
      <c r="BP76" s="277">
        <v>0</v>
      </c>
      <c r="BQ76" s="277">
        <v>0</v>
      </c>
      <c r="BR76" s="277">
        <v>0</v>
      </c>
      <c r="BS76" s="277">
        <v>0</v>
      </c>
      <c r="BT76" s="277">
        <v>0</v>
      </c>
      <c r="BU76" s="277">
        <v>0</v>
      </c>
      <c r="BV76" s="277">
        <v>0</v>
      </c>
      <c r="BW76" s="277">
        <v>0</v>
      </c>
      <c r="BX76" s="277">
        <v>0</v>
      </c>
      <c r="BY76" s="277">
        <v>0</v>
      </c>
      <c r="BZ76" s="277">
        <v>0</v>
      </c>
      <c r="CA76" s="277">
        <v>0</v>
      </c>
      <c r="CB76" s="277">
        <v>0</v>
      </c>
      <c r="CC76" s="277">
        <v>0</v>
      </c>
      <c r="CD76" s="277">
        <v>0</v>
      </c>
      <c r="CE76" s="277">
        <v>0</v>
      </c>
      <c r="CF76" s="277">
        <v>0</v>
      </c>
      <c r="CG76" s="277">
        <v>0</v>
      </c>
      <c r="CH76" s="277">
        <v>0</v>
      </c>
      <c r="CI76" s="277">
        <v>0</v>
      </c>
      <c r="CJ76" s="277">
        <v>0</v>
      </c>
      <c r="CK76" s="277">
        <v>0</v>
      </c>
      <c r="CL76" s="277">
        <v>0</v>
      </c>
      <c r="CM76" s="277">
        <v>0</v>
      </c>
      <c r="CN76" s="277">
        <v>0</v>
      </c>
      <c r="CO76" s="277">
        <v>0</v>
      </c>
      <c r="CP76" s="277">
        <v>0</v>
      </c>
      <c r="CQ76" s="277">
        <v>0</v>
      </c>
      <c r="CR76" s="277">
        <v>0</v>
      </c>
      <c r="CS76" s="277">
        <v>0</v>
      </c>
      <c r="CT76" s="277">
        <v>0</v>
      </c>
      <c r="CU76" s="277">
        <v>0</v>
      </c>
      <c r="CV76" s="277">
        <v>0</v>
      </c>
      <c r="CW76" s="277">
        <v>0</v>
      </c>
      <c r="CX76" s="277">
        <v>0</v>
      </c>
      <c r="CY76" s="277">
        <v>0</v>
      </c>
      <c r="CZ76" s="277">
        <v>0</v>
      </c>
      <c r="DA76" s="277">
        <v>0</v>
      </c>
      <c r="DB76" s="277">
        <v>0</v>
      </c>
      <c r="DC76" s="277">
        <v>0</v>
      </c>
      <c r="DE76" s="71">
        <f t="shared" si="39"/>
        <v>0</v>
      </c>
      <c r="DF76" s="71">
        <f t="shared" si="17"/>
        <v>0</v>
      </c>
      <c r="DG76" s="261">
        <f t="shared" si="38"/>
        <v>21</v>
      </c>
      <c r="DH76" s="261">
        <v>0</v>
      </c>
    </row>
    <row r="77" spans="1:112" s="261" customFormat="1" ht="14.4">
      <c r="A77" s="210"/>
      <c r="B77" s="262" t="str">
        <f>$B$67&amp;"L."</f>
        <v>E.3.L.</v>
      </c>
      <c r="C77" s="267" t="s">
        <v>16</v>
      </c>
      <c r="D77" s="262"/>
      <c r="E77" s="332">
        <v>0.21</v>
      </c>
      <c r="F77" s="292">
        <f>H77+NPV(FD,I77:INDEX(I77:DC77,PAL))</f>
        <v>0</v>
      </c>
      <c r="G77" s="279">
        <f>SUMIF($H$5:$DC$5,"&lt;="&amp;PAL,$H77:$DC77)</f>
        <v>0</v>
      </c>
      <c r="H77" s="276">
        <v>0</v>
      </c>
      <c r="I77" s="276">
        <v>0</v>
      </c>
      <c r="J77" s="276">
        <v>0</v>
      </c>
      <c r="K77" s="276">
        <v>0</v>
      </c>
      <c r="L77" s="276">
        <v>0</v>
      </c>
      <c r="M77" s="276">
        <v>0</v>
      </c>
      <c r="N77" s="276">
        <v>0</v>
      </c>
      <c r="O77" s="276">
        <v>0</v>
      </c>
      <c r="P77" s="276">
        <v>0</v>
      </c>
      <c r="Q77" s="276">
        <v>0</v>
      </c>
      <c r="R77" s="276">
        <v>0</v>
      </c>
      <c r="S77" s="276">
        <v>0</v>
      </c>
      <c r="T77" s="276">
        <v>0</v>
      </c>
      <c r="U77" s="276">
        <v>0</v>
      </c>
      <c r="V77" s="276">
        <v>0</v>
      </c>
      <c r="W77" s="276">
        <v>0</v>
      </c>
      <c r="X77" s="276">
        <v>0</v>
      </c>
      <c r="Y77" s="276">
        <v>0</v>
      </c>
      <c r="Z77" s="276">
        <v>0</v>
      </c>
      <c r="AA77" s="276">
        <v>0</v>
      </c>
      <c r="AB77" s="277">
        <v>0</v>
      </c>
      <c r="AC77" s="276">
        <v>0</v>
      </c>
      <c r="AD77" s="276">
        <v>0</v>
      </c>
      <c r="AE77" s="276">
        <v>0</v>
      </c>
      <c r="AF77" s="276">
        <v>0</v>
      </c>
      <c r="AG77" s="276">
        <v>0</v>
      </c>
      <c r="AH77" s="276">
        <v>0</v>
      </c>
      <c r="AI77" s="276">
        <v>0</v>
      </c>
      <c r="AJ77" s="276">
        <v>0</v>
      </c>
      <c r="AK77" s="276">
        <v>0</v>
      </c>
      <c r="AL77" s="276">
        <v>0</v>
      </c>
      <c r="AM77" s="276">
        <v>0</v>
      </c>
      <c r="AN77" s="276">
        <v>0</v>
      </c>
      <c r="AO77" s="276">
        <v>0</v>
      </c>
      <c r="AP77" s="276">
        <v>0</v>
      </c>
      <c r="AQ77" s="276">
        <v>0</v>
      </c>
      <c r="AR77" s="276">
        <v>0</v>
      </c>
      <c r="AS77" s="276">
        <v>0</v>
      </c>
      <c r="AT77" s="276">
        <v>0</v>
      </c>
      <c r="AU77" s="276">
        <v>0</v>
      </c>
      <c r="AV77" s="276">
        <v>0</v>
      </c>
      <c r="AW77" s="276">
        <v>0</v>
      </c>
      <c r="AX77" s="276">
        <v>0</v>
      </c>
      <c r="AY77" s="276">
        <v>0</v>
      </c>
      <c r="AZ77" s="276">
        <v>0</v>
      </c>
      <c r="BA77" s="276">
        <v>0</v>
      </c>
      <c r="BB77" s="276">
        <v>0</v>
      </c>
      <c r="BC77" s="276">
        <v>0</v>
      </c>
      <c r="BD77" s="276">
        <v>0</v>
      </c>
      <c r="BE77" s="276">
        <v>0</v>
      </c>
      <c r="BF77" s="276">
        <v>0</v>
      </c>
      <c r="BG77" s="276">
        <v>0</v>
      </c>
      <c r="BH77" s="276">
        <v>0</v>
      </c>
      <c r="BI77" s="276">
        <v>0</v>
      </c>
      <c r="BJ77" s="276">
        <v>0</v>
      </c>
      <c r="BK77" s="276">
        <v>0</v>
      </c>
      <c r="BL77" s="276">
        <v>0</v>
      </c>
      <c r="BM77" s="276">
        <v>0</v>
      </c>
      <c r="BN77" s="276">
        <v>0</v>
      </c>
      <c r="BO77" s="276">
        <v>0</v>
      </c>
      <c r="BP77" s="276">
        <v>0</v>
      </c>
      <c r="BQ77" s="276">
        <v>0</v>
      </c>
      <c r="BR77" s="276">
        <v>0</v>
      </c>
      <c r="BS77" s="276">
        <v>0</v>
      </c>
      <c r="BT77" s="276">
        <v>0</v>
      </c>
      <c r="BU77" s="276">
        <v>0</v>
      </c>
      <c r="BV77" s="276">
        <v>0</v>
      </c>
      <c r="BW77" s="276">
        <v>0</v>
      </c>
      <c r="BX77" s="276">
        <v>0</v>
      </c>
      <c r="BY77" s="276">
        <v>0</v>
      </c>
      <c r="BZ77" s="276">
        <v>0</v>
      </c>
      <c r="CA77" s="276">
        <v>0</v>
      </c>
      <c r="CB77" s="276">
        <v>0</v>
      </c>
      <c r="CC77" s="276">
        <v>0</v>
      </c>
      <c r="CD77" s="276">
        <v>0</v>
      </c>
      <c r="CE77" s="276">
        <v>0</v>
      </c>
      <c r="CF77" s="276">
        <v>0</v>
      </c>
      <c r="CG77" s="276">
        <v>0</v>
      </c>
      <c r="CH77" s="276">
        <v>0</v>
      </c>
      <c r="CI77" s="276">
        <v>0</v>
      </c>
      <c r="CJ77" s="276">
        <v>0</v>
      </c>
      <c r="CK77" s="276">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7">
        <v>0</v>
      </c>
      <c r="DE77" s="71">
        <f t="shared" si="39"/>
        <v>0</v>
      </c>
      <c r="DF77" s="71">
        <f t="shared" ref="DF77:DF129" si="40">COUNTIF($H77:$DC77,"&lt;&gt;0")</f>
        <v>0</v>
      </c>
      <c r="DG77" s="261">
        <f t="shared" si="38"/>
        <v>21</v>
      </c>
      <c r="DH77" s="261">
        <f>DG77/(100+DG77)</f>
        <v>0.17355371900826447</v>
      </c>
    </row>
    <row r="78" spans="1:112" s="261" customFormat="1" ht="14.4">
      <c r="A78" s="210"/>
      <c r="B78" s="57" t="s">
        <v>25</v>
      </c>
      <c r="C78" s="255" t="s">
        <v>435</v>
      </c>
      <c r="D78" s="9"/>
      <c r="E78" s="333"/>
      <c r="F78" s="279">
        <f>SUM(F79:F87)</f>
        <v>0</v>
      </c>
      <c r="G78" s="279">
        <f>SUMIF($H$5:$DC$5,"&lt;="&amp;PAL,$H78:$DC78)</f>
        <v>0</v>
      </c>
      <c r="H78" s="17">
        <f>SUM(H79:H86)+H87</f>
        <v>0</v>
      </c>
      <c r="I78" s="17">
        <f t="shared" ref="I78:AK78" si="41">SUM(I79:I86)+I87</f>
        <v>0</v>
      </c>
      <c r="J78" s="17">
        <f t="shared" si="41"/>
        <v>0</v>
      </c>
      <c r="K78" s="17">
        <f t="shared" si="41"/>
        <v>0</v>
      </c>
      <c r="L78" s="17">
        <f t="shared" si="41"/>
        <v>0</v>
      </c>
      <c r="M78" s="17">
        <f t="shared" si="41"/>
        <v>0</v>
      </c>
      <c r="N78" s="17">
        <f t="shared" si="41"/>
        <v>0</v>
      </c>
      <c r="O78" s="17">
        <f t="shared" si="41"/>
        <v>0</v>
      </c>
      <c r="P78" s="17">
        <f t="shared" si="41"/>
        <v>0</v>
      </c>
      <c r="Q78" s="17">
        <f t="shared" si="41"/>
        <v>0</v>
      </c>
      <c r="R78" s="17">
        <f t="shared" si="41"/>
        <v>0</v>
      </c>
      <c r="S78" s="17">
        <f t="shared" si="41"/>
        <v>0</v>
      </c>
      <c r="T78" s="17">
        <f t="shared" si="41"/>
        <v>0</v>
      </c>
      <c r="U78" s="17">
        <f t="shared" si="41"/>
        <v>0</v>
      </c>
      <c r="V78" s="17">
        <f t="shared" si="41"/>
        <v>0</v>
      </c>
      <c r="W78" s="17">
        <f t="shared" si="41"/>
        <v>0</v>
      </c>
      <c r="X78" s="17">
        <f t="shared" si="41"/>
        <v>0</v>
      </c>
      <c r="Y78" s="17">
        <f t="shared" si="41"/>
        <v>0</v>
      </c>
      <c r="Z78" s="17">
        <f t="shared" si="41"/>
        <v>0</v>
      </c>
      <c r="AA78" s="17">
        <f t="shared" si="41"/>
        <v>0</v>
      </c>
      <c r="AB78" s="17">
        <f t="shared" si="41"/>
        <v>0</v>
      </c>
      <c r="AC78" s="17">
        <f t="shared" si="41"/>
        <v>0</v>
      </c>
      <c r="AD78" s="17">
        <f t="shared" si="41"/>
        <v>0</v>
      </c>
      <c r="AE78" s="17">
        <f t="shared" si="41"/>
        <v>0</v>
      </c>
      <c r="AF78" s="17">
        <f t="shared" si="41"/>
        <v>0</v>
      </c>
      <c r="AG78" s="17">
        <f t="shared" si="41"/>
        <v>0</v>
      </c>
      <c r="AH78" s="17">
        <f t="shared" si="41"/>
        <v>0</v>
      </c>
      <c r="AI78" s="17">
        <f t="shared" si="41"/>
        <v>0</v>
      </c>
      <c r="AJ78" s="17">
        <f t="shared" si="41"/>
        <v>0</v>
      </c>
      <c r="AK78" s="17">
        <f t="shared" si="41"/>
        <v>0</v>
      </c>
      <c r="AL78" s="17">
        <f>SUM(AL79:AL86)+AL87</f>
        <v>0</v>
      </c>
      <c r="AM78" s="17">
        <f t="shared" ref="AM78:CX78" si="42">SUM(AM79:AM86)+AM87</f>
        <v>0</v>
      </c>
      <c r="AN78" s="17">
        <f t="shared" si="42"/>
        <v>0</v>
      </c>
      <c r="AO78" s="17">
        <f t="shared" si="42"/>
        <v>0</v>
      </c>
      <c r="AP78" s="17">
        <f t="shared" si="42"/>
        <v>0</v>
      </c>
      <c r="AQ78" s="17">
        <f t="shared" si="42"/>
        <v>0</v>
      </c>
      <c r="AR78" s="17">
        <f t="shared" si="42"/>
        <v>0</v>
      </c>
      <c r="AS78" s="17">
        <f t="shared" si="42"/>
        <v>0</v>
      </c>
      <c r="AT78" s="17">
        <f t="shared" si="42"/>
        <v>0</v>
      </c>
      <c r="AU78" s="17">
        <f t="shared" si="42"/>
        <v>0</v>
      </c>
      <c r="AV78" s="17">
        <f t="shared" si="42"/>
        <v>0</v>
      </c>
      <c r="AW78" s="17">
        <f t="shared" si="42"/>
        <v>0</v>
      </c>
      <c r="AX78" s="17">
        <f t="shared" si="42"/>
        <v>0</v>
      </c>
      <c r="AY78" s="17">
        <f t="shared" si="42"/>
        <v>0</v>
      </c>
      <c r="AZ78" s="17">
        <f t="shared" si="42"/>
        <v>0</v>
      </c>
      <c r="BA78" s="17">
        <f t="shared" si="42"/>
        <v>0</v>
      </c>
      <c r="BB78" s="17">
        <f t="shared" si="42"/>
        <v>0</v>
      </c>
      <c r="BC78" s="17">
        <f t="shared" si="42"/>
        <v>0</v>
      </c>
      <c r="BD78" s="17">
        <f t="shared" si="42"/>
        <v>0</v>
      </c>
      <c r="BE78" s="17">
        <f t="shared" si="42"/>
        <v>0</v>
      </c>
      <c r="BF78" s="17">
        <f t="shared" si="42"/>
        <v>0</v>
      </c>
      <c r="BG78" s="17">
        <f t="shared" si="42"/>
        <v>0</v>
      </c>
      <c r="BH78" s="17">
        <f t="shared" si="42"/>
        <v>0</v>
      </c>
      <c r="BI78" s="17">
        <f t="shared" si="42"/>
        <v>0</v>
      </c>
      <c r="BJ78" s="17">
        <f t="shared" si="42"/>
        <v>0</v>
      </c>
      <c r="BK78" s="17">
        <f t="shared" si="42"/>
        <v>0</v>
      </c>
      <c r="BL78" s="17">
        <f t="shared" si="42"/>
        <v>0</v>
      </c>
      <c r="BM78" s="17">
        <f t="shared" si="42"/>
        <v>0</v>
      </c>
      <c r="BN78" s="17">
        <f t="shared" si="42"/>
        <v>0</v>
      </c>
      <c r="BO78" s="17">
        <f t="shared" si="42"/>
        <v>0</v>
      </c>
      <c r="BP78" s="17">
        <f t="shared" si="42"/>
        <v>0</v>
      </c>
      <c r="BQ78" s="17">
        <f t="shared" si="42"/>
        <v>0</v>
      </c>
      <c r="BR78" s="17">
        <f t="shared" si="42"/>
        <v>0</v>
      </c>
      <c r="BS78" s="17">
        <f t="shared" si="42"/>
        <v>0</v>
      </c>
      <c r="BT78" s="17">
        <f t="shared" si="42"/>
        <v>0</v>
      </c>
      <c r="BU78" s="17">
        <f t="shared" si="42"/>
        <v>0</v>
      </c>
      <c r="BV78" s="17">
        <f t="shared" si="42"/>
        <v>0</v>
      </c>
      <c r="BW78" s="17">
        <f t="shared" si="42"/>
        <v>0</v>
      </c>
      <c r="BX78" s="17">
        <f t="shared" si="42"/>
        <v>0</v>
      </c>
      <c r="BY78" s="17">
        <f t="shared" si="42"/>
        <v>0</v>
      </c>
      <c r="BZ78" s="17">
        <f t="shared" si="42"/>
        <v>0</v>
      </c>
      <c r="CA78" s="17">
        <f t="shared" si="42"/>
        <v>0</v>
      </c>
      <c r="CB78" s="17">
        <f t="shared" si="42"/>
        <v>0</v>
      </c>
      <c r="CC78" s="17">
        <f t="shared" si="42"/>
        <v>0</v>
      </c>
      <c r="CD78" s="17">
        <f t="shared" si="42"/>
        <v>0</v>
      </c>
      <c r="CE78" s="17">
        <f t="shared" si="42"/>
        <v>0</v>
      </c>
      <c r="CF78" s="17">
        <f t="shared" si="42"/>
        <v>0</v>
      </c>
      <c r="CG78" s="17">
        <f t="shared" si="42"/>
        <v>0</v>
      </c>
      <c r="CH78" s="17">
        <f t="shared" si="42"/>
        <v>0</v>
      </c>
      <c r="CI78" s="17">
        <f t="shared" si="42"/>
        <v>0</v>
      </c>
      <c r="CJ78" s="17">
        <f t="shared" si="42"/>
        <v>0</v>
      </c>
      <c r="CK78" s="17">
        <f t="shared" si="42"/>
        <v>0</v>
      </c>
      <c r="CL78" s="17">
        <f t="shared" si="42"/>
        <v>0</v>
      </c>
      <c r="CM78" s="17">
        <f t="shared" si="42"/>
        <v>0</v>
      </c>
      <c r="CN78" s="17">
        <f t="shared" si="42"/>
        <v>0</v>
      </c>
      <c r="CO78" s="17">
        <f t="shared" si="42"/>
        <v>0</v>
      </c>
      <c r="CP78" s="17">
        <f t="shared" si="42"/>
        <v>0</v>
      </c>
      <c r="CQ78" s="17">
        <f t="shared" si="42"/>
        <v>0</v>
      </c>
      <c r="CR78" s="17">
        <f t="shared" si="42"/>
        <v>0</v>
      </c>
      <c r="CS78" s="17">
        <f t="shared" si="42"/>
        <v>0</v>
      </c>
      <c r="CT78" s="17">
        <f t="shared" si="42"/>
        <v>0</v>
      </c>
      <c r="CU78" s="17">
        <f t="shared" si="42"/>
        <v>0</v>
      </c>
      <c r="CV78" s="17">
        <f t="shared" si="42"/>
        <v>0</v>
      </c>
      <c r="CW78" s="17">
        <f t="shared" si="42"/>
        <v>0</v>
      </c>
      <c r="CX78" s="17">
        <f t="shared" si="42"/>
        <v>0</v>
      </c>
      <c r="CY78" s="17">
        <f>SUM(CY79:CY86)+CY87</f>
        <v>0</v>
      </c>
      <c r="CZ78" s="17">
        <f>SUM(CZ79:CZ86)+CZ87</f>
        <v>0</v>
      </c>
      <c r="DA78" s="17">
        <f>SUM(DA79:DA86)+DA87</f>
        <v>0</v>
      </c>
      <c r="DB78" s="17">
        <f>SUM(DB79:DB86)+DB87</f>
        <v>0</v>
      </c>
      <c r="DC78" s="17">
        <f>SUM(DC79:DC86)+DC87</f>
        <v>0</v>
      </c>
      <c r="DE78" s="71"/>
      <c r="DF78" s="71">
        <f t="shared" si="40"/>
        <v>0</v>
      </c>
    </row>
    <row r="79" spans="1:112" s="261" customFormat="1" ht="15" customHeight="1">
      <c r="A79" s="210"/>
      <c r="B79" s="262" t="str">
        <f>$B$78&amp;"1."</f>
        <v>F.1.</v>
      </c>
      <c r="C79" s="274" t="s">
        <v>42</v>
      </c>
      <c r="D79" s="12"/>
      <c r="E79" s="332">
        <v>0.21</v>
      </c>
      <c r="F79" s="292">
        <f>H79+NPV(FD,I79:INDEX(I79:DC79,PAL))</f>
        <v>0</v>
      </c>
      <c r="G79" s="279">
        <f>SUMIF($H$5:$DC$5,"&lt;="&amp;PAL,$H79:$DC79)</f>
        <v>0</v>
      </c>
      <c r="H79" s="280">
        <v>0</v>
      </c>
      <c r="I79" s="280">
        <v>0</v>
      </c>
      <c r="J79" s="280">
        <v>0</v>
      </c>
      <c r="K79" s="280">
        <v>0</v>
      </c>
      <c r="L79" s="280">
        <v>0</v>
      </c>
      <c r="M79" s="280">
        <v>0</v>
      </c>
      <c r="N79" s="280">
        <v>0</v>
      </c>
      <c r="O79" s="280">
        <v>0</v>
      </c>
      <c r="P79" s="280">
        <v>0</v>
      </c>
      <c r="Q79" s="280">
        <v>0</v>
      </c>
      <c r="R79" s="280">
        <v>0</v>
      </c>
      <c r="S79" s="280">
        <v>0</v>
      </c>
      <c r="T79" s="280">
        <v>0</v>
      </c>
      <c r="U79" s="280">
        <v>0</v>
      </c>
      <c r="V79" s="280">
        <v>0</v>
      </c>
      <c r="W79" s="280">
        <v>0</v>
      </c>
      <c r="X79" s="280">
        <v>0</v>
      </c>
      <c r="Y79" s="280">
        <v>0</v>
      </c>
      <c r="Z79" s="280">
        <v>0</v>
      </c>
      <c r="AA79" s="280">
        <v>0</v>
      </c>
      <c r="AB79" s="280">
        <v>0</v>
      </c>
      <c r="AC79" s="280">
        <v>0</v>
      </c>
      <c r="AD79" s="280">
        <v>0</v>
      </c>
      <c r="AE79" s="280">
        <v>0</v>
      </c>
      <c r="AF79" s="280">
        <v>0</v>
      </c>
      <c r="AG79" s="280">
        <v>0</v>
      </c>
      <c r="AH79" s="280">
        <v>0</v>
      </c>
      <c r="AI79" s="280">
        <v>0</v>
      </c>
      <c r="AJ79" s="280">
        <v>0</v>
      </c>
      <c r="AK79" s="280">
        <v>0</v>
      </c>
      <c r="AL79" s="280">
        <v>0</v>
      </c>
      <c r="AM79" s="280">
        <v>0</v>
      </c>
      <c r="AN79" s="280">
        <v>0</v>
      </c>
      <c r="AO79" s="280">
        <v>0</v>
      </c>
      <c r="AP79" s="280">
        <v>0</v>
      </c>
      <c r="AQ79" s="280">
        <v>0</v>
      </c>
      <c r="AR79" s="280">
        <v>0</v>
      </c>
      <c r="AS79" s="280">
        <v>0</v>
      </c>
      <c r="AT79" s="280">
        <v>0</v>
      </c>
      <c r="AU79" s="280">
        <v>0</v>
      </c>
      <c r="AV79" s="280">
        <v>0</v>
      </c>
      <c r="AW79" s="280">
        <v>0</v>
      </c>
      <c r="AX79" s="280">
        <v>0</v>
      </c>
      <c r="AY79" s="280">
        <v>0</v>
      </c>
      <c r="AZ79" s="280">
        <v>0</v>
      </c>
      <c r="BA79" s="280">
        <v>0</v>
      </c>
      <c r="BB79" s="280">
        <v>0</v>
      </c>
      <c r="BC79" s="280">
        <v>0</v>
      </c>
      <c r="BD79" s="280">
        <v>0</v>
      </c>
      <c r="BE79" s="280">
        <v>0</v>
      </c>
      <c r="BF79" s="280">
        <v>0</v>
      </c>
      <c r="BG79" s="280">
        <v>0</v>
      </c>
      <c r="BH79" s="280">
        <v>0</v>
      </c>
      <c r="BI79" s="280">
        <v>0</v>
      </c>
      <c r="BJ79" s="280">
        <v>0</v>
      </c>
      <c r="BK79" s="280">
        <v>0</v>
      </c>
      <c r="BL79" s="280">
        <v>0</v>
      </c>
      <c r="BM79" s="280">
        <v>0</v>
      </c>
      <c r="BN79" s="280">
        <v>0</v>
      </c>
      <c r="BO79" s="280">
        <v>0</v>
      </c>
      <c r="BP79" s="280">
        <v>0</v>
      </c>
      <c r="BQ79" s="280">
        <v>0</v>
      </c>
      <c r="BR79" s="280">
        <v>0</v>
      </c>
      <c r="BS79" s="280">
        <v>0</v>
      </c>
      <c r="BT79" s="280">
        <v>0</v>
      </c>
      <c r="BU79" s="280">
        <v>0</v>
      </c>
      <c r="BV79" s="280">
        <v>0</v>
      </c>
      <c r="BW79" s="280">
        <v>0</v>
      </c>
      <c r="BX79" s="280">
        <v>0</v>
      </c>
      <c r="BY79" s="280">
        <v>0</v>
      </c>
      <c r="BZ79" s="280">
        <v>0</v>
      </c>
      <c r="CA79" s="280">
        <v>0</v>
      </c>
      <c r="CB79" s="280">
        <v>0</v>
      </c>
      <c r="CC79" s="280">
        <v>0</v>
      </c>
      <c r="CD79" s="280">
        <v>0</v>
      </c>
      <c r="CE79" s="280">
        <v>0</v>
      </c>
      <c r="CF79" s="280">
        <v>0</v>
      </c>
      <c r="CG79" s="280">
        <v>0</v>
      </c>
      <c r="CH79" s="280">
        <v>0</v>
      </c>
      <c r="CI79" s="280">
        <v>0</v>
      </c>
      <c r="CJ79" s="280">
        <v>0</v>
      </c>
      <c r="CK79" s="280">
        <v>0</v>
      </c>
      <c r="CL79" s="280">
        <v>0</v>
      </c>
      <c r="CM79" s="280">
        <v>0</v>
      </c>
      <c r="CN79" s="280">
        <v>0</v>
      </c>
      <c r="CO79" s="280">
        <v>0</v>
      </c>
      <c r="CP79" s="280">
        <v>0</v>
      </c>
      <c r="CQ79" s="280">
        <v>0</v>
      </c>
      <c r="CR79" s="280">
        <v>0</v>
      </c>
      <c r="CS79" s="280">
        <v>0</v>
      </c>
      <c r="CT79" s="280">
        <v>0</v>
      </c>
      <c r="CU79" s="280">
        <v>0</v>
      </c>
      <c r="CV79" s="280">
        <v>0</v>
      </c>
      <c r="CW79" s="280">
        <v>0</v>
      </c>
      <c r="CX79" s="280">
        <v>0</v>
      </c>
      <c r="CY79" s="280">
        <v>0</v>
      </c>
      <c r="CZ79" s="280">
        <v>0</v>
      </c>
      <c r="DA79" s="280">
        <v>0</v>
      </c>
      <c r="DB79" s="280">
        <v>0</v>
      </c>
      <c r="DC79" s="280">
        <v>0</v>
      </c>
      <c r="DE79" s="71">
        <f>COUNTBLANK(H79:DC79)</f>
        <v>0</v>
      </c>
      <c r="DF79" s="71">
        <f t="shared" si="40"/>
        <v>0</v>
      </c>
      <c r="DG79" s="261">
        <f t="shared" ref="DG79:DG88" si="43">IF(ISNUMBER(E79),E79*100,0)</f>
        <v>21</v>
      </c>
      <c r="DH79" s="261">
        <v>0</v>
      </c>
    </row>
    <row r="80" spans="1:112" s="261" customFormat="1" ht="15" customHeight="1">
      <c r="A80" s="210"/>
      <c r="B80" s="262" t="str">
        <f>$B$78&amp;"2."</f>
        <v>F.2.</v>
      </c>
      <c r="C80" s="274" t="s">
        <v>42</v>
      </c>
      <c r="D80" s="12"/>
      <c r="E80" s="332">
        <v>0.21</v>
      </c>
      <c r="F80" s="292">
        <f>H80+NPV(FD,I80:INDEX(I80:DC80,PAL))</f>
        <v>0</v>
      </c>
      <c r="G80" s="279">
        <f>SUMIF($H$5:$DC$5,"&lt;="&amp;PAL,$H80:$DC80)</f>
        <v>0</v>
      </c>
      <c r="H80" s="280">
        <v>0</v>
      </c>
      <c r="I80" s="280">
        <v>0</v>
      </c>
      <c r="J80" s="280">
        <v>0</v>
      </c>
      <c r="K80" s="280">
        <v>0</v>
      </c>
      <c r="L80" s="280">
        <v>0</v>
      </c>
      <c r="M80" s="280">
        <v>0</v>
      </c>
      <c r="N80" s="280">
        <v>0</v>
      </c>
      <c r="O80" s="280">
        <v>0</v>
      </c>
      <c r="P80" s="280">
        <v>0</v>
      </c>
      <c r="Q80" s="280">
        <v>0</v>
      </c>
      <c r="R80" s="280">
        <v>0</v>
      </c>
      <c r="S80" s="280">
        <v>0</v>
      </c>
      <c r="T80" s="280">
        <v>0</v>
      </c>
      <c r="U80" s="280">
        <v>0</v>
      </c>
      <c r="V80" s="280">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280">
        <v>0</v>
      </c>
      <c r="AN80" s="280">
        <v>0</v>
      </c>
      <c r="AO80" s="280">
        <v>0</v>
      </c>
      <c r="AP80" s="280">
        <v>0</v>
      </c>
      <c r="AQ80" s="280">
        <v>0</v>
      </c>
      <c r="AR80" s="280">
        <v>0</v>
      </c>
      <c r="AS80" s="280">
        <v>0</v>
      </c>
      <c r="AT80" s="280">
        <v>0</v>
      </c>
      <c r="AU80" s="280">
        <v>0</v>
      </c>
      <c r="AV80" s="280">
        <v>0</v>
      </c>
      <c r="AW80" s="280">
        <v>0</v>
      </c>
      <c r="AX80" s="280">
        <v>0</v>
      </c>
      <c r="AY80" s="280">
        <v>0</v>
      </c>
      <c r="AZ80" s="280">
        <v>0</v>
      </c>
      <c r="BA80" s="280">
        <v>0</v>
      </c>
      <c r="BB80" s="280">
        <v>0</v>
      </c>
      <c r="BC80" s="280">
        <v>0</v>
      </c>
      <c r="BD80" s="280">
        <v>0</v>
      </c>
      <c r="BE80" s="280">
        <v>0</v>
      </c>
      <c r="BF80" s="280">
        <v>0</v>
      </c>
      <c r="BG80" s="280">
        <v>0</v>
      </c>
      <c r="BH80" s="280">
        <v>0</v>
      </c>
      <c r="BI80" s="280">
        <v>0</v>
      </c>
      <c r="BJ80" s="280">
        <v>0</v>
      </c>
      <c r="BK80" s="280">
        <v>0</v>
      </c>
      <c r="BL80" s="280">
        <v>0</v>
      </c>
      <c r="BM80" s="280">
        <v>0</v>
      </c>
      <c r="BN80" s="280">
        <v>0</v>
      </c>
      <c r="BO80" s="280">
        <v>0</v>
      </c>
      <c r="BP80" s="280">
        <v>0</v>
      </c>
      <c r="BQ80" s="280">
        <v>0</v>
      </c>
      <c r="BR80" s="280">
        <v>0</v>
      </c>
      <c r="BS80" s="280">
        <v>0</v>
      </c>
      <c r="BT80" s="280">
        <v>0</v>
      </c>
      <c r="BU80" s="280">
        <v>0</v>
      </c>
      <c r="BV80" s="280">
        <v>0</v>
      </c>
      <c r="BW80" s="280">
        <v>0</v>
      </c>
      <c r="BX80" s="280">
        <v>0</v>
      </c>
      <c r="BY80" s="280">
        <v>0</v>
      </c>
      <c r="BZ80" s="280">
        <v>0</v>
      </c>
      <c r="CA80" s="280">
        <v>0</v>
      </c>
      <c r="CB80" s="280">
        <v>0</v>
      </c>
      <c r="CC80" s="280">
        <v>0</v>
      </c>
      <c r="CD80" s="280">
        <v>0</v>
      </c>
      <c r="CE80" s="280">
        <v>0</v>
      </c>
      <c r="CF80" s="280">
        <v>0</v>
      </c>
      <c r="CG80" s="280">
        <v>0</v>
      </c>
      <c r="CH80" s="280">
        <v>0</v>
      </c>
      <c r="CI80" s="280">
        <v>0</v>
      </c>
      <c r="CJ80" s="280">
        <v>0</v>
      </c>
      <c r="CK80" s="280">
        <v>0</v>
      </c>
      <c r="CL80" s="280">
        <v>0</v>
      </c>
      <c r="CM80" s="280">
        <v>0</v>
      </c>
      <c r="CN80" s="280">
        <v>0</v>
      </c>
      <c r="CO80" s="280">
        <v>0</v>
      </c>
      <c r="CP80" s="280">
        <v>0</v>
      </c>
      <c r="CQ80" s="280">
        <v>0</v>
      </c>
      <c r="CR80" s="280">
        <v>0</v>
      </c>
      <c r="CS80" s="280">
        <v>0</v>
      </c>
      <c r="CT80" s="280">
        <v>0</v>
      </c>
      <c r="CU80" s="280">
        <v>0</v>
      </c>
      <c r="CV80" s="280">
        <v>0</v>
      </c>
      <c r="CW80" s="280">
        <v>0</v>
      </c>
      <c r="CX80" s="280">
        <v>0</v>
      </c>
      <c r="CY80" s="280">
        <v>0</v>
      </c>
      <c r="CZ80" s="280">
        <v>0</v>
      </c>
      <c r="DA80" s="280">
        <v>0</v>
      </c>
      <c r="DB80" s="280">
        <v>0</v>
      </c>
      <c r="DC80" s="280">
        <v>0</v>
      </c>
      <c r="DE80" s="71">
        <f t="shared" ref="DE80:DE88" si="44">COUNTBLANK(H80:DC80)</f>
        <v>0</v>
      </c>
      <c r="DF80" s="71">
        <f t="shared" si="40"/>
        <v>0</v>
      </c>
      <c r="DG80" s="261">
        <f t="shared" si="43"/>
        <v>21</v>
      </c>
      <c r="DH80" s="261">
        <v>0</v>
      </c>
    </row>
    <row r="81" spans="1:112" s="261" customFormat="1" ht="15" customHeight="1">
      <c r="A81" s="210"/>
      <c r="B81" s="262" t="str">
        <f>$B$78&amp;"3."</f>
        <v>F.3.</v>
      </c>
      <c r="C81" s="274" t="s">
        <v>42</v>
      </c>
      <c r="D81" s="12"/>
      <c r="E81" s="332">
        <v>0.21</v>
      </c>
      <c r="F81" s="292">
        <f>H81+NPV(FD,I81:INDEX(I81:DC81,PAL))</f>
        <v>0</v>
      </c>
      <c r="G81" s="279">
        <f>SUMIF($H$5:$DC$5,"&lt;="&amp;PAL,$H81:$DC81)</f>
        <v>0</v>
      </c>
      <c r="H81" s="280">
        <v>0</v>
      </c>
      <c r="I81" s="280">
        <v>0</v>
      </c>
      <c r="J81" s="280">
        <v>0</v>
      </c>
      <c r="K81" s="280">
        <v>0</v>
      </c>
      <c r="L81" s="280">
        <v>0</v>
      </c>
      <c r="M81" s="280">
        <v>0</v>
      </c>
      <c r="N81" s="280">
        <v>0</v>
      </c>
      <c r="O81" s="280">
        <v>0</v>
      </c>
      <c r="P81" s="280">
        <v>0</v>
      </c>
      <c r="Q81" s="280">
        <v>0</v>
      </c>
      <c r="R81" s="280">
        <v>0</v>
      </c>
      <c r="S81" s="280">
        <v>0</v>
      </c>
      <c r="T81" s="280">
        <v>0</v>
      </c>
      <c r="U81" s="280">
        <v>0</v>
      </c>
      <c r="V81" s="280">
        <v>0</v>
      </c>
      <c r="W81" s="280">
        <v>0</v>
      </c>
      <c r="X81" s="280">
        <v>0</v>
      </c>
      <c r="Y81" s="280">
        <v>0</v>
      </c>
      <c r="Z81" s="280">
        <v>0</v>
      </c>
      <c r="AA81" s="280">
        <v>0</v>
      </c>
      <c r="AB81" s="280">
        <v>0</v>
      </c>
      <c r="AC81" s="280">
        <v>0</v>
      </c>
      <c r="AD81" s="280">
        <v>0</v>
      </c>
      <c r="AE81" s="280">
        <v>0</v>
      </c>
      <c r="AF81" s="280">
        <v>0</v>
      </c>
      <c r="AG81" s="280">
        <v>0</v>
      </c>
      <c r="AH81" s="280">
        <v>0</v>
      </c>
      <c r="AI81" s="280">
        <v>0</v>
      </c>
      <c r="AJ81" s="280">
        <v>0</v>
      </c>
      <c r="AK81" s="280">
        <v>0</v>
      </c>
      <c r="AL81" s="280">
        <v>0</v>
      </c>
      <c r="AM81" s="280">
        <v>0</v>
      </c>
      <c r="AN81" s="280">
        <v>0</v>
      </c>
      <c r="AO81" s="280">
        <v>0</v>
      </c>
      <c r="AP81" s="280">
        <v>0</v>
      </c>
      <c r="AQ81" s="280">
        <v>0</v>
      </c>
      <c r="AR81" s="280">
        <v>0</v>
      </c>
      <c r="AS81" s="280">
        <v>0</v>
      </c>
      <c r="AT81" s="280">
        <v>0</v>
      </c>
      <c r="AU81" s="280">
        <v>0</v>
      </c>
      <c r="AV81" s="280">
        <v>0</v>
      </c>
      <c r="AW81" s="280">
        <v>0</v>
      </c>
      <c r="AX81" s="280">
        <v>0</v>
      </c>
      <c r="AY81" s="280">
        <v>0</v>
      </c>
      <c r="AZ81" s="280">
        <v>0</v>
      </c>
      <c r="BA81" s="280">
        <v>0</v>
      </c>
      <c r="BB81" s="280">
        <v>0</v>
      </c>
      <c r="BC81" s="280">
        <v>0</v>
      </c>
      <c r="BD81" s="280">
        <v>0</v>
      </c>
      <c r="BE81" s="280">
        <v>0</v>
      </c>
      <c r="BF81" s="280">
        <v>0</v>
      </c>
      <c r="BG81" s="280">
        <v>0</v>
      </c>
      <c r="BH81" s="280">
        <v>0</v>
      </c>
      <c r="BI81" s="280">
        <v>0</v>
      </c>
      <c r="BJ81" s="280">
        <v>0</v>
      </c>
      <c r="BK81" s="280">
        <v>0</v>
      </c>
      <c r="BL81" s="280">
        <v>0</v>
      </c>
      <c r="BM81" s="280">
        <v>0</v>
      </c>
      <c r="BN81" s="280">
        <v>0</v>
      </c>
      <c r="BO81" s="280">
        <v>0</v>
      </c>
      <c r="BP81" s="280">
        <v>0</v>
      </c>
      <c r="BQ81" s="280">
        <v>0</v>
      </c>
      <c r="BR81" s="280">
        <v>0</v>
      </c>
      <c r="BS81" s="280">
        <v>0</v>
      </c>
      <c r="BT81" s="280">
        <v>0</v>
      </c>
      <c r="BU81" s="280">
        <v>0</v>
      </c>
      <c r="BV81" s="280">
        <v>0</v>
      </c>
      <c r="BW81" s="280">
        <v>0</v>
      </c>
      <c r="BX81" s="280">
        <v>0</v>
      </c>
      <c r="BY81" s="280">
        <v>0</v>
      </c>
      <c r="BZ81" s="280">
        <v>0</v>
      </c>
      <c r="CA81" s="280">
        <v>0</v>
      </c>
      <c r="CB81" s="280">
        <v>0</v>
      </c>
      <c r="CC81" s="280">
        <v>0</v>
      </c>
      <c r="CD81" s="280">
        <v>0</v>
      </c>
      <c r="CE81" s="280">
        <v>0</v>
      </c>
      <c r="CF81" s="280">
        <v>0</v>
      </c>
      <c r="CG81" s="280">
        <v>0</v>
      </c>
      <c r="CH81" s="280">
        <v>0</v>
      </c>
      <c r="CI81" s="280">
        <v>0</v>
      </c>
      <c r="CJ81" s="280">
        <v>0</v>
      </c>
      <c r="CK81" s="280">
        <v>0</v>
      </c>
      <c r="CL81" s="280">
        <v>0</v>
      </c>
      <c r="CM81" s="280">
        <v>0</v>
      </c>
      <c r="CN81" s="280">
        <v>0</v>
      </c>
      <c r="CO81" s="280">
        <v>0</v>
      </c>
      <c r="CP81" s="280">
        <v>0</v>
      </c>
      <c r="CQ81" s="280">
        <v>0</v>
      </c>
      <c r="CR81" s="280">
        <v>0</v>
      </c>
      <c r="CS81" s="280">
        <v>0</v>
      </c>
      <c r="CT81" s="280">
        <v>0</v>
      </c>
      <c r="CU81" s="280">
        <v>0</v>
      </c>
      <c r="CV81" s="280">
        <v>0</v>
      </c>
      <c r="CW81" s="280">
        <v>0</v>
      </c>
      <c r="CX81" s="280">
        <v>0</v>
      </c>
      <c r="CY81" s="280">
        <v>0</v>
      </c>
      <c r="CZ81" s="280">
        <v>0</v>
      </c>
      <c r="DA81" s="280">
        <v>0</v>
      </c>
      <c r="DB81" s="280">
        <v>0</v>
      </c>
      <c r="DC81" s="280">
        <v>0</v>
      </c>
      <c r="DE81" s="71">
        <f t="shared" si="44"/>
        <v>0</v>
      </c>
      <c r="DF81" s="71">
        <f t="shared" si="40"/>
        <v>0</v>
      </c>
      <c r="DG81" s="261">
        <f t="shared" si="43"/>
        <v>21</v>
      </c>
      <c r="DH81" s="261">
        <v>0</v>
      </c>
    </row>
    <row r="82" spans="1:112" s="261" customFormat="1" ht="15" customHeight="1">
      <c r="A82" s="210"/>
      <c r="B82" s="262" t="str">
        <f>$B$78&amp;"4."</f>
        <v>F.4.</v>
      </c>
      <c r="C82" s="274" t="s">
        <v>42</v>
      </c>
      <c r="D82" s="12"/>
      <c r="E82" s="332">
        <v>0.21</v>
      </c>
      <c r="F82" s="292">
        <f>H82+NPV(FD,I82:INDEX(I82:DC82,PAL))</f>
        <v>0</v>
      </c>
      <c r="G82" s="279">
        <f>SUMIF($H$5:$DC$5,"&lt;="&amp;PAL,$H82:$DC82)</f>
        <v>0</v>
      </c>
      <c r="H82" s="280">
        <v>0</v>
      </c>
      <c r="I82" s="280">
        <v>0</v>
      </c>
      <c r="J82" s="280">
        <v>0</v>
      </c>
      <c r="K82" s="280">
        <v>0</v>
      </c>
      <c r="L82" s="280">
        <v>0</v>
      </c>
      <c r="M82" s="280">
        <v>0</v>
      </c>
      <c r="N82" s="280">
        <v>0</v>
      </c>
      <c r="O82" s="280">
        <v>0</v>
      </c>
      <c r="P82" s="280">
        <v>0</v>
      </c>
      <c r="Q82" s="280">
        <v>0</v>
      </c>
      <c r="R82" s="280">
        <v>0</v>
      </c>
      <c r="S82" s="280">
        <v>0</v>
      </c>
      <c r="T82" s="280">
        <v>0</v>
      </c>
      <c r="U82" s="280">
        <v>0</v>
      </c>
      <c r="V82" s="280">
        <v>0</v>
      </c>
      <c r="W82" s="280">
        <v>0</v>
      </c>
      <c r="X82" s="280">
        <v>0</v>
      </c>
      <c r="Y82" s="280">
        <v>0</v>
      </c>
      <c r="Z82" s="280">
        <v>0</v>
      </c>
      <c r="AA82" s="280">
        <v>0</v>
      </c>
      <c r="AB82" s="280">
        <v>0</v>
      </c>
      <c r="AC82" s="280">
        <v>0</v>
      </c>
      <c r="AD82" s="280">
        <v>0</v>
      </c>
      <c r="AE82" s="280">
        <v>0</v>
      </c>
      <c r="AF82" s="280">
        <v>0</v>
      </c>
      <c r="AG82" s="280">
        <v>0</v>
      </c>
      <c r="AH82" s="280">
        <v>0</v>
      </c>
      <c r="AI82" s="280">
        <v>0</v>
      </c>
      <c r="AJ82" s="280">
        <v>0</v>
      </c>
      <c r="AK82" s="280">
        <v>0</v>
      </c>
      <c r="AL82" s="280">
        <v>0</v>
      </c>
      <c r="AM82" s="280">
        <v>0</v>
      </c>
      <c r="AN82" s="280">
        <v>0</v>
      </c>
      <c r="AO82" s="280">
        <v>0</v>
      </c>
      <c r="AP82" s="280">
        <v>0</v>
      </c>
      <c r="AQ82" s="280">
        <v>0</v>
      </c>
      <c r="AR82" s="280">
        <v>0</v>
      </c>
      <c r="AS82" s="280">
        <v>0</v>
      </c>
      <c r="AT82" s="280">
        <v>0</v>
      </c>
      <c r="AU82" s="280">
        <v>0</v>
      </c>
      <c r="AV82" s="280">
        <v>0</v>
      </c>
      <c r="AW82" s="280">
        <v>0</v>
      </c>
      <c r="AX82" s="280">
        <v>0</v>
      </c>
      <c r="AY82" s="280">
        <v>0</v>
      </c>
      <c r="AZ82" s="280">
        <v>0</v>
      </c>
      <c r="BA82" s="280">
        <v>0</v>
      </c>
      <c r="BB82" s="280">
        <v>0</v>
      </c>
      <c r="BC82" s="280">
        <v>0</v>
      </c>
      <c r="BD82" s="280">
        <v>0</v>
      </c>
      <c r="BE82" s="280">
        <v>0</v>
      </c>
      <c r="BF82" s="280">
        <v>0</v>
      </c>
      <c r="BG82" s="280">
        <v>0</v>
      </c>
      <c r="BH82" s="280">
        <v>0</v>
      </c>
      <c r="BI82" s="280">
        <v>0</v>
      </c>
      <c r="BJ82" s="280">
        <v>0</v>
      </c>
      <c r="BK82" s="280">
        <v>0</v>
      </c>
      <c r="BL82" s="280">
        <v>0</v>
      </c>
      <c r="BM82" s="280">
        <v>0</v>
      </c>
      <c r="BN82" s="280">
        <v>0</v>
      </c>
      <c r="BO82" s="280">
        <v>0</v>
      </c>
      <c r="BP82" s="280">
        <v>0</v>
      </c>
      <c r="BQ82" s="280">
        <v>0</v>
      </c>
      <c r="BR82" s="280">
        <v>0</v>
      </c>
      <c r="BS82" s="280">
        <v>0</v>
      </c>
      <c r="BT82" s="280">
        <v>0</v>
      </c>
      <c r="BU82" s="280">
        <v>0</v>
      </c>
      <c r="BV82" s="280">
        <v>0</v>
      </c>
      <c r="BW82" s="280">
        <v>0</v>
      </c>
      <c r="BX82" s="280">
        <v>0</v>
      </c>
      <c r="BY82" s="280">
        <v>0</v>
      </c>
      <c r="BZ82" s="280">
        <v>0</v>
      </c>
      <c r="CA82" s="280">
        <v>0</v>
      </c>
      <c r="CB82" s="280">
        <v>0</v>
      </c>
      <c r="CC82" s="280">
        <v>0</v>
      </c>
      <c r="CD82" s="280">
        <v>0</v>
      </c>
      <c r="CE82" s="280">
        <v>0</v>
      </c>
      <c r="CF82" s="280">
        <v>0</v>
      </c>
      <c r="CG82" s="280">
        <v>0</v>
      </c>
      <c r="CH82" s="280">
        <v>0</v>
      </c>
      <c r="CI82" s="280">
        <v>0</v>
      </c>
      <c r="CJ82" s="280">
        <v>0</v>
      </c>
      <c r="CK82" s="280">
        <v>0</v>
      </c>
      <c r="CL82" s="280">
        <v>0</v>
      </c>
      <c r="CM82" s="280">
        <v>0</v>
      </c>
      <c r="CN82" s="280">
        <v>0</v>
      </c>
      <c r="CO82" s="280">
        <v>0</v>
      </c>
      <c r="CP82" s="280">
        <v>0</v>
      </c>
      <c r="CQ82" s="280">
        <v>0</v>
      </c>
      <c r="CR82" s="280">
        <v>0</v>
      </c>
      <c r="CS82" s="280">
        <v>0</v>
      </c>
      <c r="CT82" s="280">
        <v>0</v>
      </c>
      <c r="CU82" s="280">
        <v>0</v>
      </c>
      <c r="CV82" s="280">
        <v>0</v>
      </c>
      <c r="CW82" s="280">
        <v>0</v>
      </c>
      <c r="CX82" s="280">
        <v>0</v>
      </c>
      <c r="CY82" s="280">
        <v>0</v>
      </c>
      <c r="CZ82" s="280">
        <v>0</v>
      </c>
      <c r="DA82" s="280">
        <v>0</v>
      </c>
      <c r="DB82" s="280">
        <v>0</v>
      </c>
      <c r="DC82" s="280">
        <v>0</v>
      </c>
      <c r="DE82" s="71">
        <f t="shared" si="44"/>
        <v>0</v>
      </c>
      <c r="DF82" s="71">
        <f t="shared" si="40"/>
        <v>0</v>
      </c>
      <c r="DG82" s="261">
        <f t="shared" si="43"/>
        <v>21</v>
      </c>
      <c r="DH82" s="261">
        <v>0</v>
      </c>
    </row>
    <row r="83" spans="1:112" s="261" customFormat="1" ht="15" customHeight="1">
      <c r="A83" s="210"/>
      <c r="B83" s="262" t="str">
        <f>$B$78&amp;"5."</f>
        <v>F.5.</v>
      </c>
      <c r="C83" s="274" t="s">
        <v>42</v>
      </c>
      <c r="D83" s="12"/>
      <c r="E83" s="332">
        <v>0.21</v>
      </c>
      <c r="F83" s="292">
        <f>H83+NPV(FD,I83:INDEX(I83:DC83,PAL))</f>
        <v>0</v>
      </c>
      <c r="G83" s="279">
        <f>SUMIF($H$5:$DC$5,"&lt;="&amp;PAL,$H83:$DC83)</f>
        <v>0</v>
      </c>
      <c r="H83" s="280">
        <v>0</v>
      </c>
      <c r="I83" s="280">
        <v>0</v>
      </c>
      <c r="J83" s="280">
        <v>0</v>
      </c>
      <c r="K83" s="280">
        <v>0</v>
      </c>
      <c r="L83" s="280">
        <v>0</v>
      </c>
      <c r="M83" s="280">
        <v>0</v>
      </c>
      <c r="N83" s="280">
        <v>0</v>
      </c>
      <c r="O83" s="280">
        <v>0</v>
      </c>
      <c r="P83" s="280">
        <v>0</v>
      </c>
      <c r="Q83" s="280">
        <v>0</v>
      </c>
      <c r="R83" s="280">
        <v>0</v>
      </c>
      <c r="S83" s="280">
        <v>0</v>
      </c>
      <c r="T83" s="280">
        <v>0</v>
      </c>
      <c r="U83" s="280">
        <v>0</v>
      </c>
      <c r="V83" s="280">
        <v>0</v>
      </c>
      <c r="W83" s="280">
        <v>0</v>
      </c>
      <c r="X83" s="280">
        <v>0</v>
      </c>
      <c r="Y83" s="280">
        <v>0</v>
      </c>
      <c r="Z83" s="280">
        <v>0</v>
      </c>
      <c r="AA83" s="280">
        <v>0</v>
      </c>
      <c r="AB83" s="280">
        <v>0</v>
      </c>
      <c r="AC83" s="280">
        <v>0</v>
      </c>
      <c r="AD83" s="280">
        <v>0</v>
      </c>
      <c r="AE83" s="280">
        <v>0</v>
      </c>
      <c r="AF83" s="280">
        <v>0</v>
      </c>
      <c r="AG83" s="280">
        <v>0</v>
      </c>
      <c r="AH83" s="280">
        <v>0</v>
      </c>
      <c r="AI83" s="280">
        <v>0</v>
      </c>
      <c r="AJ83" s="280">
        <v>0</v>
      </c>
      <c r="AK83" s="280">
        <v>0</v>
      </c>
      <c r="AL83" s="280">
        <v>0</v>
      </c>
      <c r="AM83" s="280">
        <v>0</v>
      </c>
      <c r="AN83" s="280">
        <v>0</v>
      </c>
      <c r="AO83" s="280">
        <v>0</v>
      </c>
      <c r="AP83" s="280">
        <v>0</v>
      </c>
      <c r="AQ83" s="280">
        <v>0</v>
      </c>
      <c r="AR83" s="280">
        <v>0</v>
      </c>
      <c r="AS83" s="280">
        <v>0</v>
      </c>
      <c r="AT83" s="280">
        <v>0</v>
      </c>
      <c r="AU83" s="280">
        <v>0</v>
      </c>
      <c r="AV83" s="280">
        <v>0</v>
      </c>
      <c r="AW83" s="280">
        <v>0</v>
      </c>
      <c r="AX83" s="280">
        <v>0</v>
      </c>
      <c r="AY83" s="280">
        <v>0</v>
      </c>
      <c r="AZ83" s="280">
        <v>0</v>
      </c>
      <c r="BA83" s="280">
        <v>0</v>
      </c>
      <c r="BB83" s="280">
        <v>0</v>
      </c>
      <c r="BC83" s="280">
        <v>0</v>
      </c>
      <c r="BD83" s="280">
        <v>0</v>
      </c>
      <c r="BE83" s="280">
        <v>0</v>
      </c>
      <c r="BF83" s="280">
        <v>0</v>
      </c>
      <c r="BG83" s="280">
        <v>0</v>
      </c>
      <c r="BH83" s="280">
        <v>0</v>
      </c>
      <c r="BI83" s="280">
        <v>0</v>
      </c>
      <c r="BJ83" s="280">
        <v>0</v>
      </c>
      <c r="BK83" s="280">
        <v>0</v>
      </c>
      <c r="BL83" s="280">
        <v>0</v>
      </c>
      <c r="BM83" s="280">
        <v>0</v>
      </c>
      <c r="BN83" s="280">
        <v>0</v>
      </c>
      <c r="BO83" s="280">
        <v>0</v>
      </c>
      <c r="BP83" s="280">
        <v>0</v>
      </c>
      <c r="BQ83" s="280">
        <v>0</v>
      </c>
      <c r="BR83" s="280">
        <v>0</v>
      </c>
      <c r="BS83" s="280">
        <v>0</v>
      </c>
      <c r="BT83" s="280">
        <v>0</v>
      </c>
      <c r="BU83" s="280">
        <v>0</v>
      </c>
      <c r="BV83" s="280">
        <v>0</v>
      </c>
      <c r="BW83" s="280">
        <v>0</v>
      </c>
      <c r="BX83" s="280">
        <v>0</v>
      </c>
      <c r="BY83" s="280">
        <v>0</v>
      </c>
      <c r="BZ83" s="280">
        <v>0</v>
      </c>
      <c r="CA83" s="280">
        <v>0</v>
      </c>
      <c r="CB83" s="280">
        <v>0</v>
      </c>
      <c r="CC83" s="280">
        <v>0</v>
      </c>
      <c r="CD83" s="280">
        <v>0</v>
      </c>
      <c r="CE83" s="280">
        <v>0</v>
      </c>
      <c r="CF83" s="280">
        <v>0</v>
      </c>
      <c r="CG83" s="280">
        <v>0</v>
      </c>
      <c r="CH83" s="280">
        <v>0</v>
      </c>
      <c r="CI83" s="280">
        <v>0</v>
      </c>
      <c r="CJ83" s="280">
        <v>0</v>
      </c>
      <c r="CK83" s="280">
        <v>0</v>
      </c>
      <c r="CL83" s="280">
        <v>0</v>
      </c>
      <c r="CM83" s="280">
        <v>0</v>
      </c>
      <c r="CN83" s="280">
        <v>0</v>
      </c>
      <c r="CO83" s="280">
        <v>0</v>
      </c>
      <c r="CP83" s="280">
        <v>0</v>
      </c>
      <c r="CQ83" s="280">
        <v>0</v>
      </c>
      <c r="CR83" s="280">
        <v>0</v>
      </c>
      <c r="CS83" s="280">
        <v>0</v>
      </c>
      <c r="CT83" s="280">
        <v>0</v>
      </c>
      <c r="CU83" s="280">
        <v>0</v>
      </c>
      <c r="CV83" s="280">
        <v>0</v>
      </c>
      <c r="CW83" s="280">
        <v>0</v>
      </c>
      <c r="CX83" s="280">
        <v>0</v>
      </c>
      <c r="CY83" s="280">
        <v>0</v>
      </c>
      <c r="CZ83" s="280">
        <v>0</v>
      </c>
      <c r="DA83" s="280">
        <v>0</v>
      </c>
      <c r="DB83" s="280">
        <v>0</v>
      </c>
      <c r="DC83" s="280">
        <v>0</v>
      </c>
      <c r="DE83" s="71">
        <f t="shared" si="44"/>
        <v>0</v>
      </c>
      <c r="DF83" s="71">
        <f t="shared" si="40"/>
        <v>0</v>
      </c>
      <c r="DG83" s="261">
        <f t="shared" si="43"/>
        <v>21</v>
      </c>
      <c r="DH83" s="261">
        <v>0</v>
      </c>
    </row>
    <row r="84" spans="1:112" s="261" customFormat="1" ht="15" customHeight="1">
      <c r="A84" s="210"/>
      <c r="B84" s="262" t="str">
        <f>$B$78&amp;"6."</f>
        <v>F.6.</v>
      </c>
      <c r="C84" s="274" t="s">
        <v>42</v>
      </c>
      <c r="D84" s="12"/>
      <c r="E84" s="332">
        <v>0.21</v>
      </c>
      <c r="F84" s="292">
        <f>H84+NPV(FD,I84:INDEX(I84:DC84,PAL))</f>
        <v>0</v>
      </c>
      <c r="G84" s="279">
        <f>SUMIF($H$5:$DC$5,"&lt;="&amp;PAL,$H84:$DC84)</f>
        <v>0</v>
      </c>
      <c r="H84" s="280">
        <v>0</v>
      </c>
      <c r="I84" s="280">
        <v>0</v>
      </c>
      <c r="J84" s="280">
        <v>0</v>
      </c>
      <c r="K84" s="280">
        <v>0</v>
      </c>
      <c r="L84" s="280">
        <v>0</v>
      </c>
      <c r="M84" s="280">
        <v>0</v>
      </c>
      <c r="N84" s="280">
        <v>0</v>
      </c>
      <c r="O84" s="280">
        <v>0</v>
      </c>
      <c r="P84" s="280">
        <v>0</v>
      </c>
      <c r="Q84" s="280">
        <v>0</v>
      </c>
      <c r="R84" s="280">
        <v>0</v>
      </c>
      <c r="S84" s="280">
        <v>0</v>
      </c>
      <c r="T84" s="280">
        <v>0</v>
      </c>
      <c r="U84" s="280">
        <v>0</v>
      </c>
      <c r="V84" s="280">
        <v>0</v>
      </c>
      <c r="W84" s="280">
        <v>0</v>
      </c>
      <c r="X84" s="280">
        <v>0</v>
      </c>
      <c r="Y84" s="280">
        <v>0</v>
      </c>
      <c r="Z84" s="280">
        <v>0</v>
      </c>
      <c r="AA84" s="280">
        <v>0</v>
      </c>
      <c r="AB84" s="280">
        <v>0</v>
      </c>
      <c r="AC84" s="280">
        <v>0</v>
      </c>
      <c r="AD84" s="280">
        <v>0</v>
      </c>
      <c r="AE84" s="280">
        <v>0</v>
      </c>
      <c r="AF84" s="280">
        <v>0</v>
      </c>
      <c r="AG84" s="280">
        <v>0</v>
      </c>
      <c r="AH84" s="280">
        <v>0</v>
      </c>
      <c r="AI84" s="280">
        <v>0</v>
      </c>
      <c r="AJ84" s="280">
        <v>0</v>
      </c>
      <c r="AK84" s="280">
        <v>0</v>
      </c>
      <c r="AL84" s="280">
        <v>0</v>
      </c>
      <c r="AM84" s="280">
        <v>0</v>
      </c>
      <c r="AN84" s="280">
        <v>0</v>
      </c>
      <c r="AO84" s="280">
        <v>0</v>
      </c>
      <c r="AP84" s="280">
        <v>0</v>
      </c>
      <c r="AQ84" s="280">
        <v>0</v>
      </c>
      <c r="AR84" s="280">
        <v>0</v>
      </c>
      <c r="AS84" s="280">
        <v>0</v>
      </c>
      <c r="AT84" s="280">
        <v>0</v>
      </c>
      <c r="AU84" s="280">
        <v>0</v>
      </c>
      <c r="AV84" s="280">
        <v>0</v>
      </c>
      <c r="AW84" s="280">
        <v>0</v>
      </c>
      <c r="AX84" s="280">
        <v>0</v>
      </c>
      <c r="AY84" s="280">
        <v>0</v>
      </c>
      <c r="AZ84" s="280">
        <v>0</v>
      </c>
      <c r="BA84" s="280">
        <v>0</v>
      </c>
      <c r="BB84" s="280">
        <v>0</v>
      </c>
      <c r="BC84" s="280">
        <v>0</v>
      </c>
      <c r="BD84" s="280">
        <v>0</v>
      </c>
      <c r="BE84" s="280">
        <v>0</v>
      </c>
      <c r="BF84" s="280">
        <v>0</v>
      </c>
      <c r="BG84" s="280">
        <v>0</v>
      </c>
      <c r="BH84" s="280">
        <v>0</v>
      </c>
      <c r="BI84" s="280">
        <v>0</v>
      </c>
      <c r="BJ84" s="280">
        <v>0</v>
      </c>
      <c r="BK84" s="280">
        <v>0</v>
      </c>
      <c r="BL84" s="280">
        <v>0</v>
      </c>
      <c r="BM84" s="280">
        <v>0</v>
      </c>
      <c r="BN84" s="280">
        <v>0</v>
      </c>
      <c r="BO84" s="280">
        <v>0</v>
      </c>
      <c r="BP84" s="280">
        <v>0</v>
      </c>
      <c r="BQ84" s="280">
        <v>0</v>
      </c>
      <c r="BR84" s="280">
        <v>0</v>
      </c>
      <c r="BS84" s="280">
        <v>0</v>
      </c>
      <c r="BT84" s="280">
        <v>0</v>
      </c>
      <c r="BU84" s="280">
        <v>0</v>
      </c>
      <c r="BV84" s="280">
        <v>0</v>
      </c>
      <c r="BW84" s="280">
        <v>0</v>
      </c>
      <c r="BX84" s="280">
        <v>0</v>
      </c>
      <c r="BY84" s="280">
        <v>0</v>
      </c>
      <c r="BZ84" s="280">
        <v>0</v>
      </c>
      <c r="CA84" s="280">
        <v>0</v>
      </c>
      <c r="CB84" s="280">
        <v>0</v>
      </c>
      <c r="CC84" s="280">
        <v>0</v>
      </c>
      <c r="CD84" s="280">
        <v>0</v>
      </c>
      <c r="CE84" s="280">
        <v>0</v>
      </c>
      <c r="CF84" s="280">
        <v>0</v>
      </c>
      <c r="CG84" s="280">
        <v>0</v>
      </c>
      <c r="CH84" s="280">
        <v>0</v>
      </c>
      <c r="CI84" s="280">
        <v>0</v>
      </c>
      <c r="CJ84" s="280">
        <v>0</v>
      </c>
      <c r="CK84" s="280">
        <v>0</v>
      </c>
      <c r="CL84" s="280">
        <v>0</v>
      </c>
      <c r="CM84" s="280">
        <v>0</v>
      </c>
      <c r="CN84" s="280">
        <v>0</v>
      </c>
      <c r="CO84" s="280">
        <v>0</v>
      </c>
      <c r="CP84" s="280">
        <v>0</v>
      </c>
      <c r="CQ84" s="280">
        <v>0</v>
      </c>
      <c r="CR84" s="280">
        <v>0</v>
      </c>
      <c r="CS84" s="280">
        <v>0</v>
      </c>
      <c r="CT84" s="280">
        <v>0</v>
      </c>
      <c r="CU84" s="280">
        <v>0</v>
      </c>
      <c r="CV84" s="280">
        <v>0</v>
      </c>
      <c r="CW84" s="280">
        <v>0</v>
      </c>
      <c r="CX84" s="280">
        <v>0</v>
      </c>
      <c r="CY84" s="280">
        <v>0</v>
      </c>
      <c r="CZ84" s="280">
        <v>0</v>
      </c>
      <c r="DA84" s="280">
        <v>0</v>
      </c>
      <c r="DB84" s="280">
        <v>0</v>
      </c>
      <c r="DC84" s="280">
        <v>0</v>
      </c>
      <c r="DE84" s="71">
        <f t="shared" si="44"/>
        <v>0</v>
      </c>
      <c r="DF84" s="71">
        <f t="shared" si="40"/>
        <v>0</v>
      </c>
      <c r="DG84" s="261">
        <f t="shared" si="43"/>
        <v>21</v>
      </c>
      <c r="DH84" s="261">
        <v>0</v>
      </c>
    </row>
    <row r="85" spans="1:112" s="261" customFormat="1" ht="15" customHeight="1">
      <c r="A85" s="210"/>
      <c r="B85" s="262" t="str">
        <f>$B$78&amp;"7."</f>
        <v>F.7.</v>
      </c>
      <c r="C85" s="274" t="s">
        <v>42</v>
      </c>
      <c r="D85" s="12"/>
      <c r="E85" s="332">
        <v>0.21</v>
      </c>
      <c r="F85" s="292">
        <f>H85+NPV(FD,I85:INDEX(I85:DC85,PAL))</f>
        <v>0</v>
      </c>
      <c r="G85" s="279">
        <f>SUMIF($H$5:$DC$5,"&lt;="&amp;PAL,$H85:$DC85)</f>
        <v>0</v>
      </c>
      <c r="H85" s="280">
        <v>0</v>
      </c>
      <c r="I85" s="280">
        <v>0</v>
      </c>
      <c r="J85" s="280">
        <v>0</v>
      </c>
      <c r="K85" s="280">
        <v>0</v>
      </c>
      <c r="L85" s="280">
        <v>0</v>
      </c>
      <c r="M85" s="280">
        <v>0</v>
      </c>
      <c r="N85" s="280">
        <v>0</v>
      </c>
      <c r="O85" s="280">
        <v>0</v>
      </c>
      <c r="P85" s="280">
        <v>0</v>
      </c>
      <c r="Q85" s="280">
        <v>0</v>
      </c>
      <c r="R85" s="280">
        <v>0</v>
      </c>
      <c r="S85" s="280">
        <v>0</v>
      </c>
      <c r="T85" s="280">
        <v>0</v>
      </c>
      <c r="U85" s="280">
        <v>0</v>
      </c>
      <c r="V85" s="280">
        <v>0</v>
      </c>
      <c r="W85" s="280">
        <v>0</v>
      </c>
      <c r="X85" s="280">
        <v>0</v>
      </c>
      <c r="Y85" s="280">
        <v>0</v>
      </c>
      <c r="Z85" s="280">
        <v>0</v>
      </c>
      <c r="AA85" s="280">
        <v>0</v>
      </c>
      <c r="AB85" s="280">
        <v>0</v>
      </c>
      <c r="AC85" s="280">
        <v>0</v>
      </c>
      <c r="AD85" s="280">
        <v>0</v>
      </c>
      <c r="AE85" s="280">
        <v>0</v>
      </c>
      <c r="AF85" s="280">
        <v>0</v>
      </c>
      <c r="AG85" s="280">
        <v>0</v>
      </c>
      <c r="AH85" s="280">
        <v>0</v>
      </c>
      <c r="AI85" s="280">
        <v>0</v>
      </c>
      <c r="AJ85" s="280">
        <v>0</v>
      </c>
      <c r="AK85" s="280">
        <v>0</v>
      </c>
      <c r="AL85" s="280">
        <v>0</v>
      </c>
      <c r="AM85" s="280">
        <v>0</v>
      </c>
      <c r="AN85" s="280">
        <v>0</v>
      </c>
      <c r="AO85" s="280">
        <v>0</v>
      </c>
      <c r="AP85" s="280">
        <v>0</v>
      </c>
      <c r="AQ85" s="280">
        <v>0</v>
      </c>
      <c r="AR85" s="280">
        <v>0</v>
      </c>
      <c r="AS85" s="280">
        <v>0</v>
      </c>
      <c r="AT85" s="280">
        <v>0</v>
      </c>
      <c r="AU85" s="280">
        <v>0</v>
      </c>
      <c r="AV85" s="280">
        <v>0</v>
      </c>
      <c r="AW85" s="280">
        <v>0</v>
      </c>
      <c r="AX85" s="280">
        <v>0</v>
      </c>
      <c r="AY85" s="280">
        <v>0</v>
      </c>
      <c r="AZ85" s="280">
        <v>0</v>
      </c>
      <c r="BA85" s="280">
        <v>0</v>
      </c>
      <c r="BB85" s="280">
        <v>0</v>
      </c>
      <c r="BC85" s="280">
        <v>0</v>
      </c>
      <c r="BD85" s="280">
        <v>0</v>
      </c>
      <c r="BE85" s="280">
        <v>0</v>
      </c>
      <c r="BF85" s="280">
        <v>0</v>
      </c>
      <c r="BG85" s="280">
        <v>0</v>
      </c>
      <c r="BH85" s="280">
        <v>0</v>
      </c>
      <c r="BI85" s="280">
        <v>0</v>
      </c>
      <c r="BJ85" s="280">
        <v>0</v>
      </c>
      <c r="BK85" s="280">
        <v>0</v>
      </c>
      <c r="BL85" s="280">
        <v>0</v>
      </c>
      <c r="BM85" s="280">
        <v>0</v>
      </c>
      <c r="BN85" s="280">
        <v>0</v>
      </c>
      <c r="BO85" s="280">
        <v>0</v>
      </c>
      <c r="BP85" s="280">
        <v>0</v>
      </c>
      <c r="BQ85" s="280">
        <v>0</v>
      </c>
      <c r="BR85" s="280">
        <v>0</v>
      </c>
      <c r="BS85" s="280">
        <v>0</v>
      </c>
      <c r="BT85" s="280">
        <v>0</v>
      </c>
      <c r="BU85" s="280">
        <v>0</v>
      </c>
      <c r="BV85" s="280">
        <v>0</v>
      </c>
      <c r="BW85" s="280">
        <v>0</v>
      </c>
      <c r="BX85" s="280">
        <v>0</v>
      </c>
      <c r="BY85" s="280">
        <v>0</v>
      </c>
      <c r="BZ85" s="280">
        <v>0</v>
      </c>
      <c r="CA85" s="280">
        <v>0</v>
      </c>
      <c r="CB85" s="280">
        <v>0</v>
      </c>
      <c r="CC85" s="280">
        <v>0</v>
      </c>
      <c r="CD85" s="280">
        <v>0</v>
      </c>
      <c r="CE85" s="280">
        <v>0</v>
      </c>
      <c r="CF85" s="280">
        <v>0</v>
      </c>
      <c r="CG85" s="280">
        <v>0</v>
      </c>
      <c r="CH85" s="280">
        <v>0</v>
      </c>
      <c r="CI85" s="280">
        <v>0</v>
      </c>
      <c r="CJ85" s="280">
        <v>0</v>
      </c>
      <c r="CK85" s="280">
        <v>0</v>
      </c>
      <c r="CL85" s="280">
        <v>0</v>
      </c>
      <c r="CM85" s="280">
        <v>0</v>
      </c>
      <c r="CN85" s="280">
        <v>0</v>
      </c>
      <c r="CO85" s="280">
        <v>0</v>
      </c>
      <c r="CP85" s="280">
        <v>0</v>
      </c>
      <c r="CQ85" s="280">
        <v>0</v>
      </c>
      <c r="CR85" s="280">
        <v>0</v>
      </c>
      <c r="CS85" s="280">
        <v>0</v>
      </c>
      <c r="CT85" s="280">
        <v>0</v>
      </c>
      <c r="CU85" s="280">
        <v>0</v>
      </c>
      <c r="CV85" s="280">
        <v>0</v>
      </c>
      <c r="CW85" s="280">
        <v>0</v>
      </c>
      <c r="CX85" s="280">
        <v>0</v>
      </c>
      <c r="CY85" s="280">
        <v>0</v>
      </c>
      <c r="CZ85" s="280">
        <v>0</v>
      </c>
      <c r="DA85" s="280">
        <v>0</v>
      </c>
      <c r="DB85" s="280">
        <v>0</v>
      </c>
      <c r="DC85" s="280">
        <v>0</v>
      </c>
      <c r="DE85" s="71">
        <f t="shared" si="44"/>
        <v>0</v>
      </c>
      <c r="DF85" s="71">
        <f t="shared" si="40"/>
        <v>0</v>
      </c>
      <c r="DG85" s="261">
        <f t="shared" si="43"/>
        <v>21</v>
      </c>
      <c r="DH85" s="261">
        <v>0</v>
      </c>
    </row>
    <row r="86" spans="1:112" s="261" customFormat="1" ht="15" customHeight="1">
      <c r="A86" s="210"/>
      <c r="B86" s="262" t="str">
        <f>$B$78&amp;"8."</f>
        <v>F.8.</v>
      </c>
      <c r="C86" s="274" t="s">
        <v>42</v>
      </c>
      <c r="D86" s="12"/>
      <c r="E86" s="332">
        <v>0.21</v>
      </c>
      <c r="F86" s="292">
        <f>H86+NPV(FD,I86:INDEX(I86:DC86,PAL))</f>
        <v>0</v>
      </c>
      <c r="G86" s="279">
        <f>SUMIF($H$5:$DC$5,"&lt;="&amp;PAL,$H86:$DC86)</f>
        <v>0</v>
      </c>
      <c r="H86" s="280">
        <v>0</v>
      </c>
      <c r="I86" s="280">
        <v>0</v>
      </c>
      <c r="J86" s="280">
        <v>0</v>
      </c>
      <c r="K86" s="280">
        <v>0</v>
      </c>
      <c r="L86" s="280">
        <v>0</v>
      </c>
      <c r="M86" s="280">
        <v>0</v>
      </c>
      <c r="N86" s="280">
        <v>0</v>
      </c>
      <c r="O86" s="280">
        <v>0</v>
      </c>
      <c r="P86" s="280">
        <v>0</v>
      </c>
      <c r="Q86" s="280">
        <v>0</v>
      </c>
      <c r="R86" s="280">
        <v>0</v>
      </c>
      <c r="S86" s="280">
        <v>0</v>
      </c>
      <c r="T86" s="280">
        <v>0</v>
      </c>
      <c r="U86" s="280">
        <v>0</v>
      </c>
      <c r="V86" s="280">
        <v>0</v>
      </c>
      <c r="W86" s="280">
        <v>0</v>
      </c>
      <c r="X86" s="280">
        <v>0</v>
      </c>
      <c r="Y86" s="280">
        <v>0</v>
      </c>
      <c r="Z86" s="280">
        <v>0</v>
      </c>
      <c r="AA86" s="280">
        <v>0</v>
      </c>
      <c r="AB86" s="280">
        <v>0</v>
      </c>
      <c r="AC86" s="280">
        <v>0</v>
      </c>
      <c r="AD86" s="280">
        <v>0</v>
      </c>
      <c r="AE86" s="280">
        <v>0</v>
      </c>
      <c r="AF86" s="280">
        <v>0</v>
      </c>
      <c r="AG86" s="280">
        <v>0</v>
      </c>
      <c r="AH86" s="280">
        <v>0</v>
      </c>
      <c r="AI86" s="280">
        <v>0</v>
      </c>
      <c r="AJ86" s="280">
        <v>0</v>
      </c>
      <c r="AK86" s="280">
        <v>0</v>
      </c>
      <c r="AL86" s="280">
        <v>0</v>
      </c>
      <c r="AM86" s="280">
        <v>0</v>
      </c>
      <c r="AN86" s="280">
        <v>0</v>
      </c>
      <c r="AO86" s="280">
        <v>0</v>
      </c>
      <c r="AP86" s="280">
        <v>0</v>
      </c>
      <c r="AQ86" s="280">
        <v>0</v>
      </c>
      <c r="AR86" s="280">
        <v>0</v>
      </c>
      <c r="AS86" s="280">
        <v>0</v>
      </c>
      <c r="AT86" s="280">
        <v>0</v>
      </c>
      <c r="AU86" s="280">
        <v>0</v>
      </c>
      <c r="AV86" s="280">
        <v>0</v>
      </c>
      <c r="AW86" s="280">
        <v>0</v>
      </c>
      <c r="AX86" s="280">
        <v>0</v>
      </c>
      <c r="AY86" s="280">
        <v>0</v>
      </c>
      <c r="AZ86" s="280">
        <v>0</v>
      </c>
      <c r="BA86" s="280">
        <v>0</v>
      </c>
      <c r="BB86" s="280">
        <v>0</v>
      </c>
      <c r="BC86" s="280">
        <v>0</v>
      </c>
      <c r="BD86" s="280">
        <v>0</v>
      </c>
      <c r="BE86" s="280">
        <v>0</v>
      </c>
      <c r="BF86" s="280">
        <v>0</v>
      </c>
      <c r="BG86" s="280">
        <v>0</v>
      </c>
      <c r="BH86" s="280">
        <v>0</v>
      </c>
      <c r="BI86" s="280">
        <v>0</v>
      </c>
      <c r="BJ86" s="280">
        <v>0</v>
      </c>
      <c r="BK86" s="280">
        <v>0</v>
      </c>
      <c r="BL86" s="280">
        <v>0</v>
      </c>
      <c r="BM86" s="280">
        <v>0</v>
      </c>
      <c r="BN86" s="280">
        <v>0</v>
      </c>
      <c r="BO86" s="280">
        <v>0</v>
      </c>
      <c r="BP86" s="280">
        <v>0</v>
      </c>
      <c r="BQ86" s="280">
        <v>0</v>
      </c>
      <c r="BR86" s="280">
        <v>0</v>
      </c>
      <c r="BS86" s="280">
        <v>0</v>
      </c>
      <c r="BT86" s="280">
        <v>0</v>
      </c>
      <c r="BU86" s="280">
        <v>0</v>
      </c>
      <c r="BV86" s="280">
        <v>0</v>
      </c>
      <c r="BW86" s="280">
        <v>0</v>
      </c>
      <c r="BX86" s="280">
        <v>0</v>
      </c>
      <c r="BY86" s="280">
        <v>0</v>
      </c>
      <c r="BZ86" s="280">
        <v>0</v>
      </c>
      <c r="CA86" s="280">
        <v>0</v>
      </c>
      <c r="CB86" s="280">
        <v>0</v>
      </c>
      <c r="CC86" s="280">
        <v>0</v>
      </c>
      <c r="CD86" s="280">
        <v>0</v>
      </c>
      <c r="CE86" s="280">
        <v>0</v>
      </c>
      <c r="CF86" s="280">
        <v>0</v>
      </c>
      <c r="CG86" s="280">
        <v>0</v>
      </c>
      <c r="CH86" s="280">
        <v>0</v>
      </c>
      <c r="CI86" s="280">
        <v>0</v>
      </c>
      <c r="CJ86" s="280">
        <v>0</v>
      </c>
      <c r="CK86" s="280">
        <v>0</v>
      </c>
      <c r="CL86" s="280">
        <v>0</v>
      </c>
      <c r="CM86" s="280">
        <v>0</v>
      </c>
      <c r="CN86" s="280">
        <v>0</v>
      </c>
      <c r="CO86" s="280">
        <v>0</v>
      </c>
      <c r="CP86" s="280">
        <v>0</v>
      </c>
      <c r="CQ86" s="280">
        <v>0</v>
      </c>
      <c r="CR86" s="280">
        <v>0</v>
      </c>
      <c r="CS86" s="280">
        <v>0</v>
      </c>
      <c r="CT86" s="280">
        <v>0</v>
      </c>
      <c r="CU86" s="280">
        <v>0</v>
      </c>
      <c r="CV86" s="280">
        <v>0</v>
      </c>
      <c r="CW86" s="280">
        <v>0</v>
      </c>
      <c r="CX86" s="280">
        <v>0</v>
      </c>
      <c r="CY86" s="280">
        <v>0</v>
      </c>
      <c r="CZ86" s="280">
        <v>0</v>
      </c>
      <c r="DA86" s="280">
        <v>0</v>
      </c>
      <c r="DB86" s="280">
        <v>0</v>
      </c>
      <c r="DC86" s="280">
        <v>0</v>
      </c>
      <c r="DE86" s="71">
        <f t="shared" si="44"/>
        <v>0</v>
      </c>
      <c r="DF86" s="71">
        <f t="shared" si="40"/>
        <v>0</v>
      </c>
      <c r="DG86" s="261">
        <f t="shared" si="43"/>
        <v>21</v>
      </c>
      <c r="DH86" s="261">
        <v>0</v>
      </c>
    </row>
    <row r="87" spans="1:112" s="261" customFormat="1" ht="15" customHeight="1">
      <c r="A87" s="210"/>
      <c r="B87" s="262" t="str">
        <f>$B$78&amp;"9."</f>
        <v>F.9.</v>
      </c>
      <c r="C87" s="267" t="s">
        <v>155</v>
      </c>
      <c r="D87" s="262"/>
      <c r="E87" s="332">
        <v>0.21</v>
      </c>
      <c r="F87" s="292">
        <f>H87+NPV(FD,I87:INDEX(I87:DC87,PAL))</f>
        <v>0</v>
      </c>
      <c r="G87" s="279">
        <f>SUMIF($H$5:$DC$5,"&lt;="&amp;PAL,$H87:$DC87)</f>
        <v>0</v>
      </c>
      <c r="H87" s="281">
        <v>0</v>
      </c>
      <c r="I87" s="281">
        <v>0</v>
      </c>
      <c r="J87" s="281">
        <v>0</v>
      </c>
      <c r="K87" s="281">
        <v>0</v>
      </c>
      <c r="L87" s="281">
        <v>0</v>
      </c>
      <c r="M87" s="281">
        <v>0</v>
      </c>
      <c r="N87" s="281">
        <v>0</v>
      </c>
      <c r="O87" s="281">
        <v>0</v>
      </c>
      <c r="P87" s="281">
        <v>0</v>
      </c>
      <c r="Q87" s="281">
        <v>0</v>
      </c>
      <c r="R87" s="281">
        <v>0</v>
      </c>
      <c r="S87" s="282">
        <v>0</v>
      </c>
      <c r="T87" s="282">
        <v>0</v>
      </c>
      <c r="U87" s="282">
        <v>0</v>
      </c>
      <c r="V87" s="282">
        <v>0</v>
      </c>
      <c r="W87" s="282">
        <v>0</v>
      </c>
      <c r="X87" s="282">
        <v>0</v>
      </c>
      <c r="Y87" s="282">
        <v>0</v>
      </c>
      <c r="Z87" s="282">
        <v>0</v>
      </c>
      <c r="AA87" s="282">
        <v>0</v>
      </c>
      <c r="AB87" s="282">
        <v>0</v>
      </c>
      <c r="AC87" s="282">
        <v>0</v>
      </c>
      <c r="AD87" s="282">
        <v>0</v>
      </c>
      <c r="AE87" s="282">
        <v>0</v>
      </c>
      <c r="AF87" s="282">
        <v>0</v>
      </c>
      <c r="AG87" s="282">
        <v>0</v>
      </c>
      <c r="AH87" s="282">
        <v>0</v>
      </c>
      <c r="AI87" s="282">
        <v>0</v>
      </c>
      <c r="AJ87" s="282">
        <v>0</v>
      </c>
      <c r="AK87" s="282">
        <v>0</v>
      </c>
      <c r="AL87" s="282">
        <v>0</v>
      </c>
      <c r="AM87" s="282">
        <v>0</v>
      </c>
      <c r="AN87" s="282">
        <v>0</v>
      </c>
      <c r="AO87" s="282">
        <v>0</v>
      </c>
      <c r="AP87" s="282">
        <v>0</v>
      </c>
      <c r="AQ87" s="282">
        <v>0</v>
      </c>
      <c r="AR87" s="282">
        <v>0</v>
      </c>
      <c r="AS87" s="282">
        <v>0</v>
      </c>
      <c r="AT87" s="282">
        <v>0</v>
      </c>
      <c r="AU87" s="282">
        <v>0</v>
      </c>
      <c r="AV87" s="282">
        <v>0</v>
      </c>
      <c r="AW87" s="282">
        <v>0</v>
      </c>
      <c r="AX87" s="282">
        <v>0</v>
      </c>
      <c r="AY87" s="282">
        <v>0</v>
      </c>
      <c r="AZ87" s="282">
        <v>0</v>
      </c>
      <c r="BA87" s="282">
        <v>0</v>
      </c>
      <c r="BB87" s="282">
        <v>0</v>
      </c>
      <c r="BC87" s="282">
        <v>0</v>
      </c>
      <c r="BD87" s="282">
        <v>0</v>
      </c>
      <c r="BE87" s="282">
        <v>0</v>
      </c>
      <c r="BF87" s="282">
        <v>0</v>
      </c>
      <c r="BG87" s="282">
        <v>0</v>
      </c>
      <c r="BH87" s="282">
        <v>0</v>
      </c>
      <c r="BI87" s="282">
        <v>0</v>
      </c>
      <c r="BJ87" s="282">
        <v>0</v>
      </c>
      <c r="BK87" s="282">
        <v>0</v>
      </c>
      <c r="BL87" s="282">
        <v>0</v>
      </c>
      <c r="BM87" s="282">
        <v>0</v>
      </c>
      <c r="BN87" s="282">
        <v>0</v>
      </c>
      <c r="BO87" s="282">
        <v>0</v>
      </c>
      <c r="BP87" s="282">
        <v>0</v>
      </c>
      <c r="BQ87" s="282">
        <v>0</v>
      </c>
      <c r="BR87" s="282">
        <v>0</v>
      </c>
      <c r="BS87" s="282">
        <v>0</v>
      </c>
      <c r="BT87" s="282">
        <v>0</v>
      </c>
      <c r="BU87" s="282">
        <v>0</v>
      </c>
      <c r="BV87" s="282">
        <v>0</v>
      </c>
      <c r="BW87" s="282">
        <v>0</v>
      </c>
      <c r="BX87" s="282">
        <v>0</v>
      </c>
      <c r="BY87" s="282">
        <v>0</v>
      </c>
      <c r="BZ87" s="282">
        <v>0</v>
      </c>
      <c r="CA87" s="282">
        <v>0</v>
      </c>
      <c r="CB87" s="282">
        <v>0</v>
      </c>
      <c r="CC87" s="282">
        <v>0</v>
      </c>
      <c r="CD87" s="282">
        <v>0</v>
      </c>
      <c r="CE87" s="282">
        <v>0</v>
      </c>
      <c r="CF87" s="282">
        <v>0</v>
      </c>
      <c r="CG87" s="282">
        <v>0</v>
      </c>
      <c r="CH87" s="282">
        <v>0</v>
      </c>
      <c r="CI87" s="282">
        <v>0</v>
      </c>
      <c r="CJ87" s="282">
        <v>0</v>
      </c>
      <c r="CK87" s="282">
        <v>0</v>
      </c>
      <c r="CL87" s="282">
        <v>0</v>
      </c>
      <c r="CM87" s="282">
        <v>0</v>
      </c>
      <c r="CN87" s="282">
        <v>0</v>
      </c>
      <c r="CO87" s="282">
        <v>0</v>
      </c>
      <c r="CP87" s="282">
        <v>0</v>
      </c>
      <c r="CQ87" s="282">
        <v>0</v>
      </c>
      <c r="CR87" s="282">
        <v>0</v>
      </c>
      <c r="CS87" s="282">
        <v>0</v>
      </c>
      <c r="CT87" s="282">
        <v>0</v>
      </c>
      <c r="CU87" s="282">
        <v>0</v>
      </c>
      <c r="CV87" s="282">
        <v>0</v>
      </c>
      <c r="CW87" s="282">
        <v>0</v>
      </c>
      <c r="CX87" s="282">
        <v>0</v>
      </c>
      <c r="CY87" s="282">
        <v>0</v>
      </c>
      <c r="CZ87" s="282">
        <v>0</v>
      </c>
      <c r="DA87" s="282">
        <v>0</v>
      </c>
      <c r="DB87" s="282">
        <v>0</v>
      </c>
      <c r="DC87" s="282">
        <v>0</v>
      </c>
      <c r="DE87" s="71">
        <f t="shared" si="44"/>
        <v>0</v>
      </c>
      <c r="DF87" s="71">
        <f t="shared" si="40"/>
        <v>0</v>
      </c>
      <c r="DG87" s="261">
        <f t="shared" si="43"/>
        <v>21</v>
      </c>
      <c r="DH87" s="261">
        <v>0</v>
      </c>
    </row>
    <row r="88" spans="1:112" s="261" customFormat="1" ht="15" customHeight="1">
      <c r="A88" s="210"/>
      <c r="B88" s="262" t="str">
        <f>$B$78&amp;"L."</f>
        <v>F.L.</v>
      </c>
      <c r="C88" s="267" t="s">
        <v>16</v>
      </c>
      <c r="D88" s="262"/>
      <c r="E88" s="332">
        <v>0.21</v>
      </c>
      <c r="F88" s="292">
        <f>H88+NPV(FD,I88:INDEX(I88:DC88,PAL))</f>
        <v>0</v>
      </c>
      <c r="G88" s="279">
        <f>SUMIF($H$5:$DC$5,"&lt;="&amp;PAL,$H88:$DC88)</f>
        <v>0</v>
      </c>
      <c r="H88" s="281">
        <v>0</v>
      </c>
      <c r="I88" s="281">
        <v>0</v>
      </c>
      <c r="J88" s="281">
        <v>0</v>
      </c>
      <c r="K88" s="281">
        <v>0</v>
      </c>
      <c r="L88" s="281">
        <v>0</v>
      </c>
      <c r="M88" s="281">
        <v>0</v>
      </c>
      <c r="N88" s="281">
        <v>0</v>
      </c>
      <c r="O88" s="281">
        <v>0</v>
      </c>
      <c r="P88" s="281">
        <v>0</v>
      </c>
      <c r="Q88" s="281">
        <v>0</v>
      </c>
      <c r="R88" s="281">
        <v>0</v>
      </c>
      <c r="S88" s="281">
        <v>0</v>
      </c>
      <c r="T88" s="281">
        <v>0</v>
      </c>
      <c r="U88" s="281">
        <v>0</v>
      </c>
      <c r="V88" s="281">
        <v>0</v>
      </c>
      <c r="W88" s="281">
        <v>0</v>
      </c>
      <c r="X88" s="281">
        <v>0</v>
      </c>
      <c r="Y88" s="281">
        <v>0</v>
      </c>
      <c r="Z88" s="281">
        <v>0</v>
      </c>
      <c r="AA88" s="281">
        <v>0</v>
      </c>
      <c r="AB88" s="282">
        <v>0</v>
      </c>
      <c r="AC88" s="281">
        <v>0</v>
      </c>
      <c r="AD88" s="281">
        <v>0</v>
      </c>
      <c r="AE88" s="281">
        <v>0</v>
      </c>
      <c r="AF88" s="281">
        <v>0</v>
      </c>
      <c r="AG88" s="281">
        <v>0</v>
      </c>
      <c r="AH88" s="281">
        <v>0</v>
      </c>
      <c r="AI88" s="281">
        <v>0</v>
      </c>
      <c r="AJ88" s="281">
        <v>0</v>
      </c>
      <c r="AK88" s="281">
        <v>0</v>
      </c>
      <c r="AL88" s="281">
        <v>0</v>
      </c>
      <c r="AM88" s="281">
        <v>0</v>
      </c>
      <c r="AN88" s="281">
        <v>0</v>
      </c>
      <c r="AO88" s="281">
        <v>0</v>
      </c>
      <c r="AP88" s="281">
        <v>0</v>
      </c>
      <c r="AQ88" s="281">
        <v>0</v>
      </c>
      <c r="AR88" s="281">
        <v>0</v>
      </c>
      <c r="AS88" s="281">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281">
        <v>0</v>
      </c>
      <c r="BZ88" s="281">
        <v>0</v>
      </c>
      <c r="CA88" s="281">
        <v>0</v>
      </c>
      <c r="CB88" s="281">
        <v>0</v>
      </c>
      <c r="CC88" s="281">
        <v>0</v>
      </c>
      <c r="CD88" s="281">
        <v>0</v>
      </c>
      <c r="CE88" s="281">
        <v>0</v>
      </c>
      <c r="CF88" s="281">
        <v>0</v>
      </c>
      <c r="CG88" s="281">
        <v>0</v>
      </c>
      <c r="CH88" s="281">
        <v>0</v>
      </c>
      <c r="CI88" s="281">
        <v>0</v>
      </c>
      <c r="CJ88" s="281">
        <v>0</v>
      </c>
      <c r="CK88" s="281">
        <v>0</v>
      </c>
      <c r="CL88" s="281">
        <v>0</v>
      </c>
      <c r="CM88" s="281">
        <v>0</v>
      </c>
      <c r="CN88" s="281">
        <v>0</v>
      </c>
      <c r="CO88" s="281">
        <v>0</v>
      </c>
      <c r="CP88" s="281">
        <v>0</v>
      </c>
      <c r="CQ88" s="281">
        <v>0</v>
      </c>
      <c r="CR88" s="281">
        <v>0</v>
      </c>
      <c r="CS88" s="281">
        <v>0</v>
      </c>
      <c r="CT88" s="281">
        <v>0</v>
      </c>
      <c r="CU88" s="281">
        <v>0</v>
      </c>
      <c r="CV88" s="281">
        <v>0</v>
      </c>
      <c r="CW88" s="281">
        <v>0</v>
      </c>
      <c r="CX88" s="281">
        <v>0</v>
      </c>
      <c r="CY88" s="281">
        <v>0</v>
      </c>
      <c r="CZ88" s="281">
        <v>0</v>
      </c>
      <c r="DA88" s="281">
        <v>0</v>
      </c>
      <c r="DB88" s="281">
        <v>0</v>
      </c>
      <c r="DC88" s="282">
        <v>0</v>
      </c>
      <c r="DE88" s="71">
        <f t="shared" si="44"/>
        <v>0</v>
      </c>
      <c r="DF88" s="71">
        <f t="shared" si="40"/>
        <v>0</v>
      </c>
      <c r="DG88" s="261">
        <f t="shared" si="43"/>
        <v>21</v>
      </c>
      <c r="DH88" s="261">
        <f>DG88/(100+DG88)</f>
        <v>0.17355371900826447</v>
      </c>
    </row>
    <row r="89" spans="1:112" ht="14.25" customHeight="1">
      <c r="A89" s="210"/>
      <c r="B89" s="263" t="s">
        <v>26</v>
      </c>
      <c r="C89" s="266" t="s">
        <v>260</v>
      </c>
      <c r="E89" s="328"/>
      <c r="F89" s="17">
        <f>SUM(F90:F99)</f>
        <v>0</v>
      </c>
      <c r="G89" s="279">
        <f>SUMIF($H$5:$DC$5,"&lt;="&amp;PAL,$H89:$DC89)</f>
        <v>0</v>
      </c>
      <c r="H89" s="17">
        <f t="shared" ref="H89:BR89" si="45">SUM(H90:H99)</f>
        <v>0</v>
      </c>
      <c r="I89" s="17">
        <f t="shared" si="45"/>
        <v>0</v>
      </c>
      <c r="J89" s="17">
        <f t="shared" si="45"/>
        <v>0</v>
      </c>
      <c r="K89" s="17">
        <f t="shared" si="45"/>
        <v>0</v>
      </c>
      <c r="L89" s="17">
        <f t="shared" si="45"/>
        <v>0</v>
      </c>
      <c r="M89" s="17">
        <f t="shared" si="45"/>
        <v>0</v>
      </c>
      <c r="N89" s="17">
        <f t="shared" si="45"/>
        <v>0</v>
      </c>
      <c r="O89" s="17">
        <f t="shared" si="45"/>
        <v>0</v>
      </c>
      <c r="P89" s="17">
        <f t="shared" si="45"/>
        <v>0</v>
      </c>
      <c r="Q89" s="17">
        <f t="shared" si="45"/>
        <v>0</v>
      </c>
      <c r="R89" s="17">
        <f t="shared" si="45"/>
        <v>0</v>
      </c>
      <c r="S89" s="17">
        <f t="shared" si="45"/>
        <v>0</v>
      </c>
      <c r="T89" s="17">
        <f t="shared" si="45"/>
        <v>0</v>
      </c>
      <c r="U89" s="17">
        <f t="shared" si="45"/>
        <v>0</v>
      </c>
      <c r="V89" s="17">
        <f t="shared" si="45"/>
        <v>0</v>
      </c>
      <c r="W89" s="17">
        <f t="shared" si="45"/>
        <v>0</v>
      </c>
      <c r="X89" s="17">
        <f t="shared" si="45"/>
        <v>0</v>
      </c>
      <c r="Y89" s="17">
        <f t="shared" si="45"/>
        <v>0</v>
      </c>
      <c r="Z89" s="17">
        <f t="shared" si="45"/>
        <v>0</v>
      </c>
      <c r="AA89" s="17">
        <f t="shared" si="45"/>
        <v>0</v>
      </c>
      <c r="AB89" s="17">
        <f t="shared" si="45"/>
        <v>0</v>
      </c>
      <c r="AC89" s="17">
        <f t="shared" si="45"/>
        <v>0</v>
      </c>
      <c r="AD89" s="17">
        <f t="shared" si="45"/>
        <v>0</v>
      </c>
      <c r="AE89" s="17">
        <f t="shared" si="45"/>
        <v>0</v>
      </c>
      <c r="AF89" s="17">
        <f t="shared" si="45"/>
        <v>0</v>
      </c>
      <c r="AG89" s="17">
        <f t="shared" si="45"/>
        <v>0</v>
      </c>
      <c r="AH89" s="17">
        <f t="shared" si="45"/>
        <v>0</v>
      </c>
      <c r="AI89" s="17">
        <f t="shared" si="45"/>
        <v>0</v>
      </c>
      <c r="AJ89" s="17">
        <f t="shared" si="45"/>
        <v>0</v>
      </c>
      <c r="AK89" s="17">
        <f t="shared" si="45"/>
        <v>0</v>
      </c>
      <c r="AL89" s="17">
        <f t="shared" si="45"/>
        <v>0</v>
      </c>
      <c r="AM89" s="17">
        <f t="shared" si="45"/>
        <v>0</v>
      </c>
      <c r="AN89" s="17">
        <f t="shared" si="45"/>
        <v>0</v>
      </c>
      <c r="AO89" s="17">
        <f t="shared" si="45"/>
        <v>0</v>
      </c>
      <c r="AP89" s="17">
        <f t="shared" si="45"/>
        <v>0</v>
      </c>
      <c r="AQ89" s="17">
        <f t="shared" si="45"/>
        <v>0</v>
      </c>
      <c r="AR89" s="17">
        <f t="shared" si="45"/>
        <v>0</v>
      </c>
      <c r="AS89" s="17">
        <f t="shared" si="45"/>
        <v>0</v>
      </c>
      <c r="AT89" s="17">
        <f t="shared" si="45"/>
        <v>0</v>
      </c>
      <c r="AU89" s="17">
        <f t="shared" si="45"/>
        <v>0</v>
      </c>
      <c r="AV89" s="17">
        <f t="shared" si="45"/>
        <v>0</v>
      </c>
      <c r="AW89" s="17">
        <f t="shared" si="45"/>
        <v>0</v>
      </c>
      <c r="AX89" s="17">
        <f t="shared" si="45"/>
        <v>0</v>
      </c>
      <c r="AY89" s="17">
        <f t="shared" si="45"/>
        <v>0</v>
      </c>
      <c r="AZ89" s="17">
        <f t="shared" si="45"/>
        <v>0</v>
      </c>
      <c r="BA89" s="17">
        <f t="shared" si="45"/>
        <v>0</v>
      </c>
      <c r="BB89" s="17">
        <f t="shared" si="45"/>
        <v>0</v>
      </c>
      <c r="BC89" s="17">
        <f t="shared" si="45"/>
        <v>0</v>
      </c>
      <c r="BD89" s="17">
        <f t="shared" si="45"/>
        <v>0</v>
      </c>
      <c r="BE89" s="17">
        <f t="shared" si="45"/>
        <v>0</v>
      </c>
      <c r="BF89" s="17">
        <f t="shared" si="45"/>
        <v>0</v>
      </c>
      <c r="BG89" s="17">
        <f t="shared" si="45"/>
        <v>0</v>
      </c>
      <c r="BH89" s="17">
        <f t="shared" si="45"/>
        <v>0</v>
      </c>
      <c r="BI89" s="17">
        <f t="shared" si="45"/>
        <v>0</v>
      </c>
      <c r="BJ89" s="17">
        <f t="shared" si="45"/>
        <v>0</v>
      </c>
      <c r="BK89" s="17">
        <f t="shared" si="45"/>
        <v>0</v>
      </c>
      <c r="BL89" s="17">
        <f t="shared" si="45"/>
        <v>0</v>
      </c>
      <c r="BM89" s="17">
        <f t="shared" si="45"/>
        <v>0</v>
      </c>
      <c r="BN89" s="17">
        <f t="shared" si="45"/>
        <v>0</v>
      </c>
      <c r="BO89" s="17">
        <f t="shared" si="45"/>
        <v>0</v>
      </c>
      <c r="BP89" s="17">
        <f t="shared" si="45"/>
        <v>0</v>
      </c>
      <c r="BQ89" s="17">
        <f t="shared" si="45"/>
        <v>0</v>
      </c>
      <c r="BR89" s="17">
        <f t="shared" si="45"/>
        <v>0</v>
      </c>
      <c r="BS89" s="17">
        <f t="shared" ref="BS89:DC89" si="46">SUM(BS90:BS99)</f>
        <v>0</v>
      </c>
      <c r="BT89" s="17">
        <f t="shared" si="46"/>
        <v>0</v>
      </c>
      <c r="BU89" s="17">
        <f t="shared" si="46"/>
        <v>0</v>
      </c>
      <c r="BV89" s="17">
        <f t="shared" si="46"/>
        <v>0</v>
      </c>
      <c r="BW89" s="17">
        <f t="shared" si="46"/>
        <v>0</v>
      </c>
      <c r="BX89" s="17">
        <f t="shared" si="46"/>
        <v>0</v>
      </c>
      <c r="BY89" s="17">
        <f t="shared" si="46"/>
        <v>0</v>
      </c>
      <c r="BZ89" s="17">
        <f t="shared" si="46"/>
        <v>0</v>
      </c>
      <c r="CA89" s="17">
        <f t="shared" si="46"/>
        <v>0</v>
      </c>
      <c r="CB89" s="17">
        <f t="shared" si="46"/>
        <v>0</v>
      </c>
      <c r="CC89" s="17">
        <f t="shared" si="46"/>
        <v>0</v>
      </c>
      <c r="CD89" s="17">
        <f t="shared" si="46"/>
        <v>0</v>
      </c>
      <c r="CE89" s="17">
        <f t="shared" si="46"/>
        <v>0</v>
      </c>
      <c r="CF89" s="17">
        <f t="shared" si="46"/>
        <v>0</v>
      </c>
      <c r="CG89" s="17">
        <f t="shared" si="46"/>
        <v>0</v>
      </c>
      <c r="CH89" s="17">
        <f t="shared" si="46"/>
        <v>0</v>
      </c>
      <c r="CI89" s="17">
        <f t="shared" si="46"/>
        <v>0</v>
      </c>
      <c r="CJ89" s="17">
        <f t="shared" si="46"/>
        <v>0</v>
      </c>
      <c r="CK89" s="17">
        <f t="shared" si="46"/>
        <v>0</v>
      </c>
      <c r="CL89" s="17">
        <f t="shared" si="46"/>
        <v>0</v>
      </c>
      <c r="CM89" s="17">
        <f t="shared" si="46"/>
        <v>0</v>
      </c>
      <c r="CN89" s="17">
        <f t="shared" si="46"/>
        <v>0</v>
      </c>
      <c r="CO89" s="17">
        <f t="shared" si="46"/>
        <v>0</v>
      </c>
      <c r="CP89" s="17">
        <f t="shared" si="46"/>
        <v>0</v>
      </c>
      <c r="CQ89" s="17">
        <f t="shared" si="46"/>
        <v>0</v>
      </c>
      <c r="CR89" s="17">
        <f t="shared" si="46"/>
        <v>0</v>
      </c>
      <c r="CS89" s="17">
        <f t="shared" si="46"/>
        <v>0</v>
      </c>
      <c r="CT89" s="17">
        <f t="shared" si="46"/>
        <v>0</v>
      </c>
      <c r="CU89" s="17">
        <f t="shared" si="46"/>
        <v>0</v>
      </c>
      <c r="CV89" s="17">
        <f t="shared" si="46"/>
        <v>0</v>
      </c>
      <c r="CW89" s="17">
        <f t="shared" si="46"/>
        <v>0</v>
      </c>
      <c r="CX89" s="17">
        <f t="shared" si="46"/>
        <v>0</v>
      </c>
      <c r="CY89" s="17">
        <f t="shared" si="46"/>
        <v>0</v>
      </c>
      <c r="CZ89" s="17">
        <f t="shared" si="46"/>
        <v>0</v>
      </c>
      <c r="DA89" s="17">
        <f t="shared" si="46"/>
        <v>0</v>
      </c>
      <c r="DB89" s="17">
        <f t="shared" si="46"/>
        <v>0</v>
      </c>
      <c r="DC89" s="17">
        <f t="shared" si="46"/>
        <v>0</v>
      </c>
      <c r="DF89" s="71">
        <f t="shared" si="40"/>
        <v>0</v>
      </c>
    </row>
    <row r="90" spans="1:112" ht="15" customHeight="1">
      <c r="A90" s="210"/>
      <c r="B90" s="262" t="str">
        <f>$B$89&amp;"1."</f>
        <v>G.1.</v>
      </c>
      <c r="C90" s="274" t="s">
        <v>211</v>
      </c>
      <c r="D90" s="263"/>
      <c r="E90" s="334">
        <v>0.21</v>
      </c>
      <c r="F90" s="292">
        <f>H90+NPV(FD,I90:INDEX(I90:DC90,PAL))</f>
        <v>0</v>
      </c>
      <c r="G90" s="279">
        <f>SUMIF($H$5:$DC$5,"&lt;="&amp;PAL,$H90:$DC90)</f>
        <v>0</v>
      </c>
      <c r="H90" s="280">
        <v>0</v>
      </c>
      <c r="I90" s="280">
        <v>0</v>
      </c>
      <c r="J90" s="280">
        <v>0</v>
      </c>
      <c r="K90" s="280">
        <v>0</v>
      </c>
      <c r="L90" s="280">
        <v>0</v>
      </c>
      <c r="M90" s="280">
        <v>0</v>
      </c>
      <c r="N90" s="280">
        <v>0</v>
      </c>
      <c r="O90" s="280">
        <v>0</v>
      </c>
      <c r="P90" s="280">
        <v>0</v>
      </c>
      <c r="Q90" s="280">
        <v>0</v>
      </c>
      <c r="R90" s="280">
        <v>0</v>
      </c>
      <c r="S90" s="280">
        <v>0</v>
      </c>
      <c r="T90" s="280">
        <v>0</v>
      </c>
      <c r="U90" s="280">
        <v>0</v>
      </c>
      <c r="V90" s="280">
        <v>0</v>
      </c>
      <c r="W90" s="280">
        <v>0</v>
      </c>
      <c r="X90" s="280">
        <v>0</v>
      </c>
      <c r="Y90" s="280">
        <v>0</v>
      </c>
      <c r="Z90" s="280">
        <v>0</v>
      </c>
      <c r="AA90" s="280">
        <v>0</v>
      </c>
      <c r="AB90" s="280">
        <v>0</v>
      </c>
      <c r="AC90" s="280">
        <v>0</v>
      </c>
      <c r="AD90" s="280">
        <v>0</v>
      </c>
      <c r="AE90" s="280">
        <v>0</v>
      </c>
      <c r="AF90" s="280">
        <v>0</v>
      </c>
      <c r="AG90" s="280">
        <v>0</v>
      </c>
      <c r="AH90" s="280">
        <v>0</v>
      </c>
      <c r="AI90" s="280">
        <v>0</v>
      </c>
      <c r="AJ90" s="280">
        <v>0</v>
      </c>
      <c r="AK90" s="280">
        <v>0</v>
      </c>
      <c r="AL90" s="280">
        <v>0</v>
      </c>
      <c r="AM90" s="280">
        <v>0</v>
      </c>
      <c r="AN90" s="280">
        <v>0</v>
      </c>
      <c r="AO90" s="280">
        <v>0</v>
      </c>
      <c r="AP90" s="280">
        <v>0</v>
      </c>
      <c r="AQ90" s="280">
        <v>0</v>
      </c>
      <c r="AR90" s="280">
        <v>0</v>
      </c>
      <c r="AS90" s="280">
        <v>0</v>
      </c>
      <c r="AT90" s="280">
        <v>0</v>
      </c>
      <c r="AU90" s="280">
        <v>0</v>
      </c>
      <c r="AV90" s="280">
        <v>0</v>
      </c>
      <c r="AW90" s="280">
        <v>0</v>
      </c>
      <c r="AX90" s="280">
        <v>0</v>
      </c>
      <c r="AY90" s="280">
        <v>0</v>
      </c>
      <c r="AZ90" s="280">
        <v>0</v>
      </c>
      <c r="BA90" s="280">
        <v>0</v>
      </c>
      <c r="BB90" s="280">
        <v>0</v>
      </c>
      <c r="BC90" s="280">
        <v>0</v>
      </c>
      <c r="BD90" s="280">
        <v>0</v>
      </c>
      <c r="BE90" s="280">
        <v>0</v>
      </c>
      <c r="BF90" s="280">
        <v>0</v>
      </c>
      <c r="BG90" s="280">
        <v>0</v>
      </c>
      <c r="BH90" s="280">
        <v>0</v>
      </c>
      <c r="BI90" s="280">
        <v>0</v>
      </c>
      <c r="BJ90" s="280">
        <v>0</v>
      </c>
      <c r="BK90" s="280">
        <v>0</v>
      </c>
      <c r="BL90" s="280">
        <v>0</v>
      </c>
      <c r="BM90" s="280">
        <v>0</v>
      </c>
      <c r="BN90" s="280">
        <v>0</v>
      </c>
      <c r="BO90" s="280">
        <v>0</v>
      </c>
      <c r="BP90" s="280">
        <v>0</v>
      </c>
      <c r="BQ90" s="280">
        <v>0</v>
      </c>
      <c r="BR90" s="280">
        <v>0</v>
      </c>
      <c r="BS90" s="280">
        <v>0</v>
      </c>
      <c r="BT90" s="280">
        <v>0</v>
      </c>
      <c r="BU90" s="280">
        <v>0</v>
      </c>
      <c r="BV90" s="280">
        <v>0</v>
      </c>
      <c r="BW90" s="280">
        <v>0</v>
      </c>
      <c r="BX90" s="280">
        <v>0</v>
      </c>
      <c r="BY90" s="280">
        <v>0</v>
      </c>
      <c r="BZ90" s="280">
        <v>0</v>
      </c>
      <c r="CA90" s="280">
        <v>0</v>
      </c>
      <c r="CB90" s="280">
        <v>0</v>
      </c>
      <c r="CC90" s="280">
        <v>0</v>
      </c>
      <c r="CD90" s="280">
        <v>0</v>
      </c>
      <c r="CE90" s="280">
        <v>0</v>
      </c>
      <c r="CF90" s="280">
        <v>0</v>
      </c>
      <c r="CG90" s="280">
        <v>0</v>
      </c>
      <c r="CH90" s="280">
        <v>0</v>
      </c>
      <c r="CI90" s="280">
        <v>0</v>
      </c>
      <c r="CJ90" s="280">
        <v>0</v>
      </c>
      <c r="CK90" s="280">
        <v>0</v>
      </c>
      <c r="CL90" s="280">
        <v>0</v>
      </c>
      <c r="CM90" s="280">
        <v>0</v>
      </c>
      <c r="CN90" s="280">
        <v>0</v>
      </c>
      <c r="CO90" s="280">
        <v>0</v>
      </c>
      <c r="CP90" s="280">
        <v>0</v>
      </c>
      <c r="CQ90" s="280">
        <v>0</v>
      </c>
      <c r="CR90" s="280">
        <v>0</v>
      </c>
      <c r="CS90" s="280">
        <v>0</v>
      </c>
      <c r="CT90" s="280">
        <v>0</v>
      </c>
      <c r="CU90" s="280">
        <v>0</v>
      </c>
      <c r="CV90" s="280">
        <v>0</v>
      </c>
      <c r="CW90" s="280">
        <v>0</v>
      </c>
      <c r="CX90" s="280">
        <v>0</v>
      </c>
      <c r="CY90" s="280">
        <v>0</v>
      </c>
      <c r="CZ90" s="280">
        <v>0</v>
      </c>
      <c r="DA90" s="280">
        <v>0</v>
      </c>
      <c r="DB90" s="280">
        <v>0</v>
      </c>
      <c r="DC90" s="280">
        <v>0</v>
      </c>
      <c r="DE90" s="71">
        <f t="shared" ref="DE90:DE116" si="47">COUNTBLANK(H90:DC90)</f>
        <v>0</v>
      </c>
      <c r="DF90" s="71">
        <f t="shared" si="40"/>
        <v>0</v>
      </c>
      <c r="DG90" s="261">
        <f t="shared" ref="DG90:DG110" si="48">IF(ISNUMBER(E90),E90*100,0)</f>
        <v>21</v>
      </c>
    </row>
    <row r="91" spans="1:112" ht="15" customHeight="1">
      <c r="A91" s="210"/>
      <c r="B91" s="262" t="str">
        <f>$B$89&amp;"2."</f>
        <v>G.2.</v>
      </c>
      <c r="C91" s="274" t="s">
        <v>213</v>
      </c>
      <c r="D91" s="263"/>
      <c r="E91" s="334">
        <v>0.21</v>
      </c>
      <c r="F91" s="292">
        <f>H91+NPV(FD,I91:INDEX(I91:DC91,PAL))</f>
        <v>0</v>
      </c>
      <c r="G91" s="279">
        <f>SUMIF($H$5:$DC$5,"&lt;="&amp;PAL,$H91:$DC91)</f>
        <v>0</v>
      </c>
      <c r="H91" s="280">
        <v>0</v>
      </c>
      <c r="I91" s="280">
        <v>0</v>
      </c>
      <c r="J91" s="280">
        <v>0</v>
      </c>
      <c r="K91" s="280">
        <v>0</v>
      </c>
      <c r="L91" s="280">
        <v>0</v>
      </c>
      <c r="M91" s="280">
        <v>0</v>
      </c>
      <c r="N91" s="280">
        <v>0</v>
      </c>
      <c r="O91" s="280">
        <v>0</v>
      </c>
      <c r="P91" s="280">
        <v>0</v>
      </c>
      <c r="Q91" s="280">
        <v>0</v>
      </c>
      <c r="R91" s="280">
        <v>0</v>
      </c>
      <c r="S91" s="280">
        <v>0</v>
      </c>
      <c r="T91" s="280">
        <v>0</v>
      </c>
      <c r="U91" s="280">
        <v>0</v>
      </c>
      <c r="V91" s="280">
        <v>0</v>
      </c>
      <c r="W91" s="280">
        <v>0</v>
      </c>
      <c r="X91" s="280">
        <v>0</v>
      </c>
      <c r="Y91" s="280">
        <v>0</v>
      </c>
      <c r="Z91" s="280">
        <v>0</v>
      </c>
      <c r="AA91" s="280">
        <v>0</v>
      </c>
      <c r="AB91" s="280">
        <v>0</v>
      </c>
      <c r="AC91" s="280">
        <v>0</v>
      </c>
      <c r="AD91" s="280">
        <v>0</v>
      </c>
      <c r="AE91" s="280">
        <v>0</v>
      </c>
      <c r="AF91" s="280">
        <v>0</v>
      </c>
      <c r="AG91" s="280">
        <v>0</v>
      </c>
      <c r="AH91" s="280">
        <v>0</v>
      </c>
      <c r="AI91" s="280">
        <v>0</v>
      </c>
      <c r="AJ91" s="280">
        <v>0</v>
      </c>
      <c r="AK91" s="280">
        <v>0</v>
      </c>
      <c r="AL91" s="280">
        <v>0</v>
      </c>
      <c r="AM91" s="280">
        <v>0</v>
      </c>
      <c r="AN91" s="280">
        <v>0</v>
      </c>
      <c r="AO91" s="280">
        <v>0</v>
      </c>
      <c r="AP91" s="280">
        <v>0</v>
      </c>
      <c r="AQ91" s="280">
        <v>0</v>
      </c>
      <c r="AR91" s="280">
        <v>0</v>
      </c>
      <c r="AS91" s="280">
        <v>0</v>
      </c>
      <c r="AT91" s="280">
        <v>0</v>
      </c>
      <c r="AU91" s="280">
        <v>0</v>
      </c>
      <c r="AV91" s="280">
        <v>0</v>
      </c>
      <c r="AW91" s="280">
        <v>0</v>
      </c>
      <c r="AX91" s="280">
        <v>0</v>
      </c>
      <c r="AY91" s="280">
        <v>0</v>
      </c>
      <c r="AZ91" s="280">
        <v>0</v>
      </c>
      <c r="BA91" s="280">
        <v>0</v>
      </c>
      <c r="BB91" s="280">
        <v>0</v>
      </c>
      <c r="BC91" s="280">
        <v>0</v>
      </c>
      <c r="BD91" s="280">
        <v>0</v>
      </c>
      <c r="BE91" s="280">
        <v>0</v>
      </c>
      <c r="BF91" s="280">
        <v>0</v>
      </c>
      <c r="BG91" s="280">
        <v>0</v>
      </c>
      <c r="BH91" s="280">
        <v>0</v>
      </c>
      <c r="BI91" s="280">
        <v>0</v>
      </c>
      <c r="BJ91" s="280">
        <v>0</v>
      </c>
      <c r="BK91" s="280">
        <v>0</v>
      </c>
      <c r="BL91" s="280">
        <v>0</v>
      </c>
      <c r="BM91" s="280">
        <v>0</v>
      </c>
      <c r="BN91" s="280">
        <v>0</v>
      </c>
      <c r="BO91" s="280">
        <v>0</v>
      </c>
      <c r="BP91" s="280">
        <v>0</v>
      </c>
      <c r="BQ91" s="280">
        <v>0</v>
      </c>
      <c r="BR91" s="280">
        <v>0</v>
      </c>
      <c r="BS91" s="280">
        <v>0</v>
      </c>
      <c r="BT91" s="280">
        <v>0</v>
      </c>
      <c r="BU91" s="280">
        <v>0</v>
      </c>
      <c r="BV91" s="280">
        <v>0</v>
      </c>
      <c r="BW91" s="280">
        <v>0</v>
      </c>
      <c r="BX91" s="280">
        <v>0</v>
      </c>
      <c r="BY91" s="280">
        <v>0</v>
      </c>
      <c r="BZ91" s="280">
        <v>0</v>
      </c>
      <c r="CA91" s="280">
        <v>0</v>
      </c>
      <c r="CB91" s="280">
        <v>0</v>
      </c>
      <c r="CC91" s="280">
        <v>0</v>
      </c>
      <c r="CD91" s="280">
        <v>0</v>
      </c>
      <c r="CE91" s="280">
        <v>0</v>
      </c>
      <c r="CF91" s="280">
        <v>0</v>
      </c>
      <c r="CG91" s="280">
        <v>0</v>
      </c>
      <c r="CH91" s="280">
        <v>0</v>
      </c>
      <c r="CI91" s="280">
        <v>0</v>
      </c>
      <c r="CJ91" s="280">
        <v>0</v>
      </c>
      <c r="CK91" s="280">
        <v>0</v>
      </c>
      <c r="CL91" s="280">
        <v>0</v>
      </c>
      <c r="CM91" s="280">
        <v>0</v>
      </c>
      <c r="CN91" s="280">
        <v>0</v>
      </c>
      <c r="CO91" s="280">
        <v>0</v>
      </c>
      <c r="CP91" s="280">
        <v>0</v>
      </c>
      <c r="CQ91" s="280">
        <v>0</v>
      </c>
      <c r="CR91" s="280">
        <v>0</v>
      </c>
      <c r="CS91" s="280">
        <v>0</v>
      </c>
      <c r="CT91" s="280">
        <v>0</v>
      </c>
      <c r="CU91" s="280">
        <v>0</v>
      </c>
      <c r="CV91" s="280">
        <v>0</v>
      </c>
      <c r="CW91" s="280">
        <v>0</v>
      </c>
      <c r="CX91" s="280">
        <v>0</v>
      </c>
      <c r="CY91" s="280">
        <v>0</v>
      </c>
      <c r="CZ91" s="280">
        <v>0</v>
      </c>
      <c r="DA91" s="280">
        <v>0</v>
      </c>
      <c r="DB91" s="280">
        <v>0</v>
      </c>
      <c r="DC91" s="280">
        <v>0</v>
      </c>
      <c r="DE91" s="71">
        <f t="shared" si="47"/>
        <v>0</v>
      </c>
      <c r="DF91" s="71">
        <f t="shared" si="40"/>
        <v>0</v>
      </c>
      <c r="DG91" s="261">
        <f t="shared" si="48"/>
        <v>21</v>
      </c>
    </row>
    <row r="92" spans="1:112" ht="15" customHeight="1">
      <c r="A92" s="210"/>
      <c r="B92" s="262" t="str">
        <f>$B$89&amp;"3."</f>
        <v>G.3.</v>
      </c>
      <c r="C92" s="274" t="s">
        <v>215</v>
      </c>
      <c r="D92" s="263"/>
      <c r="E92" s="334">
        <v>0.21</v>
      </c>
      <c r="F92" s="292">
        <f>H92+NPV(FD,I92:INDEX(I92:DC92,PAL))</f>
        <v>0</v>
      </c>
      <c r="G92" s="279">
        <f>SUMIF($H$5:$DC$5,"&lt;="&amp;PAL,$H92:$DC92)</f>
        <v>0</v>
      </c>
      <c r="H92" s="280">
        <v>0</v>
      </c>
      <c r="I92" s="280">
        <v>0</v>
      </c>
      <c r="J92" s="280">
        <v>0</v>
      </c>
      <c r="K92" s="280">
        <v>0</v>
      </c>
      <c r="L92" s="280">
        <v>0</v>
      </c>
      <c r="M92" s="280">
        <v>0</v>
      </c>
      <c r="N92" s="280">
        <v>0</v>
      </c>
      <c r="O92" s="280">
        <v>0</v>
      </c>
      <c r="P92" s="280">
        <v>0</v>
      </c>
      <c r="Q92" s="280">
        <v>0</v>
      </c>
      <c r="R92" s="280">
        <v>0</v>
      </c>
      <c r="S92" s="280">
        <v>0</v>
      </c>
      <c r="T92" s="280">
        <v>0</v>
      </c>
      <c r="U92" s="280">
        <v>0</v>
      </c>
      <c r="V92" s="280">
        <v>0</v>
      </c>
      <c r="W92" s="280">
        <v>0</v>
      </c>
      <c r="X92" s="280">
        <v>0</v>
      </c>
      <c r="Y92" s="280">
        <v>0</v>
      </c>
      <c r="Z92" s="280">
        <v>0</v>
      </c>
      <c r="AA92" s="280">
        <v>0</v>
      </c>
      <c r="AB92" s="280">
        <v>0</v>
      </c>
      <c r="AC92" s="280">
        <v>0</v>
      </c>
      <c r="AD92" s="280">
        <v>0</v>
      </c>
      <c r="AE92" s="280">
        <v>0</v>
      </c>
      <c r="AF92" s="280">
        <v>0</v>
      </c>
      <c r="AG92" s="280">
        <v>0</v>
      </c>
      <c r="AH92" s="280">
        <v>0</v>
      </c>
      <c r="AI92" s="280">
        <v>0</v>
      </c>
      <c r="AJ92" s="280">
        <v>0</v>
      </c>
      <c r="AK92" s="280">
        <v>0</v>
      </c>
      <c r="AL92" s="280">
        <v>0</v>
      </c>
      <c r="AM92" s="280">
        <v>0</v>
      </c>
      <c r="AN92" s="280">
        <v>0</v>
      </c>
      <c r="AO92" s="280">
        <v>0</v>
      </c>
      <c r="AP92" s="280">
        <v>0</v>
      </c>
      <c r="AQ92" s="280">
        <v>0</v>
      </c>
      <c r="AR92" s="280">
        <v>0</v>
      </c>
      <c r="AS92" s="280">
        <v>0</v>
      </c>
      <c r="AT92" s="280">
        <v>0</v>
      </c>
      <c r="AU92" s="280">
        <v>0</v>
      </c>
      <c r="AV92" s="280">
        <v>0</v>
      </c>
      <c r="AW92" s="280">
        <v>0</v>
      </c>
      <c r="AX92" s="280">
        <v>0</v>
      </c>
      <c r="AY92" s="280">
        <v>0</v>
      </c>
      <c r="AZ92" s="280">
        <v>0</v>
      </c>
      <c r="BA92" s="280">
        <v>0</v>
      </c>
      <c r="BB92" s="280">
        <v>0</v>
      </c>
      <c r="BC92" s="280">
        <v>0</v>
      </c>
      <c r="BD92" s="280">
        <v>0</v>
      </c>
      <c r="BE92" s="280">
        <v>0</v>
      </c>
      <c r="BF92" s="280">
        <v>0</v>
      </c>
      <c r="BG92" s="280">
        <v>0</v>
      </c>
      <c r="BH92" s="280">
        <v>0</v>
      </c>
      <c r="BI92" s="280">
        <v>0</v>
      </c>
      <c r="BJ92" s="280">
        <v>0</v>
      </c>
      <c r="BK92" s="280">
        <v>0</v>
      </c>
      <c r="BL92" s="280">
        <v>0</v>
      </c>
      <c r="BM92" s="280">
        <v>0</v>
      </c>
      <c r="BN92" s="280">
        <v>0</v>
      </c>
      <c r="BO92" s="280">
        <v>0</v>
      </c>
      <c r="BP92" s="280">
        <v>0</v>
      </c>
      <c r="BQ92" s="280">
        <v>0</v>
      </c>
      <c r="BR92" s="280">
        <v>0</v>
      </c>
      <c r="BS92" s="280">
        <v>0</v>
      </c>
      <c r="BT92" s="280">
        <v>0</v>
      </c>
      <c r="BU92" s="280">
        <v>0</v>
      </c>
      <c r="BV92" s="280">
        <v>0</v>
      </c>
      <c r="BW92" s="280">
        <v>0</v>
      </c>
      <c r="BX92" s="280">
        <v>0</v>
      </c>
      <c r="BY92" s="280">
        <v>0</v>
      </c>
      <c r="BZ92" s="280">
        <v>0</v>
      </c>
      <c r="CA92" s="280">
        <v>0</v>
      </c>
      <c r="CB92" s="280">
        <v>0</v>
      </c>
      <c r="CC92" s="280">
        <v>0</v>
      </c>
      <c r="CD92" s="280">
        <v>0</v>
      </c>
      <c r="CE92" s="280">
        <v>0</v>
      </c>
      <c r="CF92" s="280">
        <v>0</v>
      </c>
      <c r="CG92" s="280">
        <v>0</v>
      </c>
      <c r="CH92" s="280">
        <v>0</v>
      </c>
      <c r="CI92" s="280">
        <v>0</v>
      </c>
      <c r="CJ92" s="280">
        <v>0</v>
      </c>
      <c r="CK92" s="280">
        <v>0</v>
      </c>
      <c r="CL92" s="280">
        <v>0</v>
      </c>
      <c r="CM92" s="280">
        <v>0</v>
      </c>
      <c r="CN92" s="280">
        <v>0</v>
      </c>
      <c r="CO92" s="280">
        <v>0</v>
      </c>
      <c r="CP92" s="280">
        <v>0</v>
      </c>
      <c r="CQ92" s="280">
        <v>0</v>
      </c>
      <c r="CR92" s="280">
        <v>0</v>
      </c>
      <c r="CS92" s="280">
        <v>0</v>
      </c>
      <c r="CT92" s="280">
        <v>0</v>
      </c>
      <c r="CU92" s="280">
        <v>0</v>
      </c>
      <c r="CV92" s="280">
        <v>0</v>
      </c>
      <c r="CW92" s="280">
        <v>0</v>
      </c>
      <c r="CX92" s="280">
        <v>0</v>
      </c>
      <c r="CY92" s="280">
        <v>0</v>
      </c>
      <c r="CZ92" s="280">
        <v>0</v>
      </c>
      <c r="DA92" s="280">
        <v>0</v>
      </c>
      <c r="DB92" s="280">
        <v>0</v>
      </c>
      <c r="DC92" s="280">
        <v>0</v>
      </c>
      <c r="DE92" s="71">
        <f t="shared" si="47"/>
        <v>0</v>
      </c>
      <c r="DF92" s="71">
        <f t="shared" si="40"/>
        <v>0</v>
      </c>
      <c r="DG92" s="261">
        <f t="shared" si="48"/>
        <v>21</v>
      </c>
    </row>
    <row r="93" spans="1:112" ht="15" customHeight="1">
      <c r="A93" s="210"/>
      <c r="B93" s="262" t="str">
        <f>$B$89&amp;"4."</f>
        <v>G.4.</v>
      </c>
      <c r="C93" s="274" t="s">
        <v>217</v>
      </c>
      <c r="D93" s="263"/>
      <c r="E93" s="334">
        <v>0.21</v>
      </c>
      <c r="F93" s="292">
        <f>H93+NPV(FD,I93:INDEX(I93:DC93,PAL))</f>
        <v>0</v>
      </c>
      <c r="G93" s="279">
        <f>SUMIF($H$5:$DC$5,"&lt;="&amp;PAL,$H93:$DC93)</f>
        <v>0</v>
      </c>
      <c r="H93" s="280">
        <v>0</v>
      </c>
      <c r="I93" s="280">
        <v>0</v>
      </c>
      <c r="J93" s="280">
        <v>0</v>
      </c>
      <c r="K93" s="280">
        <v>0</v>
      </c>
      <c r="L93" s="280">
        <v>0</v>
      </c>
      <c r="M93" s="280">
        <v>0</v>
      </c>
      <c r="N93" s="280">
        <v>0</v>
      </c>
      <c r="O93" s="280">
        <v>0</v>
      </c>
      <c r="P93" s="280">
        <v>0</v>
      </c>
      <c r="Q93" s="280">
        <v>0</v>
      </c>
      <c r="R93" s="280">
        <v>0</v>
      </c>
      <c r="S93" s="280">
        <v>0</v>
      </c>
      <c r="T93" s="280">
        <v>0</v>
      </c>
      <c r="U93" s="280">
        <v>0</v>
      </c>
      <c r="V93" s="280">
        <v>0</v>
      </c>
      <c r="W93" s="280">
        <v>0</v>
      </c>
      <c r="X93" s="280">
        <v>0</v>
      </c>
      <c r="Y93" s="280">
        <v>0</v>
      </c>
      <c r="Z93" s="280">
        <v>0</v>
      </c>
      <c r="AA93" s="280">
        <v>0</v>
      </c>
      <c r="AB93" s="280">
        <v>0</v>
      </c>
      <c r="AC93" s="280">
        <v>0</v>
      </c>
      <c r="AD93" s="280">
        <v>0</v>
      </c>
      <c r="AE93" s="280">
        <v>0</v>
      </c>
      <c r="AF93" s="280">
        <v>0</v>
      </c>
      <c r="AG93" s="280">
        <v>0</v>
      </c>
      <c r="AH93" s="280">
        <v>0</v>
      </c>
      <c r="AI93" s="280">
        <v>0</v>
      </c>
      <c r="AJ93" s="280">
        <v>0</v>
      </c>
      <c r="AK93" s="280">
        <v>0</v>
      </c>
      <c r="AL93" s="280">
        <v>0</v>
      </c>
      <c r="AM93" s="280">
        <v>0</v>
      </c>
      <c r="AN93" s="280">
        <v>0</v>
      </c>
      <c r="AO93" s="280">
        <v>0</v>
      </c>
      <c r="AP93" s="280">
        <v>0</v>
      </c>
      <c r="AQ93" s="280">
        <v>0</v>
      </c>
      <c r="AR93" s="280">
        <v>0</v>
      </c>
      <c r="AS93" s="280">
        <v>0</v>
      </c>
      <c r="AT93" s="280">
        <v>0</v>
      </c>
      <c r="AU93" s="280">
        <v>0</v>
      </c>
      <c r="AV93" s="280">
        <v>0</v>
      </c>
      <c r="AW93" s="280">
        <v>0</v>
      </c>
      <c r="AX93" s="280">
        <v>0</v>
      </c>
      <c r="AY93" s="280">
        <v>0</v>
      </c>
      <c r="AZ93" s="280">
        <v>0</v>
      </c>
      <c r="BA93" s="280">
        <v>0</v>
      </c>
      <c r="BB93" s="280">
        <v>0</v>
      </c>
      <c r="BC93" s="280">
        <v>0</v>
      </c>
      <c r="BD93" s="280">
        <v>0</v>
      </c>
      <c r="BE93" s="280">
        <v>0</v>
      </c>
      <c r="BF93" s="280">
        <v>0</v>
      </c>
      <c r="BG93" s="280">
        <v>0</v>
      </c>
      <c r="BH93" s="280">
        <v>0</v>
      </c>
      <c r="BI93" s="280">
        <v>0</v>
      </c>
      <c r="BJ93" s="280">
        <v>0</v>
      </c>
      <c r="BK93" s="280">
        <v>0</v>
      </c>
      <c r="BL93" s="280">
        <v>0</v>
      </c>
      <c r="BM93" s="280">
        <v>0</v>
      </c>
      <c r="BN93" s="280">
        <v>0</v>
      </c>
      <c r="BO93" s="280">
        <v>0</v>
      </c>
      <c r="BP93" s="280">
        <v>0</v>
      </c>
      <c r="BQ93" s="280">
        <v>0</v>
      </c>
      <c r="BR93" s="280">
        <v>0</v>
      </c>
      <c r="BS93" s="280">
        <v>0</v>
      </c>
      <c r="BT93" s="280">
        <v>0</v>
      </c>
      <c r="BU93" s="280">
        <v>0</v>
      </c>
      <c r="BV93" s="280">
        <v>0</v>
      </c>
      <c r="BW93" s="280">
        <v>0</v>
      </c>
      <c r="BX93" s="280">
        <v>0</v>
      </c>
      <c r="BY93" s="280">
        <v>0</v>
      </c>
      <c r="BZ93" s="280">
        <v>0</v>
      </c>
      <c r="CA93" s="280">
        <v>0</v>
      </c>
      <c r="CB93" s="280">
        <v>0</v>
      </c>
      <c r="CC93" s="280">
        <v>0</v>
      </c>
      <c r="CD93" s="280">
        <v>0</v>
      </c>
      <c r="CE93" s="280">
        <v>0</v>
      </c>
      <c r="CF93" s="280">
        <v>0</v>
      </c>
      <c r="CG93" s="280">
        <v>0</v>
      </c>
      <c r="CH93" s="280">
        <v>0</v>
      </c>
      <c r="CI93" s="280">
        <v>0</v>
      </c>
      <c r="CJ93" s="280">
        <v>0</v>
      </c>
      <c r="CK93" s="280">
        <v>0</v>
      </c>
      <c r="CL93" s="280">
        <v>0</v>
      </c>
      <c r="CM93" s="280">
        <v>0</v>
      </c>
      <c r="CN93" s="280">
        <v>0</v>
      </c>
      <c r="CO93" s="280">
        <v>0</v>
      </c>
      <c r="CP93" s="280">
        <v>0</v>
      </c>
      <c r="CQ93" s="280">
        <v>0</v>
      </c>
      <c r="CR93" s="280">
        <v>0</v>
      </c>
      <c r="CS93" s="280">
        <v>0</v>
      </c>
      <c r="CT93" s="280">
        <v>0</v>
      </c>
      <c r="CU93" s="280">
        <v>0</v>
      </c>
      <c r="CV93" s="280">
        <v>0</v>
      </c>
      <c r="CW93" s="280">
        <v>0</v>
      </c>
      <c r="CX93" s="280">
        <v>0</v>
      </c>
      <c r="CY93" s="280">
        <v>0</v>
      </c>
      <c r="CZ93" s="280">
        <v>0</v>
      </c>
      <c r="DA93" s="280">
        <v>0</v>
      </c>
      <c r="DB93" s="280">
        <v>0</v>
      </c>
      <c r="DC93" s="280">
        <v>0</v>
      </c>
      <c r="DE93" s="71">
        <f t="shared" si="47"/>
        <v>0</v>
      </c>
      <c r="DF93" s="71">
        <f t="shared" si="40"/>
        <v>0</v>
      </c>
      <c r="DG93" s="261">
        <f t="shared" si="48"/>
        <v>21</v>
      </c>
    </row>
    <row r="94" spans="1:112" ht="15" customHeight="1">
      <c r="A94" s="210"/>
      <c r="B94" s="262" t="str">
        <f>$B$89&amp;"5."</f>
        <v>G.5.</v>
      </c>
      <c r="C94" s="274" t="s">
        <v>219</v>
      </c>
      <c r="D94" s="263"/>
      <c r="E94" s="334">
        <v>0.21</v>
      </c>
      <c r="F94" s="292">
        <f>H94+NPV(FD,I94:INDEX(I94:DC94,PAL))</f>
        <v>0</v>
      </c>
      <c r="G94" s="279">
        <f>SUMIF($H$5:$DC$5,"&lt;="&amp;PAL,$H94:$DC94)</f>
        <v>0</v>
      </c>
      <c r="H94" s="280">
        <v>0</v>
      </c>
      <c r="I94" s="280">
        <v>0</v>
      </c>
      <c r="J94" s="280">
        <v>0</v>
      </c>
      <c r="K94" s="280">
        <v>0</v>
      </c>
      <c r="L94" s="280">
        <v>0</v>
      </c>
      <c r="M94" s="280">
        <v>0</v>
      </c>
      <c r="N94" s="280">
        <v>0</v>
      </c>
      <c r="O94" s="280">
        <v>0</v>
      </c>
      <c r="P94" s="280">
        <v>0</v>
      </c>
      <c r="Q94" s="280">
        <v>0</v>
      </c>
      <c r="R94" s="280">
        <v>0</v>
      </c>
      <c r="S94" s="280">
        <v>0</v>
      </c>
      <c r="T94" s="280">
        <v>0</v>
      </c>
      <c r="U94" s="280">
        <v>0</v>
      </c>
      <c r="V94" s="280">
        <v>0</v>
      </c>
      <c r="W94" s="280">
        <v>0</v>
      </c>
      <c r="X94" s="280">
        <v>0</v>
      </c>
      <c r="Y94" s="280">
        <v>0</v>
      </c>
      <c r="Z94" s="280">
        <v>0</v>
      </c>
      <c r="AA94" s="280">
        <v>0</v>
      </c>
      <c r="AB94" s="280">
        <v>0</v>
      </c>
      <c r="AC94" s="280">
        <v>0</v>
      </c>
      <c r="AD94" s="280">
        <v>0</v>
      </c>
      <c r="AE94" s="280">
        <v>0</v>
      </c>
      <c r="AF94" s="280">
        <v>0</v>
      </c>
      <c r="AG94" s="280">
        <v>0</v>
      </c>
      <c r="AH94" s="280">
        <v>0</v>
      </c>
      <c r="AI94" s="280">
        <v>0</v>
      </c>
      <c r="AJ94" s="280">
        <v>0</v>
      </c>
      <c r="AK94" s="280">
        <v>0</v>
      </c>
      <c r="AL94" s="280">
        <v>0</v>
      </c>
      <c r="AM94" s="280">
        <v>0</v>
      </c>
      <c r="AN94" s="280">
        <v>0</v>
      </c>
      <c r="AO94" s="280">
        <v>0</v>
      </c>
      <c r="AP94" s="280">
        <v>0</v>
      </c>
      <c r="AQ94" s="280">
        <v>0</v>
      </c>
      <c r="AR94" s="280">
        <v>0</v>
      </c>
      <c r="AS94" s="280">
        <v>0</v>
      </c>
      <c r="AT94" s="280">
        <v>0</v>
      </c>
      <c r="AU94" s="280">
        <v>0</v>
      </c>
      <c r="AV94" s="280">
        <v>0</v>
      </c>
      <c r="AW94" s="280">
        <v>0</v>
      </c>
      <c r="AX94" s="280">
        <v>0</v>
      </c>
      <c r="AY94" s="280">
        <v>0</v>
      </c>
      <c r="AZ94" s="280">
        <v>0</v>
      </c>
      <c r="BA94" s="280">
        <v>0</v>
      </c>
      <c r="BB94" s="280">
        <v>0</v>
      </c>
      <c r="BC94" s="280">
        <v>0</v>
      </c>
      <c r="BD94" s="280">
        <v>0</v>
      </c>
      <c r="BE94" s="280">
        <v>0</v>
      </c>
      <c r="BF94" s="280">
        <v>0</v>
      </c>
      <c r="BG94" s="280">
        <v>0</v>
      </c>
      <c r="BH94" s="280">
        <v>0</v>
      </c>
      <c r="BI94" s="280">
        <v>0</v>
      </c>
      <c r="BJ94" s="280">
        <v>0</v>
      </c>
      <c r="BK94" s="280">
        <v>0</v>
      </c>
      <c r="BL94" s="280">
        <v>0</v>
      </c>
      <c r="BM94" s="280">
        <v>0</v>
      </c>
      <c r="BN94" s="280">
        <v>0</v>
      </c>
      <c r="BO94" s="280">
        <v>0</v>
      </c>
      <c r="BP94" s="280">
        <v>0</v>
      </c>
      <c r="BQ94" s="280">
        <v>0</v>
      </c>
      <c r="BR94" s="280">
        <v>0</v>
      </c>
      <c r="BS94" s="280">
        <v>0</v>
      </c>
      <c r="BT94" s="280">
        <v>0</v>
      </c>
      <c r="BU94" s="280">
        <v>0</v>
      </c>
      <c r="BV94" s="280">
        <v>0</v>
      </c>
      <c r="BW94" s="280">
        <v>0</v>
      </c>
      <c r="BX94" s="280">
        <v>0</v>
      </c>
      <c r="BY94" s="280">
        <v>0</v>
      </c>
      <c r="BZ94" s="280">
        <v>0</v>
      </c>
      <c r="CA94" s="280">
        <v>0</v>
      </c>
      <c r="CB94" s="280">
        <v>0</v>
      </c>
      <c r="CC94" s="280">
        <v>0</v>
      </c>
      <c r="CD94" s="280">
        <v>0</v>
      </c>
      <c r="CE94" s="280">
        <v>0</v>
      </c>
      <c r="CF94" s="280">
        <v>0</v>
      </c>
      <c r="CG94" s="280">
        <v>0</v>
      </c>
      <c r="CH94" s="280">
        <v>0</v>
      </c>
      <c r="CI94" s="280">
        <v>0</v>
      </c>
      <c r="CJ94" s="280">
        <v>0</v>
      </c>
      <c r="CK94" s="280">
        <v>0</v>
      </c>
      <c r="CL94" s="280">
        <v>0</v>
      </c>
      <c r="CM94" s="280">
        <v>0</v>
      </c>
      <c r="CN94" s="280">
        <v>0</v>
      </c>
      <c r="CO94" s="280">
        <v>0</v>
      </c>
      <c r="CP94" s="280">
        <v>0</v>
      </c>
      <c r="CQ94" s="280">
        <v>0</v>
      </c>
      <c r="CR94" s="280">
        <v>0</v>
      </c>
      <c r="CS94" s="280">
        <v>0</v>
      </c>
      <c r="CT94" s="280">
        <v>0</v>
      </c>
      <c r="CU94" s="280">
        <v>0</v>
      </c>
      <c r="CV94" s="280">
        <v>0</v>
      </c>
      <c r="CW94" s="280">
        <v>0</v>
      </c>
      <c r="CX94" s="280">
        <v>0</v>
      </c>
      <c r="CY94" s="280">
        <v>0</v>
      </c>
      <c r="CZ94" s="280">
        <v>0</v>
      </c>
      <c r="DA94" s="280">
        <v>0</v>
      </c>
      <c r="DB94" s="280">
        <v>0</v>
      </c>
      <c r="DC94" s="280">
        <v>0</v>
      </c>
      <c r="DE94" s="71">
        <f t="shared" si="47"/>
        <v>0</v>
      </c>
      <c r="DF94" s="71">
        <f t="shared" si="40"/>
        <v>0</v>
      </c>
      <c r="DG94" s="261">
        <f t="shared" si="48"/>
        <v>21</v>
      </c>
    </row>
    <row r="95" spans="1:112" ht="15" customHeight="1">
      <c r="A95" s="210"/>
      <c r="B95" s="262" t="str">
        <f>$B$89&amp;"6."</f>
        <v>G.6.</v>
      </c>
      <c r="C95" s="274" t="s">
        <v>212</v>
      </c>
      <c r="D95" s="263"/>
      <c r="E95" s="334">
        <v>0.21</v>
      </c>
      <c r="F95" s="292">
        <f>H95+NPV(FD,I95:INDEX(I95:DC95,PAL))</f>
        <v>0</v>
      </c>
      <c r="G95" s="279">
        <f>SUMIF($H$5:$DC$5,"&lt;="&amp;PAL,$H95:$DC95)</f>
        <v>0</v>
      </c>
      <c r="H95" s="280">
        <v>0</v>
      </c>
      <c r="I95" s="280">
        <v>0</v>
      </c>
      <c r="J95" s="280">
        <v>0</v>
      </c>
      <c r="K95" s="280">
        <v>0</v>
      </c>
      <c r="L95" s="280">
        <v>0</v>
      </c>
      <c r="M95" s="280">
        <v>0</v>
      </c>
      <c r="N95" s="280">
        <v>0</v>
      </c>
      <c r="O95" s="280">
        <v>0</v>
      </c>
      <c r="P95" s="280">
        <v>0</v>
      </c>
      <c r="Q95" s="280">
        <v>0</v>
      </c>
      <c r="R95" s="280">
        <v>0</v>
      </c>
      <c r="S95" s="280">
        <v>0</v>
      </c>
      <c r="T95" s="280">
        <v>0</v>
      </c>
      <c r="U95" s="280">
        <v>0</v>
      </c>
      <c r="V95" s="280">
        <v>0</v>
      </c>
      <c r="W95" s="280">
        <v>0</v>
      </c>
      <c r="X95" s="280">
        <v>0</v>
      </c>
      <c r="Y95" s="280">
        <v>0</v>
      </c>
      <c r="Z95" s="280">
        <v>0</v>
      </c>
      <c r="AA95" s="280">
        <v>0</v>
      </c>
      <c r="AB95" s="280">
        <v>0</v>
      </c>
      <c r="AC95" s="280">
        <v>0</v>
      </c>
      <c r="AD95" s="280">
        <v>0</v>
      </c>
      <c r="AE95" s="280">
        <v>0</v>
      </c>
      <c r="AF95" s="280">
        <v>0</v>
      </c>
      <c r="AG95" s="280">
        <v>0</v>
      </c>
      <c r="AH95" s="280">
        <v>0</v>
      </c>
      <c r="AI95" s="280">
        <v>0</v>
      </c>
      <c r="AJ95" s="280">
        <v>0</v>
      </c>
      <c r="AK95" s="280">
        <v>0</v>
      </c>
      <c r="AL95" s="280">
        <v>0</v>
      </c>
      <c r="AM95" s="280">
        <v>0</v>
      </c>
      <c r="AN95" s="280">
        <v>0</v>
      </c>
      <c r="AO95" s="280">
        <v>0</v>
      </c>
      <c r="AP95" s="280">
        <v>0</v>
      </c>
      <c r="AQ95" s="280">
        <v>0</v>
      </c>
      <c r="AR95" s="280">
        <v>0</v>
      </c>
      <c r="AS95" s="280">
        <v>0</v>
      </c>
      <c r="AT95" s="280">
        <v>0</v>
      </c>
      <c r="AU95" s="280">
        <v>0</v>
      </c>
      <c r="AV95" s="280">
        <v>0</v>
      </c>
      <c r="AW95" s="280">
        <v>0</v>
      </c>
      <c r="AX95" s="280">
        <v>0</v>
      </c>
      <c r="AY95" s="280">
        <v>0</v>
      </c>
      <c r="AZ95" s="280">
        <v>0</v>
      </c>
      <c r="BA95" s="280">
        <v>0</v>
      </c>
      <c r="BB95" s="280">
        <v>0</v>
      </c>
      <c r="BC95" s="280">
        <v>0</v>
      </c>
      <c r="BD95" s="280">
        <v>0</v>
      </c>
      <c r="BE95" s="280">
        <v>0</v>
      </c>
      <c r="BF95" s="280">
        <v>0</v>
      </c>
      <c r="BG95" s="280">
        <v>0</v>
      </c>
      <c r="BH95" s="280">
        <v>0</v>
      </c>
      <c r="BI95" s="280">
        <v>0</v>
      </c>
      <c r="BJ95" s="280">
        <v>0</v>
      </c>
      <c r="BK95" s="280">
        <v>0</v>
      </c>
      <c r="BL95" s="280">
        <v>0</v>
      </c>
      <c r="BM95" s="280">
        <v>0</v>
      </c>
      <c r="BN95" s="280">
        <v>0</v>
      </c>
      <c r="BO95" s="280">
        <v>0</v>
      </c>
      <c r="BP95" s="280">
        <v>0</v>
      </c>
      <c r="BQ95" s="280">
        <v>0</v>
      </c>
      <c r="BR95" s="280">
        <v>0</v>
      </c>
      <c r="BS95" s="280">
        <v>0</v>
      </c>
      <c r="BT95" s="280">
        <v>0</v>
      </c>
      <c r="BU95" s="280">
        <v>0</v>
      </c>
      <c r="BV95" s="280">
        <v>0</v>
      </c>
      <c r="BW95" s="280">
        <v>0</v>
      </c>
      <c r="BX95" s="280">
        <v>0</v>
      </c>
      <c r="BY95" s="280">
        <v>0</v>
      </c>
      <c r="BZ95" s="280">
        <v>0</v>
      </c>
      <c r="CA95" s="280">
        <v>0</v>
      </c>
      <c r="CB95" s="280">
        <v>0</v>
      </c>
      <c r="CC95" s="280">
        <v>0</v>
      </c>
      <c r="CD95" s="280">
        <v>0</v>
      </c>
      <c r="CE95" s="280">
        <v>0</v>
      </c>
      <c r="CF95" s="280">
        <v>0</v>
      </c>
      <c r="CG95" s="280">
        <v>0</v>
      </c>
      <c r="CH95" s="280">
        <v>0</v>
      </c>
      <c r="CI95" s="280">
        <v>0</v>
      </c>
      <c r="CJ95" s="280">
        <v>0</v>
      </c>
      <c r="CK95" s="280">
        <v>0</v>
      </c>
      <c r="CL95" s="280">
        <v>0</v>
      </c>
      <c r="CM95" s="280">
        <v>0</v>
      </c>
      <c r="CN95" s="280">
        <v>0</v>
      </c>
      <c r="CO95" s="280">
        <v>0</v>
      </c>
      <c r="CP95" s="280">
        <v>0</v>
      </c>
      <c r="CQ95" s="280">
        <v>0</v>
      </c>
      <c r="CR95" s="280">
        <v>0</v>
      </c>
      <c r="CS95" s="280">
        <v>0</v>
      </c>
      <c r="CT95" s="280">
        <v>0</v>
      </c>
      <c r="CU95" s="280">
        <v>0</v>
      </c>
      <c r="CV95" s="280">
        <v>0</v>
      </c>
      <c r="CW95" s="280">
        <v>0</v>
      </c>
      <c r="CX95" s="280">
        <v>0</v>
      </c>
      <c r="CY95" s="280">
        <v>0</v>
      </c>
      <c r="CZ95" s="280">
        <v>0</v>
      </c>
      <c r="DA95" s="280">
        <v>0</v>
      </c>
      <c r="DB95" s="280">
        <v>0</v>
      </c>
      <c r="DC95" s="280">
        <v>0</v>
      </c>
      <c r="DE95" s="71">
        <f t="shared" si="47"/>
        <v>0</v>
      </c>
      <c r="DF95" s="71">
        <f t="shared" si="40"/>
        <v>0</v>
      </c>
      <c r="DG95" s="261">
        <f t="shared" si="48"/>
        <v>21</v>
      </c>
    </row>
    <row r="96" spans="1:112" ht="15" customHeight="1">
      <c r="A96" s="210"/>
      <c r="B96" s="262" t="str">
        <f>$B$89&amp;"7."</f>
        <v>G.7.</v>
      </c>
      <c r="C96" s="274" t="s">
        <v>214</v>
      </c>
      <c r="D96" s="263"/>
      <c r="E96" s="334">
        <v>0.21</v>
      </c>
      <c r="F96" s="292">
        <f>H96+NPV(FD,I96:INDEX(I96:DC96,PAL))</f>
        <v>0</v>
      </c>
      <c r="G96" s="279">
        <f>SUMIF($H$5:$DC$5,"&lt;="&amp;PAL,$H96:$DC96)</f>
        <v>0</v>
      </c>
      <c r="H96" s="280">
        <v>0</v>
      </c>
      <c r="I96" s="280">
        <v>0</v>
      </c>
      <c r="J96" s="280">
        <v>0</v>
      </c>
      <c r="K96" s="280">
        <v>0</v>
      </c>
      <c r="L96" s="280">
        <v>0</v>
      </c>
      <c r="M96" s="280">
        <v>0</v>
      </c>
      <c r="N96" s="280">
        <v>0</v>
      </c>
      <c r="O96" s="280">
        <v>0</v>
      </c>
      <c r="P96" s="280">
        <v>0</v>
      </c>
      <c r="Q96" s="280">
        <v>0</v>
      </c>
      <c r="R96" s="280">
        <v>0</v>
      </c>
      <c r="S96" s="280">
        <v>0</v>
      </c>
      <c r="T96" s="280">
        <v>0</v>
      </c>
      <c r="U96" s="280">
        <v>0</v>
      </c>
      <c r="V96" s="280">
        <v>0</v>
      </c>
      <c r="W96" s="280">
        <v>0</v>
      </c>
      <c r="X96" s="280">
        <v>0</v>
      </c>
      <c r="Y96" s="280">
        <v>0</v>
      </c>
      <c r="Z96" s="280">
        <v>0</v>
      </c>
      <c r="AA96" s="280">
        <v>0</v>
      </c>
      <c r="AB96" s="280">
        <v>0</v>
      </c>
      <c r="AC96" s="280">
        <v>0</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c r="AU96" s="280">
        <v>0</v>
      </c>
      <c r="AV96" s="280">
        <v>0</v>
      </c>
      <c r="AW96" s="280">
        <v>0</v>
      </c>
      <c r="AX96" s="280">
        <v>0</v>
      </c>
      <c r="AY96" s="280">
        <v>0</v>
      </c>
      <c r="AZ96" s="280">
        <v>0</v>
      </c>
      <c r="BA96" s="280">
        <v>0</v>
      </c>
      <c r="BB96" s="280">
        <v>0</v>
      </c>
      <c r="BC96" s="280">
        <v>0</v>
      </c>
      <c r="BD96" s="280">
        <v>0</v>
      </c>
      <c r="BE96" s="280">
        <v>0</v>
      </c>
      <c r="BF96" s="280">
        <v>0</v>
      </c>
      <c r="BG96" s="280">
        <v>0</v>
      </c>
      <c r="BH96" s="280">
        <v>0</v>
      </c>
      <c r="BI96" s="280">
        <v>0</v>
      </c>
      <c r="BJ96" s="280">
        <v>0</v>
      </c>
      <c r="BK96" s="280">
        <v>0</v>
      </c>
      <c r="BL96" s="280">
        <v>0</v>
      </c>
      <c r="BM96" s="280">
        <v>0</v>
      </c>
      <c r="BN96" s="280">
        <v>0</v>
      </c>
      <c r="BO96" s="280">
        <v>0</v>
      </c>
      <c r="BP96" s="280">
        <v>0</v>
      </c>
      <c r="BQ96" s="280">
        <v>0</v>
      </c>
      <c r="BR96" s="280">
        <v>0</v>
      </c>
      <c r="BS96" s="280">
        <v>0</v>
      </c>
      <c r="BT96" s="280">
        <v>0</v>
      </c>
      <c r="BU96" s="280">
        <v>0</v>
      </c>
      <c r="BV96" s="280">
        <v>0</v>
      </c>
      <c r="BW96" s="280">
        <v>0</v>
      </c>
      <c r="BX96" s="280">
        <v>0</v>
      </c>
      <c r="BY96" s="280">
        <v>0</v>
      </c>
      <c r="BZ96" s="280">
        <v>0</v>
      </c>
      <c r="CA96" s="280">
        <v>0</v>
      </c>
      <c r="CB96" s="280">
        <v>0</v>
      </c>
      <c r="CC96" s="280">
        <v>0</v>
      </c>
      <c r="CD96" s="280">
        <v>0</v>
      </c>
      <c r="CE96" s="280">
        <v>0</v>
      </c>
      <c r="CF96" s="280">
        <v>0</v>
      </c>
      <c r="CG96" s="280">
        <v>0</v>
      </c>
      <c r="CH96" s="280">
        <v>0</v>
      </c>
      <c r="CI96" s="280">
        <v>0</v>
      </c>
      <c r="CJ96" s="280">
        <v>0</v>
      </c>
      <c r="CK96" s="280">
        <v>0</v>
      </c>
      <c r="CL96" s="280">
        <v>0</v>
      </c>
      <c r="CM96" s="280">
        <v>0</v>
      </c>
      <c r="CN96" s="280">
        <v>0</v>
      </c>
      <c r="CO96" s="280">
        <v>0</v>
      </c>
      <c r="CP96" s="280">
        <v>0</v>
      </c>
      <c r="CQ96" s="280">
        <v>0</v>
      </c>
      <c r="CR96" s="280">
        <v>0</v>
      </c>
      <c r="CS96" s="280">
        <v>0</v>
      </c>
      <c r="CT96" s="280">
        <v>0</v>
      </c>
      <c r="CU96" s="280">
        <v>0</v>
      </c>
      <c r="CV96" s="280">
        <v>0</v>
      </c>
      <c r="CW96" s="280">
        <v>0</v>
      </c>
      <c r="CX96" s="280">
        <v>0</v>
      </c>
      <c r="CY96" s="280">
        <v>0</v>
      </c>
      <c r="CZ96" s="280">
        <v>0</v>
      </c>
      <c r="DA96" s="280">
        <v>0</v>
      </c>
      <c r="DB96" s="280">
        <v>0</v>
      </c>
      <c r="DC96" s="280">
        <v>0</v>
      </c>
      <c r="DE96" s="71">
        <f t="shared" si="47"/>
        <v>0</v>
      </c>
      <c r="DF96" s="71">
        <f t="shared" si="40"/>
        <v>0</v>
      </c>
      <c r="DG96" s="261">
        <f t="shared" si="48"/>
        <v>21</v>
      </c>
    </row>
    <row r="97" spans="1:113" ht="15" customHeight="1">
      <c r="A97" s="210"/>
      <c r="B97" s="262" t="str">
        <f>$B$89&amp;"8."</f>
        <v>G.8.</v>
      </c>
      <c r="C97" s="274" t="s">
        <v>216</v>
      </c>
      <c r="D97" s="263"/>
      <c r="E97" s="334">
        <v>0.21</v>
      </c>
      <c r="F97" s="292">
        <f>H97+NPV(FD,I97:INDEX(I97:DC97,PAL))</f>
        <v>0</v>
      </c>
      <c r="G97" s="279">
        <f>SUMIF($H$5:$DC$5,"&lt;="&amp;PAL,$H97:$DC97)</f>
        <v>0</v>
      </c>
      <c r="H97" s="280">
        <v>0</v>
      </c>
      <c r="I97" s="280">
        <v>0</v>
      </c>
      <c r="J97" s="280">
        <v>0</v>
      </c>
      <c r="K97" s="280">
        <v>0</v>
      </c>
      <c r="L97" s="280">
        <v>0</v>
      </c>
      <c r="M97" s="280">
        <v>0</v>
      </c>
      <c r="N97" s="280">
        <v>0</v>
      </c>
      <c r="O97" s="280">
        <v>0</v>
      </c>
      <c r="P97" s="280">
        <v>0</v>
      </c>
      <c r="Q97" s="280">
        <v>0</v>
      </c>
      <c r="R97" s="280">
        <v>0</v>
      </c>
      <c r="S97" s="280">
        <v>0</v>
      </c>
      <c r="T97" s="280">
        <v>0</v>
      </c>
      <c r="U97" s="280">
        <v>0</v>
      </c>
      <c r="V97" s="280">
        <v>0</v>
      </c>
      <c r="W97" s="280">
        <v>0</v>
      </c>
      <c r="X97" s="280">
        <v>0</v>
      </c>
      <c r="Y97" s="280">
        <v>0</v>
      </c>
      <c r="Z97" s="280">
        <v>0</v>
      </c>
      <c r="AA97" s="280">
        <v>0</v>
      </c>
      <c r="AB97" s="280">
        <v>0</v>
      </c>
      <c r="AC97" s="280">
        <v>0</v>
      </c>
      <c r="AD97" s="280">
        <v>0</v>
      </c>
      <c r="AE97" s="280">
        <v>0</v>
      </c>
      <c r="AF97" s="280">
        <v>0</v>
      </c>
      <c r="AG97" s="280">
        <v>0</v>
      </c>
      <c r="AH97" s="280">
        <v>0</v>
      </c>
      <c r="AI97" s="280">
        <v>0</v>
      </c>
      <c r="AJ97" s="280">
        <v>0</v>
      </c>
      <c r="AK97" s="280">
        <v>0</v>
      </c>
      <c r="AL97" s="280">
        <v>0</v>
      </c>
      <c r="AM97" s="280">
        <v>0</v>
      </c>
      <c r="AN97" s="280">
        <v>0</v>
      </c>
      <c r="AO97" s="280">
        <v>0</v>
      </c>
      <c r="AP97" s="280">
        <v>0</v>
      </c>
      <c r="AQ97" s="280">
        <v>0</v>
      </c>
      <c r="AR97" s="280">
        <v>0</v>
      </c>
      <c r="AS97" s="280">
        <v>0</v>
      </c>
      <c r="AT97" s="280">
        <v>0</v>
      </c>
      <c r="AU97" s="280">
        <v>0</v>
      </c>
      <c r="AV97" s="280">
        <v>0</v>
      </c>
      <c r="AW97" s="280">
        <v>0</v>
      </c>
      <c r="AX97" s="280">
        <v>0</v>
      </c>
      <c r="AY97" s="280">
        <v>0</v>
      </c>
      <c r="AZ97" s="280">
        <v>0</v>
      </c>
      <c r="BA97" s="280">
        <v>0</v>
      </c>
      <c r="BB97" s="280">
        <v>0</v>
      </c>
      <c r="BC97" s="280">
        <v>0</v>
      </c>
      <c r="BD97" s="280">
        <v>0</v>
      </c>
      <c r="BE97" s="280">
        <v>0</v>
      </c>
      <c r="BF97" s="280">
        <v>0</v>
      </c>
      <c r="BG97" s="280">
        <v>0</v>
      </c>
      <c r="BH97" s="280">
        <v>0</v>
      </c>
      <c r="BI97" s="280">
        <v>0</v>
      </c>
      <c r="BJ97" s="280">
        <v>0</v>
      </c>
      <c r="BK97" s="280">
        <v>0</v>
      </c>
      <c r="BL97" s="280">
        <v>0</v>
      </c>
      <c r="BM97" s="280">
        <v>0</v>
      </c>
      <c r="BN97" s="280">
        <v>0</v>
      </c>
      <c r="BO97" s="280">
        <v>0</v>
      </c>
      <c r="BP97" s="280">
        <v>0</v>
      </c>
      <c r="BQ97" s="280">
        <v>0</v>
      </c>
      <c r="BR97" s="280">
        <v>0</v>
      </c>
      <c r="BS97" s="280">
        <v>0</v>
      </c>
      <c r="BT97" s="280">
        <v>0</v>
      </c>
      <c r="BU97" s="280">
        <v>0</v>
      </c>
      <c r="BV97" s="280">
        <v>0</v>
      </c>
      <c r="BW97" s="280">
        <v>0</v>
      </c>
      <c r="BX97" s="280">
        <v>0</v>
      </c>
      <c r="BY97" s="280">
        <v>0</v>
      </c>
      <c r="BZ97" s="280">
        <v>0</v>
      </c>
      <c r="CA97" s="280">
        <v>0</v>
      </c>
      <c r="CB97" s="280">
        <v>0</v>
      </c>
      <c r="CC97" s="280">
        <v>0</v>
      </c>
      <c r="CD97" s="280">
        <v>0</v>
      </c>
      <c r="CE97" s="280">
        <v>0</v>
      </c>
      <c r="CF97" s="280">
        <v>0</v>
      </c>
      <c r="CG97" s="280">
        <v>0</v>
      </c>
      <c r="CH97" s="280">
        <v>0</v>
      </c>
      <c r="CI97" s="280">
        <v>0</v>
      </c>
      <c r="CJ97" s="280">
        <v>0</v>
      </c>
      <c r="CK97" s="280">
        <v>0</v>
      </c>
      <c r="CL97" s="280">
        <v>0</v>
      </c>
      <c r="CM97" s="280">
        <v>0</v>
      </c>
      <c r="CN97" s="280">
        <v>0</v>
      </c>
      <c r="CO97" s="280">
        <v>0</v>
      </c>
      <c r="CP97" s="280">
        <v>0</v>
      </c>
      <c r="CQ97" s="280">
        <v>0</v>
      </c>
      <c r="CR97" s="280">
        <v>0</v>
      </c>
      <c r="CS97" s="280">
        <v>0</v>
      </c>
      <c r="CT97" s="280">
        <v>0</v>
      </c>
      <c r="CU97" s="280">
        <v>0</v>
      </c>
      <c r="CV97" s="280">
        <v>0</v>
      </c>
      <c r="CW97" s="280">
        <v>0</v>
      </c>
      <c r="CX97" s="280">
        <v>0</v>
      </c>
      <c r="CY97" s="280">
        <v>0</v>
      </c>
      <c r="CZ97" s="280">
        <v>0</v>
      </c>
      <c r="DA97" s="280">
        <v>0</v>
      </c>
      <c r="DB97" s="280">
        <v>0</v>
      </c>
      <c r="DC97" s="280">
        <v>0</v>
      </c>
      <c r="DE97" s="71">
        <f t="shared" si="47"/>
        <v>0</v>
      </c>
      <c r="DF97" s="71">
        <f t="shared" si="40"/>
        <v>0</v>
      </c>
      <c r="DG97" s="261">
        <f t="shared" si="48"/>
        <v>21</v>
      </c>
    </row>
    <row r="98" spans="1:113" ht="15" customHeight="1">
      <c r="A98" s="210"/>
      <c r="B98" s="262" t="str">
        <f>$B$89&amp;"9."</f>
        <v>G.9.</v>
      </c>
      <c r="C98" s="274" t="s">
        <v>218</v>
      </c>
      <c r="D98" s="263"/>
      <c r="E98" s="334">
        <v>0.21</v>
      </c>
      <c r="F98" s="292">
        <f>H98+NPV(FD,I98:INDEX(I98:DC98,PAL))</f>
        <v>0</v>
      </c>
      <c r="G98" s="279">
        <f>SUMIF($H$5:$DC$5,"&lt;="&amp;PAL,$H98:$DC98)</f>
        <v>0</v>
      </c>
      <c r="H98" s="280">
        <v>0</v>
      </c>
      <c r="I98" s="280">
        <v>0</v>
      </c>
      <c r="J98" s="280">
        <v>0</v>
      </c>
      <c r="K98" s="280">
        <v>0</v>
      </c>
      <c r="L98" s="280">
        <v>0</v>
      </c>
      <c r="M98" s="280">
        <v>0</v>
      </c>
      <c r="N98" s="280">
        <v>0</v>
      </c>
      <c r="O98" s="280">
        <v>0</v>
      </c>
      <c r="P98" s="280">
        <v>0</v>
      </c>
      <c r="Q98" s="280">
        <v>0</v>
      </c>
      <c r="R98" s="280">
        <v>0</v>
      </c>
      <c r="S98" s="280">
        <v>0</v>
      </c>
      <c r="T98" s="280">
        <v>0</v>
      </c>
      <c r="U98" s="280">
        <v>0</v>
      </c>
      <c r="V98" s="280">
        <v>0</v>
      </c>
      <c r="W98" s="280">
        <v>0</v>
      </c>
      <c r="X98" s="280">
        <v>0</v>
      </c>
      <c r="Y98" s="280">
        <v>0</v>
      </c>
      <c r="Z98" s="280">
        <v>0</v>
      </c>
      <c r="AA98" s="280">
        <v>0</v>
      </c>
      <c r="AB98" s="280">
        <v>0</v>
      </c>
      <c r="AC98" s="280">
        <v>0</v>
      </c>
      <c r="AD98" s="280">
        <v>0</v>
      </c>
      <c r="AE98" s="280">
        <v>0</v>
      </c>
      <c r="AF98" s="280">
        <v>0</v>
      </c>
      <c r="AG98" s="280">
        <v>0</v>
      </c>
      <c r="AH98" s="280">
        <v>0</v>
      </c>
      <c r="AI98" s="280">
        <v>0</v>
      </c>
      <c r="AJ98" s="280">
        <v>0</v>
      </c>
      <c r="AK98" s="280">
        <v>0</v>
      </c>
      <c r="AL98" s="280">
        <v>0</v>
      </c>
      <c r="AM98" s="280">
        <v>0</v>
      </c>
      <c r="AN98" s="280">
        <v>0</v>
      </c>
      <c r="AO98" s="280">
        <v>0</v>
      </c>
      <c r="AP98" s="280">
        <v>0</v>
      </c>
      <c r="AQ98" s="280">
        <v>0</v>
      </c>
      <c r="AR98" s="280">
        <v>0</v>
      </c>
      <c r="AS98" s="280">
        <v>0</v>
      </c>
      <c r="AT98" s="280">
        <v>0</v>
      </c>
      <c r="AU98" s="280">
        <v>0</v>
      </c>
      <c r="AV98" s="280">
        <v>0</v>
      </c>
      <c r="AW98" s="280">
        <v>0</v>
      </c>
      <c r="AX98" s="280">
        <v>0</v>
      </c>
      <c r="AY98" s="280">
        <v>0</v>
      </c>
      <c r="AZ98" s="280">
        <v>0</v>
      </c>
      <c r="BA98" s="280">
        <v>0</v>
      </c>
      <c r="BB98" s="280">
        <v>0</v>
      </c>
      <c r="BC98" s="280">
        <v>0</v>
      </c>
      <c r="BD98" s="280">
        <v>0</v>
      </c>
      <c r="BE98" s="280">
        <v>0</v>
      </c>
      <c r="BF98" s="280">
        <v>0</v>
      </c>
      <c r="BG98" s="280">
        <v>0</v>
      </c>
      <c r="BH98" s="280">
        <v>0</v>
      </c>
      <c r="BI98" s="280">
        <v>0</v>
      </c>
      <c r="BJ98" s="280">
        <v>0</v>
      </c>
      <c r="BK98" s="280">
        <v>0</v>
      </c>
      <c r="BL98" s="280">
        <v>0</v>
      </c>
      <c r="BM98" s="280">
        <v>0</v>
      </c>
      <c r="BN98" s="280">
        <v>0</v>
      </c>
      <c r="BO98" s="280">
        <v>0</v>
      </c>
      <c r="BP98" s="280">
        <v>0</v>
      </c>
      <c r="BQ98" s="280">
        <v>0</v>
      </c>
      <c r="BR98" s="280">
        <v>0</v>
      </c>
      <c r="BS98" s="280">
        <v>0</v>
      </c>
      <c r="BT98" s="280">
        <v>0</v>
      </c>
      <c r="BU98" s="280">
        <v>0</v>
      </c>
      <c r="BV98" s="280">
        <v>0</v>
      </c>
      <c r="BW98" s="280">
        <v>0</v>
      </c>
      <c r="BX98" s="280">
        <v>0</v>
      </c>
      <c r="BY98" s="280">
        <v>0</v>
      </c>
      <c r="BZ98" s="280">
        <v>0</v>
      </c>
      <c r="CA98" s="280">
        <v>0</v>
      </c>
      <c r="CB98" s="280">
        <v>0</v>
      </c>
      <c r="CC98" s="280">
        <v>0</v>
      </c>
      <c r="CD98" s="280">
        <v>0</v>
      </c>
      <c r="CE98" s="280">
        <v>0</v>
      </c>
      <c r="CF98" s="280">
        <v>0</v>
      </c>
      <c r="CG98" s="280">
        <v>0</v>
      </c>
      <c r="CH98" s="280">
        <v>0</v>
      </c>
      <c r="CI98" s="280">
        <v>0</v>
      </c>
      <c r="CJ98" s="280">
        <v>0</v>
      </c>
      <c r="CK98" s="280">
        <v>0</v>
      </c>
      <c r="CL98" s="280">
        <v>0</v>
      </c>
      <c r="CM98" s="280">
        <v>0</v>
      </c>
      <c r="CN98" s="280">
        <v>0</v>
      </c>
      <c r="CO98" s="280">
        <v>0</v>
      </c>
      <c r="CP98" s="280">
        <v>0</v>
      </c>
      <c r="CQ98" s="280">
        <v>0</v>
      </c>
      <c r="CR98" s="280">
        <v>0</v>
      </c>
      <c r="CS98" s="280">
        <v>0</v>
      </c>
      <c r="CT98" s="280">
        <v>0</v>
      </c>
      <c r="CU98" s="280">
        <v>0</v>
      </c>
      <c r="CV98" s="280">
        <v>0</v>
      </c>
      <c r="CW98" s="280">
        <v>0</v>
      </c>
      <c r="CX98" s="280">
        <v>0</v>
      </c>
      <c r="CY98" s="280">
        <v>0</v>
      </c>
      <c r="CZ98" s="280">
        <v>0</v>
      </c>
      <c r="DA98" s="280">
        <v>0</v>
      </c>
      <c r="DB98" s="280">
        <v>0</v>
      </c>
      <c r="DC98" s="280">
        <v>0</v>
      </c>
      <c r="DE98" s="71">
        <f t="shared" si="47"/>
        <v>0</v>
      </c>
      <c r="DF98" s="71">
        <f t="shared" si="40"/>
        <v>0</v>
      </c>
      <c r="DG98" s="261">
        <f t="shared" si="48"/>
        <v>21</v>
      </c>
    </row>
    <row r="99" spans="1:113" ht="15" customHeight="1">
      <c r="A99" s="210"/>
      <c r="B99" s="262" t="str">
        <f>$B$89&amp;"10."</f>
        <v>G.10.</v>
      </c>
      <c r="C99" s="274" t="s">
        <v>220</v>
      </c>
      <c r="D99" s="263"/>
      <c r="E99" s="334">
        <v>0.21</v>
      </c>
      <c r="F99" s="292">
        <f>H99+NPV(FD,I99:INDEX(I99:DC99,PAL))</f>
        <v>0</v>
      </c>
      <c r="G99" s="279">
        <f>SUMIF($H$5:$DC$5,"&lt;="&amp;PAL,$H99:$DC99)</f>
        <v>0</v>
      </c>
      <c r="H99" s="280">
        <v>0</v>
      </c>
      <c r="I99" s="280">
        <v>0</v>
      </c>
      <c r="J99" s="280">
        <v>0</v>
      </c>
      <c r="K99" s="280">
        <v>0</v>
      </c>
      <c r="L99" s="280">
        <v>0</v>
      </c>
      <c r="M99" s="280">
        <v>0</v>
      </c>
      <c r="N99" s="280">
        <v>0</v>
      </c>
      <c r="O99" s="280">
        <v>0</v>
      </c>
      <c r="P99" s="280">
        <v>0</v>
      </c>
      <c r="Q99" s="280">
        <v>0</v>
      </c>
      <c r="R99" s="280">
        <v>0</v>
      </c>
      <c r="S99" s="280">
        <v>0</v>
      </c>
      <c r="T99" s="280">
        <v>0</v>
      </c>
      <c r="U99" s="280">
        <v>0</v>
      </c>
      <c r="V99" s="280">
        <v>0</v>
      </c>
      <c r="W99" s="280">
        <v>0</v>
      </c>
      <c r="X99" s="280">
        <v>0</v>
      </c>
      <c r="Y99" s="280">
        <v>0</v>
      </c>
      <c r="Z99" s="280">
        <v>0</v>
      </c>
      <c r="AA99" s="280">
        <v>0</v>
      </c>
      <c r="AB99" s="280">
        <v>0</v>
      </c>
      <c r="AC99" s="280">
        <v>0</v>
      </c>
      <c r="AD99" s="280">
        <v>0</v>
      </c>
      <c r="AE99" s="280">
        <v>0</v>
      </c>
      <c r="AF99" s="280">
        <v>0</v>
      </c>
      <c r="AG99" s="280">
        <v>0</v>
      </c>
      <c r="AH99" s="280">
        <v>0</v>
      </c>
      <c r="AI99" s="280">
        <v>0</v>
      </c>
      <c r="AJ99" s="280">
        <v>0</v>
      </c>
      <c r="AK99" s="280">
        <v>0</v>
      </c>
      <c r="AL99" s="280">
        <v>0</v>
      </c>
      <c r="AM99" s="280">
        <v>0</v>
      </c>
      <c r="AN99" s="280">
        <v>0</v>
      </c>
      <c r="AO99" s="280">
        <v>0</v>
      </c>
      <c r="AP99" s="280">
        <v>0</v>
      </c>
      <c r="AQ99" s="280">
        <v>0</v>
      </c>
      <c r="AR99" s="280">
        <v>0</v>
      </c>
      <c r="AS99" s="280">
        <v>0</v>
      </c>
      <c r="AT99" s="280">
        <v>0</v>
      </c>
      <c r="AU99" s="280">
        <v>0</v>
      </c>
      <c r="AV99" s="280">
        <v>0</v>
      </c>
      <c r="AW99" s="280">
        <v>0</v>
      </c>
      <c r="AX99" s="280">
        <v>0</v>
      </c>
      <c r="AY99" s="280">
        <v>0</v>
      </c>
      <c r="AZ99" s="280">
        <v>0</v>
      </c>
      <c r="BA99" s="280">
        <v>0</v>
      </c>
      <c r="BB99" s="280">
        <v>0</v>
      </c>
      <c r="BC99" s="280">
        <v>0</v>
      </c>
      <c r="BD99" s="280">
        <v>0</v>
      </c>
      <c r="BE99" s="280">
        <v>0</v>
      </c>
      <c r="BF99" s="280">
        <v>0</v>
      </c>
      <c r="BG99" s="280">
        <v>0</v>
      </c>
      <c r="BH99" s="280">
        <v>0</v>
      </c>
      <c r="BI99" s="280">
        <v>0</v>
      </c>
      <c r="BJ99" s="280">
        <v>0</v>
      </c>
      <c r="BK99" s="280">
        <v>0</v>
      </c>
      <c r="BL99" s="280">
        <v>0</v>
      </c>
      <c r="BM99" s="280">
        <v>0</v>
      </c>
      <c r="BN99" s="280">
        <v>0</v>
      </c>
      <c r="BO99" s="280">
        <v>0</v>
      </c>
      <c r="BP99" s="280">
        <v>0</v>
      </c>
      <c r="BQ99" s="280">
        <v>0</v>
      </c>
      <c r="BR99" s="280">
        <v>0</v>
      </c>
      <c r="BS99" s="280">
        <v>0</v>
      </c>
      <c r="BT99" s="280">
        <v>0</v>
      </c>
      <c r="BU99" s="280">
        <v>0</v>
      </c>
      <c r="BV99" s="280">
        <v>0</v>
      </c>
      <c r="BW99" s="280">
        <v>0</v>
      </c>
      <c r="BX99" s="280">
        <v>0</v>
      </c>
      <c r="BY99" s="280">
        <v>0</v>
      </c>
      <c r="BZ99" s="280">
        <v>0</v>
      </c>
      <c r="CA99" s="280">
        <v>0</v>
      </c>
      <c r="CB99" s="280">
        <v>0</v>
      </c>
      <c r="CC99" s="280">
        <v>0</v>
      </c>
      <c r="CD99" s="280">
        <v>0</v>
      </c>
      <c r="CE99" s="280">
        <v>0</v>
      </c>
      <c r="CF99" s="280">
        <v>0</v>
      </c>
      <c r="CG99" s="280">
        <v>0</v>
      </c>
      <c r="CH99" s="280">
        <v>0</v>
      </c>
      <c r="CI99" s="280">
        <v>0</v>
      </c>
      <c r="CJ99" s="280">
        <v>0</v>
      </c>
      <c r="CK99" s="280">
        <v>0</v>
      </c>
      <c r="CL99" s="280">
        <v>0</v>
      </c>
      <c r="CM99" s="280">
        <v>0</v>
      </c>
      <c r="CN99" s="280">
        <v>0</v>
      </c>
      <c r="CO99" s="280">
        <v>0</v>
      </c>
      <c r="CP99" s="280">
        <v>0</v>
      </c>
      <c r="CQ99" s="280">
        <v>0</v>
      </c>
      <c r="CR99" s="280">
        <v>0</v>
      </c>
      <c r="CS99" s="280">
        <v>0</v>
      </c>
      <c r="CT99" s="280">
        <v>0</v>
      </c>
      <c r="CU99" s="280">
        <v>0</v>
      </c>
      <c r="CV99" s="280">
        <v>0</v>
      </c>
      <c r="CW99" s="280">
        <v>0</v>
      </c>
      <c r="CX99" s="280">
        <v>0</v>
      </c>
      <c r="CY99" s="280">
        <v>0</v>
      </c>
      <c r="CZ99" s="280">
        <v>0</v>
      </c>
      <c r="DA99" s="280">
        <v>0</v>
      </c>
      <c r="DB99" s="280">
        <v>0</v>
      </c>
      <c r="DC99" s="280">
        <v>0</v>
      </c>
      <c r="DE99" s="71">
        <f t="shared" si="47"/>
        <v>0</v>
      </c>
      <c r="DF99" s="71">
        <f t="shared" si="40"/>
        <v>0</v>
      </c>
      <c r="DG99" s="261">
        <f t="shared" si="48"/>
        <v>21</v>
      </c>
    </row>
    <row r="100" spans="1:113" ht="17.25" customHeight="1">
      <c r="A100" s="210"/>
      <c r="B100" s="262" t="s">
        <v>38</v>
      </c>
      <c r="C100" s="266" t="s">
        <v>262</v>
      </c>
      <c r="D100" s="263"/>
      <c r="E100" s="328"/>
      <c r="F100" s="17">
        <f>SUM(F101:F110)</f>
        <v>0</v>
      </c>
      <c r="G100" s="279">
        <f>SUMIF($H$5:$DC$5,"&lt;="&amp;PAL,$H100:$DC100)</f>
        <v>0</v>
      </c>
      <c r="H100" s="17">
        <f t="shared" ref="H100:BR100" si="49">SUM(H101:H110)</f>
        <v>0</v>
      </c>
      <c r="I100" s="17">
        <f t="shared" si="49"/>
        <v>0</v>
      </c>
      <c r="J100" s="17">
        <f t="shared" si="49"/>
        <v>0</v>
      </c>
      <c r="K100" s="17">
        <f t="shared" si="49"/>
        <v>0</v>
      </c>
      <c r="L100" s="17">
        <f t="shared" si="49"/>
        <v>0</v>
      </c>
      <c r="M100" s="17">
        <f t="shared" si="49"/>
        <v>0</v>
      </c>
      <c r="N100" s="17">
        <f t="shared" si="49"/>
        <v>0</v>
      </c>
      <c r="O100" s="17">
        <f t="shared" si="49"/>
        <v>0</v>
      </c>
      <c r="P100" s="17">
        <f t="shared" si="49"/>
        <v>0</v>
      </c>
      <c r="Q100" s="17">
        <f t="shared" si="49"/>
        <v>0</v>
      </c>
      <c r="R100" s="17">
        <f t="shared" si="49"/>
        <v>0</v>
      </c>
      <c r="S100" s="17">
        <f t="shared" si="49"/>
        <v>0</v>
      </c>
      <c r="T100" s="17">
        <f t="shared" si="49"/>
        <v>0</v>
      </c>
      <c r="U100" s="17">
        <f t="shared" si="49"/>
        <v>0</v>
      </c>
      <c r="V100" s="17">
        <f t="shared" si="49"/>
        <v>0</v>
      </c>
      <c r="W100" s="17">
        <f t="shared" si="49"/>
        <v>0</v>
      </c>
      <c r="X100" s="17">
        <f t="shared" si="49"/>
        <v>0</v>
      </c>
      <c r="Y100" s="17">
        <f t="shared" si="49"/>
        <v>0</v>
      </c>
      <c r="Z100" s="17">
        <f t="shared" si="49"/>
        <v>0</v>
      </c>
      <c r="AA100" s="17">
        <f t="shared" si="49"/>
        <v>0</v>
      </c>
      <c r="AB100" s="17">
        <f t="shared" si="49"/>
        <v>0</v>
      </c>
      <c r="AC100" s="17">
        <f t="shared" si="49"/>
        <v>0</v>
      </c>
      <c r="AD100" s="17">
        <f t="shared" si="49"/>
        <v>0</v>
      </c>
      <c r="AE100" s="17">
        <f t="shared" si="49"/>
        <v>0</v>
      </c>
      <c r="AF100" s="17">
        <f t="shared" si="49"/>
        <v>0</v>
      </c>
      <c r="AG100" s="17">
        <f t="shared" si="49"/>
        <v>0</v>
      </c>
      <c r="AH100" s="17">
        <f t="shared" si="49"/>
        <v>0</v>
      </c>
      <c r="AI100" s="17">
        <f t="shared" si="49"/>
        <v>0</v>
      </c>
      <c r="AJ100" s="17">
        <f t="shared" si="49"/>
        <v>0</v>
      </c>
      <c r="AK100" s="17">
        <f t="shared" si="49"/>
        <v>0</v>
      </c>
      <c r="AL100" s="17">
        <f t="shared" si="49"/>
        <v>0</v>
      </c>
      <c r="AM100" s="17">
        <f t="shared" si="49"/>
        <v>0</v>
      </c>
      <c r="AN100" s="17">
        <f t="shared" si="49"/>
        <v>0</v>
      </c>
      <c r="AO100" s="17">
        <f t="shared" si="49"/>
        <v>0</v>
      </c>
      <c r="AP100" s="17">
        <f t="shared" si="49"/>
        <v>0</v>
      </c>
      <c r="AQ100" s="17">
        <f t="shared" si="49"/>
        <v>0</v>
      </c>
      <c r="AR100" s="17">
        <f t="shared" si="49"/>
        <v>0</v>
      </c>
      <c r="AS100" s="17">
        <f t="shared" si="49"/>
        <v>0</v>
      </c>
      <c r="AT100" s="17">
        <f t="shared" si="49"/>
        <v>0</v>
      </c>
      <c r="AU100" s="17">
        <f t="shared" si="49"/>
        <v>0</v>
      </c>
      <c r="AV100" s="17">
        <f t="shared" si="49"/>
        <v>0</v>
      </c>
      <c r="AW100" s="17">
        <f t="shared" si="49"/>
        <v>0</v>
      </c>
      <c r="AX100" s="17">
        <f t="shared" si="49"/>
        <v>0</v>
      </c>
      <c r="AY100" s="17">
        <f t="shared" si="49"/>
        <v>0</v>
      </c>
      <c r="AZ100" s="17">
        <f t="shared" si="49"/>
        <v>0</v>
      </c>
      <c r="BA100" s="17">
        <f t="shared" si="49"/>
        <v>0</v>
      </c>
      <c r="BB100" s="17">
        <f t="shared" si="49"/>
        <v>0</v>
      </c>
      <c r="BC100" s="17">
        <f t="shared" si="49"/>
        <v>0</v>
      </c>
      <c r="BD100" s="17">
        <f t="shared" si="49"/>
        <v>0</v>
      </c>
      <c r="BE100" s="17">
        <f t="shared" si="49"/>
        <v>0</v>
      </c>
      <c r="BF100" s="17">
        <f t="shared" si="49"/>
        <v>0</v>
      </c>
      <c r="BG100" s="17">
        <f t="shared" si="49"/>
        <v>0</v>
      </c>
      <c r="BH100" s="17">
        <f t="shared" si="49"/>
        <v>0</v>
      </c>
      <c r="BI100" s="17">
        <f t="shared" si="49"/>
        <v>0</v>
      </c>
      <c r="BJ100" s="17">
        <f t="shared" si="49"/>
        <v>0</v>
      </c>
      <c r="BK100" s="17">
        <f t="shared" si="49"/>
        <v>0</v>
      </c>
      <c r="BL100" s="17">
        <f t="shared" si="49"/>
        <v>0</v>
      </c>
      <c r="BM100" s="17">
        <f t="shared" si="49"/>
        <v>0</v>
      </c>
      <c r="BN100" s="17">
        <f t="shared" si="49"/>
        <v>0</v>
      </c>
      <c r="BO100" s="17">
        <f t="shared" si="49"/>
        <v>0</v>
      </c>
      <c r="BP100" s="17">
        <f t="shared" si="49"/>
        <v>0</v>
      </c>
      <c r="BQ100" s="17">
        <f t="shared" si="49"/>
        <v>0</v>
      </c>
      <c r="BR100" s="17">
        <f t="shared" si="49"/>
        <v>0</v>
      </c>
      <c r="BS100" s="17">
        <f t="shared" ref="BS100:DC100" si="50">SUM(BS101:BS110)</f>
        <v>0</v>
      </c>
      <c r="BT100" s="17">
        <f t="shared" si="50"/>
        <v>0</v>
      </c>
      <c r="BU100" s="17">
        <f t="shared" si="50"/>
        <v>0</v>
      </c>
      <c r="BV100" s="17">
        <f t="shared" si="50"/>
        <v>0</v>
      </c>
      <c r="BW100" s="17">
        <f t="shared" si="50"/>
        <v>0</v>
      </c>
      <c r="BX100" s="17">
        <f t="shared" si="50"/>
        <v>0</v>
      </c>
      <c r="BY100" s="17">
        <f t="shared" si="50"/>
        <v>0</v>
      </c>
      <c r="BZ100" s="17">
        <f t="shared" si="50"/>
        <v>0</v>
      </c>
      <c r="CA100" s="17">
        <f t="shared" si="50"/>
        <v>0</v>
      </c>
      <c r="CB100" s="17">
        <f t="shared" si="50"/>
        <v>0</v>
      </c>
      <c r="CC100" s="17">
        <f t="shared" si="50"/>
        <v>0</v>
      </c>
      <c r="CD100" s="17">
        <f t="shared" si="50"/>
        <v>0</v>
      </c>
      <c r="CE100" s="17">
        <f t="shared" si="50"/>
        <v>0</v>
      </c>
      <c r="CF100" s="17">
        <f t="shared" si="50"/>
        <v>0</v>
      </c>
      <c r="CG100" s="17">
        <f t="shared" si="50"/>
        <v>0</v>
      </c>
      <c r="CH100" s="17">
        <f t="shared" si="50"/>
        <v>0</v>
      </c>
      <c r="CI100" s="17">
        <f t="shared" si="50"/>
        <v>0</v>
      </c>
      <c r="CJ100" s="17">
        <f t="shared" si="50"/>
        <v>0</v>
      </c>
      <c r="CK100" s="17">
        <f t="shared" si="50"/>
        <v>0</v>
      </c>
      <c r="CL100" s="17">
        <f t="shared" si="50"/>
        <v>0</v>
      </c>
      <c r="CM100" s="17">
        <f t="shared" si="50"/>
        <v>0</v>
      </c>
      <c r="CN100" s="17">
        <f t="shared" si="50"/>
        <v>0</v>
      </c>
      <c r="CO100" s="17">
        <f t="shared" si="50"/>
        <v>0</v>
      </c>
      <c r="CP100" s="17">
        <f t="shared" si="50"/>
        <v>0</v>
      </c>
      <c r="CQ100" s="17">
        <f t="shared" si="50"/>
        <v>0</v>
      </c>
      <c r="CR100" s="17">
        <f t="shared" si="50"/>
        <v>0</v>
      </c>
      <c r="CS100" s="17">
        <f t="shared" si="50"/>
        <v>0</v>
      </c>
      <c r="CT100" s="17">
        <f t="shared" si="50"/>
        <v>0</v>
      </c>
      <c r="CU100" s="17">
        <f t="shared" si="50"/>
        <v>0</v>
      </c>
      <c r="CV100" s="17">
        <f t="shared" si="50"/>
        <v>0</v>
      </c>
      <c r="CW100" s="17">
        <f t="shared" si="50"/>
        <v>0</v>
      </c>
      <c r="CX100" s="17">
        <f t="shared" si="50"/>
        <v>0</v>
      </c>
      <c r="CY100" s="17">
        <f t="shared" si="50"/>
        <v>0</v>
      </c>
      <c r="CZ100" s="17">
        <f t="shared" si="50"/>
        <v>0</v>
      </c>
      <c r="DA100" s="17">
        <f t="shared" si="50"/>
        <v>0</v>
      </c>
      <c r="DB100" s="17">
        <f t="shared" si="50"/>
        <v>0</v>
      </c>
      <c r="DC100" s="17">
        <f t="shared" si="50"/>
        <v>0</v>
      </c>
      <c r="DF100" s="71">
        <f t="shared" si="40"/>
        <v>0</v>
      </c>
      <c r="DG100" s="261"/>
    </row>
    <row r="101" spans="1:113" ht="15" customHeight="1">
      <c r="A101" s="210"/>
      <c r="B101" s="262" t="str">
        <f>$B$100&amp;"1."</f>
        <v>H.1.</v>
      </c>
      <c r="C101" s="274" t="s">
        <v>221</v>
      </c>
      <c r="D101" s="263"/>
      <c r="E101" s="316" t="s">
        <v>255</v>
      </c>
      <c r="F101" s="292">
        <f>H101+NPV(FD,I101:INDEX(I101:DC101,PAL))</f>
        <v>0</v>
      </c>
      <c r="G101" s="279">
        <f>SUMIF($H$5:$DC$5,"&lt;="&amp;PAL,$H101:$DC101)</f>
        <v>0</v>
      </c>
      <c r="H101" s="280">
        <v>0</v>
      </c>
      <c r="I101" s="280">
        <v>0</v>
      </c>
      <c r="J101" s="280">
        <v>0</v>
      </c>
      <c r="K101" s="280">
        <v>0</v>
      </c>
      <c r="L101" s="280">
        <v>0</v>
      </c>
      <c r="M101" s="280">
        <v>0</v>
      </c>
      <c r="N101" s="280">
        <v>0</v>
      </c>
      <c r="O101" s="280">
        <v>0</v>
      </c>
      <c r="P101" s="280">
        <v>0</v>
      </c>
      <c r="Q101" s="280">
        <v>0</v>
      </c>
      <c r="R101" s="280">
        <v>0</v>
      </c>
      <c r="S101" s="280">
        <v>0</v>
      </c>
      <c r="T101" s="280">
        <v>0</v>
      </c>
      <c r="U101" s="280">
        <v>0</v>
      </c>
      <c r="V101" s="280">
        <v>0</v>
      </c>
      <c r="W101" s="280">
        <v>0</v>
      </c>
      <c r="X101" s="280">
        <v>0</v>
      </c>
      <c r="Y101" s="280">
        <v>0</v>
      </c>
      <c r="Z101" s="280">
        <v>0</v>
      </c>
      <c r="AA101" s="280">
        <v>0</v>
      </c>
      <c r="AB101" s="280">
        <v>0</v>
      </c>
      <c r="AC101" s="280">
        <v>0</v>
      </c>
      <c r="AD101" s="280">
        <v>0</v>
      </c>
      <c r="AE101" s="280">
        <v>0</v>
      </c>
      <c r="AF101" s="280">
        <v>0</v>
      </c>
      <c r="AG101" s="280">
        <v>0</v>
      </c>
      <c r="AH101" s="280">
        <v>0</v>
      </c>
      <c r="AI101" s="280">
        <v>0</v>
      </c>
      <c r="AJ101" s="280">
        <v>0</v>
      </c>
      <c r="AK101" s="280">
        <v>0</v>
      </c>
      <c r="AL101" s="280">
        <v>0</v>
      </c>
      <c r="AM101" s="280">
        <v>0</v>
      </c>
      <c r="AN101" s="280">
        <v>0</v>
      </c>
      <c r="AO101" s="280">
        <v>0</v>
      </c>
      <c r="AP101" s="280">
        <v>0</v>
      </c>
      <c r="AQ101" s="280">
        <v>0</v>
      </c>
      <c r="AR101" s="280">
        <v>0</v>
      </c>
      <c r="AS101" s="280">
        <v>0</v>
      </c>
      <c r="AT101" s="280">
        <v>0</v>
      </c>
      <c r="AU101" s="280">
        <v>0</v>
      </c>
      <c r="AV101" s="280">
        <v>0</v>
      </c>
      <c r="AW101" s="280">
        <v>0</v>
      </c>
      <c r="AX101" s="280">
        <v>0</v>
      </c>
      <c r="AY101" s="280">
        <v>0</v>
      </c>
      <c r="AZ101" s="280">
        <v>0</v>
      </c>
      <c r="BA101" s="280">
        <v>0</v>
      </c>
      <c r="BB101" s="280">
        <v>0</v>
      </c>
      <c r="BC101" s="280">
        <v>0</v>
      </c>
      <c r="BD101" s="280">
        <v>0</v>
      </c>
      <c r="BE101" s="280">
        <v>0</v>
      </c>
      <c r="BF101" s="280">
        <v>0</v>
      </c>
      <c r="BG101" s="280">
        <v>0</v>
      </c>
      <c r="BH101" s="280">
        <v>0</v>
      </c>
      <c r="BI101" s="280">
        <v>0</v>
      </c>
      <c r="BJ101" s="280">
        <v>0</v>
      </c>
      <c r="BK101" s="280">
        <v>0</v>
      </c>
      <c r="BL101" s="280">
        <v>0</v>
      </c>
      <c r="BM101" s="280">
        <v>0</v>
      </c>
      <c r="BN101" s="280">
        <v>0</v>
      </c>
      <c r="BO101" s="280">
        <v>0</v>
      </c>
      <c r="BP101" s="280">
        <v>0</v>
      </c>
      <c r="BQ101" s="280">
        <v>0</v>
      </c>
      <c r="BR101" s="280">
        <v>0</v>
      </c>
      <c r="BS101" s="280">
        <v>0</v>
      </c>
      <c r="BT101" s="280">
        <v>0</v>
      </c>
      <c r="BU101" s="280">
        <v>0</v>
      </c>
      <c r="BV101" s="280">
        <v>0</v>
      </c>
      <c r="BW101" s="280">
        <v>0</v>
      </c>
      <c r="BX101" s="280">
        <v>0</v>
      </c>
      <c r="BY101" s="280">
        <v>0</v>
      </c>
      <c r="BZ101" s="280">
        <v>0</v>
      </c>
      <c r="CA101" s="280">
        <v>0</v>
      </c>
      <c r="CB101" s="280">
        <v>0</v>
      </c>
      <c r="CC101" s="280">
        <v>0</v>
      </c>
      <c r="CD101" s="280">
        <v>0</v>
      </c>
      <c r="CE101" s="280">
        <v>0</v>
      </c>
      <c r="CF101" s="280">
        <v>0</v>
      </c>
      <c r="CG101" s="280">
        <v>0</v>
      </c>
      <c r="CH101" s="280">
        <v>0</v>
      </c>
      <c r="CI101" s="280">
        <v>0</v>
      </c>
      <c r="CJ101" s="280">
        <v>0</v>
      </c>
      <c r="CK101" s="280">
        <v>0</v>
      </c>
      <c r="CL101" s="280">
        <v>0</v>
      </c>
      <c r="CM101" s="280">
        <v>0</v>
      </c>
      <c r="CN101" s="280">
        <v>0</v>
      </c>
      <c r="CO101" s="280">
        <v>0</v>
      </c>
      <c r="CP101" s="280">
        <v>0</v>
      </c>
      <c r="CQ101" s="280">
        <v>0</v>
      </c>
      <c r="CR101" s="280">
        <v>0</v>
      </c>
      <c r="CS101" s="280">
        <v>0</v>
      </c>
      <c r="CT101" s="280">
        <v>0</v>
      </c>
      <c r="CU101" s="280">
        <v>0</v>
      </c>
      <c r="CV101" s="280">
        <v>0</v>
      </c>
      <c r="CW101" s="280">
        <v>0</v>
      </c>
      <c r="CX101" s="280">
        <v>0</v>
      </c>
      <c r="CY101" s="280">
        <v>0</v>
      </c>
      <c r="CZ101" s="280">
        <v>0</v>
      </c>
      <c r="DA101" s="280">
        <v>0</v>
      </c>
      <c r="DB101" s="280">
        <v>0</v>
      </c>
      <c r="DC101" s="280">
        <v>0</v>
      </c>
      <c r="DE101" s="71">
        <f>COUNTBLANK(H101:DC101)</f>
        <v>0</v>
      </c>
      <c r="DF101" s="71">
        <f t="shared" si="40"/>
        <v>0</v>
      </c>
      <c r="DG101" s="261">
        <f t="shared" si="48"/>
        <v>0</v>
      </c>
    </row>
    <row r="102" spans="1:113" ht="15" customHeight="1">
      <c r="A102" s="210"/>
      <c r="B102" s="262" t="str">
        <f>$B$100&amp;"2."</f>
        <v>H.2.</v>
      </c>
      <c r="C102" s="274" t="s">
        <v>223</v>
      </c>
      <c r="D102" s="263"/>
      <c r="E102" s="316" t="s">
        <v>255</v>
      </c>
      <c r="F102" s="292">
        <f>H102+NPV(FD,I102:INDEX(I102:DC102,PAL))</f>
        <v>0</v>
      </c>
      <c r="G102" s="279">
        <f>SUMIF($H$5:$DC$5,"&lt;="&amp;PAL,$H102:$DC102)</f>
        <v>0</v>
      </c>
      <c r="H102" s="280">
        <v>0</v>
      </c>
      <c r="I102" s="280">
        <v>0</v>
      </c>
      <c r="J102" s="280">
        <v>0</v>
      </c>
      <c r="K102" s="280">
        <v>0</v>
      </c>
      <c r="L102" s="280">
        <v>0</v>
      </c>
      <c r="M102" s="280">
        <v>0</v>
      </c>
      <c r="N102" s="280">
        <v>0</v>
      </c>
      <c r="O102" s="280">
        <v>0</v>
      </c>
      <c r="P102" s="280">
        <v>0</v>
      </c>
      <c r="Q102" s="280">
        <v>0</v>
      </c>
      <c r="R102" s="280">
        <v>0</v>
      </c>
      <c r="S102" s="280">
        <v>0</v>
      </c>
      <c r="T102" s="280">
        <v>0</v>
      </c>
      <c r="U102" s="280">
        <v>0</v>
      </c>
      <c r="V102" s="280">
        <v>0</v>
      </c>
      <c r="W102" s="280">
        <v>0</v>
      </c>
      <c r="X102" s="280">
        <v>0</v>
      </c>
      <c r="Y102" s="280">
        <v>0</v>
      </c>
      <c r="Z102" s="280">
        <v>0</v>
      </c>
      <c r="AA102" s="280">
        <v>0</v>
      </c>
      <c r="AB102" s="280">
        <v>0</v>
      </c>
      <c r="AC102" s="280">
        <v>0</v>
      </c>
      <c r="AD102" s="280">
        <v>0</v>
      </c>
      <c r="AE102" s="280">
        <v>0</v>
      </c>
      <c r="AF102" s="280">
        <v>0</v>
      </c>
      <c r="AG102" s="280">
        <v>0</v>
      </c>
      <c r="AH102" s="280">
        <v>0</v>
      </c>
      <c r="AI102" s="280">
        <v>0</v>
      </c>
      <c r="AJ102" s="280">
        <v>0</v>
      </c>
      <c r="AK102" s="280">
        <v>0</v>
      </c>
      <c r="AL102" s="280">
        <v>0</v>
      </c>
      <c r="AM102" s="280">
        <v>0</v>
      </c>
      <c r="AN102" s="280">
        <v>0</v>
      </c>
      <c r="AO102" s="280">
        <v>0</v>
      </c>
      <c r="AP102" s="280">
        <v>0</v>
      </c>
      <c r="AQ102" s="280">
        <v>0</v>
      </c>
      <c r="AR102" s="280">
        <v>0</v>
      </c>
      <c r="AS102" s="280">
        <v>0</v>
      </c>
      <c r="AT102" s="280">
        <v>0</v>
      </c>
      <c r="AU102" s="280">
        <v>0</v>
      </c>
      <c r="AV102" s="280">
        <v>0</v>
      </c>
      <c r="AW102" s="280">
        <v>0</v>
      </c>
      <c r="AX102" s="280">
        <v>0</v>
      </c>
      <c r="AY102" s="280">
        <v>0</v>
      </c>
      <c r="AZ102" s="280">
        <v>0</v>
      </c>
      <c r="BA102" s="280">
        <v>0</v>
      </c>
      <c r="BB102" s="280">
        <v>0</v>
      </c>
      <c r="BC102" s="280">
        <v>0</v>
      </c>
      <c r="BD102" s="280">
        <v>0</v>
      </c>
      <c r="BE102" s="280">
        <v>0</v>
      </c>
      <c r="BF102" s="280">
        <v>0</v>
      </c>
      <c r="BG102" s="280">
        <v>0</v>
      </c>
      <c r="BH102" s="280">
        <v>0</v>
      </c>
      <c r="BI102" s="280">
        <v>0</v>
      </c>
      <c r="BJ102" s="280">
        <v>0</v>
      </c>
      <c r="BK102" s="280">
        <v>0</v>
      </c>
      <c r="BL102" s="280">
        <v>0</v>
      </c>
      <c r="BM102" s="280">
        <v>0</v>
      </c>
      <c r="BN102" s="280">
        <v>0</v>
      </c>
      <c r="BO102" s="280">
        <v>0</v>
      </c>
      <c r="BP102" s="280">
        <v>0</v>
      </c>
      <c r="BQ102" s="280">
        <v>0</v>
      </c>
      <c r="BR102" s="280">
        <v>0</v>
      </c>
      <c r="BS102" s="280">
        <v>0</v>
      </c>
      <c r="BT102" s="280">
        <v>0</v>
      </c>
      <c r="BU102" s="280">
        <v>0</v>
      </c>
      <c r="BV102" s="280">
        <v>0</v>
      </c>
      <c r="BW102" s="280">
        <v>0</v>
      </c>
      <c r="BX102" s="280">
        <v>0</v>
      </c>
      <c r="BY102" s="280">
        <v>0</v>
      </c>
      <c r="BZ102" s="280">
        <v>0</v>
      </c>
      <c r="CA102" s="280">
        <v>0</v>
      </c>
      <c r="CB102" s="280">
        <v>0</v>
      </c>
      <c r="CC102" s="280">
        <v>0</v>
      </c>
      <c r="CD102" s="280">
        <v>0</v>
      </c>
      <c r="CE102" s="280">
        <v>0</v>
      </c>
      <c r="CF102" s="280">
        <v>0</v>
      </c>
      <c r="CG102" s="280">
        <v>0</v>
      </c>
      <c r="CH102" s="280">
        <v>0</v>
      </c>
      <c r="CI102" s="280">
        <v>0</v>
      </c>
      <c r="CJ102" s="280">
        <v>0</v>
      </c>
      <c r="CK102" s="280">
        <v>0</v>
      </c>
      <c r="CL102" s="280">
        <v>0</v>
      </c>
      <c r="CM102" s="280">
        <v>0</v>
      </c>
      <c r="CN102" s="280">
        <v>0</v>
      </c>
      <c r="CO102" s="280">
        <v>0</v>
      </c>
      <c r="CP102" s="280">
        <v>0</v>
      </c>
      <c r="CQ102" s="280">
        <v>0</v>
      </c>
      <c r="CR102" s="280">
        <v>0</v>
      </c>
      <c r="CS102" s="280">
        <v>0</v>
      </c>
      <c r="CT102" s="280">
        <v>0</v>
      </c>
      <c r="CU102" s="280">
        <v>0</v>
      </c>
      <c r="CV102" s="280">
        <v>0</v>
      </c>
      <c r="CW102" s="280">
        <v>0</v>
      </c>
      <c r="CX102" s="280">
        <v>0</v>
      </c>
      <c r="CY102" s="280">
        <v>0</v>
      </c>
      <c r="CZ102" s="280">
        <v>0</v>
      </c>
      <c r="DA102" s="280">
        <v>0</v>
      </c>
      <c r="DB102" s="280">
        <v>0</v>
      </c>
      <c r="DC102" s="280">
        <v>0</v>
      </c>
      <c r="DE102" s="71">
        <f>COUNTBLANK(H102:DC102)</f>
        <v>0</v>
      </c>
      <c r="DF102" s="71">
        <f t="shared" si="40"/>
        <v>0</v>
      </c>
      <c r="DG102" s="261">
        <f t="shared" si="48"/>
        <v>0</v>
      </c>
    </row>
    <row r="103" spans="1:113" ht="15" customHeight="1">
      <c r="A103" s="210"/>
      <c r="B103" s="262" t="str">
        <f>$B$100&amp;"3."</f>
        <v>H.3.</v>
      </c>
      <c r="C103" s="274" t="s">
        <v>225</v>
      </c>
      <c r="D103" s="263"/>
      <c r="E103" s="316" t="s">
        <v>255</v>
      </c>
      <c r="F103" s="292">
        <f>H103+NPV(FD,I103:INDEX(I103:DC103,PAL))</f>
        <v>0</v>
      </c>
      <c r="G103" s="279">
        <f>SUMIF($H$5:$DC$5,"&lt;="&amp;PAL,$H103:$DC103)</f>
        <v>0</v>
      </c>
      <c r="H103" s="280">
        <v>0</v>
      </c>
      <c r="I103" s="280">
        <v>0</v>
      </c>
      <c r="J103" s="280">
        <v>0</v>
      </c>
      <c r="K103" s="280">
        <v>0</v>
      </c>
      <c r="L103" s="280">
        <v>0</v>
      </c>
      <c r="M103" s="280">
        <v>0</v>
      </c>
      <c r="N103" s="280">
        <v>0</v>
      </c>
      <c r="O103" s="280">
        <v>0</v>
      </c>
      <c r="P103" s="280">
        <v>0</v>
      </c>
      <c r="Q103" s="280">
        <v>0</v>
      </c>
      <c r="R103" s="280">
        <v>0</v>
      </c>
      <c r="S103" s="280">
        <v>0</v>
      </c>
      <c r="T103" s="280">
        <v>0</v>
      </c>
      <c r="U103" s="280">
        <v>0</v>
      </c>
      <c r="V103" s="280">
        <v>0</v>
      </c>
      <c r="W103" s="280">
        <v>0</v>
      </c>
      <c r="X103" s="280">
        <v>0</v>
      </c>
      <c r="Y103" s="280">
        <v>0</v>
      </c>
      <c r="Z103" s="280">
        <v>0</v>
      </c>
      <c r="AA103" s="280">
        <v>0</v>
      </c>
      <c r="AB103" s="280">
        <v>0</v>
      </c>
      <c r="AC103" s="280">
        <v>0</v>
      </c>
      <c r="AD103" s="280">
        <v>0</v>
      </c>
      <c r="AE103" s="280">
        <v>0</v>
      </c>
      <c r="AF103" s="280">
        <v>0</v>
      </c>
      <c r="AG103" s="280">
        <v>0</v>
      </c>
      <c r="AH103" s="280">
        <v>0</v>
      </c>
      <c r="AI103" s="280">
        <v>0</v>
      </c>
      <c r="AJ103" s="280">
        <v>0</v>
      </c>
      <c r="AK103" s="280">
        <v>0</v>
      </c>
      <c r="AL103" s="280">
        <v>0</v>
      </c>
      <c r="AM103" s="280">
        <v>0</v>
      </c>
      <c r="AN103" s="280">
        <v>0</v>
      </c>
      <c r="AO103" s="280">
        <v>0</v>
      </c>
      <c r="AP103" s="280">
        <v>0</v>
      </c>
      <c r="AQ103" s="280">
        <v>0</v>
      </c>
      <c r="AR103" s="280">
        <v>0</v>
      </c>
      <c r="AS103" s="280">
        <v>0</v>
      </c>
      <c r="AT103" s="280">
        <v>0</v>
      </c>
      <c r="AU103" s="280">
        <v>0</v>
      </c>
      <c r="AV103" s="280">
        <v>0</v>
      </c>
      <c r="AW103" s="280">
        <v>0</v>
      </c>
      <c r="AX103" s="280">
        <v>0</v>
      </c>
      <c r="AY103" s="280">
        <v>0</v>
      </c>
      <c r="AZ103" s="280">
        <v>0</v>
      </c>
      <c r="BA103" s="280">
        <v>0</v>
      </c>
      <c r="BB103" s="280">
        <v>0</v>
      </c>
      <c r="BC103" s="280">
        <v>0</v>
      </c>
      <c r="BD103" s="280">
        <v>0</v>
      </c>
      <c r="BE103" s="280">
        <v>0</v>
      </c>
      <c r="BF103" s="280">
        <v>0</v>
      </c>
      <c r="BG103" s="280">
        <v>0</v>
      </c>
      <c r="BH103" s="280">
        <v>0</v>
      </c>
      <c r="BI103" s="280">
        <v>0</v>
      </c>
      <c r="BJ103" s="280">
        <v>0</v>
      </c>
      <c r="BK103" s="280">
        <v>0</v>
      </c>
      <c r="BL103" s="280">
        <v>0</v>
      </c>
      <c r="BM103" s="280">
        <v>0</v>
      </c>
      <c r="BN103" s="280">
        <v>0</v>
      </c>
      <c r="BO103" s="280">
        <v>0</v>
      </c>
      <c r="BP103" s="280">
        <v>0</v>
      </c>
      <c r="BQ103" s="280">
        <v>0</v>
      </c>
      <c r="BR103" s="280">
        <v>0</v>
      </c>
      <c r="BS103" s="280">
        <v>0</v>
      </c>
      <c r="BT103" s="280">
        <v>0</v>
      </c>
      <c r="BU103" s="280">
        <v>0</v>
      </c>
      <c r="BV103" s="280">
        <v>0</v>
      </c>
      <c r="BW103" s="280">
        <v>0</v>
      </c>
      <c r="BX103" s="280">
        <v>0</v>
      </c>
      <c r="BY103" s="280">
        <v>0</v>
      </c>
      <c r="BZ103" s="280">
        <v>0</v>
      </c>
      <c r="CA103" s="280">
        <v>0</v>
      </c>
      <c r="CB103" s="280">
        <v>0</v>
      </c>
      <c r="CC103" s="280">
        <v>0</v>
      </c>
      <c r="CD103" s="280">
        <v>0</v>
      </c>
      <c r="CE103" s="280">
        <v>0</v>
      </c>
      <c r="CF103" s="280">
        <v>0</v>
      </c>
      <c r="CG103" s="280">
        <v>0</v>
      </c>
      <c r="CH103" s="280">
        <v>0</v>
      </c>
      <c r="CI103" s="280">
        <v>0</v>
      </c>
      <c r="CJ103" s="280">
        <v>0</v>
      </c>
      <c r="CK103" s="280">
        <v>0</v>
      </c>
      <c r="CL103" s="280">
        <v>0</v>
      </c>
      <c r="CM103" s="280">
        <v>0</v>
      </c>
      <c r="CN103" s="280">
        <v>0</v>
      </c>
      <c r="CO103" s="280">
        <v>0</v>
      </c>
      <c r="CP103" s="280">
        <v>0</v>
      </c>
      <c r="CQ103" s="280">
        <v>0</v>
      </c>
      <c r="CR103" s="280">
        <v>0</v>
      </c>
      <c r="CS103" s="280">
        <v>0</v>
      </c>
      <c r="CT103" s="280">
        <v>0</v>
      </c>
      <c r="CU103" s="280">
        <v>0</v>
      </c>
      <c r="CV103" s="280">
        <v>0</v>
      </c>
      <c r="CW103" s="280">
        <v>0</v>
      </c>
      <c r="CX103" s="280">
        <v>0</v>
      </c>
      <c r="CY103" s="280">
        <v>0</v>
      </c>
      <c r="CZ103" s="280">
        <v>0</v>
      </c>
      <c r="DA103" s="280">
        <v>0</v>
      </c>
      <c r="DB103" s="280">
        <v>0</v>
      </c>
      <c r="DC103" s="280">
        <v>0</v>
      </c>
      <c r="DE103" s="71">
        <f>COUNTBLANK(H103:DC103)</f>
        <v>0</v>
      </c>
      <c r="DF103" s="71">
        <f t="shared" si="40"/>
        <v>0</v>
      </c>
      <c r="DG103" s="261">
        <f t="shared" si="48"/>
        <v>0</v>
      </c>
    </row>
    <row r="104" spans="1:113" ht="15" customHeight="1">
      <c r="A104" s="210"/>
      <c r="B104" s="262" t="str">
        <f>$B$100&amp;"4."</f>
        <v>H.4.</v>
      </c>
      <c r="C104" s="274" t="s">
        <v>229</v>
      </c>
      <c r="D104" s="263"/>
      <c r="E104" s="316" t="s">
        <v>255</v>
      </c>
      <c r="F104" s="292">
        <f>H104+NPV(FD,I104:INDEX(I104:DC104,PAL))</f>
        <v>0</v>
      </c>
      <c r="G104" s="279">
        <f>SUMIF($H$5:$DC$5,"&lt;="&amp;PAL,$H104:$DC104)</f>
        <v>0</v>
      </c>
      <c r="H104" s="280">
        <v>0</v>
      </c>
      <c r="I104" s="280">
        <v>0</v>
      </c>
      <c r="J104" s="280">
        <v>0</v>
      </c>
      <c r="K104" s="280">
        <v>0</v>
      </c>
      <c r="L104" s="280">
        <v>0</v>
      </c>
      <c r="M104" s="280">
        <v>0</v>
      </c>
      <c r="N104" s="280">
        <v>0</v>
      </c>
      <c r="O104" s="280">
        <v>0</v>
      </c>
      <c r="P104" s="280">
        <v>0</v>
      </c>
      <c r="Q104" s="280">
        <v>0</v>
      </c>
      <c r="R104" s="280">
        <v>0</v>
      </c>
      <c r="S104" s="280">
        <v>0</v>
      </c>
      <c r="T104" s="280">
        <v>0</v>
      </c>
      <c r="U104" s="280">
        <v>0</v>
      </c>
      <c r="V104" s="280">
        <v>0</v>
      </c>
      <c r="W104" s="280">
        <v>0</v>
      </c>
      <c r="X104" s="280">
        <v>0</v>
      </c>
      <c r="Y104" s="280">
        <v>0</v>
      </c>
      <c r="Z104" s="280">
        <v>0</v>
      </c>
      <c r="AA104" s="280">
        <v>0</v>
      </c>
      <c r="AB104" s="280">
        <v>0</v>
      </c>
      <c r="AC104" s="280">
        <v>0</v>
      </c>
      <c r="AD104" s="280">
        <v>0</v>
      </c>
      <c r="AE104" s="280">
        <v>0</v>
      </c>
      <c r="AF104" s="280">
        <v>0</v>
      </c>
      <c r="AG104" s="280">
        <v>0</v>
      </c>
      <c r="AH104" s="280">
        <v>0</v>
      </c>
      <c r="AI104" s="280">
        <v>0</v>
      </c>
      <c r="AJ104" s="280">
        <v>0</v>
      </c>
      <c r="AK104" s="280">
        <v>0</v>
      </c>
      <c r="AL104" s="280">
        <v>0</v>
      </c>
      <c r="AM104" s="280">
        <v>0</v>
      </c>
      <c r="AN104" s="280">
        <v>0</v>
      </c>
      <c r="AO104" s="280">
        <v>0</v>
      </c>
      <c r="AP104" s="280">
        <v>0</v>
      </c>
      <c r="AQ104" s="280">
        <v>0</v>
      </c>
      <c r="AR104" s="280">
        <v>0</v>
      </c>
      <c r="AS104" s="280">
        <v>0</v>
      </c>
      <c r="AT104" s="280">
        <v>0</v>
      </c>
      <c r="AU104" s="280">
        <v>0</v>
      </c>
      <c r="AV104" s="280">
        <v>0</v>
      </c>
      <c r="AW104" s="280">
        <v>0</v>
      </c>
      <c r="AX104" s="280">
        <v>0</v>
      </c>
      <c r="AY104" s="280">
        <v>0</v>
      </c>
      <c r="AZ104" s="280">
        <v>0</v>
      </c>
      <c r="BA104" s="280">
        <v>0</v>
      </c>
      <c r="BB104" s="280">
        <v>0</v>
      </c>
      <c r="BC104" s="280">
        <v>0</v>
      </c>
      <c r="BD104" s="280">
        <v>0</v>
      </c>
      <c r="BE104" s="280">
        <v>0</v>
      </c>
      <c r="BF104" s="280">
        <v>0</v>
      </c>
      <c r="BG104" s="280">
        <v>0</v>
      </c>
      <c r="BH104" s="280">
        <v>0</v>
      </c>
      <c r="BI104" s="280">
        <v>0</v>
      </c>
      <c r="BJ104" s="280">
        <v>0</v>
      </c>
      <c r="BK104" s="280">
        <v>0</v>
      </c>
      <c r="BL104" s="280">
        <v>0</v>
      </c>
      <c r="BM104" s="280">
        <v>0</v>
      </c>
      <c r="BN104" s="280">
        <v>0</v>
      </c>
      <c r="BO104" s="280">
        <v>0</v>
      </c>
      <c r="BP104" s="280">
        <v>0</v>
      </c>
      <c r="BQ104" s="280">
        <v>0</v>
      </c>
      <c r="BR104" s="280">
        <v>0</v>
      </c>
      <c r="BS104" s="280">
        <v>0</v>
      </c>
      <c r="BT104" s="280">
        <v>0</v>
      </c>
      <c r="BU104" s="280">
        <v>0</v>
      </c>
      <c r="BV104" s="280">
        <v>0</v>
      </c>
      <c r="BW104" s="280">
        <v>0</v>
      </c>
      <c r="BX104" s="280">
        <v>0</v>
      </c>
      <c r="BY104" s="280">
        <v>0</v>
      </c>
      <c r="BZ104" s="280">
        <v>0</v>
      </c>
      <c r="CA104" s="280">
        <v>0</v>
      </c>
      <c r="CB104" s="280">
        <v>0</v>
      </c>
      <c r="CC104" s="280">
        <v>0</v>
      </c>
      <c r="CD104" s="280">
        <v>0</v>
      </c>
      <c r="CE104" s="280">
        <v>0</v>
      </c>
      <c r="CF104" s="280">
        <v>0</v>
      </c>
      <c r="CG104" s="280">
        <v>0</v>
      </c>
      <c r="CH104" s="280">
        <v>0</v>
      </c>
      <c r="CI104" s="280">
        <v>0</v>
      </c>
      <c r="CJ104" s="280">
        <v>0</v>
      </c>
      <c r="CK104" s="280">
        <v>0</v>
      </c>
      <c r="CL104" s="280">
        <v>0</v>
      </c>
      <c r="CM104" s="280">
        <v>0</v>
      </c>
      <c r="CN104" s="280">
        <v>0</v>
      </c>
      <c r="CO104" s="280">
        <v>0</v>
      </c>
      <c r="CP104" s="280">
        <v>0</v>
      </c>
      <c r="CQ104" s="280">
        <v>0</v>
      </c>
      <c r="CR104" s="280">
        <v>0</v>
      </c>
      <c r="CS104" s="280">
        <v>0</v>
      </c>
      <c r="CT104" s="280">
        <v>0</v>
      </c>
      <c r="CU104" s="280">
        <v>0</v>
      </c>
      <c r="CV104" s="280">
        <v>0</v>
      </c>
      <c r="CW104" s="280">
        <v>0</v>
      </c>
      <c r="CX104" s="280">
        <v>0</v>
      </c>
      <c r="CY104" s="280">
        <v>0</v>
      </c>
      <c r="CZ104" s="280">
        <v>0</v>
      </c>
      <c r="DA104" s="280">
        <v>0</v>
      </c>
      <c r="DB104" s="280">
        <v>0</v>
      </c>
      <c r="DC104" s="280">
        <v>0</v>
      </c>
      <c r="DE104" s="71">
        <f>COUNTBLANK(H104:DC104)</f>
        <v>0</v>
      </c>
      <c r="DF104" s="71">
        <f t="shared" si="40"/>
        <v>0</v>
      </c>
      <c r="DG104" s="261">
        <f t="shared" si="48"/>
        <v>0</v>
      </c>
    </row>
    <row r="105" spans="1:113" ht="15" customHeight="1">
      <c r="A105" s="210"/>
      <c r="B105" s="262" t="str">
        <f>$B$100&amp;"5."</f>
        <v>H.5.</v>
      </c>
      <c r="C105" s="274" t="s">
        <v>227</v>
      </c>
      <c r="D105" s="263"/>
      <c r="E105" s="316" t="s">
        <v>255</v>
      </c>
      <c r="F105" s="292">
        <f>H105+NPV(FD,I105:INDEX(I105:DC105,PAL))</f>
        <v>0</v>
      </c>
      <c r="G105" s="279">
        <f>SUMIF($H$5:$DC$5,"&lt;="&amp;PAL,$H105:$DC105)</f>
        <v>0</v>
      </c>
      <c r="H105" s="280">
        <v>0</v>
      </c>
      <c r="I105" s="280">
        <v>0</v>
      </c>
      <c r="J105" s="280">
        <v>0</v>
      </c>
      <c r="K105" s="280">
        <v>0</v>
      </c>
      <c r="L105" s="280">
        <v>0</v>
      </c>
      <c r="M105" s="280">
        <v>0</v>
      </c>
      <c r="N105" s="280">
        <v>0</v>
      </c>
      <c r="O105" s="280">
        <v>0</v>
      </c>
      <c r="P105" s="280">
        <v>0</v>
      </c>
      <c r="Q105" s="280">
        <v>0</v>
      </c>
      <c r="R105" s="280">
        <v>0</v>
      </c>
      <c r="S105" s="280">
        <v>0</v>
      </c>
      <c r="T105" s="280">
        <v>0</v>
      </c>
      <c r="U105" s="280">
        <v>0</v>
      </c>
      <c r="V105" s="280">
        <v>0</v>
      </c>
      <c r="W105" s="280">
        <v>0</v>
      </c>
      <c r="X105" s="280">
        <v>0</v>
      </c>
      <c r="Y105" s="280">
        <v>0</v>
      </c>
      <c r="Z105" s="280">
        <v>0</v>
      </c>
      <c r="AA105" s="280">
        <v>0</v>
      </c>
      <c r="AB105" s="280">
        <v>0</v>
      </c>
      <c r="AC105" s="280">
        <v>0</v>
      </c>
      <c r="AD105" s="280">
        <v>0</v>
      </c>
      <c r="AE105" s="280">
        <v>0</v>
      </c>
      <c r="AF105" s="280">
        <v>0</v>
      </c>
      <c r="AG105" s="280">
        <v>0</v>
      </c>
      <c r="AH105" s="280">
        <v>0</v>
      </c>
      <c r="AI105" s="280">
        <v>0</v>
      </c>
      <c r="AJ105" s="280">
        <v>0</v>
      </c>
      <c r="AK105" s="280">
        <v>0</v>
      </c>
      <c r="AL105" s="280">
        <v>0</v>
      </c>
      <c r="AM105" s="280">
        <v>0</v>
      </c>
      <c r="AN105" s="280">
        <v>0</v>
      </c>
      <c r="AO105" s="280">
        <v>0</v>
      </c>
      <c r="AP105" s="280">
        <v>0</v>
      </c>
      <c r="AQ105" s="280">
        <v>0</v>
      </c>
      <c r="AR105" s="280">
        <v>0</v>
      </c>
      <c r="AS105" s="280">
        <v>0</v>
      </c>
      <c r="AT105" s="280">
        <v>0</v>
      </c>
      <c r="AU105" s="280">
        <v>0</v>
      </c>
      <c r="AV105" s="280">
        <v>0</v>
      </c>
      <c r="AW105" s="280">
        <v>0</v>
      </c>
      <c r="AX105" s="280">
        <v>0</v>
      </c>
      <c r="AY105" s="280">
        <v>0</v>
      </c>
      <c r="AZ105" s="280">
        <v>0</v>
      </c>
      <c r="BA105" s="280">
        <v>0</v>
      </c>
      <c r="BB105" s="280">
        <v>0</v>
      </c>
      <c r="BC105" s="280">
        <v>0</v>
      </c>
      <c r="BD105" s="280">
        <v>0</v>
      </c>
      <c r="BE105" s="280">
        <v>0</v>
      </c>
      <c r="BF105" s="280">
        <v>0</v>
      </c>
      <c r="BG105" s="280">
        <v>0</v>
      </c>
      <c r="BH105" s="280">
        <v>0</v>
      </c>
      <c r="BI105" s="280">
        <v>0</v>
      </c>
      <c r="BJ105" s="280">
        <v>0</v>
      </c>
      <c r="BK105" s="280">
        <v>0</v>
      </c>
      <c r="BL105" s="280">
        <v>0</v>
      </c>
      <c r="BM105" s="280">
        <v>0</v>
      </c>
      <c r="BN105" s="280">
        <v>0</v>
      </c>
      <c r="BO105" s="280">
        <v>0</v>
      </c>
      <c r="BP105" s="280">
        <v>0</v>
      </c>
      <c r="BQ105" s="280">
        <v>0</v>
      </c>
      <c r="BR105" s="280">
        <v>0</v>
      </c>
      <c r="BS105" s="280">
        <v>0</v>
      </c>
      <c r="BT105" s="280">
        <v>0</v>
      </c>
      <c r="BU105" s="280">
        <v>0</v>
      </c>
      <c r="BV105" s="280">
        <v>0</v>
      </c>
      <c r="BW105" s="280">
        <v>0</v>
      </c>
      <c r="BX105" s="280">
        <v>0</v>
      </c>
      <c r="BY105" s="280">
        <v>0</v>
      </c>
      <c r="BZ105" s="280">
        <v>0</v>
      </c>
      <c r="CA105" s="280">
        <v>0</v>
      </c>
      <c r="CB105" s="280">
        <v>0</v>
      </c>
      <c r="CC105" s="280">
        <v>0</v>
      </c>
      <c r="CD105" s="280">
        <v>0</v>
      </c>
      <c r="CE105" s="280">
        <v>0</v>
      </c>
      <c r="CF105" s="280">
        <v>0</v>
      </c>
      <c r="CG105" s="280">
        <v>0</v>
      </c>
      <c r="CH105" s="280">
        <v>0</v>
      </c>
      <c r="CI105" s="280">
        <v>0</v>
      </c>
      <c r="CJ105" s="280">
        <v>0</v>
      </c>
      <c r="CK105" s="280">
        <v>0</v>
      </c>
      <c r="CL105" s="280">
        <v>0</v>
      </c>
      <c r="CM105" s="280">
        <v>0</v>
      </c>
      <c r="CN105" s="280">
        <v>0</v>
      </c>
      <c r="CO105" s="280">
        <v>0</v>
      </c>
      <c r="CP105" s="280">
        <v>0</v>
      </c>
      <c r="CQ105" s="280">
        <v>0</v>
      </c>
      <c r="CR105" s="280">
        <v>0</v>
      </c>
      <c r="CS105" s="280">
        <v>0</v>
      </c>
      <c r="CT105" s="280">
        <v>0</v>
      </c>
      <c r="CU105" s="280">
        <v>0</v>
      </c>
      <c r="CV105" s="280">
        <v>0</v>
      </c>
      <c r="CW105" s="280">
        <v>0</v>
      </c>
      <c r="CX105" s="280">
        <v>0</v>
      </c>
      <c r="CY105" s="280">
        <v>0</v>
      </c>
      <c r="CZ105" s="280">
        <v>0</v>
      </c>
      <c r="DA105" s="280">
        <v>0</v>
      </c>
      <c r="DB105" s="280">
        <v>0</v>
      </c>
      <c r="DC105" s="280">
        <v>0</v>
      </c>
      <c r="DE105" s="71">
        <f>COUNTBLANK(H105:DC105)</f>
        <v>0</v>
      </c>
      <c r="DF105" s="71">
        <f t="shared" si="40"/>
        <v>0</v>
      </c>
      <c r="DG105" s="261">
        <f t="shared" si="48"/>
        <v>0</v>
      </c>
    </row>
    <row r="106" spans="1:113" ht="15" customHeight="1">
      <c r="A106" s="210"/>
      <c r="B106" s="262" t="str">
        <f>$B$100&amp;"6."</f>
        <v>H.6.</v>
      </c>
      <c r="C106" s="274" t="s">
        <v>222</v>
      </c>
      <c r="D106" s="125">
        <f>IF(E106="Be PVM",DI106,E106)</f>
        <v>0</v>
      </c>
      <c r="E106" s="316"/>
      <c r="F106" s="292">
        <f>H106+NPV(FD,I106:INDEX(I106:DC106,PAL))</f>
        <v>0</v>
      </c>
      <c r="G106" s="279">
        <f>SUMIF($H$5:$DC$5,"&lt;="&amp;PAL,$H106:$DC106)</f>
        <v>0</v>
      </c>
      <c r="H106" s="280">
        <v>0</v>
      </c>
      <c r="I106" s="280">
        <v>0</v>
      </c>
      <c r="J106" s="280">
        <v>0</v>
      </c>
      <c r="K106" s="280">
        <v>0</v>
      </c>
      <c r="L106" s="280">
        <v>0</v>
      </c>
      <c r="M106" s="280">
        <v>0</v>
      </c>
      <c r="N106" s="280">
        <v>0</v>
      </c>
      <c r="O106" s="280">
        <v>0</v>
      </c>
      <c r="P106" s="280">
        <v>0</v>
      </c>
      <c r="Q106" s="280">
        <v>0</v>
      </c>
      <c r="R106" s="280">
        <v>0</v>
      </c>
      <c r="S106" s="280">
        <v>0</v>
      </c>
      <c r="T106" s="280">
        <v>0</v>
      </c>
      <c r="U106" s="280">
        <v>0</v>
      </c>
      <c r="V106" s="280">
        <v>0</v>
      </c>
      <c r="W106" s="280">
        <v>0</v>
      </c>
      <c r="X106" s="280">
        <v>0</v>
      </c>
      <c r="Y106" s="280">
        <v>0</v>
      </c>
      <c r="Z106" s="280">
        <v>0</v>
      </c>
      <c r="AA106" s="280">
        <v>0</v>
      </c>
      <c r="AB106" s="280">
        <v>0</v>
      </c>
      <c r="AC106" s="280">
        <v>0</v>
      </c>
      <c r="AD106" s="280">
        <v>0</v>
      </c>
      <c r="AE106" s="280">
        <v>0</v>
      </c>
      <c r="AF106" s="280">
        <v>0</v>
      </c>
      <c r="AG106" s="280">
        <v>0</v>
      </c>
      <c r="AH106" s="280">
        <v>0</v>
      </c>
      <c r="AI106" s="280">
        <v>0</v>
      </c>
      <c r="AJ106" s="280">
        <v>0</v>
      </c>
      <c r="AK106" s="280">
        <v>0</v>
      </c>
      <c r="AL106" s="280">
        <v>0</v>
      </c>
      <c r="AM106" s="280">
        <v>0</v>
      </c>
      <c r="AN106" s="280">
        <v>0</v>
      </c>
      <c r="AO106" s="280">
        <v>0</v>
      </c>
      <c r="AP106" s="280">
        <v>0</v>
      </c>
      <c r="AQ106" s="280">
        <v>0</v>
      </c>
      <c r="AR106" s="280">
        <v>0</v>
      </c>
      <c r="AS106" s="280">
        <v>0</v>
      </c>
      <c r="AT106" s="280">
        <v>0</v>
      </c>
      <c r="AU106" s="280">
        <v>0</v>
      </c>
      <c r="AV106" s="280">
        <v>0</v>
      </c>
      <c r="AW106" s="280">
        <v>0</v>
      </c>
      <c r="AX106" s="280">
        <v>0</v>
      </c>
      <c r="AY106" s="280">
        <v>0</v>
      </c>
      <c r="AZ106" s="280">
        <v>0</v>
      </c>
      <c r="BA106" s="280">
        <v>0</v>
      </c>
      <c r="BB106" s="280">
        <v>0</v>
      </c>
      <c r="BC106" s="280">
        <v>0</v>
      </c>
      <c r="BD106" s="280">
        <v>0</v>
      </c>
      <c r="BE106" s="280">
        <v>0</v>
      </c>
      <c r="BF106" s="280">
        <v>0</v>
      </c>
      <c r="BG106" s="280">
        <v>0</v>
      </c>
      <c r="BH106" s="280">
        <v>0</v>
      </c>
      <c r="BI106" s="280">
        <v>0</v>
      </c>
      <c r="BJ106" s="280">
        <v>0</v>
      </c>
      <c r="BK106" s="280">
        <v>0</v>
      </c>
      <c r="BL106" s="280">
        <v>0</v>
      </c>
      <c r="BM106" s="280">
        <v>0</v>
      </c>
      <c r="BN106" s="280">
        <v>0</v>
      </c>
      <c r="BO106" s="280">
        <v>0</v>
      </c>
      <c r="BP106" s="280">
        <v>0</v>
      </c>
      <c r="BQ106" s="280">
        <v>0</v>
      </c>
      <c r="BR106" s="280">
        <v>0</v>
      </c>
      <c r="BS106" s="280">
        <v>0</v>
      </c>
      <c r="BT106" s="280">
        <v>0</v>
      </c>
      <c r="BU106" s="280">
        <v>0</v>
      </c>
      <c r="BV106" s="280">
        <v>0</v>
      </c>
      <c r="BW106" s="280">
        <v>0</v>
      </c>
      <c r="BX106" s="280">
        <v>0</v>
      </c>
      <c r="BY106" s="280">
        <v>0</v>
      </c>
      <c r="BZ106" s="280">
        <v>0</v>
      </c>
      <c r="CA106" s="280">
        <v>0</v>
      </c>
      <c r="CB106" s="280">
        <v>0</v>
      </c>
      <c r="CC106" s="280">
        <v>0</v>
      </c>
      <c r="CD106" s="280">
        <v>0</v>
      </c>
      <c r="CE106" s="280">
        <v>0</v>
      </c>
      <c r="CF106" s="280">
        <v>0</v>
      </c>
      <c r="CG106" s="280">
        <v>0</v>
      </c>
      <c r="CH106" s="280">
        <v>0</v>
      </c>
      <c r="CI106" s="280">
        <v>0</v>
      </c>
      <c r="CJ106" s="280">
        <v>0</v>
      </c>
      <c r="CK106" s="280">
        <v>0</v>
      </c>
      <c r="CL106" s="280">
        <v>0</v>
      </c>
      <c r="CM106" s="280">
        <v>0</v>
      </c>
      <c r="CN106" s="280">
        <v>0</v>
      </c>
      <c r="CO106" s="280">
        <v>0</v>
      </c>
      <c r="CP106" s="280">
        <v>0</v>
      </c>
      <c r="CQ106" s="280">
        <v>0</v>
      </c>
      <c r="CR106" s="280">
        <v>0</v>
      </c>
      <c r="CS106" s="280">
        <v>0</v>
      </c>
      <c r="CT106" s="280">
        <v>0</v>
      </c>
      <c r="CU106" s="280">
        <v>0</v>
      </c>
      <c r="CV106" s="280">
        <v>0</v>
      </c>
      <c r="CW106" s="280">
        <v>0</v>
      </c>
      <c r="CX106" s="280">
        <v>0</v>
      </c>
      <c r="CY106" s="280">
        <v>0</v>
      </c>
      <c r="CZ106" s="280">
        <v>0</v>
      </c>
      <c r="DA106" s="280">
        <v>0</v>
      </c>
      <c r="DB106" s="280">
        <v>0</v>
      </c>
      <c r="DC106" s="280">
        <v>0</v>
      </c>
      <c r="DE106" s="71">
        <f t="shared" si="47"/>
        <v>0</v>
      </c>
      <c r="DF106" s="71">
        <f t="shared" si="40"/>
        <v>0</v>
      </c>
      <c r="DG106" s="261">
        <f t="shared" si="48"/>
        <v>0</v>
      </c>
      <c r="DH106" s="278">
        <v>1</v>
      </c>
    </row>
    <row r="107" spans="1:113" ht="15" customHeight="1">
      <c r="A107" s="210"/>
      <c r="B107" s="262" t="str">
        <f>$B$100&amp;"7."</f>
        <v>H.7.</v>
      </c>
      <c r="C107" s="274" t="s">
        <v>224</v>
      </c>
      <c r="D107" s="125">
        <f>IF(E107="Be PVM",DI107,E107)</f>
        <v>0</v>
      </c>
      <c r="E107" s="316"/>
      <c r="F107" s="292">
        <f>H107+NPV(FD,I107:INDEX(I107:DC107,PAL))</f>
        <v>0</v>
      </c>
      <c r="G107" s="279">
        <f>SUMIF($H$5:$DC$5,"&lt;="&amp;PAL,$H107:$DC107)</f>
        <v>0</v>
      </c>
      <c r="H107" s="280">
        <v>0</v>
      </c>
      <c r="I107" s="280">
        <v>0</v>
      </c>
      <c r="J107" s="280">
        <v>0</v>
      </c>
      <c r="K107" s="280">
        <v>0</v>
      </c>
      <c r="L107" s="280">
        <v>0</v>
      </c>
      <c r="M107" s="280">
        <v>0</v>
      </c>
      <c r="N107" s="280">
        <v>0</v>
      </c>
      <c r="O107" s="280">
        <v>0</v>
      </c>
      <c r="P107" s="280">
        <v>0</v>
      </c>
      <c r="Q107" s="280">
        <v>0</v>
      </c>
      <c r="R107" s="280">
        <v>0</v>
      </c>
      <c r="S107" s="280">
        <v>0</v>
      </c>
      <c r="T107" s="280">
        <v>0</v>
      </c>
      <c r="U107" s="280">
        <v>0</v>
      </c>
      <c r="V107" s="280">
        <v>0</v>
      </c>
      <c r="W107" s="280">
        <v>0</v>
      </c>
      <c r="X107" s="280">
        <v>0</v>
      </c>
      <c r="Y107" s="280">
        <v>0</v>
      </c>
      <c r="Z107" s="280">
        <v>0</v>
      </c>
      <c r="AA107" s="280">
        <v>0</v>
      </c>
      <c r="AB107" s="280">
        <v>0</v>
      </c>
      <c r="AC107" s="280">
        <v>0</v>
      </c>
      <c r="AD107" s="280">
        <v>0</v>
      </c>
      <c r="AE107" s="280">
        <v>0</v>
      </c>
      <c r="AF107" s="280">
        <v>0</v>
      </c>
      <c r="AG107" s="280">
        <v>0</v>
      </c>
      <c r="AH107" s="280">
        <v>0</v>
      </c>
      <c r="AI107" s="280">
        <v>0</v>
      </c>
      <c r="AJ107" s="280">
        <v>0</v>
      </c>
      <c r="AK107" s="280">
        <v>0</v>
      </c>
      <c r="AL107" s="280">
        <v>0</v>
      </c>
      <c r="AM107" s="280">
        <v>0</v>
      </c>
      <c r="AN107" s="280">
        <v>0</v>
      </c>
      <c r="AO107" s="280">
        <v>0</v>
      </c>
      <c r="AP107" s="280">
        <v>0</v>
      </c>
      <c r="AQ107" s="280">
        <v>0</v>
      </c>
      <c r="AR107" s="280">
        <v>0</v>
      </c>
      <c r="AS107" s="280">
        <v>0</v>
      </c>
      <c r="AT107" s="280">
        <v>0</v>
      </c>
      <c r="AU107" s="280">
        <v>0</v>
      </c>
      <c r="AV107" s="280">
        <v>0</v>
      </c>
      <c r="AW107" s="280">
        <v>0</v>
      </c>
      <c r="AX107" s="280">
        <v>0</v>
      </c>
      <c r="AY107" s="280">
        <v>0</v>
      </c>
      <c r="AZ107" s="280">
        <v>0</v>
      </c>
      <c r="BA107" s="280">
        <v>0</v>
      </c>
      <c r="BB107" s="280">
        <v>0</v>
      </c>
      <c r="BC107" s="280">
        <v>0</v>
      </c>
      <c r="BD107" s="280">
        <v>0</v>
      </c>
      <c r="BE107" s="280">
        <v>0</v>
      </c>
      <c r="BF107" s="280">
        <v>0</v>
      </c>
      <c r="BG107" s="280">
        <v>0</v>
      </c>
      <c r="BH107" s="280">
        <v>0</v>
      </c>
      <c r="BI107" s="280">
        <v>0</v>
      </c>
      <c r="BJ107" s="280">
        <v>0</v>
      </c>
      <c r="BK107" s="280">
        <v>0</v>
      </c>
      <c r="BL107" s="280">
        <v>0</v>
      </c>
      <c r="BM107" s="280">
        <v>0</v>
      </c>
      <c r="BN107" s="280">
        <v>0</v>
      </c>
      <c r="BO107" s="280">
        <v>0</v>
      </c>
      <c r="BP107" s="280">
        <v>0</v>
      </c>
      <c r="BQ107" s="280">
        <v>0</v>
      </c>
      <c r="BR107" s="280">
        <v>0</v>
      </c>
      <c r="BS107" s="280">
        <v>0</v>
      </c>
      <c r="BT107" s="280">
        <v>0</v>
      </c>
      <c r="BU107" s="280">
        <v>0</v>
      </c>
      <c r="BV107" s="280">
        <v>0</v>
      </c>
      <c r="BW107" s="280">
        <v>0</v>
      </c>
      <c r="BX107" s="280">
        <v>0</v>
      </c>
      <c r="BY107" s="280">
        <v>0</v>
      </c>
      <c r="BZ107" s="280">
        <v>0</v>
      </c>
      <c r="CA107" s="280">
        <v>0</v>
      </c>
      <c r="CB107" s="280">
        <v>0</v>
      </c>
      <c r="CC107" s="280">
        <v>0</v>
      </c>
      <c r="CD107" s="280">
        <v>0</v>
      </c>
      <c r="CE107" s="280">
        <v>0</v>
      </c>
      <c r="CF107" s="280">
        <v>0</v>
      </c>
      <c r="CG107" s="280">
        <v>0</v>
      </c>
      <c r="CH107" s="280">
        <v>0</v>
      </c>
      <c r="CI107" s="280">
        <v>0</v>
      </c>
      <c r="CJ107" s="280">
        <v>0</v>
      </c>
      <c r="CK107" s="280">
        <v>0</v>
      </c>
      <c r="CL107" s="280">
        <v>0</v>
      </c>
      <c r="CM107" s="280">
        <v>0</v>
      </c>
      <c r="CN107" s="280">
        <v>0</v>
      </c>
      <c r="CO107" s="280">
        <v>0</v>
      </c>
      <c r="CP107" s="280">
        <v>0</v>
      </c>
      <c r="CQ107" s="280">
        <v>0</v>
      </c>
      <c r="CR107" s="280">
        <v>0</v>
      </c>
      <c r="CS107" s="280">
        <v>0</v>
      </c>
      <c r="CT107" s="280">
        <v>0</v>
      </c>
      <c r="CU107" s="280">
        <v>0</v>
      </c>
      <c r="CV107" s="280">
        <v>0</v>
      </c>
      <c r="CW107" s="280">
        <v>0</v>
      </c>
      <c r="CX107" s="280">
        <v>0</v>
      </c>
      <c r="CY107" s="280">
        <v>0</v>
      </c>
      <c r="CZ107" s="280">
        <v>0</v>
      </c>
      <c r="DA107" s="280">
        <v>0</v>
      </c>
      <c r="DB107" s="280">
        <v>0</v>
      </c>
      <c r="DC107" s="280">
        <v>0</v>
      </c>
      <c r="DE107" s="71">
        <f t="shared" si="47"/>
        <v>0</v>
      </c>
      <c r="DF107" s="71">
        <f t="shared" si="40"/>
        <v>0</v>
      </c>
      <c r="DG107" s="261">
        <f t="shared" si="48"/>
        <v>0</v>
      </c>
      <c r="DH107" s="278">
        <v>1</v>
      </c>
    </row>
    <row r="108" spans="1:113" ht="14.4">
      <c r="A108" s="210"/>
      <c r="B108" s="262" t="str">
        <f>$B$100&amp;"8."</f>
        <v>H.8.</v>
      </c>
      <c r="C108" s="274" t="s">
        <v>228</v>
      </c>
      <c r="D108" s="125">
        <f t="shared" ref="D108:D110" si="51">IF(E108="Be PVM",DI108,E108)</f>
        <v>0</v>
      </c>
      <c r="E108" s="316"/>
      <c r="F108" s="292">
        <f>H108+NPV(FD,I108:INDEX(I108:DC108,PAL))</f>
        <v>0</v>
      </c>
      <c r="G108" s="279">
        <f>SUMIF($H$5:$DC$5,"&lt;="&amp;PAL,$H108:$DC108)</f>
        <v>0</v>
      </c>
      <c r="H108" s="280">
        <v>0</v>
      </c>
      <c r="I108" s="280">
        <v>0</v>
      </c>
      <c r="J108" s="280">
        <v>0</v>
      </c>
      <c r="K108" s="280">
        <v>0</v>
      </c>
      <c r="L108" s="280">
        <v>0</v>
      </c>
      <c r="M108" s="280">
        <v>0</v>
      </c>
      <c r="N108" s="280">
        <v>0</v>
      </c>
      <c r="O108" s="280">
        <v>0</v>
      </c>
      <c r="P108" s="280">
        <v>0</v>
      </c>
      <c r="Q108" s="280">
        <v>0</v>
      </c>
      <c r="R108" s="280">
        <v>0</v>
      </c>
      <c r="S108" s="280">
        <v>0</v>
      </c>
      <c r="T108" s="280">
        <v>0</v>
      </c>
      <c r="U108" s="280">
        <v>0</v>
      </c>
      <c r="V108" s="280">
        <v>0</v>
      </c>
      <c r="W108" s="280">
        <v>0</v>
      </c>
      <c r="X108" s="280">
        <v>0</v>
      </c>
      <c r="Y108" s="280">
        <v>0</v>
      </c>
      <c r="Z108" s="280">
        <v>0</v>
      </c>
      <c r="AA108" s="280">
        <v>0</v>
      </c>
      <c r="AB108" s="280">
        <v>0</v>
      </c>
      <c r="AC108" s="280">
        <v>0</v>
      </c>
      <c r="AD108" s="280">
        <v>0</v>
      </c>
      <c r="AE108" s="280">
        <v>0</v>
      </c>
      <c r="AF108" s="280">
        <v>0</v>
      </c>
      <c r="AG108" s="280">
        <v>0</v>
      </c>
      <c r="AH108" s="280">
        <v>0</v>
      </c>
      <c r="AI108" s="280">
        <v>0</v>
      </c>
      <c r="AJ108" s="280">
        <v>0</v>
      </c>
      <c r="AK108" s="280">
        <v>0</v>
      </c>
      <c r="AL108" s="280">
        <v>0</v>
      </c>
      <c r="AM108" s="280">
        <v>0</v>
      </c>
      <c r="AN108" s="280">
        <v>0</v>
      </c>
      <c r="AO108" s="280">
        <v>0</v>
      </c>
      <c r="AP108" s="280">
        <v>0</v>
      </c>
      <c r="AQ108" s="280">
        <v>0</v>
      </c>
      <c r="AR108" s="280">
        <v>0</v>
      </c>
      <c r="AS108" s="280">
        <v>0</v>
      </c>
      <c r="AT108" s="280">
        <v>0</v>
      </c>
      <c r="AU108" s="280">
        <v>0</v>
      </c>
      <c r="AV108" s="280">
        <v>0</v>
      </c>
      <c r="AW108" s="280">
        <v>0</v>
      </c>
      <c r="AX108" s="280">
        <v>0</v>
      </c>
      <c r="AY108" s="280">
        <v>0</v>
      </c>
      <c r="AZ108" s="280">
        <v>0</v>
      </c>
      <c r="BA108" s="280">
        <v>0</v>
      </c>
      <c r="BB108" s="280">
        <v>0</v>
      </c>
      <c r="BC108" s="280">
        <v>0</v>
      </c>
      <c r="BD108" s="280">
        <v>0</v>
      </c>
      <c r="BE108" s="280">
        <v>0</v>
      </c>
      <c r="BF108" s="280">
        <v>0</v>
      </c>
      <c r="BG108" s="280">
        <v>0</v>
      </c>
      <c r="BH108" s="280">
        <v>0</v>
      </c>
      <c r="BI108" s="280">
        <v>0</v>
      </c>
      <c r="BJ108" s="280">
        <v>0</v>
      </c>
      <c r="BK108" s="280">
        <v>0</v>
      </c>
      <c r="BL108" s="280">
        <v>0</v>
      </c>
      <c r="BM108" s="280">
        <v>0</v>
      </c>
      <c r="BN108" s="280">
        <v>0</v>
      </c>
      <c r="BO108" s="280">
        <v>0</v>
      </c>
      <c r="BP108" s="280">
        <v>0</v>
      </c>
      <c r="BQ108" s="280">
        <v>0</v>
      </c>
      <c r="BR108" s="280">
        <v>0</v>
      </c>
      <c r="BS108" s="280">
        <v>0</v>
      </c>
      <c r="BT108" s="280">
        <v>0</v>
      </c>
      <c r="BU108" s="280">
        <v>0</v>
      </c>
      <c r="BV108" s="280">
        <v>0</v>
      </c>
      <c r="BW108" s="280">
        <v>0</v>
      </c>
      <c r="BX108" s="280">
        <v>0</v>
      </c>
      <c r="BY108" s="280">
        <v>0</v>
      </c>
      <c r="BZ108" s="280">
        <v>0</v>
      </c>
      <c r="CA108" s="280">
        <v>0</v>
      </c>
      <c r="CB108" s="280">
        <v>0</v>
      </c>
      <c r="CC108" s="280">
        <v>0</v>
      </c>
      <c r="CD108" s="280">
        <v>0</v>
      </c>
      <c r="CE108" s="280">
        <v>0</v>
      </c>
      <c r="CF108" s="280">
        <v>0</v>
      </c>
      <c r="CG108" s="280">
        <v>0</v>
      </c>
      <c r="CH108" s="280">
        <v>0</v>
      </c>
      <c r="CI108" s="280">
        <v>0</v>
      </c>
      <c r="CJ108" s="280">
        <v>0</v>
      </c>
      <c r="CK108" s="280">
        <v>0</v>
      </c>
      <c r="CL108" s="280">
        <v>0</v>
      </c>
      <c r="CM108" s="280">
        <v>0</v>
      </c>
      <c r="CN108" s="280">
        <v>0</v>
      </c>
      <c r="CO108" s="280">
        <v>0</v>
      </c>
      <c r="CP108" s="280">
        <v>0</v>
      </c>
      <c r="CQ108" s="280">
        <v>0</v>
      </c>
      <c r="CR108" s="280">
        <v>0</v>
      </c>
      <c r="CS108" s="280">
        <v>0</v>
      </c>
      <c r="CT108" s="280">
        <v>0</v>
      </c>
      <c r="CU108" s="280">
        <v>0</v>
      </c>
      <c r="CV108" s="280">
        <v>0</v>
      </c>
      <c r="CW108" s="280">
        <v>0</v>
      </c>
      <c r="CX108" s="280">
        <v>0</v>
      </c>
      <c r="CY108" s="280">
        <v>0</v>
      </c>
      <c r="CZ108" s="280">
        <v>0</v>
      </c>
      <c r="DA108" s="280">
        <v>0</v>
      </c>
      <c r="DB108" s="280">
        <v>0</v>
      </c>
      <c r="DC108" s="280">
        <v>0</v>
      </c>
      <c r="DE108" s="71">
        <f t="shared" si="47"/>
        <v>0</v>
      </c>
      <c r="DF108" s="71">
        <f t="shared" si="40"/>
        <v>0</v>
      </c>
      <c r="DG108" s="261">
        <f t="shared" si="48"/>
        <v>0</v>
      </c>
      <c r="DH108" s="278">
        <v>1</v>
      </c>
      <c r="DI108" s="256">
        <v>0.05</v>
      </c>
    </row>
    <row r="109" spans="1:113" ht="15" customHeight="1">
      <c r="A109" s="210"/>
      <c r="B109" s="262" t="str">
        <f>$B$100&amp;"9."</f>
        <v>H.9.</v>
      </c>
      <c r="C109" s="274" t="s">
        <v>226</v>
      </c>
      <c r="D109" s="125">
        <f t="shared" si="51"/>
        <v>0</v>
      </c>
      <c r="E109" s="316"/>
      <c r="F109" s="292">
        <f>H109+NPV(FD,I109:INDEX(I109:DC109,PAL))</f>
        <v>0</v>
      </c>
      <c r="G109" s="279">
        <f>SUMIF($H$5:$DC$5,"&lt;="&amp;PAL,$H109:$DC109)</f>
        <v>0</v>
      </c>
      <c r="H109" s="280">
        <v>0</v>
      </c>
      <c r="I109" s="280">
        <v>0</v>
      </c>
      <c r="J109" s="280">
        <v>0</v>
      </c>
      <c r="K109" s="280">
        <v>0</v>
      </c>
      <c r="L109" s="280">
        <v>0</v>
      </c>
      <c r="M109" s="280">
        <v>0</v>
      </c>
      <c r="N109" s="280">
        <v>0</v>
      </c>
      <c r="O109" s="280">
        <v>0</v>
      </c>
      <c r="P109" s="280">
        <v>0</v>
      </c>
      <c r="Q109" s="280">
        <v>0</v>
      </c>
      <c r="R109" s="280">
        <v>0</v>
      </c>
      <c r="S109" s="280">
        <v>0</v>
      </c>
      <c r="T109" s="280">
        <v>0</v>
      </c>
      <c r="U109" s="280">
        <v>0</v>
      </c>
      <c r="V109" s="280">
        <v>0</v>
      </c>
      <c r="W109" s="280">
        <v>0</v>
      </c>
      <c r="X109" s="280">
        <v>0</v>
      </c>
      <c r="Y109" s="280">
        <v>0</v>
      </c>
      <c r="Z109" s="280">
        <v>0</v>
      </c>
      <c r="AA109" s="280">
        <v>0</v>
      </c>
      <c r="AB109" s="280">
        <v>0</v>
      </c>
      <c r="AC109" s="280">
        <v>0</v>
      </c>
      <c r="AD109" s="280">
        <v>0</v>
      </c>
      <c r="AE109" s="280">
        <v>0</v>
      </c>
      <c r="AF109" s="280">
        <v>0</v>
      </c>
      <c r="AG109" s="280">
        <v>0</v>
      </c>
      <c r="AH109" s="280">
        <v>0</v>
      </c>
      <c r="AI109" s="280">
        <v>0</v>
      </c>
      <c r="AJ109" s="280">
        <v>0</v>
      </c>
      <c r="AK109" s="280">
        <v>0</v>
      </c>
      <c r="AL109" s="280">
        <v>0</v>
      </c>
      <c r="AM109" s="280">
        <v>0</v>
      </c>
      <c r="AN109" s="280">
        <v>0</v>
      </c>
      <c r="AO109" s="280">
        <v>0</v>
      </c>
      <c r="AP109" s="280">
        <v>0</v>
      </c>
      <c r="AQ109" s="280">
        <v>0</v>
      </c>
      <c r="AR109" s="280">
        <v>0</v>
      </c>
      <c r="AS109" s="280">
        <v>0</v>
      </c>
      <c r="AT109" s="280">
        <v>0</v>
      </c>
      <c r="AU109" s="280">
        <v>0</v>
      </c>
      <c r="AV109" s="280">
        <v>0</v>
      </c>
      <c r="AW109" s="280">
        <v>0</v>
      </c>
      <c r="AX109" s="280">
        <v>0</v>
      </c>
      <c r="AY109" s="280">
        <v>0</v>
      </c>
      <c r="AZ109" s="280">
        <v>0</v>
      </c>
      <c r="BA109" s="280">
        <v>0</v>
      </c>
      <c r="BB109" s="280">
        <v>0</v>
      </c>
      <c r="BC109" s="280">
        <v>0</v>
      </c>
      <c r="BD109" s="280">
        <v>0</v>
      </c>
      <c r="BE109" s="280">
        <v>0</v>
      </c>
      <c r="BF109" s="280">
        <v>0</v>
      </c>
      <c r="BG109" s="280">
        <v>0</v>
      </c>
      <c r="BH109" s="280">
        <v>0</v>
      </c>
      <c r="BI109" s="280">
        <v>0</v>
      </c>
      <c r="BJ109" s="280">
        <v>0</v>
      </c>
      <c r="BK109" s="280">
        <v>0</v>
      </c>
      <c r="BL109" s="280">
        <v>0</v>
      </c>
      <c r="BM109" s="280">
        <v>0</v>
      </c>
      <c r="BN109" s="280">
        <v>0</v>
      </c>
      <c r="BO109" s="280">
        <v>0</v>
      </c>
      <c r="BP109" s="280">
        <v>0</v>
      </c>
      <c r="BQ109" s="280">
        <v>0</v>
      </c>
      <c r="BR109" s="280">
        <v>0</v>
      </c>
      <c r="BS109" s="280">
        <v>0</v>
      </c>
      <c r="BT109" s="280">
        <v>0</v>
      </c>
      <c r="BU109" s="280">
        <v>0</v>
      </c>
      <c r="BV109" s="280">
        <v>0</v>
      </c>
      <c r="BW109" s="280">
        <v>0</v>
      </c>
      <c r="BX109" s="280">
        <v>0</v>
      </c>
      <c r="BY109" s="280">
        <v>0</v>
      </c>
      <c r="BZ109" s="280">
        <v>0</v>
      </c>
      <c r="CA109" s="280">
        <v>0</v>
      </c>
      <c r="CB109" s="280">
        <v>0</v>
      </c>
      <c r="CC109" s="280">
        <v>0</v>
      </c>
      <c r="CD109" s="280">
        <v>0</v>
      </c>
      <c r="CE109" s="280">
        <v>0</v>
      </c>
      <c r="CF109" s="280">
        <v>0</v>
      </c>
      <c r="CG109" s="280">
        <v>0</v>
      </c>
      <c r="CH109" s="280">
        <v>0</v>
      </c>
      <c r="CI109" s="280">
        <v>0</v>
      </c>
      <c r="CJ109" s="280">
        <v>0</v>
      </c>
      <c r="CK109" s="280">
        <v>0</v>
      </c>
      <c r="CL109" s="280">
        <v>0</v>
      </c>
      <c r="CM109" s="280">
        <v>0</v>
      </c>
      <c r="CN109" s="280">
        <v>0</v>
      </c>
      <c r="CO109" s="280">
        <v>0</v>
      </c>
      <c r="CP109" s="280">
        <v>0</v>
      </c>
      <c r="CQ109" s="280">
        <v>0</v>
      </c>
      <c r="CR109" s="280">
        <v>0</v>
      </c>
      <c r="CS109" s="280">
        <v>0</v>
      </c>
      <c r="CT109" s="280">
        <v>0</v>
      </c>
      <c r="CU109" s="280">
        <v>0</v>
      </c>
      <c r="CV109" s="280">
        <v>0</v>
      </c>
      <c r="CW109" s="280">
        <v>0</v>
      </c>
      <c r="CX109" s="280">
        <v>0</v>
      </c>
      <c r="CY109" s="280">
        <v>0</v>
      </c>
      <c r="CZ109" s="280">
        <v>0</v>
      </c>
      <c r="DA109" s="280">
        <v>0</v>
      </c>
      <c r="DB109" s="280">
        <v>0</v>
      </c>
      <c r="DC109" s="280">
        <v>0</v>
      </c>
      <c r="DE109" s="71">
        <f t="shared" si="47"/>
        <v>0</v>
      </c>
      <c r="DF109" s="71">
        <f t="shared" si="40"/>
        <v>0</v>
      </c>
      <c r="DG109" s="261">
        <f t="shared" si="48"/>
        <v>0</v>
      </c>
    </row>
    <row r="110" spans="1:113" ht="15" customHeight="1">
      <c r="A110" s="210"/>
      <c r="B110" s="262" t="str">
        <f>$B$100&amp;"10."</f>
        <v>H.10.</v>
      </c>
      <c r="C110" s="274" t="s">
        <v>230</v>
      </c>
      <c r="D110" s="125">
        <f t="shared" si="51"/>
        <v>0</v>
      </c>
      <c r="E110" s="316"/>
      <c r="F110" s="292">
        <f>H110+NPV(FD,I110:INDEX(I110:DC110,PAL))</f>
        <v>0</v>
      </c>
      <c r="G110" s="279">
        <f>SUMIF($H$5:$DC$5,"&lt;="&amp;PAL,$H110:$DC110)</f>
        <v>0</v>
      </c>
      <c r="H110" s="280">
        <v>0</v>
      </c>
      <c r="I110" s="280">
        <v>0</v>
      </c>
      <c r="J110" s="280">
        <v>0</v>
      </c>
      <c r="K110" s="280">
        <v>0</v>
      </c>
      <c r="L110" s="280">
        <v>0</v>
      </c>
      <c r="M110" s="280">
        <v>0</v>
      </c>
      <c r="N110" s="280">
        <v>0</v>
      </c>
      <c r="O110" s="280">
        <v>0</v>
      </c>
      <c r="P110" s="280">
        <v>0</v>
      </c>
      <c r="Q110" s="280">
        <v>0</v>
      </c>
      <c r="R110" s="280">
        <v>0</v>
      </c>
      <c r="S110" s="280">
        <v>0</v>
      </c>
      <c r="T110" s="280">
        <v>0</v>
      </c>
      <c r="U110" s="280">
        <v>0</v>
      </c>
      <c r="V110" s="280">
        <v>0</v>
      </c>
      <c r="W110" s="280">
        <v>0</v>
      </c>
      <c r="X110" s="280">
        <v>0</v>
      </c>
      <c r="Y110" s="280">
        <v>0</v>
      </c>
      <c r="Z110" s="280">
        <v>0</v>
      </c>
      <c r="AA110" s="280">
        <v>0</v>
      </c>
      <c r="AB110" s="280">
        <v>0</v>
      </c>
      <c r="AC110" s="280">
        <v>0</v>
      </c>
      <c r="AD110" s="280">
        <v>0</v>
      </c>
      <c r="AE110" s="280">
        <v>0</v>
      </c>
      <c r="AF110" s="280">
        <v>0</v>
      </c>
      <c r="AG110" s="280">
        <v>0</v>
      </c>
      <c r="AH110" s="280">
        <v>0</v>
      </c>
      <c r="AI110" s="280">
        <v>0</v>
      </c>
      <c r="AJ110" s="280">
        <v>0</v>
      </c>
      <c r="AK110" s="280">
        <v>0</v>
      </c>
      <c r="AL110" s="280">
        <v>0</v>
      </c>
      <c r="AM110" s="280">
        <v>0</v>
      </c>
      <c r="AN110" s="280">
        <v>0</v>
      </c>
      <c r="AO110" s="280">
        <v>0</v>
      </c>
      <c r="AP110" s="280">
        <v>0</v>
      </c>
      <c r="AQ110" s="280">
        <v>0</v>
      </c>
      <c r="AR110" s="280">
        <v>0</v>
      </c>
      <c r="AS110" s="280">
        <v>0</v>
      </c>
      <c r="AT110" s="280">
        <v>0</v>
      </c>
      <c r="AU110" s="280">
        <v>0</v>
      </c>
      <c r="AV110" s="280">
        <v>0</v>
      </c>
      <c r="AW110" s="280">
        <v>0</v>
      </c>
      <c r="AX110" s="280">
        <v>0</v>
      </c>
      <c r="AY110" s="280">
        <v>0</v>
      </c>
      <c r="AZ110" s="280">
        <v>0</v>
      </c>
      <c r="BA110" s="280">
        <v>0</v>
      </c>
      <c r="BB110" s="280">
        <v>0</v>
      </c>
      <c r="BC110" s="280">
        <v>0</v>
      </c>
      <c r="BD110" s="280">
        <v>0</v>
      </c>
      <c r="BE110" s="280">
        <v>0</v>
      </c>
      <c r="BF110" s="280">
        <v>0</v>
      </c>
      <c r="BG110" s="280">
        <v>0</v>
      </c>
      <c r="BH110" s="280">
        <v>0</v>
      </c>
      <c r="BI110" s="280">
        <v>0</v>
      </c>
      <c r="BJ110" s="280">
        <v>0</v>
      </c>
      <c r="BK110" s="280">
        <v>0</v>
      </c>
      <c r="BL110" s="280">
        <v>0</v>
      </c>
      <c r="BM110" s="280">
        <v>0</v>
      </c>
      <c r="BN110" s="280">
        <v>0</v>
      </c>
      <c r="BO110" s="280">
        <v>0</v>
      </c>
      <c r="BP110" s="280">
        <v>0</v>
      </c>
      <c r="BQ110" s="280">
        <v>0</v>
      </c>
      <c r="BR110" s="280">
        <v>0</v>
      </c>
      <c r="BS110" s="280">
        <v>0</v>
      </c>
      <c r="BT110" s="280">
        <v>0</v>
      </c>
      <c r="BU110" s="280">
        <v>0</v>
      </c>
      <c r="BV110" s="280">
        <v>0</v>
      </c>
      <c r="BW110" s="280">
        <v>0</v>
      </c>
      <c r="BX110" s="280">
        <v>0</v>
      </c>
      <c r="BY110" s="280">
        <v>0</v>
      </c>
      <c r="BZ110" s="280">
        <v>0</v>
      </c>
      <c r="CA110" s="280">
        <v>0</v>
      </c>
      <c r="CB110" s="280">
        <v>0</v>
      </c>
      <c r="CC110" s="280">
        <v>0</v>
      </c>
      <c r="CD110" s="280">
        <v>0</v>
      </c>
      <c r="CE110" s="280">
        <v>0</v>
      </c>
      <c r="CF110" s="280">
        <v>0</v>
      </c>
      <c r="CG110" s="280">
        <v>0</v>
      </c>
      <c r="CH110" s="280">
        <v>0</v>
      </c>
      <c r="CI110" s="280">
        <v>0</v>
      </c>
      <c r="CJ110" s="280">
        <v>0</v>
      </c>
      <c r="CK110" s="280">
        <v>0</v>
      </c>
      <c r="CL110" s="280">
        <v>0</v>
      </c>
      <c r="CM110" s="280">
        <v>0</v>
      </c>
      <c r="CN110" s="280">
        <v>0</v>
      </c>
      <c r="CO110" s="280">
        <v>0</v>
      </c>
      <c r="CP110" s="280">
        <v>0</v>
      </c>
      <c r="CQ110" s="280">
        <v>0</v>
      </c>
      <c r="CR110" s="280">
        <v>0</v>
      </c>
      <c r="CS110" s="280">
        <v>0</v>
      </c>
      <c r="CT110" s="280">
        <v>0</v>
      </c>
      <c r="CU110" s="280">
        <v>0</v>
      </c>
      <c r="CV110" s="280">
        <v>0</v>
      </c>
      <c r="CW110" s="280">
        <v>0</v>
      </c>
      <c r="CX110" s="280">
        <v>0</v>
      </c>
      <c r="CY110" s="280">
        <v>0</v>
      </c>
      <c r="CZ110" s="280">
        <v>0</v>
      </c>
      <c r="DA110" s="280">
        <v>0</v>
      </c>
      <c r="DB110" s="280">
        <v>0</v>
      </c>
      <c r="DC110" s="280">
        <v>0</v>
      </c>
      <c r="DE110" s="71">
        <f t="shared" si="47"/>
        <v>0</v>
      </c>
      <c r="DF110" s="71">
        <f t="shared" si="40"/>
        <v>0</v>
      </c>
      <c r="DG110" s="261">
        <f t="shared" si="48"/>
        <v>0</v>
      </c>
    </row>
    <row r="111" spans="1:113" ht="14.4">
      <c r="A111" s="210"/>
      <c r="B111" s="262" t="s">
        <v>149</v>
      </c>
      <c r="C111" s="268" t="s">
        <v>258</v>
      </c>
      <c r="D111" s="8"/>
      <c r="E111" s="331"/>
      <c r="F111" s="292">
        <f>H111+NPV(FD,I111:INDEX(I111:DC111,PAL))</f>
        <v>0</v>
      </c>
      <c r="G111" s="279">
        <f>SUMIF($H$5:$DC$5,"&lt;="&amp;PAL,$H111:$DC111)</f>
        <v>0</v>
      </c>
      <c r="H111" s="280">
        <v>0</v>
      </c>
      <c r="I111" s="280">
        <v>0</v>
      </c>
      <c r="J111" s="280">
        <v>0</v>
      </c>
      <c r="K111" s="280">
        <v>0</v>
      </c>
      <c r="L111" s="280">
        <v>0</v>
      </c>
      <c r="M111" s="280">
        <v>0</v>
      </c>
      <c r="N111" s="280">
        <v>0</v>
      </c>
      <c r="O111" s="280">
        <v>0</v>
      </c>
      <c r="P111" s="280">
        <v>0</v>
      </c>
      <c r="Q111" s="280">
        <v>0</v>
      </c>
      <c r="R111" s="280">
        <v>0</v>
      </c>
      <c r="S111" s="280">
        <v>0</v>
      </c>
      <c r="T111" s="280">
        <v>0</v>
      </c>
      <c r="U111" s="280">
        <v>0</v>
      </c>
      <c r="V111" s="280">
        <v>0</v>
      </c>
      <c r="W111" s="280">
        <v>0</v>
      </c>
      <c r="X111" s="280">
        <v>0</v>
      </c>
      <c r="Y111" s="280">
        <v>0</v>
      </c>
      <c r="Z111" s="280">
        <v>0</v>
      </c>
      <c r="AA111" s="280">
        <v>0</v>
      </c>
      <c r="AB111" s="280">
        <v>0</v>
      </c>
      <c r="AC111" s="280">
        <v>0</v>
      </c>
      <c r="AD111" s="280">
        <v>0</v>
      </c>
      <c r="AE111" s="280">
        <v>0</v>
      </c>
      <c r="AF111" s="280">
        <v>0</v>
      </c>
      <c r="AG111" s="280">
        <v>0</v>
      </c>
      <c r="AH111" s="280">
        <v>0</v>
      </c>
      <c r="AI111" s="280">
        <v>0</v>
      </c>
      <c r="AJ111" s="280">
        <v>0</v>
      </c>
      <c r="AK111" s="280">
        <v>0</v>
      </c>
      <c r="AL111" s="280">
        <v>0</v>
      </c>
      <c r="AM111" s="280">
        <v>0</v>
      </c>
      <c r="AN111" s="280">
        <v>0</v>
      </c>
      <c r="AO111" s="280">
        <v>0</v>
      </c>
      <c r="AP111" s="280">
        <v>0</v>
      </c>
      <c r="AQ111" s="280">
        <v>0</v>
      </c>
      <c r="AR111" s="280">
        <v>0</v>
      </c>
      <c r="AS111" s="280">
        <v>0</v>
      </c>
      <c r="AT111" s="280">
        <v>0</v>
      </c>
      <c r="AU111" s="280">
        <v>0</v>
      </c>
      <c r="AV111" s="280">
        <v>0</v>
      </c>
      <c r="AW111" s="280">
        <v>0</v>
      </c>
      <c r="AX111" s="280">
        <v>0</v>
      </c>
      <c r="AY111" s="280">
        <v>0</v>
      </c>
      <c r="AZ111" s="280">
        <v>0</v>
      </c>
      <c r="BA111" s="280">
        <v>0</v>
      </c>
      <c r="BB111" s="280">
        <v>0</v>
      </c>
      <c r="BC111" s="280">
        <v>0</v>
      </c>
      <c r="BD111" s="280">
        <v>0</v>
      </c>
      <c r="BE111" s="280">
        <v>0</v>
      </c>
      <c r="BF111" s="280">
        <v>0</v>
      </c>
      <c r="BG111" s="280">
        <v>0</v>
      </c>
      <c r="BH111" s="280">
        <v>0</v>
      </c>
      <c r="BI111" s="280">
        <v>0</v>
      </c>
      <c r="BJ111" s="280">
        <v>0</v>
      </c>
      <c r="BK111" s="280">
        <v>0</v>
      </c>
      <c r="BL111" s="280">
        <v>0</v>
      </c>
      <c r="BM111" s="280">
        <v>0</v>
      </c>
      <c r="BN111" s="280">
        <v>0</v>
      </c>
      <c r="BO111" s="280">
        <v>0</v>
      </c>
      <c r="BP111" s="280">
        <v>0</v>
      </c>
      <c r="BQ111" s="280">
        <v>0</v>
      </c>
      <c r="BR111" s="280">
        <v>0</v>
      </c>
      <c r="BS111" s="280">
        <v>0</v>
      </c>
      <c r="BT111" s="280">
        <v>0</v>
      </c>
      <c r="BU111" s="280">
        <v>0</v>
      </c>
      <c r="BV111" s="280">
        <v>0</v>
      </c>
      <c r="BW111" s="280">
        <v>0</v>
      </c>
      <c r="BX111" s="280">
        <v>0</v>
      </c>
      <c r="BY111" s="280">
        <v>0</v>
      </c>
      <c r="BZ111" s="280">
        <v>0</v>
      </c>
      <c r="CA111" s="280">
        <v>0</v>
      </c>
      <c r="CB111" s="280">
        <v>0</v>
      </c>
      <c r="CC111" s="280">
        <v>0</v>
      </c>
      <c r="CD111" s="280">
        <v>0</v>
      </c>
      <c r="CE111" s="280">
        <v>0</v>
      </c>
      <c r="CF111" s="280">
        <v>0</v>
      </c>
      <c r="CG111" s="280">
        <v>0</v>
      </c>
      <c r="CH111" s="280">
        <v>0</v>
      </c>
      <c r="CI111" s="280">
        <v>0</v>
      </c>
      <c r="CJ111" s="280">
        <v>0</v>
      </c>
      <c r="CK111" s="280">
        <v>0</v>
      </c>
      <c r="CL111" s="280">
        <v>0</v>
      </c>
      <c r="CM111" s="280">
        <v>0</v>
      </c>
      <c r="CN111" s="280">
        <v>0</v>
      </c>
      <c r="CO111" s="280">
        <v>0</v>
      </c>
      <c r="CP111" s="280">
        <v>0</v>
      </c>
      <c r="CQ111" s="280">
        <v>0</v>
      </c>
      <c r="CR111" s="280">
        <v>0</v>
      </c>
      <c r="CS111" s="280">
        <v>0</v>
      </c>
      <c r="CT111" s="280">
        <v>0</v>
      </c>
      <c r="CU111" s="280">
        <v>0</v>
      </c>
      <c r="CV111" s="280">
        <v>0</v>
      </c>
      <c r="CW111" s="280">
        <v>0</v>
      </c>
      <c r="CX111" s="280">
        <v>0</v>
      </c>
      <c r="CY111" s="280">
        <v>0</v>
      </c>
      <c r="CZ111" s="280">
        <v>0</v>
      </c>
      <c r="DA111" s="280">
        <v>0</v>
      </c>
      <c r="DB111" s="280">
        <v>0</v>
      </c>
      <c r="DC111" s="280">
        <v>0</v>
      </c>
      <c r="DE111" s="71">
        <f>COUNTBLANK(H111:DC111)</f>
        <v>0</v>
      </c>
      <c r="DF111" s="71">
        <f t="shared" si="40"/>
        <v>0</v>
      </c>
      <c r="DG111" s="261"/>
    </row>
    <row r="112" spans="1:113" ht="27.75" customHeight="1">
      <c r="A112" s="210"/>
      <c r="B112" s="263" t="s">
        <v>150</v>
      </c>
      <c r="C112" s="266" t="s">
        <v>163</v>
      </c>
      <c r="D112" s="266"/>
      <c r="E112" s="329"/>
      <c r="F112" s="17">
        <f>F113+F114-F115</f>
        <v>0</v>
      </c>
      <c r="G112" s="279">
        <f>SUMIF($H$5:$DC$5,"&lt;="&amp;PAL,$H112:$DC112)</f>
        <v>0</v>
      </c>
      <c r="H112" s="17">
        <f>H113+H114-H115</f>
        <v>0</v>
      </c>
      <c r="I112" s="17">
        <f t="shared" ref="I112:BR112" si="52">I113+I114-I115</f>
        <v>0</v>
      </c>
      <c r="J112" s="17">
        <f t="shared" si="52"/>
        <v>0</v>
      </c>
      <c r="K112" s="17">
        <f t="shared" si="52"/>
        <v>0</v>
      </c>
      <c r="L112" s="17">
        <f t="shared" si="52"/>
        <v>0</v>
      </c>
      <c r="M112" s="17">
        <f t="shared" si="52"/>
        <v>0</v>
      </c>
      <c r="N112" s="17">
        <f t="shared" si="52"/>
        <v>0</v>
      </c>
      <c r="O112" s="17">
        <f t="shared" si="52"/>
        <v>0</v>
      </c>
      <c r="P112" s="17">
        <f t="shared" si="52"/>
        <v>0</v>
      </c>
      <c r="Q112" s="17">
        <f t="shared" si="52"/>
        <v>0</v>
      </c>
      <c r="R112" s="17">
        <f t="shared" si="52"/>
        <v>0</v>
      </c>
      <c r="S112" s="17">
        <f t="shared" si="52"/>
        <v>0</v>
      </c>
      <c r="T112" s="17">
        <f t="shared" si="52"/>
        <v>0</v>
      </c>
      <c r="U112" s="17">
        <f t="shared" si="52"/>
        <v>0</v>
      </c>
      <c r="V112" s="17">
        <f t="shared" si="52"/>
        <v>0</v>
      </c>
      <c r="W112" s="17">
        <f t="shared" si="52"/>
        <v>0</v>
      </c>
      <c r="X112" s="17">
        <f t="shared" si="52"/>
        <v>0</v>
      </c>
      <c r="Y112" s="17">
        <f t="shared" si="52"/>
        <v>0</v>
      </c>
      <c r="Z112" s="17">
        <f t="shared" si="52"/>
        <v>0</v>
      </c>
      <c r="AA112" s="17">
        <f t="shared" si="52"/>
        <v>0</v>
      </c>
      <c r="AB112" s="17">
        <f t="shared" si="52"/>
        <v>0</v>
      </c>
      <c r="AC112" s="17">
        <f t="shared" si="52"/>
        <v>0</v>
      </c>
      <c r="AD112" s="17">
        <f t="shared" si="52"/>
        <v>0</v>
      </c>
      <c r="AE112" s="17">
        <f t="shared" si="52"/>
        <v>0</v>
      </c>
      <c r="AF112" s="17">
        <f t="shared" si="52"/>
        <v>0</v>
      </c>
      <c r="AG112" s="17">
        <f t="shared" si="52"/>
        <v>0</v>
      </c>
      <c r="AH112" s="17">
        <f t="shared" si="52"/>
        <v>0</v>
      </c>
      <c r="AI112" s="17">
        <f t="shared" si="52"/>
        <v>0</v>
      </c>
      <c r="AJ112" s="17">
        <f t="shared" si="52"/>
        <v>0</v>
      </c>
      <c r="AK112" s="17">
        <f t="shared" si="52"/>
        <v>0</v>
      </c>
      <c r="AL112" s="17">
        <f t="shared" si="52"/>
        <v>0</v>
      </c>
      <c r="AM112" s="17">
        <f t="shared" si="52"/>
        <v>0</v>
      </c>
      <c r="AN112" s="17">
        <f t="shared" si="52"/>
        <v>0</v>
      </c>
      <c r="AO112" s="17">
        <f t="shared" si="52"/>
        <v>0</v>
      </c>
      <c r="AP112" s="17">
        <f t="shared" si="52"/>
        <v>0</v>
      </c>
      <c r="AQ112" s="17">
        <f t="shared" si="52"/>
        <v>0</v>
      </c>
      <c r="AR112" s="17">
        <f t="shared" si="52"/>
        <v>0</v>
      </c>
      <c r="AS112" s="17">
        <f t="shared" si="52"/>
        <v>0</v>
      </c>
      <c r="AT112" s="17">
        <f t="shared" si="52"/>
        <v>0</v>
      </c>
      <c r="AU112" s="17">
        <f t="shared" si="52"/>
        <v>0</v>
      </c>
      <c r="AV112" s="17">
        <f t="shared" si="52"/>
        <v>0</v>
      </c>
      <c r="AW112" s="17">
        <f t="shared" si="52"/>
        <v>0</v>
      </c>
      <c r="AX112" s="17">
        <f t="shared" si="52"/>
        <v>0</v>
      </c>
      <c r="AY112" s="17">
        <f t="shared" si="52"/>
        <v>0</v>
      </c>
      <c r="AZ112" s="17">
        <f t="shared" si="52"/>
        <v>0</v>
      </c>
      <c r="BA112" s="17">
        <f t="shared" si="52"/>
        <v>0</v>
      </c>
      <c r="BB112" s="17">
        <f t="shared" si="52"/>
        <v>0</v>
      </c>
      <c r="BC112" s="17">
        <f t="shared" si="52"/>
        <v>0</v>
      </c>
      <c r="BD112" s="17">
        <f t="shared" si="52"/>
        <v>0</v>
      </c>
      <c r="BE112" s="17">
        <f t="shared" si="52"/>
        <v>0</v>
      </c>
      <c r="BF112" s="17">
        <f t="shared" si="52"/>
        <v>0</v>
      </c>
      <c r="BG112" s="17">
        <f t="shared" si="52"/>
        <v>0</v>
      </c>
      <c r="BH112" s="17">
        <f t="shared" si="52"/>
        <v>0</v>
      </c>
      <c r="BI112" s="17">
        <f t="shared" si="52"/>
        <v>0</v>
      </c>
      <c r="BJ112" s="17">
        <f t="shared" si="52"/>
        <v>0</v>
      </c>
      <c r="BK112" s="17">
        <f t="shared" si="52"/>
        <v>0</v>
      </c>
      <c r="BL112" s="17">
        <f t="shared" si="52"/>
        <v>0</v>
      </c>
      <c r="BM112" s="17">
        <f t="shared" si="52"/>
        <v>0</v>
      </c>
      <c r="BN112" s="17">
        <f t="shared" si="52"/>
        <v>0</v>
      </c>
      <c r="BO112" s="17">
        <f t="shared" si="52"/>
        <v>0</v>
      </c>
      <c r="BP112" s="17">
        <f t="shared" si="52"/>
        <v>0</v>
      </c>
      <c r="BQ112" s="17">
        <f t="shared" si="52"/>
        <v>0</v>
      </c>
      <c r="BR112" s="17">
        <f t="shared" si="52"/>
        <v>0</v>
      </c>
      <c r="BS112" s="17">
        <f t="shared" ref="BS112:DC112" si="53">BS113+BS114-BS115</f>
        <v>0</v>
      </c>
      <c r="BT112" s="17">
        <f t="shared" si="53"/>
        <v>0</v>
      </c>
      <c r="BU112" s="17">
        <f t="shared" si="53"/>
        <v>0</v>
      </c>
      <c r="BV112" s="17">
        <f t="shared" si="53"/>
        <v>0</v>
      </c>
      <c r="BW112" s="17">
        <f t="shared" si="53"/>
        <v>0</v>
      </c>
      <c r="BX112" s="17">
        <f t="shared" si="53"/>
        <v>0</v>
      </c>
      <c r="BY112" s="17">
        <f t="shared" si="53"/>
        <v>0</v>
      </c>
      <c r="BZ112" s="17">
        <f t="shared" si="53"/>
        <v>0</v>
      </c>
      <c r="CA112" s="17">
        <f t="shared" si="53"/>
        <v>0</v>
      </c>
      <c r="CB112" s="17">
        <f t="shared" si="53"/>
        <v>0</v>
      </c>
      <c r="CC112" s="17">
        <f t="shared" si="53"/>
        <v>0</v>
      </c>
      <c r="CD112" s="17">
        <f t="shared" si="53"/>
        <v>0</v>
      </c>
      <c r="CE112" s="17">
        <f t="shared" si="53"/>
        <v>0</v>
      </c>
      <c r="CF112" s="17">
        <f t="shared" si="53"/>
        <v>0</v>
      </c>
      <c r="CG112" s="17">
        <f t="shared" si="53"/>
        <v>0</v>
      </c>
      <c r="CH112" s="17">
        <f t="shared" si="53"/>
        <v>0</v>
      </c>
      <c r="CI112" s="17">
        <f t="shared" si="53"/>
        <v>0</v>
      </c>
      <c r="CJ112" s="17">
        <f t="shared" si="53"/>
        <v>0</v>
      </c>
      <c r="CK112" s="17">
        <f t="shared" si="53"/>
        <v>0</v>
      </c>
      <c r="CL112" s="17">
        <f t="shared" si="53"/>
        <v>0</v>
      </c>
      <c r="CM112" s="17">
        <f t="shared" si="53"/>
        <v>0</v>
      </c>
      <c r="CN112" s="17">
        <f t="shared" si="53"/>
        <v>0</v>
      </c>
      <c r="CO112" s="17">
        <f t="shared" si="53"/>
        <v>0</v>
      </c>
      <c r="CP112" s="17">
        <f t="shared" si="53"/>
        <v>0</v>
      </c>
      <c r="CQ112" s="17">
        <f t="shared" si="53"/>
        <v>0</v>
      </c>
      <c r="CR112" s="17">
        <f t="shared" si="53"/>
        <v>0</v>
      </c>
      <c r="CS112" s="17">
        <f t="shared" si="53"/>
        <v>0</v>
      </c>
      <c r="CT112" s="17">
        <f t="shared" si="53"/>
        <v>0</v>
      </c>
      <c r="CU112" s="17">
        <f t="shared" si="53"/>
        <v>0</v>
      </c>
      <c r="CV112" s="17">
        <f t="shared" si="53"/>
        <v>0</v>
      </c>
      <c r="CW112" s="17">
        <f t="shared" si="53"/>
        <v>0</v>
      </c>
      <c r="CX112" s="17">
        <f t="shared" si="53"/>
        <v>0</v>
      </c>
      <c r="CY112" s="17">
        <f t="shared" si="53"/>
        <v>0</v>
      </c>
      <c r="CZ112" s="17">
        <f t="shared" si="53"/>
        <v>0</v>
      </c>
      <c r="DA112" s="17">
        <f t="shared" si="53"/>
        <v>0</v>
      </c>
      <c r="DB112" s="17">
        <f t="shared" si="53"/>
        <v>0</v>
      </c>
      <c r="DC112" s="17">
        <f t="shared" si="53"/>
        <v>0</v>
      </c>
      <c r="DF112" s="71">
        <f t="shared" si="40"/>
        <v>0</v>
      </c>
    </row>
    <row r="113" spans="1:110" ht="15" customHeight="1">
      <c r="A113" s="210"/>
      <c r="B113" s="263" t="s">
        <v>151</v>
      </c>
      <c r="C113" s="271" t="s">
        <v>203</v>
      </c>
      <c r="D113" s="263"/>
      <c r="E113" s="328"/>
      <c r="F113" s="292">
        <f>H113+NPV(FD,I113:INDEX(I113:DC113,PAL))</f>
        <v>0</v>
      </c>
      <c r="G113" s="279">
        <f>SUMIF($H$5:$DC$5,"&lt;="&amp;PAL,$H113:$DC113)</f>
        <v>0</v>
      </c>
      <c r="H113" s="10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si="54"/>
        <v>0</v>
      </c>
      <c r="J113" s="101">
        <f t="shared" si="54"/>
        <v>0</v>
      </c>
      <c r="K113" s="101">
        <f t="shared" si="54"/>
        <v>0</v>
      </c>
      <c r="L113" s="101">
        <f t="shared" si="54"/>
        <v>0</v>
      </c>
      <c r="M113" s="101">
        <f t="shared" si="54"/>
        <v>0</v>
      </c>
      <c r="N113" s="101">
        <f t="shared" si="54"/>
        <v>0</v>
      </c>
      <c r="O113" s="101">
        <f t="shared" si="54"/>
        <v>0</v>
      </c>
      <c r="P113" s="101">
        <f t="shared" si="54"/>
        <v>0</v>
      </c>
      <c r="Q113" s="101">
        <f t="shared" si="54"/>
        <v>0</v>
      </c>
      <c r="R113" s="101">
        <f t="shared" si="54"/>
        <v>0</v>
      </c>
      <c r="S113" s="101">
        <f t="shared" si="54"/>
        <v>0</v>
      </c>
      <c r="T113" s="101">
        <f t="shared" si="54"/>
        <v>0</v>
      </c>
      <c r="U113" s="101">
        <f t="shared" si="54"/>
        <v>0</v>
      </c>
      <c r="V113" s="101">
        <f t="shared" si="54"/>
        <v>0</v>
      </c>
      <c r="W113" s="101">
        <f t="shared" si="54"/>
        <v>0</v>
      </c>
      <c r="X113" s="101">
        <f t="shared" si="54"/>
        <v>0</v>
      </c>
      <c r="Y113" s="101">
        <f t="shared" si="54"/>
        <v>0</v>
      </c>
      <c r="Z113" s="101">
        <f t="shared" si="54"/>
        <v>0</v>
      </c>
      <c r="AA113" s="101">
        <f t="shared" si="54"/>
        <v>0</v>
      </c>
      <c r="AB113" s="101">
        <f t="shared" si="54"/>
        <v>0</v>
      </c>
      <c r="AC113" s="101">
        <f t="shared" si="54"/>
        <v>0</v>
      </c>
      <c r="AD113" s="101">
        <f t="shared" si="54"/>
        <v>0</v>
      </c>
      <c r="AE113" s="101">
        <f t="shared" si="54"/>
        <v>0</v>
      </c>
      <c r="AF113" s="101">
        <f t="shared" si="54"/>
        <v>0</v>
      </c>
      <c r="AG113" s="101">
        <f t="shared" si="54"/>
        <v>0</v>
      </c>
      <c r="AH113" s="101">
        <f t="shared" si="54"/>
        <v>0</v>
      </c>
      <c r="AI113" s="101">
        <f t="shared" si="54"/>
        <v>0</v>
      </c>
      <c r="AJ113" s="101">
        <f t="shared" si="54"/>
        <v>0</v>
      </c>
      <c r="AK113" s="101">
        <f t="shared" si="54"/>
        <v>0</v>
      </c>
      <c r="AL113" s="101">
        <f t="shared" si="54"/>
        <v>0</v>
      </c>
      <c r="AM113" s="101">
        <f t="shared" si="54"/>
        <v>0</v>
      </c>
      <c r="AN113" s="10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01">
        <f t="shared" si="55"/>
        <v>0</v>
      </c>
      <c r="AP113" s="101">
        <f t="shared" si="55"/>
        <v>0</v>
      </c>
      <c r="AQ113" s="101">
        <f t="shared" si="55"/>
        <v>0</v>
      </c>
      <c r="AR113" s="101">
        <f t="shared" si="55"/>
        <v>0</v>
      </c>
      <c r="AS113" s="101">
        <f t="shared" si="55"/>
        <v>0</v>
      </c>
      <c r="AT113" s="101">
        <f t="shared" si="55"/>
        <v>0</v>
      </c>
      <c r="AU113" s="101">
        <f t="shared" si="55"/>
        <v>0</v>
      </c>
      <c r="AV113" s="101">
        <f t="shared" si="55"/>
        <v>0</v>
      </c>
      <c r="AW113" s="101">
        <f t="shared" si="55"/>
        <v>0</v>
      </c>
      <c r="AX113" s="101">
        <f t="shared" si="55"/>
        <v>0</v>
      </c>
      <c r="AY113" s="101">
        <f t="shared" si="55"/>
        <v>0</v>
      </c>
      <c r="AZ113" s="101">
        <f t="shared" si="55"/>
        <v>0</v>
      </c>
      <c r="BA113" s="101">
        <f t="shared" si="55"/>
        <v>0</v>
      </c>
      <c r="BB113" s="101">
        <f t="shared" si="55"/>
        <v>0</v>
      </c>
      <c r="BC113" s="101">
        <f t="shared" si="55"/>
        <v>0</v>
      </c>
      <c r="BD113" s="101">
        <f t="shared" si="55"/>
        <v>0</v>
      </c>
      <c r="BE113" s="101">
        <f t="shared" si="55"/>
        <v>0</v>
      </c>
      <c r="BF113" s="101">
        <f t="shared" si="55"/>
        <v>0</v>
      </c>
      <c r="BG113" s="101">
        <f t="shared" si="55"/>
        <v>0</v>
      </c>
      <c r="BH113" s="101">
        <f t="shared" si="55"/>
        <v>0</v>
      </c>
      <c r="BI113" s="101">
        <f t="shared" si="55"/>
        <v>0</v>
      </c>
      <c r="BJ113" s="101">
        <f t="shared" si="55"/>
        <v>0</v>
      </c>
      <c r="BK113" s="101">
        <f t="shared" si="55"/>
        <v>0</v>
      </c>
      <c r="BL113" s="101">
        <f t="shared" si="55"/>
        <v>0</v>
      </c>
      <c r="BM113" s="101">
        <f t="shared" si="55"/>
        <v>0</v>
      </c>
      <c r="BN113" s="101">
        <f t="shared" si="55"/>
        <v>0</v>
      </c>
      <c r="BO113" s="101">
        <f t="shared" si="55"/>
        <v>0</v>
      </c>
      <c r="BP113" s="101">
        <f t="shared" si="55"/>
        <v>0</v>
      </c>
      <c r="BQ113" s="101">
        <f t="shared" si="55"/>
        <v>0</v>
      </c>
      <c r="BR113" s="101">
        <f t="shared" si="55"/>
        <v>0</v>
      </c>
      <c r="BS113" s="101">
        <f t="shared" si="55"/>
        <v>0</v>
      </c>
      <c r="BT113" s="10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01">
        <f t="shared" si="56"/>
        <v>0</v>
      </c>
      <c r="BV113" s="101">
        <f t="shared" si="56"/>
        <v>0</v>
      </c>
      <c r="BW113" s="101">
        <f t="shared" si="56"/>
        <v>0</v>
      </c>
      <c r="BX113" s="101">
        <f t="shared" si="56"/>
        <v>0</v>
      </c>
      <c r="BY113" s="101">
        <f t="shared" si="56"/>
        <v>0</v>
      </c>
      <c r="BZ113" s="101">
        <f t="shared" si="56"/>
        <v>0</v>
      </c>
      <c r="CA113" s="101">
        <f t="shared" si="56"/>
        <v>0</v>
      </c>
      <c r="CB113" s="101">
        <f t="shared" si="56"/>
        <v>0</v>
      </c>
      <c r="CC113" s="101">
        <f t="shared" si="56"/>
        <v>0</v>
      </c>
      <c r="CD113" s="101">
        <f t="shared" si="56"/>
        <v>0</v>
      </c>
      <c r="CE113" s="101">
        <f t="shared" si="56"/>
        <v>0</v>
      </c>
      <c r="CF113" s="101">
        <f t="shared" si="56"/>
        <v>0</v>
      </c>
      <c r="CG113" s="101">
        <f t="shared" si="56"/>
        <v>0</v>
      </c>
      <c r="CH113" s="101">
        <f t="shared" si="56"/>
        <v>0</v>
      </c>
      <c r="CI113" s="101">
        <f t="shared" si="56"/>
        <v>0</v>
      </c>
      <c r="CJ113" s="101">
        <f t="shared" si="56"/>
        <v>0</v>
      </c>
      <c r="CK113" s="101">
        <f t="shared" si="56"/>
        <v>0</v>
      </c>
      <c r="CL113" s="101">
        <f t="shared" si="56"/>
        <v>0</v>
      </c>
      <c r="CM113" s="101">
        <f t="shared" si="56"/>
        <v>0</v>
      </c>
      <c r="CN113" s="101">
        <f t="shared" si="56"/>
        <v>0</v>
      </c>
      <c r="CO113" s="101">
        <f t="shared" si="56"/>
        <v>0</v>
      </c>
      <c r="CP113" s="101">
        <f t="shared" si="56"/>
        <v>0</v>
      </c>
      <c r="CQ113" s="101">
        <f t="shared" si="56"/>
        <v>0</v>
      </c>
      <c r="CR113" s="101">
        <f t="shared" si="56"/>
        <v>0</v>
      </c>
      <c r="CS113" s="101">
        <f t="shared" si="56"/>
        <v>0</v>
      </c>
      <c r="CT113" s="101">
        <f t="shared" si="56"/>
        <v>0</v>
      </c>
      <c r="CU113" s="101">
        <f t="shared" si="56"/>
        <v>0</v>
      </c>
      <c r="CV113" s="101">
        <f t="shared" si="56"/>
        <v>0</v>
      </c>
      <c r="CW113" s="101">
        <f t="shared" si="56"/>
        <v>0</v>
      </c>
      <c r="CX113" s="101">
        <f t="shared" si="56"/>
        <v>0</v>
      </c>
      <c r="CY113" s="101">
        <f t="shared" si="56"/>
        <v>0</v>
      </c>
      <c r="CZ113" s="101">
        <f t="shared" si="56"/>
        <v>0</v>
      </c>
      <c r="DA113" s="101">
        <f t="shared" si="56"/>
        <v>0</v>
      </c>
      <c r="DB113" s="101">
        <f t="shared" si="56"/>
        <v>0</v>
      </c>
      <c r="DC113" s="101">
        <f t="shared" si="56"/>
        <v>0</v>
      </c>
      <c r="DF113" s="71">
        <f t="shared" si="40"/>
        <v>0</v>
      </c>
    </row>
    <row r="114" spans="1:110" ht="15" customHeight="1">
      <c r="A114" s="210"/>
      <c r="B114" s="263" t="s">
        <v>152</v>
      </c>
      <c r="C114" s="271" t="s">
        <v>204</v>
      </c>
      <c r="D114" s="263"/>
      <c r="E114" s="328"/>
      <c r="F114" s="292">
        <f>H114+NPV(FD,I114:INDEX(I114:DC114,PAL))</f>
        <v>0</v>
      </c>
      <c r="G114" s="279">
        <f>SUMIF($H$5:$DC$5,"&lt;="&amp;PAL,$H114:$DC114)</f>
        <v>0</v>
      </c>
      <c r="H114" s="101">
        <f t="shared" ref="H114:AM114" si="57">SUMPRODUCT($DG90:$DG99,H90:H99,1/($DG90:$DG99+100))</f>
        <v>0</v>
      </c>
      <c r="I114" s="101">
        <f t="shared" si="57"/>
        <v>0</v>
      </c>
      <c r="J114" s="101">
        <f t="shared" si="57"/>
        <v>0</v>
      </c>
      <c r="K114" s="101">
        <f t="shared" si="57"/>
        <v>0</v>
      </c>
      <c r="L114" s="101">
        <f t="shared" si="57"/>
        <v>0</v>
      </c>
      <c r="M114" s="101">
        <f t="shared" si="57"/>
        <v>0</v>
      </c>
      <c r="N114" s="101">
        <f t="shared" si="57"/>
        <v>0</v>
      </c>
      <c r="O114" s="101">
        <f t="shared" si="57"/>
        <v>0</v>
      </c>
      <c r="P114" s="101">
        <f t="shared" si="57"/>
        <v>0</v>
      </c>
      <c r="Q114" s="101">
        <f t="shared" si="57"/>
        <v>0</v>
      </c>
      <c r="R114" s="101">
        <f t="shared" si="57"/>
        <v>0</v>
      </c>
      <c r="S114" s="101">
        <f t="shared" si="57"/>
        <v>0</v>
      </c>
      <c r="T114" s="101">
        <f t="shared" si="57"/>
        <v>0</v>
      </c>
      <c r="U114" s="101">
        <f t="shared" si="57"/>
        <v>0</v>
      </c>
      <c r="V114" s="101">
        <f t="shared" si="57"/>
        <v>0</v>
      </c>
      <c r="W114" s="101">
        <f t="shared" si="57"/>
        <v>0</v>
      </c>
      <c r="X114" s="101">
        <f t="shared" si="57"/>
        <v>0</v>
      </c>
      <c r="Y114" s="101">
        <f t="shared" si="57"/>
        <v>0</v>
      </c>
      <c r="Z114" s="101">
        <f t="shared" si="57"/>
        <v>0</v>
      </c>
      <c r="AA114" s="101">
        <f t="shared" si="57"/>
        <v>0</v>
      </c>
      <c r="AB114" s="101">
        <f t="shared" si="57"/>
        <v>0</v>
      </c>
      <c r="AC114" s="101">
        <f t="shared" si="57"/>
        <v>0</v>
      </c>
      <c r="AD114" s="101">
        <f t="shared" si="57"/>
        <v>0</v>
      </c>
      <c r="AE114" s="101">
        <f t="shared" si="57"/>
        <v>0</v>
      </c>
      <c r="AF114" s="101">
        <f t="shared" si="57"/>
        <v>0</v>
      </c>
      <c r="AG114" s="101">
        <f t="shared" si="57"/>
        <v>0</v>
      </c>
      <c r="AH114" s="101">
        <f t="shared" si="57"/>
        <v>0</v>
      </c>
      <c r="AI114" s="101">
        <f t="shared" si="57"/>
        <v>0</v>
      </c>
      <c r="AJ114" s="101">
        <f t="shared" si="57"/>
        <v>0</v>
      </c>
      <c r="AK114" s="101">
        <f t="shared" si="57"/>
        <v>0</v>
      </c>
      <c r="AL114" s="101">
        <f t="shared" si="57"/>
        <v>0</v>
      </c>
      <c r="AM114" s="101">
        <f t="shared" si="57"/>
        <v>0</v>
      </c>
      <c r="AN114" s="101">
        <f t="shared" ref="AN114:BS114" si="58">SUMPRODUCT($DG90:$DG99,AN90:AN99,1/($DG90:$DG99+100))</f>
        <v>0</v>
      </c>
      <c r="AO114" s="101">
        <f t="shared" si="58"/>
        <v>0</v>
      </c>
      <c r="AP114" s="101">
        <f t="shared" si="58"/>
        <v>0</v>
      </c>
      <c r="AQ114" s="101">
        <f t="shared" si="58"/>
        <v>0</v>
      </c>
      <c r="AR114" s="101">
        <f t="shared" si="58"/>
        <v>0</v>
      </c>
      <c r="AS114" s="101">
        <f t="shared" si="58"/>
        <v>0</v>
      </c>
      <c r="AT114" s="101">
        <f t="shared" si="58"/>
        <v>0</v>
      </c>
      <c r="AU114" s="101">
        <f t="shared" si="58"/>
        <v>0</v>
      </c>
      <c r="AV114" s="101">
        <f t="shared" si="58"/>
        <v>0</v>
      </c>
      <c r="AW114" s="101">
        <f t="shared" si="58"/>
        <v>0</v>
      </c>
      <c r="AX114" s="101">
        <f t="shared" si="58"/>
        <v>0</v>
      </c>
      <c r="AY114" s="101">
        <f t="shared" si="58"/>
        <v>0</v>
      </c>
      <c r="AZ114" s="101">
        <f t="shared" si="58"/>
        <v>0</v>
      </c>
      <c r="BA114" s="101">
        <f t="shared" si="58"/>
        <v>0</v>
      </c>
      <c r="BB114" s="101">
        <f t="shared" si="58"/>
        <v>0</v>
      </c>
      <c r="BC114" s="101">
        <f t="shared" si="58"/>
        <v>0</v>
      </c>
      <c r="BD114" s="101">
        <f t="shared" si="58"/>
        <v>0</v>
      </c>
      <c r="BE114" s="101">
        <f t="shared" si="58"/>
        <v>0</v>
      </c>
      <c r="BF114" s="101">
        <f t="shared" si="58"/>
        <v>0</v>
      </c>
      <c r="BG114" s="101">
        <f t="shared" si="58"/>
        <v>0</v>
      </c>
      <c r="BH114" s="101">
        <f t="shared" si="58"/>
        <v>0</v>
      </c>
      <c r="BI114" s="101">
        <f t="shared" si="58"/>
        <v>0</v>
      </c>
      <c r="BJ114" s="101">
        <f t="shared" si="58"/>
        <v>0</v>
      </c>
      <c r="BK114" s="101">
        <f t="shared" si="58"/>
        <v>0</v>
      </c>
      <c r="BL114" s="101">
        <f t="shared" si="58"/>
        <v>0</v>
      </c>
      <c r="BM114" s="101">
        <f t="shared" si="58"/>
        <v>0</v>
      </c>
      <c r="BN114" s="101">
        <f t="shared" si="58"/>
        <v>0</v>
      </c>
      <c r="BO114" s="101">
        <f t="shared" si="58"/>
        <v>0</v>
      </c>
      <c r="BP114" s="101">
        <f t="shared" si="58"/>
        <v>0</v>
      </c>
      <c r="BQ114" s="101">
        <f t="shared" si="58"/>
        <v>0</v>
      </c>
      <c r="BR114" s="101">
        <f t="shared" si="58"/>
        <v>0</v>
      </c>
      <c r="BS114" s="101">
        <f t="shared" si="58"/>
        <v>0</v>
      </c>
      <c r="BT114" s="101">
        <f t="shared" ref="BT114:DC114" si="59">SUMPRODUCT($DG90:$DG99,BT90:BT99,1/($DG90:$DG99+100))</f>
        <v>0</v>
      </c>
      <c r="BU114" s="101">
        <f t="shared" si="59"/>
        <v>0</v>
      </c>
      <c r="BV114" s="101">
        <f t="shared" si="59"/>
        <v>0</v>
      </c>
      <c r="BW114" s="101">
        <f t="shared" si="59"/>
        <v>0</v>
      </c>
      <c r="BX114" s="101">
        <f t="shared" si="59"/>
        <v>0</v>
      </c>
      <c r="BY114" s="101">
        <f t="shared" si="59"/>
        <v>0</v>
      </c>
      <c r="BZ114" s="101">
        <f t="shared" si="59"/>
        <v>0</v>
      </c>
      <c r="CA114" s="101">
        <f t="shared" si="59"/>
        <v>0</v>
      </c>
      <c r="CB114" s="101">
        <f t="shared" si="59"/>
        <v>0</v>
      </c>
      <c r="CC114" s="101">
        <f t="shared" si="59"/>
        <v>0</v>
      </c>
      <c r="CD114" s="101">
        <f t="shared" si="59"/>
        <v>0</v>
      </c>
      <c r="CE114" s="101">
        <f t="shared" si="59"/>
        <v>0</v>
      </c>
      <c r="CF114" s="101">
        <f t="shared" si="59"/>
        <v>0</v>
      </c>
      <c r="CG114" s="101">
        <f t="shared" si="59"/>
        <v>0</v>
      </c>
      <c r="CH114" s="101">
        <f t="shared" si="59"/>
        <v>0</v>
      </c>
      <c r="CI114" s="101">
        <f t="shared" si="59"/>
        <v>0</v>
      </c>
      <c r="CJ114" s="101">
        <f t="shared" si="59"/>
        <v>0</v>
      </c>
      <c r="CK114" s="101">
        <f t="shared" si="59"/>
        <v>0</v>
      </c>
      <c r="CL114" s="101">
        <f t="shared" si="59"/>
        <v>0</v>
      </c>
      <c r="CM114" s="101">
        <f t="shared" si="59"/>
        <v>0</v>
      </c>
      <c r="CN114" s="101">
        <f t="shared" si="59"/>
        <v>0</v>
      </c>
      <c r="CO114" s="101">
        <f t="shared" si="59"/>
        <v>0</v>
      </c>
      <c r="CP114" s="101">
        <f t="shared" si="59"/>
        <v>0</v>
      </c>
      <c r="CQ114" s="101">
        <f t="shared" si="59"/>
        <v>0</v>
      </c>
      <c r="CR114" s="101">
        <f t="shared" si="59"/>
        <v>0</v>
      </c>
      <c r="CS114" s="101">
        <f t="shared" si="59"/>
        <v>0</v>
      </c>
      <c r="CT114" s="101">
        <f t="shared" si="59"/>
        <v>0</v>
      </c>
      <c r="CU114" s="101">
        <f t="shared" si="59"/>
        <v>0</v>
      </c>
      <c r="CV114" s="101">
        <f t="shared" si="59"/>
        <v>0</v>
      </c>
      <c r="CW114" s="101">
        <f t="shared" si="59"/>
        <v>0</v>
      </c>
      <c r="CX114" s="101">
        <f t="shared" si="59"/>
        <v>0</v>
      </c>
      <c r="CY114" s="101">
        <f t="shared" si="59"/>
        <v>0</v>
      </c>
      <c r="CZ114" s="101">
        <f t="shared" si="59"/>
        <v>0</v>
      </c>
      <c r="DA114" s="101">
        <f t="shared" si="59"/>
        <v>0</v>
      </c>
      <c r="DB114" s="101">
        <f t="shared" si="59"/>
        <v>0</v>
      </c>
      <c r="DC114" s="101">
        <f t="shared" si="59"/>
        <v>0</v>
      </c>
      <c r="DD114" s="100"/>
      <c r="DF114" s="71">
        <f t="shared" si="40"/>
        <v>0</v>
      </c>
    </row>
    <row r="115" spans="1:110" ht="15" customHeight="1">
      <c r="A115" s="210"/>
      <c r="B115" s="263" t="s">
        <v>202</v>
      </c>
      <c r="C115" s="271" t="s">
        <v>12</v>
      </c>
      <c r="D115" s="271"/>
      <c r="E115" s="328"/>
      <c r="F115" s="292">
        <f>H115+NPV(FD,I115:INDEX(I115:DC115,PAL))</f>
        <v>0</v>
      </c>
      <c r="G115" s="279">
        <f>SUMIF($H$5:$DC$5,"&lt;="&amp;PAL,$H115:$DC115)</f>
        <v>0</v>
      </c>
      <c r="H115" s="101">
        <f>SUMPRODUCT($DG101:$DG110,H101:H110,1/($DG101:$DG110+100))</f>
        <v>0</v>
      </c>
      <c r="I115" s="101">
        <f t="shared" ref="I115:BT115" si="60">SUMPRODUCT($DG101:$DG110,I101:I110,1/($DG101:$DG110+100))</f>
        <v>0</v>
      </c>
      <c r="J115" s="101">
        <f t="shared" si="60"/>
        <v>0</v>
      </c>
      <c r="K115" s="101">
        <f t="shared" si="60"/>
        <v>0</v>
      </c>
      <c r="L115" s="101">
        <f t="shared" si="60"/>
        <v>0</v>
      </c>
      <c r="M115" s="101">
        <f t="shared" si="60"/>
        <v>0</v>
      </c>
      <c r="N115" s="101">
        <f t="shared" si="60"/>
        <v>0</v>
      </c>
      <c r="O115" s="101">
        <f t="shared" si="60"/>
        <v>0</v>
      </c>
      <c r="P115" s="101">
        <f t="shared" si="60"/>
        <v>0</v>
      </c>
      <c r="Q115" s="101">
        <f t="shared" si="60"/>
        <v>0</v>
      </c>
      <c r="R115" s="101">
        <f t="shared" si="60"/>
        <v>0</v>
      </c>
      <c r="S115" s="101">
        <f t="shared" si="60"/>
        <v>0</v>
      </c>
      <c r="T115" s="101">
        <f t="shared" si="60"/>
        <v>0</v>
      </c>
      <c r="U115" s="101">
        <f t="shared" si="60"/>
        <v>0</v>
      </c>
      <c r="V115" s="101">
        <f t="shared" si="60"/>
        <v>0</v>
      </c>
      <c r="W115" s="101">
        <f t="shared" si="60"/>
        <v>0</v>
      </c>
      <c r="X115" s="101">
        <f t="shared" si="60"/>
        <v>0</v>
      </c>
      <c r="Y115" s="101">
        <f t="shared" si="60"/>
        <v>0</v>
      </c>
      <c r="Z115" s="101">
        <f t="shared" si="60"/>
        <v>0</v>
      </c>
      <c r="AA115" s="101">
        <f t="shared" si="60"/>
        <v>0</v>
      </c>
      <c r="AB115" s="101">
        <f t="shared" si="60"/>
        <v>0</v>
      </c>
      <c r="AC115" s="101">
        <f t="shared" si="60"/>
        <v>0</v>
      </c>
      <c r="AD115" s="101">
        <f t="shared" si="60"/>
        <v>0</v>
      </c>
      <c r="AE115" s="101">
        <f t="shared" si="60"/>
        <v>0</v>
      </c>
      <c r="AF115" s="101">
        <f t="shared" si="60"/>
        <v>0</v>
      </c>
      <c r="AG115" s="101">
        <f t="shared" si="60"/>
        <v>0</v>
      </c>
      <c r="AH115" s="101">
        <f t="shared" si="60"/>
        <v>0</v>
      </c>
      <c r="AI115" s="101">
        <f t="shared" si="60"/>
        <v>0</v>
      </c>
      <c r="AJ115" s="101">
        <f t="shared" si="60"/>
        <v>0</v>
      </c>
      <c r="AK115" s="101">
        <f t="shared" si="60"/>
        <v>0</v>
      </c>
      <c r="AL115" s="101">
        <f t="shared" si="60"/>
        <v>0</v>
      </c>
      <c r="AM115" s="101">
        <f t="shared" si="60"/>
        <v>0</v>
      </c>
      <c r="AN115" s="101">
        <f t="shared" si="60"/>
        <v>0</v>
      </c>
      <c r="AO115" s="101">
        <f t="shared" si="60"/>
        <v>0</v>
      </c>
      <c r="AP115" s="101">
        <f t="shared" si="60"/>
        <v>0</v>
      </c>
      <c r="AQ115" s="101">
        <f t="shared" si="60"/>
        <v>0</v>
      </c>
      <c r="AR115" s="101">
        <f t="shared" si="60"/>
        <v>0</v>
      </c>
      <c r="AS115" s="101">
        <f t="shared" si="60"/>
        <v>0</v>
      </c>
      <c r="AT115" s="101">
        <f t="shared" si="60"/>
        <v>0</v>
      </c>
      <c r="AU115" s="101">
        <f t="shared" si="60"/>
        <v>0</v>
      </c>
      <c r="AV115" s="101">
        <f t="shared" si="60"/>
        <v>0</v>
      </c>
      <c r="AW115" s="101">
        <f t="shared" si="60"/>
        <v>0</v>
      </c>
      <c r="AX115" s="101">
        <f t="shared" si="60"/>
        <v>0</v>
      </c>
      <c r="AY115" s="101">
        <f t="shared" si="60"/>
        <v>0</v>
      </c>
      <c r="AZ115" s="101">
        <f t="shared" si="60"/>
        <v>0</v>
      </c>
      <c r="BA115" s="101">
        <f t="shared" si="60"/>
        <v>0</v>
      </c>
      <c r="BB115" s="101">
        <f t="shared" si="60"/>
        <v>0</v>
      </c>
      <c r="BC115" s="101">
        <f t="shared" si="60"/>
        <v>0</v>
      </c>
      <c r="BD115" s="101">
        <f t="shared" si="60"/>
        <v>0</v>
      </c>
      <c r="BE115" s="101">
        <f t="shared" si="60"/>
        <v>0</v>
      </c>
      <c r="BF115" s="101">
        <f t="shared" si="60"/>
        <v>0</v>
      </c>
      <c r="BG115" s="101">
        <f t="shared" si="60"/>
        <v>0</v>
      </c>
      <c r="BH115" s="101">
        <f t="shared" si="60"/>
        <v>0</v>
      </c>
      <c r="BI115" s="101">
        <f t="shared" si="60"/>
        <v>0</v>
      </c>
      <c r="BJ115" s="101">
        <f t="shared" si="60"/>
        <v>0</v>
      </c>
      <c r="BK115" s="101">
        <f t="shared" si="60"/>
        <v>0</v>
      </c>
      <c r="BL115" s="101">
        <f t="shared" si="60"/>
        <v>0</v>
      </c>
      <c r="BM115" s="101">
        <f t="shared" si="60"/>
        <v>0</v>
      </c>
      <c r="BN115" s="101">
        <f t="shared" si="60"/>
        <v>0</v>
      </c>
      <c r="BO115" s="101">
        <f t="shared" si="60"/>
        <v>0</v>
      </c>
      <c r="BP115" s="101">
        <f t="shared" si="60"/>
        <v>0</v>
      </c>
      <c r="BQ115" s="101">
        <f t="shared" si="60"/>
        <v>0</v>
      </c>
      <c r="BR115" s="101">
        <f t="shared" si="60"/>
        <v>0</v>
      </c>
      <c r="BS115" s="101">
        <f t="shared" si="60"/>
        <v>0</v>
      </c>
      <c r="BT115" s="101">
        <f t="shared" si="60"/>
        <v>0</v>
      </c>
      <c r="BU115" s="101">
        <f t="shared" ref="BU115:DC115" si="61">SUMPRODUCT($DG101:$DG110,BU101:BU110,1/($DG101:$DG110+100))</f>
        <v>0</v>
      </c>
      <c r="BV115" s="101">
        <f t="shared" si="61"/>
        <v>0</v>
      </c>
      <c r="BW115" s="101">
        <f t="shared" si="61"/>
        <v>0</v>
      </c>
      <c r="BX115" s="101">
        <f t="shared" si="61"/>
        <v>0</v>
      </c>
      <c r="BY115" s="101">
        <f t="shared" si="61"/>
        <v>0</v>
      </c>
      <c r="BZ115" s="101">
        <f t="shared" si="61"/>
        <v>0</v>
      </c>
      <c r="CA115" s="101">
        <f t="shared" si="61"/>
        <v>0</v>
      </c>
      <c r="CB115" s="101">
        <f t="shared" si="61"/>
        <v>0</v>
      </c>
      <c r="CC115" s="101">
        <f t="shared" si="61"/>
        <v>0</v>
      </c>
      <c r="CD115" s="101">
        <f t="shared" si="61"/>
        <v>0</v>
      </c>
      <c r="CE115" s="101">
        <f t="shared" si="61"/>
        <v>0</v>
      </c>
      <c r="CF115" s="101">
        <f t="shared" si="61"/>
        <v>0</v>
      </c>
      <c r="CG115" s="101">
        <f t="shared" si="61"/>
        <v>0</v>
      </c>
      <c r="CH115" s="101">
        <f t="shared" si="61"/>
        <v>0</v>
      </c>
      <c r="CI115" s="101">
        <f t="shared" si="61"/>
        <v>0</v>
      </c>
      <c r="CJ115" s="101">
        <f t="shared" si="61"/>
        <v>0</v>
      </c>
      <c r="CK115" s="101">
        <f t="shared" si="61"/>
        <v>0</v>
      </c>
      <c r="CL115" s="101">
        <f t="shared" si="61"/>
        <v>0</v>
      </c>
      <c r="CM115" s="101">
        <f t="shared" si="61"/>
        <v>0</v>
      </c>
      <c r="CN115" s="101">
        <f t="shared" si="61"/>
        <v>0</v>
      </c>
      <c r="CO115" s="101">
        <f t="shared" si="61"/>
        <v>0</v>
      </c>
      <c r="CP115" s="101">
        <f t="shared" si="61"/>
        <v>0</v>
      </c>
      <c r="CQ115" s="101">
        <f t="shared" si="61"/>
        <v>0</v>
      </c>
      <c r="CR115" s="101">
        <f t="shared" si="61"/>
        <v>0</v>
      </c>
      <c r="CS115" s="101">
        <f t="shared" si="61"/>
        <v>0</v>
      </c>
      <c r="CT115" s="101">
        <f t="shared" si="61"/>
        <v>0</v>
      </c>
      <c r="CU115" s="101">
        <f t="shared" si="61"/>
        <v>0</v>
      </c>
      <c r="CV115" s="101">
        <f t="shared" si="61"/>
        <v>0</v>
      </c>
      <c r="CW115" s="101">
        <f t="shared" si="61"/>
        <v>0</v>
      </c>
      <c r="CX115" s="101">
        <f t="shared" si="61"/>
        <v>0</v>
      </c>
      <c r="CY115" s="101">
        <f t="shared" si="61"/>
        <v>0</v>
      </c>
      <c r="CZ115" s="101">
        <f t="shared" si="61"/>
        <v>0</v>
      </c>
      <c r="DA115" s="101">
        <f t="shared" si="61"/>
        <v>0</v>
      </c>
      <c r="DB115" s="101">
        <f t="shared" si="61"/>
        <v>0</v>
      </c>
      <c r="DC115" s="101">
        <f t="shared" si="61"/>
        <v>0</v>
      </c>
      <c r="DE115" s="71">
        <f>COUNTBLANK(H115:DC115)</f>
        <v>0</v>
      </c>
      <c r="DF115" s="71">
        <f t="shared" si="40"/>
        <v>0</v>
      </c>
    </row>
    <row r="116" spans="1:110" ht="31.5" customHeight="1">
      <c r="A116" s="210"/>
      <c r="B116" s="263" t="s">
        <v>27</v>
      </c>
      <c r="C116" s="315" t="str">
        <f>CONCATENATE("SIEKIAMAS REZULTATAS: ",IF(Result=0,"",Result),", matavimo vienetas: ",IF(Result_mat=0,"",Result_mat))</f>
        <v>SIEKIAMAS REZULTATAS: Oficialiosios paramos vystymuisi kriterijus atitinkančių vystomojo bendradarbiavimo veiklų finansavimo apimtis, dalis nuo bendrųjų nacionalinių pajamų , matavimo vienetas: Procentai</v>
      </c>
      <c r="D116" s="271"/>
      <c r="E116" s="328"/>
      <c r="F116" s="292">
        <f>H116+NPV(FD,I116:INDEX(I116:DC116,PAL))</f>
        <v>0</v>
      </c>
      <c r="G116" s="279">
        <f>SUMIF($H$5:$DC$5,"&lt;="&amp;PAL,$H116:$DC116)</f>
        <v>0</v>
      </c>
      <c r="H116" s="280">
        <v>0</v>
      </c>
      <c r="I116" s="280">
        <v>0</v>
      </c>
      <c r="J116" s="280">
        <v>0</v>
      </c>
      <c r="K116" s="280">
        <v>0</v>
      </c>
      <c r="L116" s="280">
        <v>0</v>
      </c>
      <c r="M116" s="280">
        <v>0</v>
      </c>
      <c r="N116" s="280">
        <v>0</v>
      </c>
      <c r="O116" s="280">
        <v>0</v>
      </c>
      <c r="P116" s="280">
        <v>0</v>
      </c>
      <c r="Q116" s="280">
        <v>0</v>
      </c>
      <c r="R116" s="280">
        <v>0</v>
      </c>
      <c r="S116" s="280">
        <v>0</v>
      </c>
      <c r="T116" s="280">
        <v>0</v>
      </c>
      <c r="U116" s="280">
        <v>0</v>
      </c>
      <c r="V116" s="280">
        <v>0</v>
      </c>
      <c r="W116" s="280">
        <v>0</v>
      </c>
      <c r="X116" s="280">
        <v>0</v>
      </c>
      <c r="Y116" s="280">
        <v>0</v>
      </c>
      <c r="Z116" s="280">
        <v>0</v>
      </c>
      <c r="AA116" s="280">
        <v>0</v>
      </c>
      <c r="AB116" s="280">
        <v>0</v>
      </c>
      <c r="AC116" s="280">
        <v>0</v>
      </c>
      <c r="AD116" s="280">
        <v>0</v>
      </c>
      <c r="AE116" s="280">
        <v>0</v>
      </c>
      <c r="AF116" s="280">
        <v>0</v>
      </c>
      <c r="AG116" s="280">
        <v>0</v>
      </c>
      <c r="AH116" s="280">
        <v>0</v>
      </c>
      <c r="AI116" s="280">
        <v>0</v>
      </c>
      <c r="AJ116" s="280">
        <v>0</v>
      </c>
      <c r="AK116" s="280">
        <v>0</v>
      </c>
      <c r="AL116" s="280">
        <v>0</v>
      </c>
      <c r="AM116" s="280">
        <v>0</v>
      </c>
      <c r="AN116" s="280">
        <v>0</v>
      </c>
      <c r="AO116" s="280">
        <v>0</v>
      </c>
      <c r="AP116" s="280">
        <v>0</v>
      </c>
      <c r="AQ116" s="280">
        <v>0</v>
      </c>
      <c r="AR116" s="280">
        <v>0</v>
      </c>
      <c r="AS116" s="280">
        <v>0</v>
      </c>
      <c r="AT116" s="280">
        <v>0</v>
      </c>
      <c r="AU116" s="280">
        <v>0</v>
      </c>
      <c r="AV116" s="280">
        <v>0</v>
      </c>
      <c r="AW116" s="280">
        <v>0</v>
      </c>
      <c r="AX116" s="280">
        <v>0</v>
      </c>
      <c r="AY116" s="280">
        <v>0</v>
      </c>
      <c r="AZ116" s="280">
        <v>0</v>
      </c>
      <c r="BA116" s="280">
        <v>0</v>
      </c>
      <c r="BB116" s="280">
        <v>0</v>
      </c>
      <c r="BC116" s="280">
        <v>0</v>
      </c>
      <c r="BD116" s="280">
        <v>0</v>
      </c>
      <c r="BE116" s="280">
        <v>0</v>
      </c>
      <c r="BF116" s="280">
        <v>0</v>
      </c>
      <c r="BG116" s="280">
        <v>0</v>
      </c>
      <c r="BH116" s="280">
        <v>0</v>
      </c>
      <c r="BI116" s="280">
        <v>0</v>
      </c>
      <c r="BJ116" s="280">
        <v>0</v>
      </c>
      <c r="BK116" s="280">
        <v>0</v>
      </c>
      <c r="BL116" s="280">
        <v>0</v>
      </c>
      <c r="BM116" s="280">
        <v>0</v>
      </c>
      <c r="BN116" s="280">
        <v>0</v>
      </c>
      <c r="BO116" s="280">
        <v>0</v>
      </c>
      <c r="BP116" s="280">
        <v>0</v>
      </c>
      <c r="BQ116" s="280">
        <v>0</v>
      </c>
      <c r="BR116" s="280">
        <v>0</v>
      </c>
      <c r="BS116" s="280">
        <v>0</v>
      </c>
      <c r="BT116" s="280">
        <v>0</v>
      </c>
      <c r="BU116" s="280">
        <v>0</v>
      </c>
      <c r="BV116" s="280">
        <v>0</v>
      </c>
      <c r="BW116" s="280">
        <v>0</v>
      </c>
      <c r="BX116" s="280">
        <v>0</v>
      </c>
      <c r="BY116" s="280">
        <v>0</v>
      </c>
      <c r="BZ116" s="280">
        <v>0</v>
      </c>
      <c r="CA116" s="280">
        <v>0</v>
      </c>
      <c r="CB116" s="280">
        <v>0</v>
      </c>
      <c r="CC116" s="280">
        <v>0</v>
      </c>
      <c r="CD116" s="280">
        <v>0</v>
      </c>
      <c r="CE116" s="280">
        <v>0</v>
      </c>
      <c r="CF116" s="280">
        <v>0</v>
      </c>
      <c r="CG116" s="280">
        <v>0</v>
      </c>
      <c r="CH116" s="280">
        <v>0</v>
      </c>
      <c r="CI116" s="280">
        <v>0</v>
      </c>
      <c r="CJ116" s="280">
        <v>0</v>
      </c>
      <c r="CK116" s="280">
        <v>0</v>
      </c>
      <c r="CL116" s="280">
        <v>0</v>
      </c>
      <c r="CM116" s="280">
        <v>0</v>
      </c>
      <c r="CN116" s="280">
        <v>0</v>
      </c>
      <c r="CO116" s="280">
        <v>0</v>
      </c>
      <c r="CP116" s="280">
        <v>0</v>
      </c>
      <c r="CQ116" s="280">
        <v>0</v>
      </c>
      <c r="CR116" s="280">
        <v>0</v>
      </c>
      <c r="CS116" s="280">
        <v>0</v>
      </c>
      <c r="CT116" s="280">
        <v>0</v>
      </c>
      <c r="CU116" s="280">
        <v>0</v>
      </c>
      <c r="CV116" s="280">
        <v>0</v>
      </c>
      <c r="CW116" s="280">
        <v>0</v>
      </c>
      <c r="CX116" s="280">
        <v>0</v>
      </c>
      <c r="CY116" s="280">
        <v>0</v>
      </c>
      <c r="CZ116" s="280">
        <v>0</v>
      </c>
      <c r="DA116" s="280">
        <v>0</v>
      </c>
      <c r="DB116" s="280">
        <v>0</v>
      </c>
      <c r="DC116" s="280">
        <v>0</v>
      </c>
      <c r="DE116" s="71">
        <f t="shared" si="47"/>
        <v>0</v>
      </c>
      <c r="DF116" s="71">
        <f t="shared" si="40"/>
        <v>0</v>
      </c>
    </row>
    <row r="117" spans="1:110" s="261" customFormat="1" ht="14.4">
      <c r="A117" s="210"/>
      <c r="B117" s="263" t="s">
        <v>18</v>
      </c>
      <c r="C117" s="268" t="s">
        <v>274</v>
      </c>
      <c r="D117" s="271"/>
      <c r="E117" s="328"/>
      <c r="F117" s="17">
        <f>SUM(F118-F126)</f>
        <v>0</v>
      </c>
      <c r="G117" s="279">
        <f>SUMIF($H$5:$DC$5,"&lt;="&amp;PAL,$H117:$DC117)</f>
        <v>0</v>
      </c>
      <c r="H117" s="17">
        <f>SUM(H118-H126)</f>
        <v>0</v>
      </c>
      <c r="I117" s="17">
        <f t="shared" ref="I117:BT117" si="62">SUM(I118-I126)</f>
        <v>0</v>
      </c>
      <c r="J117" s="17">
        <f t="shared" si="62"/>
        <v>0</v>
      </c>
      <c r="K117" s="17">
        <f t="shared" si="62"/>
        <v>0</v>
      </c>
      <c r="L117" s="17">
        <f t="shared" si="62"/>
        <v>0</v>
      </c>
      <c r="M117" s="17">
        <f t="shared" si="62"/>
        <v>0</v>
      </c>
      <c r="N117" s="17">
        <f t="shared" si="62"/>
        <v>0</v>
      </c>
      <c r="O117" s="17">
        <f t="shared" si="62"/>
        <v>0</v>
      </c>
      <c r="P117" s="17">
        <f t="shared" si="62"/>
        <v>0</v>
      </c>
      <c r="Q117" s="17">
        <f t="shared" si="62"/>
        <v>0</v>
      </c>
      <c r="R117" s="17">
        <f t="shared" si="62"/>
        <v>0</v>
      </c>
      <c r="S117" s="17">
        <f t="shared" si="62"/>
        <v>0</v>
      </c>
      <c r="T117" s="17">
        <f t="shared" si="62"/>
        <v>0</v>
      </c>
      <c r="U117" s="17">
        <f t="shared" si="62"/>
        <v>0</v>
      </c>
      <c r="V117" s="17">
        <f t="shared" si="62"/>
        <v>0</v>
      </c>
      <c r="W117" s="17">
        <f t="shared" si="62"/>
        <v>0</v>
      </c>
      <c r="X117" s="17">
        <f t="shared" si="62"/>
        <v>0</v>
      </c>
      <c r="Y117" s="17">
        <f t="shared" si="62"/>
        <v>0</v>
      </c>
      <c r="Z117" s="17">
        <f t="shared" si="62"/>
        <v>0</v>
      </c>
      <c r="AA117" s="17">
        <f t="shared" si="62"/>
        <v>0</v>
      </c>
      <c r="AB117" s="17">
        <f t="shared" si="62"/>
        <v>0</v>
      </c>
      <c r="AC117" s="17">
        <f t="shared" si="62"/>
        <v>0</v>
      </c>
      <c r="AD117" s="17">
        <f t="shared" si="62"/>
        <v>0</v>
      </c>
      <c r="AE117" s="17">
        <f t="shared" si="62"/>
        <v>0</v>
      </c>
      <c r="AF117" s="17">
        <f t="shared" si="62"/>
        <v>0</v>
      </c>
      <c r="AG117" s="17">
        <f t="shared" si="62"/>
        <v>0</v>
      </c>
      <c r="AH117" s="17">
        <f t="shared" si="62"/>
        <v>0</v>
      </c>
      <c r="AI117" s="17">
        <f t="shared" si="62"/>
        <v>0</v>
      </c>
      <c r="AJ117" s="17">
        <f t="shared" si="62"/>
        <v>0</v>
      </c>
      <c r="AK117" s="17">
        <f t="shared" si="62"/>
        <v>0</v>
      </c>
      <c r="AL117" s="17">
        <f t="shared" si="62"/>
        <v>0</v>
      </c>
      <c r="AM117" s="17">
        <f t="shared" si="62"/>
        <v>0</v>
      </c>
      <c r="AN117" s="17">
        <f t="shared" si="62"/>
        <v>0</v>
      </c>
      <c r="AO117" s="17">
        <f t="shared" si="62"/>
        <v>0</v>
      </c>
      <c r="AP117" s="17">
        <f t="shared" si="62"/>
        <v>0</v>
      </c>
      <c r="AQ117" s="17">
        <f t="shared" si="62"/>
        <v>0</v>
      </c>
      <c r="AR117" s="17">
        <f t="shared" si="62"/>
        <v>0</v>
      </c>
      <c r="AS117" s="17">
        <f t="shared" si="62"/>
        <v>0</v>
      </c>
      <c r="AT117" s="17">
        <f t="shared" si="62"/>
        <v>0</v>
      </c>
      <c r="AU117" s="17">
        <f t="shared" si="62"/>
        <v>0</v>
      </c>
      <c r="AV117" s="17">
        <f t="shared" si="62"/>
        <v>0</v>
      </c>
      <c r="AW117" s="17">
        <f t="shared" si="62"/>
        <v>0</v>
      </c>
      <c r="AX117" s="17">
        <f t="shared" si="62"/>
        <v>0</v>
      </c>
      <c r="AY117" s="17">
        <f t="shared" si="62"/>
        <v>0</v>
      </c>
      <c r="AZ117" s="17">
        <f t="shared" si="62"/>
        <v>0</v>
      </c>
      <c r="BA117" s="17">
        <f t="shared" si="62"/>
        <v>0</v>
      </c>
      <c r="BB117" s="17">
        <f t="shared" si="62"/>
        <v>0</v>
      </c>
      <c r="BC117" s="17">
        <f t="shared" si="62"/>
        <v>0</v>
      </c>
      <c r="BD117" s="17">
        <f t="shared" si="62"/>
        <v>0</v>
      </c>
      <c r="BE117" s="17">
        <f t="shared" si="62"/>
        <v>0</v>
      </c>
      <c r="BF117" s="17">
        <f t="shared" si="62"/>
        <v>0</v>
      </c>
      <c r="BG117" s="17">
        <f t="shared" si="62"/>
        <v>0</v>
      </c>
      <c r="BH117" s="17">
        <f t="shared" si="62"/>
        <v>0</v>
      </c>
      <c r="BI117" s="17">
        <f t="shared" si="62"/>
        <v>0</v>
      </c>
      <c r="BJ117" s="17">
        <f t="shared" si="62"/>
        <v>0</v>
      </c>
      <c r="BK117" s="17">
        <f t="shared" si="62"/>
        <v>0</v>
      </c>
      <c r="BL117" s="17">
        <f t="shared" si="62"/>
        <v>0</v>
      </c>
      <c r="BM117" s="17">
        <f t="shared" si="62"/>
        <v>0</v>
      </c>
      <c r="BN117" s="17">
        <f t="shared" si="62"/>
        <v>0</v>
      </c>
      <c r="BO117" s="17">
        <f t="shared" si="62"/>
        <v>0</v>
      </c>
      <c r="BP117" s="17">
        <f t="shared" si="62"/>
        <v>0</v>
      </c>
      <c r="BQ117" s="17">
        <f t="shared" si="62"/>
        <v>0</v>
      </c>
      <c r="BR117" s="17">
        <f t="shared" si="62"/>
        <v>0</v>
      </c>
      <c r="BS117" s="17">
        <f t="shared" si="62"/>
        <v>0</v>
      </c>
      <c r="BT117" s="17">
        <f t="shared" si="62"/>
        <v>0</v>
      </c>
      <c r="BU117" s="17">
        <f t="shared" ref="BU117:DC117" si="63">SUM(BU118-BU126)</f>
        <v>0</v>
      </c>
      <c r="BV117" s="17">
        <f t="shared" si="63"/>
        <v>0</v>
      </c>
      <c r="BW117" s="17">
        <f t="shared" si="63"/>
        <v>0</v>
      </c>
      <c r="BX117" s="17">
        <f t="shared" si="63"/>
        <v>0</v>
      </c>
      <c r="BY117" s="17">
        <f t="shared" si="63"/>
        <v>0</v>
      </c>
      <c r="BZ117" s="17">
        <f t="shared" si="63"/>
        <v>0</v>
      </c>
      <c r="CA117" s="17">
        <f t="shared" si="63"/>
        <v>0</v>
      </c>
      <c r="CB117" s="17">
        <f t="shared" si="63"/>
        <v>0</v>
      </c>
      <c r="CC117" s="17">
        <f t="shared" si="63"/>
        <v>0</v>
      </c>
      <c r="CD117" s="17">
        <f t="shared" si="63"/>
        <v>0</v>
      </c>
      <c r="CE117" s="17">
        <f t="shared" si="63"/>
        <v>0</v>
      </c>
      <c r="CF117" s="17">
        <f t="shared" si="63"/>
        <v>0</v>
      </c>
      <c r="CG117" s="17">
        <f t="shared" si="63"/>
        <v>0</v>
      </c>
      <c r="CH117" s="17">
        <f t="shared" si="63"/>
        <v>0</v>
      </c>
      <c r="CI117" s="17">
        <f t="shared" si="63"/>
        <v>0</v>
      </c>
      <c r="CJ117" s="17">
        <f t="shared" si="63"/>
        <v>0</v>
      </c>
      <c r="CK117" s="17">
        <f t="shared" si="63"/>
        <v>0</v>
      </c>
      <c r="CL117" s="17">
        <f t="shared" si="63"/>
        <v>0</v>
      </c>
      <c r="CM117" s="17">
        <f t="shared" si="63"/>
        <v>0</v>
      </c>
      <c r="CN117" s="17">
        <f t="shared" si="63"/>
        <v>0</v>
      </c>
      <c r="CO117" s="17">
        <f t="shared" si="63"/>
        <v>0</v>
      </c>
      <c r="CP117" s="17">
        <f t="shared" si="63"/>
        <v>0</v>
      </c>
      <c r="CQ117" s="17">
        <f t="shared" si="63"/>
        <v>0</v>
      </c>
      <c r="CR117" s="17">
        <f t="shared" si="63"/>
        <v>0</v>
      </c>
      <c r="CS117" s="17">
        <f t="shared" si="63"/>
        <v>0</v>
      </c>
      <c r="CT117" s="17">
        <f t="shared" si="63"/>
        <v>0</v>
      </c>
      <c r="CU117" s="17">
        <f t="shared" si="63"/>
        <v>0</v>
      </c>
      <c r="CV117" s="17">
        <f t="shared" si="63"/>
        <v>0</v>
      </c>
      <c r="CW117" s="17">
        <f t="shared" si="63"/>
        <v>0</v>
      </c>
      <c r="CX117" s="17">
        <f t="shared" si="63"/>
        <v>0</v>
      </c>
      <c r="CY117" s="17">
        <f t="shared" si="63"/>
        <v>0</v>
      </c>
      <c r="CZ117" s="17">
        <f t="shared" si="63"/>
        <v>0</v>
      </c>
      <c r="DA117" s="17">
        <f t="shared" si="63"/>
        <v>0</v>
      </c>
      <c r="DB117" s="17">
        <f t="shared" si="63"/>
        <v>0</v>
      </c>
      <c r="DC117" s="17">
        <f t="shared" si="63"/>
        <v>0</v>
      </c>
      <c r="DE117" s="71"/>
      <c r="DF117" s="71">
        <f t="shared" si="40"/>
        <v>0</v>
      </c>
    </row>
    <row r="118" spans="1:110" s="261" customFormat="1" ht="14.4">
      <c r="A118" s="210"/>
      <c r="B118" s="263" t="s">
        <v>192</v>
      </c>
      <c r="C118" s="269" t="s">
        <v>275</v>
      </c>
      <c r="D118" s="271"/>
      <c r="E118" s="328"/>
      <c r="F118" s="17">
        <f>SUM(F119:F125)</f>
        <v>0</v>
      </c>
      <c r="G118" s="279">
        <f>SUMIF($H$5:$DC$5,"&lt;="&amp;PAL,$H118:$DC118)</f>
        <v>0</v>
      </c>
      <c r="H118" s="17">
        <f>SUM(H119:H125)</f>
        <v>0</v>
      </c>
      <c r="I118" s="17">
        <f t="shared" ref="I118:BT118" si="64">SUM(I119:I125)</f>
        <v>0</v>
      </c>
      <c r="J118" s="17">
        <f t="shared" si="64"/>
        <v>0</v>
      </c>
      <c r="K118" s="17">
        <f t="shared" si="64"/>
        <v>0</v>
      </c>
      <c r="L118" s="17">
        <f t="shared" si="64"/>
        <v>0</v>
      </c>
      <c r="M118" s="17">
        <f t="shared" si="64"/>
        <v>0</v>
      </c>
      <c r="N118" s="17">
        <f t="shared" si="64"/>
        <v>0</v>
      </c>
      <c r="O118" s="17">
        <f t="shared" si="64"/>
        <v>0</v>
      </c>
      <c r="P118" s="17">
        <f t="shared" si="64"/>
        <v>0</v>
      </c>
      <c r="Q118" s="17">
        <f t="shared" si="64"/>
        <v>0</v>
      </c>
      <c r="R118" s="17">
        <f t="shared" si="64"/>
        <v>0</v>
      </c>
      <c r="S118" s="17">
        <f t="shared" si="64"/>
        <v>0</v>
      </c>
      <c r="T118" s="17">
        <f t="shared" si="64"/>
        <v>0</v>
      </c>
      <c r="U118" s="17">
        <f t="shared" si="64"/>
        <v>0</v>
      </c>
      <c r="V118" s="17">
        <f t="shared" si="64"/>
        <v>0</v>
      </c>
      <c r="W118" s="17">
        <f t="shared" si="64"/>
        <v>0</v>
      </c>
      <c r="X118" s="17">
        <f t="shared" si="64"/>
        <v>0</v>
      </c>
      <c r="Y118" s="17">
        <f t="shared" si="64"/>
        <v>0</v>
      </c>
      <c r="Z118" s="17">
        <f t="shared" si="64"/>
        <v>0</v>
      </c>
      <c r="AA118" s="17">
        <f t="shared" si="64"/>
        <v>0</v>
      </c>
      <c r="AB118" s="17">
        <f t="shared" si="64"/>
        <v>0</v>
      </c>
      <c r="AC118" s="17">
        <f t="shared" si="64"/>
        <v>0</v>
      </c>
      <c r="AD118" s="17">
        <f t="shared" si="64"/>
        <v>0</v>
      </c>
      <c r="AE118" s="17">
        <f t="shared" si="64"/>
        <v>0</v>
      </c>
      <c r="AF118" s="17">
        <f t="shared" si="64"/>
        <v>0</v>
      </c>
      <c r="AG118" s="17">
        <f t="shared" si="64"/>
        <v>0</v>
      </c>
      <c r="AH118" s="17">
        <f t="shared" si="64"/>
        <v>0</v>
      </c>
      <c r="AI118" s="17">
        <f t="shared" si="64"/>
        <v>0</v>
      </c>
      <c r="AJ118" s="17">
        <f t="shared" si="64"/>
        <v>0</v>
      </c>
      <c r="AK118" s="17">
        <f t="shared" si="64"/>
        <v>0</v>
      </c>
      <c r="AL118" s="17">
        <f t="shared" si="64"/>
        <v>0</v>
      </c>
      <c r="AM118" s="17">
        <f t="shared" si="64"/>
        <v>0</v>
      </c>
      <c r="AN118" s="17">
        <f t="shared" si="64"/>
        <v>0</v>
      </c>
      <c r="AO118" s="17">
        <f t="shared" si="64"/>
        <v>0</v>
      </c>
      <c r="AP118" s="17">
        <f t="shared" si="64"/>
        <v>0</v>
      </c>
      <c r="AQ118" s="17">
        <f t="shared" si="64"/>
        <v>0</v>
      </c>
      <c r="AR118" s="17">
        <f t="shared" si="64"/>
        <v>0</v>
      </c>
      <c r="AS118" s="17">
        <f t="shared" si="64"/>
        <v>0</v>
      </c>
      <c r="AT118" s="17">
        <f t="shared" si="64"/>
        <v>0</v>
      </c>
      <c r="AU118" s="17">
        <f t="shared" si="64"/>
        <v>0</v>
      </c>
      <c r="AV118" s="17">
        <f t="shared" si="64"/>
        <v>0</v>
      </c>
      <c r="AW118" s="17">
        <f t="shared" si="64"/>
        <v>0</v>
      </c>
      <c r="AX118" s="17">
        <f t="shared" si="64"/>
        <v>0</v>
      </c>
      <c r="AY118" s="17">
        <f t="shared" si="64"/>
        <v>0</v>
      </c>
      <c r="AZ118" s="17">
        <f t="shared" si="64"/>
        <v>0</v>
      </c>
      <c r="BA118" s="17">
        <f t="shared" si="64"/>
        <v>0</v>
      </c>
      <c r="BB118" s="17">
        <f t="shared" si="64"/>
        <v>0</v>
      </c>
      <c r="BC118" s="17">
        <f t="shared" si="64"/>
        <v>0</v>
      </c>
      <c r="BD118" s="17">
        <f t="shared" si="64"/>
        <v>0</v>
      </c>
      <c r="BE118" s="17">
        <f t="shared" si="64"/>
        <v>0</v>
      </c>
      <c r="BF118" s="17">
        <f t="shared" si="64"/>
        <v>0</v>
      </c>
      <c r="BG118" s="17">
        <f t="shared" si="64"/>
        <v>0</v>
      </c>
      <c r="BH118" s="17">
        <f t="shared" si="64"/>
        <v>0</v>
      </c>
      <c r="BI118" s="17">
        <f t="shared" si="64"/>
        <v>0</v>
      </c>
      <c r="BJ118" s="17">
        <f t="shared" si="64"/>
        <v>0</v>
      </c>
      <c r="BK118" s="17">
        <f t="shared" si="64"/>
        <v>0</v>
      </c>
      <c r="BL118" s="17">
        <f t="shared" si="64"/>
        <v>0</v>
      </c>
      <c r="BM118" s="17">
        <f t="shared" si="64"/>
        <v>0</v>
      </c>
      <c r="BN118" s="17">
        <f t="shared" si="64"/>
        <v>0</v>
      </c>
      <c r="BO118" s="17">
        <f t="shared" si="64"/>
        <v>0</v>
      </c>
      <c r="BP118" s="17">
        <f t="shared" si="64"/>
        <v>0</v>
      </c>
      <c r="BQ118" s="17">
        <f t="shared" si="64"/>
        <v>0</v>
      </c>
      <c r="BR118" s="17">
        <f t="shared" si="64"/>
        <v>0</v>
      </c>
      <c r="BS118" s="17">
        <f t="shared" si="64"/>
        <v>0</v>
      </c>
      <c r="BT118" s="17">
        <f t="shared" si="64"/>
        <v>0</v>
      </c>
      <c r="BU118" s="17">
        <f t="shared" ref="BU118:DC118" si="65">SUM(BU119:BU125)</f>
        <v>0</v>
      </c>
      <c r="BV118" s="17">
        <f t="shared" si="65"/>
        <v>0</v>
      </c>
      <c r="BW118" s="17">
        <f t="shared" si="65"/>
        <v>0</v>
      </c>
      <c r="BX118" s="17">
        <f t="shared" si="65"/>
        <v>0</v>
      </c>
      <c r="BY118" s="17">
        <f t="shared" si="65"/>
        <v>0</v>
      </c>
      <c r="BZ118" s="17">
        <f t="shared" si="65"/>
        <v>0</v>
      </c>
      <c r="CA118" s="17">
        <f t="shared" si="65"/>
        <v>0</v>
      </c>
      <c r="CB118" s="17">
        <f t="shared" si="65"/>
        <v>0</v>
      </c>
      <c r="CC118" s="17">
        <f t="shared" si="65"/>
        <v>0</v>
      </c>
      <c r="CD118" s="17">
        <f t="shared" si="65"/>
        <v>0</v>
      </c>
      <c r="CE118" s="17">
        <f t="shared" si="65"/>
        <v>0</v>
      </c>
      <c r="CF118" s="17">
        <f t="shared" si="65"/>
        <v>0</v>
      </c>
      <c r="CG118" s="17">
        <f t="shared" si="65"/>
        <v>0</v>
      </c>
      <c r="CH118" s="17">
        <f t="shared" si="65"/>
        <v>0</v>
      </c>
      <c r="CI118" s="17">
        <f t="shared" si="65"/>
        <v>0</v>
      </c>
      <c r="CJ118" s="17">
        <f t="shared" si="65"/>
        <v>0</v>
      </c>
      <c r="CK118" s="17">
        <f t="shared" si="65"/>
        <v>0</v>
      </c>
      <c r="CL118" s="17">
        <f t="shared" si="65"/>
        <v>0</v>
      </c>
      <c r="CM118" s="17">
        <f t="shared" si="65"/>
        <v>0</v>
      </c>
      <c r="CN118" s="17">
        <f t="shared" si="65"/>
        <v>0</v>
      </c>
      <c r="CO118" s="17">
        <f t="shared" si="65"/>
        <v>0</v>
      </c>
      <c r="CP118" s="17">
        <f t="shared" si="65"/>
        <v>0</v>
      </c>
      <c r="CQ118" s="17">
        <f t="shared" si="65"/>
        <v>0</v>
      </c>
      <c r="CR118" s="17">
        <f t="shared" si="65"/>
        <v>0</v>
      </c>
      <c r="CS118" s="17">
        <f t="shared" si="65"/>
        <v>0</v>
      </c>
      <c r="CT118" s="17">
        <f t="shared" si="65"/>
        <v>0</v>
      </c>
      <c r="CU118" s="17">
        <f t="shared" si="65"/>
        <v>0</v>
      </c>
      <c r="CV118" s="17">
        <f t="shared" si="65"/>
        <v>0</v>
      </c>
      <c r="CW118" s="17">
        <f t="shared" si="65"/>
        <v>0</v>
      </c>
      <c r="CX118" s="17">
        <f t="shared" si="65"/>
        <v>0</v>
      </c>
      <c r="CY118" s="17">
        <f t="shared" si="65"/>
        <v>0</v>
      </c>
      <c r="CZ118" s="17">
        <f t="shared" si="65"/>
        <v>0</v>
      </c>
      <c r="DA118" s="17">
        <f t="shared" si="65"/>
        <v>0</v>
      </c>
      <c r="DB118" s="17">
        <f t="shared" si="65"/>
        <v>0</v>
      </c>
      <c r="DC118" s="17">
        <f t="shared" si="65"/>
        <v>0</v>
      </c>
      <c r="DE118" s="71"/>
      <c r="DF118" s="71">
        <f t="shared" si="40"/>
        <v>0</v>
      </c>
    </row>
    <row r="119" spans="1:110" s="261" customFormat="1" ht="14.4">
      <c r="A119" s="210"/>
      <c r="B119" s="262" t="str">
        <f>$B$118&amp;"1."</f>
        <v>L.1.1.</v>
      </c>
      <c r="C119" s="295"/>
      <c r="D119" s="271"/>
      <c r="E119" s="328"/>
      <c r="F119" s="292">
        <f>H119+NPV(SD,I119:INDEX(I119:DC119,PAL))</f>
        <v>0</v>
      </c>
      <c r="G119" s="279">
        <f>SUMIF($H$5:$DC$5,"&lt;="&amp;PAL,$H119:$DC119)</f>
        <v>0</v>
      </c>
      <c r="H119" s="280">
        <v>0</v>
      </c>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280">
        <v>0</v>
      </c>
      <c r="Y119" s="280">
        <v>0</v>
      </c>
      <c r="Z119" s="280">
        <v>0</v>
      </c>
      <c r="AA119" s="280">
        <v>0</v>
      </c>
      <c r="AB119" s="280">
        <v>0</v>
      </c>
      <c r="AC119" s="280">
        <v>0</v>
      </c>
      <c r="AD119" s="280">
        <v>0</v>
      </c>
      <c r="AE119" s="280">
        <v>0</v>
      </c>
      <c r="AF119" s="280">
        <v>0</v>
      </c>
      <c r="AG119" s="280">
        <v>0</v>
      </c>
      <c r="AH119" s="280">
        <v>0</v>
      </c>
      <c r="AI119" s="280">
        <v>0</v>
      </c>
      <c r="AJ119" s="280">
        <v>0</v>
      </c>
      <c r="AK119" s="280">
        <v>0</v>
      </c>
      <c r="AL119" s="280">
        <v>0</v>
      </c>
      <c r="AM119" s="280">
        <v>0</v>
      </c>
      <c r="AN119" s="280">
        <v>0</v>
      </c>
      <c r="AO119" s="280">
        <v>0</v>
      </c>
      <c r="AP119" s="280">
        <v>0</v>
      </c>
      <c r="AQ119" s="280">
        <v>0</v>
      </c>
      <c r="AR119" s="280">
        <v>0</v>
      </c>
      <c r="AS119" s="280">
        <v>0</v>
      </c>
      <c r="AT119" s="280">
        <v>0</v>
      </c>
      <c r="AU119" s="280">
        <v>0</v>
      </c>
      <c r="AV119" s="280">
        <v>0</v>
      </c>
      <c r="AW119" s="280">
        <v>0</v>
      </c>
      <c r="AX119" s="280">
        <v>0</v>
      </c>
      <c r="AY119" s="280">
        <v>0</v>
      </c>
      <c r="AZ119" s="280">
        <v>0</v>
      </c>
      <c r="BA119" s="280">
        <v>0</v>
      </c>
      <c r="BB119" s="280">
        <v>0</v>
      </c>
      <c r="BC119" s="280">
        <v>0</v>
      </c>
      <c r="BD119" s="280">
        <v>0</v>
      </c>
      <c r="BE119" s="280">
        <v>0</v>
      </c>
      <c r="BF119" s="280">
        <v>0</v>
      </c>
      <c r="BG119" s="280">
        <v>0</v>
      </c>
      <c r="BH119" s="280">
        <v>0</v>
      </c>
      <c r="BI119" s="280">
        <v>0</v>
      </c>
      <c r="BJ119" s="280">
        <v>0</v>
      </c>
      <c r="BK119" s="280">
        <v>0</v>
      </c>
      <c r="BL119" s="280">
        <v>0</v>
      </c>
      <c r="BM119" s="280">
        <v>0</v>
      </c>
      <c r="BN119" s="280">
        <v>0</v>
      </c>
      <c r="BO119" s="280">
        <v>0</v>
      </c>
      <c r="BP119" s="280">
        <v>0</v>
      </c>
      <c r="BQ119" s="280">
        <v>0</v>
      </c>
      <c r="BR119" s="280">
        <v>0</v>
      </c>
      <c r="BS119" s="280">
        <v>0</v>
      </c>
      <c r="BT119" s="280">
        <v>0</v>
      </c>
      <c r="BU119" s="280">
        <v>0</v>
      </c>
      <c r="BV119" s="280">
        <v>0</v>
      </c>
      <c r="BW119" s="280">
        <v>0</v>
      </c>
      <c r="BX119" s="280">
        <v>0</v>
      </c>
      <c r="BY119" s="280">
        <v>0</v>
      </c>
      <c r="BZ119" s="280">
        <v>0</v>
      </c>
      <c r="CA119" s="280">
        <v>0</v>
      </c>
      <c r="CB119" s="280">
        <v>0</v>
      </c>
      <c r="CC119" s="280">
        <v>0</v>
      </c>
      <c r="CD119" s="280">
        <v>0</v>
      </c>
      <c r="CE119" s="280">
        <v>0</v>
      </c>
      <c r="CF119" s="280">
        <v>0</v>
      </c>
      <c r="CG119" s="280">
        <v>0</v>
      </c>
      <c r="CH119" s="280">
        <v>0</v>
      </c>
      <c r="CI119" s="280">
        <v>0</v>
      </c>
      <c r="CJ119" s="280">
        <v>0</v>
      </c>
      <c r="CK119" s="280">
        <v>0</v>
      </c>
      <c r="CL119" s="280">
        <v>0</v>
      </c>
      <c r="CM119" s="280">
        <v>0</v>
      </c>
      <c r="CN119" s="280">
        <v>0</v>
      </c>
      <c r="CO119" s="280">
        <v>0</v>
      </c>
      <c r="CP119" s="280">
        <v>0</v>
      </c>
      <c r="CQ119" s="280">
        <v>0</v>
      </c>
      <c r="CR119" s="280">
        <v>0</v>
      </c>
      <c r="CS119" s="280">
        <v>0</v>
      </c>
      <c r="CT119" s="280">
        <v>0</v>
      </c>
      <c r="CU119" s="280">
        <v>0</v>
      </c>
      <c r="CV119" s="280">
        <v>0</v>
      </c>
      <c r="CW119" s="280">
        <v>0</v>
      </c>
      <c r="CX119" s="280">
        <v>0</v>
      </c>
      <c r="CY119" s="280">
        <v>0</v>
      </c>
      <c r="CZ119" s="280">
        <v>0</v>
      </c>
      <c r="DA119" s="280">
        <v>0</v>
      </c>
      <c r="DB119" s="280">
        <v>0</v>
      </c>
      <c r="DC119" s="280">
        <v>0</v>
      </c>
      <c r="DE119" s="71">
        <f t="shared" ref="DE119:DE129" si="66">COUNTBLANK(H119:DC119)</f>
        <v>0</v>
      </c>
      <c r="DF119" s="71">
        <f t="shared" si="40"/>
        <v>0</v>
      </c>
    </row>
    <row r="120" spans="1:110" s="261" customFormat="1" ht="15" customHeight="1">
      <c r="A120" s="210"/>
      <c r="B120" s="262" t="str">
        <f>$B$118&amp;"2."</f>
        <v>L.1.2.</v>
      </c>
      <c r="C120" s="295"/>
      <c r="D120" s="271"/>
      <c r="E120" s="328"/>
      <c r="F120" s="292">
        <f>H120+NPV(SD,I120:INDEX(I120:DC120,PAL))</f>
        <v>0</v>
      </c>
      <c r="G120" s="279">
        <f>SUMIF($H$5:$DC$5,"&lt;="&amp;PAL,$H120:$DC120)</f>
        <v>0</v>
      </c>
      <c r="H120" s="280">
        <v>0</v>
      </c>
      <c r="I120" s="280">
        <v>0</v>
      </c>
      <c r="J120" s="280">
        <v>0</v>
      </c>
      <c r="K120" s="280">
        <v>0</v>
      </c>
      <c r="L120" s="280">
        <v>0</v>
      </c>
      <c r="M120" s="280">
        <v>0</v>
      </c>
      <c r="N120" s="280">
        <v>0</v>
      </c>
      <c r="O120" s="280">
        <v>0</v>
      </c>
      <c r="P120" s="280">
        <v>0</v>
      </c>
      <c r="Q120" s="280">
        <v>0</v>
      </c>
      <c r="R120" s="280">
        <v>0</v>
      </c>
      <c r="S120" s="280">
        <v>0</v>
      </c>
      <c r="T120" s="280">
        <v>0</v>
      </c>
      <c r="U120" s="280">
        <v>0</v>
      </c>
      <c r="V120" s="280">
        <v>0</v>
      </c>
      <c r="W120" s="280">
        <v>0</v>
      </c>
      <c r="X120" s="280">
        <v>0</v>
      </c>
      <c r="Y120" s="280">
        <v>0</v>
      </c>
      <c r="Z120" s="280">
        <v>0</v>
      </c>
      <c r="AA120" s="280">
        <v>0</v>
      </c>
      <c r="AB120" s="280">
        <v>0</v>
      </c>
      <c r="AC120" s="280">
        <v>0</v>
      </c>
      <c r="AD120" s="280">
        <v>0</v>
      </c>
      <c r="AE120" s="280">
        <v>0</v>
      </c>
      <c r="AF120" s="280">
        <v>0</v>
      </c>
      <c r="AG120" s="280">
        <v>0</v>
      </c>
      <c r="AH120" s="280">
        <v>0</v>
      </c>
      <c r="AI120" s="280">
        <v>0</v>
      </c>
      <c r="AJ120" s="280">
        <v>0</v>
      </c>
      <c r="AK120" s="280">
        <v>0</v>
      </c>
      <c r="AL120" s="280">
        <v>0</v>
      </c>
      <c r="AM120" s="280">
        <v>0</v>
      </c>
      <c r="AN120" s="280">
        <v>0</v>
      </c>
      <c r="AO120" s="280">
        <v>0</v>
      </c>
      <c r="AP120" s="280">
        <v>0</v>
      </c>
      <c r="AQ120" s="280">
        <v>0</v>
      </c>
      <c r="AR120" s="280">
        <v>0</v>
      </c>
      <c r="AS120" s="280">
        <v>0</v>
      </c>
      <c r="AT120" s="280">
        <v>0</v>
      </c>
      <c r="AU120" s="280">
        <v>0</v>
      </c>
      <c r="AV120" s="280">
        <v>0</v>
      </c>
      <c r="AW120" s="280">
        <v>0</v>
      </c>
      <c r="AX120" s="280">
        <v>0</v>
      </c>
      <c r="AY120" s="280">
        <v>0</v>
      </c>
      <c r="AZ120" s="280">
        <v>0</v>
      </c>
      <c r="BA120" s="280">
        <v>0</v>
      </c>
      <c r="BB120" s="280">
        <v>0</v>
      </c>
      <c r="BC120" s="280">
        <v>0</v>
      </c>
      <c r="BD120" s="280">
        <v>0</v>
      </c>
      <c r="BE120" s="280">
        <v>0</v>
      </c>
      <c r="BF120" s="280">
        <v>0</v>
      </c>
      <c r="BG120" s="280">
        <v>0</v>
      </c>
      <c r="BH120" s="280">
        <v>0</v>
      </c>
      <c r="BI120" s="280">
        <v>0</v>
      </c>
      <c r="BJ120" s="280">
        <v>0</v>
      </c>
      <c r="BK120" s="280">
        <v>0</v>
      </c>
      <c r="BL120" s="280">
        <v>0</v>
      </c>
      <c r="BM120" s="280">
        <v>0</v>
      </c>
      <c r="BN120" s="280">
        <v>0</v>
      </c>
      <c r="BO120" s="280">
        <v>0</v>
      </c>
      <c r="BP120" s="280">
        <v>0</v>
      </c>
      <c r="BQ120" s="280">
        <v>0</v>
      </c>
      <c r="BR120" s="280">
        <v>0</v>
      </c>
      <c r="BS120" s="280">
        <v>0</v>
      </c>
      <c r="BT120" s="280">
        <v>0</v>
      </c>
      <c r="BU120" s="280">
        <v>0</v>
      </c>
      <c r="BV120" s="280">
        <v>0</v>
      </c>
      <c r="BW120" s="280">
        <v>0</v>
      </c>
      <c r="BX120" s="280">
        <v>0</v>
      </c>
      <c r="BY120" s="280">
        <v>0</v>
      </c>
      <c r="BZ120" s="280">
        <v>0</v>
      </c>
      <c r="CA120" s="280">
        <v>0</v>
      </c>
      <c r="CB120" s="280">
        <v>0</v>
      </c>
      <c r="CC120" s="280">
        <v>0</v>
      </c>
      <c r="CD120" s="280">
        <v>0</v>
      </c>
      <c r="CE120" s="280">
        <v>0</v>
      </c>
      <c r="CF120" s="280">
        <v>0</v>
      </c>
      <c r="CG120" s="280">
        <v>0</v>
      </c>
      <c r="CH120" s="280">
        <v>0</v>
      </c>
      <c r="CI120" s="280">
        <v>0</v>
      </c>
      <c r="CJ120" s="280">
        <v>0</v>
      </c>
      <c r="CK120" s="280">
        <v>0</v>
      </c>
      <c r="CL120" s="280">
        <v>0</v>
      </c>
      <c r="CM120" s="280">
        <v>0</v>
      </c>
      <c r="CN120" s="280">
        <v>0</v>
      </c>
      <c r="CO120" s="280">
        <v>0</v>
      </c>
      <c r="CP120" s="280">
        <v>0</v>
      </c>
      <c r="CQ120" s="280">
        <v>0</v>
      </c>
      <c r="CR120" s="280">
        <v>0</v>
      </c>
      <c r="CS120" s="280">
        <v>0</v>
      </c>
      <c r="CT120" s="280">
        <v>0</v>
      </c>
      <c r="CU120" s="280">
        <v>0</v>
      </c>
      <c r="CV120" s="280">
        <v>0</v>
      </c>
      <c r="CW120" s="280">
        <v>0</v>
      </c>
      <c r="CX120" s="280">
        <v>0</v>
      </c>
      <c r="CY120" s="280">
        <v>0</v>
      </c>
      <c r="CZ120" s="280">
        <v>0</v>
      </c>
      <c r="DA120" s="280">
        <v>0</v>
      </c>
      <c r="DB120" s="280">
        <v>0</v>
      </c>
      <c r="DC120" s="280">
        <v>0</v>
      </c>
      <c r="DE120" s="71">
        <f t="shared" si="66"/>
        <v>0</v>
      </c>
      <c r="DF120" s="71">
        <f t="shared" si="40"/>
        <v>0</v>
      </c>
    </row>
    <row r="121" spans="1:110" s="261" customFormat="1" ht="15" customHeight="1">
      <c r="A121" s="210"/>
      <c r="B121" s="262" t="str">
        <f>$B$118&amp;"3."</f>
        <v>L.1.3.</v>
      </c>
      <c r="C121" s="295"/>
      <c r="D121" s="271"/>
      <c r="E121" s="328"/>
      <c r="F121" s="292">
        <f>H121+NPV(SD,I121:INDEX(I121:DC121,PAL))</f>
        <v>0</v>
      </c>
      <c r="G121" s="279">
        <f>SUMIF($H$5:$DC$5,"&lt;="&amp;PAL,$H121:$DC121)</f>
        <v>0</v>
      </c>
      <c r="H121" s="280">
        <v>0</v>
      </c>
      <c r="I121" s="280">
        <v>0</v>
      </c>
      <c r="J121" s="280">
        <v>0</v>
      </c>
      <c r="K121" s="280">
        <v>0</v>
      </c>
      <c r="L121" s="280">
        <v>0</v>
      </c>
      <c r="M121" s="280">
        <v>0</v>
      </c>
      <c r="N121" s="280">
        <v>0</v>
      </c>
      <c r="O121" s="280">
        <v>0</v>
      </c>
      <c r="P121" s="280">
        <v>0</v>
      </c>
      <c r="Q121" s="280">
        <v>0</v>
      </c>
      <c r="R121" s="280">
        <v>0</v>
      </c>
      <c r="S121" s="280">
        <v>0</v>
      </c>
      <c r="T121" s="280">
        <v>0</v>
      </c>
      <c r="U121" s="280">
        <v>0</v>
      </c>
      <c r="V121" s="280">
        <v>0</v>
      </c>
      <c r="W121" s="280">
        <v>0</v>
      </c>
      <c r="X121" s="280">
        <v>0</v>
      </c>
      <c r="Y121" s="280">
        <v>0</v>
      </c>
      <c r="Z121" s="280">
        <v>0</v>
      </c>
      <c r="AA121" s="280">
        <v>0</v>
      </c>
      <c r="AB121" s="280">
        <v>0</v>
      </c>
      <c r="AC121" s="280">
        <v>0</v>
      </c>
      <c r="AD121" s="280">
        <v>0</v>
      </c>
      <c r="AE121" s="280">
        <v>0</v>
      </c>
      <c r="AF121" s="280">
        <v>0</v>
      </c>
      <c r="AG121" s="280">
        <v>0</v>
      </c>
      <c r="AH121" s="280">
        <v>0</v>
      </c>
      <c r="AI121" s="280">
        <v>0</v>
      </c>
      <c r="AJ121" s="280">
        <v>0</v>
      </c>
      <c r="AK121" s="280">
        <v>0</v>
      </c>
      <c r="AL121" s="280">
        <v>0</v>
      </c>
      <c r="AM121" s="280">
        <v>0</v>
      </c>
      <c r="AN121" s="280">
        <v>0</v>
      </c>
      <c r="AO121" s="280">
        <v>0</v>
      </c>
      <c r="AP121" s="280">
        <v>0</v>
      </c>
      <c r="AQ121" s="280">
        <v>0</v>
      </c>
      <c r="AR121" s="280">
        <v>0</v>
      </c>
      <c r="AS121" s="280">
        <v>0</v>
      </c>
      <c r="AT121" s="280">
        <v>0</v>
      </c>
      <c r="AU121" s="280">
        <v>0</v>
      </c>
      <c r="AV121" s="280">
        <v>0</v>
      </c>
      <c r="AW121" s="280">
        <v>0</v>
      </c>
      <c r="AX121" s="280">
        <v>0</v>
      </c>
      <c r="AY121" s="280">
        <v>0</v>
      </c>
      <c r="AZ121" s="280">
        <v>0</v>
      </c>
      <c r="BA121" s="280">
        <v>0</v>
      </c>
      <c r="BB121" s="280">
        <v>0</v>
      </c>
      <c r="BC121" s="280">
        <v>0</v>
      </c>
      <c r="BD121" s="280">
        <v>0</v>
      </c>
      <c r="BE121" s="280">
        <v>0</v>
      </c>
      <c r="BF121" s="280">
        <v>0</v>
      </c>
      <c r="BG121" s="280">
        <v>0</v>
      </c>
      <c r="BH121" s="280">
        <v>0</v>
      </c>
      <c r="BI121" s="280">
        <v>0</v>
      </c>
      <c r="BJ121" s="280">
        <v>0</v>
      </c>
      <c r="BK121" s="280">
        <v>0</v>
      </c>
      <c r="BL121" s="280">
        <v>0</v>
      </c>
      <c r="BM121" s="280">
        <v>0</v>
      </c>
      <c r="BN121" s="280">
        <v>0</v>
      </c>
      <c r="BO121" s="280">
        <v>0</v>
      </c>
      <c r="BP121" s="280">
        <v>0</v>
      </c>
      <c r="BQ121" s="280">
        <v>0</v>
      </c>
      <c r="BR121" s="280">
        <v>0</v>
      </c>
      <c r="BS121" s="280">
        <v>0</v>
      </c>
      <c r="BT121" s="280">
        <v>0</v>
      </c>
      <c r="BU121" s="280">
        <v>0</v>
      </c>
      <c r="BV121" s="280">
        <v>0</v>
      </c>
      <c r="BW121" s="280">
        <v>0</v>
      </c>
      <c r="BX121" s="280">
        <v>0</v>
      </c>
      <c r="BY121" s="280">
        <v>0</v>
      </c>
      <c r="BZ121" s="280">
        <v>0</v>
      </c>
      <c r="CA121" s="280">
        <v>0</v>
      </c>
      <c r="CB121" s="280">
        <v>0</v>
      </c>
      <c r="CC121" s="280">
        <v>0</v>
      </c>
      <c r="CD121" s="280">
        <v>0</v>
      </c>
      <c r="CE121" s="280">
        <v>0</v>
      </c>
      <c r="CF121" s="280">
        <v>0</v>
      </c>
      <c r="CG121" s="280">
        <v>0</v>
      </c>
      <c r="CH121" s="280">
        <v>0</v>
      </c>
      <c r="CI121" s="280">
        <v>0</v>
      </c>
      <c r="CJ121" s="280">
        <v>0</v>
      </c>
      <c r="CK121" s="280">
        <v>0</v>
      </c>
      <c r="CL121" s="280">
        <v>0</v>
      </c>
      <c r="CM121" s="280">
        <v>0</v>
      </c>
      <c r="CN121" s="280">
        <v>0</v>
      </c>
      <c r="CO121" s="280">
        <v>0</v>
      </c>
      <c r="CP121" s="280">
        <v>0</v>
      </c>
      <c r="CQ121" s="280">
        <v>0</v>
      </c>
      <c r="CR121" s="280">
        <v>0</v>
      </c>
      <c r="CS121" s="280">
        <v>0</v>
      </c>
      <c r="CT121" s="280">
        <v>0</v>
      </c>
      <c r="CU121" s="280">
        <v>0</v>
      </c>
      <c r="CV121" s="280">
        <v>0</v>
      </c>
      <c r="CW121" s="280">
        <v>0</v>
      </c>
      <c r="CX121" s="280">
        <v>0</v>
      </c>
      <c r="CY121" s="280">
        <v>0</v>
      </c>
      <c r="CZ121" s="280">
        <v>0</v>
      </c>
      <c r="DA121" s="280">
        <v>0</v>
      </c>
      <c r="DB121" s="280">
        <v>0</v>
      </c>
      <c r="DC121" s="280">
        <v>0</v>
      </c>
      <c r="DE121" s="71">
        <f t="shared" si="66"/>
        <v>0</v>
      </c>
      <c r="DF121" s="71">
        <f t="shared" si="40"/>
        <v>0</v>
      </c>
    </row>
    <row r="122" spans="1:110" s="261" customFormat="1" ht="15" customHeight="1">
      <c r="A122" s="210"/>
      <c r="B122" s="262" t="str">
        <f>$B$118&amp;"4."</f>
        <v>L.1.4.</v>
      </c>
      <c r="C122" s="295"/>
      <c r="D122" s="271"/>
      <c r="E122" s="328"/>
      <c r="F122" s="292">
        <f>H122+NPV(SD,I122:INDEX(I122:DC122,PAL))</f>
        <v>0</v>
      </c>
      <c r="G122" s="279">
        <f>SUMIF($H$5:$DC$5,"&lt;="&amp;PAL,$H122:$DC122)</f>
        <v>0</v>
      </c>
      <c r="H122" s="280">
        <v>0</v>
      </c>
      <c r="I122" s="280">
        <v>0</v>
      </c>
      <c r="J122" s="280">
        <v>0</v>
      </c>
      <c r="K122" s="280">
        <v>0</v>
      </c>
      <c r="L122" s="280">
        <v>0</v>
      </c>
      <c r="M122" s="280">
        <v>0</v>
      </c>
      <c r="N122" s="280">
        <v>0</v>
      </c>
      <c r="O122" s="280">
        <v>0</v>
      </c>
      <c r="P122" s="280">
        <v>0</v>
      </c>
      <c r="Q122" s="280">
        <v>0</v>
      </c>
      <c r="R122" s="280">
        <v>0</v>
      </c>
      <c r="S122" s="280">
        <v>0</v>
      </c>
      <c r="T122" s="280">
        <v>0</v>
      </c>
      <c r="U122" s="280">
        <v>0</v>
      </c>
      <c r="V122" s="280">
        <v>0</v>
      </c>
      <c r="W122" s="280">
        <v>0</v>
      </c>
      <c r="X122" s="280">
        <v>0</v>
      </c>
      <c r="Y122" s="280">
        <v>0</v>
      </c>
      <c r="Z122" s="280">
        <v>0</v>
      </c>
      <c r="AA122" s="280">
        <v>0</v>
      </c>
      <c r="AB122" s="280">
        <v>0</v>
      </c>
      <c r="AC122" s="280">
        <v>0</v>
      </c>
      <c r="AD122" s="280">
        <v>0</v>
      </c>
      <c r="AE122" s="280">
        <v>0</v>
      </c>
      <c r="AF122" s="280">
        <v>0</v>
      </c>
      <c r="AG122" s="280">
        <v>0</v>
      </c>
      <c r="AH122" s="280">
        <v>0</v>
      </c>
      <c r="AI122" s="280">
        <v>0</v>
      </c>
      <c r="AJ122" s="280">
        <v>0</v>
      </c>
      <c r="AK122" s="280">
        <v>0</v>
      </c>
      <c r="AL122" s="280">
        <v>0</v>
      </c>
      <c r="AM122" s="280">
        <v>0</v>
      </c>
      <c r="AN122" s="280">
        <v>0</v>
      </c>
      <c r="AO122" s="280">
        <v>0</v>
      </c>
      <c r="AP122" s="280">
        <v>0</v>
      </c>
      <c r="AQ122" s="280">
        <v>0</v>
      </c>
      <c r="AR122" s="280">
        <v>0</v>
      </c>
      <c r="AS122" s="280">
        <v>0</v>
      </c>
      <c r="AT122" s="280">
        <v>0</v>
      </c>
      <c r="AU122" s="280">
        <v>0</v>
      </c>
      <c r="AV122" s="280">
        <v>0</v>
      </c>
      <c r="AW122" s="280">
        <v>0</v>
      </c>
      <c r="AX122" s="280">
        <v>0</v>
      </c>
      <c r="AY122" s="280">
        <v>0</v>
      </c>
      <c r="AZ122" s="280">
        <v>0</v>
      </c>
      <c r="BA122" s="280">
        <v>0</v>
      </c>
      <c r="BB122" s="280">
        <v>0</v>
      </c>
      <c r="BC122" s="280">
        <v>0</v>
      </c>
      <c r="BD122" s="280">
        <v>0</v>
      </c>
      <c r="BE122" s="280">
        <v>0</v>
      </c>
      <c r="BF122" s="280">
        <v>0</v>
      </c>
      <c r="BG122" s="280">
        <v>0</v>
      </c>
      <c r="BH122" s="280">
        <v>0</v>
      </c>
      <c r="BI122" s="280">
        <v>0</v>
      </c>
      <c r="BJ122" s="280">
        <v>0</v>
      </c>
      <c r="BK122" s="280">
        <v>0</v>
      </c>
      <c r="BL122" s="280">
        <v>0</v>
      </c>
      <c r="BM122" s="280">
        <v>0</v>
      </c>
      <c r="BN122" s="280">
        <v>0</v>
      </c>
      <c r="BO122" s="280">
        <v>0</v>
      </c>
      <c r="BP122" s="280">
        <v>0</v>
      </c>
      <c r="BQ122" s="280">
        <v>0</v>
      </c>
      <c r="BR122" s="280">
        <v>0</v>
      </c>
      <c r="BS122" s="280">
        <v>0</v>
      </c>
      <c r="BT122" s="280">
        <v>0</v>
      </c>
      <c r="BU122" s="280">
        <v>0</v>
      </c>
      <c r="BV122" s="280">
        <v>0</v>
      </c>
      <c r="BW122" s="280">
        <v>0</v>
      </c>
      <c r="BX122" s="280">
        <v>0</v>
      </c>
      <c r="BY122" s="280">
        <v>0</v>
      </c>
      <c r="BZ122" s="280">
        <v>0</v>
      </c>
      <c r="CA122" s="280">
        <v>0</v>
      </c>
      <c r="CB122" s="280">
        <v>0</v>
      </c>
      <c r="CC122" s="280">
        <v>0</v>
      </c>
      <c r="CD122" s="280">
        <v>0</v>
      </c>
      <c r="CE122" s="280">
        <v>0</v>
      </c>
      <c r="CF122" s="280">
        <v>0</v>
      </c>
      <c r="CG122" s="280">
        <v>0</v>
      </c>
      <c r="CH122" s="280">
        <v>0</v>
      </c>
      <c r="CI122" s="280">
        <v>0</v>
      </c>
      <c r="CJ122" s="280">
        <v>0</v>
      </c>
      <c r="CK122" s="280">
        <v>0</v>
      </c>
      <c r="CL122" s="280">
        <v>0</v>
      </c>
      <c r="CM122" s="280">
        <v>0</v>
      </c>
      <c r="CN122" s="280">
        <v>0</v>
      </c>
      <c r="CO122" s="280">
        <v>0</v>
      </c>
      <c r="CP122" s="280">
        <v>0</v>
      </c>
      <c r="CQ122" s="280">
        <v>0</v>
      </c>
      <c r="CR122" s="280">
        <v>0</v>
      </c>
      <c r="CS122" s="280">
        <v>0</v>
      </c>
      <c r="CT122" s="280">
        <v>0</v>
      </c>
      <c r="CU122" s="280">
        <v>0</v>
      </c>
      <c r="CV122" s="280">
        <v>0</v>
      </c>
      <c r="CW122" s="280">
        <v>0</v>
      </c>
      <c r="CX122" s="280">
        <v>0</v>
      </c>
      <c r="CY122" s="280">
        <v>0</v>
      </c>
      <c r="CZ122" s="280">
        <v>0</v>
      </c>
      <c r="DA122" s="280">
        <v>0</v>
      </c>
      <c r="DB122" s="280">
        <v>0</v>
      </c>
      <c r="DC122" s="280">
        <v>0</v>
      </c>
      <c r="DE122" s="71">
        <f t="shared" si="66"/>
        <v>0</v>
      </c>
      <c r="DF122" s="71">
        <f t="shared" si="40"/>
        <v>0</v>
      </c>
    </row>
    <row r="123" spans="1:110" s="261" customFormat="1" ht="15" customHeight="1">
      <c r="A123" s="210"/>
      <c r="B123" s="262" t="str">
        <f>$B$118&amp;"5."</f>
        <v>L.1.5.</v>
      </c>
      <c r="C123" s="295"/>
      <c r="D123" s="271"/>
      <c r="E123" s="328"/>
      <c r="F123" s="292">
        <f>H123+NPV(SD,I123:INDEX(I123:DC123,PAL))</f>
        <v>0</v>
      </c>
      <c r="G123" s="279">
        <f>SUMIF($H$5:$DC$5,"&lt;="&amp;PAL,$H123:$DC123)</f>
        <v>0</v>
      </c>
      <c r="H123" s="280">
        <v>0</v>
      </c>
      <c r="I123" s="280">
        <v>0</v>
      </c>
      <c r="J123" s="280">
        <v>0</v>
      </c>
      <c r="K123" s="280">
        <v>0</v>
      </c>
      <c r="L123" s="280">
        <v>0</v>
      </c>
      <c r="M123" s="280">
        <v>0</v>
      </c>
      <c r="N123" s="280">
        <v>0</v>
      </c>
      <c r="O123" s="280">
        <v>0</v>
      </c>
      <c r="P123" s="280">
        <v>0</v>
      </c>
      <c r="Q123" s="280">
        <v>0</v>
      </c>
      <c r="R123" s="280">
        <v>0</v>
      </c>
      <c r="S123" s="280">
        <v>0</v>
      </c>
      <c r="T123" s="280">
        <v>0</v>
      </c>
      <c r="U123" s="280">
        <v>0</v>
      </c>
      <c r="V123" s="280">
        <v>0</v>
      </c>
      <c r="W123" s="280">
        <v>0</v>
      </c>
      <c r="X123" s="280">
        <v>0</v>
      </c>
      <c r="Y123" s="280">
        <v>0</v>
      </c>
      <c r="Z123" s="280">
        <v>0</v>
      </c>
      <c r="AA123" s="280">
        <v>0</v>
      </c>
      <c r="AB123" s="280">
        <v>0</v>
      </c>
      <c r="AC123" s="280">
        <v>0</v>
      </c>
      <c r="AD123" s="280">
        <v>0</v>
      </c>
      <c r="AE123" s="280">
        <v>0</v>
      </c>
      <c r="AF123" s="280">
        <v>0</v>
      </c>
      <c r="AG123" s="280">
        <v>0</v>
      </c>
      <c r="AH123" s="280">
        <v>0</v>
      </c>
      <c r="AI123" s="280">
        <v>0</v>
      </c>
      <c r="AJ123" s="280">
        <v>0</v>
      </c>
      <c r="AK123" s="280">
        <v>0</v>
      </c>
      <c r="AL123" s="280">
        <v>0</v>
      </c>
      <c r="AM123" s="280">
        <v>0</v>
      </c>
      <c r="AN123" s="280">
        <v>0</v>
      </c>
      <c r="AO123" s="280">
        <v>0</v>
      </c>
      <c r="AP123" s="280">
        <v>0</v>
      </c>
      <c r="AQ123" s="280">
        <v>0</v>
      </c>
      <c r="AR123" s="280">
        <v>0</v>
      </c>
      <c r="AS123" s="280">
        <v>0</v>
      </c>
      <c r="AT123" s="280">
        <v>0</v>
      </c>
      <c r="AU123" s="280">
        <v>0</v>
      </c>
      <c r="AV123" s="280">
        <v>0</v>
      </c>
      <c r="AW123" s="280">
        <v>0</v>
      </c>
      <c r="AX123" s="280">
        <v>0</v>
      </c>
      <c r="AY123" s="280">
        <v>0</v>
      </c>
      <c r="AZ123" s="280">
        <v>0</v>
      </c>
      <c r="BA123" s="280">
        <v>0</v>
      </c>
      <c r="BB123" s="280">
        <v>0</v>
      </c>
      <c r="BC123" s="280">
        <v>0</v>
      </c>
      <c r="BD123" s="280">
        <v>0</v>
      </c>
      <c r="BE123" s="280">
        <v>0</v>
      </c>
      <c r="BF123" s="280">
        <v>0</v>
      </c>
      <c r="BG123" s="280">
        <v>0</v>
      </c>
      <c r="BH123" s="280">
        <v>0</v>
      </c>
      <c r="BI123" s="280">
        <v>0</v>
      </c>
      <c r="BJ123" s="280">
        <v>0</v>
      </c>
      <c r="BK123" s="280">
        <v>0</v>
      </c>
      <c r="BL123" s="280">
        <v>0</v>
      </c>
      <c r="BM123" s="280">
        <v>0</v>
      </c>
      <c r="BN123" s="280">
        <v>0</v>
      </c>
      <c r="BO123" s="280">
        <v>0</v>
      </c>
      <c r="BP123" s="280">
        <v>0</v>
      </c>
      <c r="BQ123" s="280">
        <v>0</v>
      </c>
      <c r="BR123" s="280">
        <v>0</v>
      </c>
      <c r="BS123" s="280">
        <v>0</v>
      </c>
      <c r="BT123" s="280">
        <v>0</v>
      </c>
      <c r="BU123" s="280">
        <v>0</v>
      </c>
      <c r="BV123" s="280">
        <v>0</v>
      </c>
      <c r="BW123" s="280">
        <v>0</v>
      </c>
      <c r="BX123" s="280">
        <v>0</v>
      </c>
      <c r="BY123" s="280">
        <v>0</v>
      </c>
      <c r="BZ123" s="280">
        <v>0</v>
      </c>
      <c r="CA123" s="280">
        <v>0</v>
      </c>
      <c r="CB123" s="280">
        <v>0</v>
      </c>
      <c r="CC123" s="280">
        <v>0</v>
      </c>
      <c r="CD123" s="280">
        <v>0</v>
      </c>
      <c r="CE123" s="280">
        <v>0</v>
      </c>
      <c r="CF123" s="280">
        <v>0</v>
      </c>
      <c r="CG123" s="280">
        <v>0</v>
      </c>
      <c r="CH123" s="280">
        <v>0</v>
      </c>
      <c r="CI123" s="280">
        <v>0</v>
      </c>
      <c r="CJ123" s="280">
        <v>0</v>
      </c>
      <c r="CK123" s="280">
        <v>0</v>
      </c>
      <c r="CL123" s="280">
        <v>0</v>
      </c>
      <c r="CM123" s="280">
        <v>0</v>
      </c>
      <c r="CN123" s="280">
        <v>0</v>
      </c>
      <c r="CO123" s="280">
        <v>0</v>
      </c>
      <c r="CP123" s="280">
        <v>0</v>
      </c>
      <c r="CQ123" s="280">
        <v>0</v>
      </c>
      <c r="CR123" s="280">
        <v>0</v>
      </c>
      <c r="CS123" s="280">
        <v>0</v>
      </c>
      <c r="CT123" s="280">
        <v>0</v>
      </c>
      <c r="CU123" s="280">
        <v>0</v>
      </c>
      <c r="CV123" s="280">
        <v>0</v>
      </c>
      <c r="CW123" s="280">
        <v>0</v>
      </c>
      <c r="CX123" s="280">
        <v>0</v>
      </c>
      <c r="CY123" s="280">
        <v>0</v>
      </c>
      <c r="CZ123" s="280">
        <v>0</v>
      </c>
      <c r="DA123" s="280">
        <v>0</v>
      </c>
      <c r="DB123" s="280">
        <v>0</v>
      </c>
      <c r="DC123" s="280">
        <v>0</v>
      </c>
      <c r="DE123" s="71">
        <f t="shared" si="66"/>
        <v>0</v>
      </c>
      <c r="DF123" s="71">
        <f t="shared" si="40"/>
        <v>0</v>
      </c>
    </row>
    <row r="124" spans="1:110" s="261" customFormat="1" ht="15" customHeight="1">
      <c r="A124" s="210"/>
      <c r="B124" s="262" t="str">
        <f>$B$118&amp;"6."</f>
        <v>L.1.6.</v>
      </c>
      <c r="C124" s="295"/>
      <c r="D124" s="271"/>
      <c r="E124" s="328"/>
      <c r="F124" s="292">
        <f>H124+NPV(SD,I124:INDEX(I124:DC124,PAL))</f>
        <v>0</v>
      </c>
      <c r="G124" s="279">
        <f>SUMIF($H$5:$DC$5,"&lt;="&amp;PAL,$H124:$DC124)</f>
        <v>0</v>
      </c>
      <c r="H124" s="280">
        <v>0</v>
      </c>
      <c r="I124" s="280">
        <v>0</v>
      </c>
      <c r="J124" s="280">
        <v>0</v>
      </c>
      <c r="K124" s="280">
        <v>0</v>
      </c>
      <c r="L124" s="280">
        <v>0</v>
      </c>
      <c r="M124" s="280">
        <v>0</v>
      </c>
      <c r="N124" s="280">
        <v>0</v>
      </c>
      <c r="O124" s="280">
        <v>0</v>
      </c>
      <c r="P124" s="280">
        <v>0</v>
      </c>
      <c r="Q124" s="280">
        <v>0</v>
      </c>
      <c r="R124" s="280">
        <v>0</v>
      </c>
      <c r="S124" s="280">
        <v>0</v>
      </c>
      <c r="T124" s="280">
        <v>0</v>
      </c>
      <c r="U124" s="280">
        <v>0</v>
      </c>
      <c r="V124" s="280">
        <v>0</v>
      </c>
      <c r="W124" s="280">
        <v>0</v>
      </c>
      <c r="X124" s="280">
        <v>0</v>
      </c>
      <c r="Y124" s="280">
        <v>0</v>
      </c>
      <c r="Z124" s="280">
        <v>0</v>
      </c>
      <c r="AA124" s="280">
        <v>0</v>
      </c>
      <c r="AB124" s="280">
        <v>0</v>
      </c>
      <c r="AC124" s="280">
        <v>0</v>
      </c>
      <c r="AD124" s="280">
        <v>0</v>
      </c>
      <c r="AE124" s="280">
        <v>0</v>
      </c>
      <c r="AF124" s="280">
        <v>0</v>
      </c>
      <c r="AG124" s="280">
        <v>0</v>
      </c>
      <c r="AH124" s="280">
        <v>0</v>
      </c>
      <c r="AI124" s="280">
        <v>0</v>
      </c>
      <c r="AJ124" s="280">
        <v>0</v>
      </c>
      <c r="AK124" s="280">
        <v>0</v>
      </c>
      <c r="AL124" s="280">
        <v>0</v>
      </c>
      <c r="AM124" s="280">
        <v>0</v>
      </c>
      <c r="AN124" s="280">
        <v>0</v>
      </c>
      <c r="AO124" s="280">
        <v>0</v>
      </c>
      <c r="AP124" s="280">
        <v>0</v>
      </c>
      <c r="AQ124" s="280">
        <v>0</v>
      </c>
      <c r="AR124" s="280">
        <v>0</v>
      </c>
      <c r="AS124" s="280">
        <v>0</v>
      </c>
      <c r="AT124" s="280">
        <v>0</v>
      </c>
      <c r="AU124" s="280">
        <v>0</v>
      </c>
      <c r="AV124" s="280">
        <v>0</v>
      </c>
      <c r="AW124" s="280">
        <v>0</v>
      </c>
      <c r="AX124" s="280">
        <v>0</v>
      </c>
      <c r="AY124" s="280">
        <v>0</v>
      </c>
      <c r="AZ124" s="280">
        <v>0</v>
      </c>
      <c r="BA124" s="280">
        <v>0</v>
      </c>
      <c r="BB124" s="280">
        <v>0</v>
      </c>
      <c r="BC124" s="280">
        <v>0</v>
      </c>
      <c r="BD124" s="280">
        <v>0</v>
      </c>
      <c r="BE124" s="280">
        <v>0</v>
      </c>
      <c r="BF124" s="280">
        <v>0</v>
      </c>
      <c r="BG124" s="280">
        <v>0</v>
      </c>
      <c r="BH124" s="280">
        <v>0</v>
      </c>
      <c r="BI124" s="280">
        <v>0</v>
      </c>
      <c r="BJ124" s="280">
        <v>0</v>
      </c>
      <c r="BK124" s="280">
        <v>0</v>
      </c>
      <c r="BL124" s="280">
        <v>0</v>
      </c>
      <c r="BM124" s="280">
        <v>0</v>
      </c>
      <c r="BN124" s="280">
        <v>0</v>
      </c>
      <c r="BO124" s="280">
        <v>0</v>
      </c>
      <c r="BP124" s="280">
        <v>0</v>
      </c>
      <c r="BQ124" s="280">
        <v>0</v>
      </c>
      <c r="BR124" s="280">
        <v>0</v>
      </c>
      <c r="BS124" s="280">
        <v>0</v>
      </c>
      <c r="BT124" s="280">
        <v>0</v>
      </c>
      <c r="BU124" s="280">
        <v>0</v>
      </c>
      <c r="BV124" s="280">
        <v>0</v>
      </c>
      <c r="BW124" s="280">
        <v>0</v>
      </c>
      <c r="BX124" s="280">
        <v>0</v>
      </c>
      <c r="BY124" s="280">
        <v>0</v>
      </c>
      <c r="BZ124" s="280">
        <v>0</v>
      </c>
      <c r="CA124" s="280">
        <v>0</v>
      </c>
      <c r="CB124" s="280">
        <v>0</v>
      </c>
      <c r="CC124" s="280">
        <v>0</v>
      </c>
      <c r="CD124" s="280">
        <v>0</v>
      </c>
      <c r="CE124" s="280">
        <v>0</v>
      </c>
      <c r="CF124" s="280">
        <v>0</v>
      </c>
      <c r="CG124" s="280">
        <v>0</v>
      </c>
      <c r="CH124" s="280">
        <v>0</v>
      </c>
      <c r="CI124" s="280">
        <v>0</v>
      </c>
      <c r="CJ124" s="280">
        <v>0</v>
      </c>
      <c r="CK124" s="280">
        <v>0</v>
      </c>
      <c r="CL124" s="280">
        <v>0</v>
      </c>
      <c r="CM124" s="280">
        <v>0</v>
      </c>
      <c r="CN124" s="280">
        <v>0</v>
      </c>
      <c r="CO124" s="280">
        <v>0</v>
      </c>
      <c r="CP124" s="280">
        <v>0</v>
      </c>
      <c r="CQ124" s="280">
        <v>0</v>
      </c>
      <c r="CR124" s="280">
        <v>0</v>
      </c>
      <c r="CS124" s="280">
        <v>0</v>
      </c>
      <c r="CT124" s="280">
        <v>0</v>
      </c>
      <c r="CU124" s="280">
        <v>0</v>
      </c>
      <c r="CV124" s="280">
        <v>0</v>
      </c>
      <c r="CW124" s="280">
        <v>0</v>
      </c>
      <c r="CX124" s="280">
        <v>0</v>
      </c>
      <c r="CY124" s="280">
        <v>0</v>
      </c>
      <c r="CZ124" s="280">
        <v>0</v>
      </c>
      <c r="DA124" s="280">
        <v>0</v>
      </c>
      <c r="DB124" s="280">
        <v>0</v>
      </c>
      <c r="DC124" s="280">
        <v>0</v>
      </c>
      <c r="DE124" s="71">
        <f t="shared" si="66"/>
        <v>0</v>
      </c>
      <c r="DF124" s="71">
        <f t="shared" si="40"/>
        <v>0</v>
      </c>
    </row>
    <row r="125" spans="1:110" s="261" customFormat="1" ht="15" customHeight="1">
      <c r="A125" s="210"/>
      <c r="B125" s="262" t="str">
        <f>$B$118&amp;"7."</f>
        <v>L.1.7.</v>
      </c>
      <c r="C125" s="295"/>
      <c r="D125" s="271"/>
      <c r="E125" s="328"/>
      <c r="F125" s="292">
        <f>H125+NPV(SD,I125:INDEX(I125:DC125,PAL))</f>
        <v>0</v>
      </c>
      <c r="G125" s="279">
        <f>SUMIF($H$5:$DC$5,"&lt;="&amp;PAL,$H125:$DC125)</f>
        <v>0</v>
      </c>
      <c r="H125" s="280">
        <v>0</v>
      </c>
      <c r="I125" s="280">
        <v>0</v>
      </c>
      <c r="J125" s="280">
        <v>0</v>
      </c>
      <c r="K125" s="280">
        <v>0</v>
      </c>
      <c r="L125" s="280">
        <v>0</v>
      </c>
      <c r="M125" s="280">
        <v>0</v>
      </c>
      <c r="N125" s="280">
        <v>0</v>
      </c>
      <c r="O125" s="280">
        <v>0</v>
      </c>
      <c r="P125" s="280">
        <v>0</v>
      </c>
      <c r="Q125" s="280">
        <v>0</v>
      </c>
      <c r="R125" s="280">
        <v>0</v>
      </c>
      <c r="S125" s="280">
        <v>0</v>
      </c>
      <c r="T125" s="280">
        <v>0</v>
      </c>
      <c r="U125" s="280">
        <v>0</v>
      </c>
      <c r="V125" s="280">
        <v>0</v>
      </c>
      <c r="W125" s="280">
        <v>0</v>
      </c>
      <c r="X125" s="280">
        <v>0</v>
      </c>
      <c r="Y125" s="280">
        <v>0</v>
      </c>
      <c r="Z125" s="280">
        <v>0</v>
      </c>
      <c r="AA125" s="280">
        <v>0</v>
      </c>
      <c r="AB125" s="280">
        <v>0</v>
      </c>
      <c r="AC125" s="280">
        <v>0</v>
      </c>
      <c r="AD125" s="280">
        <v>0</v>
      </c>
      <c r="AE125" s="280">
        <v>0</v>
      </c>
      <c r="AF125" s="280">
        <v>0</v>
      </c>
      <c r="AG125" s="280">
        <v>0</v>
      </c>
      <c r="AH125" s="280">
        <v>0</v>
      </c>
      <c r="AI125" s="280">
        <v>0</v>
      </c>
      <c r="AJ125" s="280">
        <v>0</v>
      </c>
      <c r="AK125" s="280">
        <v>0</v>
      </c>
      <c r="AL125" s="280">
        <v>0</v>
      </c>
      <c r="AM125" s="280">
        <v>0</v>
      </c>
      <c r="AN125" s="280">
        <v>0</v>
      </c>
      <c r="AO125" s="280">
        <v>0</v>
      </c>
      <c r="AP125" s="280">
        <v>0</v>
      </c>
      <c r="AQ125" s="280">
        <v>0</v>
      </c>
      <c r="AR125" s="280">
        <v>0</v>
      </c>
      <c r="AS125" s="280">
        <v>0</v>
      </c>
      <c r="AT125" s="280">
        <v>0</v>
      </c>
      <c r="AU125" s="280">
        <v>0</v>
      </c>
      <c r="AV125" s="280">
        <v>0</v>
      </c>
      <c r="AW125" s="280">
        <v>0</v>
      </c>
      <c r="AX125" s="280">
        <v>0</v>
      </c>
      <c r="AY125" s="280">
        <v>0</v>
      </c>
      <c r="AZ125" s="280">
        <v>0</v>
      </c>
      <c r="BA125" s="280">
        <v>0</v>
      </c>
      <c r="BB125" s="280">
        <v>0</v>
      </c>
      <c r="BC125" s="280">
        <v>0</v>
      </c>
      <c r="BD125" s="280">
        <v>0</v>
      </c>
      <c r="BE125" s="280">
        <v>0</v>
      </c>
      <c r="BF125" s="280">
        <v>0</v>
      </c>
      <c r="BG125" s="280">
        <v>0</v>
      </c>
      <c r="BH125" s="280">
        <v>0</v>
      </c>
      <c r="BI125" s="280">
        <v>0</v>
      </c>
      <c r="BJ125" s="280">
        <v>0</v>
      </c>
      <c r="BK125" s="280">
        <v>0</v>
      </c>
      <c r="BL125" s="280">
        <v>0</v>
      </c>
      <c r="BM125" s="280">
        <v>0</v>
      </c>
      <c r="BN125" s="280">
        <v>0</v>
      </c>
      <c r="BO125" s="280">
        <v>0</v>
      </c>
      <c r="BP125" s="280">
        <v>0</v>
      </c>
      <c r="BQ125" s="280">
        <v>0</v>
      </c>
      <c r="BR125" s="280">
        <v>0</v>
      </c>
      <c r="BS125" s="280">
        <v>0</v>
      </c>
      <c r="BT125" s="280">
        <v>0</v>
      </c>
      <c r="BU125" s="280">
        <v>0</v>
      </c>
      <c r="BV125" s="280">
        <v>0</v>
      </c>
      <c r="BW125" s="280">
        <v>0</v>
      </c>
      <c r="BX125" s="280">
        <v>0</v>
      </c>
      <c r="BY125" s="280">
        <v>0</v>
      </c>
      <c r="BZ125" s="280">
        <v>0</v>
      </c>
      <c r="CA125" s="280">
        <v>0</v>
      </c>
      <c r="CB125" s="280">
        <v>0</v>
      </c>
      <c r="CC125" s="280">
        <v>0</v>
      </c>
      <c r="CD125" s="280">
        <v>0</v>
      </c>
      <c r="CE125" s="280">
        <v>0</v>
      </c>
      <c r="CF125" s="280">
        <v>0</v>
      </c>
      <c r="CG125" s="280">
        <v>0</v>
      </c>
      <c r="CH125" s="280">
        <v>0</v>
      </c>
      <c r="CI125" s="280">
        <v>0</v>
      </c>
      <c r="CJ125" s="280">
        <v>0</v>
      </c>
      <c r="CK125" s="280">
        <v>0</v>
      </c>
      <c r="CL125" s="280">
        <v>0</v>
      </c>
      <c r="CM125" s="280">
        <v>0</v>
      </c>
      <c r="CN125" s="280">
        <v>0</v>
      </c>
      <c r="CO125" s="280">
        <v>0</v>
      </c>
      <c r="CP125" s="280">
        <v>0</v>
      </c>
      <c r="CQ125" s="280">
        <v>0</v>
      </c>
      <c r="CR125" s="280">
        <v>0</v>
      </c>
      <c r="CS125" s="280">
        <v>0</v>
      </c>
      <c r="CT125" s="280">
        <v>0</v>
      </c>
      <c r="CU125" s="280">
        <v>0</v>
      </c>
      <c r="CV125" s="280">
        <v>0</v>
      </c>
      <c r="CW125" s="280">
        <v>0</v>
      </c>
      <c r="CX125" s="280">
        <v>0</v>
      </c>
      <c r="CY125" s="280">
        <v>0</v>
      </c>
      <c r="CZ125" s="280">
        <v>0</v>
      </c>
      <c r="DA125" s="280">
        <v>0</v>
      </c>
      <c r="DB125" s="280">
        <v>0</v>
      </c>
      <c r="DC125" s="280">
        <v>0</v>
      </c>
      <c r="DE125" s="71">
        <f t="shared" si="66"/>
        <v>0</v>
      </c>
      <c r="DF125" s="71">
        <f t="shared" si="40"/>
        <v>0</v>
      </c>
    </row>
    <row r="126" spans="1:110" s="261" customFormat="1" ht="14.4">
      <c r="A126" s="210"/>
      <c r="B126" s="263" t="s">
        <v>193</v>
      </c>
      <c r="C126" s="271" t="s">
        <v>276</v>
      </c>
      <c r="D126" s="271"/>
      <c r="E126" s="328"/>
      <c r="F126" s="17">
        <f>SUM(F127:F129)</f>
        <v>0</v>
      </c>
      <c r="G126" s="279">
        <f>SUMIF($H$5:$DC$5,"&lt;="&amp;PAL,$H126:$DC126)</f>
        <v>0</v>
      </c>
      <c r="H126" s="17">
        <f>SUM(H127:H129)</f>
        <v>0</v>
      </c>
      <c r="I126" s="17">
        <f t="shared" ref="I126:BT126" si="67">SUM(I127:I129)</f>
        <v>0</v>
      </c>
      <c r="J126" s="17">
        <f t="shared" si="67"/>
        <v>0</v>
      </c>
      <c r="K126" s="17">
        <f t="shared" si="67"/>
        <v>0</v>
      </c>
      <c r="L126" s="17">
        <f t="shared" si="67"/>
        <v>0</v>
      </c>
      <c r="M126" s="17">
        <f t="shared" si="67"/>
        <v>0</v>
      </c>
      <c r="N126" s="17">
        <f t="shared" si="67"/>
        <v>0</v>
      </c>
      <c r="O126" s="17">
        <f t="shared" si="67"/>
        <v>0</v>
      </c>
      <c r="P126" s="17">
        <f t="shared" si="67"/>
        <v>0</v>
      </c>
      <c r="Q126" s="17">
        <f t="shared" si="67"/>
        <v>0</v>
      </c>
      <c r="R126" s="17">
        <f t="shared" si="67"/>
        <v>0</v>
      </c>
      <c r="S126" s="17">
        <f t="shared" si="67"/>
        <v>0</v>
      </c>
      <c r="T126" s="17">
        <f t="shared" si="67"/>
        <v>0</v>
      </c>
      <c r="U126" s="17">
        <f t="shared" si="67"/>
        <v>0</v>
      </c>
      <c r="V126" s="17">
        <f t="shared" si="67"/>
        <v>0</v>
      </c>
      <c r="W126" s="17">
        <f t="shared" si="67"/>
        <v>0</v>
      </c>
      <c r="X126" s="17">
        <f t="shared" si="67"/>
        <v>0</v>
      </c>
      <c r="Y126" s="17">
        <f t="shared" si="67"/>
        <v>0</v>
      </c>
      <c r="Z126" s="17">
        <f t="shared" si="67"/>
        <v>0</v>
      </c>
      <c r="AA126" s="17">
        <f t="shared" si="67"/>
        <v>0</v>
      </c>
      <c r="AB126" s="17">
        <f t="shared" si="67"/>
        <v>0</v>
      </c>
      <c r="AC126" s="17">
        <f t="shared" si="67"/>
        <v>0</v>
      </c>
      <c r="AD126" s="17">
        <f t="shared" si="67"/>
        <v>0</v>
      </c>
      <c r="AE126" s="17">
        <f t="shared" si="67"/>
        <v>0</v>
      </c>
      <c r="AF126" s="17">
        <f t="shared" si="67"/>
        <v>0</v>
      </c>
      <c r="AG126" s="17">
        <f t="shared" si="67"/>
        <v>0</v>
      </c>
      <c r="AH126" s="17">
        <f t="shared" si="67"/>
        <v>0</v>
      </c>
      <c r="AI126" s="17">
        <f t="shared" si="67"/>
        <v>0</v>
      </c>
      <c r="AJ126" s="17">
        <f t="shared" si="67"/>
        <v>0</v>
      </c>
      <c r="AK126" s="17">
        <f t="shared" si="67"/>
        <v>0</v>
      </c>
      <c r="AL126" s="17">
        <f t="shared" si="67"/>
        <v>0</v>
      </c>
      <c r="AM126" s="17">
        <f t="shared" si="67"/>
        <v>0</v>
      </c>
      <c r="AN126" s="17">
        <f t="shared" si="67"/>
        <v>0</v>
      </c>
      <c r="AO126" s="17">
        <f t="shared" si="67"/>
        <v>0</v>
      </c>
      <c r="AP126" s="17">
        <f t="shared" si="67"/>
        <v>0</v>
      </c>
      <c r="AQ126" s="17">
        <f t="shared" si="67"/>
        <v>0</v>
      </c>
      <c r="AR126" s="17">
        <f t="shared" si="67"/>
        <v>0</v>
      </c>
      <c r="AS126" s="17">
        <f t="shared" si="67"/>
        <v>0</v>
      </c>
      <c r="AT126" s="17">
        <f t="shared" si="67"/>
        <v>0</v>
      </c>
      <c r="AU126" s="17">
        <f t="shared" si="67"/>
        <v>0</v>
      </c>
      <c r="AV126" s="17">
        <f t="shared" si="67"/>
        <v>0</v>
      </c>
      <c r="AW126" s="17">
        <f t="shared" si="67"/>
        <v>0</v>
      </c>
      <c r="AX126" s="17">
        <f t="shared" si="67"/>
        <v>0</v>
      </c>
      <c r="AY126" s="17">
        <f t="shared" si="67"/>
        <v>0</v>
      </c>
      <c r="AZ126" s="17">
        <f t="shared" si="67"/>
        <v>0</v>
      </c>
      <c r="BA126" s="17">
        <f t="shared" si="67"/>
        <v>0</v>
      </c>
      <c r="BB126" s="17">
        <f t="shared" si="67"/>
        <v>0</v>
      </c>
      <c r="BC126" s="17">
        <f t="shared" si="67"/>
        <v>0</v>
      </c>
      <c r="BD126" s="17">
        <f t="shared" si="67"/>
        <v>0</v>
      </c>
      <c r="BE126" s="17">
        <f t="shared" si="67"/>
        <v>0</v>
      </c>
      <c r="BF126" s="17">
        <f t="shared" si="67"/>
        <v>0</v>
      </c>
      <c r="BG126" s="17">
        <f t="shared" si="67"/>
        <v>0</v>
      </c>
      <c r="BH126" s="17">
        <f t="shared" si="67"/>
        <v>0</v>
      </c>
      <c r="BI126" s="17">
        <f t="shared" si="67"/>
        <v>0</v>
      </c>
      <c r="BJ126" s="17">
        <f t="shared" si="67"/>
        <v>0</v>
      </c>
      <c r="BK126" s="17">
        <f t="shared" si="67"/>
        <v>0</v>
      </c>
      <c r="BL126" s="17">
        <f t="shared" si="67"/>
        <v>0</v>
      </c>
      <c r="BM126" s="17">
        <f t="shared" si="67"/>
        <v>0</v>
      </c>
      <c r="BN126" s="17">
        <f t="shared" si="67"/>
        <v>0</v>
      </c>
      <c r="BO126" s="17">
        <f t="shared" si="67"/>
        <v>0</v>
      </c>
      <c r="BP126" s="17">
        <f t="shared" si="67"/>
        <v>0</v>
      </c>
      <c r="BQ126" s="17">
        <f t="shared" si="67"/>
        <v>0</v>
      </c>
      <c r="BR126" s="17">
        <f t="shared" si="67"/>
        <v>0</v>
      </c>
      <c r="BS126" s="17">
        <f t="shared" si="67"/>
        <v>0</v>
      </c>
      <c r="BT126" s="17">
        <f t="shared" si="67"/>
        <v>0</v>
      </c>
      <c r="BU126" s="17">
        <f t="shared" ref="BU126:DC126" si="68">SUM(BU127:BU129)</f>
        <v>0</v>
      </c>
      <c r="BV126" s="17">
        <f t="shared" si="68"/>
        <v>0</v>
      </c>
      <c r="BW126" s="17">
        <f t="shared" si="68"/>
        <v>0</v>
      </c>
      <c r="BX126" s="17">
        <f t="shared" si="68"/>
        <v>0</v>
      </c>
      <c r="BY126" s="17">
        <f t="shared" si="68"/>
        <v>0</v>
      </c>
      <c r="BZ126" s="17">
        <f t="shared" si="68"/>
        <v>0</v>
      </c>
      <c r="CA126" s="17">
        <f t="shared" si="68"/>
        <v>0</v>
      </c>
      <c r="CB126" s="17">
        <f t="shared" si="68"/>
        <v>0</v>
      </c>
      <c r="CC126" s="17">
        <f t="shared" si="68"/>
        <v>0</v>
      </c>
      <c r="CD126" s="17">
        <f t="shared" si="68"/>
        <v>0</v>
      </c>
      <c r="CE126" s="17">
        <f t="shared" si="68"/>
        <v>0</v>
      </c>
      <c r="CF126" s="17">
        <f t="shared" si="68"/>
        <v>0</v>
      </c>
      <c r="CG126" s="17">
        <f t="shared" si="68"/>
        <v>0</v>
      </c>
      <c r="CH126" s="17">
        <f t="shared" si="68"/>
        <v>0</v>
      </c>
      <c r="CI126" s="17">
        <f t="shared" si="68"/>
        <v>0</v>
      </c>
      <c r="CJ126" s="17">
        <f t="shared" si="68"/>
        <v>0</v>
      </c>
      <c r="CK126" s="17">
        <f t="shared" si="68"/>
        <v>0</v>
      </c>
      <c r="CL126" s="17">
        <f t="shared" si="68"/>
        <v>0</v>
      </c>
      <c r="CM126" s="17">
        <f t="shared" si="68"/>
        <v>0</v>
      </c>
      <c r="CN126" s="17">
        <f t="shared" si="68"/>
        <v>0</v>
      </c>
      <c r="CO126" s="17">
        <f t="shared" si="68"/>
        <v>0</v>
      </c>
      <c r="CP126" s="17">
        <f t="shared" si="68"/>
        <v>0</v>
      </c>
      <c r="CQ126" s="17">
        <f t="shared" si="68"/>
        <v>0</v>
      </c>
      <c r="CR126" s="17">
        <f t="shared" si="68"/>
        <v>0</v>
      </c>
      <c r="CS126" s="17">
        <f t="shared" si="68"/>
        <v>0</v>
      </c>
      <c r="CT126" s="17">
        <f t="shared" si="68"/>
        <v>0</v>
      </c>
      <c r="CU126" s="17">
        <f t="shared" si="68"/>
        <v>0</v>
      </c>
      <c r="CV126" s="17">
        <f t="shared" si="68"/>
        <v>0</v>
      </c>
      <c r="CW126" s="17">
        <f t="shared" si="68"/>
        <v>0</v>
      </c>
      <c r="CX126" s="17">
        <f t="shared" si="68"/>
        <v>0</v>
      </c>
      <c r="CY126" s="17">
        <f t="shared" si="68"/>
        <v>0</v>
      </c>
      <c r="CZ126" s="17">
        <f t="shared" si="68"/>
        <v>0</v>
      </c>
      <c r="DA126" s="17">
        <f t="shared" si="68"/>
        <v>0</v>
      </c>
      <c r="DB126" s="17">
        <f t="shared" si="68"/>
        <v>0</v>
      </c>
      <c r="DC126" s="17">
        <f t="shared" si="68"/>
        <v>0</v>
      </c>
      <c r="DE126" s="71"/>
      <c r="DF126" s="71">
        <f t="shared" si="40"/>
        <v>0</v>
      </c>
    </row>
    <row r="127" spans="1:110" s="261" customFormat="1" ht="15" customHeight="1">
      <c r="A127" s="210"/>
      <c r="B127" s="262" t="str">
        <f>$B$126&amp;"1."</f>
        <v>L.2.1.</v>
      </c>
      <c r="C127" s="295"/>
      <c r="D127" s="271"/>
      <c r="E127" s="328"/>
      <c r="F127" s="292">
        <f>H127+NPV(SD,I127:INDEX(I127:DC127,PAL))</f>
        <v>0</v>
      </c>
      <c r="G127" s="279">
        <f>SUMIF($H$5:$DC$5,"&lt;="&amp;PAL,$H127:$DC127)</f>
        <v>0</v>
      </c>
      <c r="H127" s="280">
        <v>0</v>
      </c>
      <c r="I127" s="280">
        <v>0</v>
      </c>
      <c r="J127" s="280">
        <v>0</v>
      </c>
      <c r="K127" s="280">
        <v>0</v>
      </c>
      <c r="L127" s="280">
        <v>0</v>
      </c>
      <c r="M127" s="280">
        <v>0</v>
      </c>
      <c r="N127" s="280">
        <v>0</v>
      </c>
      <c r="O127" s="280">
        <v>0</v>
      </c>
      <c r="P127" s="280">
        <v>0</v>
      </c>
      <c r="Q127" s="280">
        <v>0</v>
      </c>
      <c r="R127" s="280">
        <v>0</v>
      </c>
      <c r="S127" s="280">
        <v>0</v>
      </c>
      <c r="T127" s="280">
        <v>0</v>
      </c>
      <c r="U127" s="280">
        <v>0</v>
      </c>
      <c r="V127" s="280">
        <v>0</v>
      </c>
      <c r="W127" s="280">
        <v>0</v>
      </c>
      <c r="X127" s="280">
        <v>0</v>
      </c>
      <c r="Y127" s="280">
        <v>0</v>
      </c>
      <c r="Z127" s="280">
        <v>0</v>
      </c>
      <c r="AA127" s="280">
        <v>0</v>
      </c>
      <c r="AB127" s="280">
        <v>0</v>
      </c>
      <c r="AC127" s="280">
        <v>0</v>
      </c>
      <c r="AD127" s="280">
        <v>0</v>
      </c>
      <c r="AE127" s="280">
        <v>0</v>
      </c>
      <c r="AF127" s="280">
        <v>0</v>
      </c>
      <c r="AG127" s="280">
        <v>0</v>
      </c>
      <c r="AH127" s="280">
        <v>0</v>
      </c>
      <c r="AI127" s="280">
        <v>0</v>
      </c>
      <c r="AJ127" s="280">
        <v>0</v>
      </c>
      <c r="AK127" s="280">
        <v>0</v>
      </c>
      <c r="AL127" s="280">
        <v>0</v>
      </c>
      <c r="AM127" s="280">
        <v>0</v>
      </c>
      <c r="AN127" s="280">
        <v>0</v>
      </c>
      <c r="AO127" s="280">
        <v>0</v>
      </c>
      <c r="AP127" s="280">
        <v>0</v>
      </c>
      <c r="AQ127" s="280">
        <v>0</v>
      </c>
      <c r="AR127" s="280">
        <v>0</v>
      </c>
      <c r="AS127" s="280">
        <v>0</v>
      </c>
      <c r="AT127" s="280">
        <v>0</v>
      </c>
      <c r="AU127" s="280">
        <v>0</v>
      </c>
      <c r="AV127" s="280">
        <v>0</v>
      </c>
      <c r="AW127" s="280">
        <v>0</v>
      </c>
      <c r="AX127" s="280">
        <v>0</v>
      </c>
      <c r="AY127" s="280">
        <v>0</v>
      </c>
      <c r="AZ127" s="280">
        <v>0</v>
      </c>
      <c r="BA127" s="280">
        <v>0</v>
      </c>
      <c r="BB127" s="280">
        <v>0</v>
      </c>
      <c r="BC127" s="280">
        <v>0</v>
      </c>
      <c r="BD127" s="280">
        <v>0</v>
      </c>
      <c r="BE127" s="280">
        <v>0</v>
      </c>
      <c r="BF127" s="280">
        <v>0</v>
      </c>
      <c r="BG127" s="280">
        <v>0</v>
      </c>
      <c r="BH127" s="280">
        <v>0</v>
      </c>
      <c r="BI127" s="280">
        <v>0</v>
      </c>
      <c r="BJ127" s="280">
        <v>0</v>
      </c>
      <c r="BK127" s="280">
        <v>0</v>
      </c>
      <c r="BL127" s="280">
        <v>0</v>
      </c>
      <c r="BM127" s="280">
        <v>0</v>
      </c>
      <c r="BN127" s="280">
        <v>0</v>
      </c>
      <c r="BO127" s="280">
        <v>0</v>
      </c>
      <c r="BP127" s="280">
        <v>0</v>
      </c>
      <c r="BQ127" s="280">
        <v>0</v>
      </c>
      <c r="BR127" s="280">
        <v>0</v>
      </c>
      <c r="BS127" s="280">
        <v>0</v>
      </c>
      <c r="BT127" s="280">
        <v>0</v>
      </c>
      <c r="BU127" s="280">
        <v>0</v>
      </c>
      <c r="BV127" s="280">
        <v>0</v>
      </c>
      <c r="BW127" s="280">
        <v>0</v>
      </c>
      <c r="BX127" s="280">
        <v>0</v>
      </c>
      <c r="BY127" s="280">
        <v>0</v>
      </c>
      <c r="BZ127" s="280">
        <v>0</v>
      </c>
      <c r="CA127" s="280">
        <v>0</v>
      </c>
      <c r="CB127" s="280">
        <v>0</v>
      </c>
      <c r="CC127" s="280">
        <v>0</v>
      </c>
      <c r="CD127" s="280">
        <v>0</v>
      </c>
      <c r="CE127" s="280">
        <v>0</v>
      </c>
      <c r="CF127" s="280">
        <v>0</v>
      </c>
      <c r="CG127" s="280">
        <v>0</v>
      </c>
      <c r="CH127" s="280">
        <v>0</v>
      </c>
      <c r="CI127" s="280">
        <v>0</v>
      </c>
      <c r="CJ127" s="280">
        <v>0</v>
      </c>
      <c r="CK127" s="280">
        <v>0</v>
      </c>
      <c r="CL127" s="280">
        <v>0</v>
      </c>
      <c r="CM127" s="280">
        <v>0</v>
      </c>
      <c r="CN127" s="280">
        <v>0</v>
      </c>
      <c r="CO127" s="280">
        <v>0</v>
      </c>
      <c r="CP127" s="280">
        <v>0</v>
      </c>
      <c r="CQ127" s="280">
        <v>0</v>
      </c>
      <c r="CR127" s="280">
        <v>0</v>
      </c>
      <c r="CS127" s="280">
        <v>0</v>
      </c>
      <c r="CT127" s="280">
        <v>0</v>
      </c>
      <c r="CU127" s="280">
        <v>0</v>
      </c>
      <c r="CV127" s="280">
        <v>0</v>
      </c>
      <c r="CW127" s="280">
        <v>0</v>
      </c>
      <c r="CX127" s="280">
        <v>0</v>
      </c>
      <c r="CY127" s="280">
        <v>0</v>
      </c>
      <c r="CZ127" s="280">
        <v>0</v>
      </c>
      <c r="DA127" s="280">
        <v>0</v>
      </c>
      <c r="DB127" s="280">
        <v>0</v>
      </c>
      <c r="DC127" s="280">
        <v>0</v>
      </c>
      <c r="DE127" s="71">
        <f t="shared" si="66"/>
        <v>0</v>
      </c>
      <c r="DF127" s="71">
        <f t="shared" si="40"/>
        <v>0</v>
      </c>
    </row>
    <row r="128" spans="1:110" s="261" customFormat="1" ht="15" customHeight="1">
      <c r="A128" s="210"/>
      <c r="B128" s="262" t="str">
        <f>$B$126&amp;"2."</f>
        <v>L.2.2.</v>
      </c>
      <c r="C128" s="295"/>
      <c r="D128" s="271"/>
      <c r="E128" s="328"/>
      <c r="F128" s="292">
        <f>H128+NPV(SD,I128:INDEX(I128:DC128,PAL))</f>
        <v>0</v>
      </c>
      <c r="G128" s="279">
        <f>SUMIF($H$5:$DC$5,"&lt;="&amp;PAL,$H128:$DC128)</f>
        <v>0</v>
      </c>
      <c r="H128" s="280">
        <v>0</v>
      </c>
      <c r="I128" s="280">
        <v>0</v>
      </c>
      <c r="J128" s="280">
        <v>0</v>
      </c>
      <c r="K128" s="280">
        <v>0</v>
      </c>
      <c r="L128" s="280">
        <v>0</v>
      </c>
      <c r="M128" s="280">
        <v>0</v>
      </c>
      <c r="N128" s="280">
        <v>0</v>
      </c>
      <c r="O128" s="280">
        <v>0</v>
      </c>
      <c r="P128" s="280">
        <v>0</v>
      </c>
      <c r="Q128" s="280">
        <v>0</v>
      </c>
      <c r="R128" s="280">
        <v>0</v>
      </c>
      <c r="S128" s="280">
        <v>0</v>
      </c>
      <c r="T128" s="280">
        <v>0</v>
      </c>
      <c r="U128" s="280">
        <v>0</v>
      </c>
      <c r="V128" s="280">
        <v>0</v>
      </c>
      <c r="W128" s="280">
        <v>0</v>
      </c>
      <c r="X128" s="280">
        <v>0</v>
      </c>
      <c r="Y128" s="280">
        <v>0</v>
      </c>
      <c r="Z128" s="280">
        <v>0</v>
      </c>
      <c r="AA128" s="280">
        <v>0</v>
      </c>
      <c r="AB128" s="280">
        <v>0</v>
      </c>
      <c r="AC128" s="280">
        <v>0</v>
      </c>
      <c r="AD128" s="280">
        <v>0</v>
      </c>
      <c r="AE128" s="280">
        <v>0</v>
      </c>
      <c r="AF128" s="280">
        <v>0</v>
      </c>
      <c r="AG128" s="280">
        <v>0</v>
      </c>
      <c r="AH128" s="280">
        <v>0</v>
      </c>
      <c r="AI128" s="280">
        <v>0</v>
      </c>
      <c r="AJ128" s="280">
        <v>0</v>
      </c>
      <c r="AK128" s="280">
        <v>0</v>
      </c>
      <c r="AL128" s="280">
        <v>0</v>
      </c>
      <c r="AM128" s="280">
        <v>0</v>
      </c>
      <c r="AN128" s="280">
        <v>0</v>
      </c>
      <c r="AO128" s="280">
        <v>0</v>
      </c>
      <c r="AP128" s="280">
        <v>0</v>
      </c>
      <c r="AQ128" s="280">
        <v>0</v>
      </c>
      <c r="AR128" s="280">
        <v>0</v>
      </c>
      <c r="AS128" s="280">
        <v>0</v>
      </c>
      <c r="AT128" s="280">
        <v>0</v>
      </c>
      <c r="AU128" s="280">
        <v>0</v>
      </c>
      <c r="AV128" s="280">
        <v>0</v>
      </c>
      <c r="AW128" s="280">
        <v>0</v>
      </c>
      <c r="AX128" s="280">
        <v>0</v>
      </c>
      <c r="AY128" s="280">
        <v>0</v>
      </c>
      <c r="AZ128" s="280">
        <v>0</v>
      </c>
      <c r="BA128" s="280">
        <v>0</v>
      </c>
      <c r="BB128" s="280">
        <v>0</v>
      </c>
      <c r="BC128" s="280">
        <v>0</v>
      </c>
      <c r="BD128" s="280">
        <v>0</v>
      </c>
      <c r="BE128" s="280">
        <v>0</v>
      </c>
      <c r="BF128" s="280">
        <v>0</v>
      </c>
      <c r="BG128" s="280">
        <v>0</v>
      </c>
      <c r="BH128" s="280">
        <v>0</v>
      </c>
      <c r="BI128" s="280">
        <v>0</v>
      </c>
      <c r="BJ128" s="280">
        <v>0</v>
      </c>
      <c r="BK128" s="280">
        <v>0</v>
      </c>
      <c r="BL128" s="280">
        <v>0</v>
      </c>
      <c r="BM128" s="280">
        <v>0</v>
      </c>
      <c r="BN128" s="280">
        <v>0</v>
      </c>
      <c r="BO128" s="280">
        <v>0</v>
      </c>
      <c r="BP128" s="280">
        <v>0</v>
      </c>
      <c r="BQ128" s="280">
        <v>0</v>
      </c>
      <c r="BR128" s="280">
        <v>0</v>
      </c>
      <c r="BS128" s="280">
        <v>0</v>
      </c>
      <c r="BT128" s="280">
        <v>0</v>
      </c>
      <c r="BU128" s="280">
        <v>0</v>
      </c>
      <c r="BV128" s="280">
        <v>0</v>
      </c>
      <c r="BW128" s="280">
        <v>0</v>
      </c>
      <c r="BX128" s="280">
        <v>0</v>
      </c>
      <c r="BY128" s="280">
        <v>0</v>
      </c>
      <c r="BZ128" s="280">
        <v>0</v>
      </c>
      <c r="CA128" s="280">
        <v>0</v>
      </c>
      <c r="CB128" s="280">
        <v>0</v>
      </c>
      <c r="CC128" s="280">
        <v>0</v>
      </c>
      <c r="CD128" s="280">
        <v>0</v>
      </c>
      <c r="CE128" s="280">
        <v>0</v>
      </c>
      <c r="CF128" s="280">
        <v>0</v>
      </c>
      <c r="CG128" s="280">
        <v>0</v>
      </c>
      <c r="CH128" s="280">
        <v>0</v>
      </c>
      <c r="CI128" s="280">
        <v>0</v>
      </c>
      <c r="CJ128" s="280">
        <v>0</v>
      </c>
      <c r="CK128" s="280">
        <v>0</v>
      </c>
      <c r="CL128" s="280">
        <v>0</v>
      </c>
      <c r="CM128" s="280">
        <v>0</v>
      </c>
      <c r="CN128" s="280">
        <v>0</v>
      </c>
      <c r="CO128" s="280">
        <v>0</v>
      </c>
      <c r="CP128" s="280">
        <v>0</v>
      </c>
      <c r="CQ128" s="280">
        <v>0</v>
      </c>
      <c r="CR128" s="280">
        <v>0</v>
      </c>
      <c r="CS128" s="280">
        <v>0</v>
      </c>
      <c r="CT128" s="280">
        <v>0</v>
      </c>
      <c r="CU128" s="280">
        <v>0</v>
      </c>
      <c r="CV128" s="280">
        <v>0</v>
      </c>
      <c r="CW128" s="280">
        <v>0</v>
      </c>
      <c r="CX128" s="280">
        <v>0</v>
      </c>
      <c r="CY128" s="280">
        <v>0</v>
      </c>
      <c r="CZ128" s="280">
        <v>0</v>
      </c>
      <c r="DA128" s="280">
        <v>0</v>
      </c>
      <c r="DB128" s="280">
        <v>0</v>
      </c>
      <c r="DC128" s="280">
        <v>0</v>
      </c>
      <c r="DE128" s="71">
        <f t="shared" si="66"/>
        <v>0</v>
      </c>
      <c r="DF128" s="71">
        <f t="shared" si="40"/>
        <v>0</v>
      </c>
    </row>
    <row r="129" spans="1:110" s="261" customFormat="1" ht="15" customHeight="1">
      <c r="A129" s="210"/>
      <c r="B129" s="262" t="str">
        <f>$B$126&amp;"3."</f>
        <v>L.2.3.</v>
      </c>
      <c r="C129" s="295"/>
      <c r="D129" s="271"/>
      <c r="E129" s="328"/>
      <c r="F129" s="292">
        <f>H129+NPV(SD,I129:INDEX(I129:DC129,PAL))</f>
        <v>0</v>
      </c>
      <c r="G129" s="279">
        <f>SUMIF($H$5:$DC$5,"&lt;="&amp;PAL,$H129:$DC129)</f>
        <v>0</v>
      </c>
      <c r="H129" s="280">
        <v>0</v>
      </c>
      <c r="I129" s="280">
        <v>0</v>
      </c>
      <c r="J129" s="280">
        <v>0</v>
      </c>
      <c r="K129" s="280">
        <v>0</v>
      </c>
      <c r="L129" s="280">
        <v>0</v>
      </c>
      <c r="M129" s="280">
        <v>0</v>
      </c>
      <c r="N129" s="280">
        <v>0</v>
      </c>
      <c r="O129" s="280">
        <v>0</v>
      </c>
      <c r="P129" s="280">
        <v>0</v>
      </c>
      <c r="Q129" s="280">
        <v>0</v>
      </c>
      <c r="R129" s="280">
        <v>0</v>
      </c>
      <c r="S129" s="280">
        <v>0</v>
      </c>
      <c r="T129" s="280">
        <v>0</v>
      </c>
      <c r="U129" s="280">
        <v>0</v>
      </c>
      <c r="V129" s="280">
        <v>0</v>
      </c>
      <c r="W129" s="280">
        <v>0</v>
      </c>
      <c r="X129" s="280">
        <v>0</v>
      </c>
      <c r="Y129" s="280">
        <v>0</v>
      </c>
      <c r="Z129" s="280">
        <v>0</v>
      </c>
      <c r="AA129" s="280">
        <v>0</v>
      </c>
      <c r="AB129" s="280">
        <v>0</v>
      </c>
      <c r="AC129" s="280">
        <v>0</v>
      </c>
      <c r="AD129" s="280">
        <v>0</v>
      </c>
      <c r="AE129" s="280">
        <v>0</v>
      </c>
      <c r="AF129" s="280">
        <v>0</v>
      </c>
      <c r="AG129" s="280">
        <v>0</v>
      </c>
      <c r="AH129" s="280">
        <v>0</v>
      </c>
      <c r="AI129" s="280">
        <v>0</v>
      </c>
      <c r="AJ129" s="280">
        <v>0</v>
      </c>
      <c r="AK129" s="280">
        <v>0</v>
      </c>
      <c r="AL129" s="280">
        <v>0</v>
      </c>
      <c r="AM129" s="280">
        <v>0</v>
      </c>
      <c r="AN129" s="280">
        <v>0</v>
      </c>
      <c r="AO129" s="280">
        <v>0</v>
      </c>
      <c r="AP129" s="280">
        <v>0</v>
      </c>
      <c r="AQ129" s="280">
        <v>0</v>
      </c>
      <c r="AR129" s="280">
        <v>0</v>
      </c>
      <c r="AS129" s="280">
        <v>0</v>
      </c>
      <c r="AT129" s="280">
        <v>0</v>
      </c>
      <c r="AU129" s="280">
        <v>0</v>
      </c>
      <c r="AV129" s="280">
        <v>0</v>
      </c>
      <c r="AW129" s="280">
        <v>0</v>
      </c>
      <c r="AX129" s="280">
        <v>0</v>
      </c>
      <c r="AY129" s="280">
        <v>0</v>
      </c>
      <c r="AZ129" s="280">
        <v>0</v>
      </c>
      <c r="BA129" s="280">
        <v>0</v>
      </c>
      <c r="BB129" s="280">
        <v>0</v>
      </c>
      <c r="BC129" s="280">
        <v>0</v>
      </c>
      <c r="BD129" s="280">
        <v>0</v>
      </c>
      <c r="BE129" s="280">
        <v>0</v>
      </c>
      <c r="BF129" s="280">
        <v>0</v>
      </c>
      <c r="BG129" s="280">
        <v>0</v>
      </c>
      <c r="BH129" s="280">
        <v>0</v>
      </c>
      <c r="BI129" s="280">
        <v>0</v>
      </c>
      <c r="BJ129" s="280">
        <v>0</v>
      </c>
      <c r="BK129" s="280">
        <v>0</v>
      </c>
      <c r="BL129" s="280">
        <v>0</v>
      </c>
      <c r="BM129" s="280">
        <v>0</v>
      </c>
      <c r="BN129" s="280">
        <v>0</v>
      </c>
      <c r="BO129" s="280">
        <v>0</v>
      </c>
      <c r="BP129" s="280">
        <v>0</v>
      </c>
      <c r="BQ129" s="280">
        <v>0</v>
      </c>
      <c r="BR129" s="280">
        <v>0</v>
      </c>
      <c r="BS129" s="280">
        <v>0</v>
      </c>
      <c r="BT129" s="280">
        <v>0</v>
      </c>
      <c r="BU129" s="280">
        <v>0</v>
      </c>
      <c r="BV129" s="280">
        <v>0</v>
      </c>
      <c r="BW129" s="280">
        <v>0</v>
      </c>
      <c r="BX129" s="280">
        <v>0</v>
      </c>
      <c r="BY129" s="280">
        <v>0</v>
      </c>
      <c r="BZ129" s="280">
        <v>0</v>
      </c>
      <c r="CA129" s="280">
        <v>0</v>
      </c>
      <c r="CB129" s="280">
        <v>0</v>
      </c>
      <c r="CC129" s="280">
        <v>0</v>
      </c>
      <c r="CD129" s="280">
        <v>0</v>
      </c>
      <c r="CE129" s="280">
        <v>0</v>
      </c>
      <c r="CF129" s="280">
        <v>0</v>
      </c>
      <c r="CG129" s="280">
        <v>0</v>
      </c>
      <c r="CH129" s="280">
        <v>0</v>
      </c>
      <c r="CI129" s="280">
        <v>0</v>
      </c>
      <c r="CJ129" s="280">
        <v>0</v>
      </c>
      <c r="CK129" s="280">
        <v>0</v>
      </c>
      <c r="CL129" s="280">
        <v>0</v>
      </c>
      <c r="CM129" s="280">
        <v>0</v>
      </c>
      <c r="CN129" s="280">
        <v>0</v>
      </c>
      <c r="CO129" s="280">
        <v>0</v>
      </c>
      <c r="CP129" s="280">
        <v>0</v>
      </c>
      <c r="CQ129" s="280">
        <v>0</v>
      </c>
      <c r="CR129" s="280">
        <v>0</v>
      </c>
      <c r="CS129" s="280">
        <v>0</v>
      </c>
      <c r="CT129" s="280">
        <v>0</v>
      </c>
      <c r="CU129" s="280">
        <v>0</v>
      </c>
      <c r="CV129" s="280">
        <v>0</v>
      </c>
      <c r="CW129" s="280">
        <v>0</v>
      </c>
      <c r="CX129" s="280">
        <v>0</v>
      </c>
      <c r="CY129" s="280">
        <v>0</v>
      </c>
      <c r="CZ129" s="280">
        <v>0</v>
      </c>
      <c r="DA129" s="280">
        <v>0</v>
      </c>
      <c r="DB129" s="280">
        <v>0</v>
      </c>
      <c r="DC129" s="280">
        <v>0</v>
      </c>
      <c r="DE129" s="71">
        <f t="shared" si="66"/>
        <v>0</v>
      </c>
      <c r="DF129" s="71">
        <f t="shared" si="40"/>
        <v>0</v>
      </c>
    </row>
    <row r="130" spans="1:110" s="261" customFormat="1" ht="20.25" customHeight="1">
      <c r="A130" s="304"/>
      <c r="B130" s="273"/>
      <c r="C130" s="265"/>
      <c r="D130" s="265"/>
      <c r="E130" s="69"/>
      <c r="F130" s="283"/>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DE130" s="71"/>
    </row>
    <row r="131" spans="1:110" s="261" customFormat="1" ht="20.25" hidden="1" customHeight="1">
      <c r="A131" s="304"/>
      <c r="B131" s="273"/>
      <c r="C131" s="265"/>
      <c r="D131" s="265"/>
      <c r="E131" s="69"/>
      <c r="F131" s="283"/>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DE131" s="71"/>
    </row>
  </sheetData>
  <sheetProtection algorithmName="SHA-512" hashValue="8xBcdGvd/C3gmcOT8wx4gQnpu4LyQow8E5ZIQlZoC+vW8y9fzArcrGhL29y6IINFxXDWilP7ivhgdbo2i3rs+w==" saltValue="flvWjGqxoukC+Tj5dceTC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K79">
    <cfRule type="containsBlanks" dxfId="91" priority="18">
      <formula>LEN(TRIM(K79))=0</formula>
    </cfRule>
  </conditionalFormatting>
  <conditionalFormatting sqref="H111:DC111">
    <cfRule type="containsBlanks" dxfId="90" priority="17">
      <formula>LEN(TRIM(H111))=0</formula>
    </cfRule>
  </conditionalFormatting>
  <conditionalFormatting sqref="F7">
    <cfRule type="containsBlanks" dxfId="89" priority="15">
      <formula>LEN(TRIM(F7))=0</formula>
    </cfRule>
  </conditionalFormatting>
  <conditionalFormatting sqref="F8">
    <cfRule type="containsBlanks" dxfId="88" priority="14">
      <formula>LEN(TRIM(F8))=0</formula>
    </cfRule>
  </conditionalFormatting>
  <conditionalFormatting sqref="H100:DC100 L106:DC110 AB34:DC36 H112:DC114 H7:DC11 H37:DC45 R46:DC54 X95:DC99 H96:W99 H13:DC33 H55:DC89">
    <cfRule type="containsBlanks" dxfId="87" priority="23">
      <formula>LEN(TRIM(H7))=0</formula>
    </cfRule>
  </conditionalFormatting>
  <conditionalFormatting sqref="H116:DC129">
    <cfRule type="containsBlanks" dxfId="86" priority="22">
      <formula>LEN(TRIM(H116))=0</formula>
    </cfRule>
  </conditionalFormatting>
  <conditionalFormatting sqref="X90:DC94">
    <cfRule type="containsBlanks" dxfId="85" priority="21">
      <formula>LEN(TRIM(X90))=0</formula>
    </cfRule>
  </conditionalFormatting>
  <conditionalFormatting sqref="L103:DC105 H103:K110 X101:DC102">
    <cfRule type="containsBlanks" dxfId="84" priority="20">
      <formula>LEN(TRIM(H101))=0</formula>
    </cfRule>
  </conditionalFormatting>
  <conditionalFormatting sqref="H34:DC41">
    <cfRule type="containsBlanks" dxfId="83" priority="19">
      <formula>LEN(TRIM(H34))=0</formula>
    </cfRule>
  </conditionalFormatting>
  <conditionalFormatting sqref="D106:D110">
    <cfRule type="expression" dxfId="82" priority="13">
      <formula>AND($F106&lt;&gt;0,$E106="")</formula>
    </cfRule>
  </conditionalFormatting>
  <conditionalFormatting sqref="E106:E110">
    <cfRule type="expression" dxfId="81" priority="12">
      <formula>AND($F106&lt;&gt;0,$E106="")</formula>
    </cfRule>
  </conditionalFormatting>
  <conditionalFormatting sqref="H115:DC115">
    <cfRule type="containsBlanks" dxfId="80" priority="11">
      <formula>LEN(TRIM(H115))=0</formula>
    </cfRule>
  </conditionalFormatting>
  <conditionalFormatting sqref="I115:DC115">
    <cfRule type="containsBlanks" dxfId="79" priority="10">
      <formula>LEN(TRIM(I115))=0</formula>
    </cfRule>
  </conditionalFormatting>
  <conditionalFormatting sqref="H46:Q54 H46:DC53">
    <cfRule type="containsBlanks" dxfId="78" priority="9">
      <formula>LEN(TRIM(H46))=0</formula>
    </cfRule>
  </conditionalFormatting>
  <conditionalFormatting sqref="H95:W95">
    <cfRule type="containsBlanks" dxfId="77" priority="8">
      <formula>LEN(TRIM(H95))=0</formula>
    </cfRule>
  </conditionalFormatting>
  <conditionalFormatting sqref="H90:DC99">
    <cfRule type="containsBlanks" dxfId="76" priority="7">
      <formula>LEN(TRIM(H90))=0</formula>
    </cfRule>
  </conditionalFormatting>
  <conditionalFormatting sqref="H101:DC111">
    <cfRule type="containsBlanks" dxfId="75" priority="6">
      <formula>LEN(TRIM(H101))=0</formula>
    </cfRule>
  </conditionalFormatting>
  <conditionalFormatting sqref="K116">
    <cfRule type="containsBlanks" dxfId="74" priority="5">
      <formula>LEN(TRIM(K116))=0</formula>
    </cfRule>
  </conditionalFormatting>
  <conditionalFormatting sqref="U116">
    <cfRule type="containsBlanks" dxfId="73" priority="4">
      <formula>LEN(TRIM(U116))=0</formula>
    </cfRule>
  </conditionalFormatting>
  <conditionalFormatting sqref="H12:DC12">
    <cfRule type="containsBlanks" dxfId="72"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dataValidation allowBlank="1" promptTitle="Finansiniai veiklos srautai" prompt="Nurodomi finansiniai srautai realia verte, t.y. laikant, kad nėra infliacijos. Nominalus alternatyvos biudžetas, t.y. su infliacija, automatiškai apskaičiuojamas sekančioje lentelėje." sqref="C7"/>
    <dataValidation type="list" allowBlank="1" showInputMessage="1" showErrorMessage="1" sqref="C119:C125">
      <formula1>Naudos</formula1>
    </dataValidation>
    <dataValidation type="list" allowBlank="1" showInputMessage="1" showErrorMessage="1" sqref="C127:C129">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dataValidation allowBlank="1" sqref="C12:C19"/>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213360</xdr:colOff>
                    <xdr:row>32</xdr:row>
                    <xdr:rowOff>175260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Data1!$K$2:$K$6</xm:f>
          </x14:formula1>
          <xm:sqref>E79:E88 E90:E99 E23:E32 E34:E43 E46:E55 E57:E66 E68:E77 E12:E21</xm:sqref>
        </x14:dataValidation>
        <x14:dataValidation type="list" allowBlank="1" showInputMessage="1" showErrorMessage="1">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pageSetUpPr fitToPage="1"/>
  </sheetPr>
  <dimension ref="A1:DH131"/>
  <sheetViews>
    <sheetView showGridLines="0" showRowColHeaders="0" zoomScale="90" zoomScaleNormal="90" workbookViewId="0">
      <pane xSplit="7" ySplit="6" topLeftCell="H7" activePane="bottomRight" state="frozenSplit"/>
      <selection activeCell="J29" sqref="J29"/>
      <selection pane="topRight" activeCell="J29" sqref="J29"/>
      <selection pane="bottomLeft" activeCell="J29" sqref="J29"/>
      <selection pane="bottomRight"/>
    </sheetView>
  </sheetViews>
  <sheetFormatPr defaultColWidth="0" defaultRowHeight="0" customHeight="1" zeroHeight="1"/>
  <cols>
    <col min="1" max="1" width="3.6640625" style="302" customWidth="1"/>
    <col min="2" max="2" width="6.5546875" style="278" customWidth="1"/>
    <col min="3" max="3" width="65.88671875" style="257" customWidth="1"/>
    <col min="4" max="4" width="4.5546875" style="278" customWidth="1"/>
    <col min="5" max="5" width="16" style="323" customWidth="1"/>
    <col min="6" max="7" width="16.33203125" style="278" customWidth="1"/>
    <col min="8" max="28" width="13.6640625" style="278" customWidth="1"/>
    <col min="29" max="107" width="13.6640625" style="278" hidden="1" customWidth="1"/>
    <col min="108" max="108" width="9.109375" style="278" customWidth="1"/>
    <col min="109" max="109" width="9.109375" style="71" hidden="1" customWidth="1"/>
    <col min="110" max="111" width="9.109375" style="278" hidden="1" customWidth="1"/>
    <col min="112" max="112" width="13.6640625" style="278" hidden="1" customWidth="1"/>
    <col min="113" max="16384" width="0" style="278" hidden="1"/>
  </cols>
  <sheetData>
    <row r="1" spans="1:112" ht="9" customHeight="1"/>
    <row r="2" spans="1:112" ht="14.4">
      <c r="B2" s="309" t="s">
        <v>165</v>
      </c>
      <c r="C2" s="310"/>
    </row>
    <row r="3" spans="1:112" ht="14.4">
      <c r="B3" s="312" t="str">
        <f>IF(INDEX(A3_pav,1,1)=0,"",INDEX(A3_pav,1,1))</f>
        <v/>
      </c>
      <c r="C3" s="313"/>
      <c r="D3" s="313"/>
      <c r="E3" s="314"/>
      <c r="F3" s="311"/>
      <c r="G3" s="257"/>
    </row>
    <row r="4" spans="1:112" ht="15" customHeight="1">
      <c r="B4" s="215"/>
      <c r="C4" s="215"/>
      <c r="D4" s="15"/>
      <c r="E4" s="327"/>
      <c r="F4" s="15"/>
      <c r="G4" s="261"/>
    </row>
    <row r="5" spans="1:112" ht="14.4">
      <c r="B5" s="213" t="s">
        <v>206</v>
      </c>
      <c r="C5" s="254"/>
      <c r="F5" s="631" t="s">
        <v>32</v>
      </c>
      <c r="G5" s="632"/>
      <c r="H5" s="51">
        <v>0</v>
      </c>
      <c r="I5" s="51">
        <v>1</v>
      </c>
      <c r="J5" s="51">
        <v>2</v>
      </c>
      <c r="K5" s="51">
        <v>3</v>
      </c>
      <c r="L5" s="51">
        <v>4</v>
      </c>
      <c r="M5" s="51">
        <v>5</v>
      </c>
      <c r="N5" s="51">
        <v>6</v>
      </c>
      <c r="O5" s="51">
        <v>7</v>
      </c>
      <c r="P5" s="51">
        <v>8</v>
      </c>
      <c r="Q5" s="51">
        <v>9</v>
      </c>
      <c r="R5" s="51">
        <v>10</v>
      </c>
      <c r="S5" s="51">
        <v>11</v>
      </c>
      <c r="T5" s="51">
        <v>12</v>
      </c>
      <c r="U5" s="51">
        <v>13</v>
      </c>
      <c r="V5" s="51">
        <v>14</v>
      </c>
      <c r="W5" s="51">
        <v>15</v>
      </c>
      <c r="X5" s="51">
        <v>16</v>
      </c>
      <c r="Y5" s="51">
        <v>17</v>
      </c>
      <c r="Z5" s="51">
        <v>18</v>
      </c>
      <c r="AA5" s="51">
        <v>19</v>
      </c>
      <c r="AB5" s="51">
        <v>20</v>
      </c>
      <c r="AC5" s="51">
        <v>21</v>
      </c>
      <c r="AD5" s="51">
        <v>22</v>
      </c>
      <c r="AE5" s="51">
        <v>23</v>
      </c>
      <c r="AF5" s="51">
        <v>24</v>
      </c>
      <c r="AG5" s="51">
        <v>25</v>
      </c>
      <c r="AH5" s="51">
        <v>26</v>
      </c>
      <c r="AI5" s="51">
        <v>27</v>
      </c>
      <c r="AJ5" s="51">
        <v>28</v>
      </c>
      <c r="AK5" s="51">
        <v>29</v>
      </c>
      <c r="AL5" s="51">
        <v>30</v>
      </c>
      <c r="AM5" s="51">
        <v>31</v>
      </c>
      <c r="AN5" s="51">
        <v>32</v>
      </c>
      <c r="AO5" s="51">
        <v>33</v>
      </c>
      <c r="AP5" s="51">
        <v>34</v>
      </c>
      <c r="AQ5" s="51">
        <v>35</v>
      </c>
      <c r="AR5" s="51">
        <v>36</v>
      </c>
      <c r="AS5" s="51">
        <v>37</v>
      </c>
      <c r="AT5" s="51">
        <v>38</v>
      </c>
      <c r="AU5" s="51">
        <v>39</v>
      </c>
      <c r="AV5" s="51">
        <v>40</v>
      </c>
      <c r="AW5" s="51">
        <v>41</v>
      </c>
      <c r="AX5" s="51">
        <v>42</v>
      </c>
      <c r="AY5" s="51">
        <v>43</v>
      </c>
      <c r="AZ5" s="51">
        <v>44</v>
      </c>
      <c r="BA5" s="51">
        <v>45</v>
      </c>
      <c r="BB5" s="51">
        <v>46</v>
      </c>
      <c r="BC5" s="51">
        <v>47</v>
      </c>
      <c r="BD5" s="51">
        <v>48</v>
      </c>
      <c r="BE5" s="51">
        <v>49</v>
      </c>
      <c r="BF5" s="51">
        <v>50</v>
      </c>
      <c r="BG5" s="51">
        <v>51</v>
      </c>
      <c r="BH5" s="51">
        <v>52</v>
      </c>
      <c r="BI5" s="51">
        <v>53</v>
      </c>
      <c r="BJ5" s="51">
        <v>54</v>
      </c>
      <c r="BK5" s="51">
        <v>55</v>
      </c>
      <c r="BL5" s="51">
        <v>56</v>
      </c>
      <c r="BM5" s="51">
        <v>57</v>
      </c>
      <c r="BN5" s="51">
        <v>58</v>
      </c>
      <c r="BO5" s="51">
        <v>59</v>
      </c>
      <c r="BP5" s="51">
        <v>60</v>
      </c>
      <c r="BQ5" s="51">
        <v>61</v>
      </c>
      <c r="BR5" s="51">
        <v>62</v>
      </c>
      <c r="BS5" s="51">
        <v>63</v>
      </c>
      <c r="BT5" s="51">
        <v>64</v>
      </c>
      <c r="BU5" s="51">
        <v>65</v>
      </c>
      <c r="BV5" s="51">
        <v>66</v>
      </c>
      <c r="BW5" s="51">
        <v>67</v>
      </c>
      <c r="BX5" s="51">
        <v>68</v>
      </c>
      <c r="BY5" s="51">
        <v>69</v>
      </c>
      <c r="BZ5" s="51">
        <v>70</v>
      </c>
      <c r="CA5" s="51">
        <v>71</v>
      </c>
      <c r="CB5" s="51">
        <v>72</v>
      </c>
      <c r="CC5" s="51">
        <v>73</v>
      </c>
      <c r="CD5" s="51">
        <v>74</v>
      </c>
      <c r="CE5" s="51">
        <v>75</v>
      </c>
      <c r="CF5" s="51">
        <v>76</v>
      </c>
      <c r="CG5" s="51">
        <v>77</v>
      </c>
      <c r="CH5" s="51">
        <v>78</v>
      </c>
      <c r="CI5" s="51">
        <v>79</v>
      </c>
      <c r="CJ5" s="51">
        <v>80</v>
      </c>
      <c r="CK5" s="51">
        <v>81</v>
      </c>
      <c r="CL5" s="51">
        <v>82</v>
      </c>
      <c r="CM5" s="51">
        <v>83</v>
      </c>
      <c r="CN5" s="51">
        <v>84</v>
      </c>
      <c r="CO5" s="51">
        <v>85</v>
      </c>
      <c r="CP5" s="51">
        <v>86</v>
      </c>
      <c r="CQ5" s="51">
        <v>87</v>
      </c>
      <c r="CR5" s="51">
        <v>88</v>
      </c>
      <c r="CS5" s="51">
        <v>89</v>
      </c>
      <c r="CT5" s="51">
        <v>90</v>
      </c>
      <c r="CU5" s="51">
        <v>91</v>
      </c>
      <c r="CV5" s="51">
        <v>92</v>
      </c>
      <c r="CW5" s="51">
        <v>93</v>
      </c>
      <c r="CX5" s="51">
        <v>94</v>
      </c>
      <c r="CY5" s="51">
        <v>95</v>
      </c>
      <c r="CZ5" s="51">
        <v>96</v>
      </c>
      <c r="DA5" s="51">
        <v>97</v>
      </c>
      <c r="DB5" s="51">
        <v>98</v>
      </c>
      <c r="DC5" s="51">
        <v>99</v>
      </c>
    </row>
    <row r="6" spans="1:112" s="60" customFormat="1" ht="32.25" customHeight="1">
      <c r="A6" s="303"/>
      <c r="B6" s="306" t="s">
        <v>3</v>
      </c>
      <c r="C6" s="307" t="s">
        <v>161</v>
      </c>
      <c r="D6" s="307"/>
      <c r="E6" s="324" t="s">
        <v>210</v>
      </c>
      <c r="F6" s="307" t="s">
        <v>34</v>
      </c>
      <c r="G6" s="306" t="s">
        <v>33</v>
      </c>
      <c r="H6" s="306" t="str">
        <f ca="1">IF(PVP="",TEXT(TODAY(),"yyyy"),TEXT(PVP,"yyyy"))</f>
        <v>2023</v>
      </c>
      <c r="I6" s="306">
        <f ca="1">$H$6+I5</f>
        <v>2024</v>
      </c>
      <c r="J6" s="306">
        <f t="shared" ref="J6:BU6" ca="1" si="0">$H$6+J5</f>
        <v>2025</v>
      </c>
      <c r="K6" s="306">
        <f t="shared" ca="1" si="0"/>
        <v>2026</v>
      </c>
      <c r="L6" s="306">
        <f t="shared" ca="1" si="0"/>
        <v>2027</v>
      </c>
      <c r="M6" s="306">
        <f t="shared" ca="1" si="0"/>
        <v>2028</v>
      </c>
      <c r="N6" s="306">
        <f t="shared" ca="1" si="0"/>
        <v>2029</v>
      </c>
      <c r="O6" s="306">
        <f t="shared" ca="1" si="0"/>
        <v>2030</v>
      </c>
      <c r="P6" s="306">
        <f t="shared" ca="1" si="0"/>
        <v>2031</v>
      </c>
      <c r="Q6" s="306">
        <f t="shared" ca="1" si="0"/>
        <v>2032</v>
      </c>
      <c r="R6" s="306">
        <f t="shared" ca="1" si="0"/>
        <v>2033</v>
      </c>
      <c r="S6" s="306">
        <f t="shared" ca="1" si="0"/>
        <v>2034</v>
      </c>
      <c r="T6" s="306">
        <f t="shared" ca="1" si="0"/>
        <v>2035</v>
      </c>
      <c r="U6" s="306">
        <f t="shared" ca="1" si="0"/>
        <v>2036</v>
      </c>
      <c r="V6" s="306">
        <f t="shared" ca="1" si="0"/>
        <v>2037</v>
      </c>
      <c r="W6" s="306">
        <f t="shared" ca="1" si="0"/>
        <v>2038</v>
      </c>
      <c r="X6" s="306">
        <f t="shared" ca="1" si="0"/>
        <v>2039</v>
      </c>
      <c r="Y6" s="306">
        <f t="shared" ca="1" si="0"/>
        <v>2040</v>
      </c>
      <c r="Z6" s="306">
        <f t="shared" ca="1" si="0"/>
        <v>2041</v>
      </c>
      <c r="AA6" s="306">
        <f t="shared" ca="1" si="0"/>
        <v>2042</v>
      </c>
      <c r="AB6" s="306">
        <f t="shared" ca="1" si="0"/>
        <v>2043</v>
      </c>
      <c r="AC6" s="306">
        <f t="shared" ca="1" si="0"/>
        <v>2044</v>
      </c>
      <c r="AD6" s="306">
        <f t="shared" ca="1" si="0"/>
        <v>2045</v>
      </c>
      <c r="AE6" s="306">
        <f t="shared" ca="1" si="0"/>
        <v>2046</v>
      </c>
      <c r="AF6" s="306">
        <f t="shared" ca="1" si="0"/>
        <v>2047</v>
      </c>
      <c r="AG6" s="306">
        <f t="shared" ca="1" si="0"/>
        <v>2048</v>
      </c>
      <c r="AH6" s="306">
        <f t="shared" ca="1" si="0"/>
        <v>2049</v>
      </c>
      <c r="AI6" s="306">
        <f t="shared" ca="1" si="0"/>
        <v>2050</v>
      </c>
      <c r="AJ6" s="306">
        <f t="shared" ca="1" si="0"/>
        <v>2051</v>
      </c>
      <c r="AK6" s="306">
        <f t="shared" ca="1" si="0"/>
        <v>2052</v>
      </c>
      <c r="AL6" s="306">
        <f t="shared" ca="1" si="0"/>
        <v>2053</v>
      </c>
      <c r="AM6" s="306">
        <f t="shared" ca="1" si="0"/>
        <v>2054</v>
      </c>
      <c r="AN6" s="306">
        <f t="shared" ca="1" si="0"/>
        <v>2055</v>
      </c>
      <c r="AO6" s="306">
        <f t="shared" ca="1" si="0"/>
        <v>2056</v>
      </c>
      <c r="AP6" s="306">
        <f t="shared" ca="1" si="0"/>
        <v>2057</v>
      </c>
      <c r="AQ6" s="306">
        <f t="shared" ca="1" si="0"/>
        <v>2058</v>
      </c>
      <c r="AR6" s="306">
        <f t="shared" ca="1" si="0"/>
        <v>2059</v>
      </c>
      <c r="AS6" s="306">
        <f t="shared" ca="1" si="0"/>
        <v>2060</v>
      </c>
      <c r="AT6" s="306">
        <f t="shared" ca="1" si="0"/>
        <v>2061</v>
      </c>
      <c r="AU6" s="306">
        <f t="shared" ca="1" si="0"/>
        <v>2062</v>
      </c>
      <c r="AV6" s="306">
        <f t="shared" ca="1" si="0"/>
        <v>2063</v>
      </c>
      <c r="AW6" s="306">
        <f t="shared" ca="1" si="0"/>
        <v>2064</v>
      </c>
      <c r="AX6" s="306">
        <f t="shared" ca="1" si="0"/>
        <v>2065</v>
      </c>
      <c r="AY6" s="306">
        <f t="shared" ca="1" si="0"/>
        <v>2066</v>
      </c>
      <c r="AZ6" s="306">
        <f t="shared" ca="1" si="0"/>
        <v>2067</v>
      </c>
      <c r="BA6" s="306">
        <f t="shared" ca="1" si="0"/>
        <v>2068</v>
      </c>
      <c r="BB6" s="306">
        <f t="shared" ca="1" si="0"/>
        <v>2069</v>
      </c>
      <c r="BC6" s="306">
        <f t="shared" ca="1" si="0"/>
        <v>2070</v>
      </c>
      <c r="BD6" s="306">
        <f t="shared" ca="1" si="0"/>
        <v>2071</v>
      </c>
      <c r="BE6" s="306">
        <f t="shared" ca="1" si="0"/>
        <v>2072</v>
      </c>
      <c r="BF6" s="306">
        <f t="shared" ca="1" si="0"/>
        <v>2073</v>
      </c>
      <c r="BG6" s="306">
        <f t="shared" ca="1" si="0"/>
        <v>2074</v>
      </c>
      <c r="BH6" s="306">
        <f t="shared" ca="1" si="0"/>
        <v>2075</v>
      </c>
      <c r="BI6" s="306">
        <f t="shared" ca="1" si="0"/>
        <v>2076</v>
      </c>
      <c r="BJ6" s="306">
        <f t="shared" ca="1" si="0"/>
        <v>2077</v>
      </c>
      <c r="BK6" s="306">
        <f t="shared" ca="1" si="0"/>
        <v>2078</v>
      </c>
      <c r="BL6" s="306">
        <f t="shared" ca="1" si="0"/>
        <v>2079</v>
      </c>
      <c r="BM6" s="306">
        <f t="shared" ca="1" si="0"/>
        <v>2080</v>
      </c>
      <c r="BN6" s="306">
        <f t="shared" ca="1" si="0"/>
        <v>2081</v>
      </c>
      <c r="BO6" s="306">
        <f t="shared" ca="1" si="0"/>
        <v>2082</v>
      </c>
      <c r="BP6" s="306">
        <f t="shared" ca="1" si="0"/>
        <v>2083</v>
      </c>
      <c r="BQ6" s="306">
        <f t="shared" ca="1" si="0"/>
        <v>2084</v>
      </c>
      <c r="BR6" s="306">
        <f t="shared" ca="1" si="0"/>
        <v>2085</v>
      </c>
      <c r="BS6" s="306">
        <f t="shared" ca="1" si="0"/>
        <v>2086</v>
      </c>
      <c r="BT6" s="306">
        <f t="shared" ca="1" si="0"/>
        <v>2087</v>
      </c>
      <c r="BU6" s="306">
        <f t="shared" ca="1" si="0"/>
        <v>2088</v>
      </c>
      <c r="BV6" s="306">
        <f t="shared" ref="BV6:DC6" ca="1" si="1">$H$6+BV5</f>
        <v>2089</v>
      </c>
      <c r="BW6" s="306">
        <f t="shared" ca="1" si="1"/>
        <v>2090</v>
      </c>
      <c r="BX6" s="306">
        <f t="shared" ca="1" si="1"/>
        <v>2091</v>
      </c>
      <c r="BY6" s="306">
        <f t="shared" ca="1" si="1"/>
        <v>2092</v>
      </c>
      <c r="BZ6" s="306">
        <f t="shared" ca="1" si="1"/>
        <v>2093</v>
      </c>
      <c r="CA6" s="306">
        <f t="shared" ca="1" si="1"/>
        <v>2094</v>
      </c>
      <c r="CB6" s="306">
        <f t="shared" ca="1" si="1"/>
        <v>2095</v>
      </c>
      <c r="CC6" s="306">
        <f t="shared" ca="1" si="1"/>
        <v>2096</v>
      </c>
      <c r="CD6" s="306">
        <f t="shared" ca="1" si="1"/>
        <v>2097</v>
      </c>
      <c r="CE6" s="306">
        <f t="shared" ca="1" si="1"/>
        <v>2098</v>
      </c>
      <c r="CF6" s="306">
        <f t="shared" ca="1" si="1"/>
        <v>2099</v>
      </c>
      <c r="CG6" s="306">
        <f t="shared" ca="1" si="1"/>
        <v>2100</v>
      </c>
      <c r="CH6" s="306">
        <f t="shared" ca="1" si="1"/>
        <v>2101</v>
      </c>
      <c r="CI6" s="306">
        <f t="shared" ca="1" si="1"/>
        <v>2102</v>
      </c>
      <c r="CJ6" s="306">
        <f t="shared" ca="1" si="1"/>
        <v>2103</v>
      </c>
      <c r="CK6" s="306">
        <f t="shared" ca="1" si="1"/>
        <v>2104</v>
      </c>
      <c r="CL6" s="306">
        <f t="shared" ca="1" si="1"/>
        <v>2105</v>
      </c>
      <c r="CM6" s="306">
        <f t="shared" ca="1" si="1"/>
        <v>2106</v>
      </c>
      <c r="CN6" s="306">
        <f t="shared" ca="1" si="1"/>
        <v>2107</v>
      </c>
      <c r="CO6" s="306">
        <f t="shared" ca="1" si="1"/>
        <v>2108</v>
      </c>
      <c r="CP6" s="306">
        <f t="shared" ca="1" si="1"/>
        <v>2109</v>
      </c>
      <c r="CQ6" s="306">
        <f t="shared" ca="1" si="1"/>
        <v>2110</v>
      </c>
      <c r="CR6" s="306">
        <f t="shared" ca="1" si="1"/>
        <v>2111</v>
      </c>
      <c r="CS6" s="306">
        <f t="shared" ca="1" si="1"/>
        <v>2112</v>
      </c>
      <c r="CT6" s="306">
        <f t="shared" ca="1" si="1"/>
        <v>2113</v>
      </c>
      <c r="CU6" s="306">
        <f t="shared" ca="1" si="1"/>
        <v>2114</v>
      </c>
      <c r="CV6" s="306">
        <f t="shared" ca="1" si="1"/>
        <v>2115</v>
      </c>
      <c r="CW6" s="306">
        <f t="shared" ca="1" si="1"/>
        <v>2116</v>
      </c>
      <c r="CX6" s="306">
        <f t="shared" ca="1" si="1"/>
        <v>2117</v>
      </c>
      <c r="CY6" s="306">
        <f t="shared" ca="1" si="1"/>
        <v>2118</v>
      </c>
      <c r="CZ6" s="306">
        <f t="shared" ca="1" si="1"/>
        <v>2119</v>
      </c>
      <c r="DA6" s="306">
        <f t="shared" ca="1" si="1"/>
        <v>2120</v>
      </c>
      <c r="DB6" s="306">
        <f t="shared" ca="1" si="1"/>
        <v>2121</v>
      </c>
      <c r="DC6" s="306">
        <f t="shared" ca="1" si="1"/>
        <v>2122</v>
      </c>
      <c r="DE6" s="72">
        <f>SUM(DE7:DE117)</f>
        <v>0</v>
      </c>
      <c r="DF6" s="72">
        <f>SUM(DF7:DF117)</f>
        <v>0</v>
      </c>
      <c r="DG6" s="60" t="s">
        <v>231</v>
      </c>
      <c r="DH6" s="60" t="s">
        <v>253</v>
      </c>
    </row>
    <row r="7" spans="1:112" ht="14.4">
      <c r="B7" s="263" t="s">
        <v>17</v>
      </c>
      <c r="C7" s="266" t="s">
        <v>39</v>
      </c>
      <c r="D7" s="263"/>
      <c r="E7" s="328"/>
      <c r="F7" s="279">
        <f>F8+F9+F89-F100+F111</f>
        <v>0</v>
      </c>
      <c r="G7" s="279">
        <f>SUMIF($H$5:$DC$5,"&lt;="&amp;PAL,$H7:$DC7)</f>
        <v>0</v>
      </c>
      <c r="H7" s="279">
        <f>H8+H9+H89-H100-H111</f>
        <v>0</v>
      </c>
      <c r="I7" s="279">
        <f t="shared" ref="I7:BT7" si="2">I8+I9+I89-I100-I111</f>
        <v>0</v>
      </c>
      <c r="J7" s="279">
        <f t="shared" si="2"/>
        <v>0</v>
      </c>
      <c r="K7" s="279">
        <f t="shared" si="2"/>
        <v>0</v>
      </c>
      <c r="L7" s="279">
        <f t="shared" si="2"/>
        <v>0</v>
      </c>
      <c r="M7" s="279">
        <f t="shared" si="2"/>
        <v>0</v>
      </c>
      <c r="N7" s="279">
        <f t="shared" si="2"/>
        <v>0</v>
      </c>
      <c r="O7" s="279">
        <f t="shared" si="2"/>
        <v>0</v>
      </c>
      <c r="P7" s="279">
        <f t="shared" si="2"/>
        <v>0</v>
      </c>
      <c r="Q7" s="279">
        <f t="shared" si="2"/>
        <v>0</v>
      </c>
      <c r="R7" s="279">
        <f t="shared" si="2"/>
        <v>0</v>
      </c>
      <c r="S7" s="279">
        <f t="shared" si="2"/>
        <v>0</v>
      </c>
      <c r="T7" s="279">
        <f t="shared" si="2"/>
        <v>0</v>
      </c>
      <c r="U7" s="279">
        <f t="shared" si="2"/>
        <v>0</v>
      </c>
      <c r="V7" s="279">
        <f t="shared" si="2"/>
        <v>0</v>
      </c>
      <c r="W7" s="279">
        <f t="shared" si="2"/>
        <v>0</v>
      </c>
      <c r="X7" s="279">
        <f t="shared" si="2"/>
        <v>0</v>
      </c>
      <c r="Y7" s="279">
        <f t="shared" si="2"/>
        <v>0</v>
      </c>
      <c r="Z7" s="279">
        <f t="shared" si="2"/>
        <v>0</v>
      </c>
      <c r="AA7" s="279">
        <f t="shared" si="2"/>
        <v>0</v>
      </c>
      <c r="AB7" s="279">
        <f t="shared" si="2"/>
        <v>0</v>
      </c>
      <c r="AC7" s="279">
        <f t="shared" si="2"/>
        <v>0</v>
      </c>
      <c r="AD7" s="279">
        <f t="shared" si="2"/>
        <v>0</v>
      </c>
      <c r="AE7" s="279">
        <f t="shared" si="2"/>
        <v>0</v>
      </c>
      <c r="AF7" s="279">
        <f t="shared" si="2"/>
        <v>0</v>
      </c>
      <c r="AG7" s="279">
        <f t="shared" si="2"/>
        <v>0</v>
      </c>
      <c r="AH7" s="279">
        <f t="shared" si="2"/>
        <v>0</v>
      </c>
      <c r="AI7" s="279">
        <f t="shared" si="2"/>
        <v>0</v>
      </c>
      <c r="AJ7" s="279">
        <f t="shared" si="2"/>
        <v>0</v>
      </c>
      <c r="AK7" s="279">
        <f t="shared" si="2"/>
        <v>0</v>
      </c>
      <c r="AL7" s="279">
        <f t="shared" si="2"/>
        <v>0</v>
      </c>
      <c r="AM7" s="279">
        <f t="shared" si="2"/>
        <v>0</v>
      </c>
      <c r="AN7" s="279">
        <f t="shared" si="2"/>
        <v>0</v>
      </c>
      <c r="AO7" s="279">
        <f t="shared" si="2"/>
        <v>0</v>
      </c>
      <c r="AP7" s="279">
        <f t="shared" si="2"/>
        <v>0</v>
      </c>
      <c r="AQ7" s="279">
        <f t="shared" si="2"/>
        <v>0</v>
      </c>
      <c r="AR7" s="279">
        <f t="shared" si="2"/>
        <v>0</v>
      </c>
      <c r="AS7" s="279">
        <f t="shared" si="2"/>
        <v>0</v>
      </c>
      <c r="AT7" s="279">
        <f t="shared" si="2"/>
        <v>0</v>
      </c>
      <c r="AU7" s="279">
        <f t="shared" si="2"/>
        <v>0</v>
      </c>
      <c r="AV7" s="279">
        <f t="shared" si="2"/>
        <v>0</v>
      </c>
      <c r="AW7" s="279">
        <f t="shared" si="2"/>
        <v>0</v>
      </c>
      <c r="AX7" s="279">
        <f t="shared" si="2"/>
        <v>0</v>
      </c>
      <c r="AY7" s="279">
        <f t="shared" si="2"/>
        <v>0</v>
      </c>
      <c r="AZ7" s="279">
        <f t="shared" si="2"/>
        <v>0</v>
      </c>
      <c r="BA7" s="279">
        <f t="shared" si="2"/>
        <v>0</v>
      </c>
      <c r="BB7" s="279">
        <f t="shared" si="2"/>
        <v>0</v>
      </c>
      <c r="BC7" s="279">
        <f t="shared" si="2"/>
        <v>0</v>
      </c>
      <c r="BD7" s="279">
        <f t="shared" si="2"/>
        <v>0</v>
      </c>
      <c r="BE7" s="279">
        <f t="shared" si="2"/>
        <v>0</v>
      </c>
      <c r="BF7" s="279">
        <f t="shared" si="2"/>
        <v>0</v>
      </c>
      <c r="BG7" s="279">
        <f t="shared" si="2"/>
        <v>0</v>
      </c>
      <c r="BH7" s="279">
        <f t="shared" si="2"/>
        <v>0</v>
      </c>
      <c r="BI7" s="279">
        <f t="shared" si="2"/>
        <v>0</v>
      </c>
      <c r="BJ7" s="279">
        <f t="shared" si="2"/>
        <v>0</v>
      </c>
      <c r="BK7" s="279">
        <f t="shared" si="2"/>
        <v>0</v>
      </c>
      <c r="BL7" s="279">
        <f t="shared" si="2"/>
        <v>0</v>
      </c>
      <c r="BM7" s="279">
        <f t="shared" si="2"/>
        <v>0</v>
      </c>
      <c r="BN7" s="279">
        <f t="shared" si="2"/>
        <v>0</v>
      </c>
      <c r="BO7" s="279">
        <f t="shared" si="2"/>
        <v>0</v>
      </c>
      <c r="BP7" s="279">
        <f t="shared" si="2"/>
        <v>0</v>
      </c>
      <c r="BQ7" s="279">
        <f t="shared" si="2"/>
        <v>0</v>
      </c>
      <c r="BR7" s="279">
        <f t="shared" si="2"/>
        <v>0</v>
      </c>
      <c r="BS7" s="279">
        <f t="shared" si="2"/>
        <v>0</v>
      </c>
      <c r="BT7" s="279">
        <f t="shared" si="2"/>
        <v>0</v>
      </c>
      <c r="BU7" s="279">
        <f t="shared" ref="BU7:DC7" si="3">BU8+BU9+BU89-BU100-BU111</f>
        <v>0</v>
      </c>
      <c r="BV7" s="279">
        <f t="shared" si="3"/>
        <v>0</v>
      </c>
      <c r="BW7" s="279">
        <f t="shared" si="3"/>
        <v>0</v>
      </c>
      <c r="BX7" s="279">
        <f t="shared" si="3"/>
        <v>0</v>
      </c>
      <c r="BY7" s="279">
        <f t="shared" si="3"/>
        <v>0</v>
      </c>
      <c r="BZ7" s="279">
        <f t="shared" si="3"/>
        <v>0</v>
      </c>
      <c r="CA7" s="279">
        <f t="shared" si="3"/>
        <v>0</v>
      </c>
      <c r="CB7" s="279">
        <f t="shared" si="3"/>
        <v>0</v>
      </c>
      <c r="CC7" s="279">
        <f t="shared" si="3"/>
        <v>0</v>
      </c>
      <c r="CD7" s="279">
        <f t="shared" si="3"/>
        <v>0</v>
      </c>
      <c r="CE7" s="279">
        <f t="shared" si="3"/>
        <v>0</v>
      </c>
      <c r="CF7" s="279">
        <f t="shared" si="3"/>
        <v>0</v>
      </c>
      <c r="CG7" s="279">
        <f t="shared" si="3"/>
        <v>0</v>
      </c>
      <c r="CH7" s="279">
        <f t="shared" si="3"/>
        <v>0</v>
      </c>
      <c r="CI7" s="279">
        <f t="shared" si="3"/>
        <v>0</v>
      </c>
      <c r="CJ7" s="279">
        <f t="shared" si="3"/>
        <v>0</v>
      </c>
      <c r="CK7" s="279">
        <f t="shared" si="3"/>
        <v>0</v>
      </c>
      <c r="CL7" s="279">
        <f t="shared" si="3"/>
        <v>0</v>
      </c>
      <c r="CM7" s="279">
        <f t="shared" si="3"/>
        <v>0</v>
      </c>
      <c r="CN7" s="279">
        <f t="shared" si="3"/>
        <v>0</v>
      </c>
      <c r="CO7" s="279">
        <f t="shared" si="3"/>
        <v>0</v>
      </c>
      <c r="CP7" s="279">
        <f t="shared" si="3"/>
        <v>0</v>
      </c>
      <c r="CQ7" s="279">
        <f t="shared" si="3"/>
        <v>0</v>
      </c>
      <c r="CR7" s="279">
        <f t="shared" si="3"/>
        <v>0</v>
      </c>
      <c r="CS7" s="279">
        <f t="shared" si="3"/>
        <v>0</v>
      </c>
      <c r="CT7" s="279">
        <f t="shared" si="3"/>
        <v>0</v>
      </c>
      <c r="CU7" s="279">
        <f t="shared" si="3"/>
        <v>0</v>
      </c>
      <c r="CV7" s="279">
        <f t="shared" si="3"/>
        <v>0</v>
      </c>
      <c r="CW7" s="279">
        <f t="shared" si="3"/>
        <v>0</v>
      </c>
      <c r="CX7" s="279">
        <f t="shared" si="3"/>
        <v>0</v>
      </c>
      <c r="CY7" s="279">
        <f t="shared" si="3"/>
        <v>0</v>
      </c>
      <c r="CZ7" s="279">
        <f t="shared" si="3"/>
        <v>0</v>
      </c>
      <c r="DA7" s="279">
        <f t="shared" si="3"/>
        <v>0</v>
      </c>
      <c r="DB7" s="279">
        <f t="shared" si="3"/>
        <v>0</v>
      </c>
      <c r="DC7" s="279">
        <f t="shared" si="3"/>
        <v>0</v>
      </c>
      <c r="DF7" s="71">
        <f t="shared" ref="DF7:DF11" si="4">COUNTIF($H7:$DC7,"&lt;&gt;0")</f>
        <v>0</v>
      </c>
    </row>
    <row r="8" spans="1:112" ht="14.4">
      <c r="B8" s="263" t="s">
        <v>19</v>
      </c>
      <c r="C8" s="266" t="s">
        <v>158</v>
      </c>
      <c r="D8" s="266"/>
      <c r="E8" s="329"/>
      <c r="F8" s="17">
        <f>SUM(F20,F31,F42,F54,F65,F76,F87)</f>
        <v>0</v>
      </c>
      <c r="G8" s="279">
        <f>SUMIF($H$5:$DC$5,"&lt;="&amp;PAL,$H8:$DC8)</f>
        <v>0</v>
      </c>
      <c r="H8" s="17">
        <f>SUM(H20,H31,H42,H54,H65,H76,H87)</f>
        <v>0</v>
      </c>
      <c r="I8" s="17">
        <f t="shared" ref="I8:BT8" si="5">SUM(I20,I31,I42,I54,I65,I76,I87)</f>
        <v>0</v>
      </c>
      <c r="J8" s="17">
        <f t="shared" si="5"/>
        <v>0</v>
      </c>
      <c r="K8" s="17">
        <f t="shared" si="5"/>
        <v>0</v>
      </c>
      <c r="L8" s="17">
        <f t="shared" si="5"/>
        <v>0</v>
      </c>
      <c r="M8" s="17">
        <f t="shared" si="5"/>
        <v>0</v>
      </c>
      <c r="N8" s="17">
        <f t="shared" si="5"/>
        <v>0</v>
      </c>
      <c r="O8" s="17">
        <f t="shared" si="5"/>
        <v>0</v>
      </c>
      <c r="P8" s="17">
        <f t="shared" si="5"/>
        <v>0</v>
      </c>
      <c r="Q8" s="17">
        <f t="shared" si="5"/>
        <v>0</v>
      </c>
      <c r="R8" s="17">
        <f t="shared" si="5"/>
        <v>0</v>
      </c>
      <c r="S8" s="17">
        <f t="shared" si="5"/>
        <v>0</v>
      </c>
      <c r="T8" s="17">
        <f t="shared" si="5"/>
        <v>0</v>
      </c>
      <c r="U8" s="17">
        <f t="shared" si="5"/>
        <v>0</v>
      </c>
      <c r="V8" s="17">
        <f t="shared" si="5"/>
        <v>0</v>
      </c>
      <c r="W8" s="17">
        <f t="shared" si="5"/>
        <v>0</v>
      </c>
      <c r="X8" s="17">
        <f t="shared" si="5"/>
        <v>0</v>
      </c>
      <c r="Y8" s="17">
        <f t="shared" si="5"/>
        <v>0</v>
      </c>
      <c r="Z8" s="17">
        <f t="shared" si="5"/>
        <v>0</v>
      </c>
      <c r="AA8" s="17">
        <f t="shared" si="5"/>
        <v>0</v>
      </c>
      <c r="AB8" s="17">
        <f t="shared" si="5"/>
        <v>0</v>
      </c>
      <c r="AC8" s="17">
        <f t="shared" si="5"/>
        <v>0</v>
      </c>
      <c r="AD8" s="17">
        <f t="shared" si="5"/>
        <v>0</v>
      </c>
      <c r="AE8" s="17">
        <f t="shared" si="5"/>
        <v>0</v>
      </c>
      <c r="AF8" s="17">
        <f t="shared" si="5"/>
        <v>0</v>
      </c>
      <c r="AG8" s="17">
        <f t="shared" si="5"/>
        <v>0</v>
      </c>
      <c r="AH8" s="17">
        <f t="shared" si="5"/>
        <v>0</v>
      </c>
      <c r="AI8" s="17">
        <f t="shared" si="5"/>
        <v>0</v>
      </c>
      <c r="AJ8" s="17">
        <f t="shared" si="5"/>
        <v>0</v>
      </c>
      <c r="AK8" s="17">
        <f t="shared" si="5"/>
        <v>0</v>
      </c>
      <c r="AL8" s="17">
        <f t="shared" si="5"/>
        <v>0</v>
      </c>
      <c r="AM8" s="17">
        <f t="shared" si="5"/>
        <v>0</v>
      </c>
      <c r="AN8" s="17">
        <f t="shared" si="5"/>
        <v>0</v>
      </c>
      <c r="AO8" s="17">
        <f t="shared" si="5"/>
        <v>0</v>
      </c>
      <c r="AP8" s="17">
        <f t="shared" si="5"/>
        <v>0</v>
      </c>
      <c r="AQ8" s="17">
        <f t="shared" si="5"/>
        <v>0</v>
      </c>
      <c r="AR8" s="17">
        <f t="shared" si="5"/>
        <v>0</v>
      </c>
      <c r="AS8" s="17">
        <f t="shared" si="5"/>
        <v>0</v>
      </c>
      <c r="AT8" s="17">
        <f t="shared" si="5"/>
        <v>0</v>
      </c>
      <c r="AU8" s="17">
        <f t="shared" si="5"/>
        <v>0</v>
      </c>
      <c r="AV8" s="17">
        <f t="shared" si="5"/>
        <v>0</v>
      </c>
      <c r="AW8" s="17">
        <f t="shared" si="5"/>
        <v>0</v>
      </c>
      <c r="AX8" s="17">
        <f t="shared" si="5"/>
        <v>0</v>
      </c>
      <c r="AY8" s="17">
        <f t="shared" si="5"/>
        <v>0</v>
      </c>
      <c r="AZ8" s="17">
        <f t="shared" si="5"/>
        <v>0</v>
      </c>
      <c r="BA8" s="17">
        <f t="shared" si="5"/>
        <v>0</v>
      </c>
      <c r="BB8" s="17">
        <f t="shared" si="5"/>
        <v>0</v>
      </c>
      <c r="BC8" s="17">
        <f t="shared" si="5"/>
        <v>0</v>
      </c>
      <c r="BD8" s="17">
        <f t="shared" si="5"/>
        <v>0</v>
      </c>
      <c r="BE8" s="17">
        <f t="shared" si="5"/>
        <v>0</v>
      </c>
      <c r="BF8" s="17">
        <f t="shared" si="5"/>
        <v>0</v>
      </c>
      <c r="BG8" s="17">
        <f t="shared" si="5"/>
        <v>0</v>
      </c>
      <c r="BH8" s="17">
        <f t="shared" si="5"/>
        <v>0</v>
      </c>
      <c r="BI8" s="17">
        <f t="shared" si="5"/>
        <v>0</v>
      </c>
      <c r="BJ8" s="17">
        <f t="shared" si="5"/>
        <v>0</v>
      </c>
      <c r="BK8" s="17">
        <f t="shared" si="5"/>
        <v>0</v>
      </c>
      <c r="BL8" s="17">
        <f t="shared" si="5"/>
        <v>0</v>
      </c>
      <c r="BM8" s="17">
        <f t="shared" si="5"/>
        <v>0</v>
      </c>
      <c r="BN8" s="17">
        <f t="shared" si="5"/>
        <v>0</v>
      </c>
      <c r="BO8" s="17">
        <f t="shared" si="5"/>
        <v>0</v>
      </c>
      <c r="BP8" s="17">
        <f t="shared" si="5"/>
        <v>0</v>
      </c>
      <c r="BQ8" s="17">
        <f t="shared" si="5"/>
        <v>0</v>
      </c>
      <c r="BR8" s="17">
        <f t="shared" si="5"/>
        <v>0</v>
      </c>
      <c r="BS8" s="17">
        <f t="shared" si="5"/>
        <v>0</v>
      </c>
      <c r="BT8" s="17">
        <f t="shared" si="5"/>
        <v>0</v>
      </c>
      <c r="BU8" s="17">
        <f t="shared" ref="BU8:DC8" si="6">SUM(BU20,BU31,BU42,BU54,BU65,BU76,BU87)</f>
        <v>0</v>
      </c>
      <c r="BV8" s="17">
        <f t="shared" si="6"/>
        <v>0</v>
      </c>
      <c r="BW8" s="17">
        <f t="shared" si="6"/>
        <v>0</v>
      </c>
      <c r="BX8" s="17">
        <f t="shared" si="6"/>
        <v>0</v>
      </c>
      <c r="BY8" s="17">
        <f t="shared" si="6"/>
        <v>0</v>
      </c>
      <c r="BZ8" s="17">
        <f t="shared" si="6"/>
        <v>0</v>
      </c>
      <c r="CA8" s="17">
        <f t="shared" si="6"/>
        <v>0</v>
      </c>
      <c r="CB8" s="17">
        <f t="shared" si="6"/>
        <v>0</v>
      </c>
      <c r="CC8" s="17">
        <f t="shared" si="6"/>
        <v>0</v>
      </c>
      <c r="CD8" s="17">
        <f t="shared" si="6"/>
        <v>0</v>
      </c>
      <c r="CE8" s="17">
        <f t="shared" si="6"/>
        <v>0</v>
      </c>
      <c r="CF8" s="17">
        <f t="shared" si="6"/>
        <v>0</v>
      </c>
      <c r="CG8" s="17">
        <f t="shared" si="6"/>
        <v>0</v>
      </c>
      <c r="CH8" s="17">
        <f t="shared" si="6"/>
        <v>0</v>
      </c>
      <c r="CI8" s="17">
        <f t="shared" si="6"/>
        <v>0</v>
      </c>
      <c r="CJ8" s="17">
        <f t="shared" si="6"/>
        <v>0</v>
      </c>
      <c r="CK8" s="17">
        <f t="shared" si="6"/>
        <v>0</v>
      </c>
      <c r="CL8" s="17">
        <f t="shared" si="6"/>
        <v>0</v>
      </c>
      <c r="CM8" s="17">
        <f t="shared" si="6"/>
        <v>0</v>
      </c>
      <c r="CN8" s="17">
        <f t="shared" si="6"/>
        <v>0</v>
      </c>
      <c r="CO8" s="17">
        <f t="shared" si="6"/>
        <v>0</v>
      </c>
      <c r="CP8" s="17">
        <f t="shared" si="6"/>
        <v>0</v>
      </c>
      <c r="CQ8" s="17">
        <f t="shared" si="6"/>
        <v>0</v>
      </c>
      <c r="CR8" s="17">
        <f t="shared" si="6"/>
        <v>0</v>
      </c>
      <c r="CS8" s="17">
        <f t="shared" si="6"/>
        <v>0</v>
      </c>
      <c r="CT8" s="17">
        <f t="shared" si="6"/>
        <v>0</v>
      </c>
      <c r="CU8" s="17">
        <f t="shared" si="6"/>
        <v>0</v>
      </c>
      <c r="CV8" s="17">
        <f t="shared" si="6"/>
        <v>0</v>
      </c>
      <c r="CW8" s="17">
        <f t="shared" si="6"/>
        <v>0</v>
      </c>
      <c r="CX8" s="17">
        <f t="shared" si="6"/>
        <v>0</v>
      </c>
      <c r="CY8" s="17">
        <f t="shared" si="6"/>
        <v>0</v>
      </c>
      <c r="CZ8" s="17">
        <f t="shared" si="6"/>
        <v>0</v>
      </c>
      <c r="DA8" s="17">
        <f t="shared" si="6"/>
        <v>0</v>
      </c>
      <c r="DB8" s="17">
        <f t="shared" si="6"/>
        <v>0</v>
      </c>
      <c r="DC8" s="17">
        <f t="shared" si="6"/>
        <v>0</v>
      </c>
      <c r="DF8" s="71">
        <f t="shared" si="4"/>
        <v>0</v>
      </c>
    </row>
    <row r="9" spans="1:112" ht="14.4">
      <c r="B9" s="54" t="s">
        <v>20</v>
      </c>
      <c r="C9" s="252" t="s">
        <v>4</v>
      </c>
      <c r="D9" s="13"/>
      <c r="E9" s="330"/>
      <c r="F9" s="61">
        <f>F10+F44+F78-F8</f>
        <v>0</v>
      </c>
      <c r="G9" s="279">
        <f>SUMIF($H$5:$DC$5,"&lt;="&amp;PAL,$H9:$DC9)</f>
        <v>0</v>
      </c>
      <c r="H9" s="14">
        <f t="shared" ref="H9:AM9" si="7">H10+H44+H78-H8</f>
        <v>0</v>
      </c>
      <c r="I9" s="14">
        <f t="shared" si="7"/>
        <v>0</v>
      </c>
      <c r="J9" s="14">
        <f t="shared" si="7"/>
        <v>0</v>
      </c>
      <c r="K9" s="14">
        <f t="shared" si="7"/>
        <v>0</v>
      </c>
      <c r="L9" s="14">
        <f t="shared" si="7"/>
        <v>0</v>
      </c>
      <c r="M9" s="14">
        <f t="shared" si="7"/>
        <v>0</v>
      </c>
      <c r="N9" s="14">
        <f t="shared" si="7"/>
        <v>0</v>
      </c>
      <c r="O9" s="14">
        <f t="shared" si="7"/>
        <v>0</v>
      </c>
      <c r="P9" s="14">
        <f t="shared" si="7"/>
        <v>0</v>
      </c>
      <c r="Q9" s="14">
        <f t="shared" si="7"/>
        <v>0</v>
      </c>
      <c r="R9" s="14">
        <f t="shared" si="7"/>
        <v>0</v>
      </c>
      <c r="S9" s="14">
        <f t="shared" si="7"/>
        <v>0</v>
      </c>
      <c r="T9" s="14">
        <f t="shared" si="7"/>
        <v>0</v>
      </c>
      <c r="U9" s="14">
        <f t="shared" si="7"/>
        <v>0</v>
      </c>
      <c r="V9" s="14">
        <f t="shared" si="7"/>
        <v>0</v>
      </c>
      <c r="W9" s="14">
        <f t="shared" si="7"/>
        <v>0</v>
      </c>
      <c r="X9" s="14">
        <f t="shared" si="7"/>
        <v>0</v>
      </c>
      <c r="Y9" s="14">
        <f t="shared" si="7"/>
        <v>0</v>
      </c>
      <c r="Z9" s="14">
        <f t="shared" si="7"/>
        <v>0</v>
      </c>
      <c r="AA9" s="14">
        <f t="shared" si="7"/>
        <v>0</v>
      </c>
      <c r="AB9" s="14">
        <f t="shared" si="7"/>
        <v>0</v>
      </c>
      <c r="AC9" s="14">
        <f t="shared" si="7"/>
        <v>0</v>
      </c>
      <c r="AD9" s="14">
        <f t="shared" si="7"/>
        <v>0</v>
      </c>
      <c r="AE9" s="14">
        <f t="shared" si="7"/>
        <v>0</v>
      </c>
      <c r="AF9" s="14">
        <f t="shared" si="7"/>
        <v>0</v>
      </c>
      <c r="AG9" s="14">
        <f t="shared" si="7"/>
        <v>0</v>
      </c>
      <c r="AH9" s="14">
        <f t="shared" si="7"/>
        <v>0</v>
      </c>
      <c r="AI9" s="14">
        <f t="shared" si="7"/>
        <v>0</v>
      </c>
      <c r="AJ9" s="14">
        <f t="shared" si="7"/>
        <v>0</v>
      </c>
      <c r="AK9" s="14">
        <f t="shared" si="7"/>
        <v>0</v>
      </c>
      <c r="AL9" s="14">
        <f t="shared" si="7"/>
        <v>0</v>
      </c>
      <c r="AM9" s="14">
        <f t="shared" si="7"/>
        <v>0</v>
      </c>
      <c r="AN9" s="14">
        <f t="shared" ref="AN9:BS9" si="8">AN10+AN44+AN78-AN8</f>
        <v>0</v>
      </c>
      <c r="AO9" s="14">
        <f t="shared" si="8"/>
        <v>0</v>
      </c>
      <c r="AP9" s="14">
        <f t="shared" si="8"/>
        <v>0</v>
      </c>
      <c r="AQ9" s="14">
        <f t="shared" si="8"/>
        <v>0</v>
      </c>
      <c r="AR9" s="14">
        <f t="shared" si="8"/>
        <v>0</v>
      </c>
      <c r="AS9" s="14">
        <f t="shared" si="8"/>
        <v>0</v>
      </c>
      <c r="AT9" s="14">
        <f t="shared" si="8"/>
        <v>0</v>
      </c>
      <c r="AU9" s="14">
        <f t="shared" si="8"/>
        <v>0</v>
      </c>
      <c r="AV9" s="14">
        <f t="shared" si="8"/>
        <v>0</v>
      </c>
      <c r="AW9" s="14">
        <f t="shared" si="8"/>
        <v>0</v>
      </c>
      <c r="AX9" s="14">
        <f t="shared" si="8"/>
        <v>0</v>
      </c>
      <c r="AY9" s="14">
        <f t="shared" si="8"/>
        <v>0</v>
      </c>
      <c r="AZ9" s="14">
        <f t="shared" si="8"/>
        <v>0</v>
      </c>
      <c r="BA9" s="14">
        <f t="shared" si="8"/>
        <v>0</v>
      </c>
      <c r="BB9" s="14">
        <f t="shared" si="8"/>
        <v>0</v>
      </c>
      <c r="BC9" s="14">
        <f t="shared" si="8"/>
        <v>0</v>
      </c>
      <c r="BD9" s="14">
        <f t="shared" si="8"/>
        <v>0</v>
      </c>
      <c r="BE9" s="14">
        <f t="shared" si="8"/>
        <v>0</v>
      </c>
      <c r="BF9" s="14">
        <f t="shared" si="8"/>
        <v>0</v>
      </c>
      <c r="BG9" s="14">
        <f t="shared" si="8"/>
        <v>0</v>
      </c>
      <c r="BH9" s="14">
        <f t="shared" si="8"/>
        <v>0</v>
      </c>
      <c r="BI9" s="14">
        <f t="shared" si="8"/>
        <v>0</v>
      </c>
      <c r="BJ9" s="14">
        <f t="shared" si="8"/>
        <v>0</v>
      </c>
      <c r="BK9" s="14">
        <f t="shared" si="8"/>
        <v>0</v>
      </c>
      <c r="BL9" s="14">
        <f t="shared" si="8"/>
        <v>0</v>
      </c>
      <c r="BM9" s="14">
        <f t="shared" si="8"/>
        <v>0</v>
      </c>
      <c r="BN9" s="14">
        <f t="shared" si="8"/>
        <v>0</v>
      </c>
      <c r="BO9" s="14">
        <f t="shared" si="8"/>
        <v>0</v>
      </c>
      <c r="BP9" s="14">
        <f t="shared" si="8"/>
        <v>0</v>
      </c>
      <c r="BQ9" s="14">
        <f t="shared" si="8"/>
        <v>0</v>
      </c>
      <c r="BR9" s="14">
        <f t="shared" si="8"/>
        <v>0</v>
      </c>
      <c r="BS9" s="14">
        <f t="shared" si="8"/>
        <v>0</v>
      </c>
      <c r="BT9" s="14">
        <f t="shared" ref="BT9:CY9" si="9">BT10+BT44+BT78-BT8</f>
        <v>0</v>
      </c>
      <c r="BU9" s="14">
        <f t="shared" si="9"/>
        <v>0</v>
      </c>
      <c r="BV9" s="14">
        <f t="shared" si="9"/>
        <v>0</v>
      </c>
      <c r="BW9" s="14">
        <f t="shared" si="9"/>
        <v>0</v>
      </c>
      <c r="BX9" s="14">
        <f t="shared" si="9"/>
        <v>0</v>
      </c>
      <c r="BY9" s="14">
        <f t="shared" si="9"/>
        <v>0</v>
      </c>
      <c r="BZ9" s="14">
        <f t="shared" si="9"/>
        <v>0</v>
      </c>
      <c r="CA9" s="14">
        <f t="shared" si="9"/>
        <v>0</v>
      </c>
      <c r="CB9" s="14">
        <f t="shared" si="9"/>
        <v>0</v>
      </c>
      <c r="CC9" s="14">
        <f t="shared" si="9"/>
        <v>0</v>
      </c>
      <c r="CD9" s="14">
        <f t="shared" si="9"/>
        <v>0</v>
      </c>
      <c r="CE9" s="14">
        <f t="shared" si="9"/>
        <v>0</v>
      </c>
      <c r="CF9" s="14">
        <f t="shared" si="9"/>
        <v>0</v>
      </c>
      <c r="CG9" s="14">
        <f t="shared" si="9"/>
        <v>0</v>
      </c>
      <c r="CH9" s="14">
        <f t="shared" si="9"/>
        <v>0</v>
      </c>
      <c r="CI9" s="14">
        <f t="shared" si="9"/>
        <v>0</v>
      </c>
      <c r="CJ9" s="14">
        <f t="shared" si="9"/>
        <v>0</v>
      </c>
      <c r="CK9" s="14">
        <f t="shared" si="9"/>
        <v>0</v>
      </c>
      <c r="CL9" s="14">
        <f t="shared" si="9"/>
        <v>0</v>
      </c>
      <c r="CM9" s="14">
        <f t="shared" si="9"/>
        <v>0</v>
      </c>
      <c r="CN9" s="14">
        <f t="shared" si="9"/>
        <v>0</v>
      </c>
      <c r="CO9" s="14">
        <f t="shared" si="9"/>
        <v>0</v>
      </c>
      <c r="CP9" s="14">
        <f t="shared" si="9"/>
        <v>0</v>
      </c>
      <c r="CQ9" s="14">
        <f t="shared" si="9"/>
        <v>0</v>
      </c>
      <c r="CR9" s="14">
        <f t="shared" si="9"/>
        <v>0</v>
      </c>
      <c r="CS9" s="14">
        <f t="shared" si="9"/>
        <v>0</v>
      </c>
      <c r="CT9" s="14">
        <f t="shared" si="9"/>
        <v>0</v>
      </c>
      <c r="CU9" s="14">
        <f t="shared" si="9"/>
        <v>0</v>
      </c>
      <c r="CV9" s="14">
        <f t="shared" si="9"/>
        <v>0</v>
      </c>
      <c r="CW9" s="14">
        <f t="shared" si="9"/>
        <v>0</v>
      </c>
      <c r="CX9" s="14">
        <f t="shared" si="9"/>
        <v>0</v>
      </c>
      <c r="CY9" s="14">
        <f t="shared" si="9"/>
        <v>0</v>
      </c>
      <c r="CZ9" s="14">
        <f t="shared" ref="CZ9:DC9" si="10">CZ10+CZ44+CZ78-CZ8</f>
        <v>0</v>
      </c>
      <c r="DA9" s="14">
        <f t="shared" si="10"/>
        <v>0</v>
      </c>
      <c r="DB9" s="14">
        <f t="shared" si="10"/>
        <v>0</v>
      </c>
      <c r="DC9" s="14">
        <f t="shared" si="10"/>
        <v>0</v>
      </c>
      <c r="DF9" s="71">
        <f t="shared" si="4"/>
        <v>0</v>
      </c>
    </row>
    <row r="10" spans="1:112" s="261" customFormat="1" ht="14.4">
      <c r="A10" s="304"/>
      <c r="B10" s="55" t="s">
        <v>21</v>
      </c>
      <c r="C10" s="253" t="s">
        <v>431</v>
      </c>
      <c r="D10" s="8"/>
      <c r="E10" s="331"/>
      <c r="F10" s="17">
        <f>F11+F22+F33</f>
        <v>0</v>
      </c>
      <c r="G10" s="279">
        <f>SUMIF($H$5:$DC$5,"&lt;="&amp;PAL,$H10:$DC10)</f>
        <v>0</v>
      </c>
      <c r="H10" s="17">
        <f>H11+H22+H33</f>
        <v>0</v>
      </c>
      <c r="I10" s="17">
        <f t="shared" ref="I10:BT10" si="11">I11+I22+I33</f>
        <v>0</v>
      </c>
      <c r="J10" s="17">
        <f t="shared" si="11"/>
        <v>0</v>
      </c>
      <c r="K10" s="17">
        <f t="shared" si="11"/>
        <v>0</v>
      </c>
      <c r="L10" s="17">
        <f t="shared" si="11"/>
        <v>0</v>
      </c>
      <c r="M10" s="17">
        <f t="shared" si="11"/>
        <v>0</v>
      </c>
      <c r="N10" s="17">
        <f t="shared" si="11"/>
        <v>0</v>
      </c>
      <c r="O10" s="17">
        <f t="shared" si="11"/>
        <v>0</v>
      </c>
      <c r="P10" s="17">
        <f t="shared" si="11"/>
        <v>0</v>
      </c>
      <c r="Q10" s="17">
        <f t="shared" si="11"/>
        <v>0</v>
      </c>
      <c r="R10" s="17">
        <f t="shared" si="11"/>
        <v>0</v>
      </c>
      <c r="S10" s="17">
        <f t="shared" si="11"/>
        <v>0</v>
      </c>
      <c r="T10" s="17">
        <f t="shared" si="11"/>
        <v>0</v>
      </c>
      <c r="U10" s="17">
        <f t="shared" si="11"/>
        <v>0</v>
      </c>
      <c r="V10" s="17">
        <f t="shared" si="11"/>
        <v>0</v>
      </c>
      <c r="W10" s="17">
        <f t="shared" si="11"/>
        <v>0</v>
      </c>
      <c r="X10" s="17">
        <f t="shared" si="11"/>
        <v>0</v>
      </c>
      <c r="Y10" s="17">
        <f t="shared" si="11"/>
        <v>0</v>
      </c>
      <c r="Z10" s="17">
        <f t="shared" si="11"/>
        <v>0</v>
      </c>
      <c r="AA10" s="17">
        <f t="shared" si="11"/>
        <v>0</v>
      </c>
      <c r="AB10" s="17">
        <f t="shared" si="11"/>
        <v>0</v>
      </c>
      <c r="AC10" s="17">
        <f t="shared" si="11"/>
        <v>0</v>
      </c>
      <c r="AD10" s="17">
        <f t="shared" si="11"/>
        <v>0</v>
      </c>
      <c r="AE10" s="17">
        <f t="shared" si="11"/>
        <v>0</v>
      </c>
      <c r="AF10" s="17">
        <f t="shared" si="11"/>
        <v>0</v>
      </c>
      <c r="AG10" s="17">
        <f t="shared" si="11"/>
        <v>0</v>
      </c>
      <c r="AH10" s="17">
        <f t="shared" si="11"/>
        <v>0</v>
      </c>
      <c r="AI10" s="17">
        <f t="shared" si="11"/>
        <v>0</v>
      </c>
      <c r="AJ10" s="17">
        <f t="shared" si="11"/>
        <v>0</v>
      </c>
      <c r="AK10" s="17">
        <f t="shared" si="11"/>
        <v>0</v>
      </c>
      <c r="AL10" s="17">
        <f t="shared" si="11"/>
        <v>0</v>
      </c>
      <c r="AM10" s="17">
        <f t="shared" si="11"/>
        <v>0</v>
      </c>
      <c r="AN10" s="17">
        <f t="shared" si="11"/>
        <v>0</v>
      </c>
      <c r="AO10" s="17">
        <f t="shared" si="11"/>
        <v>0</v>
      </c>
      <c r="AP10" s="17">
        <f t="shared" si="11"/>
        <v>0</v>
      </c>
      <c r="AQ10" s="17">
        <f t="shared" si="11"/>
        <v>0</v>
      </c>
      <c r="AR10" s="17">
        <f t="shared" si="11"/>
        <v>0</v>
      </c>
      <c r="AS10" s="17">
        <f t="shared" si="11"/>
        <v>0</v>
      </c>
      <c r="AT10" s="17">
        <f t="shared" si="11"/>
        <v>0</v>
      </c>
      <c r="AU10" s="17">
        <f t="shared" si="11"/>
        <v>0</v>
      </c>
      <c r="AV10" s="17">
        <f t="shared" si="11"/>
        <v>0</v>
      </c>
      <c r="AW10" s="17">
        <f t="shared" si="11"/>
        <v>0</v>
      </c>
      <c r="AX10" s="17">
        <f t="shared" si="11"/>
        <v>0</v>
      </c>
      <c r="AY10" s="17">
        <f t="shared" si="11"/>
        <v>0</v>
      </c>
      <c r="AZ10" s="17">
        <f t="shared" si="11"/>
        <v>0</v>
      </c>
      <c r="BA10" s="17">
        <f t="shared" si="11"/>
        <v>0</v>
      </c>
      <c r="BB10" s="17">
        <f t="shared" si="11"/>
        <v>0</v>
      </c>
      <c r="BC10" s="17">
        <f t="shared" si="11"/>
        <v>0</v>
      </c>
      <c r="BD10" s="17">
        <f t="shared" si="11"/>
        <v>0</v>
      </c>
      <c r="BE10" s="17">
        <f t="shared" si="11"/>
        <v>0</v>
      </c>
      <c r="BF10" s="17">
        <f t="shared" si="11"/>
        <v>0</v>
      </c>
      <c r="BG10" s="17">
        <f t="shared" si="11"/>
        <v>0</v>
      </c>
      <c r="BH10" s="17">
        <f t="shared" si="11"/>
        <v>0</v>
      </c>
      <c r="BI10" s="17">
        <f t="shared" si="11"/>
        <v>0</v>
      </c>
      <c r="BJ10" s="17">
        <f t="shared" si="11"/>
        <v>0</v>
      </c>
      <c r="BK10" s="17">
        <f t="shared" si="11"/>
        <v>0</v>
      </c>
      <c r="BL10" s="17">
        <f t="shared" si="11"/>
        <v>0</v>
      </c>
      <c r="BM10" s="17">
        <f t="shared" si="11"/>
        <v>0</v>
      </c>
      <c r="BN10" s="17">
        <f t="shared" si="11"/>
        <v>0</v>
      </c>
      <c r="BO10" s="17">
        <f t="shared" si="11"/>
        <v>0</v>
      </c>
      <c r="BP10" s="17">
        <f t="shared" si="11"/>
        <v>0</v>
      </c>
      <c r="BQ10" s="17">
        <f t="shared" si="11"/>
        <v>0</v>
      </c>
      <c r="BR10" s="17">
        <f t="shared" si="11"/>
        <v>0</v>
      </c>
      <c r="BS10" s="17">
        <f t="shared" si="11"/>
        <v>0</v>
      </c>
      <c r="BT10" s="17">
        <f t="shared" si="11"/>
        <v>0</v>
      </c>
      <c r="BU10" s="17">
        <f t="shared" ref="BU10:DC10" si="12">BU11+BU22+BU33</f>
        <v>0</v>
      </c>
      <c r="BV10" s="17">
        <f t="shared" si="12"/>
        <v>0</v>
      </c>
      <c r="BW10" s="17">
        <f t="shared" si="12"/>
        <v>0</v>
      </c>
      <c r="BX10" s="17">
        <f t="shared" si="12"/>
        <v>0</v>
      </c>
      <c r="BY10" s="17">
        <f t="shared" si="12"/>
        <v>0</v>
      </c>
      <c r="BZ10" s="17">
        <f t="shared" si="12"/>
        <v>0</v>
      </c>
      <c r="CA10" s="17">
        <f t="shared" si="12"/>
        <v>0</v>
      </c>
      <c r="CB10" s="17">
        <f t="shared" si="12"/>
        <v>0</v>
      </c>
      <c r="CC10" s="17">
        <f t="shared" si="12"/>
        <v>0</v>
      </c>
      <c r="CD10" s="17">
        <f t="shared" si="12"/>
        <v>0</v>
      </c>
      <c r="CE10" s="17">
        <f t="shared" si="12"/>
        <v>0</v>
      </c>
      <c r="CF10" s="17">
        <f t="shared" si="12"/>
        <v>0</v>
      </c>
      <c r="CG10" s="17">
        <f t="shared" si="12"/>
        <v>0</v>
      </c>
      <c r="CH10" s="17">
        <f t="shared" si="12"/>
        <v>0</v>
      </c>
      <c r="CI10" s="17">
        <f t="shared" si="12"/>
        <v>0</v>
      </c>
      <c r="CJ10" s="17">
        <f t="shared" si="12"/>
        <v>0</v>
      </c>
      <c r="CK10" s="17">
        <f t="shared" si="12"/>
        <v>0</v>
      </c>
      <c r="CL10" s="17">
        <f t="shared" si="12"/>
        <v>0</v>
      </c>
      <c r="CM10" s="17">
        <f t="shared" si="12"/>
        <v>0</v>
      </c>
      <c r="CN10" s="17">
        <f t="shared" si="12"/>
        <v>0</v>
      </c>
      <c r="CO10" s="17">
        <f t="shared" si="12"/>
        <v>0</v>
      </c>
      <c r="CP10" s="17">
        <f t="shared" si="12"/>
        <v>0</v>
      </c>
      <c r="CQ10" s="17">
        <f t="shared" si="12"/>
        <v>0</v>
      </c>
      <c r="CR10" s="17">
        <f t="shared" si="12"/>
        <v>0</v>
      </c>
      <c r="CS10" s="17">
        <f t="shared" si="12"/>
        <v>0</v>
      </c>
      <c r="CT10" s="17">
        <f t="shared" si="12"/>
        <v>0</v>
      </c>
      <c r="CU10" s="17">
        <f t="shared" si="12"/>
        <v>0</v>
      </c>
      <c r="CV10" s="17">
        <f t="shared" si="12"/>
        <v>0</v>
      </c>
      <c r="CW10" s="17">
        <f t="shared" si="12"/>
        <v>0</v>
      </c>
      <c r="CX10" s="17">
        <f t="shared" si="12"/>
        <v>0</v>
      </c>
      <c r="CY10" s="17">
        <f t="shared" si="12"/>
        <v>0</v>
      </c>
      <c r="CZ10" s="17">
        <f t="shared" si="12"/>
        <v>0</v>
      </c>
      <c r="DA10" s="17">
        <f t="shared" si="12"/>
        <v>0</v>
      </c>
      <c r="DB10" s="17">
        <f t="shared" si="12"/>
        <v>0</v>
      </c>
      <c r="DC10" s="17">
        <f t="shared" si="12"/>
        <v>0</v>
      </c>
      <c r="DE10" s="71"/>
      <c r="DF10" s="71">
        <f t="shared" si="4"/>
        <v>0</v>
      </c>
    </row>
    <row r="11" spans="1:112" s="261" customFormat="1" ht="14.4">
      <c r="A11" s="304"/>
      <c r="B11" s="262" t="s">
        <v>153</v>
      </c>
      <c r="C11" s="268" t="s">
        <v>432</v>
      </c>
      <c r="D11" s="8"/>
      <c r="E11" s="331"/>
      <c r="F11" s="17">
        <f>SUM(F12:F19)+F20</f>
        <v>0</v>
      </c>
      <c r="G11" s="279">
        <f>SUMIF($H$5:$DC$5,"&lt;="&amp;PAL,$H11:$DC11)</f>
        <v>0</v>
      </c>
      <c r="H11" s="17">
        <f>SUM(H12:H19)+H20</f>
        <v>0</v>
      </c>
      <c r="I11" s="17">
        <f t="shared" ref="I11:BT11" si="13">SUM(I12:I19)+I20</f>
        <v>0</v>
      </c>
      <c r="J11" s="17">
        <f t="shared" si="13"/>
        <v>0</v>
      </c>
      <c r="K11" s="17">
        <f t="shared" si="13"/>
        <v>0</v>
      </c>
      <c r="L11" s="17">
        <f t="shared" si="13"/>
        <v>0</v>
      </c>
      <c r="M11" s="17">
        <f t="shared" si="13"/>
        <v>0</v>
      </c>
      <c r="N11" s="17">
        <f t="shared" si="13"/>
        <v>0</v>
      </c>
      <c r="O11" s="17">
        <f t="shared" si="13"/>
        <v>0</v>
      </c>
      <c r="P11" s="17">
        <f t="shared" si="13"/>
        <v>0</v>
      </c>
      <c r="Q11" s="17">
        <f t="shared" si="13"/>
        <v>0</v>
      </c>
      <c r="R11" s="17">
        <f t="shared" si="13"/>
        <v>0</v>
      </c>
      <c r="S11" s="17">
        <f t="shared" si="13"/>
        <v>0</v>
      </c>
      <c r="T11" s="17">
        <f t="shared" si="13"/>
        <v>0</v>
      </c>
      <c r="U11" s="17">
        <f t="shared" si="13"/>
        <v>0</v>
      </c>
      <c r="V11" s="17">
        <f t="shared" si="13"/>
        <v>0</v>
      </c>
      <c r="W11" s="17">
        <f t="shared" si="13"/>
        <v>0</v>
      </c>
      <c r="X11" s="17">
        <f t="shared" si="13"/>
        <v>0</v>
      </c>
      <c r="Y11" s="17">
        <f t="shared" si="13"/>
        <v>0</v>
      </c>
      <c r="Z11" s="17">
        <f t="shared" si="13"/>
        <v>0</v>
      </c>
      <c r="AA11" s="17">
        <f t="shared" si="13"/>
        <v>0</v>
      </c>
      <c r="AB11" s="17">
        <f t="shared" si="13"/>
        <v>0</v>
      </c>
      <c r="AC11" s="17">
        <f t="shared" si="13"/>
        <v>0</v>
      </c>
      <c r="AD11" s="17">
        <f t="shared" si="13"/>
        <v>0</v>
      </c>
      <c r="AE11" s="17">
        <f t="shared" si="13"/>
        <v>0</v>
      </c>
      <c r="AF11" s="17">
        <f t="shared" si="13"/>
        <v>0</v>
      </c>
      <c r="AG11" s="17">
        <f t="shared" si="13"/>
        <v>0</v>
      </c>
      <c r="AH11" s="17">
        <f t="shared" si="13"/>
        <v>0</v>
      </c>
      <c r="AI11" s="17">
        <f t="shared" si="13"/>
        <v>0</v>
      </c>
      <c r="AJ11" s="17">
        <f t="shared" si="13"/>
        <v>0</v>
      </c>
      <c r="AK11" s="17">
        <f t="shared" si="13"/>
        <v>0</v>
      </c>
      <c r="AL11" s="17">
        <f t="shared" si="13"/>
        <v>0</v>
      </c>
      <c r="AM11" s="17">
        <f t="shared" si="13"/>
        <v>0</v>
      </c>
      <c r="AN11" s="17">
        <f t="shared" si="13"/>
        <v>0</v>
      </c>
      <c r="AO11" s="17">
        <f t="shared" si="13"/>
        <v>0</v>
      </c>
      <c r="AP11" s="17">
        <f t="shared" si="13"/>
        <v>0</v>
      </c>
      <c r="AQ11" s="17">
        <f t="shared" si="13"/>
        <v>0</v>
      </c>
      <c r="AR11" s="17">
        <f t="shared" si="13"/>
        <v>0</v>
      </c>
      <c r="AS11" s="17">
        <f t="shared" si="13"/>
        <v>0</v>
      </c>
      <c r="AT11" s="17">
        <f t="shared" si="13"/>
        <v>0</v>
      </c>
      <c r="AU11" s="17">
        <f t="shared" si="13"/>
        <v>0</v>
      </c>
      <c r="AV11" s="17">
        <f t="shared" si="13"/>
        <v>0</v>
      </c>
      <c r="AW11" s="17">
        <f t="shared" si="13"/>
        <v>0</v>
      </c>
      <c r="AX11" s="17">
        <f t="shared" si="13"/>
        <v>0</v>
      </c>
      <c r="AY11" s="17">
        <f t="shared" si="13"/>
        <v>0</v>
      </c>
      <c r="AZ11" s="17">
        <f t="shared" si="13"/>
        <v>0</v>
      </c>
      <c r="BA11" s="17">
        <f t="shared" si="13"/>
        <v>0</v>
      </c>
      <c r="BB11" s="17">
        <f t="shared" si="13"/>
        <v>0</v>
      </c>
      <c r="BC11" s="17">
        <f t="shared" si="13"/>
        <v>0</v>
      </c>
      <c r="BD11" s="17">
        <f t="shared" si="13"/>
        <v>0</v>
      </c>
      <c r="BE11" s="17">
        <f t="shared" si="13"/>
        <v>0</v>
      </c>
      <c r="BF11" s="17">
        <f t="shared" si="13"/>
        <v>0</v>
      </c>
      <c r="BG11" s="17">
        <f t="shared" si="13"/>
        <v>0</v>
      </c>
      <c r="BH11" s="17">
        <f t="shared" si="13"/>
        <v>0</v>
      </c>
      <c r="BI11" s="17">
        <f t="shared" si="13"/>
        <v>0</v>
      </c>
      <c r="BJ11" s="17">
        <f t="shared" si="13"/>
        <v>0</v>
      </c>
      <c r="BK11" s="17">
        <f t="shared" si="13"/>
        <v>0</v>
      </c>
      <c r="BL11" s="17">
        <f t="shared" si="13"/>
        <v>0</v>
      </c>
      <c r="BM11" s="17">
        <f t="shared" si="13"/>
        <v>0</v>
      </c>
      <c r="BN11" s="17">
        <f t="shared" si="13"/>
        <v>0</v>
      </c>
      <c r="BO11" s="17">
        <f t="shared" si="13"/>
        <v>0</v>
      </c>
      <c r="BP11" s="17">
        <f t="shared" si="13"/>
        <v>0</v>
      </c>
      <c r="BQ11" s="17">
        <f t="shared" si="13"/>
        <v>0</v>
      </c>
      <c r="BR11" s="17">
        <f t="shared" si="13"/>
        <v>0</v>
      </c>
      <c r="BS11" s="17">
        <f t="shared" si="13"/>
        <v>0</v>
      </c>
      <c r="BT11" s="17">
        <f t="shared" si="13"/>
        <v>0</v>
      </c>
      <c r="BU11" s="17">
        <f t="shared" ref="BU11:DC11" si="14">SUM(BU12:BU19)+BU20</f>
        <v>0</v>
      </c>
      <c r="BV11" s="17">
        <f t="shared" si="14"/>
        <v>0</v>
      </c>
      <c r="BW11" s="17">
        <f t="shared" si="14"/>
        <v>0</v>
      </c>
      <c r="BX11" s="17">
        <f t="shared" si="14"/>
        <v>0</v>
      </c>
      <c r="BY11" s="17">
        <f t="shared" si="14"/>
        <v>0</v>
      </c>
      <c r="BZ11" s="17">
        <f t="shared" si="14"/>
        <v>0</v>
      </c>
      <c r="CA11" s="17">
        <f t="shared" si="14"/>
        <v>0</v>
      </c>
      <c r="CB11" s="17">
        <f t="shared" si="14"/>
        <v>0</v>
      </c>
      <c r="CC11" s="17">
        <f t="shared" si="14"/>
        <v>0</v>
      </c>
      <c r="CD11" s="17">
        <f t="shared" si="14"/>
        <v>0</v>
      </c>
      <c r="CE11" s="17">
        <f t="shared" si="14"/>
        <v>0</v>
      </c>
      <c r="CF11" s="17">
        <f t="shared" si="14"/>
        <v>0</v>
      </c>
      <c r="CG11" s="17">
        <f t="shared" si="14"/>
        <v>0</v>
      </c>
      <c r="CH11" s="17">
        <f t="shared" si="14"/>
        <v>0</v>
      </c>
      <c r="CI11" s="17">
        <f t="shared" si="14"/>
        <v>0</v>
      </c>
      <c r="CJ11" s="17">
        <f t="shared" si="14"/>
        <v>0</v>
      </c>
      <c r="CK11" s="17">
        <f t="shared" si="14"/>
        <v>0</v>
      </c>
      <c r="CL11" s="17">
        <f t="shared" si="14"/>
        <v>0</v>
      </c>
      <c r="CM11" s="17">
        <f t="shared" si="14"/>
        <v>0</v>
      </c>
      <c r="CN11" s="17">
        <f t="shared" si="14"/>
        <v>0</v>
      </c>
      <c r="CO11" s="17">
        <f t="shared" si="14"/>
        <v>0</v>
      </c>
      <c r="CP11" s="17">
        <f t="shared" si="14"/>
        <v>0</v>
      </c>
      <c r="CQ11" s="17">
        <f t="shared" si="14"/>
        <v>0</v>
      </c>
      <c r="CR11" s="17">
        <f t="shared" si="14"/>
        <v>0</v>
      </c>
      <c r="CS11" s="17">
        <f t="shared" si="14"/>
        <v>0</v>
      </c>
      <c r="CT11" s="17">
        <f t="shared" si="14"/>
        <v>0</v>
      </c>
      <c r="CU11" s="17">
        <f t="shared" si="14"/>
        <v>0</v>
      </c>
      <c r="CV11" s="17">
        <f t="shared" si="14"/>
        <v>0</v>
      </c>
      <c r="CW11" s="17">
        <f t="shared" si="14"/>
        <v>0</v>
      </c>
      <c r="CX11" s="17">
        <f t="shared" si="14"/>
        <v>0</v>
      </c>
      <c r="CY11" s="17">
        <f t="shared" si="14"/>
        <v>0</v>
      </c>
      <c r="CZ11" s="17">
        <f t="shared" si="14"/>
        <v>0</v>
      </c>
      <c r="DA11" s="17">
        <f t="shared" si="14"/>
        <v>0</v>
      </c>
      <c r="DB11" s="17">
        <f t="shared" si="14"/>
        <v>0</v>
      </c>
      <c r="DC11" s="17">
        <f t="shared" si="14"/>
        <v>0</v>
      </c>
      <c r="DE11" s="71"/>
      <c r="DF11" s="71">
        <f t="shared" si="4"/>
        <v>0</v>
      </c>
    </row>
    <row r="12" spans="1:112" s="261" customFormat="1" ht="28.8">
      <c r="A12" s="210">
        <v>0</v>
      </c>
      <c r="B12" s="262" t="str">
        <f>$B$11&amp;"1."</f>
        <v>D.1.1.</v>
      </c>
      <c r="C12" s="274" t="s">
        <v>278</v>
      </c>
      <c r="D12" s="269"/>
      <c r="E12" s="332">
        <v>0.21</v>
      </c>
      <c r="F12" s="292">
        <f>H12+NPV(FD,I12:INDEX(I12:DC12,PAL))</f>
        <v>0</v>
      </c>
      <c r="G12" s="279">
        <f>SUMIF($H$5:$DC$5,"&lt;="&amp;PAL,$H12:$DC12)</f>
        <v>0</v>
      </c>
      <c r="H12" s="280">
        <v>0</v>
      </c>
      <c r="I12" s="280">
        <v>0</v>
      </c>
      <c r="J12" s="280">
        <v>0</v>
      </c>
      <c r="K12" s="280">
        <v>0</v>
      </c>
      <c r="L12" s="280">
        <v>0</v>
      </c>
      <c r="M12" s="280">
        <v>0</v>
      </c>
      <c r="N12" s="280">
        <v>0</v>
      </c>
      <c r="O12" s="280">
        <v>0</v>
      </c>
      <c r="P12" s="280">
        <v>0</v>
      </c>
      <c r="Q12" s="280">
        <v>0</v>
      </c>
      <c r="R12" s="280">
        <v>0</v>
      </c>
      <c r="S12" s="280">
        <v>0</v>
      </c>
      <c r="T12" s="280">
        <v>0</v>
      </c>
      <c r="U12" s="280">
        <v>0</v>
      </c>
      <c r="V12" s="280">
        <v>0</v>
      </c>
      <c r="W12" s="280">
        <v>0</v>
      </c>
      <c r="X12" s="280">
        <v>0</v>
      </c>
      <c r="Y12" s="280">
        <v>0</v>
      </c>
      <c r="Z12" s="280">
        <v>0</v>
      </c>
      <c r="AA12" s="280">
        <v>0</v>
      </c>
      <c r="AB12" s="280">
        <v>0</v>
      </c>
      <c r="AC12" s="280">
        <v>0</v>
      </c>
      <c r="AD12" s="280">
        <v>0</v>
      </c>
      <c r="AE12" s="280">
        <v>0</v>
      </c>
      <c r="AF12" s="280">
        <v>0</v>
      </c>
      <c r="AG12" s="280">
        <v>0</v>
      </c>
      <c r="AH12" s="280">
        <v>0</v>
      </c>
      <c r="AI12" s="280">
        <v>0</v>
      </c>
      <c r="AJ12" s="280">
        <v>0</v>
      </c>
      <c r="AK12" s="280">
        <v>0</v>
      </c>
      <c r="AL12" s="280">
        <v>0</v>
      </c>
      <c r="AM12" s="280">
        <v>0</v>
      </c>
      <c r="AN12" s="280">
        <v>0</v>
      </c>
      <c r="AO12" s="280">
        <v>0</v>
      </c>
      <c r="AP12" s="280">
        <v>0</v>
      </c>
      <c r="AQ12" s="280">
        <v>0</v>
      </c>
      <c r="AR12" s="280">
        <v>0</v>
      </c>
      <c r="AS12" s="280">
        <v>0</v>
      </c>
      <c r="AT12" s="280">
        <v>0</v>
      </c>
      <c r="AU12" s="280">
        <v>0</v>
      </c>
      <c r="AV12" s="280">
        <v>0</v>
      </c>
      <c r="AW12" s="280">
        <v>0</v>
      </c>
      <c r="AX12" s="280">
        <v>0</v>
      </c>
      <c r="AY12" s="280">
        <v>0</v>
      </c>
      <c r="AZ12" s="280">
        <v>0</v>
      </c>
      <c r="BA12" s="280">
        <v>0</v>
      </c>
      <c r="BB12" s="280">
        <v>0</v>
      </c>
      <c r="BC12" s="280">
        <v>0</v>
      </c>
      <c r="BD12" s="280">
        <v>0</v>
      </c>
      <c r="BE12" s="280">
        <v>0</v>
      </c>
      <c r="BF12" s="280">
        <v>0</v>
      </c>
      <c r="BG12" s="280">
        <v>0</v>
      </c>
      <c r="BH12" s="280">
        <v>0</v>
      </c>
      <c r="BI12" s="280">
        <v>0</v>
      </c>
      <c r="BJ12" s="280">
        <v>0</v>
      </c>
      <c r="BK12" s="280">
        <v>0</v>
      </c>
      <c r="BL12" s="280">
        <v>0</v>
      </c>
      <c r="BM12" s="280">
        <v>0</v>
      </c>
      <c r="BN12" s="280">
        <v>0</v>
      </c>
      <c r="BO12" s="280">
        <v>0</v>
      </c>
      <c r="BP12" s="280">
        <v>0</v>
      </c>
      <c r="BQ12" s="280">
        <v>0</v>
      </c>
      <c r="BR12" s="280">
        <v>0</v>
      </c>
      <c r="BS12" s="280">
        <v>0</v>
      </c>
      <c r="BT12" s="280">
        <v>0</v>
      </c>
      <c r="BU12" s="280">
        <v>0</v>
      </c>
      <c r="BV12" s="280">
        <v>0</v>
      </c>
      <c r="BW12" s="280">
        <v>0</v>
      </c>
      <c r="BX12" s="280">
        <v>0</v>
      </c>
      <c r="BY12" s="280">
        <v>0</v>
      </c>
      <c r="BZ12" s="280">
        <v>0</v>
      </c>
      <c r="CA12" s="280">
        <v>0</v>
      </c>
      <c r="CB12" s="280">
        <v>0</v>
      </c>
      <c r="CC12" s="280">
        <v>0</v>
      </c>
      <c r="CD12" s="280">
        <v>0</v>
      </c>
      <c r="CE12" s="280">
        <v>0</v>
      </c>
      <c r="CF12" s="280">
        <v>0</v>
      </c>
      <c r="CG12" s="280">
        <v>0</v>
      </c>
      <c r="CH12" s="280">
        <v>0</v>
      </c>
      <c r="CI12" s="280">
        <v>0</v>
      </c>
      <c r="CJ12" s="280">
        <v>0</v>
      </c>
      <c r="CK12" s="280">
        <v>0</v>
      </c>
      <c r="CL12" s="280">
        <v>0</v>
      </c>
      <c r="CM12" s="280">
        <v>0</v>
      </c>
      <c r="CN12" s="280">
        <v>0</v>
      </c>
      <c r="CO12" s="280">
        <v>0</v>
      </c>
      <c r="CP12" s="280">
        <v>0</v>
      </c>
      <c r="CQ12" s="280">
        <v>0</v>
      </c>
      <c r="CR12" s="280">
        <v>0</v>
      </c>
      <c r="CS12" s="280">
        <v>0</v>
      </c>
      <c r="CT12" s="280">
        <v>0</v>
      </c>
      <c r="CU12" s="280">
        <v>0</v>
      </c>
      <c r="CV12" s="280">
        <v>0</v>
      </c>
      <c r="CW12" s="280">
        <v>0</v>
      </c>
      <c r="CX12" s="280">
        <v>0</v>
      </c>
      <c r="CY12" s="280">
        <v>0</v>
      </c>
      <c r="CZ12" s="280">
        <v>0</v>
      </c>
      <c r="DA12" s="280">
        <v>0</v>
      </c>
      <c r="DB12" s="280">
        <v>0</v>
      </c>
      <c r="DC12" s="280">
        <v>0</v>
      </c>
      <c r="DE12" s="71">
        <f>COUNTBLANK($H12:$DC12)</f>
        <v>0</v>
      </c>
      <c r="DF12" s="71">
        <f>COUNTIF($H12:$DC12,"&lt;&gt;0")</f>
        <v>0</v>
      </c>
      <c r="DG12" s="261">
        <f t="shared" ref="DG12:DG21" si="15">IF(ISNUMBER(E12),E12*100,0)</f>
        <v>21</v>
      </c>
      <c r="DH12" s="261">
        <v>0</v>
      </c>
    </row>
    <row r="13" spans="1:112" s="261" customFormat="1" ht="14.4">
      <c r="A13" s="210">
        <v>1</v>
      </c>
      <c r="B13" s="262" t="str">
        <f>$B$11&amp;"2."</f>
        <v>D.1.2.</v>
      </c>
      <c r="C13" s="274" t="s">
        <v>42</v>
      </c>
      <c r="D13" s="269"/>
      <c r="E13" s="332">
        <v>0.21</v>
      </c>
      <c r="F13" s="292">
        <f>H13+NPV(FD,I13:INDEX(I13:DC13,PAL))</f>
        <v>0</v>
      </c>
      <c r="G13" s="279">
        <f>SUMIF($H$5:$DC$5,"&lt;="&amp;PAL,$H13:$DC13)</f>
        <v>0</v>
      </c>
      <c r="H13" s="280">
        <v>0</v>
      </c>
      <c r="I13" s="280">
        <v>0</v>
      </c>
      <c r="J13" s="280">
        <v>0</v>
      </c>
      <c r="K13" s="280">
        <v>0</v>
      </c>
      <c r="L13" s="280">
        <v>0</v>
      </c>
      <c r="M13" s="280">
        <v>0</v>
      </c>
      <c r="N13" s="280">
        <v>0</v>
      </c>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0</v>
      </c>
      <c r="AJ13" s="280">
        <v>0</v>
      </c>
      <c r="AK13" s="280">
        <v>0</v>
      </c>
      <c r="AL13" s="280">
        <v>0</v>
      </c>
      <c r="AM13" s="280">
        <v>0</v>
      </c>
      <c r="AN13" s="280">
        <v>0</v>
      </c>
      <c r="AO13" s="280">
        <v>0</v>
      </c>
      <c r="AP13" s="280">
        <v>0</v>
      </c>
      <c r="AQ13" s="280">
        <v>0</v>
      </c>
      <c r="AR13" s="280">
        <v>0</v>
      </c>
      <c r="AS13" s="280">
        <v>0</v>
      </c>
      <c r="AT13" s="280">
        <v>0</v>
      </c>
      <c r="AU13" s="280">
        <v>0</v>
      </c>
      <c r="AV13" s="280">
        <v>0</v>
      </c>
      <c r="AW13" s="280">
        <v>0</v>
      </c>
      <c r="AX13" s="280">
        <v>0</v>
      </c>
      <c r="AY13" s="280">
        <v>0</v>
      </c>
      <c r="AZ13" s="280">
        <v>0</v>
      </c>
      <c r="BA13" s="280">
        <v>0</v>
      </c>
      <c r="BB13" s="280">
        <v>0</v>
      </c>
      <c r="BC13" s="280">
        <v>0</v>
      </c>
      <c r="BD13" s="280">
        <v>0</v>
      </c>
      <c r="BE13" s="280">
        <v>0</v>
      </c>
      <c r="BF13" s="280">
        <v>0</v>
      </c>
      <c r="BG13" s="280">
        <v>0</v>
      </c>
      <c r="BH13" s="280">
        <v>0</v>
      </c>
      <c r="BI13" s="280">
        <v>0</v>
      </c>
      <c r="BJ13" s="280">
        <v>0</v>
      </c>
      <c r="BK13" s="280">
        <v>0</v>
      </c>
      <c r="BL13" s="280">
        <v>0</v>
      </c>
      <c r="BM13" s="280">
        <v>0</v>
      </c>
      <c r="BN13" s="280">
        <v>0</v>
      </c>
      <c r="BO13" s="280">
        <v>0</v>
      </c>
      <c r="BP13" s="280">
        <v>0</v>
      </c>
      <c r="BQ13" s="280">
        <v>0</v>
      </c>
      <c r="BR13" s="280">
        <v>0</v>
      </c>
      <c r="BS13" s="280">
        <v>0</v>
      </c>
      <c r="BT13" s="280">
        <v>0</v>
      </c>
      <c r="BU13" s="280">
        <v>0</v>
      </c>
      <c r="BV13" s="280">
        <v>0</v>
      </c>
      <c r="BW13" s="280">
        <v>0</v>
      </c>
      <c r="BX13" s="280">
        <v>0</v>
      </c>
      <c r="BY13" s="280">
        <v>0</v>
      </c>
      <c r="BZ13" s="280">
        <v>0</v>
      </c>
      <c r="CA13" s="280">
        <v>0</v>
      </c>
      <c r="CB13" s="280">
        <v>0</v>
      </c>
      <c r="CC13" s="280">
        <v>0</v>
      </c>
      <c r="CD13" s="280">
        <v>0</v>
      </c>
      <c r="CE13" s="280">
        <v>0</v>
      </c>
      <c r="CF13" s="280">
        <v>0</v>
      </c>
      <c r="CG13" s="280">
        <v>0</v>
      </c>
      <c r="CH13" s="280">
        <v>0</v>
      </c>
      <c r="CI13" s="280">
        <v>0</v>
      </c>
      <c r="CJ13" s="280">
        <v>0</v>
      </c>
      <c r="CK13" s="280">
        <v>0</v>
      </c>
      <c r="CL13" s="280">
        <v>0</v>
      </c>
      <c r="CM13" s="280">
        <v>0</v>
      </c>
      <c r="CN13" s="280">
        <v>0</v>
      </c>
      <c r="CO13" s="280">
        <v>0</v>
      </c>
      <c r="CP13" s="280">
        <v>0</v>
      </c>
      <c r="CQ13" s="280">
        <v>0</v>
      </c>
      <c r="CR13" s="280">
        <v>0</v>
      </c>
      <c r="CS13" s="280">
        <v>0</v>
      </c>
      <c r="CT13" s="280">
        <v>0</v>
      </c>
      <c r="CU13" s="280">
        <v>0</v>
      </c>
      <c r="CV13" s="280">
        <v>0</v>
      </c>
      <c r="CW13" s="280">
        <v>0</v>
      </c>
      <c r="CX13" s="280">
        <v>0</v>
      </c>
      <c r="CY13" s="280">
        <v>0</v>
      </c>
      <c r="CZ13" s="280">
        <v>0</v>
      </c>
      <c r="DA13" s="280">
        <v>0</v>
      </c>
      <c r="DB13" s="280">
        <v>0</v>
      </c>
      <c r="DC13" s="280">
        <v>0</v>
      </c>
      <c r="DE13" s="71">
        <f t="shared" ref="DE13:DE21" si="16">COUNTBLANK(H13:DC13)</f>
        <v>0</v>
      </c>
      <c r="DF13" s="71">
        <f t="shared" ref="DF13:DF76" si="17">COUNTIF($H13:$DC13,"&lt;&gt;0")</f>
        <v>0</v>
      </c>
      <c r="DG13" s="261">
        <f t="shared" si="15"/>
        <v>21</v>
      </c>
      <c r="DH13" s="261">
        <v>0</v>
      </c>
    </row>
    <row r="14" spans="1:112" s="261" customFormat="1" ht="14.4">
      <c r="A14" s="210">
        <v>2</v>
      </c>
      <c r="B14" s="262" t="str">
        <f>$B$11&amp;"3."</f>
        <v>D.1.3.</v>
      </c>
      <c r="C14" s="274" t="s">
        <v>42</v>
      </c>
      <c r="D14" s="269"/>
      <c r="E14" s="332">
        <v>0.21</v>
      </c>
      <c r="F14" s="292">
        <f>H14+NPV(FD,I14:INDEX(I14:DC14,PAL))</f>
        <v>0</v>
      </c>
      <c r="G14" s="279">
        <f>SUMIF($H$5:$DC$5,"&lt;="&amp;PAL,$H14:$DC14)</f>
        <v>0</v>
      </c>
      <c r="H14" s="280">
        <v>0</v>
      </c>
      <c r="I14" s="280">
        <v>0</v>
      </c>
      <c r="J14" s="280">
        <v>0</v>
      </c>
      <c r="K14" s="280">
        <v>0</v>
      </c>
      <c r="L14" s="280">
        <v>0</v>
      </c>
      <c r="M14" s="280">
        <v>0</v>
      </c>
      <c r="N14" s="280">
        <v>0</v>
      </c>
      <c r="O14" s="280">
        <v>0</v>
      </c>
      <c r="P14" s="280">
        <v>0</v>
      </c>
      <c r="Q14" s="280">
        <v>0</v>
      </c>
      <c r="R14" s="280">
        <v>0</v>
      </c>
      <c r="S14" s="280">
        <v>0</v>
      </c>
      <c r="T14" s="280">
        <v>0</v>
      </c>
      <c r="U14" s="280">
        <v>0</v>
      </c>
      <c r="V14" s="280">
        <v>0</v>
      </c>
      <c r="W14" s="280">
        <v>0</v>
      </c>
      <c r="X14" s="280">
        <v>0</v>
      </c>
      <c r="Y14" s="280">
        <v>0</v>
      </c>
      <c r="Z14" s="280">
        <v>0</v>
      </c>
      <c r="AA14" s="280">
        <v>0</v>
      </c>
      <c r="AB14" s="280">
        <v>0</v>
      </c>
      <c r="AC14" s="280">
        <v>0</v>
      </c>
      <c r="AD14" s="280">
        <v>0</v>
      </c>
      <c r="AE14" s="280">
        <v>0</v>
      </c>
      <c r="AF14" s="280">
        <v>0</v>
      </c>
      <c r="AG14" s="280">
        <v>0</v>
      </c>
      <c r="AH14" s="280">
        <v>0</v>
      </c>
      <c r="AI14" s="280">
        <v>0</v>
      </c>
      <c r="AJ14" s="280">
        <v>0</v>
      </c>
      <c r="AK14" s="280">
        <v>0</v>
      </c>
      <c r="AL14" s="280">
        <v>0</v>
      </c>
      <c r="AM14" s="280">
        <v>0</v>
      </c>
      <c r="AN14" s="280">
        <v>0</v>
      </c>
      <c r="AO14" s="280">
        <v>0</v>
      </c>
      <c r="AP14" s="280">
        <v>0</v>
      </c>
      <c r="AQ14" s="280">
        <v>0</v>
      </c>
      <c r="AR14" s="280">
        <v>0</v>
      </c>
      <c r="AS14" s="280">
        <v>0</v>
      </c>
      <c r="AT14" s="280">
        <v>0</v>
      </c>
      <c r="AU14" s="280">
        <v>0</v>
      </c>
      <c r="AV14" s="280">
        <v>0</v>
      </c>
      <c r="AW14" s="280">
        <v>0</v>
      </c>
      <c r="AX14" s="280">
        <v>0</v>
      </c>
      <c r="AY14" s="280">
        <v>0</v>
      </c>
      <c r="AZ14" s="280">
        <v>0</v>
      </c>
      <c r="BA14" s="280">
        <v>0</v>
      </c>
      <c r="BB14" s="280">
        <v>0</v>
      </c>
      <c r="BC14" s="280">
        <v>0</v>
      </c>
      <c r="BD14" s="280">
        <v>0</v>
      </c>
      <c r="BE14" s="280">
        <v>0</v>
      </c>
      <c r="BF14" s="280">
        <v>0</v>
      </c>
      <c r="BG14" s="280">
        <v>0</v>
      </c>
      <c r="BH14" s="280">
        <v>0</v>
      </c>
      <c r="BI14" s="280">
        <v>0</v>
      </c>
      <c r="BJ14" s="280">
        <v>0</v>
      </c>
      <c r="BK14" s="280">
        <v>0</v>
      </c>
      <c r="BL14" s="280">
        <v>0</v>
      </c>
      <c r="BM14" s="280">
        <v>0</v>
      </c>
      <c r="BN14" s="280">
        <v>0</v>
      </c>
      <c r="BO14" s="280">
        <v>0</v>
      </c>
      <c r="BP14" s="280">
        <v>0</v>
      </c>
      <c r="BQ14" s="280">
        <v>0</v>
      </c>
      <c r="BR14" s="280">
        <v>0</v>
      </c>
      <c r="BS14" s="280">
        <v>0</v>
      </c>
      <c r="BT14" s="280">
        <v>0</v>
      </c>
      <c r="BU14" s="280">
        <v>0</v>
      </c>
      <c r="BV14" s="280">
        <v>0</v>
      </c>
      <c r="BW14" s="280">
        <v>0</v>
      </c>
      <c r="BX14" s="280">
        <v>0</v>
      </c>
      <c r="BY14" s="280">
        <v>0</v>
      </c>
      <c r="BZ14" s="280">
        <v>0</v>
      </c>
      <c r="CA14" s="280">
        <v>0</v>
      </c>
      <c r="CB14" s="280">
        <v>0</v>
      </c>
      <c r="CC14" s="280">
        <v>0</v>
      </c>
      <c r="CD14" s="280">
        <v>0</v>
      </c>
      <c r="CE14" s="280">
        <v>0</v>
      </c>
      <c r="CF14" s="280">
        <v>0</v>
      </c>
      <c r="CG14" s="280">
        <v>0</v>
      </c>
      <c r="CH14" s="280">
        <v>0</v>
      </c>
      <c r="CI14" s="280">
        <v>0</v>
      </c>
      <c r="CJ14" s="280">
        <v>0</v>
      </c>
      <c r="CK14" s="280">
        <v>0</v>
      </c>
      <c r="CL14" s="280">
        <v>0</v>
      </c>
      <c r="CM14" s="280">
        <v>0</v>
      </c>
      <c r="CN14" s="280">
        <v>0</v>
      </c>
      <c r="CO14" s="280">
        <v>0</v>
      </c>
      <c r="CP14" s="280">
        <v>0</v>
      </c>
      <c r="CQ14" s="280">
        <v>0</v>
      </c>
      <c r="CR14" s="280">
        <v>0</v>
      </c>
      <c r="CS14" s="280">
        <v>0</v>
      </c>
      <c r="CT14" s="280">
        <v>0</v>
      </c>
      <c r="CU14" s="280">
        <v>0</v>
      </c>
      <c r="CV14" s="280">
        <v>0</v>
      </c>
      <c r="CW14" s="280">
        <v>0</v>
      </c>
      <c r="CX14" s="280">
        <v>0</v>
      </c>
      <c r="CY14" s="280">
        <v>0</v>
      </c>
      <c r="CZ14" s="280">
        <v>0</v>
      </c>
      <c r="DA14" s="280">
        <v>0</v>
      </c>
      <c r="DB14" s="280">
        <v>0</v>
      </c>
      <c r="DC14" s="280">
        <v>0</v>
      </c>
      <c r="DE14" s="71">
        <f t="shared" si="16"/>
        <v>0</v>
      </c>
      <c r="DF14" s="71">
        <f t="shared" si="17"/>
        <v>0</v>
      </c>
      <c r="DG14" s="261">
        <f t="shared" si="15"/>
        <v>21</v>
      </c>
      <c r="DH14" s="261">
        <v>0</v>
      </c>
    </row>
    <row r="15" spans="1:112" s="261" customFormat="1" ht="14.4">
      <c r="A15" s="210">
        <v>3</v>
      </c>
      <c r="B15" s="262" t="str">
        <f>$B$11&amp;"4."</f>
        <v>D.1.4.</v>
      </c>
      <c r="C15" s="274" t="s">
        <v>42</v>
      </c>
      <c r="D15" s="269"/>
      <c r="E15" s="332">
        <v>0.21</v>
      </c>
      <c r="F15" s="292">
        <f>H15+NPV(FD,I15:INDEX(I15:DC15,PAL))</f>
        <v>0</v>
      </c>
      <c r="G15" s="279">
        <f>SUMIF($H$5:$DC$5,"&lt;="&amp;PAL,$H15:$DC15)</f>
        <v>0</v>
      </c>
      <c r="H15" s="280">
        <v>0</v>
      </c>
      <c r="I15" s="280">
        <v>0</v>
      </c>
      <c r="J15" s="280">
        <v>0</v>
      </c>
      <c r="K15" s="280">
        <v>0</v>
      </c>
      <c r="L15" s="280">
        <v>0</v>
      </c>
      <c r="M15" s="280">
        <v>0</v>
      </c>
      <c r="N15" s="280">
        <v>0</v>
      </c>
      <c r="O15" s="280">
        <v>0</v>
      </c>
      <c r="P15" s="280">
        <v>0</v>
      </c>
      <c r="Q15" s="280">
        <v>0</v>
      </c>
      <c r="R15" s="280">
        <v>0</v>
      </c>
      <c r="S15" s="280">
        <v>0</v>
      </c>
      <c r="T15" s="280">
        <v>0</v>
      </c>
      <c r="U15" s="280">
        <v>0</v>
      </c>
      <c r="V15" s="280">
        <v>0</v>
      </c>
      <c r="W15" s="280">
        <v>0</v>
      </c>
      <c r="X15" s="280">
        <v>0</v>
      </c>
      <c r="Y15" s="280">
        <v>0</v>
      </c>
      <c r="Z15" s="280">
        <v>0</v>
      </c>
      <c r="AA15" s="280">
        <v>0</v>
      </c>
      <c r="AB15" s="280">
        <v>0</v>
      </c>
      <c r="AC15" s="280">
        <v>0</v>
      </c>
      <c r="AD15" s="280">
        <v>0</v>
      </c>
      <c r="AE15" s="280">
        <v>0</v>
      </c>
      <c r="AF15" s="280">
        <v>0</v>
      </c>
      <c r="AG15" s="280">
        <v>0</v>
      </c>
      <c r="AH15" s="280">
        <v>0</v>
      </c>
      <c r="AI15" s="280">
        <v>0</v>
      </c>
      <c r="AJ15" s="280">
        <v>0</v>
      </c>
      <c r="AK15" s="280">
        <v>0</v>
      </c>
      <c r="AL15" s="280">
        <v>0</v>
      </c>
      <c r="AM15" s="280">
        <v>0</v>
      </c>
      <c r="AN15" s="280">
        <v>0</v>
      </c>
      <c r="AO15" s="280">
        <v>0</v>
      </c>
      <c r="AP15" s="280">
        <v>0</v>
      </c>
      <c r="AQ15" s="280">
        <v>0</v>
      </c>
      <c r="AR15" s="280">
        <v>0</v>
      </c>
      <c r="AS15" s="280">
        <v>0</v>
      </c>
      <c r="AT15" s="280">
        <v>0</v>
      </c>
      <c r="AU15" s="280">
        <v>0</v>
      </c>
      <c r="AV15" s="280">
        <v>0</v>
      </c>
      <c r="AW15" s="280">
        <v>0</v>
      </c>
      <c r="AX15" s="280">
        <v>0</v>
      </c>
      <c r="AY15" s="280">
        <v>0</v>
      </c>
      <c r="AZ15" s="280">
        <v>0</v>
      </c>
      <c r="BA15" s="280">
        <v>0</v>
      </c>
      <c r="BB15" s="280">
        <v>0</v>
      </c>
      <c r="BC15" s="280">
        <v>0</v>
      </c>
      <c r="BD15" s="280">
        <v>0</v>
      </c>
      <c r="BE15" s="280">
        <v>0</v>
      </c>
      <c r="BF15" s="280">
        <v>0</v>
      </c>
      <c r="BG15" s="280">
        <v>0</v>
      </c>
      <c r="BH15" s="280">
        <v>0</v>
      </c>
      <c r="BI15" s="280">
        <v>0</v>
      </c>
      <c r="BJ15" s="280">
        <v>0</v>
      </c>
      <c r="BK15" s="280">
        <v>0</v>
      </c>
      <c r="BL15" s="280">
        <v>0</v>
      </c>
      <c r="BM15" s="280">
        <v>0</v>
      </c>
      <c r="BN15" s="280">
        <v>0</v>
      </c>
      <c r="BO15" s="280">
        <v>0</v>
      </c>
      <c r="BP15" s="280">
        <v>0</v>
      </c>
      <c r="BQ15" s="280">
        <v>0</v>
      </c>
      <c r="BR15" s="280">
        <v>0</v>
      </c>
      <c r="BS15" s="280">
        <v>0</v>
      </c>
      <c r="BT15" s="280">
        <v>0</v>
      </c>
      <c r="BU15" s="280">
        <v>0</v>
      </c>
      <c r="BV15" s="280">
        <v>0</v>
      </c>
      <c r="BW15" s="280">
        <v>0</v>
      </c>
      <c r="BX15" s="280">
        <v>0</v>
      </c>
      <c r="BY15" s="280">
        <v>0</v>
      </c>
      <c r="BZ15" s="280">
        <v>0</v>
      </c>
      <c r="CA15" s="280">
        <v>0</v>
      </c>
      <c r="CB15" s="280">
        <v>0</v>
      </c>
      <c r="CC15" s="280">
        <v>0</v>
      </c>
      <c r="CD15" s="280">
        <v>0</v>
      </c>
      <c r="CE15" s="280">
        <v>0</v>
      </c>
      <c r="CF15" s="280">
        <v>0</v>
      </c>
      <c r="CG15" s="280">
        <v>0</v>
      </c>
      <c r="CH15" s="280">
        <v>0</v>
      </c>
      <c r="CI15" s="280">
        <v>0</v>
      </c>
      <c r="CJ15" s="280">
        <v>0</v>
      </c>
      <c r="CK15" s="280">
        <v>0</v>
      </c>
      <c r="CL15" s="280">
        <v>0</v>
      </c>
      <c r="CM15" s="280">
        <v>0</v>
      </c>
      <c r="CN15" s="280">
        <v>0</v>
      </c>
      <c r="CO15" s="280">
        <v>0</v>
      </c>
      <c r="CP15" s="280">
        <v>0</v>
      </c>
      <c r="CQ15" s="280">
        <v>0</v>
      </c>
      <c r="CR15" s="280">
        <v>0</v>
      </c>
      <c r="CS15" s="280">
        <v>0</v>
      </c>
      <c r="CT15" s="280">
        <v>0</v>
      </c>
      <c r="CU15" s="280">
        <v>0</v>
      </c>
      <c r="CV15" s="280">
        <v>0</v>
      </c>
      <c r="CW15" s="280">
        <v>0</v>
      </c>
      <c r="CX15" s="280">
        <v>0</v>
      </c>
      <c r="CY15" s="280">
        <v>0</v>
      </c>
      <c r="CZ15" s="280">
        <v>0</v>
      </c>
      <c r="DA15" s="280">
        <v>0</v>
      </c>
      <c r="DB15" s="280">
        <v>0</v>
      </c>
      <c r="DC15" s="280">
        <v>0</v>
      </c>
      <c r="DE15" s="71">
        <f t="shared" si="16"/>
        <v>0</v>
      </c>
      <c r="DF15" s="71">
        <f t="shared" si="17"/>
        <v>0</v>
      </c>
      <c r="DG15" s="261">
        <f t="shared" si="15"/>
        <v>21</v>
      </c>
      <c r="DH15" s="261">
        <v>0</v>
      </c>
    </row>
    <row r="16" spans="1:112" s="261" customFormat="1" ht="14.4">
      <c r="A16" s="210">
        <v>4</v>
      </c>
      <c r="B16" s="262" t="str">
        <f>$B$11&amp;"5."</f>
        <v>D.1.5.</v>
      </c>
      <c r="C16" s="274" t="s">
        <v>42</v>
      </c>
      <c r="D16" s="269"/>
      <c r="E16" s="332">
        <v>0.21</v>
      </c>
      <c r="F16" s="292">
        <f>H16+NPV(FD,I16:INDEX(I16:DC16,PAL))</f>
        <v>0</v>
      </c>
      <c r="G16" s="279">
        <f>SUMIF($H$5:$DC$5,"&lt;="&amp;PAL,$H16:$DC16)</f>
        <v>0</v>
      </c>
      <c r="H16" s="280">
        <v>0</v>
      </c>
      <c r="I16" s="280">
        <v>0</v>
      </c>
      <c r="J16" s="280">
        <v>0</v>
      </c>
      <c r="K16" s="280">
        <v>0</v>
      </c>
      <c r="L16" s="280">
        <v>0</v>
      </c>
      <c r="M16" s="280">
        <v>0</v>
      </c>
      <c r="N16" s="280">
        <v>0</v>
      </c>
      <c r="O16" s="280">
        <v>0</v>
      </c>
      <c r="P16" s="280">
        <v>0</v>
      </c>
      <c r="Q16" s="280">
        <v>0</v>
      </c>
      <c r="R16" s="280">
        <v>0</v>
      </c>
      <c r="S16" s="280">
        <v>0</v>
      </c>
      <c r="T16" s="280">
        <v>0</v>
      </c>
      <c r="U16" s="280">
        <v>0</v>
      </c>
      <c r="V16" s="280">
        <v>0</v>
      </c>
      <c r="W16" s="280">
        <v>0</v>
      </c>
      <c r="X16" s="280">
        <v>0</v>
      </c>
      <c r="Y16" s="280">
        <v>0</v>
      </c>
      <c r="Z16" s="280">
        <v>0</v>
      </c>
      <c r="AA16" s="280">
        <v>0</v>
      </c>
      <c r="AB16" s="280">
        <v>0</v>
      </c>
      <c r="AC16" s="280">
        <v>0</v>
      </c>
      <c r="AD16" s="280">
        <v>0</v>
      </c>
      <c r="AE16" s="280">
        <v>0</v>
      </c>
      <c r="AF16" s="280">
        <v>0</v>
      </c>
      <c r="AG16" s="280">
        <v>0</v>
      </c>
      <c r="AH16" s="280">
        <v>0</v>
      </c>
      <c r="AI16" s="280">
        <v>0</v>
      </c>
      <c r="AJ16" s="280">
        <v>0</v>
      </c>
      <c r="AK16" s="280">
        <v>0</v>
      </c>
      <c r="AL16" s="280">
        <v>0</v>
      </c>
      <c r="AM16" s="280">
        <v>0</v>
      </c>
      <c r="AN16" s="280">
        <v>0</v>
      </c>
      <c r="AO16" s="280">
        <v>0</v>
      </c>
      <c r="AP16" s="280">
        <v>0</v>
      </c>
      <c r="AQ16" s="280">
        <v>0</v>
      </c>
      <c r="AR16" s="280">
        <v>0</v>
      </c>
      <c r="AS16" s="280">
        <v>0</v>
      </c>
      <c r="AT16" s="280">
        <v>0</v>
      </c>
      <c r="AU16" s="280">
        <v>0</v>
      </c>
      <c r="AV16" s="280">
        <v>0</v>
      </c>
      <c r="AW16" s="280">
        <v>0</v>
      </c>
      <c r="AX16" s="280">
        <v>0</v>
      </c>
      <c r="AY16" s="280">
        <v>0</v>
      </c>
      <c r="AZ16" s="280">
        <v>0</v>
      </c>
      <c r="BA16" s="280">
        <v>0</v>
      </c>
      <c r="BB16" s="280">
        <v>0</v>
      </c>
      <c r="BC16" s="280">
        <v>0</v>
      </c>
      <c r="BD16" s="280">
        <v>0</v>
      </c>
      <c r="BE16" s="280">
        <v>0</v>
      </c>
      <c r="BF16" s="280">
        <v>0</v>
      </c>
      <c r="BG16" s="280">
        <v>0</v>
      </c>
      <c r="BH16" s="280">
        <v>0</v>
      </c>
      <c r="BI16" s="280">
        <v>0</v>
      </c>
      <c r="BJ16" s="280">
        <v>0</v>
      </c>
      <c r="BK16" s="280">
        <v>0</v>
      </c>
      <c r="BL16" s="280">
        <v>0</v>
      </c>
      <c r="BM16" s="280">
        <v>0</v>
      </c>
      <c r="BN16" s="280">
        <v>0</v>
      </c>
      <c r="BO16" s="280">
        <v>0</v>
      </c>
      <c r="BP16" s="280">
        <v>0</v>
      </c>
      <c r="BQ16" s="280">
        <v>0</v>
      </c>
      <c r="BR16" s="280">
        <v>0</v>
      </c>
      <c r="BS16" s="280">
        <v>0</v>
      </c>
      <c r="BT16" s="280">
        <v>0</v>
      </c>
      <c r="BU16" s="280">
        <v>0</v>
      </c>
      <c r="BV16" s="280">
        <v>0</v>
      </c>
      <c r="BW16" s="280">
        <v>0</v>
      </c>
      <c r="BX16" s="280">
        <v>0</v>
      </c>
      <c r="BY16" s="280">
        <v>0</v>
      </c>
      <c r="BZ16" s="280">
        <v>0</v>
      </c>
      <c r="CA16" s="280">
        <v>0</v>
      </c>
      <c r="CB16" s="280">
        <v>0</v>
      </c>
      <c r="CC16" s="280">
        <v>0</v>
      </c>
      <c r="CD16" s="280">
        <v>0</v>
      </c>
      <c r="CE16" s="280">
        <v>0</v>
      </c>
      <c r="CF16" s="280">
        <v>0</v>
      </c>
      <c r="CG16" s="280">
        <v>0</v>
      </c>
      <c r="CH16" s="280">
        <v>0</v>
      </c>
      <c r="CI16" s="280">
        <v>0</v>
      </c>
      <c r="CJ16" s="280">
        <v>0</v>
      </c>
      <c r="CK16" s="280">
        <v>0</v>
      </c>
      <c r="CL16" s="280">
        <v>0</v>
      </c>
      <c r="CM16" s="280">
        <v>0</v>
      </c>
      <c r="CN16" s="280">
        <v>0</v>
      </c>
      <c r="CO16" s="280">
        <v>0</v>
      </c>
      <c r="CP16" s="280">
        <v>0</v>
      </c>
      <c r="CQ16" s="280">
        <v>0</v>
      </c>
      <c r="CR16" s="280">
        <v>0</v>
      </c>
      <c r="CS16" s="280">
        <v>0</v>
      </c>
      <c r="CT16" s="280">
        <v>0</v>
      </c>
      <c r="CU16" s="280">
        <v>0</v>
      </c>
      <c r="CV16" s="280">
        <v>0</v>
      </c>
      <c r="CW16" s="280">
        <v>0</v>
      </c>
      <c r="CX16" s="280">
        <v>0</v>
      </c>
      <c r="CY16" s="280">
        <v>0</v>
      </c>
      <c r="CZ16" s="280">
        <v>0</v>
      </c>
      <c r="DA16" s="280">
        <v>0</v>
      </c>
      <c r="DB16" s="280">
        <v>0</v>
      </c>
      <c r="DC16" s="280">
        <v>0</v>
      </c>
      <c r="DE16" s="71">
        <f t="shared" si="16"/>
        <v>0</v>
      </c>
      <c r="DF16" s="71">
        <f t="shared" si="17"/>
        <v>0</v>
      </c>
      <c r="DG16" s="261">
        <f t="shared" si="15"/>
        <v>21</v>
      </c>
      <c r="DH16" s="261">
        <v>0</v>
      </c>
    </row>
    <row r="17" spans="1:112" s="261" customFormat="1" ht="14.4">
      <c r="A17" s="210">
        <v>5</v>
      </c>
      <c r="B17" s="262" t="str">
        <f>$B$11&amp;"6."</f>
        <v>D.1.6.</v>
      </c>
      <c r="C17" s="274" t="s">
        <v>42</v>
      </c>
      <c r="D17" s="269"/>
      <c r="E17" s="332">
        <v>0.21</v>
      </c>
      <c r="F17" s="292">
        <f>H17+NPV(FD,I17:INDEX(I17:DC17,PAL))</f>
        <v>0</v>
      </c>
      <c r="G17" s="279">
        <f>SUMIF($H$5:$DC$5,"&lt;="&amp;PAL,$H17:$DC17)</f>
        <v>0</v>
      </c>
      <c r="H17" s="280">
        <v>0</v>
      </c>
      <c r="I17" s="280">
        <v>0</v>
      </c>
      <c r="J17" s="280">
        <v>0</v>
      </c>
      <c r="K17" s="280">
        <v>0</v>
      </c>
      <c r="L17" s="280">
        <v>0</v>
      </c>
      <c r="M17" s="280">
        <v>0</v>
      </c>
      <c r="N17" s="280">
        <v>0</v>
      </c>
      <c r="O17" s="280">
        <v>0</v>
      </c>
      <c r="P17" s="280">
        <v>0</v>
      </c>
      <c r="Q17" s="280">
        <v>0</v>
      </c>
      <c r="R17" s="280">
        <v>0</v>
      </c>
      <c r="S17" s="280">
        <v>0</v>
      </c>
      <c r="T17" s="280">
        <v>0</v>
      </c>
      <c r="U17" s="280">
        <v>0</v>
      </c>
      <c r="V17" s="280">
        <v>0</v>
      </c>
      <c r="W17" s="280">
        <v>0</v>
      </c>
      <c r="X17" s="280">
        <v>0</v>
      </c>
      <c r="Y17" s="280">
        <v>0</v>
      </c>
      <c r="Z17" s="280">
        <v>0</v>
      </c>
      <c r="AA17" s="280">
        <v>0</v>
      </c>
      <c r="AB17" s="280">
        <v>0</v>
      </c>
      <c r="AC17" s="280">
        <v>0</v>
      </c>
      <c r="AD17" s="280">
        <v>0</v>
      </c>
      <c r="AE17" s="280">
        <v>0</v>
      </c>
      <c r="AF17" s="280">
        <v>0</v>
      </c>
      <c r="AG17" s="280">
        <v>0</v>
      </c>
      <c r="AH17" s="280">
        <v>0</v>
      </c>
      <c r="AI17" s="280">
        <v>0</v>
      </c>
      <c r="AJ17" s="280">
        <v>0</v>
      </c>
      <c r="AK17" s="280">
        <v>0</v>
      </c>
      <c r="AL17" s="280">
        <v>0</v>
      </c>
      <c r="AM17" s="280">
        <v>0</v>
      </c>
      <c r="AN17" s="280">
        <v>0</v>
      </c>
      <c r="AO17" s="280">
        <v>0</v>
      </c>
      <c r="AP17" s="280">
        <v>0</v>
      </c>
      <c r="AQ17" s="280">
        <v>0</v>
      </c>
      <c r="AR17" s="280">
        <v>0</v>
      </c>
      <c r="AS17" s="280">
        <v>0</v>
      </c>
      <c r="AT17" s="280">
        <v>0</v>
      </c>
      <c r="AU17" s="280">
        <v>0</v>
      </c>
      <c r="AV17" s="280">
        <v>0</v>
      </c>
      <c r="AW17" s="280">
        <v>0</v>
      </c>
      <c r="AX17" s="280">
        <v>0</v>
      </c>
      <c r="AY17" s="280">
        <v>0</v>
      </c>
      <c r="AZ17" s="280">
        <v>0</v>
      </c>
      <c r="BA17" s="280">
        <v>0</v>
      </c>
      <c r="BB17" s="280">
        <v>0</v>
      </c>
      <c r="BC17" s="280">
        <v>0</v>
      </c>
      <c r="BD17" s="280">
        <v>0</v>
      </c>
      <c r="BE17" s="280">
        <v>0</v>
      </c>
      <c r="BF17" s="280">
        <v>0</v>
      </c>
      <c r="BG17" s="280">
        <v>0</v>
      </c>
      <c r="BH17" s="280">
        <v>0</v>
      </c>
      <c r="BI17" s="280">
        <v>0</v>
      </c>
      <c r="BJ17" s="280">
        <v>0</v>
      </c>
      <c r="BK17" s="280">
        <v>0</v>
      </c>
      <c r="BL17" s="280">
        <v>0</v>
      </c>
      <c r="BM17" s="280">
        <v>0</v>
      </c>
      <c r="BN17" s="280">
        <v>0</v>
      </c>
      <c r="BO17" s="280">
        <v>0</v>
      </c>
      <c r="BP17" s="280">
        <v>0</v>
      </c>
      <c r="BQ17" s="280">
        <v>0</v>
      </c>
      <c r="BR17" s="280">
        <v>0</v>
      </c>
      <c r="BS17" s="280">
        <v>0</v>
      </c>
      <c r="BT17" s="280">
        <v>0</v>
      </c>
      <c r="BU17" s="280">
        <v>0</v>
      </c>
      <c r="BV17" s="280">
        <v>0</v>
      </c>
      <c r="BW17" s="280">
        <v>0</v>
      </c>
      <c r="BX17" s="280">
        <v>0</v>
      </c>
      <c r="BY17" s="280">
        <v>0</v>
      </c>
      <c r="BZ17" s="280">
        <v>0</v>
      </c>
      <c r="CA17" s="280">
        <v>0</v>
      </c>
      <c r="CB17" s="280">
        <v>0</v>
      </c>
      <c r="CC17" s="280">
        <v>0</v>
      </c>
      <c r="CD17" s="280">
        <v>0</v>
      </c>
      <c r="CE17" s="280">
        <v>0</v>
      </c>
      <c r="CF17" s="280">
        <v>0</v>
      </c>
      <c r="CG17" s="280">
        <v>0</v>
      </c>
      <c r="CH17" s="280">
        <v>0</v>
      </c>
      <c r="CI17" s="280">
        <v>0</v>
      </c>
      <c r="CJ17" s="280">
        <v>0</v>
      </c>
      <c r="CK17" s="280">
        <v>0</v>
      </c>
      <c r="CL17" s="280">
        <v>0</v>
      </c>
      <c r="CM17" s="280">
        <v>0</v>
      </c>
      <c r="CN17" s="280">
        <v>0</v>
      </c>
      <c r="CO17" s="280">
        <v>0</v>
      </c>
      <c r="CP17" s="280">
        <v>0</v>
      </c>
      <c r="CQ17" s="280">
        <v>0</v>
      </c>
      <c r="CR17" s="280">
        <v>0</v>
      </c>
      <c r="CS17" s="280">
        <v>0</v>
      </c>
      <c r="CT17" s="280">
        <v>0</v>
      </c>
      <c r="CU17" s="280">
        <v>0</v>
      </c>
      <c r="CV17" s="280">
        <v>0</v>
      </c>
      <c r="CW17" s="280">
        <v>0</v>
      </c>
      <c r="CX17" s="280">
        <v>0</v>
      </c>
      <c r="CY17" s="280">
        <v>0</v>
      </c>
      <c r="CZ17" s="280">
        <v>0</v>
      </c>
      <c r="DA17" s="280">
        <v>0</v>
      </c>
      <c r="DB17" s="280">
        <v>0</v>
      </c>
      <c r="DC17" s="280">
        <v>0</v>
      </c>
      <c r="DE17" s="71">
        <f t="shared" si="16"/>
        <v>0</v>
      </c>
      <c r="DF17" s="71">
        <f t="shared" si="17"/>
        <v>0</v>
      </c>
      <c r="DG17" s="261">
        <f t="shared" si="15"/>
        <v>21</v>
      </c>
      <c r="DH17" s="261">
        <v>0</v>
      </c>
    </row>
    <row r="18" spans="1:112" s="261" customFormat="1" ht="14.4">
      <c r="A18" s="210">
        <v>6</v>
      </c>
      <c r="B18" s="262" t="str">
        <f>$B$11&amp;"7."</f>
        <v>D.1.7.</v>
      </c>
      <c r="C18" s="274" t="s">
        <v>42</v>
      </c>
      <c r="D18" s="269"/>
      <c r="E18" s="332">
        <v>0.21</v>
      </c>
      <c r="F18" s="292">
        <f>H18+NPV(FD,I18:INDEX(I18:DC18,PAL))</f>
        <v>0</v>
      </c>
      <c r="G18" s="279">
        <f>SUMIF($H$5:$DC$5,"&lt;="&amp;PAL,$H18:$DC18)</f>
        <v>0</v>
      </c>
      <c r="H18" s="280">
        <v>0</v>
      </c>
      <c r="I18" s="280">
        <v>0</v>
      </c>
      <c r="J18" s="280">
        <v>0</v>
      </c>
      <c r="K18" s="280">
        <v>0</v>
      </c>
      <c r="L18" s="280">
        <v>0</v>
      </c>
      <c r="M18" s="280">
        <v>0</v>
      </c>
      <c r="N18" s="280">
        <v>0</v>
      </c>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80">
        <v>0</v>
      </c>
      <c r="AF18" s="280">
        <v>0</v>
      </c>
      <c r="AG18" s="280">
        <v>0</v>
      </c>
      <c r="AH18" s="280">
        <v>0</v>
      </c>
      <c r="AI18" s="280">
        <v>0</v>
      </c>
      <c r="AJ18" s="280">
        <v>0</v>
      </c>
      <c r="AK18" s="280">
        <v>0</v>
      </c>
      <c r="AL18" s="280">
        <v>0</v>
      </c>
      <c r="AM18" s="280">
        <v>0</v>
      </c>
      <c r="AN18" s="280">
        <v>0</v>
      </c>
      <c r="AO18" s="280">
        <v>0</v>
      </c>
      <c r="AP18" s="280">
        <v>0</v>
      </c>
      <c r="AQ18" s="280">
        <v>0</v>
      </c>
      <c r="AR18" s="280">
        <v>0</v>
      </c>
      <c r="AS18" s="280">
        <v>0</v>
      </c>
      <c r="AT18" s="280">
        <v>0</v>
      </c>
      <c r="AU18" s="280">
        <v>0</v>
      </c>
      <c r="AV18" s="280">
        <v>0</v>
      </c>
      <c r="AW18" s="280">
        <v>0</v>
      </c>
      <c r="AX18" s="280">
        <v>0</v>
      </c>
      <c r="AY18" s="280">
        <v>0</v>
      </c>
      <c r="AZ18" s="280">
        <v>0</v>
      </c>
      <c r="BA18" s="280">
        <v>0</v>
      </c>
      <c r="BB18" s="280">
        <v>0</v>
      </c>
      <c r="BC18" s="280">
        <v>0</v>
      </c>
      <c r="BD18" s="280">
        <v>0</v>
      </c>
      <c r="BE18" s="280">
        <v>0</v>
      </c>
      <c r="BF18" s="280">
        <v>0</v>
      </c>
      <c r="BG18" s="280">
        <v>0</v>
      </c>
      <c r="BH18" s="280">
        <v>0</v>
      </c>
      <c r="BI18" s="280">
        <v>0</v>
      </c>
      <c r="BJ18" s="280">
        <v>0</v>
      </c>
      <c r="BK18" s="280">
        <v>0</v>
      </c>
      <c r="BL18" s="280">
        <v>0</v>
      </c>
      <c r="BM18" s="280">
        <v>0</v>
      </c>
      <c r="BN18" s="280">
        <v>0</v>
      </c>
      <c r="BO18" s="280">
        <v>0</v>
      </c>
      <c r="BP18" s="280">
        <v>0</v>
      </c>
      <c r="BQ18" s="280">
        <v>0</v>
      </c>
      <c r="BR18" s="280">
        <v>0</v>
      </c>
      <c r="BS18" s="280">
        <v>0</v>
      </c>
      <c r="BT18" s="280">
        <v>0</v>
      </c>
      <c r="BU18" s="280">
        <v>0</v>
      </c>
      <c r="BV18" s="280">
        <v>0</v>
      </c>
      <c r="BW18" s="280">
        <v>0</v>
      </c>
      <c r="BX18" s="280">
        <v>0</v>
      </c>
      <c r="BY18" s="280">
        <v>0</v>
      </c>
      <c r="BZ18" s="280">
        <v>0</v>
      </c>
      <c r="CA18" s="280">
        <v>0</v>
      </c>
      <c r="CB18" s="280">
        <v>0</v>
      </c>
      <c r="CC18" s="280">
        <v>0</v>
      </c>
      <c r="CD18" s="280">
        <v>0</v>
      </c>
      <c r="CE18" s="280">
        <v>0</v>
      </c>
      <c r="CF18" s="280">
        <v>0</v>
      </c>
      <c r="CG18" s="280">
        <v>0</v>
      </c>
      <c r="CH18" s="280">
        <v>0</v>
      </c>
      <c r="CI18" s="280">
        <v>0</v>
      </c>
      <c r="CJ18" s="280">
        <v>0</v>
      </c>
      <c r="CK18" s="280">
        <v>0</v>
      </c>
      <c r="CL18" s="280">
        <v>0</v>
      </c>
      <c r="CM18" s="280">
        <v>0</v>
      </c>
      <c r="CN18" s="280">
        <v>0</v>
      </c>
      <c r="CO18" s="280">
        <v>0</v>
      </c>
      <c r="CP18" s="280">
        <v>0</v>
      </c>
      <c r="CQ18" s="280">
        <v>0</v>
      </c>
      <c r="CR18" s="280">
        <v>0</v>
      </c>
      <c r="CS18" s="280">
        <v>0</v>
      </c>
      <c r="CT18" s="280">
        <v>0</v>
      </c>
      <c r="CU18" s="280">
        <v>0</v>
      </c>
      <c r="CV18" s="280">
        <v>0</v>
      </c>
      <c r="CW18" s="280">
        <v>0</v>
      </c>
      <c r="CX18" s="280">
        <v>0</v>
      </c>
      <c r="CY18" s="280">
        <v>0</v>
      </c>
      <c r="CZ18" s="280">
        <v>0</v>
      </c>
      <c r="DA18" s="280">
        <v>0</v>
      </c>
      <c r="DB18" s="280">
        <v>0</v>
      </c>
      <c r="DC18" s="280">
        <v>0</v>
      </c>
      <c r="DE18" s="71">
        <f t="shared" si="16"/>
        <v>0</v>
      </c>
      <c r="DF18" s="71">
        <f t="shared" si="17"/>
        <v>0</v>
      </c>
      <c r="DG18" s="261">
        <f t="shared" si="15"/>
        <v>21</v>
      </c>
      <c r="DH18" s="261">
        <v>0</v>
      </c>
    </row>
    <row r="19" spans="1:112" s="261" customFormat="1" ht="14.4">
      <c r="A19" s="210">
        <v>7</v>
      </c>
      <c r="B19" s="262" t="str">
        <f>$B$11&amp;"8."</f>
        <v>D.1.8.</v>
      </c>
      <c r="C19" s="274" t="s">
        <v>42</v>
      </c>
      <c r="D19" s="269"/>
      <c r="E19" s="332">
        <v>0.21</v>
      </c>
      <c r="F19" s="292">
        <f>H19+NPV(FD,I19:INDEX(I19:DC19,PAL))</f>
        <v>0</v>
      </c>
      <c r="G19" s="279">
        <f>SUMIF($H$5:$DC$5,"&lt;="&amp;PAL,$H19:$DC19)</f>
        <v>0</v>
      </c>
      <c r="H19" s="280">
        <v>0</v>
      </c>
      <c r="I19" s="280">
        <v>0</v>
      </c>
      <c r="J19" s="280">
        <v>0</v>
      </c>
      <c r="K19" s="280">
        <v>0</v>
      </c>
      <c r="L19" s="280">
        <v>0</v>
      </c>
      <c r="M19" s="280">
        <v>0</v>
      </c>
      <c r="N19" s="280">
        <v>0</v>
      </c>
      <c r="O19" s="280">
        <v>0</v>
      </c>
      <c r="P19" s="280">
        <v>0</v>
      </c>
      <c r="Q19" s="280">
        <v>0</v>
      </c>
      <c r="R19" s="280">
        <v>0</v>
      </c>
      <c r="S19" s="280">
        <v>0</v>
      </c>
      <c r="T19" s="280">
        <v>0</v>
      </c>
      <c r="U19" s="280">
        <v>0</v>
      </c>
      <c r="V19" s="280">
        <v>0</v>
      </c>
      <c r="W19" s="280">
        <v>0</v>
      </c>
      <c r="X19" s="280">
        <v>0</v>
      </c>
      <c r="Y19" s="280">
        <v>0</v>
      </c>
      <c r="Z19" s="280">
        <v>0</v>
      </c>
      <c r="AA19" s="280">
        <v>0</v>
      </c>
      <c r="AB19" s="280">
        <v>0</v>
      </c>
      <c r="AC19" s="280">
        <v>0</v>
      </c>
      <c r="AD19" s="280">
        <v>0</v>
      </c>
      <c r="AE19" s="280">
        <v>0</v>
      </c>
      <c r="AF19" s="280">
        <v>0</v>
      </c>
      <c r="AG19" s="280">
        <v>0</v>
      </c>
      <c r="AH19" s="280">
        <v>0</v>
      </c>
      <c r="AI19" s="280">
        <v>0</v>
      </c>
      <c r="AJ19" s="280">
        <v>0</v>
      </c>
      <c r="AK19" s="280">
        <v>0</v>
      </c>
      <c r="AL19" s="280">
        <v>0</v>
      </c>
      <c r="AM19" s="280">
        <v>0</v>
      </c>
      <c r="AN19" s="280">
        <v>0</v>
      </c>
      <c r="AO19" s="280">
        <v>0</v>
      </c>
      <c r="AP19" s="280">
        <v>0</v>
      </c>
      <c r="AQ19" s="280">
        <v>0</v>
      </c>
      <c r="AR19" s="280">
        <v>0</v>
      </c>
      <c r="AS19" s="280">
        <v>0</v>
      </c>
      <c r="AT19" s="280">
        <v>0</v>
      </c>
      <c r="AU19" s="280">
        <v>0</v>
      </c>
      <c r="AV19" s="280">
        <v>0</v>
      </c>
      <c r="AW19" s="280">
        <v>0</v>
      </c>
      <c r="AX19" s="280">
        <v>0</v>
      </c>
      <c r="AY19" s="280">
        <v>0</v>
      </c>
      <c r="AZ19" s="280">
        <v>0</v>
      </c>
      <c r="BA19" s="280">
        <v>0</v>
      </c>
      <c r="BB19" s="280">
        <v>0</v>
      </c>
      <c r="BC19" s="280">
        <v>0</v>
      </c>
      <c r="BD19" s="280">
        <v>0</v>
      </c>
      <c r="BE19" s="280">
        <v>0</v>
      </c>
      <c r="BF19" s="280">
        <v>0</v>
      </c>
      <c r="BG19" s="280">
        <v>0</v>
      </c>
      <c r="BH19" s="280">
        <v>0</v>
      </c>
      <c r="BI19" s="280">
        <v>0</v>
      </c>
      <c r="BJ19" s="280">
        <v>0</v>
      </c>
      <c r="BK19" s="280">
        <v>0</v>
      </c>
      <c r="BL19" s="280">
        <v>0</v>
      </c>
      <c r="BM19" s="280">
        <v>0</v>
      </c>
      <c r="BN19" s="280">
        <v>0</v>
      </c>
      <c r="BO19" s="280">
        <v>0</v>
      </c>
      <c r="BP19" s="280">
        <v>0</v>
      </c>
      <c r="BQ19" s="280">
        <v>0</v>
      </c>
      <c r="BR19" s="280">
        <v>0</v>
      </c>
      <c r="BS19" s="280">
        <v>0</v>
      </c>
      <c r="BT19" s="280">
        <v>0</v>
      </c>
      <c r="BU19" s="280">
        <v>0</v>
      </c>
      <c r="BV19" s="280">
        <v>0</v>
      </c>
      <c r="BW19" s="280">
        <v>0</v>
      </c>
      <c r="BX19" s="280">
        <v>0</v>
      </c>
      <c r="BY19" s="280">
        <v>0</v>
      </c>
      <c r="BZ19" s="280">
        <v>0</v>
      </c>
      <c r="CA19" s="280">
        <v>0</v>
      </c>
      <c r="CB19" s="280">
        <v>0</v>
      </c>
      <c r="CC19" s="280">
        <v>0</v>
      </c>
      <c r="CD19" s="280">
        <v>0</v>
      </c>
      <c r="CE19" s="280">
        <v>0</v>
      </c>
      <c r="CF19" s="280">
        <v>0</v>
      </c>
      <c r="CG19" s="280">
        <v>0</v>
      </c>
      <c r="CH19" s="280">
        <v>0</v>
      </c>
      <c r="CI19" s="280">
        <v>0</v>
      </c>
      <c r="CJ19" s="280">
        <v>0</v>
      </c>
      <c r="CK19" s="280">
        <v>0</v>
      </c>
      <c r="CL19" s="280">
        <v>0</v>
      </c>
      <c r="CM19" s="280">
        <v>0</v>
      </c>
      <c r="CN19" s="280">
        <v>0</v>
      </c>
      <c r="CO19" s="280">
        <v>0</v>
      </c>
      <c r="CP19" s="280">
        <v>0</v>
      </c>
      <c r="CQ19" s="280">
        <v>0</v>
      </c>
      <c r="CR19" s="280">
        <v>0</v>
      </c>
      <c r="CS19" s="280">
        <v>0</v>
      </c>
      <c r="CT19" s="280">
        <v>0</v>
      </c>
      <c r="CU19" s="280">
        <v>0</v>
      </c>
      <c r="CV19" s="280">
        <v>0</v>
      </c>
      <c r="CW19" s="280">
        <v>0</v>
      </c>
      <c r="CX19" s="280">
        <v>0</v>
      </c>
      <c r="CY19" s="280">
        <v>0</v>
      </c>
      <c r="CZ19" s="280">
        <v>0</v>
      </c>
      <c r="DA19" s="280">
        <v>0</v>
      </c>
      <c r="DB19" s="280">
        <v>0</v>
      </c>
      <c r="DC19" s="280">
        <v>0</v>
      </c>
      <c r="DE19" s="71">
        <f t="shared" si="16"/>
        <v>0</v>
      </c>
      <c r="DF19" s="71">
        <f t="shared" si="17"/>
        <v>0</v>
      </c>
      <c r="DG19" s="261">
        <f t="shared" si="15"/>
        <v>21</v>
      </c>
      <c r="DH19" s="261">
        <v>0</v>
      </c>
    </row>
    <row r="20" spans="1:112" s="261" customFormat="1" ht="14.4">
      <c r="A20" s="210">
        <v>8</v>
      </c>
      <c r="B20" s="262" t="str">
        <f>$B$11&amp;"9."</f>
        <v>D.1.9.</v>
      </c>
      <c r="C20" s="267" t="s">
        <v>155</v>
      </c>
      <c r="D20" s="269"/>
      <c r="E20" s="332">
        <v>0.21</v>
      </c>
      <c r="F20" s="292">
        <f>H20+NPV(FD,I20:INDEX(I20:DC20,PAL))</f>
        <v>0</v>
      </c>
      <c r="G20" s="279">
        <f>SUMIF($H$5:$DC$5,"&lt;="&amp;PAL,$H20:$DC20)</f>
        <v>0</v>
      </c>
      <c r="H20" s="276">
        <v>0</v>
      </c>
      <c r="I20" s="276">
        <v>0</v>
      </c>
      <c r="J20" s="276">
        <v>0</v>
      </c>
      <c r="K20" s="276">
        <v>0</v>
      </c>
      <c r="L20" s="276">
        <v>0</v>
      </c>
      <c r="M20" s="276">
        <v>0</v>
      </c>
      <c r="N20" s="276">
        <v>0</v>
      </c>
      <c r="O20" s="276">
        <v>0</v>
      </c>
      <c r="P20" s="276">
        <v>0</v>
      </c>
      <c r="Q20" s="276">
        <v>0</v>
      </c>
      <c r="R20" s="276">
        <v>0</v>
      </c>
      <c r="S20" s="277">
        <v>0</v>
      </c>
      <c r="T20" s="277">
        <v>0</v>
      </c>
      <c r="U20" s="277">
        <v>0</v>
      </c>
      <c r="V20" s="277">
        <v>0</v>
      </c>
      <c r="W20" s="277">
        <v>0</v>
      </c>
      <c r="X20" s="277">
        <v>0</v>
      </c>
      <c r="Y20" s="277">
        <v>0</v>
      </c>
      <c r="Z20" s="277">
        <v>0</v>
      </c>
      <c r="AA20" s="277">
        <v>0</v>
      </c>
      <c r="AB20" s="277">
        <v>0</v>
      </c>
      <c r="AC20" s="277">
        <v>0</v>
      </c>
      <c r="AD20" s="277">
        <v>0</v>
      </c>
      <c r="AE20" s="277">
        <v>0</v>
      </c>
      <c r="AF20" s="277">
        <v>0</v>
      </c>
      <c r="AG20" s="277">
        <v>0</v>
      </c>
      <c r="AH20" s="277">
        <v>0</v>
      </c>
      <c r="AI20" s="277">
        <v>0</v>
      </c>
      <c r="AJ20" s="277">
        <v>0</v>
      </c>
      <c r="AK20" s="277">
        <v>0</v>
      </c>
      <c r="AL20" s="277">
        <v>0</v>
      </c>
      <c r="AM20" s="277">
        <v>0</v>
      </c>
      <c r="AN20" s="277">
        <v>0</v>
      </c>
      <c r="AO20" s="277">
        <v>0</v>
      </c>
      <c r="AP20" s="277">
        <v>0</v>
      </c>
      <c r="AQ20" s="277">
        <v>0</v>
      </c>
      <c r="AR20" s="277">
        <v>0</v>
      </c>
      <c r="AS20" s="277">
        <v>0</v>
      </c>
      <c r="AT20" s="277">
        <v>0</v>
      </c>
      <c r="AU20" s="277">
        <v>0</v>
      </c>
      <c r="AV20" s="277">
        <v>0</v>
      </c>
      <c r="AW20" s="277">
        <v>0</v>
      </c>
      <c r="AX20" s="277">
        <v>0</v>
      </c>
      <c r="AY20" s="277">
        <v>0</v>
      </c>
      <c r="AZ20" s="277">
        <v>0</v>
      </c>
      <c r="BA20" s="277">
        <v>0</v>
      </c>
      <c r="BB20" s="277">
        <v>0</v>
      </c>
      <c r="BC20" s="277">
        <v>0</v>
      </c>
      <c r="BD20" s="277">
        <v>0</v>
      </c>
      <c r="BE20" s="277">
        <v>0</v>
      </c>
      <c r="BF20" s="277">
        <v>0</v>
      </c>
      <c r="BG20" s="277">
        <v>0</v>
      </c>
      <c r="BH20" s="277">
        <v>0</v>
      </c>
      <c r="BI20" s="277">
        <v>0</v>
      </c>
      <c r="BJ20" s="277">
        <v>0</v>
      </c>
      <c r="BK20" s="277">
        <v>0</v>
      </c>
      <c r="BL20" s="277">
        <v>0</v>
      </c>
      <c r="BM20" s="277">
        <v>0</v>
      </c>
      <c r="BN20" s="277">
        <v>0</v>
      </c>
      <c r="BO20" s="277">
        <v>0</v>
      </c>
      <c r="BP20" s="277">
        <v>0</v>
      </c>
      <c r="BQ20" s="277">
        <v>0</v>
      </c>
      <c r="BR20" s="277">
        <v>0</v>
      </c>
      <c r="BS20" s="277">
        <v>0</v>
      </c>
      <c r="BT20" s="277">
        <v>0</v>
      </c>
      <c r="BU20" s="277">
        <v>0</v>
      </c>
      <c r="BV20" s="277">
        <v>0</v>
      </c>
      <c r="BW20" s="277">
        <v>0</v>
      </c>
      <c r="BX20" s="277">
        <v>0</v>
      </c>
      <c r="BY20" s="277">
        <v>0</v>
      </c>
      <c r="BZ20" s="277">
        <v>0</v>
      </c>
      <c r="CA20" s="277">
        <v>0</v>
      </c>
      <c r="CB20" s="277">
        <v>0</v>
      </c>
      <c r="CC20" s="277">
        <v>0</v>
      </c>
      <c r="CD20" s="277">
        <v>0</v>
      </c>
      <c r="CE20" s="277">
        <v>0</v>
      </c>
      <c r="CF20" s="277">
        <v>0</v>
      </c>
      <c r="CG20" s="277">
        <v>0</v>
      </c>
      <c r="CH20" s="277">
        <v>0</v>
      </c>
      <c r="CI20" s="277">
        <v>0</v>
      </c>
      <c r="CJ20" s="277">
        <v>0</v>
      </c>
      <c r="CK20" s="277">
        <v>0</v>
      </c>
      <c r="CL20" s="277">
        <v>0</v>
      </c>
      <c r="CM20" s="277">
        <v>0</v>
      </c>
      <c r="CN20" s="277">
        <v>0</v>
      </c>
      <c r="CO20" s="277">
        <v>0</v>
      </c>
      <c r="CP20" s="277">
        <v>0</v>
      </c>
      <c r="CQ20" s="277">
        <v>0</v>
      </c>
      <c r="CR20" s="277">
        <v>0</v>
      </c>
      <c r="CS20" s="277">
        <v>0</v>
      </c>
      <c r="CT20" s="277">
        <v>0</v>
      </c>
      <c r="CU20" s="277">
        <v>0</v>
      </c>
      <c r="CV20" s="277">
        <v>0</v>
      </c>
      <c r="CW20" s="277">
        <v>0</v>
      </c>
      <c r="CX20" s="277">
        <v>0</v>
      </c>
      <c r="CY20" s="277">
        <v>0</v>
      </c>
      <c r="CZ20" s="277">
        <v>0</v>
      </c>
      <c r="DA20" s="277">
        <v>0</v>
      </c>
      <c r="DB20" s="277">
        <v>0</v>
      </c>
      <c r="DC20" s="277">
        <v>0</v>
      </c>
      <c r="DE20" s="71">
        <f t="shared" si="16"/>
        <v>0</v>
      </c>
      <c r="DF20" s="71">
        <f t="shared" si="17"/>
        <v>0</v>
      </c>
      <c r="DG20" s="261">
        <f t="shared" si="15"/>
        <v>21</v>
      </c>
      <c r="DH20" s="261">
        <v>0</v>
      </c>
    </row>
    <row r="21" spans="1:112" s="261" customFormat="1" ht="14.4">
      <c r="A21" s="210">
        <v>9</v>
      </c>
      <c r="B21" s="262" t="str">
        <f>$B$11&amp;"L."</f>
        <v>D.1.L.</v>
      </c>
      <c r="C21" s="267" t="s">
        <v>16</v>
      </c>
      <c r="D21" s="269"/>
      <c r="E21" s="332">
        <v>0.21</v>
      </c>
      <c r="F21" s="292">
        <f>H21+NPV(FD,I21:INDEX(I21:DC21,PAL))</f>
        <v>0</v>
      </c>
      <c r="G21" s="279">
        <f>SUMIF($H$5:$DC$5,"&lt;="&amp;PAL,$H21:$DC21)</f>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7">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76">
        <v>0</v>
      </c>
      <c r="BE21" s="276">
        <v>0</v>
      </c>
      <c r="BF21" s="276">
        <v>0</v>
      </c>
      <c r="BG21" s="276">
        <v>0</v>
      </c>
      <c r="BH21" s="276">
        <v>0</v>
      </c>
      <c r="BI21" s="276">
        <v>0</v>
      </c>
      <c r="BJ21" s="276">
        <v>0</v>
      </c>
      <c r="BK21" s="276">
        <v>0</v>
      </c>
      <c r="BL21" s="276">
        <v>0</v>
      </c>
      <c r="BM21" s="276">
        <v>0</v>
      </c>
      <c r="BN21" s="276">
        <v>0</v>
      </c>
      <c r="BO21" s="276">
        <v>0</v>
      </c>
      <c r="BP21" s="276">
        <v>0</v>
      </c>
      <c r="BQ21" s="276">
        <v>0</v>
      </c>
      <c r="BR21" s="276">
        <v>0</v>
      </c>
      <c r="BS21" s="276">
        <v>0</v>
      </c>
      <c r="BT21" s="276">
        <v>0</v>
      </c>
      <c r="BU21" s="276">
        <v>0</v>
      </c>
      <c r="BV21" s="276">
        <v>0</v>
      </c>
      <c r="BW21" s="276">
        <v>0</v>
      </c>
      <c r="BX21" s="276">
        <v>0</v>
      </c>
      <c r="BY21" s="276">
        <v>0</v>
      </c>
      <c r="BZ21" s="276">
        <v>0</v>
      </c>
      <c r="CA21" s="276">
        <v>0</v>
      </c>
      <c r="CB21" s="276">
        <v>0</v>
      </c>
      <c r="CC21" s="276">
        <v>0</v>
      </c>
      <c r="CD21" s="276">
        <v>0</v>
      </c>
      <c r="CE21" s="276">
        <v>0</v>
      </c>
      <c r="CF21" s="276">
        <v>0</v>
      </c>
      <c r="CG21" s="276">
        <v>0</v>
      </c>
      <c r="CH21" s="276">
        <v>0</v>
      </c>
      <c r="CI21" s="276">
        <v>0</v>
      </c>
      <c r="CJ21" s="276">
        <v>0</v>
      </c>
      <c r="CK21" s="276">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7">
        <v>0</v>
      </c>
      <c r="DE21" s="71">
        <f t="shared" si="16"/>
        <v>0</v>
      </c>
      <c r="DF21" s="71">
        <f t="shared" si="17"/>
        <v>0</v>
      </c>
      <c r="DG21" s="261">
        <f t="shared" si="15"/>
        <v>21</v>
      </c>
      <c r="DH21" s="261">
        <f>DG21/(100+DG21)</f>
        <v>0.17355371900826447</v>
      </c>
    </row>
    <row r="22" spans="1:112" ht="14.4">
      <c r="A22" s="210">
        <v>10</v>
      </c>
      <c r="B22" s="263" t="s">
        <v>22</v>
      </c>
      <c r="C22" s="268" t="s">
        <v>433</v>
      </c>
      <c r="D22" s="25"/>
      <c r="E22" s="329"/>
      <c r="F22" s="17">
        <f>SUM(F23:F30)+F31</f>
        <v>0</v>
      </c>
      <c r="G22" s="279">
        <f>SUMIF($H$5:$DC$5,"&lt;="&amp;PAL,$H22:$DC22)</f>
        <v>0</v>
      </c>
      <c r="H22" s="17">
        <f>SUM(H23:H30)+H31</f>
        <v>0</v>
      </c>
      <c r="I22" s="17">
        <f t="shared" ref="I22:BT22" si="18">SUM(I23:I30)+I31</f>
        <v>0</v>
      </c>
      <c r="J22" s="17">
        <f t="shared" si="18"/>
        <v>0</v>
      </c>
      <c r="K22" s="17">
        <f t="shared" si="18"/>
        <v>0</v>
      </c>
      <c r="L22" s="17">
        <f t="shared" si="18"/>
        <v>0</v>
      </c>
      <c r="M22" s="17">
        <f t="shared" si="18"/>
        <v>0</v>
      </c>
      <c r="N22" s="17">
        <f t="shared" si="18"/>
        <v>0</v>
      </c>
      <c r="O22" s="17">
        <f t="shared" si="18"/>
        <v>0</v>
      </c>
      <c r="P22" s="17">
        <f t="shared" si="18"/>
        <v>0</v>
      </c>
      <c r="Q22" s="17">
        <f t="shared" si="18"/>
        <v>0</v>
      </c>
      <c r="R22" s="17">
        <f t="shared" si="18"/>
        <v>0</v>
      </c>
      <c r="S22" s="17">
        <f t="shared" si="18"/>
        <v>0</v>
      </c>
      <c r="T22" s="17">
        <f t="shared" si="18"/>
        <v>0</v>
      </c>
      <c r="U22" s="17">
        <f t="shared" si="18"/>
        <v>0</v>
      </c>
      <c r="V22" s="17">
        <f t="shared" si="18"/>
        <v>0</v>
      </c>
      <c r="W22" s="17">
        <f t="shared" si="18"/>
        <v>0</v>
      </c>
      <c r="X22" s="17">
        <f t="shared" si="18"/>
        <v>0</v>
      </c>
      <c r="Y22" s="17">
        <f t="shared" si="18"/>
        <v>0</v>
      </c>
      <c r="Z22" s="17">
        <f t="shared" si="18"/>
        <v>0</v>
      </c>
      <c r="AA22" s="17">
        <f t="shared" si="18"/>
        <v>0</v>
      </c>
      <c r="AB22" s="17">
        <f t="shared" si="18"/>
        <v>0</v>
      </c>
      <c r="AC22" s="17">
        <f t="shared" si="18"/>
        <v>0</v>
      </c>
      <c r="AD22" s="17">
        <f t="shared" si="18"/>
        <v>0</v>
      </c>
      <c r="AE22" s="17">
        <f t="shared" si="18"/>
        <v>0</v>
      </c>
      <c r="AF22" s="17">
        <f t="shared" si="18"/>
        <v>0</v>
      </c>
      <c r="AG22" s="17">
        <f t="shared" si="18"/>
        <v>0</v>
      </c>
      <c r="AH22" s="17">
        <f t="shared" si="18"/>
        <v>0</v>
      </c>
      <c r="AI22" s="17">
        <f t="shared" si="18"/>
        <v>0</v>
      </c>
      <c r="AJ22" s="17">
        <f t="shared" si="18"/>
        <v>0</v>
      </c>
      <c r="AK22" s="17">
        <f t="shared" si="18"/>
        <v>0</v>
      </c>
      <c r="AL22" s="17">
        <f t="shared" si="18"/>
        <v>0</v>
      </c>
      <c r="AM22" s="17">
        <f t="shared" si="18"/>
        <v>0</v>
      </c>
      <c r="AN22" s="17">
        <f t="shared" si="18"/>
        <v>0</v>
      </c>
      <c r="AO22" s="17">
        <f t="shared" si="18"/>
        <v>0</v>
      </c>
      <c r="AP22" s="17">
        <f t="shared" si="18"/>
        <v>0</v>
      </c>
      <c r="AQ22" s="17">
        <f t="shared" si="18"/>
        <v>0</v>
      </c>
      <c r="AR22" s="17">
        <f t="shared" si="18"/>
        <v>0</v>
      </c>
      <c r="AS22" s="17">
        <f t="shared" si="18"/>
        <v>0</v>
      </c>
      <c r="AT22" s="17">
        <f t="shared" si="18"/>
        <v>0</v>
      </c>
      <c r="AU22" s="17">
        <f t="shared" si="18"/>
        <v>0</v>
      </c>
      <c r="AV22" s="17">
        <f t="shared" si="18"/>
        <v>0</v>
      </c>
      <c r="AW22" s="17">
        <f t="shared" si="18"/>
        <v>0</v>
      </c>
      <c r="AX22" s="17">
        <f t="shared" si="18"/>
        <v>0</v>
      </c>
      <c r="AY22" s="17">
        <f t="shared" si="18"/>
        <v>0</v>
      </c>
      <c r="AZ22" s="17">
        <f t="shared" si="18"/>
        <v>0</v>
      </c>
      <c r="BA22" s="17">
        <f t="shared" si="18"/>
        <v>0</v>
      </c>
      <c r="BB22" s="17">
        <f t="shared" si="18"/>
        <v>0</v>
      </c>
      <c r="BC22" s="17">
        <f t="shared" si="18"/>
        <v>0</v>
      </c>
      <c r="BD22" s="17">
        <f t="shared" si="18"/>
        <v>0</v>
      </c>
      <c r="BE22" s="17">
        <f t="shared" si="18"/>
        <v>0</v>
      </c>
      <c r="BF22" s="17">
        <f t="shared" si="18"/>
        <v>0</v>
      </c>
      <c r="BG22" s="17">
        <f t="shared" si="18"/>
        <v>0</v>
      </c>
      <c r="BH22" s="17">
        <f t="shared" si="18"/>
        <v>0</v>
      </c>
      <c r="BI22" s="17">
        <f t="shared" si="18"/>
        <v>0</v>
      </c>
      <c r="BJ22" s="17">
        <f t="shared" si="18"/>
        <v>0</v>
      </c>
      <c r="BK22" s="17">
        <f t="shared" si="18"/>
        <v>0</v>
      </c>
      <c r="BL22" s="17">
        <f t="shared" si="18"/>
        <v>0</v>
      </c>
      <c r="BM22" s="17">
        <f t="shared" si="18"/>
        <v>0</v>
      </c>
      <c r="BN22" s="17">
        <f t="shared" si="18"/>
        <v>0</v>
      </c>
      <c r="BO22" s="17">
        <f t="shared" si="18"/>
        <v>0</v>
      </c>
      <c r="BP22" s="17">
        <f t="shared" si="18"/>
        <v>0</v>
      </c>
      <c r="BQ22" s="17">
        <f t="shared" si="18"/>
        <v>0</v>
      </c>
      <c r="BR22" s="17">
        <f t="shared" si="18"/>
        <v>0</v>
      </c>
      <c r="BS22" s="17">
        <f t="shared" si="18"/>
        <v>0</v>
      </c>
      <c r="BT22" s="17">
        <f t="shared" si="18"/>
        <v>0</v>
      </c>
      <c r="BU22" s="17">
        <f t="shared" ref="BU22:DC22" si="19">SUM(BU23:BU30)+BU31</f>
        <v>0</v>
      </c>
      <c r="BV22" s="17">
        <f t="shared" si="19"/>
        <v>0</v>
      </c>
      <c r="BW22" s="17">
        <f t="shared" si="19"/>
        <v>0</v>
      </c>
      <c r="BX22" s="17">
        <f t="shared" si="19"/>
        <v>0</v>
      </c>
      <c r="BY22" s="17">
        <f t="shared" si="19"/>
        <v>0</v>
      </c>
      <c r="BZ22" s="17">
        <f t="shared" si="19"/>
        <v>0</v>
      </c>
      <c r="CA22" s="17">
        <f t="shared" si="19"/>
        <v>0</v>
      </c>
      <c r="CB22" s="17">
        <f t="shared" si="19"/>
        <v>0</v>
      </c>
      <c r="CC22" s="17">
        <f t="shared" si="19"/>
        <v>0</v>
      </c>
      <c r="CD22" s="17">
        <f t="shared" si="19"/>
        <v>0</v>
      </c>
      <c r="CE22" s="17">
        <f t="shared" si="19"/>
        <v>0</v>
      </c>
      <c r="CF22" s="17">
        <f t="shared" si="19"/>
        <v>0</v>
      </c>
      <c r="CG22" s="17">
        <f t="shared" si="19"/>
        <v>0</v>
      </c>
      <c r="CH22" s="17">
        <f t="shared" si="19"/>
        <v>0</v>
      </c>
      <c r="CI22" s="17">
        <f t="shared" si="19"/>
        <v>0</v>
      </c>
      <c r="CJ22" s="17">
        <f t="shared" si="19"/>
        <v>0</v>
      </c>
      <c r="CK22" s="17">
        <f t="shared" si="19"/>
        <v>0</v>
      </c>
      <c r="CL22" s="17">
        <f t="shared" si="19"/>
        <v>0</v>
      </c>
      <c r="CM22" s="17">
        <f t="shared" si="19"/>
        <v>0</v>
      </c>
      <c r="CN22" s="17">
        <f t="shared" si="19"/>
        <v>0</v>
      </c>
      <c r="CO22" s="17">
        <f t="shared" si="19"/>
        <v>0</v>
      </c>
      <c r="CP22" s="17">
        <f t="shared" si="19"/>
        <v>0</v>
      </c>
      <c r="CQ22" s="17">
        <f t="shared" si="19"/>
        <v>0</v>
      </c>
      <c r="CR22" s="17">
        <f t="shared" si="19"/>
        <v>0</v>
      </c>
      <c r="CS22" s="17">
        <f t="shared" si="19"/>
        <v>0</v>
      </c>
      <c r="CT22" s="17">
        <f t="shared" si="19"/>
        <v>0</v>
      </c>
      <c r="CU22" s="17">
        <f t="shared" si="19"/>
        <v>0</v>
      </c>
      <c r="CV22" s="17">
        <f t="shared" si="19"/>
        <v>0</v>
      </c>
      <c r="CW22" s="17">
        <f t="shared" si="19"/>
        <v>0</v>
      </c>
      <c r="CX22" s="17">
        <f t="shared" si="19"/>
        <v>0</v>
      </c>
      <c r="CY22" s="17">
        <f t="shared" si="19"/>
        <v>0</v>
      </c>
      <c r="CZ22" s="17">
        <f t="shared" si="19"/>
        <v>0</v>
      </c>
      <c r="DA22" s="17">
        <f t="shared" si="19"/>
        <v>0</v>
      </c>
      <c r="DB22" s="17">
        <f t="shared" si="19"/>
        <v>0</v>
      </c>
      <c r="DC22" s="17">
        <f t="shared" si="19"/>
        <v>0</v>
      </c>
      <c r="DF22" s="71">
        <f t="shared" si="17"/>
        <v>0</v>
      </c>
    </row>
    <row r="23" spans="1:112" ht="14.4">
      <c r="A23" s="210">
        <v>11</v>
      </c>
      <c r="B23" s="262" t="str">
        <f>$B$22&amp;"1."</f>
        <v>D.2.1.</v>
      </c>
      <c r="C23" s="274" t="s">
        <v>42</v>
      </c>
      <c r="D23" s="12"/>
      <c r="E23" s="332">
        <v>0.21</v>
      </c>
      <c r="F23" s="292">
        <f>H23+NPV(FD,I23:INDEX(I23:DC23,PAL))</f>
        <v>0</v>
      </c>
      <c r="G23" s="279">
        <f>SUMIF($H$5:$DC$5,"&lt;="&amp;PAL,$H23:$DC23)</f>
        <v>0</v>
      </c>
      <c r="H23" s="280">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280">
        <v>0</v>
      </c>
      <c r="AN23" s="280">
        <v>0</v>
      </c>
      <c r="AO23" s="280">
        <v>0</v>
      </c>
      <c r="AP23" s="280">
        <v>0</v>
      </c>
      <c r="AQ23" s="280">
        <v>0</v>
      </c>
      <c r="AR23" s="280">
        <v>0</v>
      </c>
      <c r="AS23" s="280">
        <v>0</v>
      </c>
      <c r="AT23" s="280">
        <v>0</v>
      </c>
      <c r="AU23" s="280">
        <v>0</v>
      </c>
      <c r="AV23" s="280">
        <v>0</v>
      </c>
      <c r="AW23" s="280">
        <v>0</v>
      </c>
      <c r="AX23" s="280">
        <v>0</v>
      </c>
      <c r="AY23" s="280">
        <v>0</v>
      </c>
      <c r="AZ23" s="280">
        <v>0</v>
      </c>
      <c r="BA23" s="280">
        <v>0</v>
      </c>
      <c r="BB23" s="280">
        <v>0</v>
      </c>
      <c r="BC23" s="280">
        <v>0</v>
      </c>
      <c r="BD23" s="280">
        <v>0</v>
      </c>
      <c r="BE23" s="280">
        <v>0</v>
      </c>
      <c r="BF23" s="280">
        <v>0</v>
      </c>
      <c r="BG23" s="280">
        <v>0</v>
      </c>
      <c r="BH23" s="280">
        <v>0</v>
      </c>
      <c r="BI23" s="280">
        <v>0</v>
      </c>
      <c r="BJ23" s="280">
        <v>0</v>
      </c>
      <c r="BK23" s="280">
        <v>0</v>
      </c>
      <c r="BL23" s="280">
        <v>0</v>
      </c>
      <c r="BM23" s="280">
        <v>0</v>
      </c>
      <c r="BN23" s="280">
        <v>0</v>
      </c>
      <c r="BO23" s="280">
        <v>0</v>
      </c>
      <c r="BP23" s="280">
        <v>0</v>
      </c>
      <c r="BQ23" s="280">
        <v>0</v>
      </c>
      <c r="BR23" s="280">
        <v>0</v>
      </c>
      <c r="BS23" s="280">
        <v>0</v>
      </c>
      <c r="BT23" s="280">
        <v>0</v>
      </c>
      <c r="BU23" s="280">
        <v>0</v>
      </c>
      <c r="BV23" s="280">
        <v>0</v>
      </c>
      <c r="BW23" s="280">
        <v>0</v>
      </c>
      <c r="BX23" s="280">
        <v>0</v>
      </c>
      <c r="BY23" s="280">
        <v>0</v>
      </c>
      <c r="BZ23" s="280">
        <v>0</v>
      </c>
      <c r="CA23" s="280">
        <v>0</v>
      </c>
      <c r="CB23" s="280">
        <v>0</v>
      </c>
      <c r="CC23" s="280">
        <v>0</v>
      </c>
      <c r="CD23" s="280">
        <v>0</v>
      </c>
      <c r="CE23" s="280">
        <v>0</v>
      </c>
      <c r="CF23" s="280">
        <v>0</v>
      </c>
      <c r="CG23" s="280">
        <v>0</v>
      </c>
      <c r="CH23" s="280">
        <v>0</v>
      </c>
      <c r="CI23" s="280">
        <v>0</v>
      </c>
      <c r="CJ23" s="280">
        <v>0</v>
      </c>
      <c r="CK23" s="280">
        <v>0</v>
      </c>
      <c r="CL23" s="280">
        <v>0</v>
      </c>
      <c r="CM23" s="280">
        <v>0</v>
      </c>
      <c r="CN23" s="280">
        <v>0</v>
      </c>
      <c r="CO23" s="280">
        <v>0</v>
      </c>
      <c r="CP23" s="280">
        <v>0</v>
      </c>
      <c r="CQ23" s="280">
        <v>0</v>
      </c>
      <c r="CR23" s="280">
        <v>0</v>
      </c>
      <c r="CS23" s="280">
        <v>0</v>
      </c>
      <c r="CT23" s="280">
        <v>0</v>
      </c>
      <c r="CU23" s="280">
        <v>0</v>
      </c>
      <c r="CV23" s="280">
        <v>0</v>
      </c>
      <c r="CW23" s="280">
        <v>0</v>
      </c>
      <c r="CX23" s="280">
        <v>0</v>
      </c>
      <c r="CY23" s="280">
        <v>0</v>
      </c>
      <c r="CZ23" s="280">
        <v>0</v>
      </c>
      <c r="DA23" s="280">
        <v>0</v>
      </c>
      <c r="DB23" s="280">
        <v>0</v>
      </c>
      <c r="DC23" s="280">
        <v>0</v>
      </c>
      <c r="DE23" s="71">
        <f>COUNTBLANK(H23:DC23)</f>
        <v>0</v>
      </c>
      <c r="DF23" s="71">
        <f t="shared" si="17"/>
        <v>0</v>
      </c>
      <c r="DG23" s="261">
        <f t="shared" ref="DG23:DG32" si="20">IF(ISNUMBER(E23),E23*100,0)</f>
        <v>21</v>
      </c>
      <c r="DH23" s="278">
        <v>0</v>
      </c>
    </row>
    <row r="24" spans="1:112" ht="14.4">
      <c r="A24" s="210">
        <v>12</v>
      </c>
      <c r="B24" s="262" t="str">
        <f>$B$22&amp;"2."</f>
        <v>D.2.2.</v>
      </c>
      <c r="C24" s="274" t="s">
        <v>42</v>
      </c>
      <c r="D24" s="12"/>
      <c r="E24" s="332">
        <v>0.21</v>
      </c>
      <c r="F24" s="292">
        <f>H24+NPV(FD,I24:INDEX(I24:DC24,PAL))</f>
        <v>0</v>
      </c>
      <c r="G24" s="279">
        <f>SUMIF($H$5:$DC$5,"&lt;="&amp;PAL,$H24:$DC24)</f>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280">
        <v>0</v>
      </c>
      <c r="AN24" s="280">
        <v>0</v>
      </c>
      <c r="AO24" s="280">
        <v>0</v>
      </c>
      <c r="AP24" s="280">
        <v>0</v>
      </c>
      <c r="AQ24" s="280">
        <v>0</v>
      </c>
      <c r="AR24" s="280">
        <v>0</v>
      </c>
      <c r="AS24" s="280">
        <v>0</v>
      </c>
      <c r="AT24" s="280">
        <v>0</v>
      </c>
      <c r="AU24" s="280">
        <v>0</v>
      </c>
      <c r="AV24" s="280">
        <v>0</v>
      </c>
      <c r="AW24" s="280">
        <v>0</v>
      </c>
      <c r="AX24" s="280">
        <v>0</v>
      </c>
      <c r="AY24" s="280">
        <v>0</v>
      </c>
      <c r="AZ24" s="280">
        <v>0</v>
      </c>
      <c r="BA24" s="280">
        <v>0</v>
      </c>
      <c r="BB24" s="280">
        <v>0</v>
      </c>
      <c r="BC24" s="280">
        <v>0</v>
      </c>
      <c r="BD24" s="280">
        <v>0</v>
      </c>
      <c r="BE24" s="280">
        <v>0</v>
      </c>
      <c r="BF24" s="280">
        <v>0</v>
      </c>
      <c r="BG24" s="280">
        <v>0</v>
      </c>
      <c r="BH24" s="280">
        <v>0</v>
      </c>
      <c r="BI24" s="280">
        <v>0</v>
      </c>
      <c r="BJ24" s="280">
        <v>0</v>
      </c>
      <c r="BK24" s="280">
        <v>0</v>
      </c>
      <c r="BL24" s="280">
        <v>0</v>
      </c>
      <c r="BM24" s="280">
        <v>0</v>
      </c>
      <c r="BN24" s="280">
        <v>0</v>
      </c>
      <c r="BO24" s="280">
        <v>0</v>
      </c>
      <c r="BP24" s="280">
        <v>0</v>
      </c>
      <c r="BQ24" s="280">
        <v>0</v>
      </c>
      <c r="BR24" s="280">
        <v>0</v>
      </c>
      <c r="BS24" s="280">
        <v>0</v>
      </c>
      <c r="BT24" s="280">
        <v>0</v>
      </c>
      <c r="BU24" s="280">
        <v>0</v>
      </c>
      <c r="BV24" s="280">
        <v>0</v>
      </c>
      <c r="BW24" s="280">
        <v>0</v>
      </c>
      <c r="BX24" s="280">
        <v>0</v>
      </c>
      <c r="BY24" s="280">
        <v>0</v>
      </c>
      <c r="BZ24" s="280">
        <v>0</v>
      </c>
      <c r="CA24" s="280">
        <v>0</v>
      </c>
      <c r="CB24" s="280">
        <v>0</v>
      </c>
      <c r="CC24" s="280">
        <v>0</v>
      </c>
      <c r="CD24" s="280">
        <v>0</v>
      </c>
      <c r="CE24" s="280">
        <v>0</v>
      </c>
      <c r="CF24" s="280">
        <v>0</v>
      </c>
      <c r="CG24" s="280">
        <v>0</v>
      </c>
      <c r="CH24" s="280">
        <v>0</v>
      </c>
      <c r="CI24" s="280">
        <v>0</v>
      </c>
      <c r="CJ24" s="280">
        <v>0</v>
      </c>
      <c r="CK24" s="280">
        <v>0</v>
      </c>
      <c r="CL24" s="280">
        <v>0</v>
      </c>
      <c r="CM24" s="280">
        <v>0</v>
      </c>
      <c r="CN24" s="280">
        <v>0</v>
      </c>
      <c r="CO24" s="280">
        <v>0</v>
      </c>
      <c r="CP24" s="280">
        <v>0</v>
      </c>
      <c r="CQ24" s="280">
        <v>0</v>
      </c>
      <c r="CR24" s="280">
        <v>0</v>
      </c>
      <c r="CS24" s="280">
        <v>0</v>
      </c>
      <c r="CT24" s="280">
        <v>0</v>
      </c>
      <c r="CU24" s="280">
        <v>0</v>
      </c>
      <c r="CV24" s="280">
        <v>0</v>
      </c>
      <c r="CW24" s="280">
        <v>0</v>
      </c>
      <c r="CX24" s="280">
        <v>0</v>
      </c>
      <c r="CY24" s="280">
        <v>0</v>
      </c>
      <c r="CZ24" s="280">
        <v>0</v>
      </c>
      <c r="DA24" s="280">
        <v>0</v>
      </c>
      <c r="DB24" s="280">
        <v>0</v>
      </c>
      <c r="DC24" s="280">
        <v>0</v>
      </c>
      <c r="DE24" s="71">
        <f t="shared" ref="DE24:DE32" si="21">COUNTBLANK(H24:DC24)</f>
        <v>0</v>
      </c>
      <c r="DF24" s="71">
        <f t="shared" si="17"/>
        <v>0</v>
      </c>
      <c r="DG24" s="261">
        <f t="shared" si="20"/>
        <v>21</v>
      </c>
      <c r="DH24" s="278">
        <v>0</v>
      </c>
    </row>
    <row r="25" spans="1:112" ht="14.4">
      <c r="A25" s="210">
        <v>13</v>
      </c>
      <c r="B25" s="262" t="str">
        <f>$B$22&amp;"3."</f>
        <v>D.2.3.</v>
      </c>
      <c r="C25" s="274" t="s">
        <v>42</v>
      </c>
      <c r="D25" s="12"/>
      <c r="E25" s="332">
        <v>0.21</v>
      </c>
      <c r="F25" s="292">
        <f>H25+NPV(FD,I25:INDEX(I25:DC25,PAL))</f>
        <v>0</v>
      </c>
      <c r="G25" s="279">
        <f>SUMIF($H$5:$DC$5,"&lt;="&amp;PAL,$H25:$DC25)</f>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280">
        <v>0</v>
      </c>
      <c r="AN25" s="280">
        <v>0</v>
      </c>
      <c r="AO25" s="280">
        <v>0</v>
      </c>
      <c r="AP25" s="280">
        <v>0</v>
      </c>
      <c r="AQ25" s="280">
        <v>0</v>
      </c>
      <c r="AR25" s="280">
        <v>0</v>
      </c>
      <c r="AS25" s="280">
        <v>0</v>
      </c>
      <c r="AT25" s="280">
        <v>0</v>
      </c>
      <c r="AU25" s="280">
        <v>0</v>
      </c>
      <c r="AV25" s="280">
        <v>0</v>
      </c>
      <c r="AW25" s="280">
        <v>0</v>
      </c>
      <c r="AX25" s="280">
        <v>0</v>
      </c>
      <c r="AY25" s="280">
        <v>0</v>
      </c>
      <c r="AZ25" s="280">
        <v>0</v>
      </c>
      <c r="BA25" s="280">
        <v>0</v>
      </c>
      <c r="BB25" s="280">
        <v>0</v>
      </c>
      <c r="BC25" s="280">
        <v>0</v>
      </c>
      <c r="BD25" s="280">
        <v>0</v>
      </c>
      <c r="BE25" s="280">
        <v>0</v>
      </c>
      <c r="BF25" s="280">
        <v>0</v>
      </c>
      <c r="BG25" s="280">
        <v>0</v>
      </c>
      <c r="BH25" s="280">
        <v>0</v>
      </c>
      <c r="BI25" s="280">
        <v>0</v>
      </c>
      <c r="BJ25" s="280">
        <v>0</v>
      </c>
      <c r="BK25" s="280">
        <v>0</v>
      </c>
      <c r="BL25" s="280">
        <v>0</v>
      </c>
      <c r="BM25" s="280">
        <v>0</v>
      </c>
      <c r="BN25" s="280">
        <v>0</v>
      </c>
      <c r="BO25" s="280">
        <v>0</v>
      </c>
      <c r="BP25" s="280">
        <v>0</v>
      </c>
      <c r="BQ25" s="280">
        <v>0</v>
      </c>
      <c r="BR25" s="280">
        <v>0</v>
      </c>
      <c r="BS25" s="280">
        <v>0</v>
      </c>
      <c r="BT25" s="280">
        <v>0</v>
      </c>
      <c r="BU25" s="280">
        <v>0</v>
      </c>
      <c r="BV25" s="280">
        <v>0</v>
      </c>
      <c r="BW25" s="280">
        <v>0</v>
      </c>
      <c r="BX25" s="280">
        <v>0</v>
      </c>
      <c r="BY25" s="280">
        <v>0</v>
      </c>
      <c r="BZ25" s="280">
        <v>0</v>
      </c>
      <c r="CA25" s="280">
        <v>0</v>
      </c>
      <c r="CB25" s="280">
        <v>0</v>
      </c>
      <c r="CC25" s="280">
        <v>0</v>
      </c>
      <c r="CD25" s="280">
        <v>0</v>
      </c>
      <c r="CE25" s="280">
        <v>0</v>
      </c>
      <c r="CF25" s="280">
        <v>0</v>
      </c>
      <c r="CG25" s="280">
        <v>0</v>
      </c>
      <c r="CH25" s="280">
        <v>0</v>
      </c>
      <c r="CI25" s="280">
        <v>0</v>
      </c>
      <c r="CJ25" s="280">
        <v>0</v>
      </c>
      <c r="CK25" s="280">
        <v>0</v>
      </c>
      <c r="CL25" s="280">
        <v>0</v>
      </c>
      <c r="CM25" s="280">
        <v>0</v>
      </c>
      <c r="CN25" s="280">
        <v>0</v>
      </c>
      <c r="CO25" s="280">
        <v>0</v>
      </c>
      <c r="CP25" s="280">
        <v>0</v>
      </c>
      <c r="CQ25" s="280">
        <v>0</v>
      </c>
      <c r="CR25" s="280">
        <v>0</v>
      </c>
      <c r="CS25" s="280">
        <v>0</v>
      </c>
      <c r="CT25" s="280">
        <v>0</v>
      </c>
      <c r="CU25" s="280">
        <v>0</v>
      </c>
      <c r="CV25" s="280">
        <v>0</v>
      </c>
      <c r="CW25" s="280">
        <v>0</v>
      </c>
      <c r="CX25" s="280">
        <v>0</v>
      </c>
      <c r="CY25" s="280">
        <v>0</v>
      </c>
      <c r="CZ25" s="280">
        <v>0</v>
      </c>
      <c r="DA25" s="280">
        <v>0</v>
      </c>
      <c r="DB25" s="280">
        <v>0</v>
      </c>
      <c r="DC25" s="280">
        <v>0</v>
      </c>
      <c r="DE25" s="71">
        <f t="shared" si="21"/>
        <v>0</v>
      </c>
      <c r="DF25" s="71">
        <f t="shared" si="17"/>
        <v>0</v>
      </c>
      <c r="DG25" s="261">
        <f t="shared" si="20"/>
        <v>21</v>
      </c>
      <c r="DH25" s="278">
        <v>0</v>
      </c>
    </row>
    <row r="26" spans="1:112" ht="14.4">
      <c r="A26" s="210">
        <v>14</v>
      </c>
      <c r="B26" s="262" t="str">
        <f>$B$22&amp;"4."</f>
        <v>D.2.4.</v>
      </c>
      <c r="C26" s="274" t="s">
        <v>42</v>
      </c>
      <c r="D26" s="12"/>
      <c r="E26" s="332">
        <v>0.21</v>
      </c>
      <c r="F26" s="292">
        <f>H26+NPV(FD,I26:INDEX(I26:DC26,PAL))</f>
        <v>0</v>
      </c>
      <c r="G26" s="279">
        <f>SUMIF($H$5:$DC$5,"&lt;="&amp;PAL,$H26:$DC26)</f>
        <v>0</v>
      </c>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280">
        <v>0</v>
      </c>
      <c r="AN26" s="280">
        <v>0</v>
      </c>
      <c r="AO26" s="280">
        <v>0</v>
      </c>
      <c r="AP26" s="280">
        <v>0</v>
      </c>
      <c r="AQ26" s="280">
        <v>0</v>
      </c>
      <c r="AR26" s="280">
        <v>0</v>
      </c>
      <c r="AS26" s="280">
        <v>0</v>
      </c>
      <c r="AT26" s="280">
        <v>0</v>
      </c>
      <c r="AU26" s="280">
        <v>0</v>
      </c>
      <c r="AV26" s="280">
        <v>0</v>
      </c>
      <c r="AW26" s="280">
        <v>0</v>
      </c>
      <c r="AX26" s="280">
        <v>0</v>
      </c>
      <c r="AY26" s="280">
        <v>0</v>
      </c>
      <c r="AZ26" s="280">
        <v>0</v>
      </c>
      <c r="BA26" s="280">
        <v>0</v>
      </c>
      <c r="BB26" s="280">
        <v>0</v>
      </c>
      <c r="BC26" s="280">
        <v>0</v>
      </c>
      <c r="BD26" s="280">
        <v>0</v>
      </c>
      <c r="BE26" s="280">
        <v>0</v>
      </c>
      <c r="BF26" s="280">
        <v>0</v>
      </c>
      <c r="BG26" s="280">
        <v>0</v>
      </c>
      <c r="BH26" s="280">
        <v>0</v>
      </c>
      <c r="BI26" s="280">
        <v>0</v>
      </c>
      <c r="BJ26" s="280">
        <v>0</v>
      </c>
      <c r="BK26" s="280">
        <v>0</v>
      </c>
      <c r="BL26" s="280">
        <v>0</v>
      </c>
      <c r="BM26" s="280">
        <v>0</v>
      </c>
      <c r="BN26" s="280">
        <v>0</v>
      </c>
      <c r="BO26" s="280">
        <v>0</v>
      </c>
      <c r="BP26" s="280">
        <v>0</v>
      </c>
      <c r="BQ26" s="280">
        <v>0</v>
      </c>
      <c r="BR26" s="280">
        <v>0</v>
      </c>
      <c r="BS26" s="280">
        <v>0</v>
      </c>
      <c r="BT26" s="280">
        <v>0</v>
      </c>
      <c r="BU26" s="280">
        <v>0</v>
      </c>
      <c r="BV26" s="280">
        <v>0</v>
      </c>
      <c r="BW26" s="280">
        <v>0</v>
      </c>
      <c r="BX26" s="280">
        <v>0</v>
      </c>
      <c r="BY26" s="280">
        <v>0</v>
      </c>
      <c r="BZ26" s="280">
        <v>0</v>
      </c>
      <c r="CA26" s="280">
        <v>0</v>
      </c>
      <c r="CB26" s="280">
        <v>0</v>
      </c>
      <c r="CC26" s="280">
        <v>0</v>
      </c>
      <c r="CD26" s="280">
        <v>0</v>
      </c>
      <c r="CE26" s="280">
        <v>0</v>
      </c>
      <c r="CF26" s="280">
        <v>0</v>
      </c>
      <c r="CG26" s="280">
        <v>0</v>
      </c>
      <c r="CH26" s="280">
        <v>0</v>
      </c>
      <c r="CI26" s="280">
        <v>0</v>
      </c>
      <c r="CJ26" s="280">
        <v>0</v>
      </c>
      <c r="CK26" s="280">
        <v>0</v>
      </c>
      <c r="CL26" s="280">
        <v>0</v>
      </c>
      <c r="CM26" s="280">
        <v>0</v>
      </c>
      <c r="CN26" s="280">
        <v>0</v>
      </c>
      <c r="CO26" s="280">
        <v>0</v>
      </c>
      <c r="CP26" s="280">
        <v>0</v>
      </c>
      <c r="CQ26" s="280">
        <v>0</v>
      </c>
      <c r="CR26" s="280">
        <v>0</v>
      </c>
      <c r="CS26" s="280">
        <v>0</v>
      </c>
      <c r="CT26" s="280">
        <v>0</v>
      </c>
      <c r="CU26" s="280">
        <v>0</v>
      </c>
      <c r="CV26" s="280">
        <v>0</v>
      </c>
      <c r="CW26" s="280">
        <v>0</v>
      </c>
      <c r="CX26" s="280">
        <v>0</v>
      </c>
      <c r="CY26" s="280">
        <v>0</v>
      </c>
      <c r="CZ26" s="280">
        <v>0</v>
      </c>
      <c r="DA26" s="280">
        <v>0</v>
      </c>
      <c r="DB26" s="280">
        <v>0</v>
      </c>
      <c r="DC26" s="280">
        <v>0</v>
      </c>
      <c r="DE26" s="71">
        <f t="shared" si="21"/>
        <v>0</v>
      </c>
      <c r="DF26" s="71">
        <f t="shared" si="17"/>
        <v>0</v>
      </c>
      <c r="DG26" s="261">
        <f t="shared" si="20"/>
        <v>21</v>
      </c>
      <c r="DH26" s="278">
        <v>0</v>
      </c>
    </row>
    <row r="27" spans="1:112" ht="14.4">
      <c r="A27" s="210">
        <v>15</v>
      </c>
      <c r="B27" s="262" t="str">
        <f>$B$22&amp;"5."</f>
        <v>D.2.5.</v>
      </c>
      <c r="C27" s="274" t="s">
        <v>42</v>
      </c>
      <c r="D27" s="12"/>
      <c r="E27" s="332">
        <v>0.21</v>
      </c>
      <c r="F27" s="292">
        <f>H27+NPV(FD,I27:INDEX(I27:DC27,PAL))</f>
        <v>0</v>
      </c>
      <c r="G27" s="279">
        <f>SUMIF($H$5:$DC$5,"&lt;="&amp;PAL,$H27:$DC27)</f>
        <v>0</v>
      </c>
      <c r="H27" s="280">
        <v>0</v>
      </c>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280">
        <v>0</v>
      </c>
      <c r="AN27" s="280">
        <v>0</v>
      </c>
      <c r="AO27" s="280">
        <v>0</v>
      </c>
      <c r="AP27" s="280">
        <v>0</v>
      </c>
      <c r="AQ27" s="280">
        <v>0</v>
      </c>
      <c r="AR27" s="280">
        <v>0</v>
      </c>
      <c r="AS27" s="280">
        <v>0</v>
      </c>
      <c r="AT27" s="280">
        <v>0</v>
      </c>
      <c r="AU27" s="280">
        <v>0</v>
      </c>
      <c r="AV27" s="280">
        <v>0</v>
      </c>
      <c r="AW27" s="280">
        <v>0</v>
      </c>
      <c r="AX27" s="280">
        <v>0</v>
      </c>
      <c r="AY27" s="280">
        <v>0</v>
      </c>
      <c r="AZ27" s="280">
        <v>0</v>
      </c>
      <c r="BA27" s="280">
        <v>0</v>
      </c>
      <c r="BB27" s="280">
        <v>0</v>
      </c>
      <c r="BC27" s="280">
        <v>0</v>
      </c>
      <c r="BD27" s="280">
        <v>0</v>
      </c>
      <c r="BE27" s="280">
        <v>0</v>
      </c>
      <c r="BF27" s="280">
        <v>0</v>
      </c>
      <c r="BG27" s="280">
        <v>0</v>
      </c>
      <c r="BH27" s="280">
        <v>0</v>
      </c>
      <c r="BI27" s="280">
        <v>0</v>
      </c>
      <c r="BJ27" s="280">
        <v>0</v>
      </c>
      <c r="BK27" s="280">
        <v>0</v>
      </c>
      <c r="BL27" s="280">
        <v>0</v>
      </c>
      <c r="BM27" s="280">
        <v>0</v>
      </c>
      <c r="BN27" s="280">
        <v>0</v>
      </c>
      <c r="BO27" s="280">
        <v>0</v>
      </c>
      <c r="BP27" s="280">
        <v>0</v>
      </c>
      <c r="BQ27" s="280">
        <v>0</v>
      </c>
      <c r="BR27" s="280">
        <v>0</v>
      </c>
      <c r="BS27" s="280">
        <v>0</v>
      </c>
      <c r="BT27" s="280">
        <v>0</v>
      </c>
      <c r="BU27" s="280">
        <v>0</v>
      </c>
      <c r="BV27" s="280">
        <v>0</v>
      </c>
      <c r="BW27" s="280">
        <v>0</v>
      </c>
      <c r="BX27" s="280">
        <v>0</v>
      </c>
      <c r="BY27" s="280">
        <v>0</v>
      </c>
      <c r="BZ27" s="280">
        <v>0</v>
      </c>
      <c r="CA27" s="280">
        <v>0</v>
      </c>
      <c r="CB27" s="280">
        <v>0</v>
      </c>
      <c r="CC27" s="280">
        <v>0</v>
      </c>
      <c r="CD27" s="280">
        <v>0</v>
      </c>
      <c r="CE27" s="280">
        <v>0</v>
      </c>
      <c r="CF27" s="280">
        <v>0</v>
      </c>
      <c r="CG27" s="280">
        <v>0</v>
      </c>
      <c r="CH27" s="280">
        <v>0</v>
      </c>
      <c r="CI27" s="280">
        <v>0</v>
      </c>
      <c r="CJ27" s="280">
        <v>0</v>
      </c>
      <c r="CK27" s="280">
        <v>0</v>
      </c>
      <c r="CL27" s="280">
        <v>0</v>
      </c>
      <c r="CM27" s="280">
        <v>0</v>
      </c>
      <c r="CN27" s="280">
        <v>0</v>
      </c>
      <c r="CO27" s="280">
        <v>0</v>
      </c>
      <c r="CP27" s="280">
        <v>0</v>
      </c>
      <c r="CQ27" s="280">
        <v>0</v>
      </c>
      <c r="CR27" s="280">
        <v>0</v>
      </c>
      <c r="CS27" s="280">
        <v>0</v>
      </c>
      <c r="CT27" s="280">
        <v>0</v>
      </c>
      <c r="CU27" s="280">
        <v>0</v>
      </c>
      <c r="CV27" s="280">
        <v>0</v>
      </c>
      <c r="CW27" s="280">
        <v>0</v>
      </c>
      <c r="CX27" s="280">
        <v>0</v>
      </c>
      <c r="CY27" s="280">
        <v>0</v>
      </c>
      <c r="CZ27" s="280">
        <v>0</v>
      </c>
      <c r="DA27" s="280">
        <v>0</v>
      </c>
      <c r="DB27" s="280">
        <v>0</v>
      </c>
      <c r="DC27" s="280">
        <v>0</v>
      </c>
      <c r="DE27" s="71">
        <f t="shared" si="21"/>
        <v>0</v>
      </c>
      <c r="DF27" s="71">
        <f t="shared" si="17"/>
        <v>0</v>
      </c>
      <c r="DG27" s="261">
        <f t="shared" si="20"/>
        <v>21</v>
      </c>
      <c r="DH27" s="278">
        <v>0</v>
      </c>
    </row>
    <row r="28" spans="1:112" ht="14.4">
      <c r="A28" s="210">
        <v>16</v>
      </c>
      <c r="B28" s="262" t="str">
        <f>$B$22&amp;"6."</f>
        <v>D.2.6.</v>
      </c>
      <c r="C28" s="274" t="s">
        <v>42</v>
      </c>
      <c r="D28" s="12"/>
      <c r="E28" s="332">
        <v>0.21</v>
      </c>
      <c r="F28" s="292">
        <f>H28+NPV(FD,I28:INDEX(I28:DC28,PAL))</f>
        <v>0</v>
      </c>
      <c r="G28" s="279">
        <f>SUMIF($H$5:$DC$5,"&lt;="&amp;PAL,$H28:$DC28)</f>
        <v>0</v>
      </c>
      <c r="H28" s="280">
        <v>0</v>
      </c>
      <c r="I28" s="280">
        <v>0</v>
      </c>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v>0</v>
      </c>
      <c r="BF28" s="280">
        <v>0</v>
      </c>
      <c r="BG28" s="280">
        <v>0</v>
      </c>
      <c r="BH28" s="280">
        <v>0</v>
      </c>
      <c r="BI28" s="280">
        <v>0</v>
      </c>
      <c r="BJ28" s="280">
        <v>0</v>
      </c>
      <c r="BK28" s="280">
        <v>0</v>
      </c>
      <c r="BL28" s="280">
        <v>0</v>
      </c>
      <c r="BM28" s="280">
        <v>0</v>
      </c>
      <c r="BN28" s="280">
        <v>0</v>
      </c>
      <c r="BO28" s="280">
        <v>0</v>
      </c>
      <c r="BP28" s="280">
        <v>0</v>
      </c>
      <c r="BQ28" s="280">
        <v>0</v>
      </c>
      <c r="BR28" s="280">
        <v>0</v>
      </c>
      <c r="BS28" s="280">
        <v>0</v>
      </c>
      <c r="BT28" s="280">
        <v>0</v>
      </c>
      <c r="BU28" s="280">
        <v>0</v>
      </c>
      <c r="BV28" s="280">
        <v>0</v>
      </c>
      <c r="BW28" s="280">
        <v>0</v>
      </c>
      <c r="BX28" s="280">
        <v>0</v>
      </c>
      <c r="BY28" s="280">
        <v>0</v>
      </c>
      <c r="BZ28" s="280">
        <v>0</v>
      </c>
      <c r="CA28" s="280">
        <v>0</v>
      </c>
      <c r="CB28" s="280">
        <v>0</v>
      </c>
      <c r="CC28" s="280">
        <v>0</v>
      </c>
      <c r="CD28" s="280">
        <v>0</v>
      </c>
      <c r="CE28" s="280">
        <v>0</v>
      </c>
      <c r="CF28" s="280">
        <v>0</v>
      </c>
      <c r="CG28" s="280">
        <v>0</v>
      </c>
      <c r="CH28" s="280">
        <v>0</v>
      </c>
      <c r="CI28" s="280">
        <v>0</v>
      </c>
      <c r="CJ28" s="280">
        <v>0</v>
      </c>
      <c r="CK28" s="280">
        <v>0</v>
      </c>
      <c r="CL28" s="280">
        <v>0</v>
      </c>
      <c r="CM28" s="280">
        <v>0</v>
      </c>
      <c r="CN28" s="280">
        <v>0</v>
      </c>
      <c r="CO28" s="280">
        <v>0</v>
      </c>
      <c r="CP28" s="280">
        <v>0</v>
      </c>
      <c r="CQ28" s="280">
        <v>0</v>
      </c>
      <c r="CR28" s="280">
        <v>0</v>
      </c>
      <c r="CS28" s="280">
        <v>0</v>
      </c>
      <c r="CT28" s="280">
        <v>0</v>
      </c>
      <c r="CU28" s="280">
        <v>0</v>
      </c>
      <c r="CV28" s="280">
        <v>0</v>
      </c>
      <c r="CW28" s="280">
        <v>0</v>
      </c>
      <c r="CX28" s="280">
        <v>0</v>
      </c>
      <c r="CY28" s="280">
        <v>0</v>
      </c>
      <c r="CZ28" s="280">
        <v>0</v>
      </c>
      <c r="DA28" s="280">
        <v>0</v>
      </c>
      <c r="DB28" s="280">
        <v>0</v>
      </c>
      <c r="DC28" s="280">
        <v>0</v>
      </c>
      <c r="DE28" s="71">
        <f t="shared" si="21"/>
        <v>0</v>
      </c>
      <c r="DF28" s="71">
        <f t="shared" si="17"/>
        <v>0</v>
      </c>
      <c r="DG28" s="261">
        <f t="shared" si="20"/>
        <v>21</v>
      </c>
      <c r="DH28" s="278">
        <v>0</v>
      </c>
    </row>
    <row r="29" spans="1:112" ht="14.4">
      <c r="A29" s="210">
        <v>17</v>
      </c>
      <c r="B29" s="262" t="str">
        <f>$B$22&amp;"7."</f>
        <v>D.2.7.</v>
      </c>
      <c r="C29" s="274" t="s">
        <v>42</v>
      </c>
      <c r="D29" s="12"/>
      <c r="E29" s="332">
        <v>0.21</v>
      </c>
      <c r="F29" s="292">
        <f>H29+NPV(FD,I29:INDEX(I29:DC29,PAL))</f>
        <v>0</v>
      </c>
      <c r="G29" s="279">
        <f>SUMIF($H$5:$DC$5,"&lt;="&amp;PAL,$H29:$DC29)</f>
        <v>0</v>
      </c>
      <c r="H29" s="280">
        <v>0</v>
      </c>
      <c r="I29" s="280">
        <v>0</v>
      </c>
      <c r="J29" s="280">
        <v>0</v>
      </c>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0</v>
      </c>
      <c r="BD29" s="280">
        <v>0</v>
      </c>
      <c r="BE29" s="280">
        <v>0</v>
      </c>
      <c r="BF29" s="280">
        <v>0</v>
      </c>
      <c r="BG29" s="280">
        <v>0</v>
      </c>
      <c r="BH29" s="280">
        <v>0</v>
      </c>
      <c r="BI29" s="280">
        <v>0</v>
      </c>
      <c r="BJ29" s="280">
        <v>0</v>
      </c>
      <c r="BK29" s="280">
        <v>0</v>
      </c>
      <c r="BL29" s="280">
        <v>0</v>
      </c>
      <c r="BM29" s="280">
        <v>0</v>
      </c>
      <c r="BN29" s="280">
        <v>0</v>
      </c>
      <c r="BO29" s="280">
        <v>0</v>
      </c>
      <c r="BP29" s="280">
        <v>0</v>
      </c>
      <c r="BQ29" s="280">
        <v>0</v>
      </c>
      <c r="BR29" s="280">
        <v>0</v>
      </c>
      <c r="BS29" s="280">
        <v>0</v>
      </c>
      <c r="BT29" s="280">
        <v>0</v>
      </c>
      <c r="BU29" s="280">
        <v>0</v>
      </c>
      <c r="BV29" s="280">
        <v>0</v>
      </c>
      <c r="BW29" s="280">
        <v>0</v>
      </c>
      <c r="BX29" s="280">
        <v>0</v>
      </c>
      <c r="BY29" s="280">
        <v>0</v>
      </c>
      <c r="BZ29" s="280">
        <v>0</v>
      </c>
      <c r="CA29" s="280">
        <v>0</v>
      </c>
      <c r="CB29" s="280">
        <v>0</v>
      </c>
      <c r="CC29" s="280">
        <v>0</v>
      </c>
      <c r="CD29" s="280">
        <v>0</v>
      </c>
      <c r="CE29" s="280">
        <v>0</v>
      </c>
      <c r="CF29" s="280">
        <v>0</v>
      </c>
      <c r="CG29" s="280">
        <v>0</v>
      </c>
      <c r="CH29" s="280">
        <v>0</v>
      </c>
      <c r="CI29" s="280">
        <v>0</v>
      </c>
      <c r="CJ29" s="280">
        <v>0</v>
      </c>
      <c r="CK29" s="280">
        <v>0</v>
      </c>
      <c r="CL29" s="280">
        <v>0</v>
      </c>
      <c r="CM29" s="280">
        <v>0</v>
      </c>
      <c r="CN29" s="280">
        <v>0</v>
      </c>
      <c r="CO29" s="280">
        <v>0</v>
      </c>
      <c r="CP29" s="280">
        <v>0</v>
      </c>
      <c r="CQ29" s="280">
        <v>0</v>
      </c>
      <c r="CR29" s="280">
        <v>0</v>
      </c>
      <c r="CS29" s="280">
        <v>0</v>
      </c>
      <c r="CT29" s="280">
        <v>0</v>
      </c>
      <c r="CU29" s="280">
        <v>0</v>
      </c>
      <c r="CV29" s="280">
        <v>0</v>
      </c>
      <c r="CW29" s="280">
        <v>0</v>
      </c>
      <c r="CX29" s="280">
        <v>0</v>
      </c>
      <c r="CY29" s="280">
        <v>0</v>
      </c>
      <c r="CZ29" s="280">
        <v>0</v>
      </c>
      <c r="DA29" s="280">
        <v>0</v>
      </c>
      <c r="DB29" s="280">
        <v>0</v>
      </c>
      <c r="DC29" s="280">
        <v>0</v>
      </c>
      <c r="DE29" s="71">
        <f t="shared" si="21"/>
        <v>0</v>
      </c>
      <c r="DF29" s="71">
        <f t="shared" si="17"/>
        <v>0</v>
      </c>
      <c r="DG29" s="261">
        <f t="shared" si="20"/>
        <v>21</v>
      </c>
      <c r="DH29" s="278">
        <v>0</v>
      </c>
    </row>
    <row r="30" spans="1:112" ht="14.4">
      <c r="A30" s="210">
        <v>18</v>
      </c>
      <c r="B30" s="262" t="str">
        <f>$B$22&amp;"8."</f>
        <v>D.2.8.</v>
      </c>
      <c r="C30" s="274" t="s">
        <v>42</v>
      </c>
      <c r="D30" s="267"/>
      <c r="E30" s="332">
        <v>0.21</v>
      </c>
      <c r="F30" s="292">
        <f>H30+NPV(FD,I30:INDEX(I30:DC30,PAL))</f>
        <v>0</v>
      </c>
      <c r="G30" s="279">
        <f>SUMIF($H$5:$DC$5,"&lt;="&amp;PAL,$H30:$DC30)</f>
        <v>0</v>
      </c>
      <c r="H30" s="280">
        <v>0</v>
      </c>
      <c r="I30" s="280">
        <v>0</v>
      </c>
      <c r="J30" s="280">
        <v>0</v>
      </c>
      <c r="K30" s="280">
        <v>0</v>
      </c>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280">
        <v>0</v>
      </c>
      <c r="AN30" s="280">
        <v>0</v>
      </c>
      <c r="AO30" s="280">
        <v>0</v>
      </c>
      <c r="AP30" s="280">
        <v>0</v>
      </c>
      <c r="AQ30" s="280">
        <v>0</v>
      </c>
      <c r="AR30" s="280">
        <v>0</v>
      </c>
      <c r="AS30" s="280">
        <v>0</v>
      </c>
      <c r="AT30" s="280">
        <v>0</v>
      </c>
      <c r="AU30" s="280">
        <v>0</v>
      </c>
      <c r="AV30" s="280">
        <v>0</v>
      </c>
      <c r="AW30" s="280">
        <v>0</v>
      </c>
      <c r="AX30" s="280">
        <v>0</v>
      </c>
      <c r="AY30" s="280">
        <v>0</v>
      </c>
      <c r="AZ30" s="280">
        <v>0</v>
      </c>
      <c r="BA30" s="280">
        <v>0</v>
      </c>
      <c r="BB30" s="280">
        <v>0</v>
      </c>
      <c r="BC30" s="280">
        <v>0</v>
      </c>
      <c r="BD30" s="280">
        <v>0</v>
      </c>
      <c r="BE30" s="280">
        <v>0</v>
      </c>
      <c r="BF30" s="280">
        <v>0</v>
      </c>
      <c r="BG30" s="280">
        <v>0</v>
      </c>
      <c r="BH30" s="280">
        <v>0</v>
      </c>
      <c r="BI30" s="280">
        <v>0</v>
      </c>
      <c r="BJ30" s="280">
        <v>0</v>
      </c>
      <c r="BK30" s="280">
        <v>0</v>
      </c>
      <c r="BL30" s="280">
        <v>0</v>
      </c>
      <c r="BM30" s="280">
        <v>0</v>
      </c>
      <c r="BN30" s="280">
        <v>0</v>
      </c>
      <c r="BO30" s="280">
        <v>0</v>
      </c>
      <c r="BP30" s="280">
        <v>0</v>
      </c>
      <c r="BQ30" s="280">
        <v>0</v>
      </c>
      <c r="BR30" s="280">
        <v>0</v>
      </c>
      <c r="BS30" s="280">
        <v>0</v>
      </c>
      <c r="BT30" s="280">
        <v>0</v>
      </c>
      <c r="BU30" s="280">
        <v>0</v>
      </c>
      <c r="BV30" s="280">
        <v>0</v>
      </c>
      <c r="BW30" s="280">
        <v>0</v>
      </c>
      <c r="BX30" s="280">
        <v>0</v>
      </c>
      <c r="BY30" s="280">
        <v>0</v>
      </c>
      <c r="BZ30" s="280">
        <v>0</v>
      </c>
      <c r="CA30" s="280">
        <v>0</v>
      </c>
      <c r="CB30" s="280">
        <v>0</v>
      </c>
      <c r="CC30" s="280">
        <v>0</v>
      </c>
      <c r="CD30" s="280">
        <v>0</v>
      </c>
      <c r="CE30" s="280">
        <v>0</v>
      </c>
      <c r="CF30" s="280">
        <v>0</v>
      </c>
      <c r="CG30" s="280">
        <v>0</v>
      </c>
      <c r="CH30" s="280">
        <v>0</v>
      </c>
      <c r="CI30" s="280">
        <v>0</v>
      </c>
      <c r="CJ30" s="280">
        <v>0</v>
      </c>
      <c r="CK30" s="280">
        <v>0</v>
      </c>
      <c r="CL30" s="280">
        <v>0</v>
      </c>
      <c r="CM30" s="280">
        <v>0</v>
      </c>
      <c r="CN30" s="280">
        <v>0</v>
      </c>
      <c r="CO30" s="280">
        <v>0</v>
      </c>
      <c r="CP30" s="280">
        <v>0</v>
      </c>
      <c r="CQ30" s="280">
        <v>0</v>
      </c>
      <c r="CR30" s="280">
        <v>0</v>
      </c>
      <c r="CS30" s="280">
        <v>0</v>
      </c>
      <c r="CT30" s="280">
        <v>0</v>
      </c>
      <c r="CU30" s="280">
        <v>0</v>
      </c>
      <c r="CV30" s="280">
        <v>0</v>
      </c>
      <c r="CW30" s="280">
        <v>0</v>
      </c>
      <c r="CX30" s="280">
        <v>0</v>
      </c>
      <c r="CY30" s="280">
        <v>0</v>
      </c>
      <c r="CZ30" s="280">
        <v>0</v>
      </c>
      <c r="DA30" s="280">
        <v>0</v>
      </c>
      <c r="DB30" s="280">
        <v>0</v>
      </c>
      <c r="DC30" s="280">
        <v>0</v>
      </c>
      <c r="DE30" s="71">
        <f t="shared" si="21"/>
        <v>0</v>
      </c>
      <c r="DF30" s="71">
        <f t="shared" si="17"/>
        <v>0</v>
      </c>
      <c r="DG30" s="261">
        <f t="shared" si="20"/>
        <v>21</v>
      </c>
      <c r="DH30" s="278">
        <v>0</v>
      </c>
    </row>
    <row r="31" spans="1:112" ht="14.4">
      <c r="A31" s="210">
        <v>19</v>
      </c>
      <c r="B31" s="262" t="str">
        <f>$B$22&amp;"9."</f>
        <v>D.2.9.</v>
      </c>
      <c r="C31" s="267" t="s">
        <v>155</v>
      </c>
      <c r="D31" s="267"/>
      <c r="E31" s="332">
        <v>0.21</v>
      </c>
      <c r="F31" s="292">
        <f>H31+NPV(FD,I31:INDEX(I31:DC31,PAL))</f>
        <v>0</v>
      </c>
      <c r="G31" s="279">
        <f>SUMIF($H$5:$DC$5,"&lt;="&amp;PAL,$H31:$DC31)</f>
        <v>0</v>
      </c>
      <c r="H31" s="276">
        <v>0</v>
      </c>
      <c r="I31" s="276">
        <v>0</v>
      </c>
      <c r="J31" s="276">
        <v>0</v>
      </c>
      <c r="K31" s="276">
        <v>0</v>
      </c>
      <c r="L31" s="276">
        <v>0</v>
      </c>
      <c r="M31" s="276">
        <v>0</v>
      </c>
      <c r="N31" s="276">
        <v>0</v>
      </c>
      <c r="O31" s="276">
        <v>0</v>
      </c>
      <c r="P31" s="276">
        <v>0</v>
      </c>
      <c r="Q31" s="276">
        <v>0</v>
      </c>
      <c r="R31" s="276">
        <v>0</v>
      </c>
      <c r="S31" s="277">
        <v>0</v>
      </c>
      <c r="T31" s="277">
        <v>0</v>
      </c>
      <c r="U31" s="277">
        <v>0</v>
      </c>
      <c r="V31" s="277">
        <v>0</v>
      </c>
      <c r="W31" s="277">
        <v>0</v>
      </c>
      <c r="X31" s="277">
        <v>0</v>
      </c>
      <c r="Y31" s="277">
        <v>0</v>
      </c>
      <c r="Z31" s="277">
        <v>0</v>
      </c>
      <c r="AA31" s="277">
        <v>0</v>
      </c>
      <c r="AB31" s="277">
        <v>0</v>
      </c>
      <c r="AC31" s="277">
        <v>0</v>
      </c>
      <c r="AD31" s="277">
        <v>0</v>
      </c>
      <c r="AE31" s="277">
        <v>0</v>
      </c>
      <c r="AF31" s="277">
        <v>0</v>
      </c>
      <c r="AG31" s="277">
        <v>0</v>
      </c>
      <c r="AH31" s="277">
        <v>0</v>
      </c>
      <c r="AI31" s="277">
        <v>0</v>
      </c>
      <c r="AJ31" s="277">
        <v>0</v>
      </c>
      <c r="AK31" s="277">
        <v>0</v>
      </c>
      <c r="AL31" s="277">
        <v>0</v>
      </c>
      <c r="AM31" s="277">
        <v>0</v>
      </c>
      <c r="AN31" s="277">
        <v>0</v>
      </c>
      <c r="AO31" s="277">
        <v>0</v>
      </c>
      <c r="AP31" s="277">
        <v>0</v>
      </c>
      <c r="AQ31" s="277">
        <v>0</v>
      </c>
      <c r="AR31" s="277">
        <v>0</v>
      </c>
      <c r="AS31" s="277">
        <v>0</v>
      </c>
      <c r="AT31" s="277">
        <v>0</v>
      </c>
      <c r="AU31" s="277">
        <v>0</v>
      </c>
      <c r="AV31" s="277">
        <v>0</v>
      </c>
      <c r="AW31" s="277">
        <v>0</v>
      </c>
      <c r="AX31" s="277">
        <v>0</v>
      </c>
      <c r="AY31" s="277">
        <v>0</v>
      </c>
      <c r="AZ31" s="277">
        <v>0</v>
      </c>
      <c r="BA31" s="277">
        <v>0</v>
      </c>
      <c r="BB31" s="277">
        <v>0</v>
      </c>
      <c r="BC31" s="277">
        <v>0</v>
      </c>
      <c r="BD31" s="277">
        <v>0</v>
      </c>
      <c r="BE31" s="277">
        <v>0</v>
      </c>
      <c r="BF31" s="277">
        <v>0</v>
      </c>
      <c r="BG31" s="277">
        <v>0</v>
      </c>
      <c r="BH31" s="277">
        <v>0</v>
      </c>
      <c r="BI31" s="277">
        <v>0</v>
      </c>
      <c r="BJ31" s="277">
        <v>0</v>
      </c>
      <c r="BK31" s="277">
        <v>0</v>
      </c>
      <c r="BL31" s="277">
        <v>0</v>
      </c>
      <c r="BM31" s="277">
        <v>0</v>
      </c>
      <c r="BN31" s="277">
        <v>0</v>
      </c>
      <c r="BO31" s="277">
        <v>0</v>
      </c>
      <c r="BP31" s="277">
        <v>0</v>
      </c>
      <c r="BQ31" s="277">
        <v>0</v>
      </c>
      <c r="BR31" s="277">
        <v>0</v>
      </c>
      <c r="BS31" s="277">
        <v>0</v>
      </c>
      <c r="BT31" s="277">
        <v>0</v>
      </c>
      <c r="BU31" s="277">
        <v>0</v>
      </c>
      <c r="BV31" s="277">
        <v>0</v>
      </c>
      <c r="BW31" s="277">
        <v>0</v>
      </c>
      <c r="BX31" s="277">
        <v>0</v>
      </c>
      <c r="BY31" s="277">
        <v>0</v>
      </c>
      <c r="BZ31" s="277">
        <v>0</v>
      </c>
      <c r="CA31" s="277">
        <v>0</v>
      </c>
      <c r="CB31" s="277">
        <v>0</v>
      </c>
      <c r="CC31" s="277">
        <v>0</v>
      </c>
      <c r="CD31" s="277">
        <v>0</v>
      </c>
      <c r="CE31" s="277">
        <v>0</v>
      </c>
      <c r="CF31" s="277">
        <v>0</v>
      </c>
      <c r="CG31" s="277">
        <v>0</v>
      </c>
      <c r="CH31" s="277">
        <v>0</v>
      </c>
      <c r="CI31" s="277">
        <v>0</v>
      </c>
      <c r="CJ31" s="277">
        <v>0</v>
      </c>
      <c r="CK31" s="277">
        <v>0</v>
      </c>
      <c r="CL31" s="277">
        <v>0</v>
      </c>
      <c r="CM31" s="277">
        <v>0</v>
      </c>
      <c r="CN31" s="277">
        <v>0</v>
      </c>
      <c r="CO31" s="277">
        <v>0</v>
      </c>
      <c r="CP31" s="277">
        <v>0</v>
      </c>
      <c r="CQ31" s="277">
        <v>0</v>
      </c>
      <c r="CR31" s="277">
        <v>0</v>
      </c>
      <c r="CS31" s="277">
        <v>0</v>
      </c>
      <c r="CT31" s="277">
        <v>0</v>
      </c>
      <c r="CU31" s="277">
        <v>0</v>
      </c>
      <c r="CV31" s="277">
        <v>0</v>
      </c>
      <c r="CW31" s="277">
        <v>0</v>
      </c>
      <c r="CX31" s="277">
        <v>0</v>
      </c>
      <c r="CY31" s="277">
        <v>0</v>
      </c>
      <c r="CZ31" s="277">
        <v>0</v>
      </c>
      <c r="DA31" s="277">
        <v>0</v>
      </c>
      <c r="DB31" s="277">
        <v>0</v>
      </c>
      <c r="DC31" s="277">
        <v>0</v>
      </c>
      <c r="DE31" s="71">
        <f t="shared" si="21"/>
        <v>0</v>
      </c>
      <c r="DF31" s="71">
        <f t="shared" si="17"/>
        <v>0</v>
      </c>
      <c r="DG31" s="261">
        <f t="shared" si="20"/>
        <v>21</v>
      </c>
      <c r="DH31" s="278">
        <v>0</v>
      </c>
    </row>
    <row r="32" spans="1:112" ht="14.4">
      <c r="A32" s="210">
        <v>20</v>
      </c>
      <c r="B32" s="262" t="str">
        <f>$B$22&amp;"L."</f>
        <v>D.2.L.</v>
      </c>
      <c r="C32" s="267" t="s">
        <v>16</v>
      </c>
      <c r="D32" s="267"/>
      <c r="E32" s="332">
        <v>0.21</v>
      </c>
      <c r="F32" s="292">
        <f>H32+NPV(FD,I32:INDEX(I32:DC32,PAL))</f>
        <v>0</v>
      </c>
      <c r="G32" s="279">
        <f>SUMIF($H$5:$DC$5,"&lt;="&amp;PAL,$H32:$DC32)</f>
        <v>0</v>
      </c>
      <c r="H32" s="276">
        <v>0</v>
      </c>
      <c r="I32" s="276">
        <v>0</v>
      </c>
      <c r="J32" s="276">
        <v>0</v>
      </c>
      <c r="K32" s="276">
        <v>0</v>
      </c>
      <c r="L32" s="276">
        <v>0</v>
      </c>
      <c r="M32" s="276">
        <v>0</v>
      </c>
      <c r="N32" s="276">
        <v>0</v>
      </c>
      <c r="O32" s="276">
        <v>0</v>
      </c>
      <c r="P32" s="276">
        <v>0</v>
      </c>
      <c r="Q32" s="276">
        <v>0</v>
      </c>
      <c r="R32" s="276">
        <v>0</v>
      </c>
      <c r="S32" s="276">
        <v>0</v>
      </c>
      <c r="T32" s="276">
        <v>0</v>
      </c>
      <c r="U32" s="276">
        <v>0</v>
      </c>
      <c r="V32" s="276">
        <v>0</v>
      </c>
      <c r="W32" s="276">
        <v>0</v>
      </c>
      <c r="X32" s="276">
        <v>0</v>
      </c>
      <c r="Y32" s="276">
        <v>0</v>
      </c>
      <c r="Z32" s="276">
        <v>0</v>
      </c>
      <c r="AA32" s="276">
        <v>0</v>
      </c>
      <c r="AB32" s="277">
        <v>0</v>
      </c>
      <c r="AC32" s="276">
        <v>0</v>
      </c>
      <c r="AD32" s="276">
        <v>0</v>
      </c>
      <c r="AE32" s="276">
        <v>0</v>
      </c>
      <c r="AF32" s="276">
        <v>0</v>
      </c>
      <c r="AG32" s="276">
        <v>0</v>
      </c>
      <c r="AH32" s="276">
        <v>0</v>
      </c>
      <c r="AI32" s="276">
        <v>0</v>
      </c>
      <c r="AJ32" s="276">
        <v>0</v>
      </c>
      <c r="AK32" s="276">
        <v>0</v>
      </c>
      <c r="AL32" s="276">
        <v>0</v>
      </c>
      <c r="AM32" s="276">
        <v>0</v>
      </c>
      <c r="AN32" s="276">
        <v>0</v>
      </c>
      <c r="AO32" s="276">
        <v>0</v>
      </c>
      <c r="AP32" s="276">
        <v>0</v>
      </c>
      <c r="AQ32" s="276">
        <v>0</v>
      </c>
      <c r="AR32" s="276">
        <v>0</v>
      </c>
      <c r="AS32" s="276">
        <v>0</v>
      </c>
      <c r="AT32" s="276">
        <v>0</v>
      </c>
      <c r="AU32" s="276">
        <v>0</v>
      </c>
      <c r="AV32" s="276">
        <v>0</v>
      </c>
      <c r="AW32" s="276">
        <v>0</v>
      </c>
      <c r="AX32" s="276">
        <v>0</v>
      </c>
      <c r="AY32" s="276">
        <v>0</v>
      </c>
      <c r="AZ32" s="276">
        <v>0</v>
      </c>
      <c r="BA32" s="276">
        <v>0</v>
      </c>
      <c r="BB32" s="276">
        <v>0</v>
      </c>
      <c r="BC32" s="276">
        <v>0</v>
      </c>
      <c r="BD32" s="276">
        <v>0</v>
      </c>
      <c r="BE32" s="276">
        <v>0</v>
      </c>
      <c r="BF32" s="276">
        <v>0</v>
      </c>
      <c r="BG32" s="276">
        <v>0</v>
      </c>
      <c r="BH32" s="276">
        <v>0</v>
      </c>
      <c r="BI32" s="276">
        <v>0</v>
      </c>
      <c r="BJ32" s="276">
        <v>0</v>
      </c>
      <c r="BK32" s="276">
        <v>0</v>
      </c>
      <c r="BL32" s="276">
        <v>0</v>
      </c>
      <c r="BM32" s="276">
        <v>0</v>
      </c>
      <c r="BN32" s="276">
        <v>0</v>
      </c>
      <c r="BO32" s="276">
        <v>0</v>
      </c>
      <c r="BP32" s="276">
        <v>0</v>
      </c>
      <c r="BQ32" s="276">
        <v>0</v>
      </c>
      <c r="BR32" s="276">
        <v>0</v>
      </c>
      <c r="BS32" s="276">
        <v>0</v>
      </c>
      <c r="BT32" s="276">
        <v>0</v>
      </c>
      <c r="BU32" s="276">
        <v>0</v>
      </c>
      <c r="BV32" s="276">
        <v>0</v>
      </c>
      <c r="BW32" s="276">
        <v>0</v>
      </c>
      <c r="BX32" s="276">
        <v>0</v>
      </c>
      <c r="BY32" s="276">
        <v>0</v>
      </c>
      <c r="BZ32" s="276">
        <v>0</v>
      </c>
      <c r="CA32" s="276">
        <v>0</v>
      </c>
      <c r="CB32" s="276">
        <v>0</v>
      </c>
      <c r="CC32" s="276">
        <v>0</v>
      </c>
      <c r="CD32" s="276">
        <v>0</v>
      </c>
      <c r="CE32" s="276">
        <v>0</v>
      </c>
      <c r="CF32" s="276">
        <v>0</v>
      </c>
      <c r="CG32" s="276">
        <v>0</v>
      </c>
      <c r="CH32" s="276">
        <v>0</v>
      </c>
      <c r="CI32" s="276">
        <v>0</v>
      </c>
      <c r="CJ32" s="276">
        <v>0</v>
      </c>
      <c r="CK32" s="276">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7">
        <v>0</v>
      </c>
      <c r="DE32" s="71">
        <f t="shared" si="21"/>
        <v>0</v>
      </c>
      <c r="DF32" s="71">
        <f t="shared" si="17"/>
        <v>0</v>
      </c>
      <c r="DG32" s="261">
        <f t="shared" si="20"/>
        <v>21</v>
      </c>
      <c r="DH32" s="261">
        <f>DG32/(100+DG32)</f>
        <v>0.17355371900826447</v>
      </c>
    </row>
    <row r="33" spans="1:112" ht="14.4">
      <c r="A33" s="210">
        <v>21</v>
      </c>
      <c r="B33" s="55" t="s">
        <v>23</v>
      </c>
      <c r="C33" s="268" t="s">
        <v>1</v>
      </c>
      <c r="D33" s="8"/>
      <c r="E33" s="331"/>
      <c r="F33" s="17">
        <f>SUM(F34:F41)+F42</f>
        <v>0</v>
      </c>
      <c r="G33" s="279">
        <f>SUMIF($H$5:$DC$5,"&lt;="&amp;PAL,$H33:$DC33)</f>
        <v>0</v>
      </c>
      <c r="H33" s="17">
        <f>SUM(H34:H41)+H42</f>
        <v>0</v>
      </c>
      <c r="I33" s="17">
        <f t="shared" ref="I33:BT33" si="22">SUM(I34:I41)+I42</f>
        <v>0</v>
      </c>
      <c r="J33" s="17">
        <f t="shared" si="22"/>
        <v>0</v>
      </c>
      <c r="K33" s="17">
        <f t="shared" si="22"/>
        <v>0</v>
      </c>
      <c r="L33" s="17">
        <f t="shared" si="22"/>
        <v>0</v>
      </c>
      <c r="M33" s="17">
        <f t="shared" si="22"/>
        <v>0</v>
      </c>
      <c r="N33" s="17">
        <f t="shared" si="22"/>
        <v>0</v>
      </c>
      <c r="O33" s="17">
        <f t="shared" si="22"/>
        <v>0</v>
      </c>
      <c r="P33" s="17">
        <f t="shared" si="22"/>
        <v>0</v>
      </c>
      <c r="Q33" s="17">
        <f t="shared" si="22"/>
        <v>0</v>
      </c>
      <c r="R33" s="17">
        <f t="shared" si="22"/>
        <v>0</v>
      </c>
      <c r="S33" s="17">
        <f t="shared" si="22"/>
        <v>0</v>
      </c>
      <c r="T33" s="17">
        <f t="shared" si="22"/>
        <v>0</v>
      </c>
      <c r="U33" s="17">
        <f t="shared" si="22"/>
        <v>0</v>
      </c>
      <c r="V33" s="17">
        <f t="shared" si="22"/>
        <v>0</v>
      </c>
      <c r="W33" s="17">
        <f t="shared" si="22"/>
        <v>0</v>
      </c>
      <c r="X33" s="17">
        <f t="shared" si="22"/>
        <v>0</v>
      </c>
      <c r="Y33" s="17">
        <f t="shared" si="22"/>
        <v>0</v>
      </c>
      <c r="Z33" s="17">
        <f t="shared" si="22"/>
        <v>0</v>
      </c>
      <c r="AA33" s="17">
        <f t="shared" si="22"/>
        <v>0</v>
      </c>
      <c r="AB33" s="17">
        <f t="shared" si="22"/>
        <v>0</v>
      </c>
      <c r="AC33" s="17">
        <f t="shared" si="22"/>
        <v>0</v>
      </c>
      <c r="AD33" s="17">
        <f t="shared" si="22"/>
        <v>0</v>
      </c>
      <c r="AE33" s="17">
        <f t="shared" si="22"/>
        <v>0</v>
      </c>
      <c r="AF33" s="17">
        <f t="shared" si="22"/>
        <v>0</v>
      </c>
      <c r="AG33" s="17">
        <f t="shared" si="22"/>
        <v>0</v>
      </c>
      <c r="AH33" s="17">
        <f t="shared" si="22"/>
        <v>0</v>
      </c>
      <c r="AI33" s="17">
        <f t="shared" si="22"/>
        <v>0</v>
      </c>
      <c r="AJ33" s="17">
        <f t="shared" si="22"/>
        <v>0</v>
      </c>
      <c r="AK33" s="17">
        <f t="shared" si="22"/>
        <v>0</v>
      </c>
      <c r="AL33" s="17">
        <f t="shared" si="22"/>
        <v>0</v>
      </c>
      <c r="AM33" s="17">
        <f t="shared" si="22"/>
        <v>0</v>
      </c>
      <c r="AN33" s="17">
        <f t="shared" si="22"/>
        <v>0</v>
      </c>
      <c r="AO33" s="17">
        <f t="shared" si="22"/>
        <v>0</v>
      </c>
      <c r="AP33" s="17">
        <f t="shared" si="22"/>
        <v>0</v>
      </c>
      <c r="AQ33" s="17">
        <f t="shared" si="22"/>
        <v>0</v>
      </c>
      <c r="AR33" s="17">
        <f t="shared" si="22"/>
        <v>0</v>
      </c>
      <c r="AS33" s="17">
        <f t="shared" si="22"/>
        <v>0</v>
      </c>
      <c r="AT33" s="17">
        <f t="shared" si="22"/>
        <v>0</v>
      </c>
      <c r="AU33" s="17">
        <f t="shared" si="22"/>
        <v>0</v>
      </c>
      <c r="AV33" s="17">
        <f t="shared" si="22"/>
        <v>0</v>
      </c>
      <c r="AW33" s="17">
        <f t="shared" si="22"/>
        <v>0</v>
      </c>
      <c r="AX33" s="17">
        <f t="shared" si="22"/>
        <v>0</v>
      </c>
      <c r="AY33" s="17">
        <f t="shared" si="22"/>
        <v>0</v>
      </c>
      <c r="AZ33" s="17">
        <f t="shared" si="22"/>
        <v>0</v>
      </c>
      <c r="BA33" s="17">
        <f t="shared" si="22"/>
        <v>0</v>
      </c>
      <c r="BB33" s="17">
        <f t="shared" si="22"/>
        <v>0</v>
      </c>
      <c r="BC33" s="17">
        <f t="shared" si="22"/>
        <v>0</v>
      </c>
      <c r="BD33" s="17">
        <f t="shared" si="22"/>
        <v>0</v>
      </c>
      <c r="BE33" s="17">
        <f t="shared" si="22"/>
        <v>0</v>
      </c>
      <c r="BF33" s="17">
        <f t="shared" si="22"/>
        <v>0</v>
      </c>
      <c r="BG33" s="17">
        <f t="shared" si="22"/>
        <v>0</v>
      </c>
      <c r="BH33" s="17">
        <f t="shared" si="22"/>
        <v>0</v>
      </c>
      <c r="BI33" s="17">
        <f t="shared" si="22"/>
        <v>0</v>
      </c>
      <c r="BJ33" s="17">
        <f t="shared" si="22"/>
        <v>0</v>
      </c>
      <c r="BK33" s="17">
        <f t="shared" si="22"/>
        <v>0</v>
      </c>
      <c r="BL33" s="17">
        <f t="shared" si="22"/>
        <v>0</v>
      </c>
      <c r="BM33" s="17">
        <f t="shared" si="22"/>
        <v>0</v>
      </c>
      <c r="BN33" s="17">
        <f t="shared" si="22"/>
        <v>0</v>
      </c>
      <c r="BO33" s="17">
        <f t="shared" si="22"/>
        <v>0</v>
      </c>
      <c r="BP33" s="17">
        <f t="shared" si="22"/>
        <v>0</v>
      </c>
      <c r="BQ33" s="17">
        <f t="shared" si="22"/>
        <v>0</v>
      </c>
      <c r="BR33" s="17">
        <f t="shared" si="22"/>
        <v>0</v>
      </c>
      <c r="BS33" s="17">
        <f t="shared" si="22"/>
        <v>0</v>
      </c>
      <c r="BT33" s="17">
        <f t="shared" si="22"/>
        <v>0</v>
      </c>
      <c r="BU33" s="17">
        <f t="shared" ref="BU33:DC33" si="23">SUM(BU34:BU41)+BU42</f>
        <v>0</v>
      </c>
      <c r="BV33" s="17">
        <f t="shared" si="23"/>
        <v>0</v>
      </c>
      <c r="BW33" s="17">
        <f t="shared" si="23"/>
        <v>0</v>
      </c>
      <c r="BX33" s="17">
        <f t="shared" si="23"/>
        <v>0</v>
      </c>
      <c r="BY33" s="17">
        <f t="shared" si="23"/>
        <v>0</v>
      </c>
      <c r="BZ33" s="17">
        <f t="shared" si="23"/>
        <v>0</v>
      </c>
      <c r="CA33" s="17">
        <f t="shared" si="23"/>
        <v>0</v>
      </c>
      <c r="CB33" s="17">
        <f t="shared" si="23"/>
        <v>0</v>
      </c>
      <c r="CC33" s="17">
        <f t="shared" si="23"/>
        <v>0</v>
      </c>
      <c r="CD33" s="17">
        <f t="shared" si="23"/>
        <v>0</v>
      </c>
      <c r="CE33" s="17">
        <f t="shared" si="23"/>
        <v>0</v>
      </c>
      <c r="CF33" s="17">
        <f t="shared" si="23"/>
        <v>0</v>
      </c>
      <c r="CG33" s="17">
        <f t="shared" si="23"/>
        <v>0</v>
      </c>
      <c r="CH33" s="17">
        <f t="shared" si="23"/>
        <v>0</v>
      </c>
      <c r="CI33" s="17">
        <f t="shared" si="23"/>
        <v>0</v>
      </c>
      <c r="CJ33" s="17">
        <f t="shared" si="23"/>
        <v>0</v>
      </c>
      <c r="CK33" s="17">
        <f t="shared" si="23"/>
        <v>0</v>
      </c>
      <c r="CL33" s="17">
        <f t="shared" si="23"/>
        <v>0</v>
      </c>
      <c r="CM33" s="17">
        <f t="shared" si="23"/>
        <v>0</v>
      </c>
      <c r="CN33" s="17">
        <f t="shared" si="23"/>
        <v>0</v>
      </c>
      <c r="CO33" s="17">
        <f t="shared" si="23"/>
        <v>0</v>
      </c>
      <c r="CP33" s="17">
        <f t="shared" si="23"/>
        <v>0</v>
      </c>
      <c r="CQ33" s="17">
        <f t="shared" si="23"/>
        <v>0</v>
      </c>
      <c r="CR33" s="17">
        <f t="shared" si="23"/>
        <v>0</v>
      </c>
      <c r="CS33" s="17">
        <f t="shared" si="23"/>
        <v>0</v>
      </c>
      <c r="CT33" s="17">
        <f t="shared" si="23"/>
        <v>0</v>
      </c>
      <c r="CU33" s="17">
        <f t="shared" si="23"/>
        <v>0</v>
      </c>
      <c r="CV33" s="17">
        <f t="shared" si="23"/>
        <v>0</v>
      </c>
      <c r="CW33" s="17">
        <f t="shared" si="23"/>
        <v>0</v>
      </c>
      <c r="CX33" s="17">
        <f t="shared" si="23"/>
        <v>0</v>
      </c>
      <c r="CY33" s="17">
        <f t="shared" si="23"/>
        <v>0</v>
      </c>
      <c r="CZ33" s="17">
        <f t="shared" si="23"/>
        <v>0</v>
      </c>
      <c r="DA33" s="17">
        <f t="shared" si="23"/>
        <v>0</v>
      </c>
      <c r="DB33" s="17">
        <f t="shared" si="23"/>
        <v>0</v>
      </c>
      <c r="DC33" s="17">
        <f t="shared" si="23"/>
        <v>0</v>
      </c>
      <c r="DF33" s="71">
        <f t="shared" si="17"/>
        <v>0</v>
      </c>
    </row>
    <row r="34" spans="1:112" ht="14.4">
      <c r="A34" s="210">
        <v>22</v>
      </c>
      <c r="B34" s="262" t="str">
        <f>$B$33&amp;"1."</f>
        <v>D.3.1.</v>
      </c>
      <c r="C34" s="274" t="s">
        <v>42</v>
      </c>
      <c r="D34" s="12"/>
      <c r="E34" s="332">
        <v>0.21</v>
      </c>
      <c r="F34" s="292">
        <f>H34+NPV(FD,I34:INDEX(I34:DC34,PAL))</f>
        <v>0</v>
      </c>
      <c r="G34" s="279">
        <f>SUMIF($H$5:$DC$5,"&lt;="&amp;PAL,$H34:$DC34)</f>
        <v>0</v>
      </c>
      <c r="H34" s="280">
        <v>0</v>
      </c>
      <c r="I34" s="280">
        <v>0</v>
      </c>
      <c r="J34" s="280">
        <v>0</v>
      </c>
      <c r="K34" s="280">
        <v>0</v>
      </c>
      <c r="L34" s="280">
        <v>0</v>
      </c>
      <c r="M34" s="280">
        <v>0</v>
      </c>
      <c r="N34" s="280">
        <v>0</v>
      </c>
      <c r="O34" s="280">
        <v>0</v>
      </c>
      <c r="P34" s="280">
        <v>0</v>
      </c>
      <c r="Q34" s="280">
        <v>0</v>
      </c>
      <c r="R34" s="280">
        <v>0</v>
      </c>
      <c r="S34" s="280">
        <v>0</v>
      </c>
      <c r="T34" s="280">
        <v>0</v>
      </c>
      <c r="U34" s="280">
        <v>0</v>
      </c>
      <c r="V34" s="280">
        <v>0</v>
      </c>
      <c r="W34" s="280">
        <v>0</v>
      </c>
      <c r="X34" s="280">
        <v>0</v>
      </c>
      <c r="Y34" s="280">
        <v>0</v>
      </c>
      <c r="Z34" s="280">
        <v>0</v>
      </c>
      <c r="AA34" s="280">
        <v>0</v>
      </c>
      <c r="AB34" s="280">
        <v>0</v>
      </c>
      <c r="AC34" s="280">
        <v>0</v>
      </c>
      <c r="AD34" s="280">
        <v>0</v>
      </c>
      <c r="AE34" s="280">
        <v>0</v>
      </c>
      <c r="AF34" s="280">
        <v>0</v>
      </c>
      <c r="AG34" s="280">
        <v>0</v>
      </c>
      <c r="AH34" s="280">
        <v>0</v>
      </c>
      <c r="AI34" s="280">
        <v>0</v>
      </c>
      <c r="AJ34" s="280">
        <v>0</v>
      </c>
      <c r="AK34" s="280">
        <v>0</v>
      </c>
      <c r="AL34" s="280">
        <v>0</v>
      </c>
      <c r="AM34" s="280">
        <v>0</v>
      </c>
      <c r="AN34" s="280">
        <v>0</v>
      </c>
      <c r="AO34" s="280">
        <v>0</v>
      </c>
      <c r="AP34" s="280">
        <v>0</v>
      </c>
      <c r="AQ34" s="280">
        <v>0</v>
      </c>
      <c r="AR34" s="280">
        <v>0</v>
      </c>
      <c r="AS34" s="280">
        <v>0</v>
      </c>
      <c r="AT34" s="280">
        <v>0</v>
      </c>
      <c r="AU34" s="280">
        <v>0</v>
      </c>
      <c r="AV34" s="280">
        <v>0</v>
      </c>
      <c r="AW34" s="280">
        <v>0</v>
      </c>
      <c r="AX34" s="280">
        <v>0</v>
      </c>
      <c r="AY34" s="280">
        <v>0</v>
      </c>
      <c r="AZ34" s="280">
        <v>0</v>
      </c>
      <c r="BA34" s="280">
        <v>0</v>
      </c>
      <c r="BB34" s="280">
        <v>0</v>
      </c>
      <c r="BC34" s="280">
        <v>0</v>
      </c>
      <c r="BD34" s="280">
        <v>0</v>
      </c>
      <c r="BE34" s="280">
        <v>0</v>
      </c>
      <c r="BF34" s="280">
        <v>0</v>
      </c>
      <c r="BG34" s="280">
        <v>0</v>
      </c>
      <c r="BH34" s="280">
        <v>0</v>
      </c>
      <c r="BI34" s="280">
        <v>0</v>
      </c>
      <c r="BJ34" s="280">
        <v>0</v>
      </c>
      <c r="BK34" s="280">
        <v>0</v>
      </c>
      <c r="BL34" s="280">
        <v>0</v>
      </c>
      <c r="BM34" s="280">
        <v>0</v>
      </c>
      <c r="BN34" s="280">
        <v>0</v>
      </c>
      <c r="BO34" s="280">
        <v>0</v>
      </c>
      <c r="BP34" s="280">
        <v>0</v>
      </c>
      <c r="BQ34" s="280">
        <v>0</v>
      </c>
      <c r="BR34" s="280">
        <v>0</v>
      </c>
      <c r="BS34" s="280">
        <v>0</v>
      </c>
      <c r="BT34" s="280">
        <v>0</v>
      </c>
      <c r="BU34" s="280">
        <v>0</v>
      </c>
      <c r="BV34" s="280">
        <v>0</v>
      </c>
      <c r="BW34" s="280">
        <v>0</v>
      </c>
      <c r="BX34" s="280">
        <v>0</v>
      </c>
      <c r="BY34" s="280">
        <v>0</v>
      </c>
      <c r="BZ34" s="280">
        <v>0</v>
      </c>
      <c r="CA34" s="280">
        <v>0</v>
      </c>
      <c r="CB34" s="280">
        <v>0</v>
      </c>
      <c r="CC34" s="280">
        <v>0</v>
      </c>
      <c r="CD34" s="280">
        <v>0</v>
      </c>
      <c r="CE34" s="280">
        <v>0</v>
      </c>
      <c r="CF34" s="280">
        <v>0</v>
      </c>
      <c r="CG34" s="280">
        <v>0</v>
      </c>
      <c r="CH34" s="280">
        <v>0</v>
      </c>
      <c r="CI34" s="280">
        <v>0</v>
      </c>
      <c r="CJ34" s="280">
        <v>0</v>
      </c>
      <c r="CK34" s="280">
        <v>0</v>
      </c>
      <c r="CL34" s="280">
        <v>0</v>
      </c>
      <c r="CM34" s="280">
        <v>0</v>
      </c>
      <c r="CN34" s="280">
        <v>0</v>
      </c>
      <c r="CO34" s="280">
        <v>0</v>
      </c>
      <c r="CP34" s="280">
        <v>0</v>
      </c>
      <c r="CQ34" s="280">
        <v>0</v>
      </c>
      <c r="CR34" s="280">
        <v>0</v>
      </c>
      <c r="CS34" s="280">
        <v>0</v>
      </c>
      <c r="CT34" s="280">
        <v>0</v>
      </c>
      <c r="CU34" s="280">
        <v>0</v>
      </c>
      <c r="CV34" s="280">
        <v>0</v>
      </c>
      <c r="CW34" s="280">
        <v>0</v>
      </c>
      <c r="CX34" s="280">
        <v>0</v>
      </c>
      <c r="CY34" s="280">
        <v>0</v>
      </c>
      <c r="CZ34" s="280">
        <v>0</v>
      </c>
      <c r="DA34" s="280">
        <v>0</v>
      </c>
      <c r="DB34" s="280">
        <v>0</v>
      </c>
      <c r="DC34" s="280">
        <v>0</v>
      </c>
      <c r="DE34" s="71">
        <f>COUNTBLANK(H34:DC34)</f>
        <v>0</v>
      </c>
      <c r="DF34" s="71">
        <f t="shared" si="17"/>
        <v>0</v>
      </c>
      <c r="DG34" s="261">
        <f t="shared" ref="DG34:DG43" si="24">IF(ISNUMBER(E34),E34*100,0)</f>
        <v>21</v>
      </c>
      <c r="DH34" s="278">
        <v>0</v>
      </c>
    </row>
    <row r="35" spans="1:112" ht="14.4">
      <c r="A35" s="210">
        <v>23</v>
      </c>
      <c r="B35" s="262" t="str">
        <f>$B$33&amp;"2."</f>
        <v>D.3.2.</v>
      </c>
      <c r="C35" s="274" t="s">
        <v>42</v>
      </c>
      <c r="D35" s="12"/>
      <c r="E35" s="332">
        <v>0.21</v>
      </c>
      <c r="F35" s="292">
        <f>H35+NPV(FD,I35:INDEX(I35:DC35,PAL))</f>
        <v>0</v>
      </c>
      <c r="G35" s="279">
        <f>SUMIF($H$5:$DC$5,"&lt;="&amp;PAL,$H35:$DC35)</f>
        <v>0</v>
      </c>
      <c r="H35" s="280">
        <v>0</v>
      </c>
      <c r="I35" s="280">
        <v>0</v>
      </c>
      <c r="J35" s="280">
        <v>0</v>
      </c>
      <c r="K35" s="280">
        <v>0</v>
      </c>
      <c r="L35" s="280">
        <v>0</v>
      </c>
      <c r="M35" s="280">
        <v>0</v>
      </c>
      <c r="N35" s="280">
        <v>0</v>
      </c>
      <c r="O35" s="280">
        <v>0</v>
      </c>
      <c r="P35" s="280">
        <v>0</v>
      </c>
      <c r="Q35" s="280">
        <v>0</v>
      </c>
      <c r="R35" s="280">
        <v>0</v>
      </c>
      <c r="S35" s="280">
        <v>0</v>
      </c>
      <c r="T35" s="280">
        <v>0</v>
      </c>
      <c r="U35" s="280">
        <v>0</v>
      </c>
      <c r="V35" s="280">
        <v>0</v>
      </c>
      <c r="W35" s="280">
        <v>0</v>
      </c>
      <c r="X35" s="280">
        <v>0</v>
      </c>
      <c r="Y35" s="280">
        <v>0</v>
      </c>
      <c r="Z35" s="280">
        <v>0</v>
      </c>
      <c r="AA35" s="280">
        <v>0</v>
      </c>
      <c r="AB35" s="280">
        <v>0</v>
      </c>
      <c r="AC35" s="280">
        <v>0</v>
      </c>
      <c r="AD35" s="280">
        <v>0</v>
      </c>
      <c r="AE35" s="280">
        <v>0</v>
      </c>
      <c r="AF35" s="280">
        <v>0</v>
      </c>
      <c r="AG35" s="280">
        <v>0</v>
      </c>
      <c r="AH35" s="280">
        <v>0</v>
      </c>
      <c r="AI35" s="280">
        <v>0</v>
      </c>
      <c r="AJ35" s="280">
        <v>0</v>
      </c>
      <c r="AK35" s="280">
        <v>0</v>
      </c>
      <c r="AL35" s="280">
        <v>0</v>
      </c>
      <c r="AM35" s="280">
        <v>0</v>
      </c>
      <c r="AN35" s="280">
        <v>0</v>
      </c>
      <c r="AO35" s="280">
        <v>0</v>
      </c>
      <c r="AP35" s="280">
        <v>0</v>
      </c>
      <c r="AQ35" s="280">
        <v>0</v>
      </c>
      <c r="AR35" s="280">
        <v>0</v>
      </c>
      <c r="AS35" s="280">
        <v>0</v>
      </c>
      <c r="AT35" s="280">
        <v>0</v>
      </c>
      <c r="AU35" s="280">
        <v>0</v>
      </c>
      <c r="AV35" s="280">
        <v>0</v>
      </c>
      <c r="AW35" s="280">
        <v>0</v>
      </c>
      <c r="AX35" s="280">
        <v>0</v>
      </c>
      <c r="AY35" s="280">
        <v>0</v>
      </c>
      <c r="AZ35" s="280">
        <v>0</v>
      </c>
      <c r="BA35" s="280">
        <v>0</v>
      </c>
      <c r="BB35" s="280">
        <v>0</v>
      </c>
      <c r="BC35" s="280">
        <v>0</v>
      </c>
      <c r="BD35" s="280">
        <v>0</v>
      </c>
      <c r="BE35" s="280">
        <v>0</v>
      </c>
      <c r="BF35" s="280">
        <v>0</v>
      </c>
      <c r="BG35" s="280">
        <v>0</v>
      </c>
      <c r="BH35" s="280">
        <v>0</v>
      </c>
      <c r="BI35" s="280">
        <v>0</v>
      </c>
      <c r="BJ35" s="280">
        <v>0</v>
      </c>
      <c r="BK35" s="280">
        <v>0</v>
      </c>
      <c r="BL35" s="280">
        <v>0</v>
      </c>
      <c r="BM35" s="280">
        <v>0</v>
      </c>
      <c r="BN35" s="280">
        <v>0</v>
      </c>
      <c r="BO35" s="280">
        <v>0</v>
      </c>
      <c r="BP35" s="280">
        <v>0</v>
      </c>
      <c r="BQ35" s="280">
        <v>0</v>
      </c>
      <c r="BR35" s="280">
        <v>0</v>
      </c>
      <c r="BS35" s="280">
        <v>0</v>
      </c>
      <c r="BT35" s="280">
        <v>0</v>
      </c>
      <c r="BU35" s="280">
        <v>0</v>
      </c>
      <c r="BV35" s="280">
        <v>0</v>
      </c>
      <c r="BW35" s="280">
        <v>0</v>
      </c>
      <c r="BX35" s="280">
        <v>0</v>
      </c>
      <c r="BY35" s="280">
        <v>0</v>
      </c>
      <c r="BZ35" s="280">
        <v>0</v>
      </c>
      <c r="CA35" s="280">
        <v>0</v>
      </c>
      <c r="CB35" s="280">
        <v>0</v>
      </c>
      <c r="CC35" s="280">
        <v>0</v>
      </c>
      <c r="CD35" s="280">
        <v>0</v>
      </c>
      <c r="CE35" s="280">
        <v>0</v>
      </c>
      <c r="CF35" s="280">
        <v>0</v>
      </c>
      <c r="CG35" s="280">
        <v>0</v>
      </c>
      <c r="CH35" s="280">
        <v>0</v>
      </c>
      <c r="CI35" s="280">
        <v>0</v>
      </c>
      <c r="CJ35" s="280">
        <v>0</v>
      </c>
      <c r="CK35" s="280">
        <v>0</v>
      </c>
      <c r="CL35" s="280">
        <v>0</v>
      </c>
      <c r="CM35" s="280">
        <v>0</v>
      </c>
      <c r="CN35" s="280">
        <v>0</v>
      </c>
      <c r="CO35" s="280">
        <v>0</v>
      </c>
      <c r="CP35" s="280">
        <v>0</v>
      </c>
      <c r="CQ35" s="280">
        <v>0</v>
      </c>
      <c r="CR35" s="280">
        <v>0</v>
      </c>
      <c r="CS35" s="280">
        <v>0</v>
      </c>
      <c r="CT35" s="280">
        <v>0</v>
      </c>
      <c r="CU35" s="280">
        <v>0</v>
      </c>
      <c r="CV35" s="280">
        <v>0</v>
      </c>
      <c r="CW35" s="280">
        <v>0</v>
      </c>
      <c r="CX35" s="280">
        <v>0</v>
      </c>
      <c r="CY35" s="280">
        <v>0</v>
      </c>
      <c r="CZ35" s="280">
        <v>0</v>
      </c>
      <c r="DA35" s="280">
        <v>0</v>
      </c>
      <c r="DB35" s="280">
        <v>0</v>
      </c>
      <c r="DC35" s="280">
        <v>0</v>
      </c>
      <c r="DE35" s="71">
        <f t="shared" ref="DE35:DE43" si="25">COUNTBLANK(H35:DC35)</f>
        <v>0</v>
      </c>
      <c r="DF35" s="71">
        <f t="shared" si="17"/>
        <v>0</v>
      </c>
      <c r="DG35" s="261">
        <f t="shared" si="24"/>
        <v>21</v>
      </c>
      <c r="DH35" s="278">
        <v>0</v>
      </c>
    </row>
    <row r="36" spans="1:112" ht="14.4">
      <c r="A36" s="210">
        <v>24</v>
      </c>
      <c r="B36" s="262" t="str">
        <f>$B$33&amp;"3."</f>
        <v>D.3.3.</v>
      </c>
      <c r="C36" s="274" t="s">
        <v>42</v>
      </c>
      <c r="D36" s="12"/>
      <c r="E36" s="332">
        <v>0.21</v>
      </c>
      <c r="F36" s="292">
        <f>H36+NPV(FD,I36:INDEX(I36:DC36,PAL))</f>
        <v>0</v>
      </c>
      <c r="G36" s="279">
        <f>SUMIF($H$5:$DC$5,"&lt;="&amp;PAL,$H36:$DC36)</f>
        <v>0</v>
      </c>
      <c r="H36" s="280">
        <v>0</v>
      </c>
      <c r="I36" s="280">
        <v>0</v>
      </c>
      <c r="J36" s="280">
        <v>0</v>
      </c>
      <c r="K36" s="280">
        <v>0</v>
      </c>
      <c r="L36" s="280">
        <v>0</v>
      </c>
      <c r="M36" s="280">
        <v>0</v>
      </c>
      <c r="N36" s="280">
        <v>0</v>
      </c>
      <c r="O36" s="280">
        <v>0</v>
      </c>
      <c r="P36" s="280">
        <v>0</v>
      </c>
      <c r="Q36" s="280">
        <v>0</v>
      </c>
      <c r="R36" s="280">
        <v>0</v>
      </c>
      <c r="S36" s="280">
        <v>0</v>
      </c>
      <c r="T36" s="280">
        <v>0</v>
      </c>
      <c r="U36" s="280">
        <v>0</v>
      </c>
      <c r="V36" s="280">
        <v>0</v>
      </c>
      <c r="W36" s="280">
        <v>0</v>
      </c>
      <c r="X36" s="280">
        <v>0</v>
      </c>
      <c r="Y36" s="280">
        <v>0</v>
      </c>
      <c r="Z36" s="280">
        <v>0</v>
      </c>
      <c r="AA36" s="280">
        <v>0</v>
      </c>
      <c r="AB36" s="280">
        <v>0</v>
      </c>
      <c r="AC36" s="280">
        <v>0</v>
      </c>
      <c r="AD36" s="280">
        <v>0</v>
      </c>
      <c r="AE36" s="280">
        <v>0</v>
      </c>
      <c r="AF36" s="280">
        <v>0</v>
      </c>
      <c r="AG36" s="280">
        <v>0</v>
      </c>
      <c r="AH36" s="280">
        <v>0</v>
      </c>
      <c r="AI36" s="280">
        <v>0</v>
      </c>
      <c r="AJ36" s="280">
        <v>0</v>
      </c>
      <c r="AK36" s="280">
        <v>0</v>
      </c>
      <c r="AL36" s="280">
        <v>0</v>
      </c>
      <c r="AM36" s="280">
        <v>0</v>
      </c>
      <c r="AN36" s="280">
        <v>0</v>
      </c>
      <c r="AO36" s="280">
        <v>0</v>
      </c>
      <c r="AP36" s="280">
        <v>0</v>
      </c>
      <c r="AQ36" s="280">
        <v>0</v>
      </c>
      <c r="AR36" s="280">
        <v>0</v>
      </c>
      <c r="AS36" s="280">
        <v>0</v>
      </c>
      <c r="AT36" s="280">
        <v>0</v>
      </c>
      <c r="AU36" s="280">
        <v>0</v>
      </c>
      <c r="AV36" s="280">
        <v>0</v>
      </c>
      <c r="AW36" s="280">
        <v>0</v>
      </c>
      <c r="AX36" s="280">
        <v>0</v>
      </c>
      <c r="AY36" s="280">
        <v>0</v>
      </c>
      <c r="AZ36" s="280">
        <v>0</v>
      </c>
      <c r="BA36" s="280">
        <v>0</v>
      </c>
      <c r="BB36" s="280">
        <v>0</v>
      </c>
      <c r="BC36" s="280">
        <v>0</v>
      </c>
      <c r="BD36" s="280">
        <v>0</v>
      </c>
      <c r="BE36" s="280">
        <v>0</v>
      </c>
      <c r="BF36" s="280">
        <v>0</v>
      </c>
      <c r="BG36" s="280">
        <v>0</v>
      </c>
      <c r="BH36" s="280">
        <v>0</v>
      </c>
      <c r="BI36" s="280">
        <v>0</v>
      </c>
      <c r="BJ36" s="280">
        <v>0</v>
      </c>
      <c r="BK36" s="280">
        <v>0</v>
      </c>
      <c r="BL36" s="280">
        <v>0</v>
      </c>
      <c r="BM36" s="280">
        <v>0</v>
      </c>
      <c r="BN36" s="280">
        <v>0</v>
      </c>
      <c r="BO36" s="280">
        <v>0</v>
      </c>
      <c r="BP36" s="280">
        <v>0</v>
      </c>
      <c r="BQ36" s="280">
        <v>0</v>
      </c>
      <c r="BR36" s="280">
        <v>0</v>
      </c>
      <c r="BS36" s="280">
        <v>0</v>
      </c>
      <c r="BT36" s="280">
        <v>0</v>
      </c>
      <c r="BU36" s="280">
        <v>0</v>
      </c>
      <c r="BV36" s="280">
        <v>0</v>
      </c>
      <c r="BW36" s="280">
        <v>0</v>
      </c>
      <c r="BX36" s="280">
        <v>0</v>
      </c>
      <c r="BY36" s="280">
        <v>0</v>
      </c>
      <c r="BZ36" s="280">
        <v>0</v>
      </c>
      <c r="CA36" s="280">
        <v>0</v>
      </c>
      <c r="CB36" s="280">
        <v>0</v>
      </c>
      <c r="CC36" s="280">
        <v>0</v>
      </c>
      <c r="CD36" s="280">
        <v>0</v>
      </c>
      <c r="CE36" s="280">
        <v>0</v>
      </c>
      <c r="CF36" s="280">
        <v>0</v>
      </c>
      <c r="CG36" s="280">
        <v>0</v>
      </c>
      <c r="CH36" s="280">
        <v>0</v>
      </c>
      <c r="CI36" s="280">
        <v>0</v>
      </c>
      <c r="CJ36" s="280">
        <v>0</v>
      </c>
      <c r="CK36" s="280">
        <v>0</v>
      </c>
      <c r="CL36" s="280">
        <v>0</v>
      </c>
      <c r="CM36" s="280">
        <v>0</v>
      </c>
      <c r="CN36" s="280">
        <v>0</v>
      </c>
      <c r="CO36" s="280">
        <v>0</v>
      </c>
      <c r="CP36" s="280">
        <v>0</v>
      </c>
      <c r="CQ36" s="280">
        <v>0</v>
      </c>
      <c r="CR36" s="280">
        <v>0</v>
      </c>
      <c r="CS36" s="280">
        <v>0</v>
      </c>
      <c r="CT36" s="280">
        <v>0</v>
      </c>
      <c r="CU36" s="280">
        <v>0</v>
      </c>
      <c r="CV36" s="280">
        <v>0</v>
      </c>
      <c r="CW36" s="280">
        <v>0</v>
      </c>
      <c r="CX36" s="280">
        <v>0</v>
      </c>
      <c r="CY36" s="280">
        <v>0</v>
      </c>
      <c r="CZ36" s="280">
        <v>0</v>
      </c>
      <c r="DA36" s="280">
        <v>0</v>
      </c>
      <c r="DB36" s="280">
        <v>0</v>
      </c>
      <c r="DC36" s="280">
        <v>0</v>
      </c>
      <c r="DE36" s="71">
        <f t="shared" si="25"/>
        <v>0</v>
      </c>
      <c r="DF36" s="71">
        <f t="shared" si="17"/>
        <v>0</v>
      </c>
      <c r="DG36" s="261">
        <f t="shared" si="24"/>
        <v>21</v>
      </c>
      <c r="DH36" s="278">
        <v>0</v>
      </c>
    </row>
    <row r="37" spans="1:112" ht="14.4">
      <c r="A37" s="210">
        <v>25</v>
      </c>
      <c r="B37" s="262" t="str">
        <f>$B$33&amp;"4."</f>
        <v>D.3.4.</v>
      </c>
      <c r="C37" s="274" t="s">
        <v>42</v>
      </c>
      <c r="D37" s="12"/>
      <c r="E37" s="332">
        <v>0.21</v>
      </c>
      <c r="F37" s="292">
        <f>H37+NPV(FD,I37:INDEX(I37:DC37,PAL))</f>
        <v>0</v>
      </c>
      <c r="G37" s="279">
        <f>SUMIF($H$5:$DC$5,"&lt;="&amp;PAL,$H37:$DC37)</f>
        <v>0</v>
      </c>
      <c r="H37" s="280">
        <v>0</v>
      </c>
      <c r="I37" s="280">
        <v>0</v>
      </c>
      <c r="J37" s="280">
        <v>0</v>
      </c>
      <c r="K37" s="280">
        <v>0</v>
      </c>
      <c r="L37" s="280">
        <v>0</v>
      </c>
      <c r="M37" s="280">
        <v>0</v>
      </c>
      <c r="N37" s="280">
        <v>0</v>
      </c>
      <c r="O37" s="280">
        <v>0</v>
      </c>
      <c r="P37" s="280">
        <v>0</v>
      </c>
      <c r="Q37" s="280">
        <v>0</v>
      </c>
      <c r="R37" s="280">
        <v>0</v>
      </c>
      <c r="S37" s="280">
        <v>0</v>
      </c>
      <c r="T37" s="280">
        <v>0</v>
      </c>
      <c r="U37" s="280">
        <v>0</v>
      </c>
      <c r="V37" s="280">
        <v>0</v>
      </c>
      <c r="W37" s="280">
        <v>0</v>
      </c>
      <c r="X37" s="280">
        <v>0</v>
      </c>
      <c r="Y37" s="280">
        <v>0</v>
      </c>
      <c r="Z37" s="280">
        <v>0</v>
      </c>
      <c r="AA37" s="280">
        <v>0</v>
      </c>
      <c r="AB37" s="280">
        <v>0</v>
      </c>
      <c r="AC37" s="280">
        <v>0</v>
      </c>
      <c r="AD37" s="280">
        <v>0</v>
      </c>
      <c r="AE37" s="280">
        <v>0</v>
      </c>
      <c r="AF37" s="280">
        <v>0</v>
      </c>
      <c r="AG37" s="280">
        <v>0</v>
      </c>
      <c r="AH37" s="280">
        <v>0</v>
      </c>
      <c r="AI37" s="280">
        <v>0</v>
      </c>
      <c r="AJ37" s="280">
        <v>0</v>
      </c>
      <c r="AK37" s="280">
        <v>0</v>
      </c>
      <c r="AL37" s="280">
        <v>0</v>
      </c>
      <c r="AM37" s="280">
        <v>0</v>
      </c>
      <c r="AN37" s="280">
        <v>0</v>
      </c>
      <c r="AO37" s="280">
        <v>0</v>
      </c>
      <c r="AP37" s="280">
        <v>0</v>
      </c>
      <c r="AQ37" s="280">
        <v>0</v>
      </c>
      <c r="AR37" s="280">
        <v>0</v>
      </c>
      <c r="AS37" s="280">
        <v>0</v>
      </c>
      <c r="AT37" s="280">
        <v>0</v>
      </c>
      <c r="AU37" s="280">
        <v>0</v>
      </c>
      <c r="AV37" s="280">
        <v>0</v>
      </c>
      <c r="AW37" s="280">
        <v>0</v>
      </c>
      <c r="AX37" s="280">
        <v>0</v>
      </c>
      <c r="AY37" s="280">
        <v>0</v>
      </c>
      <c r="AZ37" s="280">
        <v>0</v>
      </c>
      <c r="BA37" s="280">
        <v>0</v>
      </c>
      <c r="BB37" s="280">
        <v>0</v>
      </c>
      <c r="BC37" s="280">
        <v>0</v>
      </c>
      <c r="BD37" s="280">
        <v>0</v>
      </c>
      <c r="BE37" s="280">
        <v>0</v>
      </c>
      <c r="BF37" s="280">
        <v>0</v>
      </c>
      <c r="BG37" s="280">
        <v>0</v>
      </c>
      <c r="BH37" s="280">
        <v>0</v>
      </c>
      <c r="BI37" s="280">
        <v>0</v>
      </c>
      <c r="BJ37" s="280">
        <v>0</v>
      </c>
      <c r="BK37" s="280">
        <v>0</v>
      </c>
      <c r="BL37" s="280">
        <v>0</v>
      </c>
      <c r="BM37" s="280">
        <v>0</v>
      </c>
      <c r="BN37" s="280">
        <v>0</v>
      </c>
      <c r="BO37" s="280">
        <v>0</v>
      </c>
      <c r="BP37" s="280">
        <v>0</v>
      </c>
      <c r="BQ37" s="280">
        <v>0</v>
      </c>
      <c r="BR37" s="280">
        <v>0</v>
      </c>
      <c r="BS37" s="280">
        <v>0</v>
      </c>
      <c r="BT37" s="280">
        <v>0</v>
      </c>
      <c r="BU37" s="280">
        <v>0</v>
      </c>
      <c r="BV37" s="280">
        <v>0</v>
      </c>
      <c r="BW37" s="280">
        <v>0</v>
      </c>
      <c r="BX37" s="280">
        <v>0</v>
      </c>
      <c r="BY37" s="280">
        <v>0</v>
      </c>
      <c r="BZ37" s="280">
        <v>0</v>
      </c>
      <c r="CA37" s="280">
        <v>0</v>
      </c>
      <c r="CB37" s="280">
        <v>0</v>
      </c>
      <c r="CC37" s="280">
        <v>0</v>
      </c>
      <c r="CD37" s="280">
        <v>0</v>
      </c>
      <c r="CE37" s="280">
        <v>0</v>
      </c>
      <c r="CF37" s="280">
        <v>0</v>
      </c>
      <c r="CG37" s="280">
        <v>0</v>
      </c>
      <c r="CH37" s="280">
        <v>0</v>
      </c>
      <c r="CI37" s="280">
        <v>0</v>
      </c>
      <c r="CJ37" s="280">
        <v>0</v>
      </c>
      <c r="CK37" s="280">
        <v>0</v>
      </c>
      <c r="CL37" s="280">
        <v>0</v>
      </c>
      <c r="CM37" s="280">
        <v>0</v>
      </c>
      <c r="CN37" s="280">
        <v>0</v>
      </c>
      <c r="CO37" s="280">
        <v>0</v>
      </c>
      <c r="CP37" s="280">
        <v>0</v>
      </c>
      <c r="CQ37" s="280">
        <v>0</v>
      </c>
      <c r="CR37" s="280">
        <v>0</v>
      </c>
      <c r="CS37" s="280">
        <v>0</v>
      </c>
      <c r="CT37" s="280">
        <v>0</v>
      </c>
      <c r="CU37" s="280">
        <v>0</v>
      </c>
      <c r="CV37" s="280">
        <v>0</v>
      </c>
      <c r="CW37" s="280">
        <v>0</v>
      </c>
      <c r="CX37" s="280">
        <v>0</v>
      </c>
      <c r="CY37" s="280">
        <v>0</v>
      </c>
      <c r="CZ37" s="280">
        <v>0</v>
      </c>
      <c r="DA37" s="280">
        <v>0</v>
      </c>
      <c r="DB37" s="280">
        <v>0</v>
      </c>
      <c r="DC37" s="280">
        <v>0</v>
      </c>
      <c r="DE37" s="71">
        <f t="shared" si="25"/>
        <v>0</v>
      </c>
      <c r="DF37" s="71">
        <f t="shared" si="17"/>
        <v>0</v>
      </c>
      <c r="DG37" s="261">
        <f t="shared" si="24"/>
        <v>21</v>
      </c>
      <c r="DH37" s="278">
        <v>0</v>
      </c>
    </row>
    <row r="38" spans="1:112" ht="14.4">
      <c r="A38" s="210">
        <v>26</v>
      </c>
      <c r="B38" s="262" t="str">
        <f>$B$33&amp;"5."</f>
        <v>D.3.5.</v>
      </c>
      <c r="C38" s="274" t="s">
        <v>42</v>
      </c>
      <c r="D38" s="12"/>
      <c r="E38" s="332">
        <v>0.21</v>
      </c>
      <c r="F38" s="292">
        <f>H38+NPV(FD,I38:INDEX(I38:DC38,PAL))</f>
        <v>0</v>
      </c>
      <c r="G38" s="279">
        <f>SUMIF($H$5:$DC$5,"&lt;="&amp;PAL,$H38:$DC38)</f>
        <v>0</v>
      </c>
      <c r="H38" s="280">
        <v>0</v>
      </c>
      <c r="I38" s="280">
        <v>0</v>
      </c>
      <c r="J38" s="280">
        <v>0</v>
      </c>
      <c r="K38" s="280">
        <v>0</v>
      </c>
      <c r="L38" s="280">
        <v>0</v>
      </c>
      <c r="M38" s="280">
        <v>0</v>
      </c>
      <c r="N38" s="280">
        <v>0</v>
      </c>
      <c r="O38" s="280">
        <v>0</v>
      </c>
      <c r="P38" s="280">
        <v>0</v>
      </c>
      <c r="Q38" s="280">
        <v>0</v>
      </c>
      <c r="R38" s="280">
        <v>0</v>
      </c>
      <c r="S38" s="280">
        <v>0</v>
      </c>
      <c r="T38" s="280">
        <v>0</v>
      </c>
      <c r="U38" s="280">
        <v>0</v>
      </c>
      <c r="V38" s="280">
        <v>0</v>
      </c>
      <c r="W38" s="280">
        <v>0</v>
      </c>
      <c r="X38" s="280">
        <v>0</v>
      </c>
      <c r="Y38" s="280">
        <v>0</v>
      </c>
      <c r="Z38" s="280">
        <v>0</v>
      </c>
      <c r="AA38" s="280">
        <v>0</v>
      </c>
      <c r="AB38" s="280">
        <v>0</v>
      </c>
      <c r="AC38" s="280">
        <v>0</v>
      </c>
      <c r="AD38" s="280">
        <v>0</v>
      </c>
      <c r="AE38" s="280">
        <v>0</v>
      </c>
      <c r="AF38" s="280">
        <v>0</v>
      </c>
      <c r="AG38" s="280">
        <v>0</v>
      </c>
      <c r="AH38" s="280">
        <v>0</v>
      </c>
      <c r="AI38" s="280">
        <v>0</v>
      </c>
      <c r="AJ38" s="280">
        <v>0</v>
      </c>
      <c r="AK38" s="280">
        <v>0</v>
      </c>
      <c r="AL38" s="280">
        <v>0</v>
      </c>
      <c r="AM38" s="280">
        <v>0</v>
      </c>
      <c r="AN38" s="280">
        <v>0</v>
      </c>
      <c r="AO38" s="280">
        <v>0</v>
      </c>
      <c r="AP38" s="280">
        <v>0</v>
      </c>
      <c r="AQ38" s="280">
        <v>0</v>
      </c>
      <c r="AR38" s="280">
        <v>0</v>
      </c>
      <c r="AS38" s="280">
        <v>0</v>
      </c>
      <c r="AT38" s="280">
        <v>0</v>
      </c>
      <c r="AU38" s="280">
        <v>0</v>
      </c>
      <c r="AV38" s="280">
        <v>0</v>
      </c>
      <c r="AW38" s="280">
        <v>0</v>
      </c>
      <c r="AX38" s="280">
        <v>0</v>
      </c>
      <c r="AY38" s="280">
        <v>0</v>
      </c>
      <c r="AZ38" s="280">
        <v>0</v>
      </c>
      <c r="BA38" s="280">
        <v>0</v>
      </c>
      <c r="BB38" s="280">
        <v>0</v>
      </c>
      <c r="BC38" s="280">
        <v>0</v>
      </c>
      <c r="BD38" s="280">
        <v>0</v>
      </c>
      <c r="BE38" s="280">
        <v>0</v>
      </c>
      <c r="BF38" s="280">
        <v>0</v>
      </c>
      <c r="BG38" s="280">
        <v>0</v>
      </c>
      <c r="BH38" s="280">
        <v>0</v>
      </c>
      <c r="BI38" s="280">
        <v>0</v>
      </c>
      <c r="BJ38" s="280">
        <v>0</v>
      </c>
      <c r="BK38" s="280">
        <v>0</v>
      </c>
      <c r="BL38" s="280">
        <v>0</v>
      </c>
      <c r="BM38" s="280">
        <v>0</v>
      </c>
      <c r="BN38" s="280">
        <v>0</v>
      </c>
      <c r="BO38" s="280">
        <v>0</v>
      </c>
      <c r="BP38" s="280">
        <v>0</v>
      </c>
      <c r="BQ38" s="280">
        <v>0</v>
      </c>
      <c r="BR38" s="280">
        <v>0</v>
      </c>
      <c r="BS38" s="280">
        <v>0</v>
      </c>
      <c r="BT38" s="280">
        <v>0</v>
      </c>
      <c r="BU38" s="280">
        <v>0</v>
      </c>
      <c r="BV38" s="280">
        <v>0</v>
      </c>
      <c r="BW38" s="280">
        <v>0</v>
      </c>
      <c r="BX38" s="280">
        <v>0</v>
      </c>
      <c r="BY38" s="280">
        <v>0</v>
      </c>
      <c r="BZ38" s="280">
        <v>0</v>
      </c>
      <c r="CA38" s="280">
        <v>0</v>
      </c>
      <c r="CB38" s="280">
        <v>0</v>
      </c>
      <c r="CC38" s="280">
        <v>0</v>
      </c>
      <c r="CD38" s="280">
        <v>0</v>
      </c>
      <c r="CE38" s="280">
        <v>0</v>
      </c>
      <c r="CF38" s="280">
        <v>0</v>
      </c>
      <c r="CG38" s="280">
        <v>0</v>
      </c>
      <c r="CH38" s="280">
        <v>0</v>
      </c>
      <c r="CI38" s="280">
        <v>0</v>
      </c>
      <c r="CJ38" s="280">
        <v>0</v>
      </c>
      <c r="CK38" s="280">
        <v>0</v>
      </c>
      <c r="CL38" s="280">
        <v>0</v>
      </c>
      <c r="CM38" s="280">
        <v>0</v>
      </c>
      <c r="CN38" s="280">
        <v>0</v>
      </c>
      <c r="CO38" s="280">
        <v>0</v>
      </c>
      <c r="CP38" s="280">
        <v>0</v>
      </c>
      <c r="CQ38" s="280">
        <v>0</v>
      </c>
      <c r="CR38" s="280">
        <v>0</v>
      </c>
      <c r="CS38" s="280">
        <v>0</v>
      </c>
      <c r="CT38" s="280">
        <v>0</v>
      </c>
      <c r="CU38" s="280">
        <v>0</v>
      </c>
      <c r="CV38" s="280">
        <v>0</v>
      </c>
      <c r="CW38" s="280">
        <v>0</v>
      </c>
      <c r="CX38" s="280">
        <v>0</v>
      </c>
      <c r="CY38" s="280">
        <v>0</v>
      </c>
      <c r="CZ38" s="280">
        <v>0</v>
      </c>
      <c r="DA38" s="280">
        <v>0</v>
      </c>
      <c r="DB38" s="280">
        <v>0</v>
      </c>
      <c r="DC38" s="280">
        <v>0</v>
      </c>
      <c r="DE38" s="71">
        <f t="shared" si="25"/>
        <v>0</v>
      </c>
      <c r="DF38" s="71">
        <f t="shared" si="17"/>
        <v>0</v>
      </c>
      <c r="DG38" s="261">
        <f t="shared" si="24"/>
        <v>21</v>
      </c>
      <c r="DH38" s="278">
        <v>0</v>
      </c>
    </row>
    <row r="39" spans="1:112" ht="14.4">
      <c r="A39" s="210">
        <v>27</v>
      </c>
      <c r="B39" s="262" t="str">
        <f>$B$33&amp;"6."</f>
        <v>D.3.6.</v>
      </c>
      <c r="C39" s="274" t="s">
        <v>42</v>
      </c>
      <c r="D39" s="12"/>
      <c r="E39" s="332">
        <v>0.21</v>
      </c>
      <c r="F39" s="292">
        <f>H39+NPV(FD,I39:INDEX(I39:DC39,PAL))</f>
        <v>0</v>
      </c>
      <c r="G39" s="279">
        <f>SUMIF($H$5:$DC$5,"&lt;="&amp;PAL,$H39:$DC39)</f>
        <v>0</v>
      </c>
      <c r="H39" s="280">
        <v>0</v>
      </c>
      <c r="I39" s="280">
        <v>0</v>
      </c>
      <c r="J39" s="280">
        <v>0</v>
      </c>
      <c r="K39" s="280">
        <v>0</v>
      </c>
      <c r="L39" s="280">
        <v>0</v>
      </c>
      <c r="M39" s="280">
        <v>0</v>
      </c>
      <c r="N39" s="280">
        <v>0</v>
      </c>
      <c r="O39" s="280">
        <v>0</v>
      </c>
      <c r="P39" s="280">
        <v>0</v>
      </c>
      <c r="Q39" s="280">
        <v>0</v>
      </c>
      <c r="R39" s="280">
        <v>0</v>
      </c>
      <c r="S39" s="280">
        <v>0</v>
      </c>
      <c r="T39" s="280">
        <v>0</v>
      </c>
      <c r="U39" s="280">
        <v>0</v>
      </c>
      <c r="V39" s="280">
        <v>0</v>
      </c>
      <c r="W39" s="280">
        <v>0</v>
      </c>
      <c r="X39" s="280">
        <v>0</v>
      </c>
      <c r="Y39" s="280">
        <v>0</v>
      </c>
      <c r="Z39" s="280">
        <v>0</v>
      </c>
      <c r="AA39" s="280">
        <v>0</v>
      </c>
      <c r="AB39" s="280">
        <v>0</v>
      </c>
      <c r="AC39" s="280">
        <v>0</v>
      </c>
      <c r="AD39" s="280">
        <v>0</v>
      </c>
      <c r="AE39" s="280">
        <v>0</v>
      </c>
      <c r="AF39" s="280">
        <v>0</v>
      </c>
      <c r="AG39" s="280">
        <v>0</v>
      </c>
      <c r="AH39" s="280">
        <v>0</v>
      </c>
      <c r="AI39" s="280">
        <v>0</v>
      </c>
      <c r="AJ39" s="280">
        <v>0</v>
      </c>
      <c r="AK39" s="280">
        <v>0</v>
      </c>
      <c r="AL39" s="280">
        <v>0</v>
      </c>
      <c r="AM39" s="280">
        <v>0</v>
      </c>
      <c r="AN39" s="280">
        <v>0</v>
      </c>
      <c r="AO39" s="280">
        <v>0</v>
      </c>
      <c r="AP39" s="280">
        <v>0</v>
      </c>
      <c r="AQ39" s="280">
        <v>0</v>
      </c>
      <c r="AR39" s="280">
        <v>0</v>
      </c>
      <c r="AS39" s="280">
        <v>0</v>
      </c>
      <c r="AT39" s="280">
        <v>0</v>
      </c>
      <c r="AU39" s="280">
        <v>0</v>
      </c>
      <c r="AV39" s="280">
        <v>0</v>
      </c>
      <c r="AW39" s="280">
        <v>0</v>
      </c>
      <c r="AX39" s="280">
        <v>0</v>
      </c>
      <c r="AY39" s="280">
        <v>0</v>
      </c>
      <c r="AZ39" s="280">
        <v>0</v>
      </c>
      <c r="BA39" s="280">
        <v>0</v>
      </c>
      <c r="BB39" s="280">
        <v>0</v>
      </c>
      <c r="BC39" s="280">
        <v>0</v>
      </c>
      <c r="BD39" s="280">
        <v>0</v>
      </c>
      <c r="BE39" s="280">
        <v>0</v>
      </c>
      <c r="BF39" s="280">
        <v>0</v>
      </c>
      <c r="BG39" s="280">
        <v>0</v>
      </c>
      <c r="BH39" s="280">
        <v>0</v>
      </c>
      <c r="BI39" s="280">
        <v>0</v>
      </c>
      <c r="BJ39" s="280">
        <v>0</v>
      </c>
      <c r="BK39" s="280">
        <v>0</v>
      </c>
      <c r="BL39" s="280">
        <v>0</v>
      </c>
      <c r="BM39" s="280">
        <v>0</v>
      </c>
      <c r="BN39" s="280">
        <v>0</v>
      </c>
      <c r="BO39" s="280">
        <v>0</v>
      </c>
      <c r="BP39" s="280">
        <v>0</v>
      </c>
      <c r="BQ39" s="280">
        <v>0</v>
      </c>
      <c r="BR39" s="280">
        <v>0</v>
      </c>
      <c r="BS39" s="280">
        <v>0</v>
      </c>
      <c r="BT39" s="280">
        <v>0</v>
      </c>
      <c r="BU39" s="280">
        <v>0</v>
      </c>
      <c r="BV39" s="280">
        <v>0</v>
      </c>
      <c r="BW39" s="280">
        <v>0</v>
      </c>
      <c r="BX39" s="280">
        <v>0</v>
      </c>
      <c r="BY39" s="280">
        <v>0</v>
      </c>
      <c r="BZ39" s="280">
        <v>0</v>
      </c>
      <c r="CA39" s="280">
        <v>0</v>
      </c>
      <c r="CB39" s="280">
        <v>0</v>
      </c>
      <c r="CC39" s="280">
        <v>0</v>
      </c>
      <c r="CD39" s="280">
        <v>0</v>
      </c>
      <c r="CE39" s="280">
        <v>0</v>
      </c>
      <c r="CF39" s="280">
        <v>0</v>
      </c>
      <c r="CG39" s="280">
        <v>0</v>
      </c>
      <c r="CH39" s="280">
        <v>0</v>
      </c>
      <c r="CI39" s="280">
        <v>0</v>
      </c>
      <c r="CJ39" s="280">
        <v>0</v>
      </c>
      <c r="CK39" s="280">
        <v>0</v>
      </c>
      <c r="CL39" s="280">
        <v>0</v>
      </c>
      <c r="CM39" s="280">
        <v>0</v>
      </c>
      <c r="CN39" s="280">
        <v>0</v>
      </c>
      <c r="CO39" s="280">
        <v>0</v>
      </c>
      <c r="CP39" s="280">
        <v>0</v>
      </c>
      <c r="CQ39" s="280">
        <v>0</v>
      </c>
      <c r="CR39" s="280">
        <v>0</v>
      </c>
      <c r="CS39" s="280">
        <v>0</v>
      </c>
      <c r="CT39" s="280">
        <v>0</v>
      </c>
      <c r="CU39" s="280">
        <v>0</v>
      </c>
      <c r="CV39" s="280">
        <v>0</v>
      </c>
      <c r="CW39" s="280">
        <v>0</v>
      </c>
      <c r="CX39" s="280">
        <v>0</v>
      </c>
      <c r="CY39" s="280">
        <v>0</v>
      </c>
      <c r="CZ39" s="280">
        <v>0</v>
      </c>
      <c r="DA39" s="280">
        <v>0</v>
      </c>
      <c r="DB39" s="280">
        <v>0</v>
      </c>
      <c r="DC39" s="280">
        <v>0</v>
      </c>
      <c r="DE39" s="71">
        <f t="shared" si="25"/>
        <v>0</v>
      </c>
      <c r="DF39" s="71">
        <f t="shared" si="17"/>
        <v>0</v>
      </c>
      <c r="DG39" s="261">
        <f t="shared" si="24"/>
        <v>21</v>
      </c>
      <c r="DH39" s="278">
        <v>0</v>
      </c>
    </row>
    <row r="40" spans="1:112" ht="14.4">
      <c r="A40" s="210">
        <v>28</v>
      </c>
      <c r="B40" s="262" t="str">
        <f>$B$33&amp;"7."</f>
        <v>D.3.7.</v>
      </c>
      <c r="C40" s="274" t="s">
        <v>42</v>
      </c>
      <c r="D40" s="12"/>
      <c r="E40" s="332">
        <v>0.21</v>
      </c>
      <c r="F40" s="292">
        <f>H40+NPV(FD,I40:INDEX(I40:DC40,PAL))</f>
        <v>0</v>
      </c>
      <c r="G40" s="279">
        <f>SUMIF($H$5:$DC$5,"&lt;="&amp;PAL,$H40:$DC40)</f>
        <v>0</v>
      </c>
      <c r="H40" s="280">
        <v>0</v>
      </c>
      <c r="I40" s="280">
        <v>0</v>
      </c>
      <c r="J40" s="280">
        <v>0</v>
      </c>
      <c r="K40" s="280">
        <v>0</v>
      </c>
      <c r="L40" s="280">
        <v>0</v>
      </c>
      <c r="M40" s="280">
        <v>0</v>
      </c>
      <c r="N40" s="280">
        <v>0</v>
      </c>
      <c r="O40" s="280">
        <v>0</v>
      </c>
      <c r="P40" s="280">
        <v>0</v>
      </c>
      <c r="Q40" s="280">
        <v>0</v>
      </c>
      <c r="R40" s="280">
        <v>0</v>
      </c>
      <c r="S40" s="280">
        <v>0</v>
      </c>
      <c r="T40" s="280">
        <v>0</v>
      </c>
      <c r="U40" s="280">
        <v>0</v>
      </c>
      <c r="V40" s="280">
        <v>0</v>
      </c>
      <c r="W40" s="280">
        <v>0</v>
      </c>
      <c r="X40" s="280">
        <v>0</v>
      </c>
      <c r="Y40" s="280">
        <v>0</v>
      </c>
      <c r="Z40" s="280">
        <v>0</v>
      </c>
      <c r="AA40" s="280">
        <v>0</v>
      </c>
      <c r="AB40" s="280">
        <v>0</v>
      </c>
      <c r="AC40" s="280">
        <v>0</v>
      </c>
      <c r="AD40" s="280">
        <v>0</v>
      </c>
      <c r="AE40" s="280">
        <v>0</v>
      </c>
      <c r="AF40" s="280">
        <v>0</v>
      </c>
      <c r="AG40" s="280">
        <v>0</v>
      </c>
      <c r="AH40" s="280">
        <v>0</v>
      </c>
      <c r="AI40" s="280">
        <v>0</v>
      </c>
      <c r="AJ40" s="280">
        <v>0</v>
      </c>
      <c r="AK40" s="280">
        <v>0</v>
      </c>
      <c r="AL40" s="280">
        <v>0</v>
      </c>
      <c r="AM40" s="280">
        <v>0</v>
      </c>
      <c r="AN40" s="280">
        <v>0</v>
      </c>
      <c r="AO40" s="280">
        <v>0</v>
      </c>
      <c r="AP40" s="280">
        <v>0</v>
      </c>
      <c r="AQ40" s="280">
        <v>0</v>
      </c>
      <c r="AR40" s="280">
        <v>0</v>
      </c>
      <c r="AS40" s="280">
        <v>0</v>
      </c>
      <c r="AT40" s="280">
        <v>0</v>
      </c>
      <c r="AU40" s="280">
        <v>0</v>
      </c>
      <c r="AV40" s="280">
        <v>0</v>
      </c>
      <c r="AW40" s="280">
        <v>0</v>
      </c>
      <c r="AX40" s="280">
        <v>0</v>
      </c>
      <c r="AY40" s="280">
        <v>0</v>
      </c>
      <c r="AZ40" s="280">
        <v>0</v>
      </c>
      <c r="BA40" s="280">
        <v>0</v>
      </c>
      <c r="BB40" s="280">
        <v>0</v>
      </c>
      <c r="BC40" s="280">
        <v>0</v>
      </c>
      <c r="BD40" s="280">
        <v>0</v>
      </c>
      <c r="BE40" s="280">
        <v>0</v>
      </c>
      <c r="BF40" s="280">
        <v>0</v>
      </c>
      <c r="BG40" s="280">
        <v>0</v>
      </c>
      <c r="BH40" s="280">
        <v>0</v>
      </c>
      <c r="BI40" s="280">
        <v>0</v>
      </c>
      <c r="BJ40" s="280">
        <v>0</v>
      </c>
      <c r="BK40" s="280">
        <v>0</v>
      </c>
      <c r="BL40" s="280">
        <v>0</v>
      </c>
      <c r="BM40" s="280">
        <v>0</v>
      </c>
      <c r="BN40" s="280">
        <v>0</v>
      </c>
      <c r="BO40" s="280">
        <v>0</v>
      </c>
      <c r="BP40" s="280">
        <v>0</v>
      </c>
      <c r="BQ40" s="280">
        <v>0</v>
      </c>
      <c r="BR40" s="280">
        <v>0</v>
      </c>
      <c r="BS40" s="280">
        <v>0</v>
      </c>
      <c r="BT40" s="280">
        <v>0</v>
      </c>
      <c r="BU40" s="280">
        <v>0</v>
      </c>
      <c r="BV40" s="280">
        <v>0</v>
      </c>
      <c r="BW40" s="280">
        <v>0</v>
      </c>
      <c r="BX40" s="280">
        <v>0</v>
      </c>
      <c r="BY40" s="280">
        <v>0</v>
      </c>
      <c r="BZ40" s="280">
        <v>0</v>
      </c>
      <c r="CA40" s="280">
        <v>0</v>
      </c>
      <c r="CB40" s="280">
        <v>0</v>
      </c>
      <c r="CC40" s="280">
        <v>0</v>
      </c>
      <c r="CD40" s="280">
        <v>0</v>
      </c>
      <c r="CE40" s="280">
        <v>0</v>
      </c>
      <c r="CF40" s="280">
        <v>0</v>
      </c>
      <c r="CG40" s="280">
        <v>0</v>
      </c>
      <c r="CH40" s="280">
        <v>0</v>
      </c>
      <c r="CI40" s="280">
        <v>0</v>
      </c>
      <c r="CJ40" s="280">
        <v>0</v>
      </c>
      <c r="CK40" s="280">
        <v>0</v>
      </c>
      <c r="CL40" s="280">
        <v>0</v>
      </c>
      <c r="CM40" s="280">
        <v>0</v>
      </c>
      <c r="CN40" s="280">
        <v>0</v>
      </c>
      <c r="CO40" s="280">
        <v>0</v>
      </c>
      <c r="CP40" s="280">
        <v>0</v>
      </c>
      <c r="CQ40" s="280">
        <v>0</v>
      </c>
      <c r="CR40" s="280">
        <v>0</v>
      </c>
      <c r="CS40" s="280">
        <v>0</v>
      </c>
      <c r="CT40" s="280">
        <v>0</v>
      </c>
      <c r="CU40" s="280">
        <v>0</v>
      </c>
      <c r="CV40" s="280">
        <v>0</v>
      </c>
      <c r="CW40" s="280">
        <v>0</v>
      </c>
      <c r="CX40" s="280">
        <v>0</v>
      </c>
      <c r="CY40" s="280">
        <v>0</v>
      </c>
      <c r="CZ40" s="280">
        <v>0</v>
      </c>
      <c r="DA40" s="280">
        <v>0</v>
      </c>
      <c r="DB40" s="280">
        <v>0</v>
      </c>
      <c r="DC40" s="280">
        <v>0</v>
      </c>
      <c r="DE40" s="71">
        <f t="shared" si="25"/>
        <v>0</v>
      </c>
      <c r="DF40" s="71">
        <f t="shared" si="17"/>
        <v>0</v>
      </c>
      <c r="DG40" s="261">
        <f t="shared" si="24"/>
        <v>21</v>
      </c>
      <c r="DH40" s="278">
        <v>0</v>
      </c>
    </row>
    <row r="41" spans="1:112" ht="14.4">
      <c r="A41" s="210">
        <v>29</v>
      </c>
      <c r="B41" s="262" t="str">
        <f>$B$33&amp;"8."</f>
        <v>D.3.8.</v>
      </c>
      <c r="C41" s="274" t="s">
        <v>42</v>
      </c>
      <c r="D41" s="267"/>
      <c r="E41" s="332">
        <v>0.21</v>
      </c>
      <c r="F41" s="292">
        <f>H41+NPV(FD,I41:INDEX(I41:DC41,PAL))</f>
        <v>0</v>
      </c>
      <c r="G41" s="279">
        <f>SUMIF($H$5:$DC$5,"&lt;="&amp;PAL,$H41:$DC41)</f>
        <v>0</v>
      </c>
      <c r="H41" s="280">
        <v>0</v>
      </c>
      <c r="I41" s="280">
        <v>0</v>
      </c>
      <c r="J41" s="280">
        <v>0</v>
      </c>
      <c r="K41" s="280">
        <v>0</v>
      </c>
      <c r="L41" s="280">
        <v>0</v>
      </c>
      <c r="M41" s="280">
        <v>0</v>
      </c>
      <c r="N41" s="280">
        <v>0</v>
      </c>
      <c r="O41" s="280">
        <v>0</v>
      </c>
      <c r="P41" s="280">
        <v>0</v>
      </c>
      <c r="Q41" s="280">
        <v>0</v>
      </c>
      <c r="R41" s="280">
        <v>0</v>
      </c>
      <c r="S41" s="280">
        <v>0</v>
      </c>
      <c r="T41" s="280">
        <v>0</v>
      </c>
      <c r="U41" s="280">
        <v>0</v>
      </c>
      <c r="V41" s="280">
        <v>0</v>
      </c>
      <c r="W41" s="280">
        <v>0</v>
      </c>
      <c r="X41" s="280">
        <v>0</v>
      </c>
      <c r="Y41" s="280">
        <v>0</v>
      </c>
      <c r="Z41" s="280">
        <v>0</v>
      </c>
      <c r="AA41" s="280">
        <v>0</v>
      </c>
      <c r="AB41" s="280">
        <v>0</v>
      </c>
      <c r="AC41" s="280">
        <v>0</v>
      </c>
      <c r="AD41" s="280">
        <v>0</v>
      </c>
      <c r="AE41" s="280">
        <v>0</v>
      </c>
      <c r="AF41" s="280">
        <v>0</v>
      </c>
      <c r="AG41" s="280">
        <v>0</v>
      </c>
      <c r="AH41" s="280">
        <v>0</v>
      </c>
      <c r="AI41" s="280">
        <v>0</v>
      </c>
      <c r="AJ41" s="280">
        <v>0</v>
      </c>
      <c r="AK41" s="280">
        <v>0</v>
      </c>
      <c r="AL41" s="280">
        <v>0</v>
      </c>
      <c r="AM41" s="280">
        <v>0</v>
      </c>
      <c r="AN41" s="280">
        <v>0</v>
      </c>
      <c r="AO41" s="280">
        <v>0</v>
      </c>
      <c r="AP41" s="280">
        <v>0</v>
      </c>
      <c r="AQ41" s="280">
        <v>0</v>
      </c>
      <c r="AR41" s="280">
        <v>0</v>
      </c>
      <c r="AS41" s="280">
        <v>0</v>
      </c>
      <c r="AT41" s="280">
        <v>0</v>
      </c>
      <c r="AU41" s="280">
        <v>0</v>
      </c>
      <c r="AV41" s="280">
        <v>0</v>
      </c>
      <c r="AW41" s="280">
        <v>0</v>
      </c>
      <c r="AX41" s="280">
        <v>0</v>
      </c>
      <c r="AY41" s="280">
        <v>0</v>
      </c>
      <c r="AZ41" s="280">
        <v>0</v>
      </c>
      <c r="BA41" s="280">
        <v>0</v>
      </c>
      <c r="BB41" s="280">
        <v>0</v>
      </c>
      <c r="BC41" s="280">
        <v>0</v>
      </c>
      <c r="BD41" s="280">
        <v>0</v>
      </c>
      <c r="BE41" s="280">
        <v>0</v>
      </c>
      <c r="BF41" s="280">
        <v>0</v>
      </c>
      <c r="BG41" s="280">
        <v>0</v>
      </c>
      <c r="BH41" s="280">
        <v>0</v>
      </c>
      <c r="BI41" s="280">
        <v>0</v>
      </c>
      <c r="BJ41" s="280">
        <v>0</v>
      </c>
      <c r="BK41" s="280">
        <v>0</v>
      </c>
      <c r="BL41" s="280">
        <v>0</v>
      </c>
      <c r="BM41" s="280">
        <v>0</v>
      </c>
      <c r="BN41" s="280">
        <v>0</v>
      </c>
      <c r="BO41" s="280">
        <v>0</v>
      </c>
      <c r="BP41" s="280">
        <v>0</v>
      </c>
      <c r="BQ41" s="280">
        <v>0</v>
      </c>
      <c r="BR41" s="280">
        <v>0</v>
      </c>
      <c r="BS41" s="280">
        <v>0</v>
      </c>
      <c r="BT41" s="280">
        <v>0</v>
      </c>
      <c r="BU41" s="280">
        <v>0</v>
      </c>
      <c r="BV41" s="280">
        <v>0</v>
      </c>
      <c r="BW41" s="280">
        <v>0</v>
      </c>
      <c r="BX41" s="280">
        <v>0</v>
      </c>
      <c r="BY41" s="280">
        <v>0</v>
      </c>
      <c r="BZ41" s="280">
        <v>0</v>
      </c>
      <c r="CA41" s="280">
        <v>0</v>
      </c>
      <c r="CB41" s="280">
        <v>0</v>
      </c>
      <c r="CC41" s="280">
        <v>0</v>
      </c>
      <c r="CD41" s="280">
        <v>0</v>
      </c>
      <c r="CE41" s="280">
        <v>0</v>
      </c>
      <c r="CF41" s="280">
        <v>0</v>
      </c>
      <c r="CG41" s="280">
        <v>0</v>
      </c>
      <c r="CH41" s="280">
        <v>0</v>
      </c>
      <c r="CI41" s="280">
        <v>0</v>
      </c>
      <c r="CJ41" s="280">
        <v>0</v>
      </c>
      <c r="CK41" s="280">
        <v>0</v>
      </c>
      <c r="CL41" s="280">
        <v>0</v>
      </c>
      <c r="CM41" s="280">
        <v>0</v>
      </c>
      <c r="CN41" s="280">
        <v>0</v>
      </c>
      <c r="CO41" s="280">
        <v>0</v>
      </c>
      <c r="CP41" s="280">
        <v>0</v>
      </c>
      <c r="CQ41" s="280">
        <v>0</v>
      </c>
      <c r="CR41" s="280">
        <v>0</v>
      </c>
      <c r="CS41" s="280">
        <v>0</v>
      </c>
      <c r="CT41" s="280">
        <v>0</v>
      </c>
      <c r="CU41" s="280">
        <v>0</v>
      </c>
      <c r="CV41" s="280">
        <v>0</v>
      </c>
      <c r="CW41" s="280">
        <v>0</v>
      </c>
      <c r="CX41" s="280">
        <v>0</v>
      </c>
      <c r="CY41" s="280">
        <v>0</v>
      </c>
      <c r="CZ41" s="280">
        <v>0</v>
      </c>
      <c r="DA41" s="280">
        <v>0</v>
      </c>
      <c r="DB41" s="280">
        <v>0</v>
      </c>
      <c r="DC41" s="280">
        <v>0</v>
      </c>
      <c r="DE41" s="71">
        <f t="shared" si="25"/>
        <v>0</v>
      </c>
      <c r="DF41" s="71">
        <f t="shared" si="17"/>
        <v>0</v>
      </c>
      <c r="DG41" s="261">
        <f t="shared" si="24"/>
        <v>21</v>
      </c>
      <c r="DH41" s="278">
        <v>0</v>
      </c>
    </row>
    <row r="42" spans="1:112" ht="14.4">
      <c r="A42" s="210">
        <v>30</v>
      </c>
      <c r="B42" s="262" t="str">
        <f>$B$33&amp;"9."</f>
        <v>D.3.9.</v>
      </c>
      <c r="C42" s="267" t="s">
        <v>155</v>
      </c>
      <c r="D42" s="267"/>
      <c r="E42" s="332">
        <v>0.21</v>
      </c>
      <c r="F42" s="292">
        <f>H42+NPV(FD,I42:INDEX(I42:DC42,PAL))</f>
        <v>0</v>
      </c>
      <c r="G42" s="279">
        <f>SUMIF($H$5:$DC$5,"&lt;="&amp;PAL,$H42:$DC42)</f>
        <v>0</v>
      </c>
      <c r="H42" s="276">
        <v>0</v>
      </c>
      <c r="I42" s="276">
        <v>0</v>
      </c>
      <c r="J42" s="276">
        <v>0</v>
      </c>
      <c r="K42" s="276">
        <v>0</v>
      </c>
      <c r="L42" s="276">
        <v>0</v>
      </c>
      <c r="M42" s="276">
        <v>0</v>
      </c>
      <c r="N42" s="276">
        <v>0</v>
      </c>
      <c r="O42" s="276">
        <v>0</v>
      </c>
      <c r="P42" s="276">
        <v>0</v>
      </c>
      <c r="Q42" s="276">
        <v>0</v>
      </c>
      <c r="R42" s="276">
        <v>0</v>
      </c>
      <c r="S42" s="277">
        <v>0</v>
      </c>
      <c r="T42" s="277">
        <v>0</v>
      </c>
      <c r="U42" s="277">
        <v>0</v>
      </c>
      <c r="V42" s="277">
        <v>0</v>
      </c>
      <c r="W42" s="277">
        <v>0</v>
      </c>
      <c r="X42" s="277">
        <v>0</v>
      </c>
      <c r="Y42" s="277">
        <v>0</v>
      </c>
      <c r="Z42" s="277">
        <v>0</v>
      </c>
      <c r="AA42" s="277">
        <v>0</v>
      </c>
      <c r="AB42" s="277">
        <v>0</v>
      </c>
      <c r="AC42" s="277">
        <v>0</v>
      </c>
      <c r="AD42" s="277">
        <v>0</v>
      </c>
      <c r="AE42" s="277">
        <v>0</v>
      </c>
      <c r="AF42" s="277">
        <v>0</v>
      </c>
      <c r="AG42" s="277">
        <v>0</v>
      </c>
      <c r="AH42" s="277">
        <v>0</v>
      </c>
      <c r="AI42" s="277">
        <v>0</v>
      </c>
      <c r="AJ42" s="277">
        <v>0</v>
      </c>
      <c r="AK42" s="277">
        <v>0</v>
      </c>
      <c r="AL42" s="277">
        <v>0</v>
      </c>
      <c r="AM42" s="277">
        <v>0</v>
      </c>
      <c r="AN42" s="277">
        <v>0</v>
      </c>
      <c r="AO42" s="277">
        <v>0</v>
      </c>
      <c r="AP42" s="277">
        <v>0</v>
      </c>
      <c r="AQ42" s="277">
        <v>0</v>
      </c>
      <c r="AR42" s="277">
        <v>0</v>
      </c>
      <c r="AS42" s="277">
        <v>0</v>
      </c>
      <c r="AT42" s="277">
        <v>0</v>
      </c>
      <c r="AU42" s="277">
        <v>0</v>
      </c>
      <c r="AV42" s="277">
        <v>0</v>
      </c>
      <c r="AW42" s="277">
        <v>0</v>
      </c>
      <c r="AX42" s="277">
        <v>0</v>
      </c>
      <c r="AY42" s="277">
        <v>0</v>
      </c>
      <c r="AZ42" s="277">
        <v>0</v>
      </c>
      <c r="BA42" s="277">
        <v>0</v>
      </c>
      <c r="BB42" s="277">
        <v>0</v>
      </c>
      <c r="BC42" s="277">
        <v>0</v>
      </c>
      <c r="BD42" s="277">
        <v>0</v>
      </c>
      <c r="BE42" s="277">
        <v>0</v>
      </c>
      <c r="BF42" s="277">
        <v>0</v>
      </c>
      <c r="BG42" s="277">
        <v>0</v>
      </c>
      <c r="BH42" s="277">
        <v>0</v>
      </c>
      <c r="BI42" s="277">
        <v>0</v>
      </c>
      <c r="BJ42" s="277">
        <v>0</v>
      </c>
      <c r="BK42" s="277">
        <v>0</v>
      </c>
      <c r="BL42" s="277">
        <v>0</v>
      </c>
      <c r="BM42" s="277">
        <v>0</v>
      </c>
      <c r="BN42" s="277">
        <v>0</v>
      </c>
      <c r="BO42" s="277">
        <v>0</v>
      </c>
      <c r="BP42" s="277">
        <v>0</v>
      </c>
      <c r="BQ42" s="277">
        <v>0</v>
      </c>
      <c r="BR42" s="277">
        <v>0</v>
      </c>
      <c r="BS42" s="277">
        <v>0</v>
      </c>
      <c r="BT42" s="277">
        <v>0</v>
      </c>
      <c r="BU42" s="277">
        <v>0</v>
      </c>
      <c r="BV42" s="277">
        <v>0</v>
      </c>
      <c r="BW42" s="277">
        <v>0</v>
      </c>
      <c r="BX42" s="277">
        <v>0</v>
      </c>
      <c r="BY42" s="277">
        <v>0</v>
      </c>
      <c r="BZ42" s="277">
        <v>0</v>
      </c>
      <c r="CA42" s="277">
        <v>0</v>
      </c>
      <c r="CB42" s="277">
        <v>0</v>
      </c>
      <c r="CC42" s="277">
        <v>0</v>
      </c>
      <c r="CD42" s="277">
        <v>0</v>
      </c>
      <c r="CE42" s="277">
        <v>0</v>
      </c>
      <c r="CF42" s="277">
        <v>0</v>
      </c>
      <c r="CG42" s="277">
        <v>0</v>
      </c>
      <c r="CH42" s="277">
        <v>0</v>
      </c>
      <c r="CI42" s="277">
        <v>0</v>
      </c>
      <c r="CJ42" s="277">
        <v>0</v>
      </c>
      <c r="CK42" s="277">
        <v>0</v>
      </c>
      <c r="CL42" s="277">
        <v>0</v>
      </c>
      <c r="CM42" s="277">
        <v>0</v>
      </c>
      <c r="CN42" s="277">
        <v>0</v>
      </c>
      <c r="CO42" s="277">
        <v>0</v>
      </c>
      <c r="CP42" s="277">
        <v>0</v>
      </c>
      <c r="CQ42" s="277">
        <v>0</v>
      </c>
      <c r="CR42" s="277">
        <v>0</v>
      </c>
      <c r="CS42" s="277">
        <v>0</v>
      </c>
      <c r="CT42" s="277">
        <v>0</v>
      </c>
      <c r="CU42" s="277">
        <v>0</v>
      </c>
      <c r="CV42" s="277">
        <v>0</v>
      </c>
      <c r="CW42" s="277">
        <v>0</v>
      </c>
      <c r="CX42" s="277">
        <v>0</v>
      </c>
      <c r="CY42" s="277">
        <v>0</v>
      </c>
      <c r="CZ42" s="277">
        <v>0</v>
      </c>
      <c r="DA42" s="277">
        <v>0</v>
      </c>
      <c r="DB42" s="277">
        <v>0</v>
      </c>
      <c r="DC42" s="277">
        <v>0</v>
      </c>
      <c r="DE42" s="71">
        <f t="shared" si="25"/>
        <v>0</v>
      </c>
      <c r="DF42" s="71">
        <f t="shared" si="17"/>
        <v>0</v>
      </c>
      <c r="DG42" s="261">
        <f t="shared" si="24"/>
        <v>21</v>
      </c>
      <c r="DH42" s="278">
        <v>0</v>
      </c>
    </row>
    <row r="43" spans="1:112" ht="14.4">
      <c r="A43" s="210">
        <v>31</v>
      </c>
      <c r="B43" s="262" t="str">
        <f>$B$33&amp;"L."</f>
        <v>D.3.L.</v>
      </c>
      <c r="C43" s="267" t="s">
        <v>16</v>
      </c>
      <c r="D43" s="267"/>
      <c r="E43" s="332">
        <v>0.21</v>
      </c>
      <c r="F43" s="292">
        <f>H43+NPV(FD,I43:INDEX(I43:DC43,PAL))</f>
        <v>0</v>
      </c>
      <c r="G43" s="279">
        <f>SUMIF($H$5:$DC$5,"&lt;="&amp;PAL,$H43:$DC43)</f>
        <v>0</v>
      </c>
      <c r="H43" s="276">
        <v>0</v>
      </c>
      <c r="I43" s="276">
        <v>0</v>
      </c>
      <c r="J43" s="276">
        <v>0</v>
      </c>
      <c r="K43" s="276">
        <v>0</v>
      </c>
      <c r="L43" s="276">
        <v>0</v>
      </c>
      <c r="M43" s="276">
        <v>0</v>
      </c>
      <c r="N43" s="276">
        <v>0</v>
      </c>
      <c r="O43" s="276">
        <v>0</v>
      </c>
      <c r="P43" s="276">
        <v>0</v>
      </c>
      <c r="Q43" s="276">
        <v>0</v>
      </c>
      <c r="R43" s="276">
        <v>0</v>
      </c>
      <c r="S43" s="276">
        <v>0</v>
      </c>
      <c r="T43" s="276">
        <v>0</v>
      </c>
      <c r="U43" s="276">
        <v>0</v>
      </c>
      <c r="V43" s="276">
        <v>0</v>
      </c>
      <c r="W43" s="276">
        <v>0</v>
      </c>
      <c r="X43" s="276">
        <v>0</v>
      </c>
      <c r="Y43" s="276">
        <v>0</v>
      </c>
      <c r="Z43" s="276">
        <v>0</v>
      </c>
      <c r="AA43" s="276">
        <v>0</v>
      </c>
      <c r="AB43" s="277">
        <v>0</v>
      </c>
      <c r="AC43" s="276">
        <v>0</v>
      </c>
      <c r="AD43" s="276">
        <v>0</v>
      </c>
      <c r="AE43" s="276">
        <v>0</v>
      </c>
      <c r="AF43" s="276">
        <v>0</v>
      </c>
      <c r="AG43" s="276">
        <v>0</v>
      </c>
      <c r="AH43" s="276">
        <v>0</v>
      </c>
      <c r="AI43" s="276">
        <v>0</v>
      </c>
      <c r="AJ43" s="276">
        <v>0</v>
      </c>
      <c r="AK43" s="276">
        <v>0</v>
      </c>
      <c r="AL43" s="276">
        <v>0</v>
      </c>
      <c r="AM43" s="276">
        <v>0</v>
      </c>
      <c r="AN43" s="276">
        <v>0</v>
      </c>
      <c r="AO43" s="276">
        <v>0</v>
      </c>
      <c r="AP43" s="276">
        <v>0</v>
      </c>
      <c r="AQ43" s="276">
        <v>0</v>
      </c>
      <c r="AR43" s="276">
        <v>0</v>
      </c>
      <c r="AS43" s="276">
        <v>0</v>
      </c>
      <c r="AT43" s="276">
        <v>0</v>
      </c>
      <c r="AU43" s="276">
        <v>0</v>
      </c>
      <c r="AV43" s="276">
        <v>0</v>
      </c>
      <c r="AW43" s="276">
        <v>0</v>
      </c>
      <c r="AX43" s="276">
        <v>0</v>
      </c>
      <c r="AY43" s="276">
        <v>0</v>
      </c>
      <c r="AZ43" s="276">
        <v>0</v>
      </c>
      <c r="BA43" s="276">
        <v>0</v>
      </c>
      <c r="BB43" s="276">
        <v>0</v>
      </c>
      <c r="BC43" s="276">
        <v>0</v>
      </c>
      <c r="BD43" s="276">
        <v>0</v>
      </c>
      <c r="BE43" s="276">
        <v>0</v>
      </c>
      <c r="BF43" s="276">
        <v>0</v>
      </c>
      <c r="BG43" s="276">
        <v>0</v>
      </c>
      <c r="BH43" s="276">
        <v>0</v>
      </c>
      <c r="BI43" s="276">
        <v>0</v>
      </c>
      <c r="BJ43" s="276">
        <v>0</v>
      </c>
      <c r="BK43" s="276">
        <v>0</v>
      </c>
      <c r="BL43" s="276">
        <v>0</v>
      </c>
      <c r="BM43" s="276">
        <v>0</v>
      </c>
      <c r="BN43" s="276">
        <v>0</v>
      </c>
      <c r="BO43" s="276">
        <v>0</v>
      </c>
      <c r="BP43" s="276">
        <v>0</v>
      </c>
      <c r="BQ43" s="276">
        <v>0</v>
      </c>
      <c r="BR43" s="276">
        <v>0</v>
      </c>
      <c r="BS43" s="276">
        <v>0</v>
      </c>
      <c r="BT43" s="276">
        <v>0</v>
      </c>
      <c r="BU43" s="276">
        <v>0</v>
      </c>
      <c r="BV43" s="276">
        <v>0</v>
      </c>
      <c r="BW43" s="276">
        <v>0</v>
      </c>
      <c r="BX43" s="276">
        <v>0</v>
      </c>
      <c r="BY43" s="276">
        <v>0</v>
      </c>
      <c r="BZ43" s="276">
        <v>0</v>
      </c>
      <c r="CA43" s="276">
        <v>0</v>
      </c>
      <c r="CB43" s="276">
        <v>0</v>
      </c>
      <c r="CC43" s="276">
        <v>0</v>
      </c>
      <c r="CD43" s="276">
        <v>0</v>
      </c>
      <c r="CE43" s="276">
        <v>0</v>
      </c>
      <c r="CF43" s="276">
        <v>0</v>
      </c>
      <c r="CG43" s="276">
        <v>0</v>
      </c>
      <c r="CH43" s="276">
        <v>0</v>
      </c>
      <c r="CI43" s="276">
        <v>0</v>
      </c>
      <c r="CJ43" s="276">
        <v>0</v>
      </c>
      <c r="CK43" s="276">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7">
        <v>0</v>
      </c>
      <c r="DE43" s="71">
        <f t="shared" si="25"/>
        <v>0</v>
      </c>
      <c r="DF43" s="71">
        <f t="shared" si="17"/>
        <v>0</v>
      </c>
      <c r="DG43" s="261">
        <f t="shared" si="24"/>
        <v>21</v>
      </c>
      <c r="DH43" s="261">
        <f>DG43/(100+DG43)</f>
        <v>0.17355371900826447</v>
      </c>
    </row>
    <row r="44" spans="1:112" s="261" customFormat="1" ht="14.4">
      <c r="A44" s="210">
        <v>32</v>
      </c>
      <c r="B44" s="55" t="s">
        <v>24</v>
      </c>
      <c r="C44" s="253" t="s">
        <v>434</v>
      </c>
      <c r="D44" s="8"/>
      <c r="E44" s="331"/>
      <c r="F44" s="17">
        <f>F45+F56+F67</f>
        <v>0</v>
      </c>
      <c r="G44" s="279">
        <f>SUMIF($H$5:$DC$5,"&lt;="&amp;PAL,$H44:$DC44)</f>
        <v>0</v>
      </c>
      <c r="H44" s="17">
        <f>H45+H56+H67</f>
        <v>0</v>
      </c>
      <c r="I44" s="17">
        <f t="shared" ref="I44:BT44" si="26">I45+I56+I67</f>
        <v>0</v>
      </c>
      <c r="J44" s="17">
        <f t="shared" si="26"/>
        <v>0</v>
      </c>
      <c r="K44" s="17">
        <f t="shared" si="26"/>
        <v>0</v>
      </c>
      <c r="L44" s="17">
        <f t="shared" si="26"/>
        <v>0</v>
      </c>
      <c r="M44" s="17">
        <f t="shared" si="26"/>
        <v>0</v>
      </c>
      <c r="N44" s="17">
        <f t="shared" si="26"/>
        <v>0</v>
      </c>
      <c r="O44" s="17">
        <f t="shared" si="26"/>
        <v>0</v>
      </c>
      <c r="P44" s="17">
        <f t="shared" si="26"/>
        <v>0</v>
      </c>
      <c r="Q44" s="17">
        <f t="shared" si="26"/>
        <v>0</v>
      </c>
      <c r="R44" s="17">
        <f t="shared" si="26"/>
        <v>0</v>
      </c>
      <c r="S44" s="17">
        <f t="shared" si="26"/>
        <v>0</v>
      </c>
      <c r="T44" s="17">
        <f t="shared" si="26"/>
        <v>0</v>
      </c>
      <c r="U44" s="17">
        <f t="shared" si="26"/>
        <v>0</v>
      </c>
      <c r="V44" s="17">
        <f t="shared" si="26"/>
        <v>0</v>
      </c>
      <c r="W44" s="17">
        <f t="shared" si="26"/>
        <v>0</v>
      </c>
      <c r="X44" s="17">
        <f t="shared" si="26"/>
        <v>0</v>
      </c>
      <c r="Y44" s="17">
        <f t="shared" si="26"/>
        <v>0</v>
      </c>
      <c r="Z44" s="17">
        <f t="shared" si="26"/>
        <v>0</v>
      </c>
      <c r="AA44" s="17">
        <f t="shared" si="26"/>
        <v>0</v>
      </c>
      <c r="AB44" s="17">
        <f t="shared" si="26"/>
        <v>0</v>
      </c>
      <c r="AC44" s="17">
        <f t="shared" si="26"/>
        <v>0</v>
      </c>
      <c r="AD44" s="17">
        <f t="shared" si="26"/>
        <v>0</v>
      </c>
      <c r="AE44" s="17">
        <f t="shared" si="26"/>
        <v>0</v>
      </c>
      <c r="AF44" s="17">
        <f t="shared" si="26"/>
        <v>0</v>
      </c>
      <c r="AG44" s="17">
        <f t="shared" si="26"/>
        <v>0</v>
      </c>
      <c r="AH44" s="17">
        <f t="shared" si="26"/>
        <v>0</v>
      </c>
      <c r="AI44" s="17">
        <f t="shared" si="26"/>
        <v>0</v>
      </c>
      <c r="AJ44" s="17">
        <f t="shared" si="26"/>
        <v>0</v>
      </c>
      <c r="AK44" s="17">
        <f t="shared" si="26"/>
        <v>0</v>
      </c>
      <c r="AL44" s="17">
        <f t="shared" si="26"/>
        <v>0</v>
      </c>
      <c r="AM44" s="17">
        <f t="shared" si="26"/>
        <v>0</v>
      </c>
      <c r="AN44" s="17">
        <f t="shared" si="26"/>
        <v>0</v>
      </c>
      <c r="AO44" s="17">
        <f t="shared" si="26"/>
        <v>0</v>
      </c>
      <c r="AP44" s="17">
        <f t="shared" si="26"/>
        <v>0</v>
      </c>
      <c r="AQ44" s="17">
        <f t="shared" si="26"/>
        <v>0</v>
      </c>
      <c r="AR44" s="17">
        <f t="shared" si="26"/>
        <v>0</v>
      </c>
      <c r="AS44" s="17">
        <f t="shared" si="26"/>
        <v>0</v>
      </c>
      <c r="AT44" s="17">
        <f t="shared" si="26"/>
        <v>0</v>
      </c>
      <c r="AU44" s="17">
        <f t="shared" si="26"/>
        <v>0</v>
      </c>
      <c r="AV44" s="17">
        <f t="shared" si="26"/>
        <v>0</v>
      </c>
      <c r="AW44" s="17">
        <f t="shared" si="26"/>
        <v>0</v>
      </c>
      <c r="AX44" s="17">
        <f t="shared" si="26"/>
        <v>0</v>
      </c>
      <c r="AY44" s="17">
        <f t="shared" si="26"/>
        <v>0</v>
      </c>
      <c r="AZ44" s="17">
        <f t="shared" si="26"/>
        <v>0</v>
      </c>
      <c r="BA44" s="17">
        <f t="shared" si="26"/>
        <v>0</v>
      </c>
      <c r="BB44" s="17">
        <f t="shared" si="26"/>
        <v>0</v>
      </c>
      <c r="BC44" s="17">
        <f t="shared" si="26"/>
        <v>0</v>
      </c>
      <c r="BD44" s="17">
        <f t="shared" si="26"/>
        <v>0</v>
      </c>
      <c r="BE44" s="17">
        <f t="shared" si="26"/>
        <v>0</v>
      </c>
      <c r="BF44" s="17">
        <f t="shared" si="26"/>
        <v>0</v>
      </c>
      <c r="BG44" s="17">
        <f t="shared" si="26"/>
        <v>0</v>
      </c>
      <c r="BH44" s="17">
        <f t="shared" si="26"/>
        <v>0</v>
      </c>
      <c r="BI44" s="17">
        <f t="shared" si="26"/>
        <v>0</v>
      </c>
      <c r="BJ44" s="17">
        <f t="shared" si="26"/>
        <v>0</v>
      </c>
      <c r="BK44" s="17">
        <f t="shared" si="26"/>
        <v>0</v>
      </c>
      <c r="BL44" s="17">
        <f t="shared" si="26"/>
        <v>0</v>
      </c>
      <c r="BM44" s="17">
        <f t="shared" si="26"/>
        <v>0</v>
      </c>
      <c r="BN44" s="17">
        <f t="shared" si="26"/>
        <v>0</v>
      </c>
      <c r="BO44" s="17">
        <f t="shared" si="26"/>
        <v>0</v>
      </c>
      <c r="BP44" s="17">
        <f t="shared" si="26"/>
        <v>0</v>
      </c>
      <c r="BQ44" s="17">
        <f t="shared" si="26"/>
        <v>0</v>
      </c>
      <c r="BR44" s="17">
        <f t="shared" si="26"/>
        <v>0</v>
      </c>
      <c r="BS44" s="17">
        <f t="shared" si="26"/>
        <v>0</v>
      </c>
      <c r="BT44" s="17">
        <f t="shared" si="26"/>
        <v>0</v>
      </c>
      <c r="BU44" s="17">
        <f t="shared" ref="BU44:DC44" si="27">BU45+BU56+BU67</f>
        <v>0</v>
      </c>
      <c r="BV44" s="17">
        <f t="shared" si="27"/>
        <v>0</v>
      </c>
      <c r="BW44" s="17">
        <f t="shared" si="27"/>
        <v>0</v>
      </c>
      <c r="BX44" s="17">
        <f t="shared" si="27"/>
        <v>0</v>
      </c>
      <c r="BY44" s="17">
        <f t="shared" si="27"/>
        <v>0</v>
      </c>
      <c r="BZ44" s="17">
        <f t="shared" si="27"/>
        <v>0</v>
      </c>
      <c r="CA44" s="17">
        <f t="shared" si="27"/>
        <v>0</v>
      </c>
      <c r="CB44" s="17">
        <f t="shared" si="27"/>
        <v>0</v>
      </c>
      <c r="CC44" s="17">
        <f t="shared" si="27"/>
        <v>0</v>
      </c>
      <c r="CD44" s="17">
        <f t="shared" si="27"/>
        <v>0</v>
      </c>
      <c r="CE44" s="17">
        <f t="shared" si="27"/>
        <v>0</v>
      </c>
      <c r="CF44" s="17">
        <f t="shared" si="27"/>
        <v>0</v>
      </c>
      <c r="CG44" s="17">
        <f t="shared" si="27"/>
        <v>0</v>
      </c>
      <c r="CH44" s="17">
        <f t="shared" si="27"/>
        <v>0</v>
      </c>
      <c r="CI44" s="17">
        <f t="shared" si="27"/>
        <v>0</v>
      </c>
      <c r="CJ44" s="17">
        <f t="shared" si="27"/>
        <v>0</v>
      </c>
      <c r="CK44" s="17">
        <f t="shared" si="27"/>
        <v>0</v>
      </c>
      <c r="CL44" s="17">
        <f t="shared" si="27"/>
        <v>0</v>
      </c>
      <c r="CM44" s="17">
        <f t="shared" si="27"/>
        <v>0</v>
      </c>
      <c r="CN44" s="17">
        <f t="shared" si="27"/>
        <v>0</v>
      </c>
      <c r="CO44" s="17">
        <f t="shared" si="27"/>
        <v>0</v>
      </c>
      <c r="CP44" s="17">
        <f t="shared" si="27"/>
        <v>0</v>
      </c>
      <c r="CQ44" s="17">
        <f t="shared" si="27"/>
        <v>0</v>
      </c>
      <c r="CR44" s="17">
        <f t="shared" si="27"/>
        <v>0</v>
      </c>
      <c r="CS44" s="17">
        <f t="shared" si="27"/>
        <v>0</v>
      </c>
      <c r="CT44" s="17">
        <f t="shared" si="27"/>
        <v>0</v>
      </c>
      <c r="CU44" s="17">
        <f t="shared" si="27"/>
        <v>0</v>
      </c>
      <c r="CV44" s="17">
        <f t="shared" si="27"/>
        <v>0</v>
      </c>
      <c r="CW44" s="17">
        <f t="shared" si="27"/>
        <v>0</v>
      </c>
      <c r="CX44" s="17">
        <f t="shared" si="27"/>
        <v>0</v>
      </c>
      <c r="CY44" s="17">
        <f t="shared" si="27"/>
        <v>0</v>
      </c>
      <c r="CZ44" s="17">
        <f t="shared" si="27"/>
        <v>0</v>
      </c>
      <c r="DA44" s="17">
        <f t="shared" si="27"/>
        <v>0</v>
      </c>
      <c r="DB44" s="17">
        <f t="shared" si="27"/>
        <v>0</v>
      </c>
      <c r="DC44" s="17">
        <f t="shared" si="27"/>
        <v>0</v>
      </c>
      <c r="DE44" s="71"/>
      <c r="DF44" s="71">
        <f t="shared" si="17"/>
        <v>0</v>
      </c>
    </row>
    <row r="45" spans="1:112" s="261" customFormat="1" ht="14.4">
      <c r="A45" s="210">
        <v>33</v>
      </c>
      <c r="B45" s="55" t="s">
        <v>35</v>
      </c>
      <c r="C45" s="268" t="s">
        <v>2</v>
      </c>
      <c r="D45" s="8"/>
      <c r="E45" s="331"/>
      <c r="F45" s="17">
        <f>SUM(F46:F53)+F54</f>
        <v>0</v>
      </c>
      <c r="G45" s="279">
        <f>SUMIF($H$5:$DC$5,"&lt;="&amp;PAL,$H45:$DC45)</f>
        <v>0</v>
      </c>
      <c r="H45" s="17">
        <f>SUM(H46:H53)+H54</f>
        <v>0</v>
      </c>
      <c r="I45" s="17">
        <f t="shared" ref="I45:BT45" si="28">SUM(I46:I53)+I54</f>
        <v>0</v>
      </c>
      <c r="J45" s="17">
        <f t="shared" si="28"/>
        <v>0</v>
      </c>
      <c r="K45" s="17">
        <f t="shared" si="28"/>
        <v>0</v>
      </c>
      <c r="L45" s="17">
        <f t="shared" si="28"/>
        <v>0</v>
      </c>
      <c r="M45" s="17">
        <f t="shared" si="28"/>
        <v>0</v>
      </c>
      <c r="N45" s="17">
        <f t="shared" si="28"/>
        <v>0</v>
      </c>
      <c r="O45" s="17">
        <f t="shared" si="28"/>
        <v>0</v>
      </c>
      <c r="P45" s="17">
        <f t="shared" si="28"/>
        <v>0</v>
      </c>
      <c r="Q45" s="17">
        <f t="shared" si="28"/>
        <v>0</v>
      </c>
      <c r="R45" s="17">
        <f t="shared" si="28"/>
        <v>0</v>
      </c>
      <c r="S45" s="17">
        <f t="shared" si="28"/>
        <v>0</v>
      </c>
      <c r="T45" s="17">
        <f t="shared" si="28"/>
        <v>0</v>
      </c>
      <c r="U45" s="17">
        <f t="shared" si="28"/>
        <v>0</v>
      </c>
      <c r="V45" s="17">
        <f t="shared" si="28"/>
        <v>0</v>
      </c>
      <c r="W45" s="17">
        <f t="shared" si="28"/>
        <v>0</v>
      </c>
      <c r="X45" s="17">
        <f t="shared" si="28"/>
        <v>0</v>
      </c>
      <c r="Y45" s="17">
        <f t="shared" si="28"/>
        <v>0</v>
      </c>
      <c r="Z45" s="17">
        <f t="shared" si="28"/>
        <v>0</v>
      </c>
      <c r="AA45" s="17">
        <f t="shared" si="28"/>
        <v>0</v>
      </c>
      <c r="AB45" s="17">
        <f t="shared" si="28"/>
        <v>0</v>
      </c>
      <c r="AC45" s="17">
        <f t="shared" si="28"/>
        <v>0</v>
      </c>
      <c r="AD45" s="17">
        <f t="shared" si="28"/>
        <v>0</v>
      </c>
      <c r="AE45" s="17">
        <f t="shared" si="28"/>
        <v>0</v>
      </c>
      <c r="AF45" s="17">
        <f t="shared" si="28"/>
        <v>0</v>
      </c>
      <c r="AG45" s="17">
        <f t="shared" si="28"/>
        <v>0</v>
      </c>
      <c r="AH45" s="17">
        <f t="shared" si="28"/>
        <v>0</v>
      </c>
      <c r="AI45" s="17">
        <f t="shared" si="28"/>
        <v>0</v>
      </c>
      <c r="AJ45" s="17">
        <f t="shared" si="28"/>
        <v>0</v>
      </c>
      <c r="AK45" s="17">
        <f t="shared" si="28"/>
        <v>0</v>
      </c>
      <c r="AL45" s="17">
        <f t="shared" si="28"/>
        <v>0</v>
      </c>
      <c r="AM45" s="17">
        <f t="shared" si="28"/>
        <v>0</v>
      </c>
      <c r="AN45" s="17">
        <f t="shared" si="28"/>
        <v>0</v>
      </c>
      <c r="AO45" s="17">
        <f t="shared" si="28"/>
        <v>0</v>
      </c>
      <c r="AP45" s="17">
        <f t="shared" si="28"/>
        <v>0</v>
      </c>
      <c r="AQ45" s="17">
        <f t="shared" si="28"/>
        <v>0</v>
      </c>
      <c r="AR45" s="17">
        <f t="shared" si="28"/>
        <v>0</v>
      </c>
      <c r="AS45" s="17">
        <f t="shared" si="28"/>
        <v>0</v>
      </c>
      <c r="AT45" s="17">
        <f t="shared" si="28"/>
        <v>0</v>
      </c>
      <c r="AU45" s="17">
        <f t="shared" si="28"/>
        <v>0</v>
      </c>
      <c r="AV45" s="17">
        <f t="shared" si="28"/>
        <v>0</v>
      </c>
      <c r="AW45" s="17">
        <f t="shared" si="28"/>
        <v>0</v>
      </c>
      <c r="AX45" s="17">
        <f t="shared" si="28"/>
        <v>0</v>
      </c>
      <c r="AY45" s="17">
        <f t="shared" si="28"/>
        <v>0</v>
      </c>
      <c r="AZ45" s="17">
        <f t="shared" si="28"/>
        <v>0</v>
      </c>
      <c r="BA45" s="17">
        <f t="shared" si="28"/>
        <v>0</v>
      </c>
      <c r="BB45" s="17">
        <f t="shared" si="28"/>
        <v>0</v>
      </c>
      <c r="BC45" s="17">
        <f t="shared" si="28"/>
        <v>0</v>
      </c>
      <c r="BD45" s="17">
        <f t="shared" si="28"/>
        <v>0</v>
      </c>
      <c r="BE45" s="17">
        <f t="shared" si="28"/>
        <v>0</v>
      </c>
      <c r="BF45" s="17">
        <f t="shared" si="28"/>
        <v>0</v>
      </c>
      <c r="BG45" s="17">
        <f t="shared" si="28"/>
        <v>0</v>
      </c>
      <c r="BH45" s="17">
        <f t="shared" si="28"/>
        <v>0</v>
      </c>
      <c r="BI45" s="17">
        <f t="shared" si="28"/>
        <v>0</v>
      </c>
      <c r="BJ45" s="17">
        <f t="shared" si="28"/>
        <v>0</v>
      </c>
      <c r="BK45" s="17">
        <f t="shared" si="28"/>
        <v>0</v>
      </c>
      <c r="BL45" s="17">
        <f t="shared" si="28"/>
        <v>0</v>
      </c>
      <c r="BM45" s="17">
        <f t="shared" si="28"/>
        <v>0</v>
      </c>
      <c r="BN45" s="17">
        <f t="shared" si="28"/>
        <v>0</v>
      </c>
      <c r="BO45" s="17">
        <f t="shared" si="28"/>
        <v>0</v>
      </c>
      <c r="BP45" s="17">
        <f t="shared" si="28"/>
        <v>0</v>
      </c>
      <c r="BQ45" s="17">
        <f t="shared" si="28"/>
        <v>0</v>
      </c>
      <c r="BR45" s="17">
        <f t="shared" si="28"/>
        <v>0</v>
      </c>
      <c r="BS45" s="17">
        <f t="shared" si="28"/>
        <v>0</v>
      </c>
      <c r="BT45" s="17">
        <f t="shared" si="28"/>
        <v>0</v>
      </c>
      <c r="BU45" s="17">
        <f t="shared" ref="BU45:DC45" si="29">SUM(BU46:BU53)+BU54</f>
        <v>0</v>
      </c>
      <c r="BV45" s="17">
        <f t="shared" si="29"/>
        <v>0</v>
      </c>
      <c r="BW45" s="17">
        <f t="shared" si="29"/>
        <v>0</v>
      </c>
      <c r="BX45" s="17">
        <f t="shared" si="29"/>
        <v>0</v>
      </c>
      <c r="BY45" s="17">
        <f t="shared" si="29"/>
        <v>0</v>
      </c>
      <c r="BZ45" s="17">
        <f t="shared" si="29"/>
        <v>0</v>
      </c>
      <c r="CA45" s="17">
        <f t="shared" si="29"/>
        <v>0</v>
      </c>
      <c r="CB45" s="17">
        <f t="shared" si="29"/>
        <v>0</v>
      </c>
      <c r="CC45" s="17">
        <f t="shared" si="29"/>
        <v>0</v>
      </c>
      <c r="CD45" s="17">
        <f t="shared" si="29"/>
        <v>0</v>
      </c>
      <c r="CE45" s="17">
        <f t="shared" si="29"/>
        <v>0</v>
      </c>
      <c r="CF45" s="17">
        <f t="shared" si="29"/>
        <v>0</v>
      </c>
      <c r="CG45" s="17">
        <f t="shared" si="29"/>
        <v>0</v>
      </c>
      <c r="CH45" s="17">
        <f t="shared" si="29"/>
        <v>0</v>
      </c>
      <c r="CI45" s="17">
        <f t="shared" si="29"/>
        <v>0</v>
      </c>
      <c r="CJ45" s="17">
        <f t="shared" si="29"/>
        <v>0</v>
      </c>
      <c r="CK45" s="17">
        <f t="shared" si="29"/>
        <v>0</v>
      </c>
      <c r="CL45" s="17">
        <f t="shared" si="29"/>
        <v>0</v>
      </c>
      <c r="CM45" s="17">
        <f t="shared" si="29"/>
        <v>0</v>
      </c>
      <c r="CN45" s="17">
        <f t="shared" si="29"/>
        <v>0</v>
      </c>
      <c r="CO45" s="17">
        <f t="shared" si="29"/>
        <v>0</v>
      </c>
      <c r="CP45" s="17">
        <f t="shared" si="29"/>
        <v>0</v>
      </c>
      <c r="CQ45" s="17">
        <f t="shared" si="29"/>
        <v>0</v>
      </c>
      <c r="CR45" s="17">
        <f t="shared" si="29"/>
        <v>0</v>
      </c>
      <c r="CS45" s="17">
        <f t="shared" si="29"/>
        <v>0</v>
      </c>
      <c r="CT45" s="17">
        <f t="shared" si="29"/>
        <v>0</v>
      </c>
      <c r="CU45" s="17">
        <f t="shared" si="29"/>
        <v>0</v>
      </c>
      <c r="CV45" s="17">
        <f t="shared" si="29"/>
        <v>0</v>
      </c>
      <c r="CW45" s="17">
        <f t="shared" si="29"/>
        <v>0</v>
      </c>
      <c r="CX45" s="17">
        <f t="shared" si="29"/>
        <v>0</v>
      </c>
      <c r="CY45" s="17">
        <f t="shared" si="29"/>
        <v>0</v>
      </c>
      <c r="CZ45" s="17">
        <f t="shared" si="29"/>
        <v>0</v>
      </c>
      <c r="DA45" s="17">
        <f t="shared" si="29"/>
        <v>0</v>
      </c>
      <c r="DB45" s="17">
        <f t="shared" si="29"/>
        <v>0</v>
      </c>
      <c r="DC45" s="17">
        <f t="shared" si="29"/>
        <v>0</v>
      </c>
      <c r="DE45" s="71"/>
      <c r="DF45" s="71">
        <f t="shared" si="17"/>
        <v>0</v>
      </c>
    </row>
    <row r="46" spans="1:112" s="261" customFormat="1" ht="14.4">
      <c r="A46" s="210">
        <v>34</v>
      </c>
      <c r="B46" s="262" t="str">
        <f>$B$45&amp;"1."</f>
        <v>E.1.1.</v>
      </c>
      <c r="C46" s="274" t="s">
        <v>42</v>
      </c>
      <c r="D46" s="12"/>
      <c r="E46" s="332">
        <v>0.21</v>
      </c>
      <c r="F46" s="292">
        <f>H46+NPV(FD,I46:INDEX(I46:DC46,PAL))</f>
        <v>0</v>
      </c>
      <c r="G46" s="279">
        <f>SUMIF($H$5:$DC$5,"&lt;="&amp;PAL,$H46:$DC46)</f>
        <v>0</v>
      </c>
      <c r="H46" s="280">
        <v>0</v>
      </c>
      <c r="I46" s="280">
        <v>0</v>
      </c>
      <c r="J46" s="280">
        <v>0</v>
      </c>
      <c r="K46" s="280">
        <v>0</v>
      </c>
      <c r="L46" s="280">
        <v>0</v>
      </c>
      <c r="M46" s="280">
        <v>0</v>
      </c>
      <c r="N46" s="280">
        <v>0</v>
      </c>
      <c r="O46" s="280">
        <v>0</v>
      </c>
      <c r="P46" s="280">
        <v>0</v>
      </c>
      <c r="Q46" s="280">
        <v>0</v>
      </c>
      <c r="R46" s="280">
        <v>0</v>
      </c>
      <c r="S46" s="280">
        <v>0</v>
      </c>
      <c r="T46" s="280">
        <v>0</v>
      </c>
      <c r="U46" s="280">
        <v>0</v>
      </c>
      <c r="V46" s="280">
        <v>0</v>
      </c>
      <c r="W46" s="280">
        <v>0</v>
      </c>
      <c r="X46" s="280">
        <v>0</v>
      </c>
      <c r="Y46" s="280">
        <v>0</v>
      </c>
      <c r="Z46" s="280">
        <v>0</v>
      </c>
      <c r="AA46" s="280">
        <v>0</v>
      </c>
      <c r="AB46" s="280">
        <v>0</v>
      </c>
      <c r="AC46" s="280">
        <v>0</v>
      </c>
      <c r="AD46" s="280">
        <v>0</v>
      </c>
      <c r="AE46" s="280">
        <v>0</v>
      </c>
      <c r="AF46" s="280">
        <v>0</v>
      </c>
      <c r="AG46" s="280">
        <v>0</v>
      </c>
      <c r="AH46" s="280">
        <v>0</v>
      </c>
      <c r="AI46" s="280">
        <v>0</v>
      </c>
      <c r="AJ46" s="280">
        <v>0</v>
      </c>
      <c r="AK46" s="280">
        <v>0</v>
      </c>
      <c r="AL46" s="280">
        <v>0</v>
      </c>
      <c r="AM46" s="280">
        <v>0</v>
      </c>
      <c r="AN46" s="280">
        <v>0</v>
      </c>
      <c r="AO46" s="280">
        <v>0</v>
      </c>
      <c r="AP46" s="280">
        <v>0</v>
      </c>
      <c r="AQ46" s="280">
        <v>0</v>
      </c>
      <c r="AR46" s="280">
        <v>0</v>
      </c>
      <c r="AS46" s="280">
        <v>0</v>
      </c>
      <c r="AT46" s="280">
        <v>0</v>
      </c>
      <c r="AU46" s="280">
        <v>0</v>
      </c>
      <c r="AV46" s="280">
        <v>0</v>
      </c>
      <c r="AW46" s="280">
        <v>0</v>
      </c>
      <c r="AX46" s="280">
        <v>0</v>
      </c>
      <c r="AY46" s="280">
        <v>0</v>
      </c>
      <c r="AZ46" s="280">
        <v>0</v>
      </c>
      <c r="BA46" s="280">
        <v>0</v>
      </c>
      <c r="BB46" s="280">
        <v>0</v>
      </c>
      <c r="BC46" s="280">
        <v>0</v>
      </c>
      <c r="BD46" s="280">
        <v>0</v>
      </c>
      <c r="BE46" s="280">
        <v>0</v>
      </c>
      <c r="BF46" s="280">
        <v>0</v>
      </c>
      <c r="BG46" s="280">
        <v>0</v>
      </c>
      <c r="BH46" s="280">
        <v>0</v>
      </c>
      <c r="BI46" s="280">
        <v>0</v>
      </c>
      <c r="BJ46" s="280">
        <v>0</v>
      </c>
      <c r="BK46" s="280">
        <v>0</v>
      </c>
      <c r="BL46" s="280">
        <v>0</v>
      </c>
      <c r="BM46" s="280">
        <v>0</v>
      </c>
      <c r="BN46" s="280">
        <v>0</v>
      </c>
      <c r="BO46" s="280">
        <v>0</v>
      </c>
      <c r="BP46" s="280">
        <v>0</v>
      </c>
      <c r="BQ46" s="280">
        <v>0</v>
      </c>
      <c r="BR46" s="280">
        <v>0</v>
      </c>
      <c r="BS46" s="280">
        <v>0</v>
      </c>
      <c r="BT46" s="280">
        <v>0</v>
      </c>
      <c r="BU46" s="280">
        <v>0</v>
      </c>
      <c r="BV46" s="280">
        <v>0</v>
      </c>
      <c r="BW46" s="280">
        <v>0</v>
      </c>
      <c r="BX46" s="280">
        <v>0</v>
      </c>
      <c r="BY46" s="280">
        <v>0</v>
      </c>
      <c r="BZ46" s="280">
        <v>0</v>
      </c>
      <c r="CA46" s="280">
        <v>0</v>
      </c>
      <c r="CB46" s="280">
        <v>0</v>
      </c>
      <c r="CC46" s="280">
        <v>0</v>
      </c>
      <c r="CD46" s="280">
        <v>0</v>
      </c>
      <c r="CE46" s="280">
        <v>0</v>
      </c>
      <c r="CF46" s="280">
        <v>0</v>
      </c>
      <c r="CG46" s="280">
        <v>0</v>
      </c>
      <c r="CH46" s="280">
        <v>0</v>
      </c>
      <c r="CI46" s="280">
        <v>0</v>
      </c>
      <c r="CJ46" s="280">
        <v>0</v>
      </c>
      <c r="CK46" s="280">
        <v>0</v>
      </c>
      <c r="CL46" s="280">
        <v>0</v>
      </c>
      <c r="CM46" s="280">
        <v>0</v>
      </c>
      <c r="CN46" s="280">
        <v>0</v>
      </c>
      <c r="CO46" s="280">
        <v>0</v>
      </c>
      <c r="CP46" s="280">
        <v>0</v>
      </c>
      <c r="CQ46" s="280">
        <v>0</v>
      </c>
      <c r="CR46" s="280">
        <v>0</v>
      </c>
      <c r="CS46" s="280">
        <v>0</v>
      </c>
      <c r="CT46" s="280">
        <v>0</v>
      </c>
      <c r="CU46" s="280">
        <v>0</v>
      </c>
      <c r="CV46" s="280">
        <v>0</v>
      </c>
      <c r="CW46" s="280">
        <v>0</v>
      </c>
      <c r="CX46" s="280">
        <v>0</v>
      </c>
      <c r="CY46" s="280">
        <v>0</v>
      </c>
      <c r="CZ46" s="280">
        <v>0</v>
      </c>
      <c r="DA46" s="280">
        <v>0</v>
      </c>
      <c r="DB46" s="280">
        <v>0</v>
      </c>
      <c r="DC46" s="280">
        <v>0</v>
      </c>
      <c r="DE46" s="71">
        <f>COUNTBLANK(H46:DC46)</f>
        <v>0</v>
      </c>
      <c r="DF46" s="71">
        <f t="shared" si="17"/>
        <v>0</v>
      </c>
      <c r="DG46" s="261">
        <f t="shared" ref="DG46:DG55" si="30">IF(ISNUMBER(E46),E46*100,0)</f>
        <v>21</v>
      </c>
      <c r="DH46" s="261">
        <v>0</v>
      </c>
    </row>
    <row r="47" spans="1:112" s="261" customFormat="1" ht="14.4">
      <c r="A47" s="210">
        <v>35</v>
      </c>
      <c r="B47" s="262" t="str">
        <f>$B$45&amp;"2."</f>
        <v>E.1.2.</v>
      </c>
      <c r="C47" s="274" t="s">
        <v>42</v>
      </c>
      <c r="D47" s="12"/>
      <c r="E47" s="332">
        <v>0.21</v>
      </c>
      <c r="F47" s="292">
        <f>H47+NPV(FD,I47:INDEX(I47:DC47,PAL))</f>
        <v>0</v>
      </c>
      <c r="G47" s="279">
        <f>SUMIF($H$5:$DC$5,"&lt;="&amp;PAL,$H47:$DC47)</f>
        <v>0</v>
      </c>
      <c r="H47" s="280">
        <v>0</v>
      </c>
      <c r="I47" s="280">
        <v>0</v>
      </c>
      <c r="J47" s="280">
        <v>0</v>
      </c>
      <c r="K47" s="280">
        <v>0</v>
      </c>
      <c r="L47" s="280">
        <v>0</v>
      </c>
      <c r="M47" s="280">
        <v>0</v>
      </c>
      <c r="N47" s="280">
        <v>0</v>
      </c>
      <c r="O47" s="280">
        <v>0</v>
      </c>
      <c r="P47" s="280">
        <v>0</v>
      </c>
      <c r="Q47" s="280">
        <v>0</v>
      </c>
      <c r="R47" s="280">
        <v>0</v>
      </c>
      <c r="S47" s="280">
        <v>0</v>
      </c>
      <c r="T47" s="280">
        <v>0</v>
      </c>
      <c r="U47" s="280">
        <v>0</v>
      </c>
      <c r="V47" s="280">
        <v>0</v>
      </c>
      <c r="W47" s="280">
        <v>0</v>
      </c>
      <c r="X47" s="280">
        <v>0</v>
      </c>
      <c r="Y47" s="280">
        <v>0</v>
      </c>
      <c r="Z47" s="280">
        <v>0</v>
      </c>
      <c r="AA47" s="280">
        <v>0</v>
      </c>
      <c r="AB47" s="280">
        <v>0</v>
      </c>
      <c r="AC47" s="280">
        <v>0</v>
      </c>
      <c r="AD47" s="280">
        <v>0</v>
      </c>
      <c r="AE47" s="280">
        <v>0</v>
      </c>
      <c r="AF47" s="280">
        <v>0</v>
      </c>
      <c r="AG47" s="280">
        <v>0</v>
      </c>
      <c r="AH47" s="280">
        <v>0</v>
      </c>
      <c r="AI47" s="280">
        <v>0</v>
      </c>
      <c r="AJ47" s="280">
        <v>0</v>
      </c>
      <c r="AK47" s="280">
        <v>0</v>
      </c>
      <c r="AL47" s="280">
        <v>0</v>
      </c>
      <c r="AM47" s="280">
        <v>0</v>
      </c>
      <c r="AN47" s="280">
        <v>0</v>
      </c>
      <c r="AO47" s="280">
        <v>0</v>
      </c>
      <c r="AP47" s="280">
        <v>0</v>
      </c>
      <c r="AQ47" s="280">
        <v>0</v>
      </c>
      <c r="AR47" s="280">
        <v>0</v>
      </c>
      <c r="AS47" s="280">
        <v>0</v>
      </c>
      <c r="AT47" s="280">
        <v>0</v>
      </c>
      <c r="AU47" s="280">
        <v>0</v>
      </c>
      <c r="AV47" s="280">
        <v>0</v>
      </c>
      <c r="AW47" s="280">
        <v>0</v>
      </c>
      <c r="AX47" s="280">
        <v>0</v>
      </c>
      <c r="AY47" s="280">
        <v>0</v>
      </c>
      <c r="AZ47" s="280">
        <v>0</v>
      </c>
      <c r="BA47" s="280">
        <v>0</v>
      </c>
      <c r="BB47" s="280">
        <v>0</v>
      </c>
      <c r="BC47" s="280">
        <v>0</v>
      </c>
      <c r="BD47" s="280">
        <v>0</v>
      </c>
      <c r="BE47" s="280">
        <v>0</v>
      </c>
      <c r="BF47" s="280">
        <v>0</v>
      </c>
      <c r="BG47" s="280">
        <v>0</v>
      </c>
      <c r="BH47" s="280">
        <v>0</v>
      </c>
      <c r="BI47" s="280">
        <v>0</v>
      </c>
      <c r="BJ47" s="280">
        <v>0</v>
      </c>
      <c r="BK47" s="280">
        <v>0</v>
      </c>
      <c r="BL47" s="280">
        <v>0</v>
      </c>
      <c r="BM47" s="280">
        <v>0</v>
      </c>
      <c r="BN47" s="280">
        <v>0</v>
      </c>
      <c r="BO47" s="280">
        <v>0</v>
      </c>
      <c r="BP47" s="280">
        <v>0</v>
      </c>
      <c r="BQ47" s="280">
        <v>0</v>
      </c>
      <c r="BR47" s="280">
        <v>0</v>
      </c>
      <c r="BS47" s="280">
        <v>0</v>
      </c>
      <c r="BT47" s="280">
        <v>0</v>
      </c>
      <c r="BU47" s="280">
        <v>0</v>
      </c>
      <c r="BV47" s="280">
        <v>0</v>
      </c>
      <c r="BW47" s="280">
        <v>0</v>
      </c>
      <c r="BX47" s="280">
        <v>0</v>
      </c>
      <c r="BY47" s="280">
        <v>0</v>
      </c>
      <c r="BZ47" s="280">
        <v>0</v>
      </c>
      <c r="CA47" s="280">
        <v>0</v>
      </c>
      <c r="CB47" s="280">
        <v>0</v>
      </c>
      <c r="CC47" s="280">
        <v>0</v>
      </c>
      <c r="CD47" s="280">
        <v>0</v>
      </c>
      <c r="CE47" s="280">
        <v>0</v>
      </c>
      <c r="CF47" s="280">
        <v>0</v>
      </c>
      <c r="CG47" s="280">
        <v>0</v>
      </c>
      <c r="CH47" s="280">
        <v>0</v>
      </c>
      <c r="CI47" s="280">
        <v>0</v>
      </c>
      <c r="CJ47" s="280">
        <v>0</v>
      </c>
      <c r="CK47" s="280">
        <v>0</v>
      </c>
      <c r="CL47" s="280">
        <v>0</v>
      </c>
      <c r="CM47" s="280">
        <v>0</v>
      </c>
      <c r="CN47" s="280">
        <v>0</v>
      </c>
      <c r="CO47" s="280">
        <v>0</v>
      </c>
      <c r="CP47" s="280">
        <v>0</v>
      </c>
      <c r="CQ47" s="280">
        <v>0</v>
      </c>
      <c r="CR47" s="280">
        <v>0</v>
      </c>
      <c r="CS47" s="280">
        <v>0</v>
      </c>
      <c r="CT47" s="280">
        <v>0</v>
      </c>
      <c r="CU47" s="280">
        <v>0</v>
      </c>
      <c r="CV47" s="280">
        <v>0</v>
      </c>
      <c r="CW47" s="280">
        <v>0</v>
      </c>
      <c r="CX47" s="280">
        <v>0</v>
      </c>
      <c r="CY47" s="280">
        <v>0</v>
      </c>
      <c r="CZ47" s="280">
        <v>0</v>
      </c>
      <c r="DA47" s="280">
        <v>0</v>
      </c>
      <c r="DB47" s="280">
        <v>0</v>
      </c>
      <c r="DC47" s="280">
        <v>0</v>
      </c>
      <c r="DE47" s="71">
        <f t="shared" ref="DE47:DE55" si="31">COUNTBLANK(H47:DC47)</f>
        <v>0</v>
      </c>
      <c r="DF47" s="71">
        <f t="shared" si="17"/>
        <v>0</v>
      </c>
      <c r="DG47" s="261">
        <f t="shared" si="30"/>
        <v>21</v>
      </c>
      <c r="DH47" s="261">
        <v>0</v>
      </c>
    </row>
    <row r="48" spans="1:112" s="261" customFormat="1" ht="14.4">
      <c r="A48" s="210">
        <v>36</v>
      </c>
      <c r="B48" s="262" t="str">
        <f>$B$45&amp;"3."</f>
        <v>E.1.3.</v>
      </c>
      <c r="C48" s="274" t="s">
        <v>42</v>
      </c>
      <c r="D48" s="12"/>
      <c r="E48" s="332">
        <v>0.21</v>
      </c>
      <c r="F48" s="292">
        <f>H48+NPV(FD,I48:INDEX(I48:DC48,PAL))</f>
        <v>0</v>
      </c>
      <c r="G48" s="279">
        <f>SUMIF($H$5:$DC$5,"&lt;="&amp;PAL,$H48:$DC48)</f>
        <v>0</v>
      </c>
      <c r="H48" s="280">
        <v>0</v>
      </c>
      <c r="I48" s="280">
        <v>0</v>
      </c>
      <c r="J48" s="280">
        <v>0</v>
      </c>
      <c r="K48" s="280">
        <v>0</v>
      </c>
      <c r="L48" s="280">
        <v>0</v>
      </c>
      <c r="M48" s="280">
        <v>0</v>
      </c>
      <c r="N48" s="280">
        <v>0</v>
      </c>
      <c r="O48" s="280">
        <v>0</v>
      </c>
      <c r="P48" s="280">
        <v>0</v>
      </c>
      <c r="Q48" s="280">
        <v>0</v>
      </c>
      <c r="R48" s="280">
        <v>0</v>
      </c>
      <c r="S48" s="280">
        <v>0</v>
      </c>
      <c r="T48" s="280">
        <v>0</v>
      </c>
      <c r="U48" s="280">
        <v>0</v>
      </c>
      <c r="V48" s="280">
        <v>0</v>
      </c>
      <c r="W48" s="280">
        <v>0</v>
      </c>
      <c r="X48" s="280">
        <v>0</v>
      </c>
      <c r="Y48" s="280">
        <v>0</v>
      </c>
      <c r="Z48" s="280">
        <v>0</v>
      </c>
      <c r="AA48" s="280">
        <v>0</v>
      </c>
      <c r="AB48" s="280">
        <v>0</v>
      </c>
      <c r="AC48" s="280">
        <v>0</v>
      </c>
      <c r="AD48" s="280">
        <v>0</v>
      </c>
      <c r="AE48" s="280">
        <v>0</v>
      </c>
      <c r="AF48" s="280">
        <v>0</v>
      </c>
      <c r="AG48" s="280">
        <v>0</v>
      </c>
      <c r="AH48" s="280">
        <v>0</v>
      </c>
      <c r="AI48" s="280">
        <v>0</v>
      </c>
      <c r="AJ48" s="280">
        <v>0</v>
      </c>
      <c r="AK48" s="280">
        <v>0</v>
      </c>
      <c r="AL48" s="280">
        <v>0</v>
      </c>
      <c r="AM48" s="280">
        <v>0</v>
      </c>
      <c r="AN48" s="280">
        <v>0</v>
      </c>
      <c r="AO48" s="280">
        <v>0</v>
      </c>
      <c r="AP48" s="280">
        <v>0</v>
      </c>
      <c r="AQ48" s="280">
        <v>0</v>
      </c>
      <c r="AR48" s="280">
        <v>0</v>
      </c>
      <c r="AS48" s="280">
        <v>0</v>
      </c>
      <c r="AT48" s="280">
        <v>0</v>
      </c>
      <c r="AU48" s="280">
        <v>0</v>
      </c>
      <c r="AV48" s="280">
        <v>0</v>
      </c>
      <c r="AW48" s="280">
        <v>0</v>
      </c>
      <c r="AX48" s="280">
        <v>0</v>
      </c>
      <c r="AY48" s="280">
        <v>0</v>
      </c>
      <c r="AZ48" s="280">
        <v>0</v>
      </c>
      <c r="BA48" s="280">
        <v>0</v>
      </c>
      <c r="BB48" s="280">
        <v>0</v>
      </c>
      <c r="BC48" s="280">
        <v>0</v>
      </c>
      <c r="BD48" s="280">
        <v>0</v>
      </c>
      <c r="BE48" s="280">
        <v>0</v>
      </c>
      <c r="BF48" s="280">
        <v>0</v>
      </c>
      <c r="BG48" s="280">
        <v>0</v>
      </c>
      <c r="BH48" s="280">
        <v>0</v>
      </c>
      <c r="BI48" s="280">
        <v>0</v>
      </c>
      <c r="BJ48" s="280">
        <v>0</v>
      </c>
      <c r="BK48" s="280">
        <v>0</v>
      </c>
      <c r="BL48" s="280">
        <v>0</v>
      </c>
      <c r="BM48" s="280">
        <v>0</v>
      </c>
      <c r="BN48" s="280">
        <v>0</v>
      </c>
      <c r="BO48" s="280">
        <v>0</v>
      </c>
      <c r="BP48" s="280">
        <v>0</v>
      </c>
      <c r="BQ48" s="280">
        <v>0</v>
      </c>
      <c r="BR48" s="280">
        <v>0</v>
      </c>
      <c r="BS48" s="280">
        <v>0</v>
      </c>
      <c r="BT48" s="280">
        <v>0</v>
      </c>
      <c r="BU48" s="280">
        <v>0</v>
      </c>
      <c r="BV48" s="280">
        <v>0</v>
      </c>
      <c r="BW48" s="280">
        <v>0</v>
      </c>
      <c r="BX48" s="280">
        <v>0</v>
      </c>
      <c r="BY48" s="280">
        <v>0</v>
      </c>
      <c r="BZ48" s="280">
        <v>0</v>
      </c>
      <c r="CA48" s="280">
        <v>0</v>
      </c>
      <c r="CB48" s="280">
        <v>0</v>
      </c>
      <c r="CC48" s="280">
        <v>0</v>
      </c>
      <c r="CD48" s="280">
        <v>0</v>
      </c>
      <c r="CE48" s="280">
        <v>0</v>
      </c>
      <c r="CF48" s="280">
        <v>0</v>
      </c>
      <c r="CG48" s="280">
        <v>0</v>
      </c>
      <c r="CH48" s="280">
        <v>0</v>
      </c>
      <c r="CI48" s="280">
        <v>0</v>
      </c>
      <c r="CJ48" s="280">
        <v>0</v>
      </c>
      <c r="CK48" s="280">
        <v>0</v>
      </c>
      <c r="CL48" s="280">
        <v>0</v>
      </c>
      <c r="CM48" s="280">
        <v>0</v>
      </c>
      <c r="CN48" s="280">
        <v>0</v>
      </c>
      <c r="CO48" s="280">
        <v>0</v>
      </c>
      <c r="CP48" s="280">
        <v>0</v>
      </c>
      <c r="CQ48" s="280">
        <v>0</v>
      </c>
      <c r="CR48" s="280">
        <v>0</v>
      </c>
      <c r="CS48" s="280">
        <v>0</v>
      </c>
      <c r="CT48" s="280">
        <v>0</v>
      </c>
      <c r="CU48" s="280">
        <v>0</v>
      </c>
      <c r="CV48" s="280">
        <v>0</v>
      </c>
      <c r="CW48" s="280">
        <v>0</v>
      </c>
      <c r="CX48" s="280">
        <v>0</v>
      </c>
      <c r="CY48" s="280">
        <v>0</v>
      </c>
      <c r="CZ48" s="280">
        <v>0</v>
      </c>
      <c r="DA48" s="280">
        <v>0</v>
      </c>
      <c r="DB48" s="280">
        <v>0</v>
      </c>
      <c r="DC48" s="280">
        <v>0</v>
      </c>
      <c r="DE48" s="71">
        <f t="shared" si="31"/>
        <v>0</v>
      </c>
      <c r="DF48" s="71">
        <f t="shared" si="17"/>
        <v>0</v>
      </c>
      <c r="DG48" s="261">
        <f t="shared" si="30"/>
        <v>21</v>
      </c>
      <c r="DH48" s="261">
        <v>0</v>
      </c>
    </row>
    <row r="49" spans="1:112" s="261" customFormat="1" ht="14.4">
      <c r="A49" s="210">
        <v>37</v>
      </c>
      <c r="B49" s="262" t="str">
        <f>$B$45&amp;"4."</f>
        <v>E.1.4.</v>
      </c>
      <c r="C49" s="274" t="s">
        <v>42</v>
      </c>
      <c r="D49" s="12"/>
      <c r="E49" s="332">
        <v>0.21</v>
      </c>
      <c r="F49" s="292">
        <f>H49+NPV(FD,I49:INDEX(I49:DC49,PAL))</f>
        <v>0</v>
      </c>
      <c r="G49" s="279">
        <f>SUMIF($H$5:$DC$5,"&lt;="&amp;PAL,$H49:$DC49)</f>
        <v>0</v>
      </c>
      <c r="H49" s="280">
        <v>0</v>
      </c>
      <c r="I49" s="280">
        <v>0</v>
      </c>
      <c r="J49" s="280">
        <v>0</v>
      </c>
      <c r="K49" s="280">
        <v>0</v>
      </c>
      <c r="L49" s="280">
        <v>0</v>
      </c>
      <c r="M49" s="280">
        <v>0</v>
      </c>
      <c r="N49" s="280">
        <v>0</v>
      </c>
      <c r="O49" s="280">
        <v>0</v>
      </c>
      <c r="P49" s="280">
        <v>0</v>
      </c>
      <c r="Q49" s="280">
        <v>0</v>
      </c>
      <c r="R49" s="280">
        <v>0</v>
      </c>
      <c r="S49" s="280">
        <v>0</v>
      </c>
      <c r="T49" s="280">
        <v>0</v>
      </c>
      <c r="U49" s="280">
        <v>0</v>
      </c>
      <c r="V49" s="280">
        <v>0</v>
      </c>
      <c r="W49" s="280">
        <v>0</v>
      </c>
      <c r="X49" s="280">
        <v>0</v>
      </c>
      <c r="Y49" s="280">
        <v>0</v>
      </c>
      <c r="Z49" s="280">
        <v>0</v>
      </c>
      <c r="AA49" s="280">
        <v>0</v>
      </c>
      <c r="AB49" s="280">
        <v>0</v>
      </c>
      <c r="AC49" s="280">
        <v>0</v>
      </c>
      <c r="AD49" s="280">
        <v>0</v>
      </c>
      <c r="AE49" s="280">
        <v>0</v>
      </c>
      <c r="AF49" s="280">
        <v>0</v>
      </c>
      <c r="AG49" s="280">
        <v>0</v>
      </c>
      <c r="AH49" s="280">
        <v>0</v>
      </c>
      <c r="AI49" s="280">
        <v>0</v>
      </c>
      <c r="AJ49" s="280">
        <v>0</v>
      </c>
      <c r="AK49" s="280">
        <v>0</v>
      </c>
      <c r="AL49" s="280">
        <v>0</v>
      </c>
      <c r="AM49" s="280">
        <v>0</v>
      </c>
      <c r="AN49" s="280">
        <v>0</v>
      </c>
      <c r="AO49" s="280">
        <v>0</v>
      </c>
      <c r="AP49" s="280">
        <v>0</v>
      </c>
      <c r="AQ49" s="280">
        <v>0</v>
      </c>
      <c r="AR49" s="280">
        <v>0</v>
      </c>
      <c r="AS49" s="280">
        <v>0</v>
      </c>
      <c r="AT49" s="280">
        <v>0</v>
      </c>
      <c r="AU49" s="280">
        <v>0</v>
      </c>
      <c r="AV49" s="280">
        <v>0</v>
      </c>
      <c r="AW49" s="280">
        <v>0</v>
      </c>
      <c r="AX49" s="280">
        <v>0</v>
      </c>
      <c r="AY49" s="280">
        <v>0</v>
      </c>
      <c r="AZ49" s="280">
        <v>0</v>
      </c>
      <c r="BA49" s="280">
        <v>0</v>
      </c>
      <c r="BB49" s="280">
        <v>0</v>
      </c>
      <c r="BC49" s="280">
        <v>0</v>
      </c>
      <c r="BD49" s="280">
        <v>0</v>
      </c>
      <c r="BE49" s="280">
        <v>0</v>
      </c>
      <c r="BF49" s="280">
        <v>0</v>
      </c>
      <c r="BG49" s="280">
        <v>0</v>
      </c>
      <c r="BH49" s="280">
        <v>0</v>
      </c>
      <c r="BI49" s="280">
        <v>0</v>
      </c>
      <c r="BJ49" s="280">
        <v>0</v>
      </c>
      <c r="BK49" s="280">
        <v>0</v>
      </c>
      <c r="BL49" s="280">
        <v>0</v>
      </c>
      <c r="BM49" s="280">
        <v>0</v>
      </c>
      <c r="BN49" s="280">
        <v>0</v>
      </c>
      <c r="BO49" s="280">
        <v>0</v>
      </c>
      <c r="BP49" s="280">
        <v>0</v>
      </c>
      <c r="BQ49" s="280">
        <v>0</v>
      </c>
      <c r="BR49" s="280">
        <v>0</v>
      </c>
      <c r="BS49" s="280">
        <v>0</v>
      </c>
      <c r="BT49" s="280">
        <v>0</v>
      </c>
      <c r="BU49" s="280">
        <v>0</v>
      </c>
      <c r="BV49" s="280">
        <v>0</v>
      </c>
      <c r="BW49" s="280">
        <v>0</v>
      </c>
      <c r="BX49" s="280">
        <v>0</v>
      </c>
      <c r="BY49" s="280">
        <v>0</v>
      </c>
      <c r="BZ49" s="280">
        <v>0</v>
      </c>
      <c r="CA49" s="280">
        <v>0</v>
      </c>
      <c r="CB49" s="280">
        <v>0</v>
      </c>
      <c r="CC49" s="280">
        <v>0</v>
      </c>
      <c r="CD49" s="280">
        <v>0</v>
      </c>
      <c r="CE49" s="280">
        <v>0</v>
      </c>
      <c r="CF49" s="280">
        <v>0</v>
      </c>
      <c r="CG49" s="280">
        <v>0</v>
      </c>
      <c r="CH49" s="280">
        <v>0</v>
      </c>
      <c r="CI49" s="280">
        <v>0</v>
      </c>
      <c r="CJ49" s="280">
        <v>0</v>
      </c>
      <c r="CK49" s="280">
        <v>0</v>
      </c>
      <c r="CL49" s="280">
        <v>0</v>
      </c>
      <c r="CM49" s="280">
        <v>0</v>
      </c>
      <c r="CN49" s="280">
        <v>0</v>
      </c>
      <c r="CO49" s="280">
        <v>0</v>
      </c>
      <c r="CP49" s="280">
        <v>0</v>
      </c>
      <c r="CQ49" s="280">
        <v>0</v>
      </c>
      <c r="CR49" s="280">
        <v>0</v>
      </c>
      <c r="CS49" s="280">
        <v>0</v>
      </c>
      <c r="CT49" s="280">
        <v>0</v>
      </c>
      <c r="CU49" s="280">
        <v>0</v>
      </c>
      <c r="CV49" s="280">
        <v>0</v>
      </c>
      <c r="CW49" s="280">
        <v>0</v>
      </c>
      <c r="CX49" s="280">
        <v>0</v>
      </c>
      <c r="CY49" s="280">
        <v>0</v>
      </c>
      <c r="CZ49" s="280">
        <v>0</v>
      </c>
      <c r="DA49" s="280">
        <v>0</v>
      </c>
      <c r="DB49" s="280">
        <v>0</v>
      </c>
      <c r="DC49" s="280">
        <v>0</v>
      </c>
      <c r="DE49" s="71">
        <f t="shared" si="31"/>
        <v>0</v>
      </c>
      <c r="DF49" s="71">
        <f t="shared" si="17"/>
        <v>0</v>
      </c>
      <c r="DG49" s="261">
        <f t="shared" si="30"/>
        <v>21</v>
      </c>
      <c r="DH49" s="261">
        <v>0</v>
      </c>
    </row>
    <row r="50" spans="1:112" s="261" customFormat="1" ht="14.4">
      <c r="A50" s="210">
        <v>38</v>
      </c>
      <c r="B50" s="262" t="str">
        <f>$B$45&amp;"5."</f>
        <v>E.1.5.</v>
      </c>
      <c r="C50" s="274" t="s">
        <v>42</v>
      </c>
      <c r="D50" s="12"/>
      <c r="E50" s="332">
        <v>0.21</v>
      </c>
      <c r="F50" s="292">
        <f>H50+NPV(FD,I50:INDEX(I50:DC50,PAL))</f>
        <v>0</v>
      </c>
      <c r="G50" s="279">
        <f>SUMIF($H$5:$DC$5,"&lt;="&amp;PAL,$H50:$DC50)</f>
        <v>0</v>
      </c>
      <c r="H50" s="280">
        <v>0</v>
      </c>
      <c r="I50" s="280">
        <v>0</v>
      </c>
      <c r="J50" s="280">
        <v>0</v>
      </c>
      <c r="K50" s="280">
        <v>0</v>
      </c>
      <c r="L50" s="280">
        <v>0</v>
      </c>
      <c r="M50" s="280">
        <v>0</v>
      </c>
      <c r="N50" s="280">
        <v>0</v>
      </c>
      <c r="O50" s="280">
        <v>0</v>
      </c>
      <c r="P50" s="280">
        <v>0</v>
      </c>
      <c r="Q50" s="280">
        <v>0</v>
      </c>
      <c r="R50" s="280">
        <v>0</v>
      </c>
      <c r="S50" s="280">
        <v>0</v>
      </c>
      <c r="T50" s="280">
        <v>0</v>
      </c>
      <c r="U50" s="280">
        <v>0</v>
      </c>
      <c r="V50" s="280">
        <v>0</v>
      </c>
      <c r="W50" s="280">
        <v>0</v>
      </c>
      <c r="X50" s="280">
        <v>0</v>
      </c>
      <c r="Y50" s="280">
        <v>0</v>
      </c>
      <c r="Z50" s="280">
        <v>0</v>
      </c>
      <c r="AA50" s="280">
        <v>0</v>
      </c>
      <c r="AB50" s="280">
        <v>0</v>
      </c>
      <c r="AC50" s="280">
        <v>0</v>
      </c>
      <c r="AD50" s="280">
        <v>0</v>
      </c>
      <c r="AE50" s="280">
        <v>0</v>
      </c>
      <c r="AF50" s="280">
        <v>0</v>
      </c>
      <c r="AG50" s="280">
        <v>0</v>
      </c>
      <c r="AH50" s="280">
        <v>0</v>
      </c>
      <c r="AI50" s="280">
        <v>0</v>
      </c>
      <c r="AJ50" s="280">
        <v>0</v>
      </c>
      <c r="AK50" s="280">
        <v>0</v>
      </c>
      <c r="AL50" s="280">
        <v>0</v>
      </c>
      <c r="AM50" s="280">
        <v>0</v>
      </c>
      <c r="AN50" s="280">
        <v>0</v>
      </c>
      <c r="AO50" s="280">
        <v>0</v>
      </c>
      <c r="AP50" s="280">
        <v>0</v>
      </c>
      <c r="AQ50" s="280">
        <v>0</v>
      </c>
      <c r="AR50" s="280">
        <v>0</v>
      </c>
      <c r="AS50" s="280">
        <v>0</v>
      </c>
      <c r="AT50" s="280">
        <v>0</v>
      </c>
      <c r="AU50" s="280">
        <v>0</v>
      </c>
      <c r="AV50" s="280">
        <v>0</v>
      </c>
      <c r="AW50" s="280">
        <v>0</v>
      </c>
      <c r="AX50" s="280">
        <v>0</v>
      </c>
      <c r="AY50" s="280">
        <v>0</v>
      </c>
      <c r="AZ50" s="280">
        <v>0</v>
      </c>
      <c r="BA50" s="280">
        <v>0</v>
      </c>
      <c r="BB50" s="280">
        <v>0</v>
      </c>
      <c r="BC50" s="280">
        <v>0</v>
      </c>
      <c r="BD50" s="280">
        <v>0</v>
      </c>
      <c r="BE50" s="280">
        <v>0</v>
      </c>
      <c r="BF50" s="280">
        <v>0</v>
      </c>
      <c r="BG50" s="280">
        <v>0</v>
      </c>
      <c r="BH50" s="280">
        <v>0</v>
      </c>
      <c r="BI50" s="280">
        <v>0</v>
      </c>
      <c r="BJ50" s="280">
        <v>0</v>
      </c>
      <c r="BK50" s="280">
        <v>0</v>
      </c>
      <c r="BL50" s="280">
        <v>0</v>
      </c>
      <c r="BM50" s="280">
        <v>0</v>
      </c>
      <c r="BN50" s="280">
        <v>0</v>
      </c>
      <c r="BO50" s="280">
        <v>0</v>
      </c>
      <c r="BP50" s="280">
        <v>0</v>
      </c>
      <c r="BQ50" s="280">
        <v>0</v>
      </c>
      <c r="BR50" s="280">
        <v>0</v>
      </c>
      <c r="BS50" s="280">
        <v>0</v>
      </c>
      <c r="BT50" s="280">
        <v>0</v>
      </c>
      <c r="BU50" s="280">
        <v>0</v>
      </c>
      <c r="BV50" s="280">
        <v>0</v>
      </c>
      <c r="BW50" s="280">
        <v>0</v>
      </c>
      <c r="BX50" s="280">
        <v>0</v>
      </c>
      <c r="BY50" s="280">
        <v>0</v>
      </c>
      <c r="BZ50" s="280">
        <v>0</v>
      </c>
      <c r="CA50" s="280">
        <v>0</v>
      </c>
      <c r="CB50" s="280">
        <v>0</v>
      </c>
      <c r="CC50" s="280">
        <v>0</v>
      </c>
      <c r="CD50" s="280">
        <v>0</v>
      </c>
      <c r="CE50" s="280">
        <v>0</v>
      </c>
      <c r="CF50" s="280">
        <v>0</v>
      </c>
      <c r="CG50" s="280">
        <v>0</v>
      </c>
      <c r="CH50" s="280">
        <v>0</v>
      </c>
      <c r="CI50" s="280">
        <v>0</v>
      </c>
      <c r="CJ50" s="280">
        <v>0</v>
      </c>
      <c r="CK50" s="280">
        <v>0</v>
      </c>
      <c r="CL50" s="280">
        <v>0</v>
      </c>
      <c r="CM50" s="280">
        <v>0</v>
      </c>
      <c r="CN50" s="280">
        <v>0</v>
      </c>
      <c r="CO50" s="280">
        <v>0</v>
      </c>
      <c r="CP50" s="280">
        <v>0</v>
      </c>
      <c r="CQ50" s="280">
        <v>0</v>
      </c>
      <c r="CR50" s="280">
        <v>0</v>
      </c>
      <c r="CS50" s="280">
        <v>0</v>
      </c>
      <c r="CT50" s="280">
        <v>0</v>
      </c>
      <c r="CU50" s="280">
        <v>0</v>
      </c>
      <c r="CV50" s="280">
        <v>0</v>
      </c>
      <c r="CW50" s="280">
        <v>0</v>
      </c>
      <c r="CX50" s="280">
        <v>0</v>
      </c>
      <c r="CY50" s="280">
        <v>0</v>
      </c>
      <c r="CZ50" s="280">
        <v>0</v>
      </c>
      <c r="DA50" s="280">
        <v>0</v>
      </c>
      <c r="DB50" s="280">
        <v>0</v>
      </c>
      <c r="DC50" s="280">
        <v>0</v>
      </c>
      <c r="DE50" s="71">
        <f t="shared" si="31"/>
        <v>0</v>
      </c>
      <c r="DF50" s="71">
        <f t="shared" si="17"/>
        <v>0</v>
      </c>
      <c r="DG50" s="261">
        <f t="shared" si="30"/>
        <v>21</v>
      </c>
      <c r="DH50" s="261">
        <v>0</v>
      </c>
    </row>
    <row r="51" spans="1:112" s="261" customFormat="1" ht="14.4">
      <c r="A51" s="210">
        <v>39</v>
      </c>
      <c r="B51" s="262" t="str">
        <f>$B$45&amp;"6."</f>
        <v>E.1.6.</v>
      </c>
      <c r="C51" s="274" t="s">
        <v>42</v>
      </c>
      <c r="D51" s="12"/>
      <c r="E51" s="332">
        <v>0.21</v>
      </c>
      <c r="F51" s="292">
        <f>H51+NPV(FD,I51:INDEX(I51:DC51,PAL))</f>
        <v>0</v>
      </c>
      <c r="G51" s="279">
        <f>SUMIF($H$5:$DC$5,"&lt;="&amp;PAL,$H51:$DC51)</f>
        <v>0</v>
      </c>
      <c r="H51" s="280">
        <v>0</v>
      </c>
      <c r="I51" s="280">
        <v>0</v>
      </c>
      <c r="J51" s="280">
        <v>0</v>
      </c>
      <c r="K51" s="280">
        <v>0</v>
      </c>
      <c r="L51" s="280">
        <v>0</v>
      </c>
      <c r="M51" s="280">
        <v>0</v>
      </c>
      <c r="N51" s="280">
        <v>0</v>
      </c>
      <c r="O51" s="280">
        <v>0</v>
      </c>
      <c r="P51" s="280">
        <v>0</v>
      </c>
      <c r="Q51" s="280">
        <v>0</v>
      </c>
      <c r="R51" s="280">
        <v>0</v>
      </c>
      <c r="S51" s="280">
        <v>0</v>
      </c>
      <c r="T51" s="280">
        <v>0</v>
      </c>
      <c r="U51" s="280">
        <v>0</v>
      </c>
      <c r="V51" s="280">
        <v>0</v>
      </c>
      <c r="W51" s="280">
        <v>0</v>
      </c>
      <c r="X51" s="280">
        <v>0</v>
      </c>
      <c r="Y51" s="280">
        <v>0</v>
      </c>
      <c r="Z51" s="280">
        <v>0</v>
      </c>
      <c r="AA51" s="280">
        <v>0</v>
      </c>
      <c r="AB51" s="280">
        <v>0</v>
      </c>
      <c r="AC51" s="280">
        <v>0</v>
      </c>
      <c r="AD51" s="280">
        <v>0</v>
      </c>
      <c r="AE51" s="280">
        <v>0</v>
      </c>
      <c r="AF51" s="280">
        <v>0</v>
      </c>
      <c r="AG51" s="280">
        <v>0</v>
      </c>
      <c r="AH51" s="280">
        <v>0</v>
      </c>
      <c r="AI51" s="280">
        <v>0</v>
      </c>
      <c r="AJ51" s="280">
        <v>0</v>
      </c>
      <c r="AK51" s="280">
        <v>0</v>
      </c>
      <c r="AL51" s="280">
        <v>0</v>
      </c>
      <c r="AM51" s="280">
        <v>0</v>
      </c>
      <c r="AN51" s="280">
        <v>0</v>
      </c>
      <c r="AO51" s="280">
        <v>0</v>
      </c>
      <c r="AP51" s="280">
        <v>0</v>
      </c>
      <c r="AQ51" s="280">
        <v>0</v>
      </c>
      <c r="AR51" s="280">
        <v>0</v>
      </c>
      <c r="AS51" s="280">
        <v>0</v>
      </c>
      <c r="AT51" s="280">
        <v>0</v>
      </c>
      <c r="AU51" s="280">
        <v>0</v>
      </c>
      <c r="AV51" s="280">
        <v>0</v>
      </c>
      <c r="AW51" s="280">
        <v>0</v>
      </c>
      <c r="AX51" s="280">
        <v>0</v>
      </c>
      <c r="AY51" s="280">
        <v>0</v>
      </c>
      <c r="AZ51" s="280">
        <v>0</v>
      </c>
      <c r="BA51" s="280">
        <v>0</v>
      </c>
      <c r="BB51" s="280">
        <v>0</v>
      </c>
      <c r="BC51" s="280">
        <v>0</v>
      </c>
      <c r="BD51" s="280">
        <v>0</v>
      </c>
      <c r="BE51" s="280">
        <v>0</v>
      </c>
      <c r="BF51" s="280">
        <v>0</v>
      </c>
      <c r="BG51" s="280">
        <v>0</v>
      </c>
      <c r="BH51" s="280">
        <v>0</v>
      </c>
      <c r="BI51" s="280">
        <v>0</v>
      </c>
      <c r="BJ51" s="280">
        <v>0</v>
      </c>
      <c r="BK51" s="280">
        <v>0</v>
      </c>
      <c r="BL51" s="280">
        <v>0</v>
      </c>
      <c r="BM51" s="280">
        <v>0</v>
      </c>
      <c r="BN51" s="280">
        <v>0</v>
      </c>
      <c r="BO51" s="280">
        <v>0</v>
      </c>
      <c r="BP51" s="280">
        <v>0</v>
      </c>
      <c r="BQ51" s="280">
        <v>0</v>
      </c>
      <c r="BR51" s="280">
        <v>0</v>
      </c>
      <c r="BS51" s="280">
        <v>0</v>
      </c>
      <c r="BT51" s="280">
        <v>0</v>
      </c>
      <c r="BU51" s="280">
        <v>0</v>
      </c>
      <c r="BV51" s="280">
        <v>0</v>
      </c>
      <c r="BW51" s="280">
        <v>0</v>
      </c>
      <c r="BX51" s="280">
        <v>0</v>
      </c>
      <c r="BY51" s="280">
        <v>0</v>
      </c>
      <c r="BZ51" s="280">
        <v>0</v>
      </c>
      <c r="CA51" s="280">
        <v>0</v>
      </c>
      <c r="CB51" s="280">
        <v>0</v>
      </c>
      <c r="CC51" s="280">
        <v>0</v>
      </c>
      <c r="CD51" s="280">
        <v>0</v>
      </c>
      <c r="CE51" s="280">
        <v>0</v>
      </c>
      <c r="CF51" s="280">
        <v>0</v>
      </c>
      <c r="CG51" s="280">
        <v>0</v>
      </c>
      <c r="CH51" s="280">
        <v>0</v>
      </c>
      <c r="CI51" s="280">
        <v>0</v>
      </c>
      <c r="CJ51" s="280">
        <v>0</v>
      </c>
      <c r="CK51" s="280">
        <v>0</v>
      </c>
      <c r="CL51" s="280">
        <v>0</v>
      </c>
      <c r="CM51" s="280">
        <v>0</v>
      </c>
      <c r="CN51" s="280">
        <v>0</v>
      </c>
      <c r="CO51" s="280">
        <v>0</v>
      </c>
      <c r="CP51" s="280">
        <v>0</v>
      </c>
      <c r="CQ51" s="280">
        <v>0</v>
      </c>
      <c r="CR51" s="280">
        <v>0</v>
      </c>
      <c r="CS51" s="280">
        <v>0</v>
      </c>
      <c r="CT51" s="280">
        <v>0</v>
      </c>
      <c r="CU51" s="280">
        <v>0</v>
      </c>
      <c r="CV51" s="280">
        <v>0</v>
      </c>
      <c r="CW51" s="280">
        <v>0</v>
      </c>
      <c r="CX51" s="280">
        <v>0</v>
      </c>
      <c r="CY51" s="280">
        <v>0</v>
      </c>
      <c r="CZ51" s="280">
        <v>0</v>
      </c>
      <c r="DA51" s="280">
        <v>0</v>
      </c>
      <c r="DB51" s="280">
        <v>0</v>
      </c>
      <c r="DC51" s="280">
        <v>0</v>
      </c>
      <c r="DE51" s="71">
        <f t="shared" si="31"/>
        <v>0</v>
      </c>
      <c r="DF51" s="71">
        <f t="shared" si="17"/>
        <v>0</v>
      </c>
      <c r="DG51" s="261">
        <f t="shared" si="30"/>
        <v>21</v>
      </c>
      <c r="DH51" s="261">
        <v>0</v>
      </c>
    </row>
    <row r="52" spans="1:112" s="261" customFormat="1" ht="14.4">
      <c r="A52" s="210">
        <v>40</v>
      </c>
      <c r="B52" s="262" t="str">
        <f>$B$45&amp;"7."</f>
        <v>E.1.7.</v>
      </c>
      <c r="C52" s="274" t="s">
        <v>42</v>
      </c>
      <c r="D52" s="12"/>
      <c r="E52" s="332">
        <v>0.21</v>
      </c>
      <c r="F52" s="292">
        <f>H52+NPV(FD,I52:INDEX(I52:DC52,PAL))</f>
        <v>0</v>
      </c>
      <c r="G52" s="279">
        <f>SUMIF($H$5:$DC$5,"&lt;="&amp;PAL,$H52:$DC52)</f>
        <v>0</v>
      </c>
      <c r="H52" s="280">
        <v>0</v>
      </c>
      <c r="I52" s="280">
        <v>0</v>
      </c>
      <c r="J52" s="280">
        <v>0</v>
      </c>
      <c r="K52" s="280">
        <v>0</v>
      </c>
      <c r="L52" s="280">
        <v>0</v>
      </c>
      <c r="M52" s="280">
        <v>0</v>
      </c>
      <c r="N52" s="280">
        <v>0</v>
      </c>
      <c r="O52" s="280">
        <v>0</v>
      </c>
      <c r="P52" s="280">
        <v>0</v>
      </c>
      <c r="Q52" s="280">
        <v>0</v>
      </c>
      <c r="R52" s="280">
        <v>0</v>
      </c>
      <c r="S52" s="280">
        <v>0</v>
      </c>
      <c r="T52" s="280">
        <v>0</v>
      </c>
      <c r="U52" s="280">
        <v>0</v>
      </c>
      <c r="V52" s="280">
        <v>0</v>
      </c>
      <c r="W52" s="280">
        <v>0</v>
      </c>
      <c r="X52" s="280">
        <v>0</v>
      </c>
      <c r="Y52" s="280">
        <v>0</v>
      </c>
      <c r="Z52" s="280">
        <v>0</v>
      </c>
      <c r="AA52" s="280">
        <v>0</v>
      </c>
      <c r="AB52" s="280">
        <v>0</v>
      </c>
      <c r="AC52" s="280">
        <v>0</v>
      </c>
      <c r="AD52" s="280">
        <v>0</v>
      </c>
      <c r="AE52" s="280">
        <v>0</v>
      </c>
      <c r="AF52" s="280">
        <v>0</v>
      </c>
      <c r="AG52" s="280">
        <v>0</v>
      </c>
      <c r="AH52" s="280">
        <v>0</v>
      </c>
      <c r="AI52" s="280">
        <v>0</v>
      </c>
      <c r="AJ52" s="280">
        <v>0</v>
      </c>
      <c r="AK52" s="280">
        <v>0</v>
      </c>
      <c r="AL52" s="280">
        <v>0</v>
      </c>
      <c r="AM52" s="280">
        <v>0</v>
      </c>
      <c r="AN52" s="280">
        <v>0</v>
      </c>
      <c r="AO52" s="280">
        <v>0</v>
      </c>
      <c r="AP52" s="280">
        <v>0</v>
      </c>
      <c r="AQ52" s="280">
        <v>0</v>
      </c>
      <c r="AR52" s="280">
        <v>0</v>
      </c>
      <c r="AS52" s="280">
        <v>0</v>
      </c>
      <c r="AT52" s="280">
        <v>0</v>
      </c>
      <c r="AU52" s="280">
        <v>0</v>
      </c>
      <c r="AV52" s="280">
        <v>0</v>
      </c>
      <c r="AW52" s="280">
        <v>0</v>
      </c>
      <c r="AX52" s="280">
        <v>0</v>
      </c>
      <c r="AY52" s="280">
        <v>0</v>
      </c>
      <c r="AZ52" s="280">
        <v>0</v>
      </c>
      <c r="BA52" s="280">
        <v>0</v>
      </c>
      <c r="BB52" s="280">
        <v>0</v>
      </c>
      <c r="BC52" s="280">
        <v>0</v>
      </c>
      <c r="BD52" s="280">
        <v>0</v>
      </c>
      <c r="BE52" s="280">
        <v>0</v>
      </c>
      <c r="BF52" s="280">
        <v>0</v>
      </c>
      <c r="BG52" s="280">
        <v>0</v>
      </c>
      <c r="BH52" s="280">
        <v>0</v>
      </c>
      <c r="BI52" s="280">
        <v>0</v>
      </c>
      <c r="BJ52" s="280">
        <v>0</v>
      </c>
      <c r="BK52" s="280">
        <v>0</v>
      </c>
      <c r="BL52" s="280">
        <v>0</v>
      </c>
      <c r="BM52" s="280">
        <v>0</v>
      </c>
      <c r="BN52" s="280">
        <v>0</v>
      </c>
      <c r="BO52" s="280">
        <v>0</v>
      </c>
      <c r="BP52" s="280">
        <v>0</v>
      </c>
      <c r="BQ52" s="280">
        <v>0</v>
      </c>
      <c r="BR52" s="280">
        <v>0</v>
      </c>
      <c r="BS52" s="280">
        <v>0</v>
      </c>
      <c r="BT52" s="280">
        <v>0</v>
      </c>
      <c r="BU52" s="280">
        <v>0</v>
      </c>
      <c r="BV52" s="280">
        <v>0</v>
      </c>
      <c r="BW52" s="280">
        <v>0</v>
      </c>
      <c r="BX52" s="280">
        <v>0</v>
      </c>
      <c r="BY52" s="280">
        <v>0</v>
      </c>
      <c r="BZ52" s="280">
        <v>0</v>
      </c>
      <c r="CA52" s="280">
        <v>0</v>
      </c>
      <c r="CB52" s="280">
        <v>0</v>
      </c>
      <c r="CC52" s="280">
        <v>0</v>
      </c>
      <c r="CD52" s="280">
        <v>0</v>
      </c>
      <c r="CE52" s="280">
        <v>0</v>
      </c>
      <c r="CF52" s="280">
        <v>0</v>
      </c>
      <c r="CG52" s="280">
        <v>0</v>
      </c>
      <c r="CH52" s="280">
        <v>0</v>
      </c>
      <c r="CI52" s="280">
        <v>0</v>
      </c>
      <c r="CJ52" s="280">
        <v>0</v>
      </c>
      <c r="CK52" s="280">
        <v>0</v>
      </c>
      <c r="CL52" s="280">
        <v>0</v>
      </c>
      <c r="CM52" s="280">
        <v>0</v>
      </c>
      <c r="CN52" s="280">
        <v>0</v>
      </c>
      <c r="CO52" s="280">
        <v>0</v>
      </c>
      <c r="CP52" s="280">
        <v>0</v>
      </c>
      <c r="CQ52" s="280">
        <v>0</v>
      </c>
      <c r="CR52" s="280">
        <v>0</v>
      </c>
      <c r="CS52" s="280">
        <v>0</v>
      </c>
      <c r="CT52" s="280">
        <v>0</v>
      </c>
      <c r="CU52" s="280">
        <v>0</v>
      </c>
      <c r="CV52" s="280">
        <v>0</v>
      </c>
      <c r="CW52" s="280">
        <v>0</v>
      </c>
      <c r="CX52" s="280">
        <v>0</v>
      </c>
      <c r="CY52" s="280">
        <v>0</v>
      </c>
      <c r="CZ52" s="280">
        <v>0</v>
      </c>
      <c r="DA52" s="280">
        <v>0</v>
      </c>
      <c r="DB52" s="280">
        <v>0</v>
      </c>
      <c r="DC52" s="280">
        <v>0</v>
      </c>
      <c r="DE52" s="71">
        <f t="shared" si="31"/>
        <v>0</v>
      </c>
      <c r="DF52" s="71">
        <f t="shared" si="17"/>
        <v>0</v>
      </c>
      <c r="DG52" s="261">
        <f t="shared" si="30"/>
        <v>21</v>
      </c>
      <c r="DH52" s="261">
        <v>0</v>
      </c>
    </row>
    <row r="53" spans="1:112" s="261" customFormat="1" ht="14.4">
      <c r="A53" s="210">
        <v>41</v>
      </c>
      <c r="B53" s="262" t="str">
        <f>$B$45&amp;"8."</f>
        <v>E.1.8.</v>
      </c>
      <c r="C53" s="274" t="s">
        <v>42</v>
      </c>
      <c r="D53" s="12"/>
      <c r="E53" s="332">
        <v>0.21</v>
      </c>
      <c r="F53" s="292">
        <f>H53+NPV(FD,I53:INDEX(I53:DC53,PAL))</f>
        <v>0</v>
      </c>
      <c r="G53" s="279">
        <f>SUMIF($H$5:$DC$5,"&lt;="&amp;PAL,$H53:$DC53)</f>
        <v>0</v>
      </c>
      <c r="H53" s="280">
        <v>0</v>
      </c>
      <c r="I53" s="280">
        <v>0</v>
      </c>
      <c r="J53" s="280">
        <v>0</v>
      </c>
      <c r="K53" s="280">
        <v>0</v>
      </c>
      <c r="L53" s="280">
        <v>0</v>
      </c>
      <c r="M53" s="280">
        <v>0</v>
      </c>
      <c r="N53" s="280">
        <v>0</v>
      </c>
      <c r="O53" s="280">
        <v>0</v>
      </c>
      <c r="P53" s="280">
        <v>0</v>
      </c>
      <c r="Q53" s="280">
        <v>0</v>
      </c>
      <c r="R53" s="280">
        <v>0</v>
      </c>
      <c r="S53" s="280">
        <v>0</v>
      </c>
      <c r="T53" s="280">
        <v>0</v>
      </c>
      <c r="U53" s="280">
        <v>0</v>
      </c>
      <c r="V53" s="280">
        <v>0</v>
      </c>
      <c r="W53" s="280">
        <v>0</v>
      </c>
      <c r="X53" s="280">
        <v>0</v>
      </c>
      <c r="Y53" s="280">
        <v>0</v>
      </c>
      <c r="Z53" s="280">
        <v>0</v>
      </c>
      <c r="AA53" s="280">
        <v>0</v>
      </c>
      <c r="AB53" s="280">
        <v>0</v>
      </c>
      <c r="AC53" s="280">
        <v>0</v>
      </c>
      <c r="AD53" s="280">
        <v>0</v>
      </c>
      <c r="AE53" s="280">
        <v>0</v>
      </c>
      <c r="AF53" s="280">
        <v>0</v>
      </c>
      <c r="AG53" s="280">
        <v>0</v>
      </c>
      <c r="AH53" s="280">
        <v>0</v>
      </c>
      <c r="AI53" s="280">
        <v>0</v>
      </c>
      <c r="AJ53" s="280">
        <v>0</v>
      </c>
      <c r="AK53" s="280">
        <v>0</v>
      </c>
      <c r="AL53" s="280">
        <v>0</v>
      </c>
      <c r="AM53" s="280">
        <v>0</v>
      </c>
      <c r="AN53" s="280">
        <v>0</v>
      </c>
      <c r="AO53" s="280">
        <v>0</v>
      </c>
      <c r="AP53" s="280">
        <v>0</v>
      </c>
      <c r="AQ53" s="280">
        <v>0</v>
      </c>
      <c r="AR53" s="280">
        <v>0</v>
      </c>
      <c r="AS53" s="280">
        <v>0</v>
      </c>
      <c r="AT53" s="280">
        <v>0</v>
      </c>
      <c r="AU53" s="280">
        <v>0</v>
      </c>
      <c r="AV53" s="280">
        <v>0</v>
      </c>
      <c r="AW53" s="280">
        <v>0</v>
      </c>
      <c r="AX53" s="280">
        <v>0</v>
      </c>
      <c r="AY53" s="280">
        <v>0</v>
      </c>
      <c r="AZ53" s="280">
        <v>0</v>
      </c>
      <c r="BA53" s="280">
        <v>0</v>
      </c>
      <c r="BB53" s="280">
        <v>0</v>
      </c>
      <c r="BC53" s="280">
        <v>0</v>
      </c>
      <c r="BD53" s="280">
        <v>0</v>
      </c>
      <c r="BE53" s="280">
        <v>0</v>
      </c>
      <c r="BF53" s="280">
        <v>0</v>
      </c>
      <c r="BG53" s="280">
        <v>0</v>
      </c>
      <c r="BH53" s="280">
        <v>0</v>
      </c>
      <c r="BI53" s="280">
        <v>0</v>
      </c>
      <c r="BJ53" s="280">
        <v>0</v>
      </c>
      <c r="BK53" s="280">
        <v>0</v>
      </c>
      <c r="BL53" s="280">
        <v>0</v>
      </c>
      <c r="BM53" s="280">
        <v>0</v>
      </c>
      <c r="BN53" s="280">
        <v>0</v>
      </c>
      <c r="BO53" s="280">
        <v>0</v>
      </c>
      <c r="BP53" s="280">
        <v>0</v>
      </c>
      <c r="BQ53" s="280">
        <v>0</v>
      </c>
      <c r="BR53" s="280">
        <v>0</v>
      </c>
      <c r="BS53" s="280">
        <v>0</v>
      </c>
      <c r="BT53" s="280">
        <v>0</v>
      </c>
      <c r="BU53" s="280">
        <v>0</v>
      </c>
      <c r="BV53" s="280">
        <v>0</v>
      </c>
      <c r="BW53" s="280">
        <v>0</v>
      </c>
      <c r="BX53" s="280">
        <v>0</v>
      </c>
      <c r="BY53" s="280">
        <v>0</v>
      </c>
      <c r="BZ53" s="280">
        <v>0</v>
      </c>
      <c r="CA53" s="280">
        <v>0</v>
      </c>
      <c r="CB53" s="280">
        <v>0</v>
      </c>
      <c r="CC53" s="280">
        <v>0</v>
      </c>
      <c r="CD53" s="280">
        <v>0</v>
      </c>
      <c r="CE53" s="280">
        <v>0</v>
      </c>
      <c r="CF53" s="280">
        <v>0</v>
      </c>
      <c r="CG53" s="280">
        <v>0</v>
      </c>
      <c r="CH53" s="280">
        <v>0</v>
      </c>
      <c r="CI53" s="280">
        <v>0</v>
      </c>
      <c r="CJ53" s="280">
        <v>0</v>
      </c>
      <c r="CK53" s="280">
        <v>0</v>
      </c>
      <c r="CL53" s="280">
        <v>0</v>
      </c>
      <c r="CM53" s="280">
        <v>0</v>
      </c>
      <c r="CN53" s="280">
        <v>0</v>
      </c>
      <c r="CO53" s="280">
        <v>0</v>
      </c>
      <c r="CP53" s="280">
        <v>0</v>
      </c>
      <c r="CQ53" s="280">
        <v>0</v>
      </c>
      <c r="CR53" s="280">
        <v>0</v>
      </c>
      <c r="CS53" s="280">
        <v>0</v>
      </c>
      <c r="CT53" s="280">
        <v>0</v>
      </c>
      <c r="CU53" s="280">
        <v>0</v>
      </c>
      <c r="CV53" s="280">
        <v>0</v>
      </c>
      <c r="CW53" s="280">
        <v>0</v>
      </c>
      <c r="CX53" s="280">
        <v>0</v>
      </c>
      <c r="CY53" s="280">
        <v>0</v>
      </c>
      <c r="CZ53" s="280">
        <v>0</v>
      </c>
      <c r="DA53" s="280">
        <v>0</v>
      </c>
      <c r="DB53" s="280">
        <v>0</v>
      </c>
      <c r="DC53" s="280">
        <v>0</v>
      </c>
      <c r="DE53" s="71">
        <f t="shared" si="31"/>
        <v>0</v>
      </c>
      <c r="DF53" s="71">
        <f t="shared" si="17"/>
        <v>0</v>
      </c>
      <c r="DG53" s="261">
        <f t="shared" si="30"/>
        <v>21</v>
      </c>
      <c r="DH53" s="261">
        <v>0</v>
      </c>
    </row>
    <row r="54" spans="1:112" s="261" customFormat="1" ht="14.4">
      <c r="A54" s="210">
        <v>42</v>
      </c>
      <c r="B54" s="262" t="str">
        <f>$B$45&amp;"9."</f>
        <v>E.1.9.</v>
      </c>
      <c r="C54" s="267" t="s">
        <v>155</v>
      </c>
      <c r="D54" s="262"/>
      <c r="E54" s="332">
        <v>0.21</v>
      </c>
      <c r="F54" s="292">
        <f>H54+NPV(FD,I54:INDEX(I54:DC54,PAL))</f>
        <v>0</v>
      </c>
      <c r="G54" s="279">
        <f>SUMIF($H$5:$DC$5,"&lt;="&amp;PAL,$H54:$DC54)</f>
        <v>0</v>
      </c>
      <c r="H54" s="276">
        <v>0</v>
      </c>
      <c r="I54" s="276">
        <v>0</v>
      </c>
      <c r="J54" s="276">
        <v>0</v>
      </c>
      <c r="K54" s="276">
        <v>0</v>
      </c>
      <c r="L54" s="276">
        <v>0</v>
      </c>
      <c r="M54" s="276">
        <v>0</v>
      </c>
      <c r="N54" s="276">
        <v>0</v>
      </c>
      <c r="O54" s="276">
        <v>0</v>
      </c>
      <c r="P54" s="276">
        <v>0</v>
      </c>
      <c r="Q54" s="276">
        <v>0</v>
      </c>
      <c r="R54" s="276">
        <v>0</v>
      </c>
      <c r="S54" s="277">
        <v>0</v>
      </c>
      <c r="T54" s="277">
        <v>0</v>
      </c>
      <c r="U54" s="277">
        <v>0</v>
      </c>
      <c r="V54" s="277">
        <v>0</v>
      </c>
      <c r="W54" s="277">
        <v>0</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0</v>
      </c>
      <c r="AN54" s="277">
        <v>0</v>
      </c>
      <c r="AO54" s="277">
        <v>0</v>
      </c>
      <c r="AP54" s="277">
        <v>0</v>
      </c>
      <c r="AQ54" s="277">
        <v>0</v>
      </c>
      <c r="AR54" s="277">
        <v>0</v>
      </c>
      <c r="AS54" s="277">
        <v>0</v>
      </c>
      <c r="AT54" s="277">
        <v>0</v>
      </c>
      <c r="AU54" s="277">
        <v>0</v>
      </c>
      <c r="AV54" s="277">
        <v>0</v>
      </c>
      <c r="AW54" s="277">
        <v>0</v>
      </c>
      <c r="AX54" s="277">
        <v>0</v>
      </c>
      <c r="AY54" s="277">
        <v>0</v>
      </c>
      <c r="AZ54" s="277">
        <v>0</v>
      </c>
      <c r="BA54" s="277">
        <v>0</v>
      </c>
      <c r="BB54" s="277">
        <v>0</v>
      </c>
      <c r="BC54" s="277">
        <v>0</v>
      </c>
      <c r="BD54" s="277">
        <v>0</v>
      </c>
      <c r="BE54" s="277">
        <v>0</v>
      </c>
      <c r="BF54" s="277">
        <v>0</v>
      </c>
      <c r="BG54" s="277">
        <v>0</v>
      </c>
      <c r="BH54" s="277">
        <v>0</v>
      </c>
      <c r="BI54" s="277">
        <v>0</v>
      </c>
      <c r="BJ54" s="277">
        <v>0</v>
      </c>
      <c r="BK54" s="277">
        <v>0</v>
      </c>
      <c r="BL54" s="277">
        <v>0</v>
      </c>
      <c r="BM54" s="277">
        <v>0</v>
      </c>
      <c r="BN54" s="277">
        <v>0</v>
      </c>
      <c r="BO54" s="277">
        <v>0</v>
      </c>
      <c r="BP54" s="277">
        <v>0</v>
      </c>
      <c r="BQ54" s="277">
        <v>0</v>
      </c>
      <c r="BR54" s="277">
        <v>0</v>
      </c>
      <c r="BS54" s="277">
        <v>0</v>
      </c>
      <c r="BT54" s="277">
        <v>0</v>
      </c>
      <c r="BU54" s="277">
        <v>0</v>
      </c>
      <c r="BV54" s="277">
        <v>0</v>
      </c>
      <c r="BW54" s="277">
        <v>0</v>
      </c>
      <c r="BX54" s="277">
        <v>0</v>
      </c>
      <c r="BY54" s="277">
        <v>0</v>
      </c>
      <c r="BZ54" s="277">
        <v>0</v>
      </c>
      <c r="CA54" s="277">
        <v>0</v>
      </c>
      <c r="CB54" s="277">
        <v>0</v>
      </c>
      <c r="CC54" s="277">
        <v>0</v>
      </c>
      <c r="CD54" s="277">
        <v>0</v>
      </c>
      <c r="CE54" s="277">
        <v>0</v>
      </c>
      <c r="CF54" s="277">
        <v>0</v>
      </c>
      <c r="CG54" s="277">
        <v>0</v>
      </c>
      <c r="CH54" s="277">
        <v>0</v>
      </c>
      <c r="CI54" s="277">
        <v>0</v>
      </c>
      <c r="CJ54" s="277">
        <v>0</v>
      </c>
      <c r="CK54" s="277">
        <v>0</v>
      </c>
      <c r="CL54" s="277">
        <v>0</v>
      </c>
      <c r="CM54" s="277">
        <v>0</v>
      </c>
      <c r="CN54" s="277">
        <v>0</v>
      </c>
      <c r="CO54" s="277">
        <v>0</v>
      </c>
      <c r="CP54" s="277">
        <v>0</v>
      </c>
      <c r="CQ54" s="277">
        <v>0</v>
      </c>
      <c r="CR54" s="277">
        <v>0</v>
      </c>
      <c r="CS54" s="277">
        <v>0</v>
      </c>
      <c r="CT54" s="277">
        <v>0</v>
      </c>
      <c r="CU54" s="277">
        <v>0</v>
      </c>
      <c r="CV54" s="277">
        <v>0</v>
      </c>
      <c r="CW54" s="277">
        <v>0</v>
      </c>
      <c r="CX54" s="277">
        <v>0</v>
      </c>
      <c r="CY54" s="277">
        <v>0</v>
      </c>
      <c r="CZ54" s="277">
        <v>0</v>
      </c>
      <c r="DA54" s="277">
        <v>0</v>
      </c>
      <c r="DB54" s="277">
        <v>0</v>
      </c>
      <c r="DC54" s="277">
        <v>0</v>
      </c>
      <c r="DE54" s="71">
        <f t="shared" si="31"/>
        <v>0</v>
      </c>
      <c r="DF54" s="71">
        <f t="shared" si="17"/>
        <v>0</v>
      </c>
      <c r="DG54" s="261">
        <f t="shared" si="30"/>
        <v>21</v>
      </c>
      <c r="DH54" s="261">
        <v>0</v>
      </c>
    </row>
    <row r="55" spans="1:112" s="261" customFormat="1" ht="14.4">
      <c r="A55" s="210">
        <v>43</v>
      </c>
      <c r="B55" s="262" t="str">
        <f>$B$45&amp;"L."</f>
        <v>E.1.L.</v>
      </c>
      <c r="C55" s="267" t="s">
        <v>16</v>
      </c>
      <c r="D55" s="262"/>
      <c r="E55" s="332">
        <v>0.21</v>
      </c>
      <c r="F55" s="292">
        <f>H55+NPV(FD,I55:INDEX(I55:DC55,PAL))</f>
        <v>0</v>
      </c>
      <c r="G55" s="279">
        <f>SUMIF($H$5:$DC$5,"&lt;="&amp;PAL,$H55:$DC55)</f>
        <v>0</v>
      </c>
      <c r="H55" s="276">
        <v>0</v>
      </c>
      <c r="I55" s="276">
        <v>0</v>
      </c>
      <c r="J55" s="276">
        <v>0</v>
      </c>
      <c r="K55" s="276">
        <v>0</v>
      </c>
      <c r="L55" s="276">
        <v>0</v>
      </c>
      <c r="M55" s="276">
        <v>0</v>
      </c>
      <c r="N55" s="276">
        <v>0</v>
      </c>
      <c r="O55" s="276">
        <v>0</v>
      </c>
      <c r="P55" s="276">
        <v>0</v>
      </c>
      <c r="Q55" s="276">
        <v>0</v>
      </c>
      <c r="R55" s="276">
        <v>0</v>
      </c>
      <c r="S55" s="276">
        <v>0</v>
      </c>
      <c r="T55" s="276">
        <v>0</v>
      </c>
      <c r="U55" s="276">
        <v>0</v>
      </c>
      <c r="V55" s="276">
        <v>0</v>
      </c>
      <c r="W55" s="276">
        <v>0</v>
      </c>
      <c r="X55" s="276">
        <v>0</v>
      </c>
      <c r="Y55" s="276">
        <v>0</v>
      </c>
      <c r="Z55" s="276">
        <v>0</v>
      </c>
      <c r="AA55" s="276">
        <v>0</v>
      </c>
      <c r="AB55" s="277">
        <v>0</v>
      </c>
      <c r="AC55" s="276">
        <v>0</v>
      </c>
      <c r="AD55" s="276">
        <v>0</v>
      </c>
      <c r="AE55" s="276">
        <v>0</v>
      </c>
      <c r="AF55" s="276">
        <v>0</v>
      </c>
      <c r="AG55" s="276">
        <v>0</v>
      </c>
      <c r="AH55" s="276">
        <v>0</v>
      </c>
      <c r="AI55" s="276">
        <v>0</v>
      </c>
      <c r="AJ55" s="276">
        <v>0</v>
      </c>
      <c r="AK55" s="276">
        <v>0</v>
      </c>
      <c r="AL55" s="276">
        <v>0</v>
      </c>
      <c r="AM55" s="276">
        <v>0</v>
      </c>
      <c r="AN55" s="276">
        <v>0</v>
      </c>
      <c r="AO55" s="276">
        <v>0</v>
      </c>
      <c r="AP55" s="276">
        <v>0</v>
      </c>
      <c r="AQ55" s="276">
        <v>0</v>
      </c>
      <c r="AR55" s="276">
        <v>0</v>
      </c>
      <c r="AS55" s="276">
        <v>0</v>
      </c>
      <c r="AT55" s="276">
        <v>0</v>
      </c>
      <c r="AU55" s="276">
        <v>0</v>
      </c>
      <c r="AV55" s="276">
        <v>0</v>
      </c>
      <c r="AW55" s="276">
        <v>0</v>
      </c>
      <c r="AX55" s="276">
        <v>0</v>
      </c>
      <c r="AY55" s="276">
        <v>0</v>
      </c>
      <c r="AZ55" s="276">
        <v>0</v>
      </c>
      <c r="BA55" s="276">
        <v>0</v>
      </c>
      <c r="BB55" s="276">
        <v>0</v>
      </c>
      <c r="BC55" s="276">
        <v>0</v>
      </c>
      <c r="BD55" s="276">
        <v>0</v>
      </c>
      <c r="BE55" s="276">
        <v>0</v>
      </c>
      <c r="BF55" s="276">
        <v>0</v>
      </c>
      <c r="BG55" s="276">
        <v>0</v>
      </c>
      <c r="BH55" s="276">
        <v>0</v>
      </c>
      <c r="BI55" s="276">
        <v>0</v>
      </c>
      <c r="BJ55" s="276">
        <v>0</v>
      </c>
      <c r="BK55" s="276">
        <v>0</v>
      </c>
      <c r="BL55" s="276">
        <v>0</v>
      </c>
      <c r="BM55" s="276">
        <v>0</v>
      </c>
      <c r="BN55" s="276">
        <v>0</v>
      </c>
      <c r="BO55" s="276">
        <v>0</v>
      </c>
      <c r="BP55" s="276">
        <v>0</v>
      </c>
      <c r="BQ55" s="276">
        <v>0</v>
      </c>
      <c r="BR55" s="276">
        <v>0</v>
      </c>
      <c r="BS55" s="276">
        <v>0</v>
      </c>
      <c r="BT55" s="276">
        <v>0</v>
      </c>
      <c r="BU55" s="276">
        <v>0</v>
      </c>
      <c r="BV55" s="276">
        <v>0</v>
      </c>
      <c r="BW55" s="276">
        <v>0</v>
      </c>
      <c r="BX55" s="276">
        <v>0</v>
      </c>
      <c r="BY55" s="276">
        <v>0</v>
      </c>
      <c r="BZ55" s="276">
        <v>0</v>
      </c>
      <c r="CA55" s="276">
        <v>0</v>
      </c>
      <c r="CB55" s="276">
        <v>0</v>
      </c>
      <c r="CC55" s="276">
        <v>0</v>
      </c>
      <c r="CD55" s="276">
        <v>0</v>
      </c>
      <c r="CE55" s="276">
        <v>0</v>
      </c>
      <c r="CF55" s="276">
        <v>0</v>
      </c>
      <c r="CG55" s="276">
        <v>0</v>
      </c>
      <c r="CH55" s="276">
        <v>0</v>
      </c>
      <c r="CI55" s="276">
        <v>0</v>
      </c>
      <c r="CJ55" s="276">
        <v>0</v>
      </c>
      <c r="CK55" s="276">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7">
        <v>0</v>
      </c>
      <c r="DE55" s="71">
        <f t="shared" si="31"/>
        <v>0</v>
      </c>
      <c r="DF55" s="71">
        <f t="shared" si="17"/>
        <v>0</v>
      </c>
      <c r="DG55" s="261">
        <f t="shared" si="30"/>
        <v>21</v>
      </c>
      <c r="DH55" s="261">
        <f>DG55/(100+DG55)</f>
        <v>0.17355371900826447</v>
      </c>
    </row>
    <row r="56" spans="1:112" s="261" customFormat="1" ht="14.4">
      <c r="A56" s="210">
        <v>44</v>
      </c>
      <c r="B56" s="55" t="s">
        <v>36</v>
      </c>
      <c r="C56" s="268" t="s">
        <v>0</v>
      </c>
      <c r="D56" s="8"/>
      <c r="E56" s="331"/>
      <c r="F56" s="17">
        <f>SUM(F57:F64)+F65</f>
        <v>0</v>
      </c>
      <c r="G56" s="279">
        <f>SUMIF($H$5:$DC$5,"&lt;="&amp;PAL,$H56:$DC56)</f>
        <v>0</v>
      </c>
      <c r="H56" s="17">
        <f>SUM(H57:H64)+H65</f>
        <v>0</v>
      </c>
      <c r="I56" s="17">
        <f t="shared" ref="I56:BT56" si="32">SUM(I57:I64)+I65</f>
        <v>0</v>
      </c>
      <c r="J56" s="17">
        <f t="shared" si="32"/>
        <v>0</v>
      </c>
      <c r="K56" s="17">
        <f t="shared" si="32"/>
        <v>0</v>
      </c>
      <c r="L56" s="17">
        <f t="shared" si="32"/>
        <v>0</v>
      </c>
      <c r="M56" s="17">
        <f t="shared" si="32"/>
        <v>0</v>
      </c>
      <c r="N56" s="17">
        <f t="shared" si="32"/>
        <v>0</v>
      </c>
      <c r="O56" s="17">
        <f t="shared" si="32"/>
        <v>0</v>
      </c>
      <c r="P56" s="17">
        <f t="shared" si="32"/>
        <v>0</v>
      </c>
      <c r="Q56" s="17">
        <f t="shared" si="32"/>
        <v>0</v>
      </c>
      <c r="R56" s="17">
        <f t="shared" si="32"/>
        <v>0</v>
      </c>
      <c r="S56" s="17">
        <f t="shared" si="32"/>
        <v>0</v>
      </c>
      <c r="T56" s="17">
        <f t="shared" si="32"/>
        <v>0</v>
      </c>
      <c r="U56" s="17">
        <f t="shared" si="32"/>
        <v>0</v>
      </c>
      <c r="V56" s="17">
        <f t="shared" si="32"/>
        <v>0</v>
      </c>
      <c r="W56" s="17">
        <f t="shared" si="32"/>
        <v>0</v>
      </c>
      <c r="X56" s="17">
        <f t="shared" si="32"/>
        <v>0</v>
      </c>
      <c r="Y56" s="17">
        <f t="shared" si="32"/>
        <v>0</v>
      </c>
      <c r="Z56" s="17">
        <f t="shared" si="32"/>
        <v>0</v>
      </c>
      <c r="AA56" s="17">
        <f t="shared" si="32"/>
        <v>0</v>
      </c>
      <c r="AB56" s="17">
        <f t="shared" si="32"/>
        <v>0</v>
      </c>
      <c r="AC56" s="17">
        <f t="shared" si="32"/>
        <v>0</v>
      </c>
      <c r="AD56" s="17">
        <f t="shared" si="32"/>
        <v>0</v>
      </c>
      <c r="AE56" s="17">
        <f t="shared" si="32"/>
        <v>0</v>
      </c>
      <c r="AF56" s="17">
        <f t="shared" si="32"/>
        <v>0</v>
      </c>
      <c r="AG56" s="17">
        <f t="shared" si="32"/>
        <v>0</v>
      </c>
      <c r="AH56" s="17">
        <f t="shared" si="32"/>
        <v>0</v>
      </c>
      <c r="AI56" s="17">
        <f t="shared" si="32"/>
        <v>0</v>
      </c>
      <c r="AJ56" s="17">
        <f t="shared" si="32"/>
        <v>0</v>
      </c>
      <c r="AK56" s="17">
        <f t="shared" si="32"/>
        <v>0</v>
      </c>
      <c r="AL56" s="17">
        <f t="shared" si="32"/>
        <v>0</v>
      </c>
      <c r="AM56" s="17">
        <f t="shared" si="32"/>
        <v>0</v>
      </c>
      <c r="AN56" s="17">
        <f t="shared" si="32"/>
        <v>0</v>
      </c>
      <c r="AO56" s="17">
        <f t="shared" si="32"/>
        <v>0</v>
      </c>
      <c r="AP56" s="17">
        <f t="shared" si="32"/>
        <v>0</v>
      </c>
      <c r="AQ56" s="17">
        <f t="shared" si="32"/>
        <v>0</v>
      </c>
      <c r="AR56" s="17">
        <f t="shared" si="32"/>
        <v>0</v>
      </c>
      <c r="AS56" s="17">
        <f t="shared" si="32"/>
        <v>0</v>
      </c>
      <c r="AT56" s="17">
        <f t="shared" si="32"/>
        <v>0</v>
      </c>
      <c r="AU56" s="17">
        <f t="shared" si="32"/>
        <v>0</v>
      </c>
      <c r="AV56" s="17">
        <f t="shared" si="32"/>
        <v>0</v>
      </c>
      <c r="AW56" s="17">
        <f t="shared" si="32"/>
        <v>0</v>
      </c>
      <c r="AX56" s="17">
        <f t="shared" si="32"/>
        <v>0</v>
      </c>
      <c r="AY56" s="17">
        <f t="shared" si="32"/>
        <v>0</v>
      </c>
      <c r="AZ56" s="17">
        <f t="shared" si="32"/>
        <v>0</v>
      </c>
      <c r="BA56" s="17">
        <f t="shared" si="32"/>
        <v>0</v>
      </c>
      <c r="BB56" s="17">
        <f t="shared" si="32"/>
        <v>0</v>
      </c>
      <c r="BC56" s="17">
        <f t="shared" si="32"/>
        <v>0</v>
      </c>
      <c r="BD56" s="17">
        <f t="shared" si="32"/>
        <v>0</v>
      </c>
      <c r="BE56" s="17">
        <f t="shared" si="32"/>
        <v>0</v>
      </c>
      <c r="BF56" s="17">
        <f t="shared" si="32"/>
        <v>0</v>
      </c>
      <c r="BG56" s="17">
        <f t="shared" si="32"/>
        <v>0</v>
      </c>
      <c r="BH56" s="17">
        <f t="shared" si="32"/>
        <v>0</v>
      </c>
      <c r="BI56" s="17">
        <f t="shared" si="32"/>
        <v>0</v>
      </c>
      <c r="BJ56" s="17">
        <f t="shared" si="32"/>
        <v>0</v>
      </c>
      <c r="BK56" s="17">
        <f t="shared" si="32"/>
        <v>0</v>
      </c>
      <c r="BL56" s="17">
        <f t="shared" si="32"/>
        <v>0</v>
      </c>
      <c r="BM56" s="17">
        <f t="shared" si="32"/>
        <v>0</v>
      </c>
      <c r="BN56" s="17">
        <f t="shared" si="32"/>
        <v>0</v>
      </c>
      <c r="BO56" s="17">
        <f t="shared" si="32"/>
        <v>0</v>
      </c>
      <c r="BP56" s="17">
        <f t="shared" si="32"/>
        <v>0</v>
      </c>
      <c r="BQ56" s="17">
        <f t="shared" si="32"/>
        <v>0</v>
      </c>
      <c r="BR56" s="17">
        <f t="shared" si="32"/>
        <v>0</v>
      </c>
      <c r="BS56" s="17">
        <f t="shared" si="32"/>
        <v>0</v>
      </c>
      <c r="BT56" s="17">
        <f t="shared" si="32"/>
        <v>0</v>
      </c>
      <c r="BU56" s="17">
        <f t="shared" ref="BU56:DC56" si="33">SUM(BU57:BU64)+BU65</f>
        <v>0</v>
      </c>
      <c r="BV56" s="17">
        <f t="shared" si="33"/>
        <v>0</v>
      </c>
      <c r="BW56" s="17">
        <f t="shared" si="33"/>
        <v>0</v>
      </c>
      <c r="BX56" s="17">
        <f t="shared" si="33"/>
        <v>0</v>
      </c>
      <c r="BY56" s="17">
        <f t="shared" si="33"/>
        <v>0</v>
      </c>
      <c r="BZ56" s="17">
        <f t="shared" si="33"/>
        <v>0</v>
      </c>
      <c r="CA56" s="17">
        <f t="shared" si="33"/>
        <v>0</v>
      </c>
      <c r="CB56" s="17">
        <f t="shared" si="33"/>
        <v>0</v>
      </c>
      <c r="CC56" s="17">
        <f t="shared" si="33"/>
        <v>0</v>
      </c>
      <c r="CD56" s="17">
        <f t="shared" si="33"/>
        <v>0</v>
      </c>
      <c r="CE56" s="17">
        <f t="shared" si="33"/>
        <v>0</v>
      </c>
      <c r="CF56" s="17">
        <f t="shared" si="33"/>
        <v>0</v>
      </c>
      <c r="CG56" s="17">
        <f t="shared" si="33"/>
        <v>0</v>
      </c>
      <c r="CH56" s="17">
        <f t="shared" si="33"/>
        <v>0</v>
      </c>
      <c r="CI56" s="17">
        <f t="shared" si="33"/>
        <v>0</v>
      </c>
      <c r="CJ56" s="17">
        <f t="shared" si="33"/>
        <v>0</v>
      </c>
      <c r="CK56" s="17">
        <f t="shared" si="33"/>
        <v>0</v>
      </c>
      <c r="CL56" s="17">
        <f t="shared" si="33"/>
        <v>0</v>
      </c>
      <c r="CM56" s="17">
        <f t="shared" si="33"/>
        <v>0</v>
      </c>
      <c r="CN56" s="17">
        <f t="shared" si="33"/>
        <v>0</v>
      </c>
      <c r="CO56" s="17">
        <f t="shared" si="33"/>
        <v>0</v>
      </c>
      <c r="CP56" s="17">
        <f t="shared" si="33"/>
        <v>0</v>
      </c>
      <c r="CQ56" s="17">
        <f t="shared" si="33"/>
        <v>0</v>
      </c>
      <c r="CR56" s="17">
        <f t="shared" si="33"/>
        <v>0</v>
      </c>
      <c r="CS56" s="17">
        <f t="shared" si="33"/>
        <v>0</v>
      </c>
      <c r="CT56" s="17">
        <f t="shared" si="33"/>
        <v>0</v>
      </c>
      <c r="CU56" s="17">
        <f t="shared" si="33"/>
        <v>0</v>
      </c>
      <c r="CV56" s="17">
        <f t="shared" si="33"/>
        <v>0</v>
      </c>
      <c r="CW56" s="17">
        <f t="shared" si="33"/>
        <v>0</v>
      </c>
      <c r="CX56" s="17">
        <f t="shared" si="33"/>
        <v>0</v>
      </c>
      <c r="CY56" s="17">
        <f t="shared" si="33"/>
        <v>0</v>
      </c>
      <c r="CZ56" s="17">
        <f t="shared" si="33"/>
        <v>0</v>
      </c>
      <c r="DA56" s="17">
        <f t="shared" si="33"/>
        <v>0</v>
      </c>
      <c r="DB56" s="17">
        <f t="shared" si="33"/>
        <v>0</v>
      </c>
      <c r="DC56" s="17">
        <f t="shared" si="33"/>
        <v>0</v>
      </c>
      <c r="DE56" s="71"/>
      <c r="DF56" s="71">
        <f t="shared" si="17"/>
        <v>0</v>
      </c>
    </row>
    <row r="57" spans="1:112" s="261" customFormat="1" ht="14.4">
      <c r="A57" s="210">
        <v>45</v>
      </c>
      <c r="B57" s="262" t="str">
        <f>$B$56&amp;"1."</f>
        <v>E.2.1.</v>
      </c>
      <c r="C57" s="274" t="s">
        <v>42</v>
      </c>
      <c r="D57" s="12"/>
      <c r="E57" s="332">
        <v>0.21</v>
      </c>
      <c r="F57" s="292">
        <f>H57+NPV(FD,I57:INDEX(I57:DC57,PAL))</f>
        <v>0</v>
      </c>
      <c r="G57" s="279">
        <f>SUMIF($H$5:$DC$5,"&lt;="&amp;PAL,$H57:$DC57)</f>
        <v>0</v>
      </c>
      <c r="H57" s="280">
        <v>0</v>
      </c>
      <c r="I57" s="280">
        <v>0</v>
      </c>
      <c r="J57" s="280">
        <v>0</v>
      </c>
      <c r="K57" s="280">
        <v>0</v>
      </c>
      <c r="L57" s="280">
        <v>0</v>
      </c>
      <c r="M57" s="280">
        <v>0</v>
      </c>
      <c r="N57" s="280">
        <v>0</v>
      </c>
      <c r="O57" s="280">
        <v>0</v>
      </c>
      <c r="P57" s="280">
        <v>0</v>
      </c>
      <c r="Q57" s="280">
        <v>0</v>
      </c>
      <c r="R57" s="280">
        <v>0</v>
      </c>
      <c r="S57" s="280">
        <v>0</v>
      </c>
      <c r="T57" s="280">
        <v>0</v>
      </c>
      <c r="U57" s="280">
        <v>0</v>
      </c>
      <c r="V57" s="280">
        <v>0</v>
      </c>
      <c r="W57" s="280">
        <v>0</v>
      </c>
      <c r="X57" s="280">
        <v>0</v>
      </c>
      <c r="Y57" s="280">
        <v>0</v>
      </c>
      <c r="Z57" s="280">
        <v>0</v>
      </c>
      <c r="AA57" s="280">
        <v>0</v>
      </c>
      <c r="AB57" s="280">
        <v>0</v>
      </c>
      <c r="AC57" s="280">
        <v>0</v>
      </c>
      <c r="AD57" s="280">
        <v>0</v>
      </c>
      <c r="AE57" s="280">
        <v>0</v>
      </c>
      <c r="AF57" s="280">
        <v>0</v>
      </c>
      <c r="AG57" s="280">
        <v>0</v>
      </c>
      <c r="AH57" s="280">
        <v>0</v>
      </c>
      <c r="AI57" s="280">
        <v>0</v>
      </c>
      <c r="AJ57" s="280">
        <v>0</v>
      </c>
      <c r="AK57" s="280">
        <v>0</v>
      </c>
      <c r="AL57" s="280">
        <v>0</v>
      </c>
      <c r="AM57" s="280">
        <v>0</v>
      </c>
      <c r="AN57" s="280">
        <v>0</v>
      </c>
      <c r="AO57" s="280">
        <v>0</v>
      </c>
      <c r="AP57" s="280">
        <v>0</v>
      </c>
      <c r="AQ57" s="280">
        <v>0</v>
      </c>
      <c r="AR57" s="280">
        <v>0</v>
      </c>
      <c r="AS57" s="280">
        <v>0</v>
      </c>
      <c r="AT57" s="280">
        <v>0</v>
      </c>
      <c r="AU57" s="280">
        <v>0</v>
      </c>
      <c r="AV57" s="280">
        <v>0</v>
      </c>
      <c r="AW57" s="280">
        <v>0</v>
      </c>
      <c r="AX57" s="280">
        <v>0</v>
      </c>
      <c r="AY57" s="280">
        <v>0</v>
      </c>
      <c r="AZ57" s="280">
        <v>0</v>
      </c>
      <c r="BA57" s="280">
        <v>0</v>
      </c>
      <c r="BB57" s="280">
        <v>0</v>
      </c>
      <c r="BC57" s="280">
        <v>0</v>
      </c>
      <c r="BD57" s="280">
        <v>0</v>
      </c>
      <c r="BE57" s="280">
        <v>0</v>
      </c>
      <c r="BF57" s="280">
        <v>0</v>
      </c>
      <c r="BG57" s="280">
        <v>0</v>
      </c>
      <c r="BH57" s="280">
        <v>0</v>
      </c>
      <c r="BI57" s="280">
        <v>0</v>
      </c>
      <c r="BJ57" s="280">
        <v>0</v>
      </c>
      <c r="BK57" s="280">
        <v>0</v>
      </c>
      <c r="BL57" s="280">
        <v>0</v>
      </c>
      <c r="BM57" s="280">
        <v>0</v>
      </c>
      <c r="BN57" s="280">
        <v>0</v>
      </c>
      <c r="BO57" s="280">
        <v>0</v>
      </c>
      <c r="BP57" s="280">
        <v>0</v>
      </c>
      <c r="BQ57" s="280">
        <v>0</v>
      </c>
      <c r="BR57" s="280">
        <v>0</v>
      </c>
      <c r="BS57" s="280">
        <v>0</v>
      </c>
      <c r="BT57" s="280">
        <v>0</v>
      </c>
      <c r="BU57" s="280">
        <v>0</v>
      </c>
      <c r="BV57" s="280">
        <v>0</v>
      </c>
      <c r="BW57" s="280">
        <v>0</v>
      </c>
      <c r="BX57" s="280">
        <v>0</v>
      </c>
      <c r="BY57" s="280">
        <v>0</v>
      </c>
      <c r="BZ57" s="280">
        <v>0</v>
      </c>
      <c r="CA57" s="280">
        <v>0</v>
      </c>
      <c r="CB57" s="280">
        <v>0</v>
      </c>
      <c r="CC57" s="280">
        <v>0</v>
      </c>
      <c r="CD57" s="280">
        <v>0</v>
      </c>
      <c r="CE57" s="280">
        <v>0</v>
      </c>
      <c r="CF57" s="280">
        <v>0</v>
      </c>
      <c r="CG57" s="280">
        <v>0</v>
      </c>
      <c r="CH57" s="280">
        <v>0</v>
      </c>
      <c r="CI57" s="280">
        <v>0</v>
      </c>
      <c r="CJ57" s="280">
        <v>0</v>
      </c>
      <c r="CK57" s="280">
        <v>0</v>
      </c>
      <c r="CL57" s="280">
        <v>0</v>
      </c>
      <c r="CM57" s="280">
        <v>0</v>
      </c>
      <c r="CN57" s="280">
        <v>0</v>
      </c>
      <c r="CO57" s="280">
        <v>0</v>
      </c>
      <c r="CP57" s="280">
        <v>0</v>
      </c>
      <c r="CQ57" s="280">
        <v>0</v>
      </c>
      <c r="CR57" s="280">
        <v>0</v>
      </c>
      <c r="CS57" s="280">
        <v>0</v>
      </c>
      <c r="CT57" s="280">
        <v>0</v>
      </c>
      <c r="CU57" s="280">
        <v>0</v>
      </c>
      <c r="CV57" s="280">
        <v>0</v>
      </c>
      <c r="CW57" s="280">
        <v>0</v>
      </c>
      <c r="CX57" s="280">
        <v>0</v>
      </c>
      <c r="CY57" s="280">
        <v>0</v>
      </c>
      <c r="CZ57" s="280">
        <v>0</v>
      </c>
      <c r="DA57" s="280">
        <v>0</v>
      </c>
      <c r="DB57" s="280">
        <v>0</v>
      </c>
      <c r="DC57" s="280">
        <v>0</v>
      </c>
      <c r="DE57" s="71">
        <f>COUNTBLANK(H57:DC57)</f>
        <v>0</v>
      </c>
      <c r="DF57" s="71">
        <f t="shared" si="17"/>
        <v>0</v>
      </c>
      <c r="DG57" s="261">
        <f t="shared" ref="DG57:DG66" si="34">IF(ISNUMBER(E57),E57*100,0)</f>
        <v>21</v>
      </c>
      <c r="DH57" s="261">
        <v>0</v>
      </c>
    </row>
    <row r="58" spans="1:112" s="261" customFormat="1" ht="14.4">
      <c r="A58" s="210">
        <v>46</v>
      </c>
      <c r="B58" s="262" t="str">
        <f>$B$56&amp;"2."</f>
        <v>E.2.2.</v>
      </c>
      <c r="C58" s="274" t="s">
        <v>42</v>
      </c>
      <c r="D58" s="12"/>
      <c r="E58" s="332">
        <v>0.21</v>
      </c>
      <c r="F58" s="292">
        <f>H58+NPV(FD,I58:INDEX(I58:DC58,PAL))</f>
        <v>0</v>
      </c>
      <c r="G58" s="279">
        <f>SUMIF($H$5:$DC$5,"&lt;="&amp;PAL,$H58:$DC58)</f>
        <v>0</v>
      </c>
      <c r="H58" s="280">
        <v>0</v>
      </c>
      <c r="I58" s="280">
        <v>0</v>
      </c>
      <c r="J58" s="280">
        <v>0</v>
      </c>
      <c r="K58" s="280">
        <v>0</v>
      </c>
      <c r="L58" s="280">
        <v>0</v>
      </c>
      <c r="M58" s="280">
        <v>0</v>
      </c>
      <c r="N58" s="280">
        <v>0</v>
      </c>
      <c r="O58" s="280">
        <v>0</v>
      </c>
      <c r="P58" s="280">
        <v>0</v>
      </c>
      <c r="Q58" s="280">
        <v>0</v>
      </c>
      <c r="R58" s="280">
        <v>0</v>
      </c>
      <c r="S58" s="280">
        <v>0</v>
      </c>
      <c r="T58" s="280">
        <v>0</v>
      </c>
      <c r="U58" s="280">
        <v>0</v>
      </c>
      <c r="V58" s="280">
        <v>0</v>
      </c>
      <c r="W58" s="280">
        <v>0</v>
      </c>
      <c r="X58" s="280">
        <v>0</v>
      </c>
      <c r="Y58" s="280">
        <v>0</v>
      </c>
      <c r="Z58" s="280">
        <v>0</v>
      </c>
      <c r="AA58" s="280">
        <v>0</v>
      </c>
      <c r="AB58" s="280">
        <v>0</v>
      </c>
      <c r="AC58" s="280">
        <v>0</v>
      </c>
      <c r="AD58" s="280">
        <v>0</v>
      </c>
      <c r="AE58" s="280">
        <v>0</v>
      </c>
      <c r="AF58" s="280">
        <v>0</v>
      </c>
      <c r="AG58" s="280">
        <v>0</v>
      </c>
      <c r="AH58" s="280">
        <v>0</v>
      </c>
      <c r="AI58" s="280">
        <v>0</v>
      </c>
      <c r="AJ58" s="280">
        <v>0</v>
      </c>
      <c r="AK58" s="280">
        <v>0</v>
      </c>
      <c r="AL58" s="280">
        <v>0</v>
      </c>
      <c r="AM58" s="280">
        <v>0</v>
      </c>
      <c r="AN58" s="280">
        <v>0</v>
      </c>
      <c r="AO58" s="280">
        <v>0</v>
      </c>
      <c r="AP58" s="280">
        <v>0</v>
      </c>
      <c r="AQ58" s="280">
        <v>0</v>
      </c>
      <c r="AR58" s="280">
        <v>0</v>
      </c>
      <c r="AS58" s="280">
        <v>0</v>
      </c>
      <c r="AT58" s="280">
        <v>0</v>
      </c>
      <c r="AU58" s="280">
        <v>0</v>
      </c>
      <c r="AV58" s="280">
        <v>0</v>
      </c>
      <c r="AW58" s="280">
        <v>0</v>
      </c>
      <c r="AX58" s="280">
        <v>0</v>
      </c>
      <c r="AY58" s="280">
        <v>0</v>
      </c>
      <c r="AZ58" s="280">
        <v>0</v>
      </c>
      <c r="BA58" s="280">
        <v>0</v>
      </c>
      <c r="BB58" s="280">
        <v>0</v>
      </c>
      <c r="BC58" s="280">
        <v>0</v>
      </c>
      <c r="BD58" s="280">
        <v>0</v>
      </c>
      <c r="BE58" s="280">
        <v>0</v>
      </c>
      <c r="BF58" s="280">
        <v>0</v>
      </c>
      <c r="BG58" s="280">
        <v>0</v>
      </c>
      <c r="BH58" s="280">
        <v>0</v>
      </c>
      <c r="BI58" s="280">
        <v>0</v>
      </c>
      <c r="BJ58" s="280">
        <v>0</v>
      </c>
      <c r="BK58" s="280">
        <v>0</v>
      </c>
      <c r="BL58" s="280">
        <v>0</v>
      </c>
      <c r="BM58" s="280">
        <v>0</v>
      </c>
      <c r="BN58" s="280">
        <v>0</v>
      </c>
      <c r="BO58" s="280">
        <v>0</v>
      </c>
      <c r="BP58" s="280">
        <v>0</v>
      </c>
      <c r="BQ58" s="280">
        <v>0</v>
      </c>
      <c r="BR58" s="280">
        <v>0</v>
      </c>
      <c r="BS58" s="280">
        <v>0</v>
      </c>
      <c r="BT58" s="280">
        <v>0</v>
      </c>
      <c r="BU58" s="280">
        <v>0</v>
      </c>
      <c r="BV58" s="280">
        <v>0</v>
      </c>
      <c r="BW58" s="280">
        <v>0</v>
      </c>
      <c r="BX58" s="280">
        <v>0</v>
      </c>
      <c r="BY58" s="280">
        <v>0</v>
      </c>
      <c r="BZ58" s="280">
        <v>0</v>
      </c>
      <c r="CA58" s="280">
        <v>0</v>
      </c>
      <c r="CB58" s="280">
        <v>0</v>
      </c>
      <c r="CC58" s="280">
        <v>0</v>
      </c>
      <c r="CD58" s="280">
        <v>0</v>
      </c>
      <c r="CE58" s="280">
        <v>0</v>
      </c>
      <c r="CF58" s="280">
        <v>0</v>
      </c>
      <c r="CG58" s="280">
        <v>0</v>
      </c>
      <c r="CH58" s="280">
        <v>0</v>
      </c>
      <c r="CI58" s="280">
        <v>0</v>
      </c>
      <c r="CJ58" s="280">
        <v>0</v>
      </c>
      <c r="CK58" s="280">
        <v>0</v>
      </c>
      <c r="CL58" s="280">
        <v>0</v>
      </c>
      <c r="CM58" s="280">
        <v>0</v>
      </c>
      <c r="CN58" s="280">
        <v>0</v>
      </c>
      <c r="CO58" s="280">
        <v>0</v>
      </c>
      <c r="CP58" s="280">
        <v>0</v>
      </c>
      <c r="CQ58" s="280">
        <v>0</v>
      </c>
      <c r="CR58" s="280">
        <v>0</v>
      </c>
      <c r="CS58" s="280">
        <v>0</v>
      </c>
      <c r="CT58" s="280">
        <v>0</v>
      </c>
      <c r="CU58" s="280">
        <v>0</v>
      </c>
      <c r="CV58" s="280">
        <v>0</v>
      </c>
      <c r="CW58" s="280">
        <v>0</v>
      </c>
      <c r="CX58" s="280">
        <v>0</v>
      </c>
      <c r="CY58" s="280">
        <v>0</v>
      </c>
      <c r="CZ58" s="280">
        <v>0</v>
      </c>
      <c r="DA58" s="280">
        <v>0</v>
      </c>
      <c r="DB58" s="280">
        <v>0</v>
      </c>
      <c r="DC58" s="280">
        <v>0</v>
      </c>
      <c r="DE58" s="71">
        <f t="shared" ref="DE58:DE66" si="35">COUNTBLANK(H58:DC58)</f>
        <v>0</v>
      </c>
      <c r="DF58" s="71">
        <f t="shared" si="17"/>
        <v>0</v>
      </c>
      <c r="DG58" s="261">
        <f t="shared" si="34"/>
        <v>21</v>
      </c>
      <c r="DH58" s="261">
        <v>0</v>
      </c>
    </row>
    <row r="59" spans="1:112" s="261" customFormat="1" ht="14.4">
      <c r="A59" s="210">
        <v>47</v>
      </c>
      <c r="B59" s="262" t="str">
        <f>$B$56&amp;"3."</f>
        <v>E.2.3.</v>
      </c>
      <c r="C59" s="274" t="s">
        <v>42</v>
      </c>
      <c r="D59" s="12"/>
      <c r="E59" s="332">
        <v>0.21</v>
      </c>
      <c r="F59" s="292">
        <f>H59+NPV(FD,I59:INDEX(I59:DC59,PAL))</f>
        <v>0</v>
      </c>
      <c r="G59" s="279">
        <f>SUMIF($H$5:$DC$5,"&lt;="&amp;PAL,$H59:$DC59)</f>
        <v>0</v>
      </c>
      <c r="H59" s="280">
        <v>0</v>
      </c>
      <c r="I59" s="280">
        <v>0</v>
      </c>
      <c r="J59" s="280">
        <v>0</v>
      </c>
      <c r="K59" s="280">
        <v>0</v>
      </c>
      <c r="L59" s="280">
        <v>0</v>
      </c>
      <c r="M59" s="280">
        <v>0</v>
      </c>
      <c r="N59" s="280">
        <v>0</v>
      </c>
      <c r="O59" s="280">
        <v>0</v>
      </c>
      <c r="P59" s="280">
        <v>0</v>
      </c>
      <c r="Q59" s="280">
        <v>0</v>
      </c>
      <c r="R59" s="280">
        <v>0</v>
      </c>
      <c r="S59" s="280">
        <v>0</v>
      </c>
      <c r="T59" s="280">
        <v>0</v>
      </c>
      <c r="U59" s="280">
        <v>0</v>
      </c>
      <c r="V59" s="280">
        <v>0</v>
      </c>
      <c r="W59" s="280">
        <v>0</v>
      </c>
      <c r="X59" s="280">
        <v>0</v>
      </c>
      <c r="Y59" s="280">
        <v>0</v>
      </c>
      <c r="Z59" s="280">
        <v>0</v>
      </c>
      <c r="AA59" s="280">
        <v>0</v>
      </c>
      <c r="AB59" s="280">
        <v>0</v>
      </c>
      <c r="AC59" s="280">
        <v>0</v>
      </c>
      <c r="AD59" s="280">
        <v>0</v>
      </c>
      <c r="AE59" s="280">
        <v>0</v>
      </c>
      <c r="AF59" s="280">
        <v>0</v>
      </c>
      <c r="AG59" s="280">
        <v>0</v>
      </c>
      <c r="AH59" s="280">
        <v>0</v>
      </c>
      <c r="AI59" s="280">
        <v>0</v>
      </c>
      <c r="AJ59" s="280">
        <v>0</v>
      </c>
      <c r="AK59" s="280">
        <v>0</v>
      </c>
      <c r="AL59" s="280">
        <v>0</v>
      </c>
      <c r="AM59" s="280">
        <v>0</v>
      </c>
      <c r="AN59" s="280">
        <v>0</v>
      </c>
      <c r="AO59" s="280">
        <v>0</v>
      </c>
      <c r="AP59" s="280">
        <v>0</v>
      </c>
      <c r="AQ59" s="280">
        <v>0</v>
      </c>
      <c r="AR59" s="280">
        <v>0</v>
      </c>
      <c r="AS59" s="280">
        <v>0</v>
      </c>
      <c r="AT59" s="280">
        <v>0</v>
      </c>
      <c r="AU59" s="280">
        <v>0</v>
      </c>
      <c r="AV59" s="280">
        <v>0</v>
      </c>
      <c r="AW59" s="280">
        <v>0</v>
      </c>
      <c r="AX59" s="280">
        <v>0</v>
      </c>
      <c r="AY59" s="280">
        <v>0</v>
      </c>
      <c r="AZ59" s="280">
        <v>0</v>
      </c>
      <c r="BA59" s="280">
        <v>0</v>
      </c>
      <c r="BB59" s="280">
        <v>0</v>
      </c>
      <c r="BC59" s="280">
        <v>0</v>
      </c>
      <c r="BD59" s="280">
        <v>0</v>
      </c>
      <c r="BE59" s="280">
        <v>0</v>
      </c>
      <c r="BF59" s="280">
        <v>0</v>
      </c>
      <c r="BG59" s="280">
        <v>0</v>
      </c>
      <c r="BH59" s="280">
        <v>0</v>
      </c>
      <c r="BI59" s="280">
        <v>0</v>
      </c>
      <c r="BJ59" s="280">
        <v>0</v>
      </c>
      <c r="BK59" s="280">
        <v>0</v>
      </c>
      <c r="BL59" s="280">
        <v>0</v>
      </c>
      <c r="BM59" s="280">
        <v>0</v>
      </c>
      <c r="BN59" s="280">
        <v>0</v>
      </c>
      <c r="BO59" s="280">
        <v>0</v>
      </c>
      <c r="BP59" s="280">
        <v>0</v>
      </c>
      <c r="BQ59" s="280">
        <v>0</v>
      </c>
      <c r="BR59" s="280">
        <v>0</v>
      </c>
      <c r="BS59" s="280">
        <v>0</v>
      </c>
      <c r="BT59" s="280">
        <v>0</v>
      </c>
      <c r="BU59" s="280">
        <v>0</v>
      </c>
      <c r="BV59" s="280">
        <v>0</v>
      </c>
      <c r="BW59" s="280">
        <v>0</v>
      </c>
      <c r="BX59" s="280">
        <v>0</v>
      </c>
      <c r="BY59" s="280">
        <v>0</v>
      </c>
      <c r="BZ59" s="280">
        <v>0</v>
      </c>
      <c r="CA59" s="280">
        <v>0</v>
      </c>
      <c r="CB59" s="280">
        <v>0</v>
      </c>
      <c r="CC59" s="280">
        <v>0</v>
      </c>
      <c r="CD59" s="280">
        <v>0</v>
      </c>
      <c r="CE59" s="280">
        <v>0</v>
      </c>
      <c r="CF59" s="280">
        <v>0</v>
      </c>
      <c r="CG59" s="280">
        <v>0</v>
      </c>
      <c r="CH59" s="280">
        <v>0</v>
      </c>
      <c r="CI59" s="280">
        <v>0</v>
      </c>
      <c r="CJ59" s="280">
        <v>0</v>
      </c>
      <c r="CK59" s="280">
        <v>0</v>
      </c>
      <c r="CL59" s="280">
        <v>0</v>
      </c>
      <c r="CM59" s="280">
        <v>0</v>
      </c>
      <c r="CN59" s="280">
        <v>0</v>
      </c>
      <c r="CO59" s="280">
        <v>0</v>
      </c>
      <c r="CP59" s="280">
        <v>0</v>
      </c>
      <c r="CQ59" s="280">
        <v>0</v>
      </c>
      <c r="CR59" s="280">
        <v>0</v>
      </c>
      <c r="CS59" s="280">
        <v>0</v>
      </c>
      <c r="CT59" s="280">
        <v>0</v>
      </c>
      <c r="CU59" s="280">
        <v>0</v>
      </c>
      <c r="CV59" s="280">
        <v>0</v>
      </c>
      <c r="CW59" s="280">
        <v>0</v>
      </c>
      <c r="CX59" s="280">
        <v>0</v>
      </c>
      <c r="CY59" s="280">
        <v>0</v>
      </c>
      <c r="CZ59" s="280">
        <v>0</v>
      </c>
      <c r="DA59" s="280">
        <v>0</v>
      </c>
      <c r="DB59" s="280">
        <v>0</v>
      </c>
      <c r="DC59" s="280">
        <v>0</v>
      </c>
      <c r="DE59" s="71">
        <f t="shared" si="35"/>
        <v>0</v>
      </c>
      <c r="DF59" s="71">
        <f t="shared" si="17"/>
        <v>0</v>
      </c>
      <c r="DG59" s="261">
        <f t="shared" si="34"/>
        <v>21</v>
      </c>
      <c r="DH59" s="261">
        <v>0</v>
      </c>
    </row>
    <row r="60" spans="1:112" s="261" customFormat="1" ht="14.4">
      <c r="A60" s="210">
        <v>48</v>
      </c>
      <c r="B60" s="262" t="str">
        <f>$B$56&amp;"4."</f>
        <v>E.2.4.</v>
      </c>
      <c r="C60" s="274" t="s">
        <v>42</v>
      </c>
      <c r="D60" s="12"/>
      <c r="E60" s="332">
        <v>0.21</v>
      </c>
      <c r="F60" s="292">
        <f>H60+NPV(FD,I60:INDEX(I60:DC60,PAL))</f>
        <v>0</v>
      </c>
      <c r="G60" s="279">
        <f>SUMIF($H$5:$DC$5,"&lt;="&amp;PAL,$H60:$DC60)</f>
        <v>0</v>
      </c>
      <c r="H60" s="280">
        <v>0</v>
      </c>
      <c r="I60" s="280">
        <v>0</v>
      </c>
      <c r="J60" s="280">
        <v>0</v>
      </c>
      <c r="K60" s="280">
        <v>0</v>
      </c>
      <c r="L60" s="280">
        <v>0</v>
      </c>
      <c r="M60" s="280">
        <v>0</v>
      </c>
      <c r="N60" s="280">
        <v>0</v>
      </c>
      <c r="O60" s="280">
        <v>0</v>
      </c>
      <c r="P60" s="280">
        <v>0</v>
      </c>
      <c r="Q60" s="280">
        <v>0</v>
      </c>
      <c r="R60" s="280">
        <v>0</v>
      </c>
      <c r="S60" s="280">
        <v>0</v>
      </c>
      <c r="T60" s="280">
        <v>0</v>
      </c>
      <c r="U60" s="280">
        <v>0</v>
      </c>
      <c r="V60" s="280">
        <v>0</v>
      </c>
      <c r="W60" s="280">
        <v>0</v>
      </c>
      <c r="X60" s="280">
        <v>0</v>
      </c>
      <c r="Y60" s="280">
        <v>0</v>
      </c>
      <c r="Z60" s="280">
        <v>0</v>
      </c>
      <c r="AA60" s="280">
        <v>0</v>
      </c>
      <c r="AB60" s="280">
        <v>0</v>
      </c>
      <c r="AC60" s="280">
        <v>0</v>
      </c>
      <c r="AD60" s="280">
        <v>0</v>
      </c>
      <c r="AE60" s="280">
        <v>0</v>
      </c>
      <c r="AF60" s="280">
        <v>0</v>
      </c>
      <c r="AG60" s="280">
        <v>0</v>
      </c>
      <c r="AH60" s="280">
        <v>0</v>
      </c>
      <c r="AI60" s="280">
        <v>0</v>
      </c>
      <c r="AJ60" s="280">
        <v>0</v>
      </c>
      <c r="AK60" s="280">
        <v>0</v>
      </c>
      <c r="AL60" s="280">
        <v>0</v>
      </c>
      <c r="AM60" s="280">
        <v>0</v>
      </c>
      <c r="AN60" s="280">
        <v>0</v>
      </c>
      <c r="AO60" s="280">
        <v>0</v>
      </c>
      <c r="AP60" s="280">
        <v>0</v>
      </c>
      <c r="AQ60" s="280">
        <v>0</v>
      </c>
      <c r="AR60" s="280">
        <v>0</v>
      </c>
      <c r="AS60" s="280">
        <v>0</v>
      </c>
      <c r="AT60" s="280">
        <v>0</v>
      </c>
      <c r="AU60" s="280">
        <v>0</v>
      </c>
      <c r="AV60" s="280">
        <v>0</v>
      </c>
      <c r="AW60" s="280">
        <v>0</v>
      </c>
      <c r="AX60" s="280">
        <v>0</v>
      </c>
      <c r="AY60" s="280">
        <v>0</v>
      </c>
      <c r="AZ60" s="280">
        <v>0</v>
      </c>
      <c r="BA60" s="280">
        <v>0</v>
      </c>
      <c r="BB60" s="280">
        <v>0</v>
      </c>
      <c r="BC60" s="280">
        <v>0</v>
      </c>
      <c r="BD60" s="280">
        <v>0</v>
      </c>
      <c r="BE60" s="280">
        <v>0</v>
      </c>
      <c r="BF60" s="280">
        <v>0</v>
      </c>
      <c r="BG60" s="280">
        <v>0</v>
      </c>
      <c r="BH60" s="280">
        <v>0</v>
      </c>
      <c r="BI60" s="280">
        <v>0</v>
      </c>
      <c r="BJ60" s="280">
        <v>0</v>
      </c>
      <c r="BK60" s="280">
        <v>0</v>
      </c>
      <c r="BL60" s="280">
        <v>0</v>
      </c>
      <c r="BM60" s="280">
        <v>0</v>
      </c>
      <c r="BN60" s="280">
        <v>0</v>
      </c>
      <c r="BO60" s="280">
        <v>0</v>
      </c>
      <c r="BP60" s="280">
        <v>0</v>
      </c>
      <c r="BQ60" s="280">
        <v>0</v>
      </c>
      <c r="BR60" s="280">
        <v>0</v>
      </c>
      <c r="BS60" s="280">
        <v>0</v>
      </c>
      <c r="BT60" s="280">
        <v>0</v>
      </c>
      <c r="BU60" s="280">
        <v>0</v>
      </c>
      <c r="BV60" s="280">
        <v>0</v>
      </c>
      <c r="BW60" s="280">
        <v>0</v>
      </c>
      <c r="BX60" s="280">
        <v>0</v>
      </c>
      <c r="BY60" s="280">
        <v>0</v>
      </c>
      <c r="BZ60" s="280">
        <v>0</v>
      </c>
      <c r="CA60" s="280">
        <v>0</v>
      </c>
      <c r="CB60" s="280">
        <v>0</v>
      </c>
      <c r="CC60" s="280">
        <v>0</v>
      </c>
      <c r="CD60" s="280">
        <v>0</v>
      </c>
      <c r="CE60" s="280">
        <v>0</v>
      </c>
      <c r="CF60" s="280">
        <v>0</v>
      </c>
      <c r="CG60" s="280">
        <v>0</v>
      </c>
      <c r="CH60" s="280">
        <v>0</v>
      </c>
      <c r="CI60" s="280">
        <v>0</v>
      </c>
      <c r="CJ60" s="280">
        <v>0</v>
      </c>
      <c r="CK60" s="280">
        <v>0</v>
      </c>
      <c r="CL60" s="280">
        <v>0</v>
      </c>
      <c r="CM60" s="280">
        <v>0</v>
      </c>
      <c r="CN60" s="280">
        <v>0</v>
      </c>
      <c r="CO60" s="280">
        <v>0</v>
      </c>
      <c r="CP60" s="280">
        <v>0</v>
      </c>
      <c r="CQ60" s="280">
        <v>0</v>
      </c>
      <c r="CR60" s="280">
        <v>0</v>
      </c>
      <c r="CS60" s="280">
        <v>0</v>
      </c>
      <c r="CT60" s="280">
        <v>0</v>
      </c>
      <c r="CU60" s="280">
        <v>0</v>
      </c>
      <c r="CV60" s="280">
        <v>0</v>
      </c>
      <c r="CW60" s="280">
        <v>0</v>
      </c>
      <c r="CX60" s="280">
        <v>0</v>
      </c>
      <c r="CY60" s="280">
        <v>0</v>
      </c>
      <c r="CZ60" s="280">
        <v>0</v>
      </c>
      <c r="DA60" s="280">
        <v>0</v>
      </c>
      <c r="DB60" s="280">
        <v>0</v>
      </c>
      <c r="DC60" s="280">
        <v>0</v>
      </c>
      <c r="DE60" s="71">
        <f t="shared" si="35"/>
        <v>0</v>
      </c>
      <c r="DF60" s="71">
        <f t="shared" si="17"/>
        <v>0</v>
      </c>
      <c r="DG60" s="261">
        <f t="shared" si="34"/>
        <v>21</v>
      </c>
      <c r="DH60" s="261">
        <v>0</v>
      </c>
    </row>
    <row r="61" spans="1:112" s="261" customFormat="1" ht="14.4">
      <c r="A61" s="210">
        <v>49</v>
      </c>
      <c r="B61" s="262" t="str">
        <f>$B$56&amp;"5."</f>
        <v>E.2.5.</v>
      </c>
      <c r="C61" s="274" t="s">
        <v>42</v>
      </c>
      <c r="D61" s="12"/>
      <c r="E61" s="332">
        <v>0.21</v>
      </c>
      <c r="F61" s="292">
        <f>H61+NPV(FD,I61:INDEX(I61:DC61,PAL))</f>
        <v>0</v>
      </c>
      <c r="G61" s="279">
        <f>SUMIF($H$5:$DC$5,"&lt;="&amp;PAL,$H61:$DC61)</f>
        <v>0</v>
      </c>
      <c r="H61" s="280">
        <v>0</v>
      </c>
      <c r="I61" s="280">
        <v>0</v>
      </c>
      <c r="J61" s="280">
        <v>0</v>
      </c>
      <c r="K61" s="280">
        <v>0</v>
      </c>
      <c r="L61" s="280">
        <v>0</v>
      </c>
      <c r="M61" s="280">
        <v>0</v>
      </c>
      <c r="N61" s="280">
        <v>0</v>
      </c>
      <c r="O61" s="280">
        <v>0</v>
      </c>
      <c r="P61" s="280">
        <v>0</v>
      </c>
      <c r="Q61" s="280">
        <v>0</v>
      </c>
      <c r="R61" s="280">
        <v>0</v>
      </c>
      <c r="S61" s="280">
        <v>0</v>
      </c>
      <c r="T61" s="280">
        <v>0</v>
      </c>
      <c r="U61" s="280">
        <v>0</v>
      </c>
      <c r="V61" s="280">
        <v>0</v>
      </c>
      <c r="W61" s="280">
        <v>0</v>
      </c>
      <c r="X61" s="280">
        <v>0</v>
      </c>
      <c r="Y61" s="280">
        <v>0</v>
      </c>
      <c r="Z61" s="280">
        <v>0</v>
      </c>
      <c r="AA61" s="280">
        <v>0</v>
      </c>
      <c r="AB61" s="280">
        <v>0</v>
      </c>
      <c r="AC61" s="280">
        <v>0</v>
      </c>
      <c r="AD61" s="280">
        <v>0</v>
      </c>
      <c r="AE61" s="280">
        <v>0</v>
      </c>
      <c r="AF61" s="280">
        <v>0</v>
      </c>
      <c r="AG61" s="280">
        <v>0</v>
      </c>
      <c r="AH61" s="280">
        <v>0</v>
      </c>
      <c r="AI61" s="280">
        <v>0</v>
      </c>
      <c r="AJ61" s="280">
        <v>0</v>
      </c>
      <c r="AK61" s="280">
        <v>0</v>
      </c>
      <c r="AL61" s="280">
        <v>0</v>
      </c>
      <c r="AM61" s="280">
        <v>0</v>
      </c>
      <c r="AN61" s="280">
        <v>0</v>
      </c>
      <c r="AO61" s="280">
        <v>0</v>
      </c>
      <c r="AP61" s="280">
        <v>0</v>
      </c>
      <c r="AQ61" s="280">
        <v>0</v>
      </c>
      <c r="AR61" s="280">
        <v>0</v>
      </c>
      <c r="AS61" s="280">
        <v>0</v>
      </c>
      <c r="AT61" s="280">
        <v>0</v>
      </c>
      <c r="AU61" s="280">
        <v>0</v>
      </c>
      <c r="AV61" s="280">
        <v>0</v>
      </c>
      <c r="AW61" s="280">
        <v>0</v>
      </c>
      <c r="AX61" s="280">
        <v>0</v>
      </c>
      <c r="AY61" s="280">
        <v>0</v>
      </c>
      <c r="AZ61" s="280">
        <v>0</v>
      </c>
      <c r="BA61" s="280">
        <v>0</v>
      </c>
      <c r="BB61" s="280">
        <v>0</v>
      </c>
      <c r="BC61" s="280">
        <v>0</v>
      </c>
      <c r="BD61" s="280">
        <v>0</v>
      </c>
      <c r="BE61" s="280">
        <v>0</v>
      </c>
      <c r="BF61" s="280">
        <v>0</v>
      </c>
      <c r="BG61" s="280">
        <v>0</v>
      </c>
      <c r="BH61" s="280">
        <v>0</v>
      </c>
      <c r="BI61" s="280">
        <v>0</v>
      </c>
      <c r="BJ61" s="280">
        <v>0</v>
      </c>
      <c r="BK61" s="280">
        <v>0</v>
      </c>
      <c r="BL61" s="280">
        <v>0</v>
      </c>
      <c r="BM61" s="280">
        <v>0</v>
      </c>
      <c r="BN61" s="280">
        <v>0</v>
      </c>
      <c r="BO61" s="280">
        <v>0</v>
      </c>
      <c r="BP61" s="280">
        <v>0</v>
      </c>
      <c r="BQ61" s="280">
        <v>0</v>
      </c>
      <c r="BR61" s="280">
        <v>0</v>
      </c>
      <c r="BS61" s="280">
        <v>0</v>
      </c>
      <c r="BT61" s="280">
        <v>0</v>
      </c>
      <c r="BU61" s="280">
        <v>0</v>
      </c>
      <c r="BV61" s="280">
        <v>0</v>
      </c>
      <c r="BW61" s="280">
        <v>0</v>
      </c>
      <c r="BX61" s="280">
        <v>0</v>
      </c>
      <c r="BY61" s="280">
        <v>0</v>
      </c>
      <c r="BZ61" s="280">
        <v>0</v>
      </c>
      <c r="CA61" s="280">
        <v>0</v>
      </c>
      <c r="CB61" s="280">
        <v>0</v>
      </c>
      <c r="CC61" s="280">
        <v>0</v>
      </c>
      <c r="CD61" s="280">
        <v>0</v>
      </c>
      <c r="CE61" s="280">
        <v>0</v>
      </c>
      <c r="CF61" s="280">
        <v>0</v>
      </c>
      <c r="CG61" s="280">
        <v>0</v>
      </c>
      <c r="CH61" s="280">
        <v>0</v>
      </c>
      <c r="CI61" s="280">
        <v>0</v>
      </c>
      <c r="CJ61" s="280">
        <v>0</v>
      </c>
      <c r="CK61" s="280">
        <v>0</v>
      </c>
      <c r="CL61" s="280">
        <v>0</v>
      </c>
      <c r="CM61" s="280">
        <v>0</v>
      </c>
      <c r="CN61" s="280">
        <v>0</v>
      </c>
      <c r="CO61" s="280">
        <v>0</v>
      </c>
      <c r="CP61" s="280">
        <v>0</v>
      </c>
      <c r="CQ61" s="280">
        <v>0</v>
      </c>
      <c r="CR61" s="280">
        <v>0</v>
      </c>
      <c r="CS61" s="280">
        <v>0</v>
      </c>
      <c r="CT61" s="280">
        <v>0</v>
      </c>
      <c r="CU61" s="280">
        <v>0</v>
      </c>
      <c r="CV61" s="280">
        <v>0</v>
      </c>
      <c r="CW61" s="280">
        <v>0</v>
      </c>
      <c r="CX61" s="280">
        <v>0</v>
      </c>
      <c r="CY61" s="280">
        <v>0</v>
      </c>
      <c r="CZ61" s="280">
        <v>0</v>
      </c>
      <c r="DA61" s="280">
        <v>0</v>
      </c>
      <c r="DB61" s="280">
        <v>0</v>
      </c>
      <c r="DC61" s="280">
        <v>0</v>
      </c>
      <c r="DE61" s="71">
        <f t="shared" si="35"/>
        <v>0</v>
      </c>
      <c r="DF61" s="71">
        <f t="shared" si="17"/>
        <v>0</v>
      </c>
      <c r="DG61" s="261">
        <f t="shared" si="34"/>
        <v>21</v>
      </c>
      <c r="DH61" s="261">
        <v>0</v>
      </c>
    </row>
    <row r="62" spans="1:112" s="261" customFormat="1" ht="14.4">
      <c r="A62" s="210">
        <v>50</v>
      </c>
      <c r="B62" s="262" t="str">
        <f>$B$56&amp;"6."</f>
        <v>E.2.6.</v>
      </c>
      <c r="C62" s="274" t="s">
        <v>42</v>
      </c>
      <c r="D62" s="12"/>
      <c r="E62" s="332">
        <v>0.21</v>
      </c>
      <c r="F62" s="292">
        <f>H62+NPV(FD,I62:INDEX(I62:DC62,PAL))</f>
        <v>0</v>
      </c>
      <c r="G62" s="279">
        <f>SUMIF($H$5:$DC$5,"&lt;="&amp;PAL,$H62:$DC62)</f>
        <v>0</v>
      </c>
      <c r="H62" s="280">
        <v>0</v>
      </c>
      <c r="I62" s="280">
        <v>0</v>
      </c>
      <c r="J62" s="280">
        <v>0</v>
      </c>
      <c r="K62" s="280">
        <v>0</v>
      </c>
      <c r="L62" s="280">
        <v>0</v>
      </c>
      <c r="M62" s="280">
        <v>0</v>
      </c>
      <c r="N62" s="280">
        <v>0</v>
      </c>
      <c r="O62" s="280">
        <v>0</v>
      </c>
      <c r="P62" s="280">
        <v>0</v>
      </c>
      <c r="Q62" s="280">
        <v>0</v>
      </c>
      <c r="R62" s="280">
        <v>0</v>
      </c>
      <c r="S62" s="280">
        <v>0</v>
      </c>
      <c r="T62" s="280">
        <v>0</v>
      </c>
      <c r="U62" s="280">
        <v>0</v>
      </c>
      <c r="V62" s="280">
        <v>0</v>
      </c>
      <c r="W62" s="280">
        <v>0</v>
      </c>
      <c r="X62" s="280">
        <v>0</v>
      </c>
      <c r="Y62" s="280">
        <v>0</v>
      </c>
      <c r="Z62" s="280">
        <v>0</v>
      </c>
      <c r="AA62" s="280">
        <v>0</v>
      </c>
      <c r="AB62" s="280">
        <v>0</v>
      </c>
      <c r="AC62" s="280">
        <v>0</v>
      </c>
      <c r="AD62" s="280">
        <v>0</v>
      </c>
      <c r="AE62" s="280">
        <v>0</v>
      </c>
      <c r="AF62" s="280">
        <v>0</v>
      </c>
      <c r="AG62" s="280">
        <v>0</v>
      </c>
      <c r="AH62" s="280">
        <v>0</v>
      </c>
      <c r="AI62" s="280">
        <v>0</v>
      </c>
      <c r="AJ62" s="280">
        <v>0</v>
      </c>
      <c r="AK62" s="280">
        <v>0</v>
      </c>
      <c r="AL62" s="280">
        <v>0</v>
      </c>
      <c r="AM62" s="280">
        <v>0</v>
      </c>
      <c r="AN62" s="280">
        <v>0</v>
      </c>
      <c r="AO62" s="280">
        <v>0</v>
      </c>
      <c r="AP62" s="280">
        <v>0</v>
      </c>
      <c r="AQ62" s="280">
        <v>0</v>
      </c>
      <c r="AR62" s="280">
        <v>0</v>
      </c>
      <c r="AS62" s="280">
        <v>0</v>
      </c>
      <c r="AT62" s="280">
        <v>0</v>
      </c>
      <c r="AU62" s="280">
        <v>0</v>
      </c>
      <c r="AV62" s="280">
        <v>0</v>
      </c>
      <c r="AW62" s="280">
        <v>0</v>
      </c>
      <c r="AX62" s="280">
        <v>0</v>
      </c>
      <c r="AY62" s="280">
        <v>0</v>
      </c>
      <c r="AZ62" s="280">
        <v>0</v>
      </c>
      <c r="BA62" s="280">
        <v>0</v>
      </c>
      <c r="BB62" s="280">
        <v>0</v>
      </c>
      <c r="BC62" s="280">
        <v>0</v>
      </c>
      <c r="BD62" s="280">
        <v>0</v>
      </c>
      <c r="BE62" s="280">
        <v>0</v>
      </c>
      <c r="BF62" s="280">
        <v>0</v>
      </c>
      <c r="BG62" s="280">
        <v>0</v>
      </c>
      <c r="BH62" s="280">
        <v>0</v>
      </c>
      <c r="BI62" s="280">
        <v>0</v>
      </c>
      <c r="BJ62" s="280">
        <v>0</v>
      </c>
      <c r="BK62" s="280">
        <v>0</v>
      </c>
      <c r="BL62" s="280">
        <v>0</v>
      </c>
      <c r="BM62" s="280">
        <v>0</v>
      </c>
      <c r="BN62" s="280">
        <v>0</v>
      </c>
      <c r="BO62" s="280">
        <v>0</v>
      </c>
      <c r="BP62" s="280">
        <v>0</v>
      </c>
      <c r="BQ62" s="280">
        <v>0</v>
      </c>
      <c r="BR62" s="280">
        <v>0</v>
      </c>
      <c r="BS62" s="280">
        <v>0</v>
      </c>
      <c r="BT62" s="280">
        <v>0</v>
      </c>
      <c r="BU62" s="280">
        <v>0</v>
      </c>
      <c r="BV62" s="280">
        <v>0</v>
      </c>
      <c r="BW62" s="280">
        <v>0</v>
      </c>
      <c r="BX62" s="280">
        <v>0</v>
      </c>
      <c r="BY62" s="280">
        <v>0</v>
      </c>
      <c r="BZ62" s="280">
        <v>0</v>
      </c>
      <c r="CA62" s="280">
        <v>0</v>
      </c>
      <c r="CB62" s="280">
        <v>0</v>
      </c>
      <c r="CC62" s="280">
        <v>0</v>
      </c>
      <c r="CD62" s="280">
        <v>0</v>
      </c>
      <c r="CE62" s="280">
        <v>0</v>
      </c>
      <c r="CF62" s="280">
        <v>0</v>
      </c>
      <c r="CG62" s="280">
        <v>0</v>
      </c>
      <c r="CH62" s="280">
        <v>0</v>
      </c>
      <c r="CI62" s="280">
        <v>0</v>
      </c>
      <c r="CJ62" s="280">
        <v>0</v>
      </c>
      <c r="CK62" s="280">
        <v>0</v>
      </c>
      <c r="CL62" s="280">
        <v>0</v>
      </c>
      <c r="CM62" s="280">
        <v>0</v>
      </c>
      <c r="CN62" s="280">
        <v>0</v>
      </c>
      <c r="CO62" s="280">
        <v>0</v>
      </c>
      <c r="CP62" s="280">
        <v>0</v>
      </c>
      <c r="CQ62" s="280">
        <v>0</v>
      </c>
      <c r="CR62" s="280">
        <v>0</v>
      </c>
      <c r="CS62" s="280">
        <v>0</v>
      </c>
      <c r="CT62" s="280">
        <v>0</v>
      </c>
      <c r="CU62" s="280">
        <v>0</v>
      </c>
      <c r="CV62" s="280">
        <v>0</v>
      </c>
      <c r="CW62" s="280">
        <v>0</v>
      </c>
      <c r="CX62" s="280">
        <v>0</v>
      </c>
      <c r="CY62" s="280">
        <v>0</v>
      </c>
      <c r="CZ62" s="280">
        <v>0</v>
      </c>
      <c r="DA62" s="280">
        <v>0</v>
      </c>
      <c r="DB62" s="280">
        <v>0</v>
      </c>
      <c r="DC62" s="280">
        <v>0</v>
      </c>
      <c r="DE62" s="71">
        <f t="shared" si="35"/>
        <v>0</v>
      </c>
      <c r="DF62" s="71">
        <f t="shared" si="17"/>
        <v>0</v>
      </c>
      <c r="DG62" s="261">
        <f t="shared" si="34"/>
        <v>21</v>
      </c>
      <c r="DH62" s="261">
        <v>0</v>
      </c>
    </row>
    <row r="63" spans="1:112" s="261" customFormat="1" ht="14.4">
      <c r="A63" s="210">
        <v>51</v>
      </c>
      <c r="B63" s="262" t="str">
        <f>$B$56&amp;"7."</f>
        <v>E.2.7.</v>
      </c>
      <c r="C63" s="274" t="s">
        <v>42</v>
      </c>
      <c r="D63" s="12"/>
      <c r="E63" s="332">
        <v>0.21</v>
      </c>
      <c r="F63" s="292">
        <f>H63+NPV(FD,I63:INDEX(I63:DC63,PAL))</f>
        <v>0</v>
      </c>
      <c r="G63" s="279">
        <f>SUMIF($H$5:$DC$5,"&lt;="&amp;PAL,$H63:$DC63)</f>
        <v>0</v>
      </c>
      <c r="H63" s="280">
        <v>0</v>
      </c>
      <c r="I63" s="280">
        <v>0</v>
      </c>
      <c r="J63" s="280">
        <v>0</v>
      </c>
      <c r="K63" s="280">
        <v>0</v>
      </c>
      <c r="L63" s="280">
        <v>0</v>
      </c>
      <c r="M63" s="280">
        <v>0</v>
      </c>
      <c r="N63" s="280">
        <v>0</v>
      </c>
      <c r="O63" s="280">
        <v>0</v>
      </c>
      <c r="P63" s="280">
        <v>0</v>
      </c>
      <c r="Q63" s="280">
        <v>0</v>
      </c>
      <c r="R63" s="280">
        <v>0</v>
      </c>
      <c r="S63" s="280">
        <v>0</v>
      </c>
      <c r="T63" s="280">
        <v>0</v>
      </c>
      <c r="U63" s="280">
        <v>0</v>
      </c>
      <c r="V63" s="280">
        <v>0</v>
      </c>
      <c r="W63" s="280">
        <v>0</v>
      </c>
      <c r="X63" s="280">
        <v>0</v>
      </c>
      <c r="Y63" s="280">
        <v>0</v>
      </c>
      <c r="Z63" s="280">
        <v>0</v>
      </c>
      <c r="AA63" s="280">
        <v>0</v>
      </c>
      <c r="AB63" s="280">
        <v>0</v>
      </c>
      <c r="AC63" s="280">
        <v>0</v>
      </c>
      <c r="AD63" s="280">
        <v>0</v>
      </c>
      <c r="AE63" s="280">
        <v>0</v>
      </c>
      <c r="AF63" s="280">
        <v>0</v>
      </c>
      <c r="AG63" s="280">
        <v>0</v>
      </c>
      <c r="AH63" s="280">
        <v>0</v>
      </c>
      <c r="AI63" s="280">
        <v>0</v>
      </c>
      <c r="AJ63" s="280">
        <v>0</v>
      </c>
      <c r="AK63" s="280">
        <v>0</v>
      </c>
      <c r="AL63" s="280">
        <v>0</v>
      </c>
      <c r="AM63" s="280">
        <v>0</v>
      </c>
      <c r="AN63" s="280">
        <v>0</v>
      </c>
      <c r="AO63" s="280">
        <v>0</v>
      </c>
      <c r="AP63" s="280">
        <v>0</v>
      </c>
      <c r="AQ63" s="280">
        <v>0</v>
      </c>
      <c r="AR63" s="280">
        <v>0</v>
      </c>
      <c r="AS63" s="280">
        <v>0</v>
      </c>
      <c r="AT63" s="280">
        <v>0</v>
      </c>
      <c r="AU63" s="280">
        <v>0</v>
      </c>
      <c r="AV63" s="280">
        <v>0</v>
      </c>
      <c r="AW63" s="280">
        <v>0</v>
      </c>
      <c r="AX63" s="280">
        <v>0</v>
      </c>
      <c r="AY63" s="280">
        <v>0</v>
      </c>
      <c r="AZ63" s="280">
        <v>0</v>
      </c>
      <c r="BA63" s="280">
        <v>0</v>
      </c>
      <c r="BB63" s="280">
        <v>0</v>
      </c>
      <c r="BC63" s="280">
        <v>0</v>
      </c>
      <c r="BD63" s="280">
        <v>0</v>
      </c>
      <c r="BE63" s="280">
        <v>0</v>
      </c>
      <c r="BF63" s="280">
        <v>0</v>
      </c>
      <c r="BG63" s="280">
        <v>0</v>
      </c>
      <c r="BH63" s="280">
        <v>0</v>
      </c>
      <c r="BI63" s="280">
        <v>0</v>
      </c>
      <c r="BJ63" s="280">
        <v>0</v>
      </c>
      <c r="BK63" s="280">
        <v>0</v>
      </c>
      <c r="BL63" s="280">
        <v>0</v>
      </c>
      <c r="BM63" s="280">
        <v>0</v>
      </c>
      <c r="BN63" s="280">
        <v>0</v>
      </c>
      <c r="BO63" s="280">
        <v>0</v>
      </c>
      <c r="BP63" s="280">
        <v>0</v>
      </c>
      <c r="BQ63" s="280">
        <v>0</v>
      </c>
      <c r="BR63" s="280">
        <v>0</v>
      </c>
      <c r="BS63" s="280">
        <v>0</v>
      </c>
      <c r="BT63" s="280">
        <v>0</v>
      </c>
      <c r="BU63" s="280">
        <v>0</v>
      </c>
      <c r="BV63" s="280">
        <v>0</v>
      </c>
      <c r="BW63" s="280">
        <v>0</v>
      </c>
      <c r="BX63" s="280">
        <v>0</v>
      </c>
      <c r="BY63" s="280">
        <v>0</v>
      </c>
      <c r="BZ63" s="280">
        <v>0</v>
      </c>
      <c r="CA63" s="280">
        <v>0</v>
      </c>
      <c r="CB63" s="280">
        <v>0</v>
      </c>
      <c r="CC63" s="280">
        <v>0</v>
      </c>
      <c r="CD63" s="280">
        <v>0</v>
      </c>
      <c r="CE63" s="280">
        <v>0</v>
      </c>
      <c r="CF63" s="280">
        <v>0</v>
      </c>
      <c r="CG63" s="280">
        <v>0</v>
      </c>
      <c r="CH63" s="280">
        <v>0</v>
      </c>
      <c r="CI63" s="280">
        <v>0</v>
      </c>
      <c r="CJ63" s="280">
        <v>0</v>
      </c>
      <c r="CK63" s="280">
        <v>0</v>
      </c>
      <c r="CL63" s="280">
        <v>0</v>
      </c>
      <c r="CM63" s="280">
        <v>0</v>
      </c>
      <c r="CN63" s="280">
        <v>0</v>
      </c>
      <c r="CO63" s="280">
        <v>0</v>
      </c>
      <c r="CP63" s="280">
        <v>0</v>
      </c>
      <c r="CQ63" s="280">
        <v>0</v>
      </c>
      <c r="CR63" s="280">
        <v>0</v>
      </c>
      <c r="CS63" s="280">
        <v>0</v>
      </c>
      <c r="CT63" s="280">
        <v>0</v>
      </c>
      <c r="CU63" s="280">
        <v>0</v>
      </c>
      <c r="CV63" s="280">
        <v>0</v>
      </c>
      <c r="CW63" s="280">
        <v>0</v>
      </c>
      <c r="CX63" s="280">
        <v>0</v>
      </c>
      <c r="CY63" s="280">
        <v>0</v>
      </c>
      <c r="CZ63" s="280">
        <v>0</v>
      </c>
      <c r="DA63" s="280">
        <v>0</v>
      </c>
      <c r="DB63" s="280">
        <v>0</v>
      </c>
      <c r="DC63" s="280">
        <v>0</v>
      </c>
      <c r="DE63" s="71">
        <f t="shared" si="35"/>
        <v>0</v>
      </c>
      <c r="DF63" s="71">
        <f t="shared" si="17"/>
        <v>0</v>
      </c>
      <c r="DG63" s="261">
        <f t="shared" si="34"/>
        <v>21</v>
      </c>
      <c r="DH63" s="261">
        <v>0</v>
      </c>
    </row>
    <row r="64" spans="1:112" s="261" customFormat="1" ht="14.4">
      <c r="A64" s="210">
        <v>52</v>
      </c>
      <c r="B64" s="262" t="str">
        <f>$B$56&amp;"8."</f>
        <v>E.2.8.</v>
      </c>
      <c r="C64" s="274" t="s">
        <v>42</v>
      </c>
      <c r="D64" s="12"/>
      <c r="E64" s="332">
        <v>0.21</v>
      </c>
      <c r="F64" s="292">
        <f>H64+NPV(FD,I64:INDEX(I64:DC64,PAL))</f>
        <v>0</v>
      </c>
      <c r="G64" s="279">
        <f>SUMIF($H$5:$DC$5,"&lt;="&amp;PAL,$H64:$DC64)</f>
        <v>0</v>
      </c>
      <c r="H64" s="280">
        <v>0</v>
      </c>
      <c r="I64" s="280">
        <v>0</v>
      </c>
      <c r="J64" s="280">
        <v>0</v>
      </c>
      <c r="K64" s="280">
        <v>0</v>
      </c>
      <c r="L64" s="280">
        <v>0</v>
      </c>
      <c r="M64" s="280">
        <v>0</v>
      </c>
      <c r="N64" s="280">
        <v>0</v>
      </c>
      <c r="O64" s="280">
        <v>0</v>
      </c>
      <c r="P64" s="280">
        <v>0</v>
      </c>
      <c r="Q64" s="280">
        <v>0</v>
      </c>
      <c r="R64" s="280">
        <v>0</v>
      </c>
      <c r="S64" s="280">
        <v>0</v>
      </c>
      <c r="T64" s="280">
        <v>0</v>
      </c>
      <c r="U64" s="280">
        <v>0</v>
      </c>
      <c r="V64" s="280">
        <v>0</v>
      </c>
      <c r="W64" s="280">
        <v>0</v>
      </c>
      <c r="X64" s="280">
        <v>0</v>
      </c>
      <c r="Y64" s="280">
        <v>0</v>
      </c>
      <c r="Z64" s="280">
        <v>0</v>
      </c>
      <c r="AA64" s="280">
        <v>0</v>
      </c>
      <c r="AB64" s="280">
        <v>0</v>
      </c>
      <c r="AC64" s="280">
        <v>0</v>
      </c>
      <c r="AD64" s="280">
        <v>0</v>
      </c>
      <c r="AE64" s="280">
        <v>0</v>
      </c>
      <c r="AF64" s="280">
        <v>0</v>
      </c>
      <c r="AG64" s="280">
        <v>0</v>
      </c>
      <c r="AH64" s="280">
        <v>0</v>
      </c>
      <c r="AI64" s="280">
        <v>0</v>
      </c>
      <c r="AJ64" s="280">
        <v>0</v>
      </c>
      <c r="AK64" s="280">
        <v>0</v>
      </c>
      <c r="AL64" s="280">
        <v>0</v>
      </c>
      <c r="AM64" s="280">
        <v>0</v>
      </c>
      <c r="AN64" s="280">
        <v>0</v>
      </c>
      <c r="AO64" s="280">
        <v>0</v>
      </c>
      <c r="AP64" s="280">
        <v>0</v>
      </c>
      <c r="AQ64" s="280">
        <v>0</v>
      </c>
      <c r="AR64" s="280">
        <v>0</v>
      </c>
      <c r="AS64" s="280">
        <v>0</v>
      </c>
      <c r="AT64" s="280">
        <v>0</v>
      </c>
      <c r="AU64" s="280">
        <v>0</v>
      </c>
      <c r="AV64" s="280">
        <v>0</v>
      </c>
      <c r="AW64" s="280">
        <v>0</v>
      </c>
      <c r="AX64" s="280">
        <v>0</v>
      </c>
      <c r="AY64" s="280">
        <v>0</v>
      </c>
      <c r="AZ64" s="280">
        <v>0</v>
      </c>
      <c r="BA64" s="280">
        <v>0</v>
      </c>
      <c r="BB64" s="280">
        <v>0</v>
      </c>
      <c r="BC64" s="280">
        <v>0</v>
      </c>
      <c r="BD64" s="280">
        <v>0</v>
      </c>
      <c r="BE64" s="280">
        <v>0</v>
      </c>
      <c r="BF64" s="280">
        <v>0</v>
      </c>
      <c r="BG64" s="280">
        <v>0</v>
      </c>
      <c r="BH64" s="280">
        <v>0</v>
      </c>
      <c r="BI64" s="280">
        <v>0</v>
      </c>
      <c r="BJ64" s="280">
        <v>0</v>
      </c>
      <c r="BK64" s="280">
        <v>0</v>
      </c>
      <c r="BL64" s="280">
        <v>0</v>
      </c>
      <c r="BM64" s="280">
        <v>0</v>
      </c>
      <c r="BN64" s="280">
        <v>0</v>
      </c>
      <c r="BO64" s="280">
        <v>0</v>
      </c>
      <c r="BP64" s="280">
        <v>0</v>
      </c>
      <c r="BQ64" s="280">
        <v>0</v>
      </c>
      <c r="BR64" s="280">
        <v>0</v>
      </c>
      <c r="BS64" s="280">
        <v>0</v>
      </c>
      <c r="BT64" s="280">
        <v>0</v>
      </c>
      <c r="BU64" s="280">
        <v>0</v>
      </c>
      <c r="BV64" s="280">
        <v>0</v>
      </c>
      <c r="BW64" s="280">
        <v>0</v>
      </c>
      <c r="BX64" s="280">
        <v>0</v>
      </c>
      <c r="BY64" s="280">
        <v>0</v>
      </c>
      <c r="BZ64" s="280">
        <v>0</v>
      </c>
      <c r="CA64" s="280">
        <v>0</v>
      </c>
      <c r="CB64" s="280">
        <v>0</v>
      </c>
      <c r="CC64" s="280">
        <v>0</v>
      </c>
      <c r="CD64" s="280">
        <v>0</v>
      </c>
      <c r="CE64" s="280">
        <v>0</v>
      </c>
      <c r="CF64" s="280">
        <v>0</v>
      </c>
      <c r="CG64" s="280">
        <v>0</v>
      </c>
      <c r="CH64" s="280">
        <v>0</v>
      </c>
      <c r="CI64" s="280">
        <v>0</v>
      </c>
      <c r="CJ64" s="280">
        <v>0</v>
      </c>
      <c r="CK64" s="280">
        <v>0</v>
      </c>
      <c r="CL64" s="280">
        <v>0</v>
      </c>
      <c r="CM64" s="280">
        <v>0</v>
      </c>
      <c r="CN64" s="280">
        <v>0</v>
      </c>
      <c r="CO64" s="280">
        <v>0</v>
      </c>
      <c r="CP64" s="280">
        <v>0</v>
      </c>
      <c r="CQ64" s="280">
        <v>0</v>
      </c>
      <c r="CR64" s="280">
        <v>0</v>
      </c>
      <c r="CS64" s="280">
        <v>0</v>
      </c>
      <c r="CT64" s="280">
        <v>0</v>
      </c>
      <c r="CU64" s="280">
        <v>0</v>
      </c>
      <c r="CV64" s="280">
        <v>0</v>
      </c>
      <c r="CW64" s="280">
        <v>0</v>
      </c>
      <c r="CX64" s="280">
        <v>0</v>
      </c>
      <c r="CY64" s="280">
        <v>0</v>
      </c>
      <c r="CZ64" s="280">
        <v>0</v>
      </c>
      <c r="DA64" s="280">
        <v>0</v>
      </c>
      <c r="DB64" s="280">
        <v>0</v>
      </c>
      <c r="DC64" s="280">
        <v>0</v>
      </c>
      <c r="DE64" s="71">
        <f t="shared" si="35"/>
        <v>0</v>
      </c>
      <c r="DF64" s="71">
        <f t="shared" si="17"/>
        <v>0</v>
      </c>
      <c r="DG64" s="261">
        <f t="shared" si="34"/>
        <v>21</v>
      </c>
      <c r="DH64" s="261">
        <v>0</v>
      </c>
    </row>
    <row r="65" spans="1:112" s="261" customFormat="1" ht="14.4">
      <c r="A65" s="210">
        <v>53</v>
      </c>
      <c r="B65" s="262" t="str">
        <f>$B$56&amp;"9."</f>
        <v>E.2.9.</v>
      </c>
      <c r="C65" s="267" t="s">
        <v>155</v>
      </c>
      <c r="D65" s="262"/>
      <c r="E65" s="332">
        <v>0.21</v>
      </c>
      <c r="F65" s="292">
        <f>H65+NPV(FD,I65:INDEX(I65:DC65,PAL))</f>
        <v>0</v>
      </c>
      <c r="G65" s="279">
        <f>SUMIF($H$5:$DC$5,"&lt;="&amp;PAL,$H65:$DC65)</f>
        <v>0</v>
      </c>
      <c r="H65" s="276">
        <v>0</v>
      </c>
      <c r="I65" s="276">
        <v>0</v>
      </c>
      <c r="J65" s="276">
        <v>0</v>
      </c>
      <c r="K65" s="276">
        <v>0</v>
      </c>
      <c r="L65" s="276">
        <v>0</v>
      </c>
      <c r="M65" s="276">
        <v>0</v>
      </c>
      <c r="N65" s="276">
        <v>0</v>
      </c>
      <c r="O65" s="276">
        <v>0</v>
      </c>
      <c r="P65" s="276">
        <v>0</v>
      </c>
      <c r="Q65" s="276">
        <v>0</v>
      </c>
      <c r="R65" s="276">
        <v>0</v>
      </c>
      <c r="S65" s="277">
        <v>0</v>
      </c>
      <c r="T65" s="277">
        <v>0</v>
      </c>
      <c r="U65" s="277">
        <v>0</v>
      </c>
      <c r="V65" s="277">
        <v>0</v>
      </c>
      <c r="W65" s="277">
        <v>0</v>
      </c>
      <c r="X65" s="277">
        <v>0</v>
      </c>
      <c r="Y65" s="277">
        <v>0</v>
      </c>
      <c r="Z65" s="277">
        <v>0</v>
      </c>
      <c r="AA65" s="277">
        <v>0</v>
      </c>
      <c r="AB65" s="277">
        <v>0</v>
      </c>
      <c r="AC65" s="277">
        <v>0</v>
      </c>
      <c r="AD65" s="277">
        <v>0</v>
      </c>
      <c r="AE65" s="277">
        <v>0</v>
      </c>
      <c r="AF65" s="277">
        <v>0</v>
      </c>
      <c r="AG65" s="277">
        <v>0</v>
      </c>
      <c r="AH65" s="277">
        <v>0</v>
      </c>
      <c r="AI65" s="277">
        <v>0</v>
      </c>
      <c r="AJ65" s="277">
        <v>0</v>
      </c>
      <c r="AK65" s="277">
        <v>0</v>
      </c>
      <c r="AL65" s="277">
        <v>0</v>
      </c>
      <c r="AM65" s="277">
        <v>0</v>
      </c>
      <c r="AN65" s="277">
        <v>0</v>
      </c>
      <c r="AO65" s="277">
        <v>0</v>
      </c>
      <c r="AP65" s="277">
        <v>0</v>
      </c>
      <c r="AQ65" s="277">
        <v>0</v>
      </c>
      <c r="AR65" s="277">
        <v>0</v>
      </c>
      <c r="AS65" s="277">
        <v>0</v>
      </c>
      <c r="AT65" s="277">
        <v>0</v>
      </c>
      <c r="AU65" s="277">
        <v>0</v>
      </c>
      <c r="AV65" s="277">
        <v>0</v>
      </c>
      <c r="AW65" s="277">
        <v>0</v>
      </c>
      <c r="AX65" s="277">
        <v>0</v>
      </c>
      <c r="AY65" s="277">
        <v>0</v>
      </c>
      <c r="AZ65" s="277">
        <v>0</v>
      </c>
      <c r="BA65" s="277">
        <v>0</v>
      </c>
      <c r="BB65" s="277">
        <v>0</v>
      </c>
      <c r="BC65" s="277">
        <v>0</v>
      </c>
      <c r="BD65" s="277">
        <v>0</v>
      </c>
      <c r="BE65" s="277">
        <v>0</v>
      </c>
      <c r="BF65" s="277">
        <v>0</v>
      </c>
      <c r="BG65" s="277">
        <v>0</v>
      </c>
      <c r="BH65" s="277">
        <v>0</v>
      </c>
      <c r="BI65" s="277">
        <v>0</v>
      </c>
      <c r="BJ65" s="277">
        <v>0</v>
      </c>
      <c r="BK65" s="277">
        <v>0</v>
      </c>
      <c r="BL65" s="277">
        <v>0</v>
      </c>
      <c r="BM65" s="277">
        <v>0</v>
      </c>
      <c r="BN65" s="277">
        <v>0</v>
      </c>
      <c r="BO65" s="277">
        <v>0</v>
      </c>
      <c r="BP65" s="277">
        <v>0</v>
      </c>
      <c r="BQ65" s="277">
        <v>0</v>
      </c>
      <c r="BR65" s="277">
        <v>0</v>
      </c>
      <c r="BS65" s="277">
        <v>0</v>
      </c>
      <c r="BT65" s="277">
        <v>0</v>
      </c>
      <c r="BU65" s="277">
        <v>0</v>
      </c>
      <c r="BV65" s="277">
        <v>0</v>
      </c>
      <c r="BW65" s="277">
        <v>0</v>
      </c>
      <c r="BX65" s="277">
        <v>0</v>
      </c>
      <c r="BY65" s="277">
        <v>0</v>
      </c>
      <c r="BZ65" s="277">
        <v>0</v>
      </c>
      <c r="CA65" s="277">
        <v>0</v>
      </c>
      <c r="CB65" s="277">
        <v>0</v>
      </c>
      <c r="CC65" s="277">
        <v>0</v>
      </c>
      <c r="CD65" s="277">
        <v>0</v>
      </c>
      <c r="CE65" s="277">
        <v>0</v>
      </c>
      <c r="CF65" s="277">
        <v>0</v>
      </c>
      <c r="CG65" s="277">
        <v>0</v>
      </c>
      <c r="CH65" s="277">
        <v>0</v>
      </c>
      <c r="CI65" s="277">
        <v>0</v>
      </c>
      <c r="CJ65" s="277">
        <v>0</v>
      </c>
      <c r="CK65" s="277">
        <v>0</v>
      </c>
      <c r="CL65" s="277">
        <v>0</v>
      </c>
      <c r="CM65" s="277">
        <v>0</v>
      </c>
      <c r="CN65" s="277">
        <v>0</v>
      </c>
      <c r="CO65" s="277">
        <v>0</v>
      </c>
      <c r="CP65" s="277">
        <v>0</v>
      </c>
      <c r="CQ65" s="277">
        <v>0</v>
      </c>
      <c r="CR65" s="277">
        <v>0</v>
      </c>
      <c r="CS65" s="277">
        <v>0</v>
      </c>
      <c r="CT65" s="277">
        <v>0</v>
      </c>
      <c r="CU65" s="277">
        <v>0</v>
      </c>
      <c r="CV65" s="277">
        <v>0</v>
      </c>
      <c r="CW65" s="277">
        <v>0</v>
      </c>
      <c r="CX65" s="277">
        <v>0</v>
      </c>
      <c r="CY65" s="277">
        <v>0</v>
      </c>
      <c r="CZ65" s="277">
        <v>0</v>
      </c>
      <c r="DA65" s="277">
        <v>0</v>
      </c>
      <c r="DB65" s="277">
        <v>0</v>
      </c>
      <c r="DC65" s="277">
        <v>0</v>
      </c>
      <c r="DE65" s="71">
        <f t="shared" si="35"/>
        <v>0</v>
      </c>
      <c r="DF65" s="71">
        <f t="shared" si="17"/>
        <v>0</v>
      </c>
      <c r="DG65" s="261">
        <f t="shared" si="34"/>
        <v>21</v>
      </c>
      <c r="DH65" s="261">
        <v>0</v>
      </c>
    </row>
    <row r="66" spans="1:112" s="261" customFormat="1" ht="14.4">
      <c r="A66" s="210">
        <v>54</v>
      </c>
      <c r="B66" s="262" t="str">
        <f>$B$56&amp;"L."</f>
        <v>E.2.L.</v>
      </c>
      <c r="C66" s="267" t="s">
        <v>16</v>
      </c>
      <c r="D66" s="262"/>
      <c r="E66" s="332">
        <v>0.21</v>
      </c>
      <c r="F66" s="292">
        <f>H66+NPV(FD,I66:INDEX(I66:DC66,PAL))</f>
        <v>0</v>
      </c>
      <c r="G66" s="279">
        <f>SUMIF($H$5:$DC$5,"&lt;="&amp;PAL,$H66:$DC66)</f>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7">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76">
        <v>0</v>
      </c>
      <c r="BE66" s="276">
        <v>0</v>
      </c>
      <c r="BF66" s="276">
        <v>0</v>
      </c>
      <c r="BG66" s="276">
        <v>0</v>
      </c>
      <c r="BH66" s="276">
        <v>0</v>
      </c>
      <c r="BI66" s="276">
        <v>0</v>
      </c>
      <c r="BJ66" s="276">
        <v>0</v>
      </c>
      <c r="BK66" s="276">
        <v>0</v>
      </c>
      <c r="BL66" s="276">
        <v>0</v>
      </c>
      <c r="BM66" s="276">
        <v>0</v>
      </c>
      <c r="BN66" s="276">
        <v>0</v>
      </c>
      <c r="BO66" s="276">
        <v>0</v>
      </c>
      <c r="BP66" s="276">
        <v>0</v>
      </c>
      <c r="BQ66" s="276">
        <v>0</v>
      </c>
      <c r="BR66" s="276">
        <v>0</v>
      </c>
      <c r="BS66" s="276">
        <v>0</v>
      </c>
      <c r="BT66" s="276">
        <v>0</v>
      </c>
      <c r="BU66" s="276">
        <v>0</v>
      </c>
      <c r="BV66" s="276">
        <v>0</v>
      </c>
      <c r="BW66" s="276">
        <v>0</v>
      </c>
      <c r="BX66" s="276">
        <v>0</v>
      </c>
      <c r="BY66" s="276">
        <v>0</v>
      </c>
      <c r="BZ66" s="276">
        <v>0</v>
      </c>
      <c r="CA66" s="276">
        <v>0</v>
      </c>
      <c r="CB66" s="276">
        <v>0</v>
      </c>
      <c r="CC66" s="276">
        <v>0</v>
      </c>
      <c r="CD66" s="276">
        <v>0</v>
      </c>
      <c r="CE66" s="276">
        <v>0</v>
      </c>
      <c r="CF66" s="276">
        <v>0</v>
      </c>
      <c r="CG66" s="276">
        <v>0</v>
      </c>
      <c r="CH66" s="276">
        <v>0</v>
      </c>
      <c r="CI66" s="276">
        <v>0</v>
      </c>
      <c r="CJ66" s="276">
        <v>0</v>
      </c>
      <c r="CK66" s="276">
        <v>0</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7">
        <v>0</v>
      </c>
      <c r="DE66" s="71">
        <f t="shared" si="35"/>
        <v>0</v>
      </c>
      <c r="DF66" s="71">
        <f t="shared" si="17"/>
        <v>0</v>
      </c>
      <c r="DG66" s="261">
        <f t="shared" si="34"/>
        <v>21</v>
      </c>
      <c r="DH66" s="261">
        <f>DG66/(100+DG66)</f>
        <v>0.17355371900826447</v>
      </c>
    </row>
    <row r="67" spans="1:112" s="261" customFormat="1" ht="14.4">
      <c r="A67" s="210">
        <v>55</v>
      </c>
      <c r="B67" s="262" t="s">
        <v>37</v>
      </c>
      <c r="C67" s="268" t="s">
        <v>208</v>
      </c>
      <c r="D67" s="8"/>
      <c r="E67" s="331"/>
      <c r="F67" s="17">
        <f>SUM(F68:F75)+F76</f>
        <v>0</v>
      </c>
      <c r="G67" s="279">
        <f>SUMIF($H$5:$DC$5,"&lt;="&amp;PAL,$H67:$DC67)</f>
        <v>0</v>
      </c>
      <c r="H67" s="17">
        <f>SUM(H68:H75)+H76</f>
        <v>0</v>
      </c>
      <c r="I67" s="17">
        <f t="shared" ref="I67:BT67" si="36">SUM(I68:I75)+I76</f>
        <v>0</v>
      </c>
      <c r="J67" s="17">
        <f t="shared" si="36"/>
        <v>0</v>
      </c>
      <c r="K67" s="17">
        <f t="shared" si="36"/>
        <v>0</v>
      </c>
      <c r="L67" s="17">
        <f t="shared" si="36"/>
        <v>0</v>
      </c>
      <c r="M67" s="17">
        <f t="shared" si="36"/>
        <v>0</v>
      </c>
      <c r="N67" s="17">
        <f t="shared" si="36"/>
        <v>0</v>
      </c>
      <c r="O67" s="17">
        <f t="shared" si="36"/>
        <v>0</v>
      </c>
      <c r="P67" s="17">
        <f t="shared" si="36"/>
        <v>0</v>
      </c>
      <c r="Q67" s="17">
        <f t="shared" si="36"/>
        <v>0</v>
      </c>
      <c r="R67" s="17">
        <f t="shared" si="36"/>
        <v>0</v>
      </c>
      <c r="S67" s="17">
        <f t="shared" si="36"/>
        <v>0</v>
      </c>
      <c r="T67" s="17">
        <f t="shared" si="36"/>
        <v>0</v>
      </c>
      <c r="U67" s="17">
        <f t="shared" si="36"/>
        <v>0</v>
      </c>
      <c r="V67" s="17">
        <f t="shared" si="36"/>
        <v>0</v>
      </c>
      <c r="W67" s="17">
        <f t="shared" si="36"/>
        <v>0</v>
      </c>
      <c r="X67" s="17">
        <f t="shared" si="36"/>
        <v>0</v>
      </c>
      <c r="Y67" s="17">
        <f t="shared" si="36"/>
        <v>0</v>
      </c>
      <c r="Z67" s="17">
        <f t="shared" si="36"/>
        <v>0</v>
      </c>
      <c r="AA67" s="17">
        <f t="shared" si="36"/>
        <v>0</v>
      </c>
      <c r="AB67" s="17">
        <f t="shared" si="36"/>
        <v>0</v>
      </c>
      <c r="AC67" s="17">
        <f t="shared" si="36"/>
        <v>0</v>
      </c>
      <c r="AD67" s="17">
        <f t="shared" si="36"/>
        <v>0</v>
      </c>
      <c r="AE67" s="17">
        <f t="shared" si="36"/>
        <v>0</v>
      </c>
      <c r="AF67" s="17">
        <f t="shared" si="36"/>
        <v>0</v>
      </c>
      <c r="AG67" s="17">
        <f t="shared" si="36"/>
        <v>0</v>
      </c>
      <c r="AH67" s="17">
        <f t="shared" si="36"/>
        <v>0</v>
      </c>
      <c r="AI67" s="17">
        <f t="shared" si="36"/>
        <v>0</v>
      </c>
      <c r="AJ67" s="17">
        <f t="shared" si="36"/>
        <v>0</v>
      </c>
      <c r="AK67" s="17">
        <f t="shared" si="36"/>
        <v>0</v>
      </c>
      <c r="AL67" s="17">
        <f t="shared" si="36"/>
        <v>0</v>
      </c>
      <c r="AM67" s="17">
        <f t="shared" si="36"/>
        <v>0</v>
      </c>
      <c r="AN67" s="17">
        <f t="shared" si="36"/>
        <v>0</v>
      </c>
      <c r="AO67" s="17">
        <f t="shared" si="36"/>
        <v>0</v>
      </c>
      <c r="AP67" s="17">
        <f t="shared" si="36"/>
        <v>0</v>
      </c>
      <c r="AQ67" s="17">
        <f t="shared" si="36"/>
        <v>0</v>
      </c>
      <c r="AR67" s="17">
        <f t="shared" si="36"/>
        <v>0</v>
      </c>
      <c r="AS67" s="17">
        <f t="shared" si="36"/>
        <v>0</v>
      </c>
      <c r="AT67" s="17">
        <f t="shared" si="36"/>
        <v>0</v>
      </c>
      <c r="AU67" s="17">
        <f t="shared" si="36"/>
        <v>0</v>
      </c>
      <c r="AV67" s="17">
        <f t="shared" si="36"/>
        <v>0</v>
      </c>
      <c r="AW67" s="17">
        <f t="shared" si="36"/>
        <v>0</v>
      </c>
      <c r="AX67" s="17">
        <f t="shared" si="36"/>
        <v>0</v>
      </c>
      <c r="AY67" s="17">
        <f t="shared" si="36"/>
        <v>0</v>
      </c>
      <c r="AZ67" s="17">
        <f t="shared" si="36"/>
        <v>0</v>
      </c>
      <c r="BA67" s="17">
        <f t="shared" si="36"/>
        <v>0</v>
      </c>
      <c r="BB67" s="17">
        <f t="shared" si="36"/>
        <v>0</v>
      </c>
      <c r="BC67" s="17">
        <f t="shared" si="36"/>
        <v>0</v>
      </c>
      <c r="BD67" s="17">
        <f t="shared" si="36"/>
        <v>0</v>
      </c>
      <c r="BE67" s="17">
        <f t="shared" si="36"/>
        <v>0</v>
      </c>
      <c r="BF67" s="17">
        <f t="shared" si="36"/>
        <v>0</v>
      </c>
      <c r="BG67" s="17">
        <f t="shared" si="36"/>
        <v>0</v>
      </c>
      <c r="BH67" s="17">
        <f t="shared" si="36"/>
        <v>0</v>
      </c>
      <c r="BI67" s="17">
        <f t="shared" si="36"/>
        <v>0</v>
      </c>
      <c r="BJ67" s="17">
        <f t="shared" si="36"/>
        <v>0</v>
      </c>
      <c r="BK67" s="17">
        <f t="shared" si="36"/>
        <v>0</v>
      </c>
      <c r="BL67" s="17">
        <f t="shared" si="36"/>
        <v>0</v>
      </c>
      <c r="BM67" s="17">
        <f t="shared" si="36"/>
        <v>0</v>
      </c>
      <c r="BN67" s="17">
        <f t="shared" si="36"/>
        <v>0</v>
      </c>
      <c r="BO67" s="17">
        <f t="shared" si="36"/>
        <v>0</v>
      </c>
      <c r="BP67" s="17">
        <f t="shared" si="36"/>
        <v>0</v>
      </c>
      <c r="BQ67" s="17">
        <f t="shared" si="36"/>
        <v>0</v>
      </c>
      <c r="BR67" s="17">
        <f t="shared" si="36"/>
        <v>0</v>
      </c>
      <c r="BS67" s="17">
        <f t="shared" si="36"/>
        <v>0</v>
      </c>
      <c r="BT67" s="17">
        <f t="shared" si="36"/>
        <v>0</v>
      </c>
      <c r="BU67" s="17">
        <f t="shared" ref="BU67:DC67" si="37">SUM(BU68:BU75)+BU76</f>
        <v>0</v>
      </c>
      <c r="BV67" s="17">
        <f t="shared" si="37"/>
        <v>0</v>
      </c>
      <c r="BW67" s="17">
        <f t="shared" si="37"/>
        <v>0</v>
      </c>
      <c r="BX67" s="17">
        <f t="shared" si="37"/>
        <v>0</v>
      </c>
      <c r="BY67" s="17">
        <f t="shared" si="37"/>
        <v>0</v>
      </c>
      <c r="BZ67" s="17">
        <f t="shared" si="37"/>
        <v>0</v>
      </c>
      <c r="CA67" s="17">
        <f t="shared" si="37"/>
        <v>0</v>
      </c>
      <c r="CB67" s="17">
        <f t="shared" si="37"/>
        <v>0</v>
      </c>
      <c r="CC67" s="17">
        <f t="shared" si="37"/>
        <v>0</v>
      </c>
      <c r="CD67" s="17">
        <f t="shared" si="37"/>
        <v>0</v>
      </c>
      <c r="CE67" s="17">
        <f t="shared" si="37"/>
        <v>0</v>
      </c>
      <c r="CF67" s="17">
        <f t="shared" si="37"/>
        <v>0</v>
      </c>
      <c r="CG67" s="17">
        <f t="shared" si="37"/>
        <v>0</v>
      </c>
      <c r="CH67" s="17">
        <f t="shared" si="37"/>
        <v>0</v>
      </c>
      <c r="CI67" s="17">
        <f t="shared" si="37"/>
        <v>0</v>
      </c>
      <c r="CJ67" s="17">
        <f t="shared" si="37"/>
        <v>0</v>
      </c>
      <c r="CK67" s="17">
        <f t="shared" si="37"/>
        <v>0</v>
      </c>
      <c r="CL67" s="17">
        <f t="shared" si="37"/>
        <v>0</v>
      </c>
      <c r="CM67" s="17">
        <f t="shared" si="37"/>
        <v>0</v>
      </c>
      <c r="CN67" s="17">
        <f t="shared" si="37"/>
        <v>0</v>
      </c>
      <c r="CO67" s="17">
        <f t="shared" si="37"/>
        <v>0</v>
      </c>
      <c r="CP67" s="17">
        <f t="shared" si="37"/>
        <v>0</v>
      </c>
      <c r="CQ67" s="17">
        <f t="shared" si="37"/>
        <v>0</v>
      </c>
      <c r="CR67" s="17">
        <f t="shared" si="37"/>
        <v>0</v>
      </c>
      <c r="CS67" s="17">
        <f t="shared" si="37"/>
        <v>0</v>
      </c>
      <c r="CT67" s="17">
        <f t="shared" si="37"/>
        <v>0</v>
      </c>
      <c r="CU67" s="17">
        <f t="shared" si="37"/>
        <v>0</v>
      </c>
      <c r="CV67" s="17">
        <f t="shared" si="37"/>
        <v>0</v>
      </c>
      <c r="CW67" s="17">
        <f t="shared" si="37"/>
        <v>0</v>
      </c>
      <c r="CX67" s="17">
        <f t="shared" si="37"/>
        <v>0</v>
      </c>
      <c r="CY67" s="17">
        <f t="shared" si="37"/>
        <v>0</v>
      </c>
      <c r="CZ67" s="17">
        <f t="shared" si="37"/>
        <v>0</v>
      </c>
      <c r="DA67" s="17">
        <f t="shared" si="37"/>
        <v>0</v>
      </c>
      <c r="DB67" s="17">
        <f t="shared" si="37"/>
        <v>0</v>
      </c>
      <c r="DC67" s="17">
        <f t="shared" si="37"/>
        <v>0</v>
      </c>
      <c r="DE67" s="71"/>
      <c r="DF67" s="71">
        <f t="shared" si="17"/>
        <v>0</v>
      </c>
    </row>
    <row r="68" spans="1:112" s="261" customFormat="1" ht="14.4">
      <c r="A68" s="210">
        <v>56</v>
      </c>
      <c r="B68" s="262" t="str">
        <f>$B$67&amp;"1."</f>
        <v>E.3.1.</v>
      </c>
      <c r="C68" s="274" t="s">
        <v>42</v>
      </c>
      <c r="D68" s="12"/>
      <c r="E68" s="332">
        <v>0.21</v>
      </c>
      <c r="F68" s="292">
        <f>H68+NPV(FD,I68:INDEX(I68:DC68,PAL))</f>
        <v>0</v>
      </c>
      <c r="G68" s="279">
        <f>SUMIF($H$5:$DC$5,"&lt;="&amp;PAL,$H68:$DC68)</f>
        <v>0</v>
      </c>
      <c r="H68" s="280">
        <v>0</v>
      </c>
      <c r="I68" s="280">
        <v>0</v>
      </c>
      <c r="J68" s="280">
        <v>0</v>
      </c>
      <c r="K68" s="280">
        <v>0</v>
      </c>
      <c r="L68" s="280">
        <v>0</v>
      </c>
      <c r="M68" s="280">
        <v>0</v>
      </c>
      <c r="N68" s="280">
        <v>0</v>
      </c>
      <c r="O68" s="280">
        <v>0</v>
      </c>
      <c r="P68" s="280">
        <v>0</v>
      </c>
      <c r="Q68" s="280">
        <v>0</v>
      </c>
      <c r="R68" s="280">
        <v>0</v>
      </c>
      <c r="S68" s="280">
        <v>0</v>
      </c>
      <c r="T68" s="280">
        <v>0</v>
      </c>
      <c r="U68" s="280">
        <v>0</v>
      </c>
      <c r="V68" s="280">
        <v>0</v>
      </c>
      <c r="W68" s="280">
        <v>0</v>
      </c>
      <c r="X68" s="280">
        <v>0</v>
      </c>
      <c r="Y68" s="280">
        <v>0</v>
      </c>
      <c r="Z68" s="280">
        <v>0</v>
      </c>
      <c r="AA68" s="280">
        <v>0</v>
      </c>
      <c r="AB68" s="280">
        <v>0</v>
      </c>
      <c r="AC68" s="280">
        <v>0</v>
      </c>
      <c r="AD68" s="280">
        <v>0</v>
      </c>
      <c r="AE68" s="280">
        <v>0</v>
      </c>
      <c r="AF68" s="280">
        <v>0</v>
      </c>
      <c r="AG68" s="280">
        <v>0</v>
      </c>
      <c r="AH68" s="280">
        <v>0</v>
      </c>
      <c r="AI68" s="280">
        <v>0</v>
      </c>
      <c r="AJ68" s="280">
        <v>0</v>
      </c>
      <c r="AK68" s="280">
        <v>0</v>
      </c>
      <c r="AL68" s="280">
        <v>0</v>
      </c>
      <c r="AM68" s="280">
        <v>0</v>
      </c>
      <c r="AN68" s="280">
        <v>0</v>
      </c>
      <c r="AO68" s="280">
        <v>0</v>
      </c>
      <c r="AP68" s="280">
        <v>0</v>
      </c>
      <c r="AQ68" s="280">
        <v>0</v>
      </c>
      <c r="AR68" s="280">
        <v>0</v>
      </c>
      <c r="AS68" s="280">
        <v>0</v>
      </c>
      <c r="AT68" s="280">
        <v>0</v>
      </c>
      <c r="AU68" s="280">
        <v>0</v>
      </c>
      <c r="AV68" s="280">
        <v>0</v>
      </c>
      <c r="AW68" s="280">
        <v>0</v>
      </c>
      <c r="AX68" s="280">
        <v>0</v>
      </c>
      <c r="AY68" s="280">
        <v>0</v>
      </c>
      <c r="AZ68" s="280">
        <v>0</v>
      </c>
      <c r="BA68" s="280">
        <v>0</v>
      </c>
      <c r="BB68" s="280">
        <v>0</v>
      </c>
      <c r="BC68" s="280">
        <v>0</v>
      </c>
      <c r="BD68" s="280">
        <v>0</v>
      </c>
      <c r="BE68" s="280">
        <v>0</v>
      </c>
      <c r="BF68" s="280">
        <v>0</v>
      </c>
      <c r="BG68" s="280">
        <v>0</v>
      </c>
      <c r="BH68" s="280">
        <v>0</v>
      </c>
      <c r="BI68" s="280">
        <v>0</v>
      </c>
      <c r="BJ68" s="280">
        <v>0</v>
      </c>
      <c r="BK68" s="280">
        <v>0</v>
      </c>
      <c r="BL68" s="280">
        <v>0</v>
      </c>
      <c r="BM68" s="280">
        <v>0</v>
      </c>
      <c r="BN68" s="280">
        <v>0</v>
      </c>
      <c r="BO68" s="280">
        <v>0</v>
      </c>
      <c r="BP68" s="280">
        <v>0</v>
      </c>
      <c r="BQ68" s="280">
        <v>0</v>
      </c>
      <c r="BR68" s="280">
        <v>0</v>
      </c>
      <c r="BS68" s="280">
        <v>0</v>
      </c>
      <c r="BT68" s="280">
        <v>0</v>
      </c>
      <c r="BU68" s="280">
        <v>0</v>
      </c>
      <c r="BV68" s="280">
        <v>0</v>
      </c>
      <c r="BW68" s="280">
        <v>0</v>
      </c>
      <c r="BX68" s="280">
        <v>0</v>
      </c>
      <c r="BY68" s="280">
        <v>0</v>
      </c>
      <c r="BZ68" s="280">
        <v>0</v>
      </c>
      <c r="CA68" s="280">
        <v>0</v>
      </c>
      <c r="CB68" s="280">
        <v>0</v>
      </c>
      <c r="CC68" s="280">
        <v>0</v>
      </c>
      <c r="CD68" s="280">
        <v>0</v>
      </c>
      <c r="CE68" s="280">
        <v>0</v>
      </c>
      <c r="CF68" s="280">
        <v>0</v>
      </c>
      <c r="CG68" s="280">
        <v>0</v>
      </c>
      <c r="CH68" s="280">
        <v>0</v>
      </c>
      <c r="CI68" s="280">
        <v>0</v>
      </c>
      <c r="CJ68" s="280">
        <v>0</v>
      </c>
      <c r="CK68" s="280">
        <v>0</v>
      </c>
      <c r="CL68" s="280">
        <v>0</v>
      </c>
      <c r="CM68" s="280">
        <v>0</v>
      </c>
      <c r="CN68" s="280">
        <v>0</v>
      </c>
      <c r="CO68" s="280">
        <v>0</v>
      </c>
      <c r="CP68" s="280">
        <v>0</v>
      </c>
      <c r="CQ68" s="280">
        <v>0</v>
      </c>
      <c r="CR68" s="280">
        <v>0</v>
      </c>
      <c r="CS68" s="280">
        <v>0</v>
      </c>
      <c r="CT68" s="280">
        <v>0</v>
      </c>
      <c r="CU68" s="280">
        <v>0</v>
      </c>
      <c r="CV68" s="280">
        <v>0</v>
      </c>
      <c r="CW68" s="280">
        <v>0</v>
      </c>
      <c r="CX68" s="280">
        <v>0</v>
      </c>
      <c r="CY68" s="280">
        <v>0</v>
      </c>
      <c r="CZ68" s="280">
        <v>0</v>
      </c>
      <c r="DA68" s="280">
        <v>0</v>
      </c>
      <c r="DB68" s="280">
        <v>0</v>
      </c>
      <c r="DC68" s="280">
        <v>0</v>
      </c>
      <c r="DE68" s="71">
        <f>COUNTBLANK(H68:DC68)</f>
        <v>0</v>
      </c>
      <c r="DF68" s="71">
        <f t="shared" si="17"/>
        <v>0</v>
      </c>
      <c r="DG68" s="261">
        <f t="shared" ref="DG68:DG77" si="38">IF(ISNUMBER(E68),E68*100,0)</f>
        <v>21</v>
      </c>
      <c r="DH68" s="261">
        <v>0</v>
      </c>
    </row>
    <row r="69" spans="1:112" s="261" customFormat="1" ht="14.4">
      <c r="A69" s="210">
        <v>57</v>
      </c>
      <c r="B69" s="262" t="str">
        <f>$B$67&amp;"2."</f>
        <v>E.3.2.</v>
      </c>
      <c r="C69" s="274" t="s">
        <v>42</v>
      </c>
      <c r="D69" s="12"/>
      <c r="E69" s="332">
        <v>0.21</v>
      </c>
      <c r="F69" s="292">
        <f>H69+NPV(FD,I69:INDEX(I69:DC69,PAL))</f>
        <v>0</v>
      </c>
      <c r="G69" s="279">
        <f>SUMIF($H$5:$DC$5,"&lt;="&amp;PAL,$H69:$DC69)</f>
        <v>0</v>
      </c>
      <c r="H69" s="280">
        <v>0</v>
      </c>
      <c r="I69" s="280">
        <v>0</v>
      </c>
      <c r="J69" s="280">
        <v>0</v>
      </c>
      <c r="K69" s="280">
        <v>0</v>
      </c>
      <c r="L69" s="280">
        <v>0</v>
      </c>
      <c r="M69" s="280">
        <v>0</v>
      </c>
      <c r="N69" s="280">
        <v>0</v>
      </c>
      <c r="O69" s="280">
        <v>0</v>
      </c>
      <c r="P69" s="280">
        <v>0</v>
      </c>
      <c r="Q69" s="280">
        <v>0</v>
      </c>
      <c r="R69" s="280">
        <v>0</v>
      </c>
      <c r="S69" s="280">
        <v>0</v>
      </c>
      <c r="T69" s="280">
        <v>0</v>
      </c>
      <c r="U69" s="280">
        <v>0</v>
      </c>
      <c r="V69" s="280">
        <v>0</v>
      </c>
      <c r="W69" s="280">
        <v>0</v>
      </c>
      <c r="X69" s="280">
        <v>0</v>
      </c>
      <c r="Y69" s="280">
        <v>0</v>
      </c>
      <c r="Z69" s="280">
        <v>0</v>
      </c>
      <c r="AA69" s="280">
        <v>0</v>
      </c>
      <c r="AB69" s="280">
        <v>0</v>
      </c>
      <c r="AC69" s="280">
        <v>0</v>
      </c>
      <c r="AD69" s="280">
        <v>0</v>
      </c>
      <c r="AE69" s="280">
        <v>0</v>
      </c>
      <c r="AF69" s="280">
        <v>0</v>
      </c>
      <c r="AG69" s="280">
        <v>0</v>
      </c>
      <c r="AH69" s="280">
        <v>0</v>
      </c>
      <c r="AI69" s="280">
        <v>0</v>
      </c>
      <c r="AJ69" s="280">
        <v>0</v>
      </c>
      <c r="AK69" s="280">
        <v>0</v>
      </c>
      <c r="AL69" s="280">
        <v>0</v>
      </c>
      <c r="AM69" s="280">
        <v>0</v>
      </c>
      <c r="AN69" s="280">
        <v>0</v>
      </c>
      <c r="AO69" s="280">
        <v>0</v>
      </c>
      <c r="AP69" s="280">
        <v>0</v>
      </c>
      <c r="AQ69" s="280">
        <v>0</v>
      </c>
      <c r="AR69" s="280">
        <v>0</v>
      </c>
      <c r="AS69" s="280">
        <v>0</v>
      </c>
      <c r="AT69" s="280">
        <v>0</v>
      </c>
      <c r="AU69" s="280">
        <v>0</v>
      </c>
      <c r="AV69" s="280">
        <v>0</v>
      </c>
      <c r="AW69" s="280">
        <v>0</v>
      </c>
      <c r="AX69" s="280">
        <v>0</v>
      </c>
      <c r="AY69" s="280">
        <v>0</v>
      </c>
      <c r="AZ69" s="280">
        <v>0</v>
      </c>
      <c r="BA69" s="280">
        <v>0</v>
      </c>
      <c r="BB69" s="280">
        <v>0</v>
      </c>
      <c r="BC69" s="280">
        <v>0</v>
      </c>
      <c r="BD69" s="280">
        <v>0</v>
      </c>
      <c r="BE69" s="280">
        <v>0</v>
      </c>
      <c r="BF69" s="280">
        <v>0</v>
      </c>
      <c r="BG69" s="280">
        <v>0</v>
      </c>
      <c r="BH69" s="280">
        <v>0</v>
      </c>
      <c r="BI69" s="280">
        <v>0</v>
      </c>
      <c r="BJ69" s="280">
        <v>0</v>
      </c>
      <c r="BK69" s="280">
        <v>0</v>
      </c>
      <c r="BL69" s="280">
        <v>0</v>
      </c>
      <c r="BM69" s="280">
        <v>0</v>
      </c>
      <c r="BN69" s="280">
        <v>0</v>
      </c>
      <c r="BO69" s="280">
        <v>0</v>
      </c>
      <c r="BP69" s="280">
        <v>0</v>
      </c>
      <c r="BQ69" s="280">
        <v>0</v>
      </c>
      <c r="BR69" s="280">
        <v>0</v>
      </c>
      <c r="BS69" s="280">
        <v>0</v>
      </c>
      <c r="BT69" s="280">
        <v>0</v>
      </c>
      <c r="BU69" s="280">
        <v>0</v>
      </c>
      <c r="BV69" s="280">
        <v>0</v>
      </c>
      <c r="BW69" s="280">
        <v>0</v>
      </c>
      <c r="BX69" s="280">
        <v>0</v>
      </c>
      <c r="BY69" s="280">
        <v>0</v>
      </c>
      <c r="BZ69" s="280">
        <v>0</v>
      </c>
      <c r="CA69" s="280">
        <v>0</v>
      </c>
      <c r="CB69" s="280">
        <v>0</v>
      </c>
      <c r="CC69" s="280">
        <v>0</v>
      </c>
      <c r="CD69" s="280">
        <v>0</v>
      </c>
      <c r="CE69" s="280">
        <v>0</v>
      </c>
      <c r="CF69" s="280">
        <v>0</v>
      </c>
      <c r="CG69" s="280">
        <v>0</v>
      </c>
      <c r="CH69" s="280">
        <v>0</v>
      </c>
      <c r="CI69" s="280">
        <v>0</v>
      </c>
      <c r="CJ69" s="280">
        <v>0</v>
      </c>
      <c r="CK69" s="280">
        <v>0</v>
      </c>
      <c r="CL69" s="280">
        <v>0</v>
      </c>
      <c r="CM69" s="280">
        <v>0</v>
      </c>
      <c r="CN69" s="280">
        <v>0</v>
      </c>
      <c r="CO69" s="280">
        <v>0</v>
      </c>
      <c r="CP69" s="280">
        <v>0</v>
      </c>
      <c r="CQ69" s="280">
        <v>0</v>
      </c>
      <c r="CR69" s="280">
        <v>0</v>
      </c>
      <c r="CS69" s="280">
        <v>0</v>
      </c>
      <c r="CT69" s="280">
        <v>0</v>
      </c>
      <c r="CU69" s="280">
        <v>0</v>
      </c>
      <c r="CV69" s="280">
        <v>0</v>
      </c>
      <c r="CW69" s="280">
        <v>0</v>
      </c>
      <c r="CX69" s="280">
        <v>0</v>
      </c>
      <c r="CY69" s="280">
        <v>0</v>
      </c>
      <c r="CZ69" s="280">
        <v>0</v>
      </c>
      <c r="DA69" s="280">
        <v>0</v>
      </c>
      <c r="DB69" s="280">
        <v>0</v>
      </c>
      <c r="DC69" s="280">
        <v>0</v>
      </c>
      <c r="DE69" s="71">
        <f t="shared" ref="DE69:DE77" si="39">COUNTBLANK(H69:DC69)</f>
        <v>0</v>
      </c>
      <c r="DF69" s="71">
        <f t="shared" si="17"/>
        <v>0</v>
      </c>
      <c r="DG69" s="261">
        <f t="shared" si="38"/>
        <v>21</v>
      </c>
      <c r="DH69" s="261">
        <v>0</v>
      </c>
    </row>
    <row r="70" spans="1:112" s="261" customFormat="1" ht="14.4">
      <c r="A70" s="210">
        <v>58</v>
      </c>
      <c r="B70" s="262" t="str">
        <f>$B$67&amp;"3."</f>
        <v>E.3.3.</v>
      </c>
      <c r="C70" s="274" t="s">
        <v>42</v>
      </c>
      <c r="D70" s="12"/>
      <c r="E70" s="332">
        <v>0.21</v>
      </c>
      <c r="F70" s="292">
        <f>H70+NPV(FD,I70:INDEX(I70:DC70,PAL))</f>
        <v>0</v>
      </c>
      <c r="G70" s="279">
        <f>SUMIF($H$5:$DC$5,"&lt;="&amp;PAL,$H70:$DC70)</f>
        <v>0</v>
      </c>
      <c r="H70" s="280">
        <v>0</v>
      </c>
      <c r="I70" s="280">
        <v>0</v>
      </c>
      <c r="J70" s="280">
        <v>0</v>
      </c>
      <c r="K70" s="280">
        <v>0</v>
      </c>
      <c r="L70" s="280">
        <v>0</v>
      </c>
      <c r="M70" s="280">
        <v>0</v>
      </c>
      <c r="N70" s="280">
        <v>0</v>
      </c>
      <c r="O70" s="280">
        <v>0</v>
      </c>
      <c r="P70" s="280">
        <v>0</v>
      </c>
      <c r="Q70" s="280">
        <v>0</v>
      </c>
      <c r="R70" s="280">
        <v>0</v>
      </c>
      <c r="S70" s="280">
        <v>0</v>
      </c>
      <c r="T70" s="280">
        <v>0</v>
      </c>
      <c r="U70" s="280">
        <v>0</v>
      </c>
      <c r="V70" s="280">
        <v>0</v>
      </c>
      <c r="W70" s="280">
        <v>0</v>
      </c>
      <c r="X70" s="280">
        <v>0</v>
      </c>
      <c r="Y70" s="280">
        <v>0</v>
      </c>
      <c r="Z70" s="280">
        <v>0</v>
      </c>
      <c r="AA70" s="280">
        <v>0</v>
      </c>
      <c r="AB70" s="280">
        <v>0</v>
      </c>
      <c r="AC70" s="280">
        <v>0</v>
      </c>
      <c r="AD70" s="280">
        <v>0</v>
      </c>
      <c r="AE70" s="280">
        <v>0</v>
      </c>
      <c r="AF70" s="280">
        <v>0</v>
      </c>
      <c r="AG70" s="280">
        <v>0</v>
      </c>
      <c r="AH70" s="280">
        <v>0</v>
      </c>
      <c r="AI70" s="280">
        <v>0</v>
      </c>
      <c r="AJ70" s="280">
        <v>0</v>
      </c>
      <c r="AK70" s="280">
        <v>0</v>
      </c>
      <c r="AL70" s="280">
        <v>0</v>
      </c>
      <c r="AM70" s="280">
        <v>0</v>
      </c>
      <c r="AN70" s="280">
        <v>0</v>
      </c>
      <c r="AO70" s="280">
        <v>0</v>
      </c>
      <c r="AP70" s="280">
        <v>0</v>
      </c>
      <c r="AQ70" s="280">
        <v>0</v>
      </c>
      <c r="AR70" s="280">
        <v>0</v>
      </c>
      <c r="AS70" s="280">
        <v>0</v>
      </c>
      <c r="AT70" s="280">
        <v>0</v>
      </c>
      <c r="AU70" s="280">
        <v>0</v>
      </c>
      <c r="AV70" s="280">
        <v>0</v>
      </c>
      <c r="AW70" s="280">
        <v>0</v>
      </c>
      <c r="AX70" s="280">
        <v>0</v>
      </c>
      <c r="AY70" s="280">
        <v>0</v>
      </c>
      <c r="AZ70" s="280">
        <v>0</v>
      </c>
      <c r="BA70" s="280">
        <v>0</v>
      </c>
      <c r="BB70" s="280">
        <v>0</v>
      </c>
      <c r="BC70" s="280">
        <v>0</v>
      </c>
      <c r="BD70" s="280">
        <v>0</v>
      </c>
      <c r="BE70" s="280">
        <v>0</v>
      </c>
      <c r="BF70" s="280">
        <v>0</v>
      </c>
      <c r="BG70" s="280">
        <v>0</v>
      </c>
      <c r="BH70" s="280">
        <v>0</v>
      </c>
      <c r="BI70" s="280">
        <v>0</v>
      </c>
      <c r="BJ70" s="280">
        <v>0</v>
      </c>
      <c r="BK70" s="280">
        <v>0</v>
      </c>
      <c r="BL70" s="280">
        <v>0</v>
      </c>
      <c r="BM70" s="280">
        <v>0</v>
      </c>
      <c r="BN70" s="280">
        <v>0</v>
      </c>
      <c r="BO70" s="280">
        <v>0</v>
      </c>
      <c r="BP70" s="280">
        <v>0</v>
      </c>
      <c r="BQ70" s="280">
        <v>0</v>
      </c>
      <c r="BR70" s="280">
        <v>0</v>
      </c>
      <c r="BS70" s="280">
        <v>0</v>
      </c>
      <c r="BT70" s="280">
        <v>0</v>
      </c>
      <c r="BU70" s="280">
        <v>0</v>
      </c>
      <c r="BV70" s="280">
        <v>0</v>
      </c>
      <c r="BW70" s="280">
        <v>0</v>
      </c>
      <c r="BX70" s="280">
        <v>0</v>
      </c>
      <c r="BY70" s="280">
        <v>0</v>
      </c>
      <c r="BZ70" s="280">
        <v>0</v>
      </c>
      <c r="CA70" s="280">
        <v>0</v>
      </c>
      <c r="CB70" s="280">
        <v>0</v>
      </c>
      <c r="CC70" s="280">
        <v>0</v>
      </c>
      <c r="CD70" s="280">
        <v>0</v>
      </c>
      <c r="CE70" s="280">
        <v>0</v>
      </c>
      <c r="CF70" s="280">
        <v>0</v>
      </c>
      <c r="CG70" s="280">
        <v>0</v>
      </c>
      <c r="CH70" s="280">
        <v>0</v>
      </c>
      <c r="CI70" s="280">
        <v>0</v>
      </c>
      <c r="CJ70" s="280">
        <v>0</v>
      </c>
      <c r="CK70" s="280">
        <v>0</v>
      </c>
      <c r="CL70" s="280">
        <v>0</v>
      </c>
      <c r="CM70" s="280">
        <v>0</v>
      </c>
      <c r="CN70" s="280">
        <v>0</v>
      </c>
      <c r="CO70" s="280">
        <v>0</v>
      </c>
      <c r="CP70" s="280">
        <v>0</v>
      </c>
      <c r="CQ70" s="280">
        <v>0</v>
      </c>
      <c r="CR70" s="280">
        <v>0</v>
      </c>
      <c r="CS70" s="280">
        <v>0</v>
      </c>
      <c r="CT70" s="280">
        <v>0</v>
      </c>
      <c r="CU70" s="280">
        <v>0</v>
      </c>
      <c r="CV70" s="280">
        <v>0</v>
      </c>
      <c r="CW70" s="280">
        <v>0</v>
      </c>
      <c r="CX70" s="280">
        <v>0</v>
      </c>
      <c r="CY70" s="280">
        <v>0</v>
      </c>
      <c r="CZ70" s="280">
        <v>0</v>
      </c>
      <c r="DA70" s="280">
        <v>0</v>
      </c>
      <c r="DB70" s="280">
        <v>0</v>
      </c>
      <c r="DC70" s="280">
        <v>0</v>
      </c>
      <c r="DE70" s="71">
        <f t="shared" si="39"/>
        <v>0</v>
      </c>
      <c r="DF70" s="71">
        <f t="shared" si="17"/>
        <v>0</v>
      </c>
      <c r="DG70" s="261">
        <f t="shared" si="38"/>
        <v>21</v>
      </c>
      <c r="DH70" s="261">
        <v>0</v>
      </c>
    </row>
    <row r="71" spans="1:112" s="261" customFormat="1" ht="14.4">
      <c r="A71" s="210">
        <v>59</v>
      </c>
      <c r="B71" s="262" t="str">
        <f>$B$67&amp;"4."</f>
        <v>E.3.4.</v>
      </c>
      <c r="C71" s="274" t="s">
        <v>42</v>
      </c>
      <c r="D71" s="12"/>
      <c r="E71" s="332">
        <v>0.21</v>
      </c>
      <c r="F71" s="292">
        <f>H71+NPV(FD,I71:INDEX(I71:DC71,PAL))</f>
        <v>0</v>
      </c>
      <c r="G71" s="279">
        <f>SUMIF($H$5:$DC$5,"&lt;="&amp;PAL,$H71:$DC71)</f>
        <v>0</v>
      </c>
      <c r="H71" s="280">
        <v>0</v>
      </c>
      <c r="I71" s="280">
        <v>0</v>
      </c>
      <c r="J71" s="280">
        <v>0</v>
      </c>
      <c r="K71" s="280">
        <v>0</v>
      </c>
      <c r="L71" s="280">
        <v>0</v>
      </c>
      <c r="M71" s="280">
        <v>0</v>
      </c>
      <c r="N71" s="280">
        <v>0</v>
      </c>
      <c r="O71" s="280">
        <v>0</v>
      </c>
      <c r="P71" s="280">
        <v>0</v>
      </c>
      <c r="Q71" s="280">
        <v>0</v>
      </c>
      <c r="R71" s="280">
        <v>0</v>
      </c>
      <c r="S71" s="280">
        <v>0</v>
      </c>
      <c r="T71" s="280">
        <v>0</v>
      </c>
      <c r="U71" s="280">
        <v>0</v>
      </c>
      <c r="V71" s="280">
        <v>0</v>
      </c>
      <c r="W71" s="280">
        <v>0</v>
      </c>
      <c r="X71" s="280">
        <v>0</v>
      </c>
      <c r="Y71" s="280">
        <v>0</v>
      </c>
      <c r="Z71" s="280">
        <v>0</v>
      </c>
      <c r="AA71" s="280">
        <v>0</v>
      </c>
      <c r="AB71" s="280">
        <v>0</v>
      </c>
      <c r="AC71" s="280">
        <v>0</v>
      </c>
      <c r="AD71" s="280">
        <v>0</v>
      </c>
      <c r="AE71" s="280">
        <v>0</v>
      </c>
      <c r="AF71" s="280">
        <v>0</v>
      </c>
      <c r="AG71" s="280">
        <v>0</v>
      </c>
      <c r="AH71" s="280">
        <v>0</v>
      </c>
      <c r="AI71" s="280">
        <v>0</v>
      </c>
      <c r="AJ71" s="280">
        <v>0</v>
      </c>
      <c r="AK71" s="280">
        <v>0</v>
      </c>
      <c r="AL71" s="280">
        <v>0</v>
      </c>
      <c r="AM71" s="280">
        <v>0</v>
      </c>
      <c r="AN71" s="280">
        <v>0</v>
      </c>
      <c r="AO71" s="280">
        <v>0</v>
      </c>
      <c r="AP71" s="280">
        <v>0</v>
      </c>
      <c r="AQ71" s="280">
        <v>0</v>
      </c>
      <c r="AR71" s="280">
        <v>0</v>
      </c>
      <c r="AS71" s="280">
        <v>0</v>
      </c>
      <c r="AT71" s="280">
        <v>0</v>
      </c>
      <c r="AU71" s="280">
        <v>0</v>
      </c>
      <c r="AV71" s="280">
        <v>0</v>
      </c>
      <c r="AW71" s="280">
        <v>0</v>
      </c>
      <c r="AX71" s="280">
        <v>0</v>
      </c>
      <c r="AY71" s="280">
        <v>0</v>
      </c>
      <c r="AZ71" s="280">
        <v>0</v>
      </c>
      <c r="BA71" s="280">
        <v>0</v>
      </c>
      <c r="BB71" s="280">
        <v>0</v>
      </c>
      <c r="BC71" s="280">
        <v>0</v>
      </c>
      <c r="BD71" s="280">
        <v>0</v>
      </c>
      <c r="BE71" s="280">
        <v>0</v>
      </c>
      <c r="BF71" s="280">
        <v>0</v>
      </c>
      <c r="BG71" s="280">
        <v>0</v>
      </c>
      <c r="BH71" s="280">
        <v>0</v>
      </c>
      <c r="BI71" s="280">
        <v>0</v>
      </c>
      <c r="BJ71" s="280">
        <v>0</v>
      </c>
      <c r="BK71" s="280">
        <v>0</v>
      </c>
      <c r="BL71" s="280">
        <v>0</v>
      </c>
      <c r="BM71" s="280">
        <v>0</v>
      </c>
      <c r="BN71" s="280">
        <v>0</v>
      </c>
      <c r="BO71" s="280">
        <v>0</v>
      </c>
      <c r="BP71" s="280">
        <v>0</v>
      </c>
      <c r="BQ71" s="280">
        <v>0</v>
      </c>
      <c r="BR71" s="280">
        <v>0</v>
      </c>
      <c r="BS71" s="280">
        <v>0</v>
      </c>
      <c r="BT71" s="280">
        <v>0</v>
      </c>
      <c r="BU71" s="280">
        <v>0</v>
      </c>
      <c r="BV71" s="280">
        <v>0</v>
      </c>
      <c r="BW71" s="280">
        <v>0</v>
      </c>
      <c r="BX71" s="280">
        <v>0</v>
      </c>
      <c r="BY71" s="280">
        <v>0</v>
      </c>
      <c r="BZ71" s="280">
        <v>0</v>
      </c>
      <c r="CA71" s="280">
        <v>0</v>
      </c>
      <c r="CB71" s="280">
        <v>0</v>
      </c>
      <c r="CC71" s="280">
        <v>0</v>
      </c>
      <c r="CD71" s="280">
        <v>0</v>
      </c>
      <c r="CE71" s="280">
        <v>0</v>
      </c>
      <c r="CF71" s="280">
        <v>0</v>
      </c>
      <c r="CG71" s="280">
        <v>0</v>
      </c>
      <c r="CH71" s="280">
        <v>0</v>
      </c>
      <c r="CI71" s="280">
        <v>0</v>
      </c>
      <c r="CJ71" s="280">
        <v>0</v>
      </c>
      <c r="CK71" s="280">
        <v>0</v>
      </c>
      <c r="CL71" s="280">
        <v>0</v>
      </c>
      <c r="CM71" s="280">
        <v>0</v>
      </c>
      <c r="CN71" s="280">
        <v>0</v>
      </c>
      <c r="CO71" s="280">
        <v>0</v>
      </c>
      <c r="CP71" s="280">
        <v>0</v>
      </c>
      <c r="CQ71" s="280">
        <v>0</v>
      </c>
      <c r="CR71" s="280">
        <v>0</v>
      </c>
      <c r="CS71" s="280">
        <v>0</v>
      </c>
      <c r="CT71" s="280">
        <v>0</v>
      </c>
      <c r="CU71" s="280">
        <v>0</v>
      </c>
      <c r="CV71" s="280">
        <v>0</v>
      </c>
      <c r="CW71" s="280">
        <v>0</v>
      </c>
      <c r="CX71" s="280">
        <v>0</v>
      </c>
      <c r="CY71" s="280">
        <v>0</v>
      </c>
      <c r="CZ71" s="280">
        <v>0</v>
      </c>
      <c r="DA71" s="280">
        <v>0</v>
      </c>
      <c r="DB71" s="280">
        <v>0</v>
      </c>
      <c r="DC71" s="280">
        <v>0</v>
      </c>
      <c r="DE71" s="71">
        <f t="shared" si="39"/>
        <v>0</v>
      </c>
      <c r="DF71" s="71">
        <f t="shared" si="17"/>
        <v>0</v>
      </c>
      <c r="DG71" s="261">
        <f t="shared" si="38"/>
        <v>21</v>
      </c>
      <c r="DH71" s="261">
        <v>0</v>
      </c>
    </row>
    <row r="72" spans="1:112" s="261" customFormat="1" ht="14.4">
      <c r="A72" s="210">
        <v>60</v>
      </c>
      <c r="B72" s="262" t="str">
        <f>$B$67&amp;"5."</f>
        <v>E.3.5.</v>
      </c>
      <c r="C72" s="274" t="s">
        <v>42</v>
      </c>
      <c r="D72" s="12"/>
      <c r="E72" s="332">
        <v>0.21</v>
      </c>
      <c r="F72" s="292">
        <f>H72+NPV(FD,I72:INDEX(I72:DC72,PAL))</f>
        <v>0</v>
      </c>
      <c r="G72" s="279">
        <f>SUMIF($H$5:$DC$5,"&lt;="&amp;PAL,$H72:$DC72)</f>
        <v>0</v>
      </c>
      <c r="H72" s="280">
        <v>0</v>
      </c>
      <c r="I72" s="280">
        <v>0</v>
      </c>
      <c r="J72" s="280">
        <v>0</v>
      </c>
      <c r="K72" s="280">
        <v>0</v>
      </c>
      <c r="L72" s="280">
        <v>0</v>
      </c>
      <c r="M72" s="280">
        <v>0</v>
      </c>
      <c r="N72" s="280">
        <v>0</v>
      </c>
      <c r="O72" s="280">
        <v>0</v>
      </c>
      <c r="P72" s="280">
        <v>0</v>
      </c>
      <c r="Q72" s="280">
        <v>0</v>
      </c>
      <c r="R72" s="280">
        <v>0</v>
      </c>
      <c r="S72" s="280">
        <v>0</v>
      </c>
      <c r="T72" s="280">
        <v>0</v>
      </c>
      <c r="U72" s="280">
        <v>0</v>
      </c>
      <c r="V72" s="280">
        <v>0</v>
      </c>
      <c r="W72" s="280">
        <v>0</v>
      </c>
      <c r="X72" s="280">
        <v>0</v>
      </c>
      <c r="Y72" s="280">
        <v>0</v>
      </c>
      <c r="Z72" s="280">
        <v>0</v>
      </c>
      <c r="AA72" s="280">
        <v>0</v>
      </c>
      <c r="AB72" s="280">
        <v>0</v>
      </c>
      <c r="AC72" s="280">
        <v>0</v>
      </c>
      <c r="AD72" s="280">
        <v>0</v>
      </c>
      <c r="AE72" s="280">
        <v>0</v>
      </c>
      <c r="AF72" s="280">
        <v>0</v>
      </c>
      <c r="AG72" s="280">
        <v>0</v>
      </c>
      <c r="AH72" s="280">
        <v>0</v>
      </c>
      <c r="AI72" s="280">
        <v>0</v>
      </c>
      <c r="AJ72" s="280">
        <v>0</v>
      </c>
      <c r="AK72" s="280">
        <v>0</v>
      </c>
      <c r="AL72" s="280">
        <v>0</v>
      </c>
      <c r="AM72" s="280">
        <v>0</v>
      </c>
      <c r="AN72" s="280">
        <v>0</v>
      </c>
      <c r="AO72" s="280">
        <v>0</v>
      </c>
      <c r="AP72" s="280">
        <v>0</v>
      </c>
      <c r="AQ72" s="280">
        <v>0</v>
      </c>
      <c r="AR72" s="280">
        <v>0</v>
      </c>
      <c r="AS72" s="280">
        <v>0</v>
      </c>
      <c r="AT72" s="280">
        <v>0</v>
      </c>
      <c r="AU72" s="280">
        <v>0</v>
      </c>
      <c r="AV72" s="280">
        <v>0</v>
      </c>
      <c r="AW72" s="280">
        <v>0</v>
      </c>
      <c r="AX72" s="280">
        <v>0</v>
      </c>
      <c r="AY72" s="280">
        <v>0</v>
      </c>
      <c r="AZ72" s="280">
        <v>0</v>
      </c>
      <c r="BA72" s="280">
        <v>0</v>
      </c>
      <c r="BB72" s="280">
        <v>0</v>
      </c>
      <c r="BC72" s="280">
        <v>0</v>
      </c>
      <c r="BD72" s="280">
        <v>0</v>
      </c>
      <c r="BE72" s="280">
        <v>0</v>
      </c>
      <c r="BF72" s="280">
        <v>0</v>
      </c>
      <c r="BG72" s="280">
        <v>0</v>
      </c>
      <c r="BH72" s="280">
        <v>0</v>
      </c>
      <c r="BI72" s="280">
        <v>0</v>
      </c>
      <c r="BJ72" s="280">
        <v>0</v>
      </c>
      <c r="BK72" s="280">
        <v>0</v>
      </c>
      <c r="BL72" s="280">
        <v>0</v>
      </c>
      <c r="BM72" s="280">
        <v>0</v>
      </c>
      <c r="BN72" s="280">
        <v>0</v>
      </c>
      <c r="BO72" s="280">
        <v>0</v>
      </c>
      <c r="BP72" s="280">
        <v>0</v>
      </c>
      <c r="BQ72" s="280">
        <v>0</v>
      </c>
      <c r="BR72" s="280">
        <v>0</v>
      </c>
      <c r="BS72" s="280">
        <v>0</v>
      </c>
      <c r="BT72" s="280">
        <v>0</v>
      </c>
      <c r="BU72" s="280">
        <v>0</v>
      </c>
      <c r="BV72" s="280">
        <v>0</v>
      </c>
      <c r="BW72" s="280">
        <v>0</v>
      </c>
      <c r="BX72" s="280">
        <v>0</v>
      </c>
      <c r="BY72" s="280">
        <v>0</v>
      </c>
      <c r="BZ72" s="280">
        <v>0</v>
      </c>
      <c r="CA72" s="280">
        <v>0</v>
      </c>
      <c r="CB72" s="280">
        <v>0</v>
      </c>
      <c r="CC72" s="280">
        <v>0</v>
      </c>
      <c r="CD72" s="280">
        <v>0</v>
      </c>
      <c r="CE72" s="280">
        <v>0</v>
      </c>
      <c r="CF72" s="280">
        <v>0</v>
      </c>
      <c r="CG72" s="280">
        <v>0</v>
      </c>
      <c r="CH72" s="280">
        <v>0</v>
      </c>
      <c r="CI72" s="280">
        <v>0</v>
      </c>
      <c r="CJ72" s="280">
        <v>0</v>
      </c>
      <c r="CK72" s="280">
        <v>0</v>
      </c>
      <c r="CL72" s="280">
        <v>0</v>
      </c>
      <c r="CM72" s="280">
        <v>0</v>
      </c>
      <c r="CN72" s="280">
        <v>0</v>
      </c>
      <c r="CO72" s="280">
        <v>0</v>
      </c>
      <c r="CP72" s="280">
        <v>0</v>
      </c>
      <c r="CQ72" s="280">
        <v>0</v>
      </c>
      <c r="CR72" s="280">
        <v>0</v>
      </c>
      <c r="CS72" s="280">
        <v>0</v>
      </c>
      <c r="CT72" s="280">
        <v>0</v>
      </c>
      <c r="CU72" s="280">
        <v>0</v>
      </c>
      <c r="CV72" s="280">
        <v>0</v>
      </c>
      <c r="CW72" s="280">
        <v>0</v>
      </c>
      <c r="CX72" s="280">
        <v>0</v>
      </c>
      <c r="CY72" s="280">
        <v>0</v>
      </c>
      <c r="CZ72" s="280">
        <v>0</v>
      </c>
      <c r="DA72" s="280">
        <v>0</v>
      </c>
      <c r="DB72" s="280">
        <v>0</v>
      </c>
      <c r="DC72" s="280">
        <v>0</v>
      </c>
      <c r="DE72" s="71">
        <f t="shared" si="39"/>
        <v>0</v>
      </c>
      <c r="DF72" s="71">
        <f t="shared" si="17"/>
        <v>0</v>
      </c>
      <c r="DG72" s="261">
        <f t="shared" si="38"/>
        <v>21</v>
      </c>
      <c r="DH72" s="261">
        <v>0</v>
      </c>
    </row>
    <row r="73" spans="1:112" s="261" customFormat="1" ht="14.4">
      <c r="A73" s="210">
        <v>61</v>
      </c>
      <c r="B73" s="262" t="str">
        <f>$B$67&amp;"6."</f>
        <v>E.3.6.</v>
      </c>
      <c r="C73" s="274" t="s">
        <v>42</v>
      </c>
      <c r="D73" s="12"/>
      <c r="E73" s="332">
        <v>0.21</v>
      </c>
      <c r="F73" s="292">
        <f>H73+NPV(FD,I73:INDEX(I73:DC73,PAL))</f>
        <v>0</v>
      </c>
      <c r="G73" s="279">
        <f>SUMIF($H$5:$DC$5,"&lt;="&amp;PAL,$H73:$DC73)</f>
        <v>0</v>
      </c>
      <c r="H73" s="280">
        <v>0</v>
      </c>
      <c r="I73" s="280">
        <v>0</v>
      </c>
      <c r="J73" s="280">
        <v>0</v>
      </c>
      <c r="K73" s="280">
        <v>0</v>
      </c>
      <c r="L73" s="280">
        <v>0</v>
      </c>
      <c r="M73" s="280">
        <v>0</v>
      </c>
      <c r="N73" s="280">
        <v>0</v>
      </c>
      <c r="O73" s="280">
        <v>0</v>
      </c>
      <c r="P73" s="280">
        <v>0</v>
      </c>
      <c r="Q73" s="280">
        <v>0</v>
      </c>
      <c r="R73" s="280">
        <v>0</v>
      </c>
      <c r="S73" s="280">
        <v>0</v>
      </c>
      <c r="T73" s="280">
        <v>0</v>
      </c>
      <c r="U73" s="280">
        <v>0</v>
      </c>
      <c r="V73" s="280">
        <v>0</v>
      </c>
      <c r="W73" s="280">
        <v>0</v>
      </c>
      <c r="X73" s="280">
        <v>0</v>
      </c>
      <c r="Y73" s="280">
        <v>0</v>
      </c>
      <c r="Z73" s="280">
        <v>0</v>
      </c>
      <c r="AA73" s="280">
        <v>0</v>
      </c>
      <c r="AB73" s="280">
        <v>0</v>
      </c>
      <c r="AC73" s="280">
        <v>0</v>
      </c>
      <c r="AD73" s="280">
        <v>0</v>
      </c>
      <c r="AE73" s="280">
        <v>0</v>
      </c>
      <c r="AF73" s="280">
        <v>0</v>
      </c>
      <c r="AG73" s="280">
        <v>0</v>
      </c>
      <c r="AH73" s="280">
        <v>0</v>
      </c>
      <c r="AI73" s="280">
        <v>0</v>
      </c>
      <c r="AJ73" s="280">
        <v>0</v>
      </c>
      <c r="AK73" s="280">
        <v>0</v>
      </c>
      <c r="AL73" s="280">
        <v>0</v>
      </c>
      <c r="AM73" s="280">
        <v>0</v>
      </c>
      <c r="AN73" s="280">
        <v>0</v>
      </c>
      <c r="AO73" s="280">
        <v>0</v>
      </c>
      <c r="AP73" s="280">
        <v>0</v>
      </c>
      <c r="AQ73" s="280">
        <v>0</v>
      </c>
      <c r="AR73" s="280">
        <v>0</v>
      </c>
      <c r="AS73" s="280">
        <v>0</v>
      </c>
      <c r="AT73" s="280">
        <v>0</v>
      </c>
      <c r="AU73" s="280">
        <v>0</v>
      </c>
      <c r="AV73" s="280">
        <v>0</v>
      </c>
      <c r="AW73" s="280">
        <v>0</v>
      </c>
      <c r="AX73" s="280">
        <v>0</v>
      </c>
      <c r="AY73" s="280">
        <v>0</v>
      </c>
      <c r="AZ73" s="280">
        <v>0</v>
      </c>
      <c r="BA73" s="280">
        <v>0</v>
      </c>
      <c r="BB73" s="280">
        <v>0</v>
      </c>
      <c r="BC73" s="280">
        <v>0</v>
      </c>
      <c r="BD73" s="280">
        <v>0</v>
      </c>
      <c r="BE73" s="280">
        <v>0</v>
      </c>
      <c r="BF73" s="280">
        <v>0</v>
      </c>
      <c r="BG73" s="280">
        <v>0</v>
      </c>
      <c r="BH73" s="280">
        <v>0</v>
      </c>
      <c r="BI73" s="280">
        <v>0</v>
      </c>
      <c r="BJ73" s="280">
        <v>0</v>
      </c>
      <c r="BK73" s="280">
        <v>0</v>
      </c>
      <c r="BL73" s="280">
        <v>0</v>
      </c>
      <c r="BM73" s="280">
        <v>0</v>
      </c>
      <c r="BN73" s="280">
        <v>0</v>
      </c>
      <c r="BO73" s="280">
        <v>0</v>
      </c>
      <c r="BP73" s="280">
        <v>0</v>
      </c>
      <c r="BQ73" s="280">
        <v>0</v>
      </c>
      <c r="BR73" s="280">
        <v>0</v>
      </c>
      <c r="BS73" s="280">
        <v>0</v>
      </c>
      <c r="BT73" s="280">
        <v>0</v>
      </c>
      <c r="BU73" s="280">
        <v>0</v>
      </c>
      <c r="BV73" s="280">
        <v>0</v>
      </c>
      <c r="BW73" s="280">
        <v>0</v>
      </c>
      <c r="BX73" s="280">
        <v>0</v>
      </c>
      <c r="BY73" s="280">
        <v>0</v>
      </c>
      <c r="BZ73" s="280">
        <v>0</v>
      </c>
      <c r="CA73" s="280">
        <v>0</v>
      </c>
      <c r="CB73" s="280">
        <v>0</v>
      </c>
      <c r="CC73" s="280">
        <v>0</v>
      </c>
      <c r="CD73" s="280">
        <v>0</v>
      </c>
      <c r="CE73" s="280">
        <v>0</v>
      </c>
      <c r="CF73" s="280">
        <v>0</v>
      </c>
      <c r="CG73" s="280">
        <v>0</v>
      </c>
      <c r="CH73" s="280">
        <v>0</v>
      </c>
      <c r="CI73" s="280">
        <v>0</v>
      </c>
      <c r="CJ73" s="280">
        <v>0</v>
      </c>
      <c r="CK73" s="280">
        <v>0</v>
      </c>
      <c r="CL73" s="280">
        <v>0</v>
      </c>
      <c r="CM73" s="280">
        <v>0</v>
      </c>
      <c r="CN73" s="280">
        <v>0</v>
      </c>
      <c r="CO73" s="280">
        <v>0</v>
      </c>
      <c r="CP73" s="280">
        <v>0</v>
      </c>
      <c r="CQ73" s="280">
        <v>0</v>
      </c>
      <c r="CR73" s="280">
        <v>0</v>
      </c>
      <c r="CS73" s="280">
        <v>0</v>
      </c>
      <c r="CT73" s="280">
        <v>0</v>
      </c>
      <c r="CU73" s="280">
        <v>0</v>
      </c>
      <c r="CV73" s="280">
        <v>0</v>
      </c>
      <c r="CW73" s="280">
        <v>0</v>
      </c>
      <c r="CX73" s="280">
        <v>0</v>
      </c>
      <c r="CY73" s="280">
        <v>0</v>
      </c>
      <c r="CZ73" s="280">
        <v>0</v>
      </c>
      <c r="DA73" s="280">
        <v>0</v>
      </c>
      <c r="DB73" s="280">
        <v>0</v>
      </c>
      <c r="DC73" s="280">
        <v>0</v>
      </c>
      <c r="DE73" s="71">
        <f t="shared" si="39"/>
        <v>0</v>
      </c>
      <c r="DF73" s="71">
        <f t="shared" si="17"/>
        <v>0</v>
      </c>
      <c r="DG73" s="261">
        <f t="shared" si="38"/>
        <v>21</v>
      </c>
      <c r="DH73" s="261">
        <v>0</v>
      </c>
    </row>
    <row r="74" spans="1:112" s="261" customFormat="1" ht="14.4">
      <c r="A74" s="210">
        <v>62</v>
      </c>
      <c r="B74" s="262" t="str">
        <f>$B$67&amp;"7."</f>
        <v>E.3.7.</v>
      </c>
      <c r="C74" s="274" t="s">
        <v>42</v>
      </c>
      <c r="D74" s="12"/>
      <c r="E74" s="332">
        <v>0.21</v>
      </c>
      <c r="F74" s="292">
        <f>H74+NPV(FD,I74:INDEX(I74:DC74,PAL))</f>
        <v>0</v>
      </c>
      <c r="G74" s="279">
        <f>SUMIF($H$5:$DC$5,"&lt;="&amp;PAL,$H74:$DC74)</f>
        <v>0</v>
      </c>
      <c r="H74" s="280">
        <v>0</v>
      </c>
      <c r="I74" s="280">
        <v>0</v>
      </c>
      <c r="J74" s="280">
        <v>0</v>
      </c>
      <c r="K74" s="280">
        <v>0</v>
      </c>
      <c r="L74" s="280">
        <v>0</v>
      </c>
      <c r="M74" s="280">
        <v>0</v>
      </c>
      <c r="N74" s="280">
        <v>0</v>
      </c>
      <c r="O74" s="280">
        <v>0</v>
      </c>
      <c r="P74" s="280">
        <v>0</v>
      </c>
      <c r="Q74" s="280">
        <v>0</v>
      </c>
      <c r="R74" s="280">
        <v>0</v>
      </c>
      <c r="S74" s="280">
        <v>0</v>
      </c>
      <c r="T74" s="280">
        <v>0</v>
      </c>
      <c r="U74" s="280">
        <v>0</v>
      </c>
      <c r="V74" s="280">
        <v>0</v>
      </c>
      <c r="W74" s="280">
        <v>0</v>
      </c>
      <c r="X74" s="280">
        <v>0</v>
      </c>
      <c r="Y74" s="280">
        <v>0</v>
      </c>
      <c r="Z74" s="280">
        <v>0</v>
      </c>
      <c r="AA74" s="280">
        <v>0</v>
      </c>
      <c r="AB74" s="280">
        <v>0</v>
      </c>
      <c r="AC74" s="280">
        <v>0</v>
      </c>
      <c r="AD74" s="280">
        <v>0</v>
      </c>
      <c r="AE74" s="280">
        <v>0</v>
      </c>
      <c r="AF74" s="280">
        <v>0</v>
      </c>
      <c r="AG74" s="280">
        <v>0</v>
      </c>
      <c r="AH74" s="280">
        <v>0</v>
      </c>
      <c r="AI74" s="280">
        <v>0</v>
      </c>
      <c r="AJ74" s="280">
        <v>0</v>
      </c>
      <c r="AK74" s="280">
        <v>0</v>
      </c>
      <c r="AL74" s="280">
        <v>0</v>
      </c>
      <c r="AM74" s="280">
        <v>0</v>
      </c>
      <c r="AN74" s="280">
        <v>0</v>
      </c>
      <c r="AO74" s="280">
        <v>0</v>
      </c>
      <c r="AP74" s="280">
        <v>0</v>
      </c>
      <c r="AQ74" s="280">
        <v>0</v>
      </c>
      <c r="AR74" s="280">
        <v>0</v>
      </c>
      <c r="AS74" s="280">
        <v>0</v>
      </c>
      <c r="AT74" s="280">
        <v>0</v>
      </c>
      <c r="AU74" s="280">
        <v>0</v>
      </c>
      <c r="AV74" s="280">
        <v>0</v>
      </c>
      <c r="AW74" s="280">
        <v>0</v>
      </c>
      <c r="AX74" s="280">
        <v>0</v>
      </c>
      <c r="AY74" s="280">
        <v>0</v>
      </c>
      <c r="AZ74" s="280">
        <v>0</v>
      </c>
      <c r="BA74" s="280">
        <v>0</v>
      </c>
      <c r="BB74" s="280">
        <v>0</v>
      </c>
      <c r="BC74" s="280">
        <v>0</v>
      </c>
      <c r="BD74" s="280">
        <v>0</v>
      </c>
      <c r="BE74" s="280">
        <v>0</v>
      </c>
      <c r="BF74" s="280">
        <v>0</v>
      </c>
      <c r="BG74" s="280">
        <v>0</v>
      </c>
      <c r="BH74" s="280">
        <v>0</v>
      </c>
      <c r="BI74" s="280">
        <v>0</v>
      </c>
      <c r="BJ74" s="280">
        <v>0</v>
      </c>
      <c r="BK74" s="280">
        <v>0</v>
      </c>
      <c r="BL74" s="280">
        <v>0</v>
      </c>
      <c r="BM74" s="280">
        <v>0</v>
      </c>
      <c r="BN74" s="280">
        <v>0</v>
      </c>
      <c r="BO74" s="280">
        <v>0</v>
      </c>
      <c r="BP74" s="280">
        <v>0</v>
      </c>
      <c r="BQ74" s="280">
        <v>0</v>
      </c>
      <c r="BR74" s="280">
        <v>0</v>
      </c>
      <c r="BS74" s="280">
        <v>0</v>
      </c>
      <c r="BT74" s="280">
        <v>0</v>
      </c>
      <c r="BU74" s="280">
        <v>0</v>
      </c>
      <c r="BV74" s="280">
        <v>0</v>
      </c>
      <c r="BW74" s="280">
        <v>0</v>
      </c>
      <c r="BX74" s="280">
        <v>0</v>
      </c>
      <c r="BY74" s="280">
        <v>0</v>
      </c>
      <c r="BZ74" s="280">
        <v>0</v>
      </c>
      <c r="CA74" s="280">
        <v>0</v>
      </c>
      <c r="CB74" s="280">
        <v>0</v>
      </c>
      <c r="CC74" s="280">
        <v>0</v>
      </c>
      <c r="CD74" s="280">
        <v>0</v>
      </c>
      <c r="CE74" s="280">
        <v>0</v>
      </c>
      <c r="CF74" s="280">
        <v>0</v>
      </c>
      <c r="CG74" s="280">
        <v>0</v>
      </c>
      <c r="CH74" s="280">
        <v>0</v>
      </c>
      <c r="CI74" s="280">
        <v>0</v>
      </c>
      <c r="CJ74" s="280">
        <v>0</v>
      </c>
      <c r="CK74" s="280">
        <v>0</v>
      </c>
      <c r="CL74" s="280">
        <v>0</v>
      </c>
      <c r="CM74" s="280">
        <v>0</v>
      </c>
      <c r="CN74" s="280">
        <v>0</v>
      </c>
      <c r="CO74" s="280">
        <v>0</v>
      </c>
      <c r="CP74" s="280">
        <v>0</v>
      </c>
      <c r="CQ74" s="280">
        <v>0</v>
      </c>
      <c r="CR74" s="280">
        <v>0</v>
      </c>
      <c r="CS74" s="280">
        <v>0</v>
      </c>
      <c r="CT74" s="280">
        <v>0</v>
      </c>
      <c r="CU74" s="280">
        <v>0</v>
      </c>
      <c r="CV74" s="280">
        <v>0</v>
      </c>
      <c r="CW74" s="280">
        <v>0</v>
      </c>
      <c r="CX74" s="280">
        <v>0</v>
      </c>
      <c r="CY74" s="280">
        <v>0</v>
      </c>
      <c r="CZ74" s="280">
        <v>0</v>
      </c>
      <c r="DA74" s="280">
        <v>0</v>
      </c>
      <c r="DB74" s="280">
        <v>0</v>
      </c>
      <c r="DC74" s="280">
        <v>0</v>
      </c>
      <c r="DE74" s="71">
        <f t="shared" si="39"/>
        <v>0</v>
      </c>
      <c r="DF74" s="71">
        <f t="shared" si="17"/>
        <v>0</v>
      </c>
      <c r="DG74" s="261">
        <f t="shared" si="38"/>
        <v>21</v>
      </c>
      <c r="DH74" s="261">
        <v>0</v>
      </c>
    </row>
    <row r="75" spans="1:112" s="261" customFormat="1" ht="14.4">
      <c r="A75" s="210">
        <v>63</v>
      </c>
      <c r="B75" s="262" t="str">
        <f>$B$67&amp;"8."</f>
        <v>E.3.8.</v>
      </c>
      <c r="C75" s="274" t="s">
        <v>42</v>
      </c>
      <c r="D75" s="12"/>
      <c r="E75" s="332">
        <v>0.21</v>
      </c>
      <c r="F75" s="292">
        <f>H75+NPV(FD,I75:INDEX(I75:DC75,PAL))</f>
        <v>0</v>
      </c>
      <c r="G75" s="279">
        <f>SUMIF($H$5:$DC$5,"&lt;="&amp;PAL,$H75:$DC75)</f>
        <v>0</v>
      </c>
      <c r="H75" s="280">
        <v>0</v>
      </c>
      <c r="I75" s="280">
        <v>0</v>
      </c>
      <c r="J75" s="280">
        <v>0</v>
      </c>
      <c r="K75" s="280">
        <v>0</v>
      </c>
      <c r="L75" s="280">
        <v>0</v>
      </c>
      <c r="M75" s="280">
        <v>0</v>
      </c>
      <c r="N75" s="280">
        <v>0</v>
      </c>
      <c r="O75" s="280">
        <v>0</v>
      </c>
      <c r="P75" s="280">
        <v>0</v>
      </c>
      <c r="Q75" s="280">
        <v>0</v>
      </c>
      <c r="R75" s="280">
        <v>0</v>
      </c>
      <c r="S75" s="280">
        <v>0</v>
      </c>
      <c r="T75" s="280">
        <v>0</v>
      </c>
      <c r="U75" s="280">
        <v>0</v>
      </c>
      <c r="V75" s="280">
        <v>0</v>
      </c>
      <c r="W75" s="280">
        <v>0</v>
      </c>
      <c r="X75" s="280">
        <v>0</v>
      </c>
      <c r="Y75" s="280">
        <v>0</v>
      </c>
      <c r="Z75" s="280">
        <v>0</v>
      </c>
      <c r="AA75" s="280">
        <v>0</v>
      </c>
      <c r="AB75" s="280">
        <v>0</v>
      </c>
      <c r="AC75" s="280">
        <v>0</v>
      </c>
      <c r="AD75" s="280">
        <v>0</v>
      </c>
      <c r="AE75" s="280">
        <v>0</v>
      </c>
      <c r="AF75" s="280">
        <v>0</v>
      </c>
      <c r="AG75" s="280">
        <v>0</v>
      </c>
      <c r="AH75" s="280">
        <v>0</v>
      </c>
      <c r="AI75" s="280">
        <v>0</v>
      </c>
      <c r="AJ75" s="280">
        <v>0</v>
      </c>
      <c r="AK75" s="280">
        <v>0</v>
      </c>
      <c r="AL75" s="280">
        <v>0</v>
      </c>
      <c r="AM75" s="280">
        <v>0</v>
      </c>
      <c r="AN75" s="280">
        <v>0</v>
      </c>
      <c r="AO75" s="280">
        <v>0</v>
      </c>
      <c r="AP75" s="280">
        <v>0</v>
      </c>
      <c r="AQ75" s="280">
        <v>0</v>
      </c>
      <c r="AR75" s="280">
        <v>0</v>
      </c>
      <c r="AS75" s="280">
        <v>0</v>
      </c>
      <c r="AT75" s="280">
        <v>0</v>
      </c>
      <c r="AU75" s="280">
        <v>0</v>
      </c>
      <c r="AV75" s="280">
        <v>0</v>
      </c>
      <c r="AW75" s="280">
        <v>0</v>
      </c>
      <c r="AX75" s="280">
        <v>0</v>
      </c>
      <c r="AY75" s="280">
        <v>0</v>
      </c>
      <c r="AZ75" s="280">
        <v>0</v>
      </c>
      <c r="BA75" s="280">
        <v>0</v>
      </c>
      <c r="BB75" s="280">
        <v>0</v>
      </c>
      <c r="BC75" s="280">
        <v>0</v>
      </c>
      <c r="BD75" s="280">
        <v>0</v>
      </c>
      <c r="BE75" s="280">
        <v>0</v>
      </c>
      <c r="BF75" s="280">
        <v>0</v>
      </c>
      <c r="BG75" s="280">
        <v>0</v>
      </c>
      <c r="BH75" s="280">
        <v>0</v>
      </c>
      <c r="BI75" s="280">
        <v>0</v>
      </c>
      <c r="BJ75" s="280">
        <v>0</v>
      </c>
      <c r="BK75" s="280">
        <v>0</v>
      </c>
      <c r="BL75" s="280">
        <v>0</v>
      </c>
      <c r="BM75" s="280">
        <v>0</v>
      </c>
      <c r="BN75" s="280">
        <v>0</v>
      </c>
      <c r="BO75" s="280">
        <v>0</v>
      </c>
      <c r="BP75" s="280">
        <v>0</v>
      </c>
      <c r="BQ75" s="280">
        <v>0</v>
      </c>
      <c r="BR75" s="280">
        <v>0</v>
      </c>
      <c r="BS75" s="280">
        <v>0</v>
      </c>
      <c r="BT75" s="280">
        <v>0</v>
      </c>
      <c r="BU75" s="280">
        <v>0</v>
      </c>
      <c r="BV75" s="280">
        <v>0</v>
      </c>
      <c r="BW75" s="280">
        <v>0</v>
      </c>
      <c r="BX75" s="280">
        <v>0</v>
      </c>
      <c r="BY75" s="280">
        <v>0</v>
      </c>
      <c r="BZ75" s="280">
        <v>0</v>
      </c>
      <c r="CA75" s="280">
        <v>0</v>
      </c>
      <c r="CB75" s="280">
        <v>0</v>
      </c>
      <c r="CC75" s="280">
        <v>0</v>
      </c>
      <c r="CD75" s="280">
        <v>0</v>
      </c>
      <c r="CE75" s="280">
        <v>0</v>
      </c>
      <c r="CF75" s="280">
        <v>0</v>
      </c>
      <c r="CG75" s="280">
        <v>0</v>
      </c>
      <c r="CH75" s="280">
        <v>0</v>
      </c>
      <c r="CI75" s="280">
        <v>0</v>
      </c>
      <c r="CJ75" s="280">
        <v>0</v>
      </c>
      <c r="CK75" s="280">
        <v>0</v>
      </c>
      <c r="CL75" s="280">
        <v>0</v>
      </c>
      <c r="CM75" s="280">
        <v>0</v>
      </c>
      <c r="CN75" s="280">
        <v>0</v>
      </c>
      <c r="CO75" s="280">
        <v>0</v>
      </c>
      <c r="CP75" s="280">
        <v>0</v>
      </c>
      <c r="CQ75" s="280">
        <v>0</v>
      </c>
      <c r="CR75" s="280">
        <v>0</v>
      </c>
      <c r="CS75" s="280">
        <v>0</v>
      </c>
      <c r="CT75" s="280">
        <v>0</v>
      </c>
      <c r="CU75" s="280">
        <v>0</v>
      </c>
      <c r="CV75" s="280">
        <v>0</v>
      </c>
      <c r="CW75" s="280">
        <v>0</v>
      </c>
      <c r="CX75" s="280">
        <v>0</v>
      </c>
      <c r="CY75" s="280">
        <v>0</v>
      </c>
      <c r="CZ75" s="280">
        <v>0</v>
      </c>
      <c r="DA75" s="280">
        <v>0</v>
      </c>
      <c r="DB75" s="280">
        <v>0</v>
      </c>
      <c r="DC75" s="280">
        <v>0</v>
      </c>
      <c r="DE75" s="71">
        <f t="shared" si="39"/>
        <v>0</v>
      </c>
      <c r="DF75" s="71">
        <f t="shared" si="17"/>
        <v>0</v>
      </c>
      <c r="DG75" s="261">
        <f t="shared" si="38"/>
        <v>21</v>
      </c>
      <c r="DH75" s="261">
        <v>0</v>
      </c>
    </row>
    <row r="76" spans="1:112" s="261" customFormat="1" ht="14.4">
      <c r="A76" s="210">
        <v>64</v>
      </c>
      <c r="B76" s="262" t="str">
        <f>$B$67&amp;"9."</f>
        <v>E.3.9.</v>
      </c>
      <c r="C76" s="267" t="s">
        <v>155</v>
      </c>
      <c r="D76" s="262"/>
      <c r="E76" s="332">
        <v>0.21</v>
      </c>
      <c r="F76" s="292">
        <f>H76+NPV(FD,I76:INDEX(I76:DC76,PAL))</f>
        <v>0</v>
      </c>
      <c r="G76" s="279">
        <f>SUMIF($H$5:$DC$5,"&lt;="&amp;PAL,$H76:$DC76)</f>
        <v>0</v>
      </c>
      <c r="H76" s="276">
        <v>0</v>
      </c>
      <c r="I76" s="276">
        <v>0</v>
      </c>
      <c r="J76" s="276">
        <v>0</v>
      </c>
      <c r="K76" s="276">
        <v>0</v>
      </c>
      <c r="L76" s="276">
        <v>0</v>
      </c>
      <c r="M76" s="276">
        <v>0</v>
      </c>
      <c r="N76" s="276">
        <v>0</v>
      </c>
      <c r="O76" s="276">
        <v>0</v>
      </c>
      <c r="P76" s="276">
        <v>0</v>
      </c>
      <c r="Q76" s="276">
        <v>0</v>
      </c>
      <c r="R76" s="276">
        <v>0</v>
      </c>
      <c r="S76" s="277">
        <v>0</v>
      </c>
      <c r="T76" s="277">
        <v>0</v>
      </c>
      <c r="U76" s="277">
        <v>0</v>
      </c>
      <c r="V76" s="277">
        <v>0</v>
      </c>
      <c r="W76" s="277">
        <v>0</v>
      </c>
      <c r="X76" s="277">
        <v>0</v>
      </c>
      <c r="Y76" s="277">
        <v>0</v>
      </c>
      <c r="Z76" s="277">
        <v>0</v>
      </c>
      <c r="AA76" s="277">
        <v>0</v>
      </c>
      <c r="AB76" s="277">
        <v>0</v>
      </c>
      <c r="AC76" s="277">
        <v>0</v>
      </c>
      <c r="AD76" s="277">
        <v>0</v>
      </c>
      <c r="AE76" s="277">
        <v>0</v>
      </c>
      <c r="AF76" s="277">
        <v>0</v>
      </c>
      <c r="AG76" s="277">
        <v>0</v>
      </c>
      <c r="AH76" s="277">
        <v>0</v>
      </c>
      <c r="AI76" s="277">
        <v>0</v>
      </c>
      <c r="AJ76" s="277">
        <v>0</v>
      </c>
      <c r="AK76" s="277">
        <v>0</v>
      </c>
      <c r="AL76" s="277">
        <v>0</v>
      </c>
      <c r="AM76" s="277">
        <v>0</v>
      </c>
      <c r="AN76" s="277">
        <v>0</v>
      </c>
      <c r="AO76" s="277">
        <v>0</v>
      </c>
      <c r="AP76" s="277">
        <v>0</v>
      </c>
      <c r="AQ76" s="277">
        <v>0</v>
      </c>
      <c r="AR76" s="277">
        <v>0</v>
      </c>
      <c r="AS76" s="277">
        <v>0</v>
      </c>
      <c r="AT76" s="277">
        <v>0</v>
      </c>
      <c r="AU76" s="277">
        <v>0</v>
      </c>
      <c r="AV76" s="277">
        <v>0</v>
      </c>
      <c r="AW76" s="277">
        <v>0</v>
      </c>
      <c r="AX76" s="277">
        <v>0</v>
      </c>
      <c r="AY76" s="277">
        <v>0</v>
      </c>
      <c r="AZ76" s="277">
        <v>0</v>
      </c>
      <c r="BA76" s="277">
        <v>0</v>
      </c>
      <c r="BB76" s="277">
        <v>0</v>
      </c>
      <c r="BC76" s="277">
        <v>0</v>
      </c>
      <c r="BD76" s="277">
        <v>0</v>
      </c>
      <c r="BE76" s="277">
        <v>0</v>
      </c>
      <c r="BF76" s="277">
        <v>0</v>
      </c>
      <c r="BG76" s="277">
        <v>0</v>
      </c>
      <c r="BH76" s="277">
        <v>0</v>
      </c>
      <c r="BI76" s="277">
        <v>0</v>
      </c>
      <c r="BJ76" s="277">
        <v>0</v>
      </c>
      <c r="BK76" s="277">
        <v>0</v>
      </c>
      <c r="BL76" s="277">
        <v>0</v>
      </c>
      <c r="BM76" s="277">
        <v>0</v>
      </c>
      <c r="BN76" s="277">
        <v>0</v>
      </c>
      <c r="BO76" s="277">
        <v>0</v>
      </c>
      <c r="BP76" s="277">
        <v>0</v>
      </c>
      <c r="BQ76" s="277">
        <v>0</v>
      </c>
      <c r="BR76" s="277">
        <v>0</v>
      </c>
      <c r="BS76" s="277">
        <v>0</v>
      </c>
      <c r="BT76" s="277">
        <v>0</v>
      </c>
      <c r="BU76" s="277">
        <v>0</v>
      </c>
      <c r="BV76" s="277">
        <v>0</v>
      </c>
      <c r="BW76" s="277">
        <v>0</v>
      </c>
      <c r="BX76" s="277">
        <v>0</v>
      </c>
      <c r="BY76" s="277">
        <v>0</v>
      </c>
      <c r="BZ76" s="277">
        <v>0</v>
      </c>
      <c r="CA76" s="277">
        <v>0</v>
      </c>
      <c r="CB76" s="277">
        <v>0</v>
      </c>
      <c r="CC76" s="277">
        <v>0</v>
      </c>
      <c r="CD76" s="277">
        <v>0</v>
      </c>
      <c r="CE76" s="277">
        <v>0</v>
      </c>
      <c r="CF76" s="277">
        <v>0</v>
      </c>
      <c r="CG76" s="277">
        <v>0</v>
      </c>
      <c r="CH76" s="277">
        <v>0</v>
      </c>
      <c r="CI76" s="277">
        <v>0</v>
      </c>
      <c r="CJ76" s="277">
        <v>0</v>
      </c>
      <c r="CK76" s="277">
        <v>0</v>
      </c>
      <c r="CL76" s="277">
        <v>0</v>
      </c>
      <c r="CM76" s="277">
        <v>0</v>
      </c>
      <c r="CN76" s="277">
        <v>0</v>
      </c>
      <c r="CO76" s="277">
        <v>0</v>
      </c>
      <c r="CP76" s="277">
        <v>0</v>
      </c>
      <c r="CQ76" s="277">
        <v>0</v>
      </c>
      <c r="CR76" s="277">
        <v>0</v>
      </c>
      <c r="CS76" s="277">
        <v>0</v>
      </c>
      <c r="CT76" s="277">
        <v>0</v>
      </c>
      <c r="CU76" s="277">
        <v>0</v>
      </c>
      <c r="CV76" s="277">
        <v>0</v>
      </c>
      <c r="CW76" s="277">
        <v>0</v>
      </c>
      <c r="CX76" s="277">
        <v>0</v>
      </c>
      <c r="CY76" s="277">
        <v>0</v>
      </c>
      <c r="CZ76" s="277">
        <v>0</v>
      </c>
      <c r="DA76" s="277">
        <v>0</v>
      </c>
      <c r="DB76" s="277">
        <v>0</v>
      </c>
      <c r="DC76" s="277">
        <v>0</v>
      </c>
      <c r="DE76" s="71">
        <f t="shared" si="39"/>
        <v>0</v>
      </c>
      <c r="DF76" s="71">
        <f t="shared" si="17"/>
        <v>0</v>
      </c>
      <c r="DG76" s="261">
        <f t="shared" si="38"/>
        <v>21</v>
      </c>
      <c r="DH76" s="261">
        <v>0</v>
      </c>
    </row>
    <row r="77" spans="1:112" s="261" customFormat="1" ht="14.4">
      <c r="A77" s="210">
        <v>65</v>
      </c>
      <c r="B77" s="262" t="str">
        <f>$B$67&amp;"L."</f>
        <v>E.3.L.</v>
      </c>
      <c r="C77" s="267" t="s">
        <v>16</v>
      </c>
      <c r="D77" s="262"/>
      <c r="E77" s="332">
        <v>0.21</v>
      </c>
      <c r="F77" s="292">
        <f>H77+NPV(FD,I77:INDEX(I77:DC77,PAL))</f>
        <v>0</v>
      </c>
      <c r="G77" s="279">
        <f>SUMIF($H$5:$DC$5,"&lt;="&amp;PAL,$H77:$DC77)</f>
        <v>0</v>
      </c>
      <c r="H77" s="276">
        <v>0</v>
      </c>
      <c r="I77" s="276">
        <v>0</v>
      </c>
      <c r="J77" s="276">
        <v>0</v>
      </c>
      <c r="K77" s="276">
        <v>0</v>
      </c>
      <c r="L77" s="276">
        <v>0</v>
      </c>
      <c r="M77" s="276">
        <v>0</v>
      </c>
      <c r="N77" s="276">
        <v>0</v>
      </c>
      <c r="O77" s="276">
        <v>0</v>
      </c>
      <c r="P77" s="276">
        <v>0</v>
      </c>
      <c r="Q77" s="276">
        <v>0</v>
      </c>
      <c r="R77" s="276">
        <v>0</v>
      </c>
      <c r="S77" s="276">
        <v>0</v>
      </c>
      <c r="T77" s="276">
        <v>0</v>
      </c>
      <c r="U77" s="276">
        <v>0</v>
      </c>
      <c r="V77" s="276">
        <v>0</v>
      </c>
      <c r="W77" s="276">
        <v>0</v>
      </c>
      <c r="X77" s="276">
        <v>0</v>
      </c>
      <c r="Y77" s="276">
        <v>0</v>
      </c>
      <c r="Z77" s="276">
        <v>0</v>
      </c>
      <c r="AA77" s="276">
        <v>0</v>
      </c>
      <c r="AB77" s="277">
        <v>0</v>
      </c>
      <c r="AC77" s="276">
        <v>0</v>
      </c>
      <c r="AD77" s="276">
        <v>0</v>
      </c>
      <c r="AE77" s="276">
        <v>0</v>
      </c>
      <c r="AF77" s="276">
        <v>0</v>
      </c>
      <c r="AG77" s="276">
        <v>0</v>
      </c>
      <c r="AH77" s="276">
        <v>0</v>
      </c>
      <c r="AI77" s="276">
        <v>0</v>
      </c>
      <c r="AJ77" s="276">
        <v>0</v>
      </c>
      <c r="AK77" s="276">
        <v>0</v>
      </c>
      <c r="AL77" s="276">
        <v>0</v>
      </c>
      <c r="AM77" s="276">
        <v>0</v>
      </c>
      <c r="AN77" s="276">
        <v>0</v>
      </c>
      <c r="AO77" s="276">
        <v>0</v>
      </c>
      <c r="AP77" s="276">
        <v>0</v>
      </c>
      <c r="AQ77" s="276">
        <v>0</v>
      </c>
      <c r="AR77" s="276">
        <v>0</v>
      </c>
      <c r="AS77" s="276">
        <v>0</v>
      </c>
      <c r="AT77" s="276">
        <v>0</v>
      </c>
      <c r="AU77" s="276">
        <v>0</v>
      </c>
      <c r="AV77" s="276">
        <v>0</v>
      </c>
      <c r="AW77" s="276">
        <v>0</v>
      </c>
      <c r="AX77" s="276">
        <v>0</v>
      </c>
      <c r="AY77" s="276">
        <v>0</v>
      </c>
      <c r="AZ77" s="276">
        <v>0</v>
      </c>
      <c r="BA77" s="276">
        <v>0</v>
      </c>
      <c r="BB77" s="276">
        <v>0</v>
      </c>
      <c r="BC77" s="276">
        <v>0</v>
      </c>
      <c r="BD77" s="276">
        <v>0</v>
      </c>
      <c r="BE77" s="276">
        <v>0</v>
      </c>
      <c r="BF77" s="276">
        <v>0</v>
      </c>
      <c r="BG77" s="276">
        <v>0</v>
      </c>
      <c r="BH77" s="276">
        <v>0</v>
      </c>
      <c r="BI77" s="276">
        <v>0</v>
      </c>
      <c r="BJ77" s="276">
        <v>0</v>
      </c>
      <c r="BK77" s="276">
        <v>0</v>
      </c>
      <c r="BL77" s="276">
        <v>0</v>
      </c>
      <c r="BM77" s="276">
        <v>0</v>
      </c>
      <c r="BN77" s="276">
        <v>0</v>
      </c>
      <c r="BO77" s="276">
        <v>0</v>
      </c>
      <c r="BP77" s="276">
        <v>0</v>
      </c>
      <c r="BQ77" s="276">
        <v>0</v>
      </c>
      <c r="BR77" s="276">
        <v>0</v>
      </c>
      <c r="BS77" s="276">
        <v>0</v>
      </c>
      <c r="BT77" s="276">
        <v>0</v>
      </c>
      <c r="BU77" s="276">
        <v>0</v>
      </c>
      <c r="BV77" s="276">
        <v>0</v>
      </c>
      <c r="BW77" s="276">
        <v>0</v>
      </c>
      <c r="BX77" s="276">
        <v>0</v>
      </c>
      <c r="BY77" s="276">
        <v>0</v>
      </c>
      <c r="BZ77" s="276">
        <v>0</v>
      </c>
      <c r="CA77" s="276">
        <v>0</v>
      </c>
      <c r="CB77" s="276">
        <v>0</v>
      </c>
      <c r="CC77" s="276">
        <v>0</v>
      </c>
      <c r="CD77" s="276">
        <v>0</v>
      </c>
      <c r="CE77" s="276">
        <v>0</v>
      </c>
      <c r="CF77" s="276">
        <v>0</v>
      </c>
      <c r="CG77" s="276">
        <v>0</v>
      </c>
      <c r="CH77" s="276">
        <v>0</v>
      </c>
      <c r="CI77" s="276">
        <v>0</v>
      </c>
      <c r="CJ77" s="276">
        <v>0</v>
      </c>
      <c r="CK77" s="276">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7">
        <v>0</v>
      </c>
      <c r="DE77" s="71">
        <f t="shared" si="39"/>
        <v>0</v>
      </c>
      <c r="DF77" s="71">
        <f t="shared" ref="DF77:DF129" si="40">COUNTIF($H77:$DC77,"&lt;&gt;0")</f>
        <v>0</v>
      </c>
      <c r="DG77" s="261">
        <f t="shared" si="38"/>
        <v>21</v>
      </c>
      <c r="DH77" s="261">
        <f>DG77/(100+DG77)</f>
        <v>0.17355371900826447</v>
      </c>
    </row>
    <row r="78" spans="1:112" s="261" customFormat="1" ht="14.4">
      <c r="A78" s="210">
        <v>66</v>
      </c>
      <c r="B78" s="57" t="s">
        <v>25</v>
      </c>
      <c r="C78" s="255" t="s">
        <v>435</v>
      </c>
      <c r="D78" s="9"/>
      <c r="E78" s="333"/>
      <c r="F78" s="279">
        <f>SUM(F79:F87)</f>
        <v>0</v>
      </c>
      <c r="G78" s="279">
        <f>SUMIF($H$5:$DC$5,"&lt;="&amp;PAL,$H78:$DC78)</f>
        <v>0</v>
      </c>
      <c r="H78" s="17">
        <f>SUM(H79:H86)+H87</f>
        <v>0</v>
      </c>
      <c r="I78" s="17">
        <f t="shared" ref="I78:AK78" si="41">SUM(I79:I86)+I87</f>
        <v>0</v>
      </c>
      <c r="J78" s="17">
        <f t="shared" si="41"/>
        <v>0</v>
      </c>
      <c r="K78" s="17">
        <f t="shared" si="41"/>
        <v>0</v>
      </c>
      <c r="L78" s="17">
        <f t="shared" si="41"/>
        <v>0</v>
      </c>
      <c r="M78" s="17">
        <f t="shared" si="41"/>
        <v>0</v>
      </c>
      <c r="N78" s="17">
        <f t="shared" si="41"/>
        <v>0</v>
      </c>
      <c r="O78" s="17">
        <f t="shared" si="41"/>
        <v>0</v>
      </c>
      <c r="P78" s="17">
        <f t="shared" si="41"/>
        <v>0</v>
      </c>
      <c r="Q78" s="17">
        <f t="shared" si="41"/>
        <v>0</v>
      </c>
      <c r="R78" s="17">
        <f t="shared" si="41"/>
        <v>0</v>
      </c>
      <c r="S78" s="17">
        <f t="shared" si="41"/>
        <v>0</v>
      </c>
      <c r="T78" s="17">
        <f t="shared" si="41"/>
        <v>0</v>
      </c>
      <c r="U78" s="17">
        <f t="shared" si="41"/>
        <v>0</v>
      </c>
      <c r="V78" s="17">
        <f t="shared" si="41"/>
        <v>0</v>
      </c>
      <c r="W78" s="17">
        <f t="shared" si="41"/>
        <v>0</v>
      </c>
      <c r="X78" s="17">
        <f t="shared" si="41"/>
        <v>0</v>
      </c>
      <c r="Y78" s="17">
        <f t="shared" si="41"/>
        <v>0</v>
      </c>
      <c r="Z78" s="17">
        <f t="shared" si="41"/>
        <v>0</v>
      </c>
      <c r="AA78" s="17">
        <f t="shared" si="41"/>
        <v>0</v>
      </c>
      <c r="AB78" s="17">
        <f t="shared" si="41"/>
        <v>0</v>
      </c>
      <c r="AC78" s="17">
        <f t="shared" si="41"/>
        <v>0</v>
      </c>
      <c r="AD78" s="17">
        <f t="shared" si="41"/>
        <v>0</v>
      </c>
      <c r="AE78" s="17">
        <f t="shared" si="41"/>
        <v>0</v>
      </c>
      <c r="AF78" s="17">
        <f t="shared" si="41"/>
        <v>0</v>
      </c>
      <c r="AG78" s="17">
        <f t="shared" si="41"/>
        <v>0</v>
      </c>
      <c r="AH78" s="17">
        <f t="shared" si="41"/>
        <v>0</v>
      </c>
      <c r="AI78" s="17">
        <f t="shared" si="41"/>
        <v>0</v>
      </c>
      <c r="AJ78" s="17">
        <f t="shared" si="41"/>
        <v>0</v>
      </c>
      <c r="AK78" s="17">
        <f t="shared" si="41"/>
        <v>0</v>
      </c>
      <c r="AL78" s="17">
        <f>SUM(AL79:AL86)+AL87</f>
        <v>0</v>
      </c>
      <c r="AM78" s="17">
        <f t="shared" ref="AM78:CX78" si="42">SUM(AM79:AM86)+AM87</f>
        <v>0</v>
      </c>
      <c r="AN78" s="17">
        <f t="shared" si="42"/>
        <v>0</v>
      </c>
      <c r="AO78" s="17">
        <f t="shared" si="42"/>
        <v>0</v>
      </c>
      <c r="AP78" s="17">
        <f t="shared" si="42"/>
        <v>0</v>
      </c>
      <c r="AQ78" s="17">
        <f t="shared" si="42"/>
        <v>0</v>
      </c>
      <c r="AR78" s="17">
        <f t="shared" si="42"/>
        <v>0</v>
      </c>
      <c r="AS78" s="17">
        <f t="shared" si="42"/>
        <v>0</v>
      </c>
      <c r="AT78" s="17">
        <f t="shared" si="42"/>
        <v>0</v>
      </c>
      <c r="AU78" s="17">
        <f t="shared" si="42"/>
        <v>0</v>
      </c>
      <c r="AV78" s="17">
        <f t="shared" si="42"/>
        <v>0</v>
      </c>
      <c r="AW78" s="17">
        <f t="shared" si="42"/>
        <v>0</v>
      </c>
      <c r="AX78" s="17">
        <f t="shared" si="42"/>
        <v>0</v>
      </c>
      <c r="AY78" s="17">
        <f t="shared" si="42"/>
        <v>0</v>
      </c>
      <c r="AZ78" s="17">
        <f t="shared" si="42"/>
        <v>0</v>
      </c>
      <c r="BA78" s="17">
        <f t="shared" si="42"/>
        <v>0</v>
      </c>
      <c r="BB78" s="17">
        <f t="shared" si="42"/>
        <v>0</v>
      </c>
      <c r="BC78" s="17">
        <f t="shared" si="42"/>
        <v>0</v>
      </c>
      <c r="BD78" s="17">
        <f t="shared" si="42"/>
        <v>0</v>
      </c>
      <c r="BE78" s="17">
        <f t="shared" si="42"/>
        <v>0</v>
      </c>
      <c r="BF78" s="17">
        <f t="shared" si="42"/>
        <v>0</v>
      </c>
      <c r="BG78" s="17">
        <f t="shared" si="42"/>
        <v>0</v>
      </c>
      <c r="BH78" s="17">
        <f t="shared" si="42"/>
        <v>0</v>
      </c>
      <c r="BI78" s="17">
        <f t="shared" si="42"/>
        <v>0</v>
      </c>
      <c r="BJ78" s="17">
        <f t="shared" si="42"/>
        <v>0</v>
      </c>
      <c r="BK78" s="17">
        <f t="shared" si="42"/>
        <v>0</v>
      </c>
      <c r="BL78" s="17">
        <f t="shared" si="42"/>
        <v>0</v>
      </c>
      <c r="BM78" s="17">
        <f t="shared" si="42"/>
        <v>0</v>
      </c>
      <c r="BN78" s="17">
        <f t="shared" si="42"/>
        <v>0</v>
      </c>
      <c r="BO78" s="17">
        <f t="shared" si="42"/>
        <v>0</v>
      </c>
      <c r="BP78" s="17">
        <f t="shared" si="42"/>
        <v>0</v>
      </c>
      <c r="BQ78" s="17">
        <f t="shared" si="42"/>
        <v>0</v>
      </c>
      <c r="BR78" s="17">
        <f t="shared" si="42"/>
        <v>0</v>
      </c>
      <c r="BS78" s="17">
        <f t="shared" si="42"/>
        <v>0</v>
      </c>
      <c r="BT78" s="17">
        <f t="shared" si="42"/>
        <v>0</v>
      </c>
      <c r="BU78" s="17">
        <f t="shared" si="42"/>
        <v>0</v>
      </c>
      <c r="BV78" s="17">
        <f t="shared" si="42"/>
        <v>0</v>
      </c>
      <c r="BW78" s="17">
        <f t="shared" si="42"/>
        <v>0</v>
      </c>
      <c r="BX78" s="17">
        <f t="shared" si="42"/>
        <v>0</v>
      </c>
      <c r="BY78" s="17">
        <f t="shared" si="42"/>
        <v>0</v>
      </c>
      <c r="BZ78" s="17">
        <f t="shared" si="42"/>
        <v>0</v>
      </c>
      <c r="CA78" s="17">
        <f t="shared" si="42"/>
        <v>0</v>
      </c>
      <c r="CB78" s="17">
        <f t="shared" si="42"/>
        <v>0</v>
      </c>
      <c r="CC78" s="17">
        <f t="shared" si="42"/>
        <v>0</v>
      </c>
      <c r="CD78" s="17">
        <f t="shared" si="42"/>
        <v>0</v>
      </c>
      <c r="CE78" s="17">
        <f t="shared" si="42"/>
        <v>0</v>
      </c>
      <c r="CF78" s="17">
        <f t="shared" si="42"/>
        <v>0</v>
      </c>
      <c r="CG78" s="17">
        <f t="shared" si="42"/>
        <v>0</v>
      </c>
      <c r="CH78" s="17">
        <f t="shared" si="42"/>
        <v>0</v>
      </c>
      <c r="CI78" s="17">
        <f t="shared" si="42"/>
        <v>0</v>
      </c>
      <c r="CJ78" s="17">
        <f t="shared" si="42"/>
        <v>0</v>
      </c>
      <c r="CK78" s="17">
        <f t="shared" si="42"/>
        <v>0</v>
      </c>
      <c r="CL78" s="17">
        <f t="shared" si="42"/>
        <v>0</v>
      </c>
      <c r="CM78" s="17">
        <f t="shared" si="42"/>
        <v>0</v>
      </c>
      <c r="CN78" s="17">
        <f t="shared" si="42"/>
        <v>0</v>
      </c>
      <c r="CO78" s="17">
        <f t="shared" si="42"/>
        <v>0</v>
      </c>
      <c r="CP78" s="17">
        <f t="shared" si="42"/>
        <v>0</v>
      </c>
      <c r="CQ78" s="17">
        <f t="shared" si="42"/>
        <v>0</v>
      </c>
      <c r="CR78" s="17">
        <f t="shared" si="42"/>
        <v>0</v>
      </c>
      <c r="CS78" s="17">
        <f t="shared" si="42"/>
        <v>0</v>
      </c>
      <c r="CT78" s="17">
        <f t="shared" si="42"/>
        <v>0</v>
      </c>
      <c r="CU78" s="17">
        <f t="shared" si="42"/>
        <v>0</v>
      </c>
      <c r="CV78" s="17">
        <f t="shared" si="42"/>
        <v>0</v>
      </c>
      <c r="CW78" s="17">
        <f t="shared" si="42"/>
        <v>0</v>
      </c>
      <c r="CX78" s="17">
        <f t="shared" si="42"/>
        <v>0</v>
      </c>
      <c r="CY78" s="17">
        <f>SUM(CY79:CY86)+CY87</f>
        <v>0</v>
      </c>
      <c r="CZ78" s="17">
        <f>SUM(CZ79:CZ86)+CZ87</f>
        <v>0</v>
      </c>
      <c r="DA78" s="17">
        <f>SUM(DA79:DA86)+DA87</f>
        <v>0</v>
      </c>
      <c r="DB78" s="17">
        <f>SUM(DB79:DB86)+DB87</f>
        <v>0</v>
      </c>
      <c r="DC78" s="17">
        <f>SUM(DC79:DC86)+DC87</f>
        <v>0</v>
      </c>
      <c r="DE78" s="71"/>
      <c r="DF78" s="71">
        <f t="shared" si="40"/>
        <v>0</v>
      </c>
    </row>
    <row r="79" spans="1:112" s="261" customFormat="1" ht="15" customHeight="1">
      <c r="A79" s="210">
        <v>67</v>
      </c>
      <c r="B79" s="262" t="str">
        <f>$B$78&amp;"1."</f>
        <v>F.1.</v>
      </c>
      <c r="C79" s="274" t="s">
        <v>42</v>
      </c>
      <c r="D79" s="12"/>
      <c r="E79" s="332">
        <v>0.21</v>
      </c>
      <c r="F79" s="292">
        <f>H79+NPV(FD,I79:INDEX(I79:DC79,PAL))</f>
        <v>0</v>
      </c>
      <c r="G79" s="279">
        <f>SUMIF($H$5:$DC$5,"&lt;="&amp;PAL,$H79:$DC79)</f>
        <v>0</v>
      </c>
      <c r="H79" s="280">
        <v>0</v>
      </c>
      <c r="I79" s="280">
        <v>0</v>
      </c>
      <c r="J79" s="280">
        <v>0</v>
      </c>
      <c r="K79" s="280">
        <v>0</v>
      </c>
      <c r="L79" s="280">
        <v>0</v>
      </c>
      <c r="M79" s="280">
        <v>0</v>
      </c>
      <c r="N79" s="280">
        <v>0</v>
      </c>
      <c r="O79" s="280">
        <v>0</v>
      </c>
      <c r="P79" s="280">
        <v>0</v>
      </c>
      <c r="Q79" s="280">
        <v>0</v>
      </c>
      <c r="R79" s="280">
        <v>0</v>
      </c>
      <c r="S79" s="280">
        <v>0</v>
      </c>
      <c r="T79" s="280">
        <v>0</v>
      </c>
      <c r="U79" s="280">
        <v>0</v>
      </c>
      <c r="V79" s="280">
        <v>0</v>
      </c>
      <c r="W79" s="280">
        <v>0</v>
      </c>
      <c r="X79" s="280">
        <v>0</v>
      </c>
      <c r="Y79" s="280">
        <v>0</v>
      </c>
      <c r="Z79" s="280">
        <v>0</v>
      </c>
      <c r="AA79" s="280">
        <v>0</v>
      </c>
      <c r="AB79" s="280">
        <v>0</v>
      </c>
      <c r="AC79" s="280">
        <v>0</v>
      </c>
      <c r="AD79" s="280">
        <v>0</v>
      </c>
      <c r="AE79" s="280">
        <v>0</v>
      </c>
      <c r="AF79" s="280">
        <v>0</v>
      </c>
      <c r="AG79" s="280">
        <v>0</v>
      </c>
      <c r="AH79" s="280">
        <v>0</v>
      </c>
      <c r="AI79" s="280">
        <v>0</v>
      </c>
      <c r="AJ79" s="280">
        <v>0</v>
      </c>
      <c r="AK79" s="280">
        <v>0</v>
      </c>
      <c r="AL79" s="280">
        <v>0</v>
      </c>
      <c r="AM79" s="280">
        <v>0</v>
      </c>
      <c r="AN79" s="280">
        <v>0</v>
      </c>
      <c r="AO79" s="280">
        <v>0</v>
      </c>
      <c r="AP79" s="280">
        <v>0</v>
      </c>
      <c r="AQ79" s="280">
        <v>0</v>
      </c>
      <c r="AR79" s="280">
        <v>0</v>
      </c>
      <c r="AS79" s="280">
        <v>0</v>
      </c>
      <c r="AT79" s="280">
        <v>0</v>
      </c>
      <c r="AU79" s="280">
        <v>0</v>
      </c>
      <c r="AV79" s="280">
        <v>0</v>
      </c>
      <c r="AW79" s="280">
        <v>0</v>
      </c>
      <c r="AX79" s="280">
        <v>0</v>
      </c>
      <c r="AY79" s="280">
        <v>0</v>
      </c>
      <c r="AZ79" s="280">
        <v>0</v>
      </c>
      <c r="BA79" s="280">
        <v>0</v>
      </c>
      <c r="BB79" s="280">
        <v>0</v>
      </c>
      <c r="BC79" s="280">
        <v>0</v>
      </c>
      <c r="BD79" s="280">
        <v>0</v>
      </c>
      <c r="BE79" s="280">
        <v>0</v>
      </c>
      <c r="BF79" s="280">
        <v>0</v>
      </c>
      <c r="BG79" s="280">
        <v>0</v>
      </c>
      <c r="BH79" s="280">
        <v>0</v>
      </c>
      <c r="BI79" s="280">
        <v>0</v>
      </c>
      <c r="BJ79" s="280">
        <v>0</v>
      </c>
      <c r="BK79" s="280">
        <v>0</v>
      </c>
      <c r="BL79" s="280">
        <v>0</v>
      </c>
      <c r="BM79" s="280">
        <v>0</v>
      </c>
      <c r="BN79" s="280">
        <v>0</v>
      </c>
      <c r="BO79" s="280">
        <v>0</v>
      </c>
      <c r="BP79" s="280">
        <v>0</v>
      </c>
      <c r="BQ79" s="280">
        <v>0</v>
      </c>
      <c r="BR79" s="280">
        <v>0</v>
      </c>
      <c r="BS79" s="280">
        <v>0</v>
      </c>
      <c r="BT79" s="280">
        <v>0</v>
      </c>
      <c r="BU79" s="280">
        <v>0</v>
      </c>
      <c r="BV79" s="280">
        <v>0</v>
      </c>
      <c r="BW79" s="280">
        <v>0</v>
      </c>
      <c r="BX79" s="280">
        <v>0</v>
      </c>
      <c r="BY79" s="280">
        <v>0</v>
      </c>
      <c r="BZ79" s="280">
        <v>0</v>
      </c>
      <c r="CA79" s="280">
        <v>0</v>
      </c>
      <c r="CB79" s="280">
        <v>0</v>
      </c>
      <c r="CC79" s="280">
        <v>0</v>
      </c>
      <c r="CD79" s="280">
        <v>0</v>
      </c>
      <c r="CE79" s="280">
        <v>0</v>
      </c>
      <c r="CF79" s="280">
        <v>0</v>
      </c>
      <c r="CG79" s="280">
        <v>0</v>
      </c>
      <c r="CH79" s="280">
        <v>0</v>
      </c>
      <c r="CI79" s="280">
        <v>0</v>
      </c>
      <c r="CJ79" s="280">
        <v>0</v>
      </c>
      <c r="CK79" s="280">
        <v>0</v>
      </c>
      <c r="CL79" s="280">
        <v>0</v>
      </c>
      <c r="CM79" s="280">
        <v>0</v>
      </c>
      <c r="CN79" s="280">
        <v>0</v>
      </c>
      <c r="CO79" s="280">
        <v>0</v>
      </c>
      <c r="CP79" s="280">
        <v>0</v>
      </c>
      <c r="CQ79" s="280">
        <v>0</v>
      </c>
      <c r="CR79" s="280">
        <v>0</v>
      </c>
      <c r="CS79" s="280">
        <v>0</v>
      </c>
      <c r="CT79" s="280">
        <v>0</v>
      </c>
      <c r="CU79" s="280">
        <v>0</v>
      </c>
      <c r="CV79" s="280">
        <v>0</v>
      </c>
      <c r="CW79" s="280">
        <v>0</v>
      </c>
      <c r="CX79" s="280">
        <v>0</v>
      </c>
      <c r="CY79" s="280">
        <v>0</v>
      </c>
      <c r="CZ79" s="280">
        <v>0</v>
      </c>
      <c r="DA79" s="280">
        <v>0</v>
      </c>
      <c r="DB79" s="280">
        <v>0</v>
      </c>
      <c r="DC79" s="280">
        <v>0</v>
      </c>
      <c r="DE79" s="71">
        <f>COUNTBLANK(H79:DC79)</f>
        <v>0</v>
      </c>
      <c r="DF79" s="71">
        <f t="shared" si="40"/>
        <v>0</v>
      </c>
      <c r="DG79" s="261">
        <f t="shared" ref="DG79:DG88" si="43">IF(ISNUMBER(E79),E79*100,0)</f>
        <v>21</v>
      </c>
      <c r="DH79" s="261">
        <v>0</v>
      </c>
    </row>
    <row r="80" spans="1:112" s="261" customFormat="1" ht="15" customHeight="1">
      <c r="A80" s="210">
        <v>68</v>
      </c>
      <c r="B80" s="262" t="str">
        <f>$B$78&amp;"2."</f>
        <v>F.2.</v>
      </c>
      <c r="C80" s="274" t="s">
        <v>42</v>
      </c>
      <c r="D80" s="12"/>
      <c r="E80" s="332">
        <v>0.21</v>
      </c>
      <c r="F80" s="292">
        <f>H80+NPV(FD,I80:INDEX(I80:DC80,PAL))</f>
        <v>0</v>
      </c>
      <c r="G80" s="279">
        <f>SUMIF($H$5:$DC$5,"&lt;="&amp;PAL,$H80:$DC80)</f>
        <v>0</v>
      </c>
      <c r="H80" s="280">
        <v>0</v>
      </c>
      <c r="I80" s="280">
        <v>0</v>
      </c>
      <c r="J80" s="280">
        <v>0</v>
      </c>
      <c r="K80" s="280">
        <v>0</v>
      </c>
      <c r="L80" s="280">
        <v>0</v>
      </c>
      <c r="M80" s="280">
        <v>0</v>
      </c>
      <c r="N80" s="280">
        <v>0</v>
      </c>
      <c r="O80" s="280">
        <v>0</v>
      </c>
      <c r="P80" s="280">
        <v>0</v>
      </c>
      <c r="Q80" s="280">
        <v>0</v>
      </c>
      <c r="R80" s="280">
        <v>0</v>
      </c>
      <c r="S80" s="280">
        <v>0</v>
      </c>
      <c r="T80" s="280">
        <v>0</v>
      </c>
      <c r="U80" s="280">
        <v>0</v>
      </c>
      <c r="V80" s="280">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280">
        <v>0</v>
      </c>
      <c r="AN80" s="280">
        <v>0</v>
      </c>
      <c r="AO80" s="280">
        <v>0</v>
      </c>
      <c r="AP80" s="280">
        <v>0</v>
      </c>
      <c r="AQ80" s="280">
        <v>0</v>
      </c>
      <c r="AR80" s="280">
        <v>0</v>
      </c>
      <c r="AS80" s="280">
        <v>0</v>
      </c>
      <c r="AT80" s="280">
        <v>0</v>
      </c>
      <c r="AU80" s="280">
        <v>0</v>
      </c>
      <c r="AV80" s="280">
        <v>0</v>
      </c>
      <c r="AW80" s="280">
        <v>0</v>
      </c>
      <c r="AX80" s="280">
        <v>0</v>
      </c>
      <c r="AY80" s="280">
        <v>0</v>
      </c>
      <c r="AZ80" s="280">
        <v>0</v>
      </c>
      <c r="BA80" s="280">
        <v>0</v>
      </c>
      <c r="BB80" s="280">
        <v>0</v>
      </c>
      <c r="BC80" s="280">
        <v>0</v>
      </c>
      <c r="BD80" s="280">
        <v>0</v>
      </c>
      <c r="BE80" s="280">
        <v>0</v>
      </c>
      <c r="BF80" s="280">
        <v>0</v>
      </c>
      <c r="BG80" s="280">
        <v>0</v>
      </c>
      <c r="BH80" s="280">
        <v>0</v>
      </c>
      <c r="BI80" s="280">
        <v>0</v>
      </c>
      <c r="BJ80" s="280">
        <v>0</v>
      </c>
      <c r="BK80" s="280">
        <v>0</v>
      </c>
      <c r="BL80" s="280">
        <v>0</v>
      </c>
      <c r="BM80" s="280">
        <v>0</v>
      </c>
      <c r="BN80" s="280">
        <v>0</v>
      </c>
      <c r="BO80" s="280">
        <v>0</v>
      </c>
      <c r="BP80" s="280">
        <v>0</v>
      </c>
      <c r="BQ80" s="280">
        <v>0</v>
      </c>
      <c r="BR80" s="280">
        <v>0</v>
      </c>
      <c r="BS80" s="280">
        <v>0</v>
      </c>
      <c r="BT80" s="280">
        <v>0</v>
      </c>
      <c r="BU80" s="280">
        <v>0</v>
      </c>
      <c r="BV80" s="280">
        <v>0</v>
      </c>
      <c r="BW80" s="280">
        <v>0</v>
      </c>
      <c r="BX80" s="280">
        <v>0</v>
      </c>
      <c r="BY80" s="280">
        <v>0</v>
      </c>
      <c r="BZ80" s="280">
        <v>0</v>
      </c>
      <c r="CA80" s="280">
        <v>0</v>
      </c>
      <c r="CB80" s="280">
        <v>0</v>
      </c>
      <c r="CC80" s="280">
        <v>0</v>
      </c>
      <c r="CD80" s="280">
        <v>0</v>
      </c>
      <c r="CE80" s="280">
        <v>0</v>
      </c>
      <c r="CF80" s="280">
        <v>0</v>
      </c>
      <c r="CG80" s="280">
        <v>0</v>
      </c>
      <c r="CH80" s="280">
        <v>0</v>
      </c>
      <c r="CI80" s="280">
        <v>0</v>
      </c>
      <c r="CJ80" s="280">
        <v>0</v>
      </c>
      <c r="CK80" s="280">
        <v>0</v>
      </c>
      <c r="CL80" s="280">
        <v>0</v>
      </c>
      <c r="CM80" s="280">
        <v>0</v>
      </c>
      <c r="CN80" s="280">
        <v>0</v>
      </c>
      <c r="CO80" s="280">
        <v>0</v>
      </c>
      <c r="CP80" s="280">
        <v>0</v>
      </c>
      <c r="CQ80" s="280">
        <v>0</v>
      </c>
      <c r="CR80" s="280">
        <v>0</v>
      </c>
      <c r="CS80" s="280">
        <v>0</v>
      </c>
      <c r="CT80" s="280">
        <v>0</v>
      </c>
      <c r="CU80" s="280">
        <v>0</v>
      </c>
      <c r="CV80" s="280">
        <v>0</v>
      </c>
      <c r="CW80" s="280">
        <v>0</v>
      </c>
      <c r="CX80" s="280">
        <v>0</v>
      </c>
      <c r="CY80" s="280">
        <v>0</v>
      </c>
      <c r="CZ80" s="280">
        <v>0</v>
      </c>
      <c r="DA80" s="280">
        <v>0</v>
      </c>
      <c r="DB80" s="280">
        <v>0</v>
      </c>
      <c r="DC80" s="280">
        <v>0</v>
      </c>
      <c r="DE80" s="71">
        <f t="shared" ref="DE80:DE88" si="44">COUNTBLANK(H80:DC80)</f>
        <v>0</v>
      </c>
      <c r="DF80" s="71">
        <f t="shared" si="40"/>
        <v>0</v>
      </c>
      <c r="DG80" s="261">
        <f t="shared" si="43"/>
        <v>21</v>
      </c>
      <c r="DH80" s="261">
        <v>0</v>
      </c>
    </row>
    <row r="81" spans="1:112" s="261" customFormat="1" ht="15" customHeight="1">
      <c r="A81" s="210">
        <v>69</v>
      </c>
      <c r="B81" s="262" t="str">
        <f>$B$78&amp;"3."</f>
        <v>F.3.</v>
      </c>
      <c r="C81" s="274" t="s">
        <v>42</v>
      </c>
      <c r="D81" s="12"/>
      <c r="E81" s="332">
        <v>0.21</v>
      </c>
      <c r="F81" s="292">
        <f>H81+NPV(FD,I81:INDEX(I81:DC81,PAL))</f>
        <v>0</v>
      </c>
      <c r="G81" s="279">
        <f>SUMIF($H$5:$DC$5,"&lt;="&amp;PAL,$H81:$DC81)</f>
        <v>0</v>
      </c>
      <c r="H81" s="280">
        <v>0</v>
      </c>
      <c r="I81" s="280">
        <v>0</v>
      </c>
      <c r="J81" s="280">
        <v>0</v>
      </c>
      <c r="K81" s="280">
        <v>0</v>
      </c>
      <c r="L81" s="280">
        <v>0</v>
      </c>
      <c r="M81" s="280">
        <v>0</v>
      </c>
      <c r="N81" s="280">
        <v>0</v>
      </c>
      <c r="O81" s="280">
        <v>0</v>
      </c>
      <c r="P81" s="280">
        <v>0</v>
      </c>
      <c r="Q81" s="280">
        <v>0</v>
      </c>
      <c r="R81" s="280">
        <v>0</v>
      </c>
      <c r="S81" s="280">
        <v>0</v>
      </c>
      <c r="T81" s="280">
        <v>0</v>
      </c>
      <c r="U81" s="280">
        <v>0</v>
      </c>
      <c r="V81" s="280">
        <v>0</v>
      </c>
      <c r="W81" s="280">
        <v>0</v>
      </c>
      <c r="X81" s="280">
        <v>0</v>
      </c>
      <c r="Y81" s="280">
        <v>0</v>
      </c>
      <c r="Z81" s="280">
        <v>0</v>
      </c>
      <c r="AA81" s="280">
        <v>0</v>
      </c>
      <c r="AB81" s="280">
        <v>0</v>
      </c>
      <c r="AC81" s="280">
        <v>0</v>
      </c>
      <c r="AD81" s="280">
        <v>0</v>
      </c>
      <c r="AE81" s="280">
        <v>0</v>
      </c>
      <c r="AF81" s="280">
        <v>0</v>
      </c>
      <c r="AG81" s="280">
        <v>0</v>
      </c>
      <c r="AH81" s="280">
        <v>0</v>
      </c>
      <c r="AI81" s="280">
        <v>0</v>
      </c>
      <c r="AJ81" s="280">
        <v>0</v>
      </c>
      <c r="AK81" s="280">
        <v>0</v>
      </c>
      <c r="AL81" s="280">
        <v>0</v>
      </c>
      <c r="AM81" s="280">
        <v>0</v>
      </c>
      <c r="AN81" s="280">
        <v>0</v>
      </c>
      <c r="AO81" s="280">
        <v>0</v>
      </c>
      <c r="AP81" s="280">
        <v>0</v>
      </c>
      <c r="AQ81" s="280">
        <v>0</v>
      </c>
      <c r="AR81" s="280">
        <v>0</v>
      </c>
      <c r="AS81" s="280">
        <v>0</v>
      </c>
      <c r="AT81" s="280">
        <v>0</v>
      </c>
      <c r="AU81" s="280">
        <v>0</v>
      </c>
      <c r="AV81" s="280">
        <v>0</v>
      </c>
      <c r="AW81" s="280">
        <v>0</v>
      </c>
      <c r="AX81" s="280">
        <v>0</v>
      </c>
      <c r="AY81" s="280">
        <v>0</v>
      </c>
      <c r="AZ81" s="280">
        <v>0</v>
      </c>
      <c r="BA81" s="280">
        <v>0</v>
      </c>
      <c r="BB81" s="280">
        <v>0</v>
      </c>
      <c r="BC81" s="280">
        <v>0</v>
      </c>
      <c r="BD81" s="280">
        <v>0</v>
      </c>
      <c r="BE81" s="280">
        <v>0</v>
      </c>
      <c r="BF81" s="280">
        <v>0</v>
      </c>
      <c r="BG81" s="280">
        <v>0</v>
      </c>
      <c r="BH81" s="280">
        <v>0</v>
      </c>
      <c r="BI81" s="280">
        <v>0</v>
      </c>
      <c r="BJ81" s="280">
        <v>0</v>
      </c>
      <c r="BK81" s="280">
        <v>0</v>
      </c>
      <c r="BL81" s="280">
        <v>0</v>
      </c>
      <c r="BM81" s="280">
        <v>0</v>
      </c>
      <c r="BN81" s="280">
        <v>0</v>
      </c>
      <c r="BO81" s="280">
        <v>0</v>
      </c>
      <c r="BP81" s="280">
        <v>0</v>
      </c>
      <c r="BQ81" s="280">
        <v>0</v>
      </c>
      <c r="BR81" s="280">
        <v>0</v>
      </c>
      <c r="BS81" s="280">
        <v>0</v>
      </c>
      <c r="BT81" s="280">
        <v>0</v>
      </c>
      <c r="BU81" s="280">
        <v>0</v>
      </c>
      <c r="BV81" s="280">
        <v>0</v>
      </c>
      <c r="BW81" s="280">
        <v>0</v>
      </c>
      <c r="BX81" s="280">
        <v>0</v>
      </c>
      <c r="BY81" s="280">
        <v>0</v>
      </c>
      <c r="BZ81" s="280">
        <v>0</v>
      </c>
      <c r="CA81" s="280">
        <v>0</v>
      </c>
      <c r="CB81" s="280">
        <v>0</v>
      </c>
      <c r="CC81" s="280">
        <v>0</v>
      </c>
      <c r="CD81" s="280">
        <v>0</v>
      </c>
      <c r="CE81" s="280">
        <v>0</v>
      </c>
      <c r="CF81" s="280">
        <v>0</v>
      </c>
      <c r="CG81" s="280">
        <v>0</v>
      </c>
      <c r="CH81" s="280">
        <v>0</v>
      </c>
      <c r="CI81" s="280">
        <v>0</v>
      </c>
      <c r="CJ81" s="280">
        <v>0</v>
      </c>
      <c r="CK81" s="280">
        <v>0</v>
      </c>
      <c r="CL81" s="280">
        <v>0</v>
      </c>
      <c r="CM81" s="280">
        <v>0</v>
      </c>
      <c r="CN81" s="280">
        <v>0</v>
      </c>
      <c r="CO81" s="280">
        <v>0</v>
      </c>
      <c r="CP81" s="280">
        <v>0</v>
      </c>
      <c r="CQ81" s="280">
        <v>0</v>
      </c>
      <c r="CR81" s="280">
        <v>0</v>
      </c>
      <c r="CS81" s="280">
        <v>0</v>
      </c>
      <c r="CT81" s="280">
        <v>0</v>
      </c>
      <c r="CU81" s="280">
        <v>0</v>
      </c>
      <c r="CV81" s="280">
        <v>0</v>
      </c>
      <c r="CW81" s="280">
        <v>0</v>
      </c>
      <c r="CX81" s="280">
        <v>0</v>
      </c>
      <c r="CY81" s="280">
        <v>0</v>
      </c>
      <c r="CZ81" s="280">
        <v>0</v>
      </c>
      <c r="DA81" s="280">
        <v>0</v>
      </c>
      <c r="DB81" s="280">
        <v>0</v>
      </c>
      <c r="DC81" s="280">
        <v>0</v>
      </c>
      <c r="DE81" s="71">
        <f t="shared" si="44"/>
        <v>0</v>
      </c>
      <c r="DF81" s="71">
        <f t="shared" si="40"/>
        <v>0</v>
      </c>
      <c r="DG81" s="261">
        <f t="shared" si="43"/>
        <v>21</v>
      </c>
      <c r="DH81" s="261">
        <v>0</v>
      </c>
    </row>
    <row r="82" spans="1:112" s="261" customFormat="1" ht="15" customHeight="1">
      <c r="A82" s="210">
        <v>70</v>
      </c>
      <c r="B82" s="262" t="str">
        <f>$B$78&amp;"4."</f>
        <v>F.4.</v>
      </c>
      <c r="C82" s="274" t="s">
        <v>42</v>
      </c>
      <c r="D82" s="12"/>
      <c r="E82" s="332">
        <v>0.21</v>
      </c>
      <c r="F82" s="292">
        <f>H82+NPV(FD,I82:INDEX(I82:DC82,PAL))</f>
        <v>0</v>
      </c>
      <c r="G82" s="279">
        <f>SUMIF($H$5:$DC$5,"&lt;="&amp;PAL,$H82:$DC82)</f>
        <v>0</v>
      </c>
      <c r="H82" s="280">
        <v>0</v>
      </c>
      <c r="I82" s="280">
        <v>0</v>
      </c>
      <c r="J82" s="280">
        <v>0</v>
      </c>
      <c r="K82" s="280">
        <v>0</v>
      </c>
      <c r="L82" s="280">
        <v>0</v>
      </c>
      <c r="M82" s="280">
        <v>0</v>
      </c>
      <c r="N82" s="280">
        <v>0</v>
      </c>
      <c r="O82" s="280">
        <v>0</v>
      </c>
      <c r="P82" s="280">
        <v>0</v>
      </c>
      <c r="Q82" s="280">
        <v>0</v>
      </c>
      <c r="R82" s="280">
        <v>0</v>
      </c>
      <c r="S82" s="280">
        <v>0</v>
      </c>
      <c r="T82" s="280">
        <v>0</v>
      </c>
      <c r="U82" s="280">
        <v>0</v>
      </c>
      <c r="V82" s="280">
        <v>0</v>
      </c>
      <c r="W82" s="280">
        <v>0</v>
      </c>
      <c r="X82" s="280">
        <v>0</v>
      </c>
      <c r="Y82" s="280">
        <v>0</v>
      </c>
      <c r="Z82" s="280">
        <v>0</v>
      </c>
      <c r="AA82" s="280">
        <v>0</v>
      </c>
      <c r="AB82" s="280">
        <v>0</v>
      </c>
      <c r="AC82" s="280">
        <v>0</v>
      </c>
      <c r="AD82" s="280">
        <v>0</v>
      </c>
      <c r="AE82" s="280">
        <v>0</v>
      </c>
      <c r="AF82" s="280">
        <v>0</v>
      </c>
      <c r="AG82" s="280">
        <v>0</v>
      </c>
      <c r="AH82" s="280">
        <v>0</v>
      </c>
      <c r="AI82" s="280">
        <v>0</v>
      </c>
      <c r="AJ82" s="280">
        <v>0</v>
      </c>
      <c r="AK82" s="280">
        <v>0</v>
      </c>
      <c r="AL82" s="280">
        <v>0</v>
      </c>
      <c r="AM82" s="280">
        <v>0</v>
      </c>
      <c r="AN82" s="280">
        <v>0</v>
      </c>
      <c r="AO82" s="280">
        <v>0</v>
      </c>
      <c r="AP82" s="280">
        <v>0</v>
      </c>
      <c r="AQ82" s="280">
        <v>0</v>
      </c>
      <c r="AR82" s="280">
        <v>0</v>
      </c>
      <c r="AS82" s="280">
        <v>0</v>
      </c>
      <c r="AT82" s="280">
        <v>0</v>
      </c>
      <c r="AU82" s="280">
        <v>0</v>
      </c>
      <c r="AV82" s="280">
        <v>0</v>
      </c>
      <c r="AW82" s="280">
        <v>0</v>
      </c>
      <c r="AX82" s="280">
        <v>0</v>
      </c>
      <c r="AY82" s="280">
        <v>0</v>
      </c>
      <c r="AZ82" s="280">
        <v>0</v>
      </c>
      <c r="BA82" s="280">
        <v>0</v>
      </c>
      <c r="BB82" s="280">
        <v>0</v>
      </c>
      <c r="BC82" s="280">
        <v>0</v>
      </c>
      <c r="BD82" s="280">
        <v>0</v>
      </c>
      <c r="BE82" s="280">
        <v>0</v>
      </c>
      <c r="BF82" s="280">
        <v>0</v>
      </c>
      <c r="BG82" s="280">
        <v>0</v>
      </c>
      <c r="BH82" s="280">
        <v>0</v>
      </c>
      <c r="BI82" s="280">
        <v>0</v>
      </c>
      <c r="BJ82" s="280">
        <v>0</v>
      </c>
      <c r="BK82" s="280">
        <v>0</v>
      </c>
      <c r="BL82" s="280">
        <v>0</v>
      </c>
      <c r="BM82" s="280">
        <v>0</v>
      </c>
      <c r="BN82" s="280">
        <v>0</v>
      </c>
      <c r="BO82" s="280">
        <v>0</v>
      </c>
      <c r="BP82" s="280">
        <v>0</v>
      </c>
      <c r="BQ82" s="280">
        <v>0</v>
      </c>
      <c r="BR82" s="280">
        <v>0</v>
      </c>
      <c r="BS82" s="280">
        <v>0</v>
      </c>
      <c r="BT82" s="280">
        <v>0</v>
      </c>
      <c r="BU82" s="280">
        <v>0</v>
      </c>
      <c r="BV82" s="280">
        <v>0</v>
      </c>
      <c r="BW82" s="280">
        <v>0</v>
      </c>
      <c r="BX82" s="280">
        <v>0</v>
      </c>
      <c r="BY82" s="280">
        <v>0</v>
      </c>
      <c r="BZ82" s="280">
        <v>0</v>
      </c>
      <c r="CA82" s="280">
        <v>0</v>
      </c>
      <c r="CB82" s="280">
        <v>0</v>
      </c>
      <c r="CC82" s="280">
        <v>0</v>
      </c>
      <c r="CD82" s="280">
        <v>0</v>
      </c>
      <c r="CE82" s="280">
        <v>0</v>
      </c>
      <c r="CF82" s="280">
        <v>0</v>
      </c>
      <c r="CG82" s="280">
        <v>0</v>
      </c>
      <c r="CH82" s="280">
        <v>0</v>
      </c>
      <c r="CI82" s="280">
        <v>0</v>
      </c>
      <c r="CJ82" s="280">
        <v>0</v>
      </c>
      <c r="CK82" s="280">
        <v>0</v>
      </c>
      <c r="CL82" s="280">
        <v>0</v>
      </c>
      <c r="CM82" s="280">
        <v>0</v>
      </c>
      <c r="CN82" s="280">
        <v>0</v>
      </c>
      <c r="CO82" s="280">
        <v>0</v>
      </c>
      <c r="CP82" s="280">
        <v>0</v>
      </c>
      <c r="CQ82" s="280">
        <v>0</v>
      </c>
      <c r="CR82" s="280">
        <v>0</v>
      </c>
      <c r="CS82" s="280">
        <v>0</v>
      </c>
      <c r="CT82" s="280">
        <v>0</v>
      </c>
      <c r="CU82" s="280">
        <v>0</v>
      </c>
      <c r="CV82" s="280">
        <v>0</v>
      </c>
      <c r="CW82" s="280">
        <v>0</v>
      </c>
      <c r="CX82" s="280">
        <v>0</v>
      </c>
      <c r="CY82" s="280">
        <v>0</v>
      </c>
      <c r="CZ82" s="280">
        <v>0</v>
      </c>
      <c r="DA82" s="280">
        <v>0</v>
      </c>
      <c r="DB82" s="280">
        <v>0</v>
      </c>
      <c r="DC82" s="280">
        <v>0</v>
      </c>
      <c r="DE82" s="71">
        <f t="shared" si="44"/>
        <v>0</v>
      </c>
      <c r="DF82" s="71">
        <f t="shared" si="40"/>
        <v>0</v>
      </c>
      <c r="DG82" s="261">
        <f t="shared" si="43"/>
        <v>21</v>
      </c>
      <c r="DH82" s="261">
        <v>0</v>
      </c>
    </row>
    <row r="83" spans="1:112" s="261" customFormat="1" ht="15" customHeight="1">
      <c r="A83" s="210">
        <v>71</v>
      </c>
      <c r="B83" s="262" t="str">
        <f>$B$78&amp;"5."</f>
        <v>F.5.</v>
      </c>
      <c r="C83" s="274" t="s">
        <v>42</v>
      </c>
      <c r="D83" s="12"/>
      <c r="E83" s="332">
        <v>0.21</v>
      </c>
      <c r="F83" s="292">
        <f>H83+NPV(FD,I83:INDEX(I83:DC83,PAL))</f>
        <v>0</v>
      </c>
      <c r="G83" s="279">
        <f>SUMIF($H$5:$DC$5,"&lt;="&amp;PAL,$H83:$DC83)</f>
        <v>0</v>
      </c>
      <c r="H83" s="280">
        <v>0</v>
      </c>
      <c r="I83" s="280">
        <v>0</v>
      </c>
      <c r="J83" s="280">
        <v>0</v>
      </c>
      <c r="K83" s="280">
        <v>0</v>
      </c>
      <c r="L83" s="280">
        <v>0</v>
      </c>
      <c r="M83" s="280">
        <v>0</v>
      </c>
      <c r="N83" s="280">
        <v>0</v>
      </c>
      <c r="O83" s="280">
        <v>0</v>
      </c>
      <c r="P83" s="280">
        <v>0</v>
      </c>
      <c r="Q83" s="280">
        <v>0</v>
      </c>
      <c r="R83" s="280">
        <v>0</v>
      </c>
      <c r="S83" s="280">
        <v>0</v>
      </c>
      <c r="T83" s="280">
        <v>0</v>
      </c>
      <c r="U83" s="280">
        <v>0</v>
      </c>
      <c r="V83" s="280">
        <v>0</v>
      </c>
      <c r="W83" s="280">
        <v>0</v>
      </c>
      <c r="X83" s="280">
        <v>0</v>
      </c>
      <c r="Y83" s="280">
        <v>0</v>
      </c>
      <c r="Z83" s="280">
        <v>0</v>
      </c>
      <c r="AA83" s="280">
        <v>0</v>
      </c>
      <c r="AB83" s="280">
        <v>0</v>
      </c>
      <c r="AC83" s="280">
        <v>0</v>
      </c>
      <c r="AD83" s="280">
        <v>0</v>
      </c>
      <c r="AE83" s="280">
        <v>0</v>
      </c>
      <c r="AF83" s="280">
        <v>0</v>
      </c>
      <c r="AG83" s="280">
        <v>0</v>
      </c>
      <c r="AH83" s="280">
        <v>0</v>
      </c>
      <c r="AI83" s="280">
        <v>0</v>
      </c>
      <c r="AJ83" s="280">
        <v>0</v>
      </c>
      <c r="AK83" s="280">
        <v>0</v>
      </c>
      <c r="AL83" s="280">
        <v>0</v>
      </c>
      <c r="AM83" s="280">
        <v>0</v>
      </c>
      <c r="AN83" s="280">
        <v>0</v>
      </c>
      <c r="AO83" s="280">
        <v>0</v>
      </c>
      <c r="AP83" s="280">
        <v>0</v>
      </c>
      <c r="AQ83" s="280">
        <v>0</v>
      </c>
      <c r="AR83" s="280">
        <v>0</v>
      </c>
      <c r="AS83" s="280">
        <v>0</v>
      </c>
      <c r="AT83" s="280">
        <v>0</v>
      </c>
      <c r="AU83" s="280">
        <v>0</v>
      </c>
      <c r="AV83" s="280">
        <v>0</v>
      </c>
      <c r="AW83" s="280">
        <v>0</v>
      </c>
      <c r="AX83" s="280">
        <v>0</v>
      </c>
      <c r="AY83" s="280">
        <v>0</v>
      </c>
      <c r="AZ83" s="280">
        <v>0</v>
      </c>
      <c r="BA83" s="280">
        <v>0</v>
      </c>
      <c r="BB83" s="280">
        <v>0</v>
      </c>
      <c r="BC83" s="280">
        <v>0</v>
      </c>
      <c r="BD83" s="280">
        <v>0</v>
      </c>
      <c r="BE83" s="280">
        <v>0</v>
      </c>
      <c r="BF83" s="280">
        <v>0</v>
      </c>
      <c r="BG83" s="280">
        <v>0</v>
      </c>
      <c r="BH83" s="280">
        <v>0</v>
      </c>
      <c r="BI83" s="280">
        <v>0</v>
      </c>
      <c r="BJ83" s="280">
        <v>0</v>
      </c>
      <c r="BK83" s="280">
        <v>0</v>
      </c>
      <c r="BL83" s="280">
        <v>0</v>
      </c>
      <c r="BM83" s="280">
        <v>0</v>
      </c>
      <c r="BN83" s="280">
        <v>0</v>
      </c>
      <c r="BO83" s="280">
        <v>0</v>
      </c>
      <c r="BP83" s="280">
        <v>0</v>
      </c>
      <c r="BQ83" s="280">
        <v>0</v>
      </c>
      <c r="BR83" s="280">
        <v>0</v>
      </c>
      <c r="BS83" s="280">
        <v>0</v>
      </c>
      <c r="BT83" s="280">
        <v>0</v>
      </c>
      <c r="BU83" s="280">
        <v>0</v>
      </c>
      <c r="BV83" s="280">
        <v>0</v>
      </c>
      <c r="BW83" s="280">
        <v>0</v>
      </c>
      <c r="BX83" s="280">
        <v>0</v>
      </c>
      <c r="BY83" s="280">
        <v>0</v>
      </c>
      <c r="BZ83" s="280">
        <v>0</v>
      </c>
      <c r="CA83" s="280">
        <v>0</v>
      </c>
      <c r="CB83" s="280">
        <v>0</v>
      </c>
      <c r="CC83" s="280">
        <v>0</v>
      </c>
      <c r="CD83" s="280">
        <v>0</v>
      </c>
      <c r="CE83" s="280">
        <v>0</v>
      </c>
      <c r="CF83" s="280">
        <v>0</v>
      </c>
      <c r="CG83" s="280">
        <v>0</v>
      </c>
      <c r="CH83" s="280">
        <v>0</v>
      </c>
      <c r="CI83" s="280">
        <v>0</v>
      </c>
      <c r="CJ83" s="280">
        <v>0</v>
      </c>
      <c r="CK83" s="280">
        <v>0</v>
      </c>
      <c r="CL83" s="280">
        <v>0</v>
      </c>
      <c r="CM83" s="280">
        <v>0</v>
      </c>
      <c r="CN83" s="280">
        <v>0</v>
      </c>
      <c r="CO83" s="280">
        <v>0</v>
      </c>
      <c r="CP83" s="280">
        <v>0</v>
      </c>
      <c r="CQ83" s="280">
        <v>0</v>
      </c>
      <c r="CR83" s="280">
        <v>0</v>
      </c>
      <c r="CS83" s="280">
        <v>0</v>
      </c>
      <c r="CT83" s="280">
        <v>0</v>
      </c>
      <c r="CU83" s="280">
        <v>0</v>
      </c>
      <c r="CV83" s="280">
        <v>0</v>
      </c>
      <c r="CW83" s="280">
        <v>0</v>
      </c>
      <c r="CX83" s="280">
        <v>0</v>
      </c>
      <c r="CY83" s="280">
        <v>0</v>
      </c>
      <c r="CZ83" s="280">
        <v>0</v>
      </c>
      <c r="DA83" s="280">
        <v>0</v>
      </c>
      <c r="DB83" s="280">
        <v>0</v>
      </c>
      <c r="DC83" s="280">
        <v>0</v>
      </c>
      <c r="DE83" s="71">
        <f t="shared" si="44"/>
        <v>0</v>
      </c>
      <c r="DF83" s="71">
        <f t="shared" si="40"/>
        <v>0</v>
      </c>
      <c r="DG83" s="261">
        <f t="shared" si="43"/>
        <v>21</v>
      </c>
      <c r="DH83" s="261">
        <v>0</v>
      </c>
    </row>
    <row r="84" spans="1:112" s="261" customFormat="1" ht="15" customHeight="1">
      <c r="A84" s="210">
        <v>72</v>
      </c>
      <c r="B84" s="262" t="str">
        <f>$B$78&amp;"6."</f>
        <v>F.6.</v>
      </c>
      <c r="C84" s="274" t="s">
        <v>42</v>
      </c>
      <c r="D84" s="12"/>
      <c r="E84" s="332">
        <v>0.21</v>
      </c>
      <c r="F84" s="292">
        <f>H84+NPV(FD,I84:INDEX(I84:DC84,PAL))</f>
        <v>0</v>
      </c>
      <c r="G84" s="279">
        <f>SUMIF($H$5:$DC$5,"&lt;="&amp;PAL,$H84:$DC84)</f>
        <v>0</v>
      </c>
      <c r="H84" s="280">
        <v>0</v>
      </c>
      <c r="I84" s="280">
        <v>0</v>
      </c>
      <c r="J84" s="280">
        <v>0</v>
      </c>
      <c r="K84" s="280">
        <v>0</v>
      </c>
      <c r="L84" s="280">
        <v>0</v>
      </c>
      <c r="M84" s="280">
        <v>0</v>
      </c>
      <c r="N84" s="280">
        <v>0</v>
      </c>
      <c r="O84" s="280">
        <v>0</v>
      </c>
      <c r="P84" s="280">
        <v>0</v>
      </c>
      <c r="Q84" s="280">
        <v>0</v>
      </c>
      <c r="R84" s="280">
        <v>0</v>
      </c>
      <c r="S84" s="280">
        <v>0</v>
      </c>
      <c r="T84" s="280">
        <v>0</v>
      </c>
      <c r="U84" s="280">
        <v>0</v>
      </c>
      <c r="V84" s="280">
        <v>0</v>
      </c>
      <c r="W84" s="280">
        <v>0</v>
      </c>
      <c r="X84" s="280">
        <v>0</v>
      </c>
      <c r="Y84" s="280">
        <v>0</v>
      </c>
      <c r="Z84" s="280">
        <v>0</v>
      </c>
      <c r="AA84" s="280">
        <v>0</v>
      </c>
      <c r="AB84" s="280">
        <v>0</v>
      </c>
      <c r="AC84" s="280">
        <v>0</v>
      </c>
      <c r="AD84" s="280">
        <v>0</v>
      </c>
      <c r="AE84" s="280">
        <v>0</v>
      </c>
      <c r="AF84" s="280">
        <v>0</v>
      </c>
      <c r="AG84" s="280">
        <v>0</v>
      </c>
      <c r="AH84" s="280">
        <v>0</v>
      </c>
      <c r="AI84" s="280">
        <v>0</v>
      </c>
      <c r="AJ84" s="280">
        <v>0</v>
      </c>
      <c r="AK84" s="280">
        <v>0</v>
      </c>
      <c r="AL84" s="280">
        <v>0</v>
      </c>
      <c r="AM84" s="280">
        <v>0</v>
      </c>
      <c r="AN84" s="280">
        <v>0</v>
      </c>
      <c r="AO84" s="280">
        <v>0</v>
      </c>
      <c r="AP84" s="280">
        <v>0</v>
      </c>
      <c r="AQ84" s="280">
        <v>0</v>
      </c>
      <c r="AR84" s="280">
        <v>0</v>
      </c>
      <c r="AS84" s="280">
        <v>0</v>
      </c>
      <c r="AT84" s="280">
        <v>0</v>
      </c>
      <c r="AU84" s="280">
        <v>0</v>
      </c>
      <c r="AV84" s="280">
        <v>0</v>
      </c>
      <c r="AW84" s="280">
        <v>0</v>
      </c>
      <c r="AX84" s="280">
        <v>0</v>
      </c>
      <c r="AY84" s="280">
        <v>0</v>
      </c>
      <c r="AZ84" s="280">
        <v>0</v>
      </c>
      <c r="BA84" s="280">
        <v>0</v>
      </c>
      <c r="BB84" s="280">
        <v>0</v>
      </c>
      <c r="BC84" s="280">
        <v>0</v>
      </c>
      <c r="BD84" s="280">
        <v>0</v>
      </c>
      <c r="BE84" s="280">
        <v>0</v>
      </c>
      <c r="BF84" s="280">
        <v>0</v>
      </c>
      <c r="BG84" s="280">
        <v>0</v>
      </c>
      <c r="BH84" s="280">
        <v>0</v>
      </c>
      <c r="BI84" s="280">
        <v>0</v>
      </c>
      <c r="BJ84" s="280">
        <v>0</v>
      </c>
      <c r="BK84" s="280">
        <v>0</v>
      </c>
      <c r="BL84" s="280">
        <v>0</v>
      </c>
      <c r="BM84" s="280">
        <v>0</v>
      </c>
      <c r="BN84" s="280">
        <v>0</v>
      </c>
      <c r="BO84" s="280">
        <v>0</v>
      </c>
      <c r="BP84" s="280">
        <v>0</v>
      </c>
      <c r="BQ84" s="280">
        <v>0</v>
      </c>
      <c r="BR84" s="280">
        <v>0</v>
      </c>
      <c r="BS84" s="280">
        <v>0</v>
      </c>
      <c r="BT84" s="280">
        <v>0</v>
      </c>
      <c r="BU84" s="280">
        <v>0</v>
      </c>
      <c r="BV84" s="280">
        <v>0</v>
      </c>
      <c r="BW84" s="280">
        <v>0</v>
      </c>
      <c r="BX84" s="280">
        <v>0</v>
      </c>
      <c r="BY84" s="280">
        <v>0</v>
      </c>
      <c r="BZ84" s="280">
        <v>0</v>
      </c>
      <c r="CA84" s="280">
        <v>0</v>
      </c>
      <c r="CB84" s="280">
        <v>0</v>
      </c>
      <c r="CC84" s="280">
        <v>0</v>
      </c>
      <c r="CD84" s="280">
        <v>0</v>
      </c>
      <c r="CE84" s="280">
        <v>0</v>
      </c>
      <c r="CF84" s="280">
        <v>0</v>
      </c>
      <c r="CG84" s="280">
        <v>0</v>
      </c>
      <c r="CH84" s="280">
        <v>0</v>
      </c>
      <c r="CI84" s="280">
        <v>0</v>
      </c>
      <c r="CJ84" s="280">
        <v>0</v>
      </c>
      <c r="CK84" s="280">
        <v>0</v>
      </c>
      <c r="CL84" s="280">
        <v>0</v>
      </c>
      <c r="CM84" s="280">
        <v>0</v>
      </c>
      <c r="CN84" s="280">
        <v>0</v>
      </c>
      <c r="CO84" s="280">
        <v>0</v>
      </c>
      <c r="CP84" s="280">
        <v>0</v>
      </c>
      <c r="CQ84" s="280">
        <v>0</v>
      </c>
      <c r="CR84" s="280">
        <v>0</v>
      </c>
      <c r="CS84" s="280">
        <v>0</v>
      </c>
      <c r="CT84" s="280">
        <v>0</v>
      </c>
      <c r="CU84" s="280">
        <v>0</v>
      </c>
      <c r="CV84" s="280">
        <v>0</v>
      </c>
      <c r="CW84" s="280">
        <v>0</v>
      </c>
      <c r="CX84" s="280">
        <v>0</v>
      </c>
      <c r="CY84" s="280">
        <v>0</v>
      </c>
      <c r="CZ84" s="280">
        <v>0</v>
      </c>
      <c r="DA84" s="280">
        <v>0</v>
      </c>
      <c r="DB84" s="280">
        <v>0</v>
      </c>
      <c r="DC84" s="280">
        <v>0</v>
      </c>
      <c r="DE84" s="71">
        <f t="shared" si="44"/>
        <v>0</v>
      </c>
      <c r="DF84" s="71">
        <f t="shared" si="40"/>
        <v>0</v>
      </c>
      <c r="DG84" s="261">
        <f t="shared" si="43"/>
        <v>21</v>
      </c>
      <c r="DH84" s="261">
        <v>0</v>
      </c>
    </row>
    <row r="85" spans="1:112" s="261" customFormat="1" ht="15" customHeight="1">
      <c r="A85" s="210">
        <v>73</v>
      </c>
      <c r="B85" s="262" t="str">
        <f>$B$78&amp;"7."</f>
        <v>F.7.</v>
      </c>
      <c r="C85" s="274" t="s">
        <v>42</v>
      </c>
      <c r="D85" s="12"/>
      <c r="E85" s="332">
        <v>0.21</v>
      </c>
      <c r="F85" s="292">
        <f>H85+NPV(FD,I85:INDEX(I85:DC85,PAL))</f>
        <v>0</v>
      </c>
      <c r="G85" s="279">
        <f>SUMIF($H$5:$DC$5,"&lt;="&amp;PAL,$H85:$DC85)</f>
        <v>0</v>
      </c>
      <c r="H85" s="280">
        <v>0</v>
      </c>
      <c r="I85" s="280">
        <v>0</v>
      </c>
      <c r="J85" s="280">
        <v>0</v>
      </c>
      <c r="K85" s="280">
        <v>0</v>
      </c>
      <c r="L85" s="280">
        <v>0</v>
      </c>
      <c r="M85" s="280">
        <v>0</v>
      </c>
      <c r="N85" s="280">
        <v>0</v>
      </c>
      <c r="O85" s="280">
        <v>0</v>
      </c>
      <c r="P85" s="280">
        <v>0</v>
      </c>
      <c r="Q85" s="280">
        <v>0</v>
      </c>
      <c r="R85" s="280">
        <v>0</v>
      </c>
      <c r="S85" s="280">
        <v>0</v>
      </c>
      <c r="T85" s="280">
        <v>0</v>
      </c>
      <c r="U85" s="280">
        <v>0</v>
      </c>
      <c r="V85" s="280">
        <v>0</v>
      </c>
      <c r="W85" s="280">
        <v>0</v>
      </c>
      <c r="X85" s="280">
        <v>0</v>
      </c>
      <c r="Y85" s="280">
        <v>0</v>
      </c>
      <c r="Z85" s="280">
        <v>0</v>
      </c>
      <c r="AA85" s="280">
        <v>0</v>
      </c>
      <c r="AB85" s="280">
        <v>0</v>
      </c>
      <c r="AC85" s="280">
        <v>0</v>
      </c>
      <c r="AD85" s="280">
        <v>0</v>
      </c>
      <c r="AE85" s="280">
        <v>0</v>
      </c>
      <c r="AF85" s="280">
        <v>0</v>
      </c>
      <c r="AG85" s="280">
        <v>0</v>
      </c>
      <c r="AH85" s="280">
        <v>0</v>
      </c>
      <c r="AI85" s="280">
        <v>0</v>
      </c>
      <c r="AJ85" s="280">
        <v>0</v>
      </c>
      <c r="AK85" s="280">
        <v>0</v>
      </c>
      <c r="AL85" s="280">
        <v>0</v>
      </c>
      <c r="AM85" s="280">
        <v>0</v>
      </c>
      <c r="AN85" s="280">
        <v>0</v>
      </c>
      <c r="AO85" s="280">
        <v>0</v>
      </c>
      <c r="AP85" s="280">
        <v>0</v>
      </c>
      <c r="AQ85" s="280">
        <v>0</v>
      </c>
      <c r="AR85" s="280">
        <v>0</v>
      </c>
      <c r="AS85" s="280">
        <v>0</v>
      </c>
      <c r="AT85" s="280">
        <v>0</v>
      </c>
      <c r="AU85" s="280">
        <v>0</v>
      </c>
      <c r="AV85" s="280">
        <v>0</v>
      </c>
      <c r="AW85" s="280">
        <v>0</v>
      </c>
      <c r="AX85" s="280">
        <v>0</v>
      </c>
      <c r="AY85" s="280">
        <v>0</v>
      </c>
      <c r="AZ85" s="280">
        <v>0</v>
      </c>
      <c r="BA85" s="280">
        <v>0</v>
      </c>
      <c r="BB85" s="280">
        <v>0</v>
      </c>
      <c r="BC85" s="280">
        <v>0</v>
      </c>
      <c r="BD85" s="280">
        <v>0</v>
      </c>
      <c r="BE85" s="280">
        <v>0</v>
      </c>
      <c r="BF85" s="280">
        <v>0</v>
      </c>
      <c r="BG85" s="280">
        <v>0</v>
      </c>
      <c r="BH85" s="280">
        <v>0</v>
      </c>
      <c r="BI85" s="280">
        <v>0</v>
      </c>
      <c r="BJ85" s="280">
        <v>0</v>
      </c>
      <c r="BK85" s="280">
        <v>0</v>
      </c>
      <c r="BL85" s="280">
        <v>0</v>
      </c>
      <c r="BM85" s="280">
        <v>0</v>
      </c>
      <c r="BN85" s="280">
        <v>0</v>
      </c>
      <c r="BO85" s="280">
        <v>0</v>
      </c>
      <c r="BP85" s="280">
        <v>0</v>
      </c>
      <c r="BQ85" s="280">
        <v>0</v>
      </c>
      <c r="BR85" s="280">
        <v>0</v>
      </c>
      <c r="BS85" s="280">
        <v>0</v>
      </c>
      <c r="BT85" s="280">
        <v>0</v>
      </c>
      <c r="BU85" s="280">
        <v>0</v>
      </c>
      <c r="BV85" s="280">
        <v>0</v>
      </c>
      <c r="BW85" s="280">
        <v>0</v>
      </c>
      <c r="BX85" s="280">
        <v>0</v>
      </c>
      <c r="BY85" s="280">
        <v>0</v>
      </c>
      <c r="BZ85" s="280">
        <v>0</v>
      </c>
      <c r="CA85" s="280">
        <v>0</v>
      </c>
      <c r="CB85" s="280">
        <v>0</v>
      </c>
      <c r="CC85" s="280">
        <v>0</v>
      </c>
      <c r="CD85" s="280">
        <v>0</v>
      </c>
      <c r="CE85" s="280">
        <v>0</v>
      </c>
      <c r="CF85" s="280">
        <v>0</v>
      </c>
      <c r="CG85" s="280">
        <v>0</v>
      </c>
      <c r="CH85" s="280">
        <v>0</v>
      </c>
      <c r="CI85" s="280">
        <v>0</v>
      </c>
      <c r="CJ85" s="280">
        <v>0</v>
      </c>
      <c r="CK85" s="280">
        <v>0</v>
      </c>
      <c r="CL85" s="280">
        <v>0</v>
      </c>
      <c r="CM85" s="280">
        <v>0</v>
      </c>
      <c r="CN85" s="280">
        <v>0</v>
      </c>
      <c r="CO85" s="280">
        <v>0</v>
      </c>
      <c r="CP85" s="280">
        <v>0</v>
      </c>
      <c r="CQ85" s="280">
        <v>0</v>
      </c>
      <c r="CR85" s="280">
        <v>0</v>
      </c>
      <c r="CS85" s="280">
        <v>0</v>
      </c>
      <c r="CT85" s="280">
        <v>0</v>
      </c>
      <c r="CU85" s="280">
        <v>0</v>
      </c>
      <c r="CV85" s="280">
        <v>0</v>
      </c>
      <c r="CW85" s="280">
        <v>0</v>
      </c>
      <c r="CX85" s="280">
        <v>0</v>
      </c>
      <c r="CY85" s="280">
        <v>0</v>
      </c>
      <c r="CZ85" s="280">
        <v>0</v>
      </c>
      <c r="DA85" s="280">
        <v>0</v>
      </c>
      <c r="DB85" s="280">
        <v>0</v>
      </c>
      <c r="DC85" s="280">
        <v>0</v>
      </c>
      <c r="DE85" s="71">
        <f t="shared" si="44"/>
        <v>0</v>
      </c>
      <c r="DF85" s="71">
        <f t="shared" si="40"/>
        <v>0</v>
      </c>
      <c r="DG85" s="261">
        <f t="shared" si="43"/>
        <v>21</v>
      </c>
      <c r="DH85" s="261">
        <v>0</v>
      </c>
    </row>
    <row r="86" spans="1:112" s="261" customFormat="1" ht="15" customHeight="1">
      <c r="A86" s="210">
        <v>74</v>
      </c>
      <c r="B86" s="262" t="str">
        <f>$B$78&amp;"8."</f>
        <v>F.8.</v>
      </c>
      <c r="C86" s="274" t="s">
        <v>42</v>
      </c>
      <c r="D86" s="12"/>
      <c r="E86" s="332">
        <v>0.21</v>
      </c>
      <c r="F86" s="292">
        <f>H86+NPV(FD,I86:INDEX(I86:DC86,PAL))</f>
        <v>0</v>
      </c>
      <c r="G86" s="279">
        <f>SUMIF($H$5:$DC$5,"&lt;="&amp;PAL,$H86:$DC86)</f>
        <v>0</v>
      </c>
      <c r="H86" s="280">
        <v>0</v>
      </c>
      <c r="I86" s="280">
        <v>0</v>
      </c>
      <c r="J86" s="280">
        <v>0</v>
      </c>
      <c r="K86" s="280">
        <v>0</v>
      </c>
      <c r="L86" s="280">
        <v>0</v>
      </c>
      <c r="M86" s="280">
        <v>0</v>
      </c>
      <c r="N86" s="280">
        <v>0</v>
      </c>
      <c r="O86" s="280">
        <v>0</v>
      </c>
      <c r="P86" s="280">
        <v>0</v>
      </c>
      <c r="Q86" s="280">
        <v>0</v>
      </c>
      <c r="R86" s="280">
        <v>0</v>
      </c>
      <c r="S86" s="280">
        <v>0</v>
      </c>
      <c r="T86" s="280">
        <v>0</v>
      </c>
      <c r="U86" s="280">
        <v>0</v>
      </c>
      <c r="V86" s="280">
        <v>0</v>
      </c>
      <c r="W86" s="280">
        <v>0</v>
      </c>
      <c r="X86" s="280">
        <v>0</v>
      </c>
      <c r="Y86" s="280">
        <v>0</v>
      </c>
      <c r="Z86" s="280">
        <v>0</v>
      </c>
      <c r="AA86" s="280">
        <v>0</v>
      </c>
      <c r="AB86" s="280">
        <v>0</v>
      </c>
      <c r="AC86" s="280">
        <v>0</v>
      </c>
      <c r="AD86" s="280">
        <v>0</v>
      </c>
      <c r="AE86" s="280">
        <v>0</v>
      </c>
      <c r="AF86" s="280">
        <v>0</v>
      </c>
      <c r="AG86" s="280">
        <v>0</v>
      </c>
      <c r="AH86" s="280">
        <v>0</v>
      </c>
      <c r="AI86" s="280">
        <v>0</v>
      </c>
      <c r="AJ86" s="280">
        <v>0</v>
      </c>
      <c r="AK86" s="280">
        <v>0</v>
      </c>
      <c r="AL86" s="280">
        <v>0</v>
      </c>
      <c r="AM86" s="280">
        <v>0</v>
      </c>
      <c r="AN86" s="280">
        <v>0</v>
      </c>
      <c r="AO86" s="280">
        <v>0</v>
      </c>
      <c r="AP86" s="280">
        <v>0</v>
      </c>
      <c r="AQ86" s="280">
        <v>0</v>
      </c>
      <c r="AR86" s="280">
        <v>0</v>
      </c>
      <c r="AS86" s="280">
        <v>0</v>
      </c>
      <c r="AT86" s="280">
        <v>0</v>
      </c>
      <c r="AU86" s="280">
        <v>0</v>
      </c>
      <c r="AV86" s="280">
        <v>0</v>
      </c>
      <c r="AW86" s="280">
        <v>0</v>
      </c>
      <c r="AX86" s="280">
        <v>0</v>
      </c>
      <c r="AY86" s="280">
        <v>0</v>
      </c>
      <c r="AZ86" s="280">
        <v>0</v>
      </c>
      <c r="BA86" s="280">
        <v>0</v>
      </c>
      <c r="BB86" s="280">
        <v>0</v>
      </c>
      <c r="BC86" s="280">
        <v>0</v>
      </c>
      <c r="BD86" s="280">
        <v>0</v>
      </c>
      <c r="BE86" s="280">
        <v>0</v>
      </c>
      <c r="BF86" s="280">
        <v>0</v>
      </c>
      <c r="BG86" s="280">
        <v>0</v>
      </c>
      <c r="BH86" s="280">
        <v>0</v>
      </c>
      <c r="BI86" s="280">
        <v>0</v>
      </c>
      <c r="BJ86" s="280">
        <v>0</v>
      </c>
      <c r="BK86" s="280">
        <v>0</v>
      </c>
      <c r="BL86" s="280">
        <v>0</v>
      </c>
      <c r="BM86" s="280">
        <v>0</v>
      </c>
      <c r="BN86" s="280">
        <v>0</v>
      </c>
      <c r="BO86" s="280">
        <v>0</v>
      </c>
      <c r="BP86" s="280">
        <v>0</v>
      </c>
      <c r="BQ86" s="280">
        <v>0</v>
      </c>
      <c r="BR86" s="280">
        <v>0</v>
      </c>
      <c r="BS86" s="280">
        <v>0</v>
      </c>
      <c r="BT86" s="280">
        <v>0</v>
      </c>
      <c r="BU86" s="280">
        <v>0</v>
      </c>
      <c r="BV86" s="280">
        <v>0</v>
      </c>
      <c r="BW86" s="280">
        <v>0</v>
      </c>
      <c r="BX86" s="280">
        <v>0</v>
      </c>
      <c r="BY86" s="280">
        <v>0</v>
      </c>
      <c r="BZ86" s="280">
        <v>0</v>
      </c>
      <c r="CA86" s="280">
        <v>0</v>
      </c>
      <c r="CB86" s="280">
        <v>0</v>
      </c>
      <c r="CC86" s="280">
        <v>0</v>
      </c>
      <c r="CD86" s="280">
        <v>0</v>
      </c>
      <c r="CE86" s="280">
        <v>0</v>
      </c>
      <c r="CF86" s="280">
        <v>0</v>
      </c>
      <c r="CG86" s="280">
        <v>0</v>
      </c>
      <c r="CH86" s="280">
        <v>0</v>
      </c>
      <c r="CI86" s="280">
        <v>0</v>
      </c>
      <c r="CJ86" s="280">
        <v>0</v>
      </c>
      <c r="CK86" s="280">
        <v>0</v>
      </c>
      <c r="CL86" s="280">
        <v>0</v>
      </c>
      <c r="CM86" s="280">
        <v>0</v>
      </c>
      <c r="CN86" s="280">
        <v>0</v>
      </c>
      <c r="CO86" s="280">
        <v>0</v>
      </c>
      <c r="CP86" s="280">
        <v>0</v>
      </c>
      <c r="CQ86" s="280">
        <v>0</v>
      </c>
      <c r="CR86" s="280">
        <v>0</v>
      </c>
      <c r="CS86" s="280">
        <v>0</v>
      </c>
      <c r="CT86" s="280">
        <v>0</v>
      </c>
      <c r="CU86" s="280">
        <v>0</v>
      </c>
      <c r="CV86" s="280">
        <v>0</v>
      </c>
      <c r="CW86" s="280">
        <v>0</v>
      </c>
      <c r="CX86" s="280">
        <v>0</v>
      </c>
      <c r="CY86" s="280">
        <v>0</v>
      </c>
      <c r="CZ86" s="280">
        <v>0</v>
      </c>
      <c r="DA86" s="280">
        <v>0</v>
      </c>
      <c r="DB86" s="280">
        <v>0</v>
      </c>
      <c r="DC86" s="280">
        <v>0</v>
      </c>
      <c r="DE86" s="71">
        <f t="shared" si="44"/>
        <v>0</v>
      </c>
      <c r="DF86" s="71">
        <f t="shared" si="40"/>
        <v>0</v>
      </c>
      <c r="DG86" s="261">
        <f t="shared" si="43"/>
        <v>21</v>
      </c>
      <c r="DH86" s="261">
        <v>0</v>
      </c>
    </row>
    <row r="87" spans="1:112" s="261" customFormat="1" ht="15" customHeight="1">
      <c r="A87" s="210">
        <v>75</v>
      </c>
      <c r="B87" s="262" t="str">
        <f>$B$78&amp;"9."</f>
        <v>F.9.</v>
      </c>
      <c r="C87" s="267" t="s">
        <v>155</v>
      </c>
      <c r="D87" s="262"/>
      <c r="E87" s="332">
        <v>0.21</v>
      </c>
      <c r="F87" s="292">
        <f>H87+NPV(FD,I87:INDEX(I87:DC87,PAL))</f>
        <v>0</v>
      </c>
      <c r="G87" s="279">
        <f>SUMIF($H$5:$DC$5,"&lt;="&amp;PAL,$H87:$DC87)</f>
        <v>0</v>
      </c>
      <c r="H87" s="281">
        <v>0</v>
      </c>
      <c r="I87" s="281">
        <v>0</v>
      </c>
      <c r="J87" s="281">
        <v>0</v>
      </c>
      <c r="K87" s="281">
        <v>0</v>
      </c>
      <c r="L87" s="281">
        <v>0</v>
      </c>
      <c r="M87" s="281">
        <v>0</v>
      </c>
      <c r="N87" s="281">
        <v>0</v>
      </c>
      <c r="O87" s="281">
        <v>0</v>
      </c>
      <c r="P87" s="281">
        <v>0</v>
      </c>
      <c r="Q87" s="281">
        <v>0</v>
      </c>
      <c r="R87" s="281">
        <v>0</v>
      </c>
      <c r="S87" s="282">
        <v>0</v>
      </c>
      <c r="T87" s="282">
        <v>0</v>
      </c>
      <c r="U87" s="282">
        <v>0</v>
      </c>
      <c r="V87" s="282">
        <v>0</v>
      </c>
      <c r="W87" s="282">
        <v>0</v>
      </c>
      <c r="X87" s="282">
        <v>0</v>
      </c>
      <c r="Y87" s="282">
        <v>0</v>
      </c>
      <c r="Z87" s="282">
        <v>0</v>
      </c>
      <c r="AA87" s="282">
        <v>0</v>
      </c>
      <c r="AB87" s="282">
        <v>0</v>
      </c>
      <c r="AC87" s="282">
        <v>0</v>
      </c>
      <c r="AD87" s="282">
        <v>0</v>
      </c>
      <c r="AE87" s="282">
        <v>0</v>
      </c>
      <c r="AF87" s="282">
        <v>0</v>
      </c>
      <c r="AG87" s="282">
        <v>0</v>
      </c>
      <c r="AH87" s="282">
        <v>0</v>
      </c>
      <c r="AI87" s="282">
        <v>0</v>
      </c>
      <c r="AJ87" s="282">
        <v>0</v>
      </c>
      <c r="AK87" s="282">
        <v>0</v>
      </c>
      <c r="AL87" s="282">
        <v>0</v>
      </c>
      <c r="AM87" s="282">
        <v>0</v>
      </c>
      <c r="AN87" s="282">
        <v>0</v>
      </c>
      <c r="AO87" s="282">
        <v>0</v>
      </c>
      <c r="AP87" s="282">
        <v>0</v>
      </c>
      <c r="AQ87" s="282">
        <v>0</v>
      </c>
      <c r="AR87" s="282">
        <v>0</v>
      </c>
      <c r="AS87" s="282">
        <v>0</v>
      </c>
      <c r="AT87" s="282">
        <v>0</v>
      </c>
      <c r="AU87" s="282">
        <v>0</v>
      </c>
      <c r="AV87" s="282">
        <v>0</v>
      </c>
      <c r="AW87" s="282">
        <v>0</v>
      </c>
      <c r="AX87" s="282">
        <v>0</v>
      </c>
      <c r="AY87" s="282">
        <v>0</v>
      </c>
      <c r="AZ87" s="282">
        <v>0</v>
      </c>
      <c r="BA87" s="282">
        <v>0</v>
      </c>
      <c r="BB87" s="282">
        <v>0</v>
      </c>
      <c r="BC87" s="282">
        <v>0</v>
      </c>
      <c r="BD87" s="282">
        <v>0</v>
      </c>
      <c r="BE87" s="282">
        <v>0</v>
      </c>
      <c r="BF87" s="282">
        <v>0</v>
      </c>
      <c r="BG87" s="282">
        <v>0</v>
      </c>
      <c r="BH87" s="282">
        <v>0</v>
      </c>
      <c r="BI87" s="282">
        <v>0</v>
      </c>
      <c r="BJ87" s="282">
        <v>0</v>
      </c>
      <c r="BK87" s="282">
        <v>0</v>
      </c>
      <c r="BL87" s="282">
        <v>0</v>
      </c>
      <c r="BM87" s="282">
        <v>0</v>
      </c>
      <c r="BN87" s="282">
        <v>0</v>
      </c>
      <c r="BO87" s="282">
        <v>0</v>
      </c>
      <c r="BP87" s="282">
        <v>0</v>
      </c>
      <c r="BQ87" s="282">
        <v>0</v>
      </c>
      <c r="BR87" s="282">
        <v>0</v>
      </c>
      <c r="BS87" s="282">
        <v>0</v>
      </c>
      <c r="BT87" s="282">
        <v>0</v>
      </c>
      <c r="BU87" s="282">
        <v>0</v>
      </c>
      <c r="BV87" s="282">
        <v>0</v>
      </c>
      <c r="BW87" s="282">
        <v>0</v>
      </c>
      <c r="BX87" s="282">
        <v>0</v>
      </c>
      <c r="BY87" s="282">
        <v>0</v>
      </c>
      <c r="BZ87" s="282">
        <v>0</v>
      </c>
      <c r="CA87" s="282">
        <v>0</v>
      </c>
      <c r="CB87" s="282">
        <v>0</v>
      </c>
      <c r="CC87" s="282">
        <v>0</v>
      </c>
      <c r="CD87" s="282">
        <v>0</v>
      </c>
      <c r="CE87" s="282">
        <v>0</v>
      </c>
      <c r="CF87" s="282">
        <v>0</v>
      </c>
      <c r="CG87" s="282">
        <v>0</v>
      </c>
      <c r="CH87" s="282">
        <v>0</v>
      </c>
      <c r="CI87" s="282">
        <v>0</v>
      </c>
      <c r="CJ87" s="282">
        <v>0</v>
      </c>
      <c r="CK87" s="282">
        <v>0</v>
      </c>
      <c r="CL87" s="282">
        <v>0</v>
      </c>
      <c r="CM87" s="282">
        <v>0</v>
      </c>
      <c r="CN87" s="282">
        <v>0</v>
      </c>
      <c r="CO87" s="282">
        <v>0</v>
      </c>
      <c r="CP87" s="282">
        <v>0</v>
      </c>
      <c r="CQ87" s="282">
        <v>0</v>
      </c>
      <c r="CR87" s="282">
        <v>0</v>
      </c>
      <c r="CS87" s="282">
        <v>0</v>
      </c>
      <c r="CT87" s="282">
        <v>0</v>
      </c>
      <c r="CU87" s="282">
        <v>0</v>
      </c>
      <c r="CV87" s="282">
        <v>0</v>
      </c>
      <c r="CW87" s="282">
        <v>0</v>
      </c>
      <c r="CX87" s="282">
        <v>0</v>
      </c>
      <c r="CY87" s="282">
        <v>0</v>
      </c>
      <c r="CZ87" s="282">
        <v>0</v>
      </c>
      <c r="DA87" s="282">
        <v>0</v>
      </c>
      <c r="DB87" s="282">
        <v>0</v>
      </c>
      <c r="DC87" s="282">
        <v>0</v>
      </c>
      <c r="DE87" s="71">
        <f t="shared" si="44"/>
        <v>0</v>
      </c>
      <c r="DF87" s="71">
        <f t="shared" si="40"/>
        <v>0</v>
      </c>
      <c r="DG87" s="261">
        <f t="shared" si="43"/>
        <v>21</v>
      </c>
      <c r="DH87" s="261">
        <v>0</v>
      </c>
    </row>
    <row r="88" spans="1:112" s="261" customFormat="1" ht="15" customHeight="1">
      <c r="A88" s="210">
        <v>76</v>
      </c>
      <c r="B88" s="262" t="str">
        <f>$B$78&amp;"L."</f>
        <v>F.L.</v>
      </c>
      <c r="C88" s="267" t="s">
        <v>16</v>
      </c>
      <c r="D88" s="262"/>
      <c r="E88" s="332">
        <v>0.21</v>
      </c>
      <c r="F88" s="292">
        <f>H88+NPV(FD,I88:INDEX(I88:DC88,PAL))</f>
        <v>0</v>
      </c>
      <c r="G88" s="279">
        <f>SUMIF($H$5:$DC$5,"&lt;="&amp;PAL,$H88:$DC88)</f>
        <v>0</v>
      </c>
      <c r="H88" s="281">
        <v>0</v>
      </c>
      <c r="I88" s="281">
        <v>0</v>
      </c>
      <c r="J88" s="281">
        <v>0</v>
      </c>
      <c r="K88" s="281">
        <v>0</v>
      </c>
      <c r="L88" s="281">
        <v>0</v>
      </c>
      <c r="M88" s="281">
        <v>0</v>
      </c>
      <c r="N88" s="281">
        <v>0</v>
      </c>
      <c r="O88" s="281">
        <v>0</v>
      </c>
      <c r="P88" s="281">
        <v>0</v>
      </c>
      <c r="Q88" s="281">
        <v>0</v>
      </c>
      <c r="R88" s="281">
        <v>0</v>
      </c>
      <c r="S88" s="281">
        <v>0</v>
      </c>
      <c r="T88" s="281">
        <v>0</v>
      </c>
      <c r="U88" s="281">
        <v>0</v>
      </c>
      <c r="V88" s="281">
        <v>0</v>
      </c>
      <c r="W88" s="281">
        <v>0</v>
      </c>
      <c r="X88" s="281">
        <v>0</v>
      </c>
      <c r="Y88" s="281">
        <v>0</v>
      </c>
      <c r="Z88" s="281">
        <v>0</v>
      </c>
      <c r="AA88" s="281">
        <v>0</v>
      </c>
      <c r="AB88" s="282">
        <v>0</v>
      </c>
      <c r="AC88" s="281">
        <v>0</v>
      </c>
      <c r="AD88" s="281">
        <v>0</v>
      </c>
      <c r="AE88" s="281">
        <v>0</v>
      </c>
      <c r="AF88" s="281">
        <v>0</v>
      </c>
      <c r="AG88" s="281">
        <v>0</v>
      </c>
      <c r="AH88" s="281">
        <v>0</v>
      </c>
      <c r="AI88" s="281">
        <v>0</v>
      </c>
      <c r="AJ88" s="281">
        <v>0</v>
      </c>
      <c r="AK88" s="281">
        <v>0</v>
      </c>
      <c r="AL88" s="281">
        <v>0</v>
      </c>
      <c r="AM88" s="281">
        <v>0</v>
      </c>
      <c r="AN88" s="281">
        <v>0</v>
      </c>
      <c r="AO88" s="281">
        <v>0</v>
      </c>
      <c r="AP88" s="281">
        <v>0</v>
      </c>
      <c r="AQ88" s="281">
        <v>0</v>
      </c>
      <c r="AR88" s="281">
        <v>0</v>
      </c>
      <c r="AS88" s="281">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281">
        <v>0</v>
      </c>
      <c r="BZ88" s="281">
        <v>0</v>
      </c>
      <c r="CA88" s="281">
        <v>0</v>
      </c>
      <c r="CB88" s="281">
        <v>0</v>
      </c>
      <c r="CC88" s="281">
        <v>0</v>
      </c>
      <c r="CD88" s="281">
        <v>0</v>
      </c>
      <c r="CE88" s="281">
        <v>0</v>
      </c>
      <c r="CF88" s="281">
        <v>0</v>
      </c>
      <c r="CG88" s="281">
        <v>0</v>
      </c>
      <c r="CH88" s="281">
        <v>0</v>
      </c>
      <c r="CI88" s="281">
        <v>0</v>
      </c>
      <c r="CJ88" s="281">
        <v>0</v>
      </c>
      <c r="CK88" s="281">
        <v>0</v>
      </c>
      <c r="CL88" s="281">
        <v>0</v>
      </c>
      <c r="CM88" s="281">
        <v>0</v>
      </c>
      <c r="CN88" s="281">
        <v>0</v>
      </c>
      <c r="CO88" s="281">
        <v>0</v>
      </c>
      <c r="CP88" s="281">
        <v>0</v>
      </c>
      <c r="CQ88" s="281">
        <v>0</v>
      </c>
      <c r="CR88" s="281">
        <v>0</v>
      </c>
      <c r="CS88" s="281">
        <v>0</v>
      </c>
      <c r="CT88" s="281">
        <v>0</v>
      </c>
      <c r="CU88" s="281">
        <v>0</v>
      </c>
      <c r="CV88" s="281">
        <v>0</v>
      </c>
      <c r="CW88" s="281">
        <v>0</v>
      </c>
      <c r="CX88" s="281">
        <v>0</v>
      </c>
      <c r="CY88" s="281">
        <v>0</v>
      </c>
      <c r="CZ88" s="281">
        <v>0</v>
      </c>
      <c r="DA88" s="281">
        <v>0</v>
      </c>
      <c r="DB88" s="281">
        <v>0</v>
      </c>
      <c r="DC88" s="282">
        <v>0</v>
      </c>
      <c r="DE88" s="71">
        <f t="shared" si="44"/>
        <v>0</v>
      </c>
      <c r="DF88" s="71">
        <f t="shared" si="40"/>
        <v>0</v>
      </c>
      <c r="DG88" s="261">
        <f t="shared" si="43"/>
        <v>21</v>
      </c>
      <c r="DH88" s="261">
        <f>DG88/(100+DG88)</f>
        <v>0.17355371900826447</v>
      </c>
    </row>
    <row r="89" spans="1:112" ht="14.25" customHeight="1">
      <c r="A89" s="210">
        <v>77</v>
      </c>
      <c r="B89" s="263" t="s">
        <v>26</v>
      </c>
      <c r="C89" s="266" t="s">
        <v>260</v>
      </c>
      <c r="E89" s="328"/>
      <c r="F89" s="17">
        <f>SUM(F90:F99)</f>
        <v>0</v>
      </c>
      <c r="G89" s="279">
        <f>SUMIF($H$5:$DC$5,"&lt;="&amp;PAL,$H89:$DC89)</f>
        <v>0</v>
      </c>
      <c r="H89" s="17">
        <f t="shared" ref="H89:BR89" si="45">SUM(H90:H99)</f>
        <v>0</v>
      </c>
      <c r="I89" s="17">
        <f t="shared" si="45"/>
        <v>0</v>
      </c>
      <c r="J89" s="17">
        <f t="shared" si="45"/>
        <v>0</v>
      </c>
      <c r="K89" s="17">
        <f t="shared" si="45"/>
        <v>0</v>
      </c>
      <c r="L89" s="17">
        <f t="shared" si="45"/>
        <v>0</v>
      </c>
      <c r="M89" s="17">
        <f t="shared" si="45"/>
        <v>0</v>
      </c>
      <c r="N89" s="17">
        <f t="shared" si="45"/>
        <v>0</v>
      </c>
      <c r="O89" s="17">
        <f t="shared" si="45"/>
        <v>0</v>
      </c>
      <c r="P89" s="17">
        <f t="shared" si="45"/>
        <v>0</v>
      </c>
      <c r="Q89" s="17">
        <f t="shared" si="45"/>
        <v>0</v>
      </c>
      <c r="R89" s="17">
        <f t="shared" si="45"/>
        <v>0</v>
      </c>
      <c r="S89" s="17">
        <f t="shared" si="45"/>
        <v>0</v>
      </c>
      <c r="T89" s="17">
        <f t="shared" si="45"/>
        <v>0</v>
      </c>
      <c r="U89" s="17">
        <f t="shared" si="45"/>
        <v>0</v>
      </c>
      <c r="V89" s="17">
        <f t="shared" si="45"/>
        <v>0</v>
      </c>
      <c r="W89" s="17">
        <f t="shared" si="45"/>
        <v>0</v>
      </c>
      <c r="X89" s="17">
        <f t="shared" si="45"/>
        <v>0</v>
      </c>
      <c r="Y89" s="17">
        <f t="shared" si="45"/>
        <v>0</v>
      </c>
      <c r="Z89" s="17">
        <f t="shared" si="45"/>
        <v>0</v>
      </c>
      <c r="AA89" s="17">
        <f t="shared" si="45"/>
        <v>0</v>
      </c>
      <c r="AB89" s="17">
        <f t="shared" si="45"/>
        <v>0</v>
      </c>
      <c r="AC89" s="17">
        <f t="shared" si="45"/>
        <v>0</v>
      </c>
      <c r="AD89" s="17">
        <f t="shared" si="45"/>
        <v>0</v>
      </c>
      <c r="AE89" s="17">
        <f t="shared" si="45"/>
        <v>0</v>
      </c>
      <c r="AF89" s="17">
        <f t="shared" si="45"/>
        <v>0</v>
      </c>
      <c r="AG89" s="17">
        <f t="shared" si="45"/>
        <v>0</v>
      </c>
      <c r="AH89" s="17">
        <f t="shared" si="45"/>
        <v>0</v>
      </c>
      <c r="AI89" s="17">
        <f t="shared" si="45"/>
        <v>0</v>
      </c>
      <c r="AJ89" s="17">
        <f t="shared" si="45"/>
        <v>0</v>
      </c>
      <c r="AK89" s="17">
        <f t="shared" si="45"/>
        <v>0</v>
      </c>
      <c r="AL89" s="17">
        <f t="shared" si="45"/>
        <v>0</v>
      </c>
      <c r="AM89" s="17">
        <f t="shared" si="45"/>
        <v>0</v>
      </c>
      <c r="AN89" s="17">
        <f t="shared" si="45"/>
        <v>0</v>
      </c>
      <c r="AO89" s="17">
        <f t="shared" si="45"/>
        <v>0</v>
      </c>
      <c r="AP89" s="17">
        <f t="shared" si="45"/>
        <v>0</v>
      </c>
      <c r="AQ89" s="17">
        <f t="shared" si="45"/>
        <v>0</v>
      </c>
      <c r="AR89" s="17">
        <f t="shared" si="45"/>
        <v>0</v>
      </c>
      <c r="AS89" s="17">
        <f t="shared" si="45"/>
        <v>0</v>
      </c>
      <c r="AT89" s="17">
        <f t="shared" si="45"/>
        <v>0</v>
      </c>
      <c r="AU89" s="17">
        <f t="shared" si="45"/>
        <v>0</v>
      </c>
      <c r="AV89" s="17">
        <f t="shared" si="45"/>
        <v>0</v>
      </c>
      <c r="AW89" s="17">
        <f t="shared" si="45"/>
        <v>0</v>
      </c>
      <c r="AX89" s="17">
        <f t="shared" si="45"/>
        <v>0</v>
      </c>
      <c r="AY89" s="17">
        <f t="shared" si="45"/>
        <v>0</v>
      </c>
      <c r="AZ89" s="17">
        <f t="shared" si="45"/>
        <v>0</v>
      </c>
      <c r="BA89" s="17">
        <f t="shared" si="45"/>
        <v>0</v>
      </c>
      <c r="BB89" s="17">
        <f t="shared" si="45"/>
        <v>0</v>
      </c>
      <c r="BC89" s="17">
        <f t="shared" si="45"/>
        <v>0</v>
      </c>
      <c r="BD89" s="17">
        <f t="shared" si="45"/>
        <v>0</v>
      </c>
      <c r="BE89" s="17">
        <f t="shared" si="45"/>
        <v>0</v>
      </c>
      <c r="BF89" s="17">
        <f t="shared" si="45"/>
        <v>0</v>
      </c>
      <c r="BG89" s="17">
        <f t="shared" si="45"/>
        <v>0</v>
      </c>
      <c r="BH89" s="17">
        <f t="shared" si="45"/>
        <v>0</v>
      </c>
      <c r="BI89" s="17">
        <f t="shared" si="45"/>
        <v>0</v>
      </c>
      <c r="BJ89" s="17">
        <f t="shared" si="45"/>
        <v>0</v>
      </c>
      <c r="BK89" s="17">
        <f t="shared" si="45"/>
        <v>0</v>
      </c>
      <c r="BL89" s="17">
        <f t="shared" si="45"/>
        <v>0</v>
      </c>
      <c r="BM89" s="17">
        <f t="shared" si="45"/>
        <v>0</v>
      </c>
      <c r="BN89" s="17">
        <f t="shared" si="45"/>
        <v>0</v>
      </c>
      <c r="BO89" s="17">
        <f t="shared" si="45"/>
        <v>0</v>
      </c>
      <c r="BP89" s="17">
        <f t="shared" si="45"/>
        <v>0</v>
      </c>
      <c r="BQ89" s="17">
        <f t="shared" si="45"/>
        <v>0</v>
      </c>
      <c r="BR89" s="17">
        <f t="shared" si="45"/>
        <v>0</v>
      </c>
      <c r="BS89" s="17">
        <f t="shared" ref="BS89:DC89" si="46">SUM(BS90:BS99)</f>
        <v>0</v>
      </c>
      <c r="BT89" s="17">
        <f t="shared" si="46"/>
        <v>0</v>
      </c>
      <c r="BU89" s="17">
        <f t="shared" si="46"/>
        <v>0</v>
      </c>
      <c r="BV89" s="17">
        <f t="shared" si="46"/>
        <v>0</v>
      </c>
      <c r="BW89" s="17">
        <f t="shared" si="46"/>
        <v>0</v>
      </c>
      <c r="BX89" s="17">
        <f t="shared" si="46"/>
        <v>0</v>
      </c>
      <c r="BY89" s="17">
        <f t="shared" si="46"/>
        <v>0</v>
      </c>
      <c r="BZ89" s="17">
        <f t="shared" si="46"/>
        <v>0</v>
      </c>
      <c r="CA89" s="17">
        <f t="shared" si="46"/>
        <v>0</v>
      </c>
      <c r="CB89" s="17">
        <f t="shared" si="46"/>
        <v>0</v>
      </c>
      <c r="CC89" s="17">
        <f t="shared" si="46"/>
        <v>0</v>
      </c>
      <c r="CD89" s="17">
        <f t="shared" si="46"/>
        <v>0</v>
      </c>
      <c r="CE89" s="17">
        <f t="shared" si="46"/>
        <v>0</v>
      </c>
      <c r="CF89" s="17">
        <f t="shared" si="46"/>
        <v>0</v>
      </c>
      <c r="CG89" s="17">
        <f t="shared" si="46"/>
        <v>0</v>
      </c>
      <c r="CH89" s="17">
        <f t="shared" si="46"/>
        <v>0</v>
      </c>
      <c r="CI89" s="17">
        <f t="shared" si="46"/>
        <v>0</v>
      </c>
      <c r="CJ89" s="17">
        <f t="shared" si="46"/>
        <v>0</v>
      </c>
      <c r="CK89" s="17">
        <f t="shared" si="46"/>
        <v>0</v>
      </c>
      <c r="CL89" s="17">
        <f t="shared" si="46"/>
        <v>0</v>
      </c>
      <c r="CM89" s="17">
        <f t="shared" si="46"/>
        <v>0</v>
      </c>
      <c r="CN89" s="17">
        <f t="shared" si="46"/>
        <v>0</v>
      </c>
      <c r="CO89" s="17">
        <f t="shared" si="46"/>
        <v>0</v>
      </c>
      <c r="CP89" s="17">
        <f t="shared" si="46"/>
        <v>0</v>
      </c>
      <c r="CQ89" s="17">
        <f t="shared" si="46"/>
        <v>0</v>
      </c>
      <c r="CR89" s="17">
        <f t="shared" si="46"/>
        <v>0</v>
      </c>
      <c r="CS89" s="17">
        <f t="shared" si="46"/>
        <v>0</v>
      </c>
      <c r="CT89" s="17">
        <f t="shared" si="46"/>
        <v>0</v>
      </c>
      <c r="CU89" s="17">
        <f t="shared" si="46"/>
        <v>0</v>
      </c>
      <c r="CV89" s="17">
        <f t="shared" si="46"/>
        <v>0</v>
      </c>
      <c r="CW89" s="17">
        <f t="shared" si="46"/>
        <v>0</v>
      </c>
      <c r="CX89" s="17">
        <f t="shared" si="46"/>
        <v>0</v>
      </c>
      <c r="CY89" s="17">
        <f t="shared" si="46"/>
        <v>0</v>
      </c>
      <c r="CZ89" s="17">
        <f t="shared" si="46"/>
        <v>0</v>
      </c>
      <c r="DA89" s="17">
        <f t="shared" si="46"/>
        <v>0</v>
      </c>
      <c r="DB89" s="17">
        <f t="shared" si="46"/>
        <v>0</v>
      </c>
      <c r="DC89" s="17">
        <f t="shared" si="46"/>
        <v>0</v>
      </c>
      <c r="DF89" s="71">
        <f t="shared" si="40"/>
        <v>0</v>
      </c>
    </row>
    <row r="90" spans="1:112" ht="15" customHeight="1">
      <c r="A90" s="210">
        <v>78</v>
      </c>
      <c r="B90" s="262" t="str">
        <f>$B$89&amp;"1."</f>
        <v>G.1.</v>
      </c>
      <c r="C90" s="274" t="s">
        <v>211</v>
      </c>
      <c r="D90" s="263"/>
      <c r="E90" s="334">
        <v>0.21</v>
      </c>
      <c r="F90" s="292">
        <f>H90+NPV(FD,I90:INDEX(I90:DC90,PAL))</f>
        <v>0</v>
      </c>
      <c r="G90" s="279">
        <f>SUMIF($H$5:$DC$5,"&lt;="&amp;PAL,$H90:$DC90)</f>
        <v>0</v>
      </c>
      <c r="H90" s="280">
        <v>0</v>
      </c>
      <c r="I90" s="280">
        <v>0</v>
      </c>
      <c r="J90" s="280">
        <v>0</v>
      </c>
      <c r="K90" s="280">
        <v>0</v>
      </c>
      <c r="L90" s="280">
        <v>0</v>
      </c>
      <c r="M90" s="280">
        <v>0</v>
      </c>
      <c r="N90" s="280">
        <v>0</v>
      </c>
      <c r="O90" s="280">
        <v>0</v>
      </c>
      <c r="P90" s="280">
        <v>0</v>
      </c>
      <c r="Q90" s="280">
        <v>0</v>
      </c>
      <c r="R90" s="280">
        <v>0</v>
      </c>
      <c r="S90" s="280">
        <v>0</v>
      </c>
      <c r="T90" s="280">
        <v>0</v>
      </c>
      <c r="U90" s="280">
        <v>0</v>
      </c>
      <c r="V90" s="280">
        <v>0</v>
      </c>
      <c r="W90" s="280">
        <v>0</v>
      </c>
      <c r="X90" s="280">
        <v>0</v>
      </c>
      <c r="Y90" s="280">
        <v>0</v>
      </c>
      <c r="Z90" s="280">
        <v>0</v>
      </c>
      <c r="AA90" s="280">
        <v>0</v>
      </c>
      <c r="AB90" s="280">
        <v>0</v>
      </c>
      <c r="AC90" s="280">
        <v>0</v>
      </c>
      <c r="AD90" s="280">
        <v>0</v>
      </c>
      <c r="AE90" s="280">
        <v>0</v>
      </c>
      <c r="AF90" s="280">
        <v>0</v>
      </c>
      <c r="AG90" s="280">
        <v>0</v>
      </c>
      <c r="AH90" s="280">
        <v>0</v>
      </c>
      <c r="AI90" s="280">
        <v>0</v>
      </c>
      <c r="AJ90" s="280">
        <v>0</v>
      </c>
      <c r="AK90" s="280">
        <v>0</v>
      </c>
      <c r="AL90" s="280">
        <v>0</v>
      </c>
      <c r="AM90" s="280">
        <v>0</v>
      </c>
      <c r="AN90" s="280">
        <v>0</v>
      </c>
      <c r="AO90" s="280">
        <v>0</v>
      </c>
      <c r="AP90" s="280">
        <v>0</v>
      </c>
      <c r="AQ90" s="280">
        <v>0</v>
      </c>
      <c r="AR90" s="280">
        <v>0</v>
      </c>
      <c r="AS90" s="280">
        <v>0</v>
      </c>
      <c r="AT90" s="280">
        <v>0</v>
      </c>
      <c r="AU90" s="280">
        <v>0</v>
      </c>
      <c r="AV90" s="280">
        <v>0</v>
      </c>
      <c r="AW90" s="280">
        <v>0</v>
      </c>
      <c r="AX90" s="280">
        <v>0</v>
      </c>
      <c r="AY90" s="280">
        <v>0</v>
      </c>
      <c r="AZ90" s="280">
        <v>0</v>
      </c>
      <c r="BA90" s="280">
        <v>0</v>
      </c>
      <c r="BB90" s="280">
        <v>0</v>
      </c>
      <c r="BC90" s="280">
        <v>0</v>
      </c>
      <c r="BD90" s="280">
        <v>0</v>
      </c>
      <c r="BE90" s="280">
        <v>0</v>
      </c>
      <c r="BF90" s="280">
        <v>0</v>
      </c>
      <c r="BG90" s="280">
        <v>0</v>
      </c>
      <c r="BH90" s="280">
        <v>0</v>
      </c>
      <c r="BI90" s="280">
        <v>0</v>
      </c>
      <c r="BJ90" s="280">
        <v>0</v>
      </c>
      <c r="BK90" s="280">
        <v>0</v>
      </c>
      <c r="BL90" s="280">
        <v>0</v>
      </c>
      <c r="BM90" s="280">
        <v>0</v>
      </c>
      <c r="BN90" s="280">
        <v>0</v>
      </c>
      <c r="BO90" s="280">
        <v>0</v>
      </c>
      <c r="BP90" s="280">
        <v>0</v>
      </c>
      <c r="BQ90" s="280">
        <v>0</v>
      </c>
      <c r="BR90" s="280">
        <v>0</v>
      </c>
      <c r="BS90" s="280">
        <v>0</v>
      </c>
      <c r="BT90" s="280">
        <v>0</v>
      </c>
      <c r="BU90" s="280">
        <v>0</v>
      </c>
      <c r="BV90" s="280">
        <v>0</v>
      </c>
      <c r="BW90" s="280">
        <v>0</v>
      </c>
      <c r="BX90" s="280">
        <v>0</v>
      </c>
      <c r="BY90" s="280">
        <v>0</v>
      </c>
      <c r="BZ90" s="280">
        <v>0</v>
      </c>
      <c r="CA90" s="280">
        <v>0</v>
      </c>
      <c r="CB90" s="280">
        <v>0</v>
      </c>
      <c r="CC90" s="280">
        <v>0</v>
      </c>
      <c r="CD90" s="280">
        <v>0</v>
      </c>
      <c r="CE90" s="280">
        <v>0</v>
      </c>
      <c r="CF90" s="280">
        <v>0</v>
      </c>
      <c r="CG90" s="280">
        <v>0</v>
      </c>
      <c r="CH90" s="280">
        <v>0</v>
      </c>
      <c r="CI90" s="280">
        <v>0</v>
      </c>
      <c r="CJ90" s="280">
        <v>0</v>
      </c>
      <c r="CK90" s="280">
        <v>0</v>
      </c>
      <c r="CL90" s="280">
        <v>0</v>
      </c>
      <c r="CM90" s="280">
        <v>0</v>
      </c>
      <c r="CN90" s="280">
        <v>0</v>
      </c>
      <c r="CO90" s="280">
        <v>0</v>
      </c>
      <c r="CP90" s="280">
        <v>0</v>
      </c>
      <c r="CQ90" s="280">
        <v>0</v>
      </c>
      <c r="CR90" s="280">
        <v>0</v>
      </c>
      <c r="CS90" s="280">
        <v>0</v>
      </c>
      <c r="CT90" s="280">
        <v>0</v>
      </c>
      <c r="CU90" s="280">
        <v>0</v>
      </c>
      <c r="CV90" s="280">
        <v>0</v>
      </c>
      <c r="CW90" s="280">
        <v>0</v>
      </c>
      <c r="CX90" s="280">
        <v>0</v>
      </c>
      <c r="CY90" s="280">
        <v>0</v>
      </c>
      <c r="CZ90" s="280">
        <v>0</v>
      </c>
      <c r="DA90" s="280">
        <v>0</v>
      </c>
      <c r="DB90" s="280">
        <v>0</v>
      </c>
      <c r="DC90" s="280">
        <v>0</v>
      </c>
      <c r="DE90" s="71">
        <f t="shared" ref="DE90:DE116" si="47">COUNTBLANK(H90:DC90)</f>
        <v>0</v>
      </c>
      <c r="DF90" s="71">
        <f t="shared" si="40"/>
        <v>0</v>
      </c>
      <c r="DG90" s="261">
        <f t="shared" ref="DG90:DG110" si="48">IF(ISNUMBER(E90),E90*100,0)</f>
        <v>21</v>
      </c>
    </row>
    <row r="91" spans="1:112" ht="15" customHeight="1">
      <c r="A91" s="210">
        <v>79</v>
      </c>
      <c r="B91" s="262" t="str">
        <f>$B$89&amp;"2."</f>
        <v>G.2.</v>
      </c>
      <c r="C91" s="274" t="s">
        <v>213</v>
      </c>
      <c r="D91" s="263"/>
      <c r="E91" s="334">
        <v>0.21</v>
      </c>
      <c r="F91" s="292">
        <f>H91+NPV(FD,I91:INDEX(I91:DC91,PAL))</f>
        <v>0</v>
      </c>
      <c r="G91" s="279">
        <f>SUMIF($H$5:$DC$5,"&lt;="&amp;PAL,$H91:$DC91)</f>
        <v>0</v>
      </c>
      <c r="H91" s="280">
        <v>0</v>
      </c>
      <c r="I91" s="280">
        <v>0</v>
      </c>
      <c r="J91" s="280">
        <v>0</v>
      </c>
      <c r="K91" s="280">
        <v>0</v>
      </c>
      <c r="L91" s="280">
        <v>0</v>
      </c>
      <c r="M91" s="280">
        <v>0</v>
      </c>
      <c r="N91" s="280">
        <v>0</v>
      </c>
      <c r="O91" s="280">
        <v>0</v>
      </c>
      <c r="P91" s="280">
        <v>0</v>
      </c>
      <c r="Q91" s="280">
        <v>0</v>
      </c>
      <c r="R91" s="280">
        <v>0</v>
      </c>
      <c r="S91" s="280">
        <v>0</v>
      </c>
      <c r="T91" s="280">
        <v>0</v>
      </c>
      <c r="U91" s="280">
        <v>0</v>
      </c>
      <c r="V91" s="280">
        <v>0</v>
      </c>
      <c r="W91" s="280">
        <v>0</v>
      </c>
      <c r="X91" s="280">
        <v>0</v>
      </c>
      <c r="Y91" s="280">
        <v>0</v>
      </c>
      <c r="Z91" s="280">
        <v>0</v>
      </c>
      <c r="AA91" s="280">
        <v>0</v>
      </c>
      <c r="AB91" s="280">
        <v>0</v>
      </c>
      <c r="AC91" s="280">
        <v>0</v>
      </c>
      <c r="AD91" s="280">
        <v>0</v>
      </c>
      <c r="AE91" s="280">
        <v>0</v>
      </c>
      <c r="AF91" s="280">
        <v>0</v>
      </c>
      <c r="AG91" s="280">
        <v>0</v>
      </c>
      <c r="AH91" s="280">
        <v>0</v>
      </c>
      <c r="AI91" s="280">
        <v>0</v>
      </c>
      <c r="AJ91" s="280">
        <v>0</v>
      </c>
      <c r="AK91" s="280">
        <v>0</v>
      </c>
      <c r="AL91" s="280">
        <v>0</v>
      </c>
      <c r="AM91" s="280">
        <v>0</v>
      </c>
      <c r="AN91" s="280">
        <v>0</v>
      </c>
      <c r="AO91" s="280">
        <v>0</v>
      </c>
      <c r="AP91" s="280">
        <v>0</v>
      </c>
      <c r="AQ91" s="280">
        <v>0</v>
      </c>
      <c r="AR91" s="280">
        <v>0</v>
      </c>
      <c r="AS91" s="280">
        <v>0</v>
      </c>
      <c r="AT91" s="280">
        <v>0</v>
      </c>
      <c r="AU91" s="280">
        <v>0</v>
      </c>
      <c r="AV91" s="280">
        <v>0</v>
      </c>
      <c r="AW91" s="280">
        <v>0</v>
      </c>
      <c r="AX91" s="280">
        <v>0</v>
      </c>
      <c r="AY91" s="280">
        <v>0</v>
      </c>
      <c r="AZ91" s="280">
        <v>0</v>
      </c>
      <c r="BA91" s="280">
        <v>0</v>
      </c>
      <c r="BB91" s="280">
        <v>0</v>
      </c>
      <c r="BC91" s="280">
        <v>0</v>
      </c>
      <c r="BD91" s="280">
        <v>0</v>
      </c>
      <c r="BE91" s="280">
        <v>0</v>
      </c>
      <c r="BF91" s="280">
        <v>0</v>
      </c>
      <c r="BG91" s="280">
        <v>0</v>
      </c>
      <c r="BH91" s="280">
        <v>0</v>
      </c>
      <c r="BI91" s="280">
        <v>0</v>
      </c>
      <c r="BJ91" s="280">
        <v>0</v>
      </c>
      <c r="BK91" s="280">
        <v>0</v>
      </c>
      <c r="BL91" s="280">
        <v>0</v>
      </c>
      <c r="BM91" s="280">
        <v>0</v>
      </c>
      <c r="BN91" s="280">
        <v>0</v>
      </c>
      <c r="BO91" s="280">
        <v>0</v>
      </c>
      <c r="BP91" s="280">
        <v>0</v>
      </c>
      <c r="BQ91" s="280">
        <v>0</v>
      </c>
      <c r="BR91" s="280">
        <v>0</v>
      </c>
      <c r="BS91" s="280">
        <v>0</v>
      </c>
      <c r="BT91" s="280">
        <v>0</v>
      </c>
      <c r="BU91" s="280">
        <v>0</v>
      </c>
      <c r="BV91" s="280">
        <v>0</v>
      </c>
      <c r="BW91" s="280">
        <v>0</v>
      </c>
      <c r="BX91" s="280">
        <v>0</v>
      </c>
      <c r="BY91" s="280">
        <v>0</v>
      </c>
      <c r="BZ91" s="280">
        <v>0</v>
      </c>
      <c r="CA91" s="280">
        <v>0</v>
      </c>
      <c r="CB91" s="280">
        <v>0</v>
      </c>
      <c r="CC91" s="280">
        <v>0</v>
      </c>
      <c r="CD91" s="280">
        <v>0</v>
      </c>
      <c r="CE91" s="280">
        <v>0</v>
      </c>
      <c r="CF91" s="280">
        <v>0</v>
      </c>
      <c r="CG91" s="280">
        <v>0</v>
      </c>
      <c r="CH91" s="280">
        <v>0</v>
      </c>
      <c r="CI91" s="280">
        <v>0</v>
      </c>
      <c r="CJ91" s="280">
        <v>0</v>
      </c>
      <c r="CK91" s="280">
        <v>0</v>
      </c>
      <c r="CL91" s="280">
        <v>0</v>
      </c>
      <c r="CM91" s="280">
        <v>0</v>
      </c>
      <c r="CN91" s="280">
        <v>0</v>
      </c>
      <c r="CO91" s="280">
        <v>0</v>
      </c>
      <c r="CP91" s="280">
        <v>0</v>
      </c>
      <c r="CQ91" s="280">
        <v>0</v>
      </c>
      <c r="CR91" s="280">
        <v>0</v>
      </c>
      <c r="CS91" s="280">
        <v>0</v>
      </c>
      <c r="CT91" s="280">
        <v>0</v>
      </c>
      <c r="CU91" s="280">
        <v>0</v>
      </c>
      <c r="CV91" s="280">
        <v>0</v>
      </c>
      <c r="CW91" s="280">
        <v>0</v>
      </c>
      <c r="CX91" s="280">
        <v>0</v>
      </c>
      <c r="CY91" s="280">
        <v>0</v>
      </c>
      <c r="CZ91" s="280">
        <v>0</v>
      </c>
      <c r="DA91" s="280">
        <v>0</v>
      </c>
      <c r="DB91" s="280">
        <v>0</v>
      </c>
      <c r="DC91" s="280">
        <v>0</v>
      </c>
      <c r="DE91" s="71">
        <f t="shared" si="47"/>
        <v>0</v>
      </c>
      <c r="DF91" s="71">
        <f t="shared" si="40"/>
        <v>0</v>
      </c>
      <c r="DG91" s="261">
        <f t="shared" si="48"/>
        <v>21</v>
      </c>
    </row>
    <row r="92" spans="1:112" ht="15" customHeight="1">
      <c r="A92" s="210">
        <v>80</v>
      </c>
      <c r="B92" s="262" t="str">
        <f>$B$89&amp;"3."</f>
        <v>G.3.</v>
      </c>
      <c r="C92" s="274" t="s">
        <v>215</v>
      </c>
      <c r="D92" s="263"/>
      <c r="E92" s="334">
        <v>0.21</v>
      </c>
      <c r="F92" s="292">
        <f>H92+NPV(FD,I92:INDEX(I92:DC92,PAL))</f>
        <v>0</v>
      </c>
      <c r="G92" s="279">
        <f>SUMIF($H$5:$DC$5,"&lt;="&amp;PAL,$H92:$DC92)</f>
        <v>0</v>
      </c>
      <c r="H92" s="280">
        <v>0</v>
      </c>
      <c r="I92" s="280">
        <v>0</v>
      </c>
      <c r="J92" s="280">
        <v>0</v>
      </c>
      <c r="K92" s="280">
        <v>0</v>
      </c>
      <c r="L92" s="280">
        <v>0</v>
      </c>
      <c r="M92" s="280">
        <v>0</v>
      </c>
      <c r="N92" s="280">
        <v>0</v>
      </c>
      <c r="O92" s="280">
        <v>0</v>
      </c>
      <c r="P92" s="280">
        <v>0</v>
      </c>
      <c r="Q92" s="280">
        <v>0</v>
      </c>
      <c r="R92" s="280">
        <v>0</v>
      </c>
      <c r="S92" s="280">
        <v>0</v>
      </c>
      <c r="T92" s="280">
        <v>0</v>
      </c>
      <c r="U92" s="280">
        <v>0</v>
      </c>
      <c r="V92" s="280">
        <v>0</v>
      </c>
      <c r="W92" s="280">
        <v>0</v>
      </c>
      <c r="X92" s="280">
        <v>0</v>
      </c>
      <c r="Y92" s="280">
        <v>0</v>
      </c>
      <c r="Z92" s="280">
        <v>0</v>
      </c>
      <c r="AA92" s="280">
        <v>0</v>
      </c>
      <c r="AB92" s="280">
        <v>0</v>
      </c>
      <c r="AC92" s="280">
        <v>0</v>
      </c>
      <c r="AD92" s="280">
        <v>0</v>
      </c>
      <c r="AE92" s="280">
        <v>0</v>
      </c>
      <c r="AF92" s="280">
        <v>0</v>
      </c>
      <c r="AG92" s="280">
        <v>0</v>
      </c>
      <c r="AH92" s="280">
        <v>0</v>
      </c>
      <c r="AI92" s="280">
        <v>0</v>
      </c>
      <c r="AJ92" s="280">
        <v>0</v>
      </c>
      <c r="AK92" s="280">
        <v>0</v>
      </c>
      <c r="AL92" s="280">
        <v>0</v>
      </c>
      <c r="AM92" s="280">
        <v>0</v>
      </c>
      <c r="AN92" s="280">
        <v>0</v>
      </c>
      <c r="AO92" s="280">
        <v>0</v>
      </c>
      <c r="AP92" s="280">
        <v>0</v>
      </c>
      <c r="AQ92" s="280">
        <v>0</v>
      </c>
      <c r="AR92" s="280">
        <v>0</v>
      </c>
      <c r="AS92" s="280">
        <v>0</v>
      </c>
      <c r="AT92" s="280">
        <v>0</v>
      </c>
      <c r="AU92" s="280">
        <v>0</v>
      </c>
      <c r="AV92" s="280">
        <v>0</v>
      </c>
      <c r="AW92" s="280">
        <v>0</v>
      </c>
      <c r="AX92" s="280">
        <v>0</v>
      </c>
      <c r="AY92" s="280">
        <v>0</v>
      </c>
      <c r="AZ92" s="280">
        <v>0</v>
      </c>
      <c r="BA92" s="280">
        <v>0</v>
      </c>
      <c r="BB92" s="280">
        <v>0</v>
      </c>
      <c r="BC92" s="280">
        <v>0</v>
      </c>
      <c r="BD92" s="280">
        <v>0</v>
      </c>
      <c r="BE92" s="280">
        <v>0</v>
      </c>
      <c r="BF92" s="280">
        <v>0</v>
      </c>
      <c r="BG92" s="280">
        <v>0</v>
      </c>
      <c r="BH92" s="280">
        <v>0</v>
      </c>
      <c r="BI92" s="280">
        <v>0</v>
      </c>
      <c r="BJ92" s="280">
        <v>0</v>
      </c>
      <c r="BK92" s="280">
        <v>0</v>
      </c>
      <c r="BL92" s="280">
        <v>0</v>
      </c>
      <c r="BM92" s="280">
        <v>0</v>
      </c>
      <c r="BN92" s="280">
        <v>0</v>
      </c>
      <c r="BO92" s="280">
        <v>0</v>
      </c>
      <c r="BP92" s="280">
        <v>0</v>
      </c>
      <c r="BQ92" s="280">
        <v>0</v>
      </c>
      <c r="BR92" s="280">
        <v>0</v>
      </c>
      <c r="BS92" s="280">
        <v>0</v>
      </c>
      <c r="BT92" s="280">
        <v>0</v>
      </c>
      <c r="BU92" s="280">
        <v>0</v>
      </c>
      <c r="BV92" s="280">
        <v>0</v>
      </c>
      <c r="BW92" s="280">
        <v>0</v>
      </c>
      <c r="BX92" s="280">
        <v>0</v>
      </c>
      <c r="BY92" s="280">
        <v>0</v>
      </c>
      <c r="BZ92" s="280">
        <v>0</v>
      </c>
      <c r="CA92" s="280">
        <v>0</v>
      </c>
      <c r="CB92" s="280">
        <v>0</v>
      </c>
      <c r="CC92" s="280">
        <v>0</v>
      </c>
      <c r="CD92" s="280">
        <v>0</v>
      </c>
      <c r="CE92" s="280">
        <v>0</v>
      </c>
      <c r="CF92" s="280">
        <v>0</v>
      </c>
      <c r="CG92" s="280">
        <v>0</v>
      </c>
      <c r="CH92" s="280">
        <v>0</v>
      </c>
      <c r="CI92" s="280">
        <v>0</v>
      </c>
      <c r="CJ92" s="280">
        <v>0</v>
      </c>
      <c r="CK92" s="280">
        <v>0</v>
      </c>
      <c r="CL92" s="280">
        <v>0</v>
      </c>
      <c r="CM92" s="280">
        <v>0</v>
      </c>
      <c r="CN92" s="280">
        <v>0</v>
      </c>
      <c r="CO92" s="280">
        <v>0</v>
      </c>
      <c r="CP92" s="280">
        <v>0</v>
      </c>
      <c r="CQ92" s="280">
        <v>0</v>
      </c>
      <c r="CR92" s="280">
        <v>0</v>
      </c>
      <c r="CS92" s="280">
        <v>0</v>
      </c>
      <c r="CT92" s="280">
        <v>0</v>
      </c>
      <c r="CU92" s="280">
        <v>0</v>
      </c>
      <c r="CV92" s="280">
        <v>0</v>
      </c>
      <c r="CW92" s="280">
        <v>0</v>
      </c>
      <c r="CX92" s="280">
        <v>0</v>
      </c>
      <c r="CY92" s="280">
        <v>0</v>
      </c>
      <c r="CZ92" s="280">
        <v>0</v>
      </c>
      <c r="DA92" s="280">
        <v>0</v>
      </c>
      <c r="DB92" s="280">
        <v>0</v>
      </c>
      <c r="DC92" s="280">
        <v>0</v>
      </c>
      <c r="DE92" s="71">
        <f t="shared" si="47"/>
        <v>0</v>
      </c>
      <c r="DF92" s="71">
        <f t="shared" si="40"/>
        <v>0</v>
      </c>
      <c r="DG92" s="261">
        <f t="shared" si="48"/>
        <v>21</v>
      </c>
    </row>
    <row r="93" spans="1:112" ht="15" customHeight="1">
      <c r="A93" s="210">
        <v>81</v>
      </c>
      <c r="B93" s="262" t="str">
        <f>$B$89&amp;"4."</f>
        <v>G.4.</v>
      </c>
      <c r="C93" s="274" t="s">
        <v>217</v>
      </c>
      <c r="D93" s="263"/>
      <c r="E93" s="334">
        <v>0.21</v>
      </c>
      <c r="F93" s="292">
        <f>H93+NPV(FD,I93:INDEX(I93:DC93,PAL))</f>
        <v>0</v>
      </c>
      <c r="G93" s="279">
        <f>SUMIF($H$5:$DC$5,"&lt;="&amp;PAL,$H93:$DC93)</f>
        <v>0</v>
      </c>
      <c r="H93" s="280">
        <v>0</v>
      </c>
      <c r="I93" s="280">
        <v>0</v>
      </c>
      <c r="J93" s="280">
        <v>0</v>
      </c>
      <c r="K93" s="280">
        <v>0</v>
      </c>
      <c r="L93" s="280">
        <v>0</v>
      </c>
      <c r="M93" s="280">
        <v>0</v>
      </c>
      <c r="N93" s="280">
        <v>0</v>
      </c>
      <c r="O93" s="280">
        <v>0</v>
      </c>
      <c r="P93" s="280">
        <v>0</v>
      </c>
      <c r="Q93" s="280">
        <v>0</v>
      </c>
      <c r="R93" s="280">
        <v>0</v>
      </c>
      <c r="S93" s="280">
        <v>0</v>
      </c>
      <c r="T93" s="280">
        <v>0</v>
      </c>
      <c r="U93" s="280">
        <v>0</v>
      </c>
      <c r="V93" s="280">
        <v>0</v>
      </c>
      <c r="W93" s="280">
        <v>0</v>
      </c>
      <c r="X93" s="280">
        <v>0</v>
      </c>
      <c r="Y93" s="280">
        <v>0</v>
      </c>
      <c r="Z93" s="280">
        <v>0</v>
      </c>
      <c r="AA93" s="280">
        <v>0</v>
      </c>
      <c r="AB93" s="280">
        <v>0</v>
      </c>
      <c r="AC93" s="280">
        <v>0</v>
      </c>
      <c r="AD93" s="280">
        <v>0</v>
      </c>
      <c r="AE93" s="280">
        <v>0</v>
      </c>
      <c r="AF93" s="280">
        <v>0</v>
      </c>
      <c r="AG93" s="280">
        <v>0</v>
      </c>
      <c r="AH93" s="280">
        <v>0</v>
      </c>
      <c r="AI93" s="280">
        <v>0</v>
      </c>
      <c r="AJ93" s="280">
        <v>0</v>
      </c>
      <c r="AK93" s="280">
        <v>0</v>
      </c>
      <c r="AL93" s="280">
        <v>0</v>
      </c>
      <c r="AM93" s="280">
        <v>0</v>
      </c>
      <c r="AN93" s="280">
        <v>0</v>
      </c>
      <c r="AO93" s="280">
        <v>0</v>
      </c>
      <c r="AP93" s="280">
        <v>0</v>
      </c>
      <c r="AQ93" s="280">
        <v>0</v>
      </c>
      <c r="AR93" s="280">
        <v>0</v>
      </c>
      <c r="AS93" s="280">
        <v>0</v>
      </c>
      <c r="AT93" s="280">
        <v>0</v>
      </c>
      <c r="AU93" s="280">
        <v>0</v>
      </c>
      <c r="AV93" s="280">
        <v>0</v>
      </c>
      <c r="AW93" s="280">
        <v>0</v>
      </c>
      <c r="AX93" s="280">
        <v>0</v>
      </c>
      <c r="AY93" s="280">
        <v>0</v>
      </c>
      <c r="AZ93" s="280">
        <v>0</v>
      </c>
      <c r="BA93" s="280">
        <v>0</v>
      </c>
      <c r="BB93" s="280">
        <v>0</v>
      </c>
      <c r="BC93" s="280">
        <v>0</v>
      </c>
      <c r="BD93" s="280">
        <v>0</v>
      </c>
      <c r="BE93" s="280">
        <v>0</v>
      </c>
      <c r="BF93" s="280">
        <v>0</v>
      </c>
      <c r="BG93" s="280">
        <v>0</v>
      </c>
      <c r="BH93" s="280">
        <v>0</v>
      </c>
      <c r="BI93" s="280">
        <v>0</v>
      </c>
      <c r="BJ93" s="280">
        <v>0</v>
      </c>
      <c r="BK93" s="280">
        <v>0</v>
      </c>
      <c r="BL93" s="280">
        <v>0</v>
      </c>
      <c r="BM93" s="280">
        <v>0</v>
      </c>
      <c r="BN93" s="280">
        <v>0</v>
      </c>
      <c r="BO93" s="280">
        <v>0</v>
      </c>
      <c r="BP93" s="280">
        <v>0</v>
      </c>
      <c r="BQ93" s="280">
        <v>0</v>
      </c>
      <c r="BR93" s="280">
        <v>0</v>
      </c>
      <c r="BS93" s="280">
        <v>0</v>
      </c>
      <c r="BT93" s="280">
        <v>0</v>
      </c>
      <c r="BU93" s="280">
        <v>0</v>
      </c>
      <c r="BV93" s="280">
        <v>0</v>
      </c>
      <c r="BW93" s="280">
        <v>0</v>
      </c>
      <c r="BX93" s="280">
        <v>0</v>
      </c>
      <c r="BY93" s="280">
        <v>0</v>
      </c>
      <c r="BZ93" s="280">
        <v>0</v>
      </c>
      <c r="CA93" s="280">
        <v>0</v>
      </c>
      <c r="CB93" s="280">
        <v>0</v>
      </c>
      <c r="CC93" s="280">
        <v>0</v>
      </c>
      <c r="CD93" s="280">
        <v>0</v>
      </c>
      <c r="CE93" s="280">
        <v>0</v>
      </c>
      <c r="CF93" s="280">
        <v>0</v>
      </c>
      <c r="CG93" s="280">
        <v>0</v>
      </c>
      <c r="CH93" s="280">
        <v>0</v>
      </c>
      <c r="CI93" s="280">
        <v>0</v>
      </c>
      <c r="CJ93" s="280">
        <v>0</v>
      </c>
      <c r="CK93" s="280">
        <v>0</v>
      </c>
      <c r="CL93" s="280">
        <v>0</v>
      </c>
      <c r="CM93" s="280">
        <v>0</v>
      </c>
      <c r="CN93" s="280">
        <v>0</v>
      </c>
      <c r="CO93" s="280">
        <v>0</v>
      </c>
      <c r="CP93" s="280">
        <v>0</v>
      </c>
      <c r="CQ93" s="280">
        <v>0</v>
      </c>
      <c r="CR93" s="280">
        <v>0</v>
      </c>
      <c r="CS93" s="280">
        <v>0</v>
      </c>
      <c r="CT93" s="280">
        <v>0</v>
      </c>
      <c r="CU93" s="280">
        <v>0</v>
      </c>
      <c r="CV93" s="280">
        <v>0</v>
      </c>
      <c r="CW93" s="280">
        <v>0</v>
      </c>
      <c r="CX93" s="280">
        <v>0</v>
      </c>
      <c r="CY93" s="280">
        <v>0</v>
      </c>
      <c r="CZ93" s="280">
        <v>0</v>
      </c>
      <c r="DA93" s="280">
        <v>0</v>
      </c>
      <c r="DB93" s="280">
        <v>0</v>
      </c>
      <c r="DC93" s="280">
        <v>0</v>
      </c>
      <c r="DE93" s="71">
        <f t="shared" si="47"/>
        <v>0</v>
      </c>
      <c r="DF93" s="71">
        <f t="shared" si="40"/>
        <v>0</v>
      </c>
      <c r="DG93" s="261">
        <f t="shared" si="48"/>
        <v>21</v>
      </c>
    </row>
    <row r="94" spans="1:112" ht="15" customHeight="1">
      <c r="A94" s="210">
        <v>82</v>
      </c>
      <c r="B94" s="262" t="str">
        <f>$B$89&amp;"5."</f>
        <v>G.5.</v>
      </c>
      <c r="C94" s="274" t="s">
        <v>219</v>
      </c>
      <c r="D94" s="263"/>
      <c r="E94" s="334">
        <v>0.21</v>
      </c>
      <c r="F94" s="292">
        <f>H94+NPV(FD,I94:INDEX(I94:DC94,PAL))</f>
        <v>0</v>
      </c>
      <c r="G94" s="279">
        <f>SUMIF($H$5:$DC$5,"&lt;="&amp;PAL,$H94:$DC94)</f>
        <v>0</v>
      </c>
      <c r="H94" s="280">
        <v>0</v>
      </c>
      <c r="I94" s="280">
        <v>0</v>
      </c>
      <c r="J94" s="280">
        <v>0</v>
      </c>
      <c r="K94" s="280">
        <v>0</v>
      </c>
      <c r="L94" s="280">
        <v>0</v>
      </c>
      <c r="M94" s="280">
        <v>0</v>
      </c>
      <c r="N94" s="280">
        <v>0</v>
      </c>
      <c r="O94" s="280">
        <v>0</v>
      </c>
      <c r="P94" s="280">
        <v>0</v>
      </c>
      <c r="Q94" s="280">
        <v>0</v>
      </c>
      <c r="R94" s="280">
        <v>0</v>
      </c>
      <c r="S94" s="280">
        <v>0</v>
      </c>
      <c r="T94" s="280">
        <v>0</v>
      </c>
      <c r="U94" s="280">
        <v>0</v>
      </c>
      <c r="V94" s="280">
        <v>0</v>
      </c>
      <c r="W94" s="280">
        <v>0</v>
      </c>
      <c r="X94" s="280">
        <v>0</v>
      </c>
      <c r="Y94" s="280">
        <v>0</v>
      </c>
      <c r="Z94" s="280">
        <v>0</v>
      </c>
      <c r="AA94" s="280">
        <v>0</v>
      </c>
      <c r="AB94" s="280">
        <v>0</v>
      </c>
      <c r="AC94" s="280">
        <v>0</v>
      </c>
      <c r="AD94" s="280">
        <v>0</v>
      </c>
      <c r="AE94" s="280">
        <v>0</v>
      </c>
      <c r="AF94" s="280">
        <v>0</v>
      </c>
      <c r="AG94" s="280">
        <v>0</v>
      </c>
      <c r="AH94" s="280">
        <v>0</v>
      </c>
      <c r="AI94" s="280">
        <v>0</v>
      </c>
      <c r="AJ94" s="280">
        <v>0</v>
      </c>
      <c r="AK94" s="280">
        <v>0</v>
      </c>
      <c r="AL94" s="280">
        <v>0</v>
      </c>
      <c r="AM94" s="280">
        <v>0</v>
      </c>
      <c r="AN94" s="280">
        <v>0</v>
      </c>
      <c r="AO94" s="280">
        <v>0</v>
      </c>
      <c r="AP94" s="280">
        <v>0</v>
      </c>
      <c r="AQ94" s="280">
        <v>0</v>
      </c>
      <c r="AR94" s="280">
        <v>0</v>
      </c>
      <c r="AS94" s="280">
        <v>0</v>
      </c>
      <c r="AT94" s="280">
        <v>0</v>
      </c>
      <c r="AU94" s="280">
        <v>0</v>
      </c>
      <c r="AV94" s="280">
        <v>0</v>
      </c>
      <c r="AW94" s="280">
        <v>0</v>
      </c>
      <c r="AX94" s="280">
        <v>0</v>
      </c>
      <c r="AY94" s="280">
        <v>0</v>
      </c>
      <c r="AZ94" s="280">
        <v>0</v>
      </c>
      <c r="BA94" s="280">
        <v>0</v>
      </c>
      <c r="BB94" s="280">
        <v>0</v>
      </c>
      <c r="BC94" s="280">
        <v>0</v>
      </c>
      <c r="BD94" s="280">
        <v>0</v>
      </c>
      <c r="BE94" s="280">
        <v>0</v>
      </c>
      <c r="BF94" s="280">
        <v>0</v>
      </c>
      <c r="BG94" s="280">
        <v>0</v>
      </c>
      <c r="BH94" s="280">
        <v>0</v>
      </c>
      <c r="BI94" s="280">
        <v>0</v>
      </c>
      <c r="BJ94" s="280">
        <v>0</v>
      </c>
      <c r="BK94" s="280">
        <v>0</v>
      </c>
      <c r="BL94" s="280">
        <v>0</v>
      </c>
      <c r="BM94" s="280">
        <v>0</v>
      </c>
      <c r="BN94" s="280">
        <v>0</v>
      </c>
      <c r="BO94" s="280">
        <v>0</v>
      </c>
      <c r="BP94" s="280">
        <v>0</v>
      </c>
      <c r="BQ94" s="280">
        <v>0</v>
      </c>
      <c r="BR94" s="280">
        <v>0</v>
      </c>
      <c r="BS94" s="280">
        <v>0</v>
      </c>
      <c r="BT94" s="280">
        <v>0</v>
      </c>
      <c r="BU94" s="280">
        <v>0</v>
      </c>
      <c r="BV94" s="280">
        <v>0</v>
      </c>
      <c r="BW94" s="280">
        <v>0</v>
      </c>
      <c r="BX94" s="280">
        <v>0</v>
      </c>
      <c r="BY94" s="280">
        <v>0</v>
      </c>
      <c r="BZ94" s="280">
        <v>0</v>
      </c>
      <c r="CA94" s="280">
        <v>0</v>
      </c>
      <c r="CB94" s="280">
        <v>0</v>
      </c>
      <c r="CC94" s="280">
        <v>0</v>
      </c>
      <c r="CD94" s="280">
        <v>0</v>
      </c>
      <c r="CE94" s="280">
        <v>0</v>
      </c>
      <c r="CF94" s="280">
        <v>0</v>
      </c>
      <c r="CG94" s="280">
        <v>0</v>
      </c>
      <c r="CH94" s="280">
        <v>0</v>
      </c>
      <c r="CI94" s="280">
        <v>0</v>
      </c>
      <c r="CJ94" s="280">
        <v>0</v>
      </c>
      <c r="CK94" s="280">
        <v>0</v>
      </c>
      <c r="CL94" s="280">
        <v>0</v>
      </c>
      <c r="CM94" s="280">
        <v>0</v>
      </c>
      <c r="CN94" s="280">
        <v>0</v>
      </c>
      <c r="CO94" s="280">
        <v>0</v>
      </c>
      <c r="CP94" s="280">
        <v>0</v>
      </c>
      <c r="CQ94" s="280">
        <v>0</v>
      </c>
      <c r="CR94" s="280">
        <v>0</v>
      </c>
      <c r="CS94" s="280">
        <v>0</v>
      </c>
      <c r="CT94" s="280">
        <v>0</v>
      </c>
      <c r="CU94" s="280">
        <v>0</v>
      </c>
      <c r="CV94" s="280">
        <v>0</v>
      </c>
      <c r="CW94" s="280">
        <v>0</v>
      </c>
      <c r="CX94" s="280">
        <v>0</v>
      </c>
      <c r="CY94" s="280">
        <v>0</v>
      </c>
      <c r="CZ94" s="280">
        <v>0</v>
      </c>
      <c r="DA94" s="280">
        <v>0</v>
      </c>
      <c r="DB94" s="280">
        <v>0</v>
      </c>
      <c r="DC94" s="280">
        <v>0</v>
      </c>
      <c r="DE94" s="71">
        <f t="shared" si="47"/>
        <v>0</v>
      </c>
      <c r="DF94" s="71">
        <f t="shared" si="40"/>
        <v>0</v>
      </c>
      <c r="DG94" s="261">
        <f t="shared" si="48"/>
        <v>21</v>
      </c>
    </row>
    <row r="95" spans="1:112" ht="15" customHeight="1">
      <c r="A95" s="210">
        <v>83</v>
      </c>
      <c r="B95" s="262" t="str">
        <f>$B$89&amp;"6."</f>
        <v>G.6.</v>
      </c>
      <c r="C95" s="274" t="s">
        <v>212</v>
      </c>
      <c r="D95" s="263"/>
      <c r="E95" s="334">
        <v>0.21</v>
      </c>
      <c r="F95" s="292">
        <f>H95+NPV(FD,I95:INDEX(I95:DC95,PAL))</f>
        <v>0</v>
      </c>
      <c r="G95" s="279">
        <f>SUMIF($H$5:$DC$5,"&lt;="&amp;PAL,$H95:$DC95)</f>
        <v>0</v>
      </c>
      <c r="H95" s="280">
        <v>0</v>
      </c>
      <c r="I95" s="280">
        <v>0</v>
      </c>
      <c r="J95" s="280">
        <v>0</v>
      </c>
      <c r="K95" s="280">
        <v>0</v>
      </c>
      <c r="L95" s="280">
        <v>0</v>
      </c>
      <c r="M95" s="280">
        <v>0</v>
      </c>
      <c r="N95" s="280">
        <v>0</v>
      </c>
      <c r="O95" s="280">
        <v>0</v>
      </c>
      <c r="P95" s="280">
        <v>0</v>
      </c>
      <c r="Q95" s="280">
        <v>0</v>
      </c>
      <c r="R95" s="280">
        <v>0</v>
      </c>
      <c r="S95" s="280">
        <v>0</v>
      </c>
      <c r="T95" s="280">
        <v>0</v>
      </c>
      <c r="U95" s="280">
        <v>0</v>
      </c>
      <c r="V95" s="280">
        <v>0</v>
      </c>
      <c r="W95" s="280">
        <v>0</v>
      </c>
      <c r="X95" s="280">
        <v>0</v>
      </c>
      <c r="Y95" s="280">
        <v>0</v>
      </c>
      <c r="Z95" s="280">
        <v>0</v>
      </c>
      <c r="AA95" s="280">
        <v>0</v>
      </c>
      <c r="AB95" s="280">
        <v>0</v>
      </c>
      <c r="AC95" s="280">
        <v>0</v>
      </c>
      <c r="AD95" s="280">
        <v>0</v>
      </c>
      <c r="AE95" s="280">
        <v>0</v>
      </c>
      <c r="AF95" s="280">
        <v>0</v>
      </c>
      <c r="AG95" s="280">
        <v>0</v>
      </c>
      <c r="AH95" s="280">
        <v>0</v>
      </c>
      <c r="AI95" s="280">
        <v>0</v>
      </c>
      <c r="AJ95" s="280">
        <v>0</v>
      </c>
      <c r="AK95" s="280">
        <v>0</v>
      </c>
      <c r="AL95" s="280">
        <v>0</v>
      </c>
      <c r="AM95" s="280">
        <v>0</v>
      </c>
      <c r="AN95" s="280">
        <v>0</v>
      </c>
      <c r="AO95" s="280">
        <v>0</v>
      </c>
      <c r="AP95" s="280">
        <v>0</v>
      </c>
      <c r="AQ95" s="280">
        <v>0</v>
      </c>
      <c r="AR95" s="280">
        <v>0</v>
      </c>
      <c r="AS95" s="280">
        <v>0</v>
      </c>
      <c r="AT95" s="280">
        <v>0</v>
      </c>
      <c r="AU95" s="280">
        <v>0</v>
      </c>
      <c r="AV95" s="280">
        <v>0</v>
      </c>
      <c r="AW95" s="280">
        <v>0</v>
      </c>
      <c r="AX95" s="280">
        <v>0</v>
      </c>
      <c r="AY95" s="280">
        <v>0</v>
      </c>
      <c r="AZ95" s="280">
        <v>0</v>
      </c>
      <c r="BA95" s="280">
        <v>0</v>
      </c>
      <c r="BB95" s="280">
        <v>0</v>
      </c>
      <c r="BC95" s="280">
        <v>0</v>
      </c>
      <c r="BD95" s="280">
        <v>0</v>
      </c>
      <c r="BE95" s="280">
        <v>0</v>
      </c>
      <c r="BF95" s="280">
        <v>0</v>
      </c>
      <c r="BG95" s="280">
        <v>0</v>
      </c>
      <c r="BH95" s="280">
        <v>0</v>
      </c>
      <c r="BI95" s="280">
        <v>0</v>
      </c>
      <c r="BJ95" s="280">
        <v>0</v>
      </c>
      <c r="BK95" s="280">
        <v>0</v>
      </c>
      <c r="BL95" s="280">
        <v>0</v>
      </c>
      <c r="BM95" s="280">
        <v>0</v>
      </c>
      <c r="BN95" s="280">
        <v>0</v>
      </c>
      <c r="BO95" s="280">
        <v>0</v>
      </c>
      <c r="BP95" s="280">
        <v>0</v>
      </c>
      <c r="BQ95" s="280">
        <v>0</v>
      </c>
      <c r="BR95" s="280">
        <v>0</v>
      </c>
      <c r="BS95" s="280">
        <v>0</v>
      </c>
      <c r="BT95" s="280">
        <v>0</v>
      </c>
      <c r="BU95" s="280">
        <v>0</v>
      </c>
      <c r="BV95" s="280">
        <v>0</v>
      </c>
      <c r="BW95" s="280">
        <v>0</v>
      </c>
      <c r="BX95" s="280">
        <v>0</v>
      </c>
      <c r="BY95" s="280">
        <v>0</v>
      </c>
      <c r="BZ95" s="280">
        <v>0</v>
      </c>
      <c r="CA95" s="280">
        <v>0</v>
      </c>
      <c r="CB95" s="280">
        <v>0</v>
      </c>
      <c r="CC95" s="280">
        <v>0</v>
      </c>
      <c r="CD95" s="280">
        <v>0</v>
      </c>
      <c r="CE95" s="280">
        <v>0</v>
      </c>
      <c r="CF95" s="280">
        <v>0</v>
      </c>
      <c r="CG95" s="280">
        <v>0</v>
      </c>
      <c r="CH95" s="280">
        <v>0</v>
      </c>
      <c r="CI95" s="280">
        <v>0</v>
      </c>
      <c r="CJ95" s="280">
        <v>0</v>
      </c>
      <c r="CK95" s="280">
        <v>0</v>
      </c>
      <c r="CL95" s="280">
        <v>0</v>
      </c>
      <c r="CM95" s="280">
        <v>0</v>
      </c>
      <c r="CN95" s="280">
        <v>0</v>
      </c>
      <c r="CO95" s="280">
        <v>0</v>
      </c>
      <c r="CP95" s="280">
        <v>0</v>
      </c>
      <c r="CQ95" s="280">
        <v>0</v>
      </c>
      <c r="CR95" s="280">
        <v>0</v>
      </c>
      <c r="CS95" s="280">
        <v>0</v>
      </c>
      <c r="CT95" s="280">
        <v>0</v>
      </c>
      <c r="CU95" s="280">
        <v>0</v>
      </c>
      <c r="CV95" s="280">
        <v>0</v>
      </c>
      <c r="CW95" s="280">
        <v>0</v>
      </c>
      <c r="CX95" s="280">
        <v>0</v>
      </c>
      <c r="CY95" s="280">
        <v>0</v>
      </c>
      <c r="CZ95" s="280">
        <v>0</v>
      </c>
      <c r="DA95" s="280">
        <v>0</v>
      </c>
      <c r="DB95" s="280">
        <v>0</v>
      </c>
      <c r="DC95" s="280">
        <v>0</v>
      </c>
      <c r="DE95" s="71">
        <f t="shared" si="47"/>
        <v>0</v>
      </c>
      <c r="DF95" s="71">
        <f t="shared" si="40"/>
        <v>0</v>
      </c>
      <c r="DG95" s="261">
        <f t="shared" si="48"/>
        <v>21</v>
      </c>
    </row>
    <row r="96" spans="1:112" ht="15" customHeight="1">
      <c r="A96" s="210">
        <v>84</v>
      </c>
      <c r="B96" s="262" t="str">
        <f>$B$89&amp;"7."</f>
        <v>G.7.</v>
      </c>
      <c r="C96" s="274" t="s">
        <v>214</v>
      </c>
      <c r="D96" s="263"/>
      <c r="E96" s="334">
        <v>0.21</v>
      </c>
      <c r="F96" s="292">
        <f>H96+NPV(FD,I96:INDEX(I96:DC96,PAL))</f>
        <v>0</v>
      </c>
      <c r="G96" s="279">
        <f>SUMIF($H$5:$DC$5,"&lt;="&amp;PAL,$H96:$DC96)</f>
        <v>0</v>
      </c>
      <c r="H96" s="280">
        <v>0</v>
      </c>
      <c r="I96" s="280">
        <v>0</v>
      </c>
      <c r="J96" s="280">
        <v>0</v>
      </c>
      <c r="K96" s="280">
        <v>0</v>
      </c>
      <c r="L96" s="280">
        <v>0</v>
      </c>
      <c r="M96" s="280">
        <v>0</v>
      </c>
      <c r="N96" s="280">
        <v>0</v>
      </c>
      <c r="O96" s="280">
        <v>0</v>
      </c>
      <c r="P96" s="280">
        <v>0</v>
      </c>
      <c r="Q96" s="280">
        <v>0</v>
      </c>
      <c r="R96" s="280">
        <v>0</v>
      </c>
      <c r="S96" s="280">
        <v>0</v>
      </c>
      <c r="T96" s="280">
        <v>0</v>
      </c>
      <c r="U96" s="280">
        <v>0</v>
      </c>
      <c r="V96" s="280">
        <v>0</v>
      </c>
      <c r="W96" s="280">
        <v>0</v>
      </c>
      <c r="X96" s="280">
        <v>0</v>
      </c>
      <c r="Y96" s="280">
        <v>0</v>
      </c>
      <c r="Z96" s="280">
        <v>0</v>
      </c>
      <c r="AA96" s="280">
        <v>0</v>
      </c>
      <c r="AB96" s="280">
        <v>0</v>
      </c>
      <c r="AC96" s="280">
        <v>0</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c r="AU96" s="280">
        <v>0</v>
      </c>
      <c r="AV96" s="280">
        <v>0</v>
      </c>
      <c r="AW96" s="280">
        <v>0</v>
      </c>
      <c r="AX96" s="280">
        <v>0</v>
      </c>
      <c r="AY96" s="280">
        <v>0</v>
      </c>
      <c r="AZ96" s="280">
        <v>0</v>
      </c>
      <c r="BA96" s="280">
        <v>0</v>
      </c>
      <c r="BB96" s="280">
        <v>0</v>
      </c>
      <c r="BC96" s="280">
        <v>0</v>
      </c>
      <c r="BD96" s="280">
        <v>0</v>
      </c>
      <c r="BE96" s="280">
        <v>0</v>
      </c>
      <c r="BF96" s="280">
        <v>0</v>
      </c>
      <c r="BG96" s="280">
        <v>0</v>
      </c>
      <c r="BH96" s="280">
        <v>0</v>
      </c>
      <c r="BI96" s="280">
        <v>0</v>
      </c>
      <c r="BJ96" s="280">
        <v>0</v>
      </c>
      <c r="BK96" s="280">
        <v>0</v>
      </c>
      <c r="BL96" s="280">
        <v>0</v>
      </c>
      <c r="BM96" s="280">
        <v>0</v>
      </c>
      <c r="BN96" s="280">
        <v>0</v>
      </c>
      <c r="BO96" s="280">
        <v>0</v>
      </c>
      <c r="BP96" s="280">
        <v>0</v>
      </c>
      <c r="BQ96" s="280">
        <v>0</v>
      </c>
      <c r="BR96" s="280">
        <v>0</v>
      </c>
      <c r="BS96" s="280">
        <v>0</v>
      </c>
      <c r="BT96" s="280">
        <v>0</v>
      </c>
      <c r="BU96" s="280">
        <v>0</v>
      </c>
      <c r="BV96" s="280">
        <v>0</v>
      </c>
      <c r="BW96" s="280">
        <v>0</v>
      </c>
      <c r="BX96" s="280">
        <v>0</v>
      </c>
      <c r="BY96" s="280">
        <v>0</v>
      </c>
      <c r="BZ96" s="280">
        <v>0</v>
      </c>
      <c r="CA96" s="280">
        <v>0</v>
      </c>
      <c r="CB96" s="280">
        <v>0</v>
      </c>
      <c r="CC96" s="280">
        <v>0</v>
      </c>
      <c r="CD96" s="280">
        <v>0</v>
      </c>
      <c r="CE96" s="280">
        <v>0</v>
      </c>
      <c r="CF96" s="280">
        <v>0</v>
      </c>
      <c r="CG96" s="280">
        <v>0</v>
      </c>
      <c r="CH96" s="280">
        <v>0</v>
      </c>
      <c r="CI96" s="280">
        <v>0</v>
      </c>
      <c r="CJ96" s="280">
        <v>0</v>
      </c>
      <c r="CK96" s="280">
        <v>0</v>
      </c>
      <c r="CL96" s="280">
        <v>0</v>
      </c>
      <c r="CM96" s="280">
        <v>0</v>
      </c>
      <c r="CN96" s="280">
        <v>0</v>
      </c>
      <c r="CO96" s="280">
        <v>0</v>
      </c>
      <c r="CP96" s="280">
        <v>0</v>
      </c>
      <c r="CQ96" s="280">
        <v>0</v>
      </c>
      <c r="CR96" s="280">
        <v>0</v>
      </c>
      <c r="CS96" s="280">
        <v>0</v>
      </c>
      <c r="CT96" s="280">
        <v>0</v>
      </c>
      <c r="CU96" s="280">
        <v>0</v>
      </c>
      <c r="CV96" s="280">
        <v>0</v>
      </c>
      <c r="CW96" s="280">
        <v>0</v>
      </c>
      <c r="CX96" s="280">
        <v>0</v>
      </c>
      <c r="CY96" s="280">
        <v>0</v>
      </c>
      <c r="CZ96" s="280">
        <v>0</v>
      </c>
      <c r="DA96" s="280">
        <v>0</v>
      </c>
      <c r="DB96" s="280">
        <v>0</v>
      </c>
      <c r="DC96" s="280">
        <v>0</v>
      </c>
      <c r="DE96" s="71">
        <f t="shared" si="47"/>
        <v>0</v>
      </c>
      <c r="DF96" s="71">
        <f t="shared" si="40"/>
        <v>0</v>
      </c>
      <c r="DG96" s="261">
        <f t="shared" si="48"/>
        <v>21</v>
      </c>
    </row>
    <row r="97" spans="1:111" ht="15" customHeight="1">
      <c r="A97" s="210">
        <v>85</v>
      </c>
      <c r="B97" s="262" t="str">
        <f>$B$89&amp;"8."</f>
        <v>G.8.</v>
      </c>
      <c r="C97" s="274" t="s">
        <v>216</v>
      </c>
      <c r="D97" s="263"/>
      <c r="E97" s="334">
        <v>0.21</v>
      </c>
      <c r="F97" s="292">
        <f>H97+NPV(FD,I97:INDEX(I97:DC97,PAL))</f>
        <v>0</v>
      </c>
      <c r="G97" s="279">
        <f>SUMIF($H$5:$DC$5,"&lt;="&amp;PAL,$H97:$DC97)</f>
        <v>0</v>
      </c>
      <c r="H97" s="280">
        <v>0</v>
      </c>
      <c r="I97" s="280">
        <v>0</v>
      </c>
      <c r="J97" s="280">
        <v>0</v>
      </c>
      <c r="K97" s="280">
        <v>0</v>
      </c>
      <c r="L97" s="280">
        <v>0</v>
      </c>
      <c r="M97" s="280">
        <v>0</v>
      </c>
      <c r="N97" s="280">
        <v>0</v>
      </c>
      <c r="O97" s="280">
        <v>0</v>
      </c>
      <c r="P97" s="280">
        <v>0</v>
      </c>
      <c r="Q97" s="280">
        <v>0</v>
      </c>
      <c r="R97" s="280">
        <v>0</v>
      </c>
      <c r="S97" s="280">
        <v>0</v>
      </c>
      <c r="T97" s="280">
        <v>0</v>
      </c>
      <c r="U97" s="280">
        <v>0</v>
      </c>
      <c r="V97" s="280">
        <v>0</v>
      </c>
      <c r="W97" s="280">
        <v>0</v>
      </c>
      <c r="X97" s="280">
        <v>0</v>
      </c>
      <c r="Y97" s="280">
        <v>0</v>
      </c>
      <c r="Z97" s="280">
        <v>0</v>
      </c>
      <c r="AA97" s="280">
        <v>0</v>
      </c>
      <c r="AB97" s="280">
        <v>0</v>
      </c>
      <c r="AC97" s="280">
        <v>0</v>
      </c>
      <c r="AD97" s="280">
        <v>0</v>
      </c>
      <c r="AE97" s="280">
        <v>0</v>
      </c>
      <c r="AF97" s="280">
        <v>0</v>
      </c>
      <c r="AG97" s="280">
        <v>0</v>
      </c>
      <c r="AH97" s="280">
        <v>0</v>
      </c>
      <c r="AI97" s="280">
        <v>0</v>
      </c>
      <c r="AJ97" s="280">
        <v>0</v>
      </c>
      <c r="AK97" s="280">
        <v>0</v>
      </c>
      <c r="AL97" s="280">
        <v>0</v>
      </c>
      <c r="AM97" s="280">
        <v>0</v>
      </c>
      <c r="AN97" s="280">
        <v>0</v>
      </c>
      <c r="AO97" s="280">
        <v>0</v>
      </c>
      <c r="AP97" s="280">
        <v>0</v>
      </c>
      <c r="AQ97" s="280">
        <v>0</v>
      </c>
      <c r="AR97" s="280">
        <v>0</v>
      </c>
      <c r="AS97" s="280">
        <v>0</v>
      </c>
      <c r="AT97" s="280">
        <v>0</v>
      </c>
      <c r="AU97" s="280">
        <v>0</v>
      </c>
      <c r="AV97" s="280">
        <v>0</v>
      </c>
      <c r="AW97" s="280">
        <v>0</v>
      </c>
      <c r="AX97" s="280">
        <v>0</v>
      </c>
      <c r="AY97" s="280">
        <v>0</v>
      </c>
      <c r="AZ97" s="280">
        <v>0</v>
      </c>
      <c r="BA97" s="280">
        <v>0</v>
      </c>
      <c r="BB97" s="280">
        <v>0</v>
      </c>
      <c r="BC97" s="280">
        <v>0</v>
      </c>
      <c r="BD97" s="280">
        <v>0</v>
      </c>
      <c r="BE97" s="280">
        <v>0</v>
      </c>
      <c r="BF97" s="280">
        <v>0</v>
      </c>
      <c r="BG97" s="280">
        <v>0</v>
      </c>
      <c r="BH97" s="280">
        <v>0</v>
      </c>
      <c r="BI97" s="280">
        <v>0</v>
      </c>
      <c r="BJ97" s="280">
        <v>0</v>
      </c>
      <c r="BK97" s="280">
        <v>0</v>
      </c>
      <c r="BL97" s="280">
        <v>0</v>
      </c>
      <c r="BM97" s="280">
        <v>0</v>
      </c>
      <c r="BN97" s="280">
        <v>0</v>
      </c>
      <c r="BO97" s="280">
        <v>0</v>
      </c>
      <c r="BP97" s="280">
        <v>0</v>
      </c>
      <c r="BQ97" s="280">
        <v>0</v>
      </c>
      <c r="BR97" s="280">
        <v>0</v>
      </c>
      <c r="BS97" s="280">
        <v>0</v>
      </c>
      <c r="BT97" s="280">
        <v>0</v>
      </c>
      <c r="BU97" s="280">
        <v>0</v>
      </c>
      <c r="BV97" s="280">
        <v>0</v>
      </c>
      <c r="BW97" s="280">
        <v>0</v>
      </c>
      <c r="BX97" s="280">
        <v>0</v>
      </c>
      <c r="BY97" s="280">
        <v>0</v>
      </c>
      <c r="BZ97" s="280">
        <v>0</v>
      </c>
      <c r="CA97" s="280">
        <v>0</v>
      </c>
      <c r="CB97" s="280">
        <v>0</v>
      </c>
      <c r="CC97" s="280">
        <v>0</v>
      </c>
      <c r="CD97" s="280">
        <v>0</v>
      </c>
      <c r="CE97" s="280">
        <v>0</v>
      </c>
      <c r="CF97" s="280">
        <v>0</v>
      </c>
      <c r="CG97" s="280">
        <v>0</v>
      </c>
      <c r="CH97" s="280">
        <v>0</v>
      </c>
      <c r="CI97" s="280">
        <v>0</v>
      </c>
      <c r="CJ97" s="280">
        <v>0</v>
      </c>
      <c r="CK97" s="280">
        <v>0</v>
      </c>
      <c r="CL97" s="280">
        <v>0</v>
      </c>
      <c r="CM97" s="280">
        <v>0</v>
      </c>
      <c r="CN97" s="280">
        <v>0</v>
      </c>
      <c r="CO97" s="280">
        <v>0</v>
      </c>
      <c r="CP97" s="280">
        <v>0</v>
      </c>
      <c r="CQ97" s="280">
        <v>0</v>
      </c>
      <c r="CR97" s="280">
        <v>0</v>
      </c>
      <c r="CS97" s="280">
        <v>0</v>
      </c>
      <c r="CT97" s="280">
        <v>0</v>
      </c>
      <c r="CU97" s="280">
        <v>0</v>
      </c>
      <c r="CV97" s="280">
        <v>0</v>
      </c>
      <c r="CW97" s="280">
        <v>0</v>
      </c>
      <c r="CX97" s="280">
        <v>0</v>
      </c>
      <c r="CY97" s="280">
        <v>0</v>
      </c>
      <c r="CZ97" s="280">
        <v>0</v>
      </c>
      <c r="DA97" s="280">
        <v>0</v>
      </c>
      <c r="DB97" s="280">
        <v>0</v>
      </c>
      <c r="DC97" s="280">
        <v>0</v>
      </c>
      <c r="DE97" s="71">
        <f t="shared" si="47"/>
        <v>0</v>
      </c>
      <c r="DF97" s="71">
        <f t="shared" si="40"/>
        <v>0</v>
      </c>
      <c r="DG97" s="261">
        <f t="shared" si="48"/>
        <v>21</v>
      </c>
    </row>
    <row r="98" spans="1:111" ht="15" customHeight="1">
      <c r="A98" s="210">
        <v>86</v>
      </c>
      <c r="B98" s="262" t="str">
        <f>$B$89&amp;"9."</f>
        <v>G.9.</v>
      </c>
      <c r="C98" s="274" t="s">
        <v>218</v>
      </c>
      <c r="D98" s="263"/>
      <c r="E98" s="334">
        <v>0.21</v>
      </c>
      <c r="F98" s="292">
        <f>H98+NPV(FD,I98:INDEX(I98:DC98,PAL))</f>
        <v>0</v>
      </c>
      <c r="G98" s="279">
        <f>SUMIF($H$5:$DC$5,"&lt;="&amp;PAL,$H98:$DC98)</f>
        <v>0</v>
      </c>
      <c r="H98" s="280">
        <v>0</v>
      </c>
      <c r="I98" s="280">
        <v>0</v>
      </c>
      <c r="J98" s="280">
        <v>0</v>
      </c>
      <c r="K98" s="280">
        <v>0</v>
      </c>
      <c r="L98" s="280">
        <v>0</v>
      </c>
      <c r="M98" s="280">
        <v>0</v>
      </c>
      <c r="N98" s="280">
        <v>0</v>
      </c>
      <c r="O98" s="280">
        <v>0</v>
      </c>
      <c r="P98" s="280">
        <v>0</v>
      </c>
      <c r="Q98" s="280">
        <v>0</v>
      </c>
      <c r="R98" s="280">
        <v>0</v>
      </c>
      <c r="S98" s="280">
        <v>0</v>
      </c>
      <c r="T98" s="280">
        <v>0</v>
      </c>
      <c r="U98" s="280">
        <v>0</v>
      </c>
      <c r="V98" s="280">
        <v>0</v>
      </c>
      <c r="W98" s="280">
        <v>0</v>
      </c>
      <c r="X98" s="280">
        <v>0</v>
      </c>
      <c r="Y98" s="280">
        <v>0</v>
      </c>
      <c r="Z98" s="280">
        <v>0</v>
      </c>
      <c r="AA98" s="280">
        <v>0</v>
      </c>
      <c r="AB98" s="280">
        <v>0</v>
      </c>
      <c r="AC98" s="280">
        <v>0</v>
      </c>
      <c r="AD98" s="280">
        <v>0</v>
      </c>
      <c r="AE98" s="280">
        <v>0</v>
      </c>
      <c r="AF98" s="280">
        <v>0</v>
      </c>
      <c r="AG98" s="280">
        <v>0</v>
      </c>
      <c r="AH98" s="280">
        <v>0</v>
      </c>
      <c r="AI98" s="280">
        <v>0</v>
      </c>
      <c r="AJ98" s="280">
        <v>0</v>
      </c>
      <c r="AK98" s="280">
        <v>0</v>
      </c>
      <c r="AL98" s="280">
        <v>0</v>
      </c>
      <c r="AM98" s="280">
        <v>0</v>
      </c>
      <c r="AN98" s="280">
        <v>0</v>
      </c>
      <c r="AO98" s="280">
        <v>0</v>
      </c>
      <c r="AP98" s="280">
        <v>0</v>
      </c>
      <c r="AQ98" s="280">
        <v>0</v>
      </c>
      <c r="AR98" s="280">
        <v>0</v>
      </c>
      <c r="AS98" s="280">
        <v>0</v>
      </c>
      <c r="AT98" s="280">
        <v>0</v>
      </c>
      <c r="AU98" s="280">
        <v>0</v>
      </c>
      <c r="AV98" s="280">
        <v>0</v>
      </c>
      <c r="AW98" s="280">
        <v>0</v>
      </c>
      <c r="AX98" s="280">
        <v>0</v>
      </c>
      <c r="AY98" s="280">
        <v>0</v>
      </c>
      <c r="AZ98" s="280">
        <v>0</v>
      </c>
      <c r="BA98" s="280">
        <v>0</v>
      </c>
      <c r="BB98" s="280">
        <v>0</v>
      </c>
      <c r="BC98" s="280">
        <v>0</v>
      </c>
      <c r="BD98" s="280">
        <v>0</v>
      </c>
      <c r="BE98" s="280">
        <v>0</v>
      </c>
      <c r="BF98" s="280">
        <v>0</v>
      </c>
      <c r="BG98" s="280">
        <v>0</v>
      </c>
      <c r="BH98" s="280">
        <v>0</v>
      </c>
      <c r="BI98" s="280">
        <v>0</v>
      </c>
      <c r="BJ98" s="280">
        <v>0</v>
      </c>
      <c r="BK98" s="280">
        <v>0</v>
      </c>
      <c r="BL98" s="280">
        <v>0</v>
      </c>
      <c r="BM98" s="280">
        <v>0</v>
      </c>
      <c r="BN98" s="280">
        <v>0</v>
      </c>
      <c r="BO98" s="280">
        <v>0</v>
      </c>
      <c r="BP98" s="280">
        <v>0</v>
      </c>
      <c r="BQ98" s="280">
        <v>0</v>
      </c>
      <c r="BR98" s="280">
        <v>0</v>
      </c>
      <c r="BS98" s="280">
        <v>0</v>
      </c>
      <c r="BT98" s="280">
        <v>0</v>
      </c>
      <c r="BU98" s="280">
        <v>0</v>
      </c>
      <c r="BV98" s="280">
        <v>0</v>
      </c>
      <c r="BW98" s="280">
        <v>0</v>
      </c>
      <c r="BX98" s="280">
        <v>0</v>
      </c>
      <c r="BY98" s="280">
        <v>0</v>
      </c>
      <c r="BZ98" s="280">
        <v>0</v>
      </c>
      <c r="CA98" s="280">
        <v>0</v>
      </c>
      <c r="CB98" s="280">
        <v>0</v>
      </c>
      <c r="CC98" s="280">
        <v>0</v>
      </c>
      <c r="CD98" s="280">
        <v>0</v>
      </c>
      <c r="CE98" s="280">
        <v>0</v>
      </c>
      <c r="CF98" s="280">
        <v>0</v>
      </c>
      <c r="CG98" s="280">
        <v>0</v>
      </c>
      <c r="CH98" s="280">
        <v>0</v>
      </c>
      <c r="CI98" s="280">
        <v>0</v>
      </c>
      <c r="CJ98" s="280">
        <v>0</v>
      </c>
      <c r="CK98" s="280">
        <v>0</v>
      </c>
      <c r="CL98" s="280">
        <v>0</v>
      </c>
      <c r="CM98" s="280">
        <v>0</v>
      </c>
      <c r="CN98" s="280">
        <v>0</v>
      </c>
      <c r="CO98" s="280">
        <v>0</v>
      </c>
      <c r="CP98" s="280">
        <v>0</v>
      </c>
      <c r="CQ98" s="280">
        <v>0</v>
      </c>
      <c r="CR98" s="280">
        <v>0</v>
      </c>
      <c r="CS98" s="280">
        <v>0</v>
      </c>
      <c r="CT98" s="280">
        <v>0</v>
      </c>
      <c r="CU98" s="280">
        <v>0</v>
      </c>
      <c r="CV98" s="280">
        <v>0</v>
      </c>
      <c r="CW98" s="280">
        <v>0</v>
      </c>
      <c r="CX98" s="280">
        <v>0</v>
      </c>
      <c r="CY98" s="280">
        <v>0</v>
      </c>
      <c r="CZ98" s="280">
        <v>0</v>
      </c>
      <c r="DA98" s="280">
        <v>0</v>
      </c>
      <c r="DB98" s="280">
        <v>0</v>
      </c>
      <c r="DC98" s="280">
        <v>0</v>
      </c>
      <c r="DE98" s="71">
        <f t="shared" si="47"/>
        <v>0</v>
      </c>
      <c r="DF98" s="71">
        <f t="shared" si="40"/>
        <v>0</v>
      </c>
      <c r="DG98" s="261">
        <f t="shared" si="48"/>
        <v>21</v>
      </c>
    </row>
    <row r="99" spans="1:111" ht="15" customHeight="1">
      <c r="A99" s="210">
        <v>87</v>
      </c>
      <c r="B99" s="262" t="str">
        <f>$B$89&amp;"10."</f>
        <v>G.10.</v>
      </c>
      <c r="C99" s="274" t="s">
        <v>220</v>
      </c>
      <c r="D99" s="263"/>
      <c r="E99" s="334">
        <v>0.21</v>
      </c>
      <c r="F99" s="292">
        <f>H99+NPV(FD,I99:INDEX(I99:DC99,PAL))</f>
        <v>0</v>
      </c>
      <c r="G99" s="279">
        <f>SUMIF($H$5:$DC$5,"&lt;="&amp;PAL,$H99:$DC99)</f>
        <v>0</v>
      </c>
      <c r="H99" s="280">
        <v>0</v>
      </c>
      <c r="I99" s="280">
        <v>0</v>
      </c>
      <c r="J99" s="280">
        <v>0</v>
      </c>
      <c r="K99" s="280">
        <v>0</v>
      </c>
      <c r="L99" s="280">
        <v>0</v>
      </c>
      <c r="M99" s="280">
        <v>0</v>
      </c>
      <c r="N99" s="280">
        <v>0</v>
      </c>
      <c r="O99" s="280">
        <v>0</v>
      </c>
      <c r="P99" s="280">
        <v>0</v>
      </c>
      <c r="Q99" s="280">
        <v>0</v>
      </c>
      <c r="R99" s="280">
        <v>0</v>
      </c>
      <c r="S99" s="280">
        <v>0</v>
      </c>
      <c r="T99" s="280">
        <v>0</v>
      </c>
      <c r="U99" s="280">
        <v>0</v>
      </c>
      <c r="V99" s="280">
        <v>0</v>
      </c>
      <c r="W99" s="280">
        <v>0</v>
      </c>
      <c r="X99" s="280">
        <v>0</v>
      </c>
      <c r="Y99" s="280">
        <v>0</v>
      </c>
      <c r="Z99" s="280">
        <v>0</v>
      </c>
      <c r="AA99" s="280">
        <v>0</v>
      </c>
      <c r="AB99" s="280">
        <v>0</v>
      </c>
      <c r="AC99" s="280">
        <v>0</v>
      </c>
      <c r="AD99" s="280">
        <v>0</v>
      </c>
      <c r="AE99" s="280">
        <v>0</v>
      </c>
      <c r="AF99" s="280">
        <v>0</v>
      </c>
      <c r="AG99" s="280">
        <v>0</v>
      </c>
      <c r="AH99" s="280">
        <v>0</v>
      </c>
      <c r="AI99" s="280">
        <v>0</v>
      </c>
      <c r="AJ99" s="280">
        <v>0</v>
      </c>
      <c r="AK99" s="280">
        <v>0</v>
      </c>
      <c r="AL99" s="280">
        <v>0</v>
      </c>
      <c r="AM99" s="280">
        <v>0</v>
      </c>
      <c r="AN99" s="280">
        <v>0</v>
      </c>
      <c r="AO99" s="280">
        <v>0</v>
      </c>
      <c r="AP99" s="280">
        <v>0</v>
      </c>
      <c r="AQ99" s="280">
        <v>0</v>
      </c>
      <c r="AR99" s="280">
        <v>0</v>
      </c>
      <c r="AS99" s="280">
        <v>0</v>
      </c>
      <c r="AT99" s="280">
        <v>0</v>
      </c>
      <c r="AU99" s="280">
        <v>0</v>
      </c>
      <c r="AV99" s="280">
        <v>0</v>
      </c>
      <c r="AW99" s="280">
        <v>0</v>
      </c>
      <c r="AX99" s="280">
        <v>0</v>
      </c>
      <c r="AY99" s="280">
        <v>0</v>
      </c>
      <c r="AZ99" s="280">
        <v>0</v>
      </c>
      <c r="BA99" s="280">
        <v>0</v>
      </c>
      <c r="BB99" s="280">
        <v>0</v>
      </c>
      <c r="BC99" s="280">
        <v>0</v>
      </c>
      <c r="BD99" s="280">
        <v>0</v>
      </c>
      <c r="BE99" s="280">
        <v>0</v>
      </c>
      <c r="BF99" s="280">
        <v>0</v>
      </c>
      <c r="BG99" s="280">
        <v>0</v>
      </c>
      <c r="BH99" s="280">
        <v>0</v>
      </c>
      <c r="BI99" s="280">
        <v>0</v>
      </c>
      <c r="BJ99" s="280">
        <v>0</v>
      </c>
      <c r="BK99" s="280">
        <v>0</v>
      </c>
      <c r="BL99" s="280">
        <v>0</v>
      </c>
      <c r="BM99" s="280">
        <v>0</v>
      </c>
      <c r="BN99" s="280">
        <v>0</v>
      </c>
      <c r="BO99" s="280">
        <v>0</v>
      </c>
      <c r="BP99" s="280">
        <v>0</v>
      </c>
      <c r="BQ99" s="280">
        <v>0</v>
      </c>
      <c r="BR99" s="280">
        <v>0</v>
      </c>
      <c r="BS99" s="280">
        <v>0</v>
      </c>
      <c r="BT99" s="280">
        <v>0</v>
      </c>
      <c r="BU99" s="280">
        <v>0</v>
      </c>
      <c r="BV99" s="280">
        <v>0</v>
      </c>
      <c r="BW99" s="280">
        <v>0</v>
      </c>
      <c r="BX99" s="280">
        <v>0</v>
      </c>
      <c r="BY99" s="280">
        <v>0</v>
      </c>
      <c r="BZ99" s="280">
        <v>0</v>
      </c>
      <c r="CA99" s="280">
        <v>0</v>
      </c>
      <c r="CB99" s="280">
        <v>0</v>
      </c>
      <c r="CC99" s="280">
        <v>0</v>
      </c>
      <c r="CD99" s="280">
        <v>0</v>
      </c>
      <c r="CE99" s="280">
        <v>0</v>
      </c>
      <c r="CF99" s="280">
        <v>0</v>
      </c>
      <c r="CG99" s="280">
        <v>0</v>
      </c>
      <c r="CH99" s="280">
        <v>0</v>
      </c>
      <c r="CI99" s="280">
        <v>0</v>
      </c>
      <c r="CJ99" s="280">
        <v>0</v>
      </c>
      <c r="CK99" s="280">
        <v>0</v>
      </c>
      <c r="CL99" s="280">
        <v>0</v>
      </c>
      <c r="CM99" s="280">
        <v>0</v>
      </c>
      <c r="CN99" s="280">
        <v>0</v>
      </c>
      <c r="CO99" s="280">
        <v>0</v>
      </c>
      <c r="CP99" s="280">
        <v>0</v>
      </c>
      <c r="CQ99" s="280">
        <v>0</v>
      </c>
      <c r="CR99" s="280">
        <v>0</v>
      </c>
      <c r="CS99" s="280">
        <v>0</v>
      </c>
      <c r="CT99" s="280">
        <v>0</v>
      </c>
      <c r="CU99" s="280">
        <v>0</v>
      </c>
      <c r="CV99" s="280">
        <v>0</v>
      </c>
      <c r="CW99" s="280">
        <v>0</v>
      </c>
      <c r="CX99" s="280">
        <v>0</v>
      </c>
      <c r="CY99" s="280">
        <v>0</v>
      </c>
      <c r="CZ99" s="280">
        <v>0</v>
      </c>
      <c r="DA99" s="280">
        <v>0</v>
      </c>
      <c r="DB99" s="280">
        <v>0</v>
      </c>
      <c r="DC99" s="280">
        <v>0</v>
      </c>
      <c r="DE99" s="71">
        <f t="shared" si="47"/>
        <v>0</v>
      </c>
      <c r="DF99" s="71">
        <f t="shared" si="40"/>
        <v>0</v>
      </c>
      <c r="DG99" s="261">
        <f t="shared" si="48"/>
        <v>21</v>
      </c>
    </row>
    <row r="100" spans="1:111" ht="17.25" customHeight="1">
      <c r="A100" s="210">
        <v>88</v>
      </c>
      <c r="B100" s="262" t="s">
        <v>38</v>
      </c>
      <c r="C100" s="266" t="s">
        <v>262</v>
      </c>
      <c r="D100" s="263"/>
      <c r="E100" s="328"/>
      <c r="F100" s="17">
        <f>SUM(F101:F110)</f>
        <v>0</v>
      </c>
      <c r="G100" s="279">
        <f>SUMIF($H$5:$DC$5,"&lt;="&amp;PAL,$H100:$DC100)</f>
        <v>0</v>
      </c>
      <c r="H100" s="17">
        <f t="shared" ref="H100:BR100" si="49">SUM(H101:H110)</f>
        <v>0</v>
      </c>
      <c r="I100" s="17">
        <f t="shared" si="49"/>
        <v>0</v>
      </c>
      <c r="J100" s="17">
        <f t="shared" si="49"/>
        <v>0</v>
      </c>
      <c r="K100" s="17">
        <f t="shared" si="49"/>
        <v>0</v>
      </c>
      <c r="L100" s="17">
        <f t="shared" si="49"/>
        <v>0</v>
      </c>
      <c r="M100" s="17">
        <f t="shared" si="49"/>
        <v>0</v>
      </c>
      <c r="N100" s="17">
        <f t="shared" si="49"/>
        <v>0</v>
      </c>
      <c r="O100" s="17">
        <f t="shared" si="49"/>
        <v>0</v>
      </c>
      <c r="P100" s="17">
        <f t="shared" si="49"/>
        <v>0</v>
      </c>
      <c r="Q100" s="17">
        <f t="shared" si="49"/>
        <v>0</v>
      </c>
      <c r="R100" s="17">
        <f t="shared" si="49"/>
        <v>0</v>
      </c>
      <c r="S100" s="17">
        <f t="shared" si="49"/>
        <v>0</v>
      </c>
      <c r="T100" s="17">
        <f t="shared" si="49"/>
        <v>0</v>
      </c>
      <c r="U100" s="17">
        <f t="shared" si="49"/>
        <v>0</v>
      </c>
      <c r="V100" s="17">
        <f t="shared" si="49"/>
        <v>0</v>
      </c>
      <c r="W100" s="17">
        <f t="shared" si="49"/>
        <v>0</v>
      </c>
      <c r="X100" s="17">
        <f t="shared" si="49"/>
        <v>0</v>
      </c>
      <c r="Y100" s="17">
        <f t="shared" si="49"/>
        <v>0</v>
      </c>
      <c r="Z100" s="17">
        <f t="shared" si="49"/>
        <v>0</v>
      </c>
      <c r="AA100" s="17">
        <f t="shared" si="49"/>
        <v>0</v>
      </c>
      <c r="AB100" s="17">
        <f t="shared" si="49"/>
        <v>0</v>
      </c>
      <c r="AC100" s="17">
        <f t="shared" si="49"/>
        <v>0</v>
      </c>
      <c r="AD100" s="17">
        <f t="shared" si="49"/>
        <v>0</v>
      </c>
      <c r="AE100" s="17">
        <f t="shared" si="49"/>
        <v>0</v>
      </c>
      <c r="AF100" s="17">
        <f t="shared" si="49"/>
        <v>0</v>
      </c>
      <c r="AG100" s="17">
        <f t="shared" si="49"/>
        <v>0</v>
      </c>
      <c r="AH100" s="17">
        <f t="shared" si="49"/>
        <v>0</v>
      </c>
      <c r="AI100" s="17">
        <f t="shared" si="49"/>
        <v>0</v>
      </c>
      <c r="AJ100" s="17">
        <f t="shared" si="49"/>
        <v>0</v>
      </c>
      <c r="AK100" s="17">
        <f t="shared" si="49"/>
        <v>0</v>
      </c>
      <c r="AL100" s="17">
        <f t="shared" si="49"/>
        <v>0</v>
      </c>
      <c r="AM100" s="17">
        <f t="shared" si="49"/>
        <v>0</v>
      </c>
      <c r="AN100" s="17">
        <f t="shared" si="49"/>
        <v>0</v>
      </c>
      <c r="AO100" s="17">
        <f t="shared" si="49"/>
        <v>0</v>
      </c>
      <c r="AP100" s="17">
        <f t="shared" si="49"/>
        <v>0</v>
      </c>
      <c r="AQ100" s="17">
        <f t="shared" si="49"/>
        <v>0</v>
      </c>
      <c r="AR100" s="17">
        <f t="shared" si="49"/>
        <v>0</v>
      </c>
      <c r="AS100" s="17">
        <f t="shared" si="49"/>
        <v>0</v>
      </c>
      <c r="AT100" s="17">
        <f t="shared" si="49"/>
        <v>0</v>
      </c>
      <c r="AU100" s="17">
        <f t="shared" si="49"/>
        <v>0</v>
      </c>
      <c r="AV100" s="17">
        <f t="shared" si="49"/>
        <v>0</v>
      </c>
      <c r="AW100" s="17">
        <f t="shared" si="49"/>
        <v>0</v>
      </c>
      <c r="AX100" s="17">
        <f t="shared" si="49"/>
        <v>0</v>
      </c>
      <c r="AY100" s="17">
        <f t="shared" si="49"/>
        <v>0</v>
      </c>
      <c r="AZ100" s="17">
        <f t="shared" si="49"/>
        <v>0</v>
      </c>
      <c r="BA100" s="17">
        <f t="shared" si="49"/>
        <v>0</v>
      </c>
      <c r="BB100" s="17">
        <f t="shared" si="49"/>
        <v>0</v>
      </c>
      <c r="BC100" s="17">
        <f t="shared" si="49"/>
        <v>0</v>
      </c>
      <c r="BD100" s="17">
        <f t="shared" si="49"/>
        <v>0</v>
      </c>
      <c r="BE100" s="17">
        <f t="shared" si="49"/>
        <v>0</v>
      </c>
      <c r="BF100" s="17">
        <f t="shared" si="49"/>
        <v>0</v>
      </c>
      <c r="BG100" s="17">
        <f t="shared" si="49"/>
        <v>0</v>
      </c>
      <c r="BH100" s="17">
        <f t="shared" si="49"/>
        <v>0</v>
      </c>
      <c r="BI100" s="17">
        <f t="shared" si="49"/>
        <v>0</v>
      </c>
      <c r="BJ100" s="17">
        <f t="shared" si="49"/>
        <v>0</v>
      </c>
      <c r="BK100" s="17">
        <f t="shared" si="49"/>
        <v>0</v>
      </c>
      <c r="BL100" s="17">
        <f t="shared" si="49"/>
        <v>0</v>
      </c>
      <c r="BM100" s="17">
        <f t="shared" si="49"/>
        <v>0</v>
      </c>
      <c r="BN100" s="17">
        <f t="shared" si="49"/>
        <v>0</v>
      </c>
      <c r="BO100" s="17">
        <f t="shared" si="49"/>
        <v>0</v>
      </c>
      <c r="BP100" s="17">
        <f t="shared" si="49"/>
        <v>0</v>
      </c>
      <c r="BQ100" s="17">
        <f t="shared" si="49"/>
        <v>0</v>
      </c>
      <c r="BR100" s="17">
        <f t="shared" si="49"/>
        <v>0</v>
      </c>
      <c r="BS100" s="17">
        <f t="shared" ref="BS100:DC100" si="50">SUM(BS101:BS110)</f>
        <v>0</v>
      </c>
      <c r="BT100" s="17">
        <f t="shared" si="50"/>
        <v>0</v>
      </c>
      <c r="BU100" s="17">
        <f t="shared" si="50"/>
        <v>0</v>
      </c>
      <c r="BV100" s="17">
        <f t="shared" si="50"/>
        <v>0</v>
      </c>
      <c r="BW100" s="17">
        <f t="shared" si="50"/>
        <v>0</v>
      </c>
      <c r="BX100" s="17">
        <f t="shared" si="50"/>
        <v>0</v>
      </c>
      <c r="BY100" s="17">
        <f t="shared" si="50"/>
        <v>0</v>
      </c>
      <c r="BZ100" s="17">
        <f t="shared" si="50"/>
        <v>0</v>
      </c>
      <c r="CA100" s="17">
        <f t="shared" si="50"/>
        <v>0</v>
      </c>
      <c r="CB100" s="17">
        <f t="shared" si="50"/>
        <v>0</v>
      </c>
      <c r="CC100" s="17">
        <f t="shared" si="50"/>
        <v>0</v>
      </c>
      <c r="CD100" s="17">
        <f t="shared" si="50"/>
        <v>0</v>
      </c>
      <c r="CE100" s="17">
        <f t="shared" si="50"/>
        <v>0</v>
      </c>
      <c r="CF100" s="17">
        <f t="shared" si="50"/>
        <v>0</v>
      </c>
      <c r="CG100" s="17">
        <f t="shared" si="50"/>
        <v>0</v>
      </c>
      <c r="CH100" s="17">
        <f t="shared" si="50"/>
        <v>0</v>
      </c>
      <c r="CI100" s="17">
        <f t="shared" si="50"/>
        <v>0</v>
      </c>
      <c r="CJ100" s="17">
        <f t="shared" si="50"/>
        <v>0</v>
      </c>
      <c r="CK100" s="17">
        <f t="shared" si="50"/>
        <v>0</v>
      </c>
      <c r="CL100" s="17">
        <f t="shared" si="50"/>
        <v>0</v>
      </c>
      <c r="CM100" s="17">
        <f t="shared" si="50"/>
        <v>0</v>
      </c>
      <c r="CN100" s="17">
        <f t="shared" si="50"/>
        <v>0</v>
      </c>
      <c r="CO100" s="17">
        <f t="shared" si="50"/>
        <v>0</v>
      </c>
      <c r="CP100" s="17">
        <f t="shared" si="50"/>
        <v>0</v>
      </c>
      <c r="CQ100" s="17">
        <f t="shared" si="50"/>
        <v>0</v>
      </c>
      <c r="CR100" s="17">
        <f t="shared" si="50"/>
        <v>0</v>
      </c>
      <c r="CS100" s="17">
        <f t="shared" si="50"/>
        <v>0</v>
      </c>
      <c r="CT100" s="17">
        <f t="shared" si="50"/>
        <v>0</v>
      </c>
      <c r="CU100" s="17">
        <f t="shared" si="50"/>
        <v>0</v>
      </c>
      <c r="CV100" s="17">
        <f t="shared" si="50"/>
        <v>0</v>
      </c>
      <c r="CW100" s="17">
        <f t="shared" si="50"/>
        <v>0</v>
      </c>
      <c r="CX100" s="17">
        <f t="shared" si="50"/>
        <v>0</v>
      </c>
      <c r="CY100" s="17">
        <f t="shared" si="50"/>
        <v>0</v>
      </c>
      <c r="CZ100" s="17">
        <f t="shared" si="50"/>
        <v>0</v>
      </c>
      <c r="DA100" s="17">
        <f t="shared" si="50"/>
        <v>0</v>
      </c>
      <c r="DB100" s="17">
        <f t="shared" si="50"/>
        <v>0</v>
      </c>
      <c r="DC100" s="17">
        <f t="shared" si="50"/>
        <v>0</v>
      </c>
      <c r="DF100" s="71">
        <f t="shared" si="40"/>
        <v>0</v>
      </c>
      <c r="DG100" s="261"/>
    </row>
    <row r="101" spans="1:111" ht="15" customHeight="1">
      <c r="A101" s="210">
        <v>89</v>
      </c>
      <c r="B101" s="262" t="str">
        <f>$B$100&amp;"1."</f>
        <v>H.1.</v>
      </c>
      <c r="C101" s="274" t="s">
        <v>221</v>
      </c>
      <c r="D101" s="263"/>
      <c r="E101" s="316" t="s">
        <v>255</v>
      </c>
      <c r="F101" s="292">
        <f>H101+NPV(FD,I101:INDEX(I101:DC101,PAL))</f>
        <v>0</v>
      </c>
      <c r="G101" s="279">
        <f>SUMIF($H$5:$DC$5,"&lt;="&amp;PAL,$H101:$DC101)</f>
        <v>0</v>
      </c>
      <c r="H101" s="280">
        <v>0</v>
      </c>
      <c r="I101" s="280">
        <v>0</v>
      </c>
      <c r="J101" s="280">
        <v>0</v>
      </c>
      <c r="K101" s="280">
        <v>0</v>
      </c>
      <c r="L101" s="280">
        <v>0</v>
      </c>
      <c r="M101" s="280">
        <v>0</v>
      </c>
      <c r="N101" s="280">
        <v>0</v>
      </c>
      <c r="O101" s="280">
        <v>0</v>
      </c>
      <c r="P101" s="280">
        <v>0</v>
      </c>
      <c r="Q101" s="280">
        <v>0</v>
      </c>
      <c r="R101" s="280">
        <v>0</v>
      </c>
      <c r="S101" s="280">
        <v>0</v>
      </c>
      <c r="T101" s="280">
        <v>0</v>
      </c>
      <c r="U101" s="280">
        <v>0</v>
      </c>
      <c r="V101" s="280">
        <v>0</v>
      </c>
      <c r="W101" s="280">
        <v>0</v>
      </c>
      <c r="X101" s="280">
        <v>0</v>
      </c>
      <c r="Y101" s="280">
        <v>0</v>
      </c>
      <c r="Z101" s="280">
        <v>0</v>
      </c>
      <c r="AA101" s="280">
        <v>0</v>
      </c>
      <c r="AB101" s="280">
        <v>0</v>
      </c>
      <c r="AC101" s="280">
        <v>0</v>
      </c>
      <c r="AD101" s="280">
        <v>0</v>
      </c>
      <c r="AE101" s="280">
        <v>0</v>
      </c>
      <c r="AF101" s="280">
        <v>0</v>
      </c>
      <c r="AG101" s="280">
        <v>0</v>
      </c>
      <c r="AH101" s="280">
        <v>0</v>
      </c>
      <c r="AI101" s="280">
        <v>0</v>
      </c>
      <c r="AJ101" s="280">
        <v>0</v>
      </c>
      <c r="AK101" s="280">
        <v>0</v>
      </c>
      <c r="AL101" s="280">
        <v>0</v>
      </c>
      <c r="AM101" s="280">
        <v>0</v>
      </c>
      <c r="AN101" s="280">
        <v>0</v>
      </c>
      <c r="AO101" s="280">
        <v>0</v>
      </c>
      <c r="AP101" s="280">
        <v>0</v>
      </c>
      <c r="AQ101" s="280">
        <v>0</v>
      </c>
      <c r="AR101" s="280">
        <v>0</v>
      </c>
      <c r="AS101" s="280">
        <v>0</v>
      </c>
      <c r="AT101" s="280">
        <v>0</v>
      </c>
      <c r="AU101" s="280">
        <v>0</v>
      </c>
      <c r="AV101" s="280">
        <v>0</v>
      </c>
      <c r="AW101" s="280">
        <v>0</v>
      </c>
      <c r="AX101" s="280">
        <v>0</v>
      </c>
      <c r="AY101" s="280">
        <v>0</v>
      </c>
      <c r="AZ101" s="280">
        <v>0</v>
      </c>
      <c r="BA101" s="280">
        <v>0</v>
      </c>
      <c r="BB101" s="280">
        <v>0</v>
      </c>
      <c r="BC101" s="280">
        <v>0</v>
      </c>
      <c r="BD101" s="280">
        <v>0</v>
      </c>
      <c r="BE101" s="280">
        <v>0</v>
      </c>
      <c r="BF101" s="280">
        <v>0</v>
      </c>
      <c r="BG101" s="280">
        <v>0</v>
      </c>
      <c r="BH101" s="280">
        <v>0</v>
      </c>
      <c r="BI101" s="280">
        <v>0</v>
      </c>
      <c r="BJ101" s="280">
        <v>0</v>
      </c>
      <c r="BK101" s="280">
        <v>0</v>
      </c>
      <c r="BL101" s="280">
        <v>0</v>
      </c>
      <c r="BM101" s="280">
        <v>0</v>
      </c>
      <c r="BN101" s="280">
        <v>0</v>
      </c>
      <c r="BO101" s="280">
        <v>0</v>
      </c>
      <c r="BP101" s="280">
        <v>0</v>
      </c>
      <c r="BQ101" s="280">
        <v>0</v>
      </c>
      <c r="BR101" s="280">
        <v>0</v>
      </c>
      <c r="BS101" s="280">
        <v>0</v>
      </c>
      <c r="BT101" s="280">
        <v>0</v>
      </c>
      <c r="BU101" s="280">
        <v>0</v>
      </c>
      <c r="BV101" s="280">
        <v>0</v>
      </c>
      <c r="BW101" s="280">
        <v>0</v>
      </c>
      <c r="BX101" s="280">
        <v>0</v>
      </c>
      <c r="BY101" s="280">
        <v>0</v>
      </c>
      <c r="BZ101" s="280">
        <v>0</v>
      </c>
      <c r="CA101" s="280">
        <v>0</v>
      </c>
      <c r="CB101" s="280">
        <v>0</v>
      </c>
      <c r="CC101" s="280">
        <v>0</v>
      </c>
      <c r="CD101" s="280">
        <v>0</v>
      </c>
      <c r="CE101" s="280">
        <v>0</v>
      </c>
      <c r="CF101" s="280">
        <v>0</v>
      </c>
      <c r="CG101" s="280">
        <v>0</v>
      </c>
      <c r="CH101" s="280">
        <v>0</v>
      </c>
      <c r="CI101" s="280">
        <v>0</v>
      </c>
      <c r="CJ101" s="280">
        <v>0</v>
      </c>
      <c r="CK101" s="280">
        <v>0</v>
      </c>
      <c r="CL101" s="280">
        <v>0</v>
      </c>
      <c r="CM101" s="280">
        <v>0</v>
      </c>
      <c r="CN101" s="280">
        <v>0</v>
      </c>
      <c r="CO101" s="280">
        <v>0</v>
      </c>
      <c r="CP101" s="280">
        <v>0</v>
      </c>
      <c r="CQ101" s="280">
        <v>0</v>
      </c>
      <c r="CR101" s="280">
        <v>0</v>
      </c>
      <c r="CS101" s="280">
        <v>0</v>
      </c>
      <c r="CT101" s="280">
        <v>0</v>
      </c>
      <c r="CU101" s="280">
        <v>0</v>
      </c>
      <c r="CV101" s="280">
        <v>0</v>
      </c>
      <c r="CW101" s="280">
        <v>0</v>
      </c>
      <c r="CX101" s="280">
        <v>0</v>
      </c>
      <c r="CY101" s="280">
        <v>0</v>
      </c>
      <c r="CZ101" s="280">
        <v>0</v>
      </c>
      <c r="DA101" s="280">
        <v>0</v>
      </c>
      <c r="DB101" s="280">
        <v>0</v>
      </c>
      <c r="DC101" s="280">
        <v>0</v>
      </c>
      <c r="DE101" s="71">
        <f>COUNTBLANK(H101:DC101)</f>
        <v>0</v>
      </c>
      <c r="DF101" s="71">
        <f t="shared" si="40"/>
        <v>0</v>
      </c>
      <c r="DG101" s="261">
        <f t="shared" si="48"/>
        <v>0</v>
      </c>
    </row>
    <row r="102" spans="1:111" ht="15" customHeight="1">
      <c r="A102" s="210">
        <v>90</v>
      </c>
      <c r="B102" s="262" t="str">
        <f>$B$100&amp;"2."</f>
        <v>H.2.</v>
      </c>
      <c r="C102" s="274" t="s">
        <v>223</v>
      </c>
      <c r="D102" s="263"/>
      <c r="E102" s="316" t="s">
        <v>255</v>
      </c>
      <c r="F102" s="292">
        <f>H102+NPV(FD,I102:INDEX(I102:DC102,PAL))</f>
        <v>0</v>
      </c>
      <c r="G102" s="279">
        <f>SUMIF($H$5:$DC$5,"&lt;="&amp;PAL,$H102:$DC102)</f>
        <v>0</v>
      </c>
      <c r="H102" s="280">
        <v>0</v>
      </c>
      <c r="I102" s="280">
        <v>0</v>
      </c>
      <c r="J102" s="280">
        <v>0</v>
      </c>
      <c r="K102" s="280">
        <v>0</v>
      </c>
      <c r="L102" s="280">
        <v>0</v>
      </c>
      <c r="M102" s="280">
        <v>0</v>
      </c>
      <c r="N102" s="280">
        <v>0</v>
      </c>
      <c r="O102" s="280">
        <v>0</v>
      </c>
      <c r="P102" s="280">
        <v>0</v>
      </c>
      <c r="Q102" s="280">
        <v>0</v>
      </c>
      <c r="R102" s="280">
        <v>0</v>
      </c>
      <c r="S102" s="280">
        <v>0</v>
      </c>
      <c r="T102" s="280">
        <v>0</v>
      </c>
      <c r="U102" s="280">
        <v>0</v>
      </c>
      <c r="V102" s="280">
        <v>0</v>
      </c>
      <c r="W102" s="280">
        <v>0</v>
      </c>
      <c r="X102" s="280">
        <v>0</v>
      </c>
      <c r="Y102" s="280">
        <v>0</v>
      </c>
      <c r="Z102" s="280">
        <v>0</v>
      </c>
      <c r="AA102" s="280">
        <v>0</v>
      </c>
      <c r="AB102" s="280">
        <v>0</v>
      </c>
      <c r="AC102" s="280">
        <v>0</v>
      </c>
      <c r="AD102" s="280">
        <v>0</v>
      </c>
      <c r="AE102" s="280">
        <v>0</v>
      </c>
      <c r="AF102" s="280">
        <v>0</v>
      </c>
      <c r="AG102" s="280">
        <v>0</v>
      </c>
      <c r="AH102" s="280">
        <v>0</v>
      </c>
      <c r="AI102" s="280">
        <v>0</v>
      </c>
      <c r="AJ102" s="280">
        <v>0</v>
      </c>
      <c r="AK102" s="280">
        <v>0</v>
      </c>
      <c r="AL102" s="280">
        <v>0</v>
      </c>
      <c r="AM102" s="280">
        <v>0</v>
      </c>
      <c r="AN102" s="280">
        <v>0</v>
      </c>
      <c r="AO102" s="280">
        <v>0</v>
      </c>
      <c r="AP102" s="280">
        <v>0</v>
      </c>
      <c r="AQ102" s="280">
        <v>0</v>
      </c>
      <c r="AR102" s="280">
        <v>0</v>
      </c>
      <c r="AS102" s="280">
        <v>0</v>
      </c>
      <c r="AT102" s="280">
        <v>0</v>
      </c>
      <c r="AU102" s="280">
        <v>0</v>
      </c>
      <c r="AV102" s="280">
        <v>0</v>
      </c>
      <c r="AW102" s="280">
        <v>0</v>
      </c>
      <c r="AX102" s="280">
        <v>0</v>
      </c>
      <c r="AY102" s="280">
        <v>0</v>
      </c>
      <c r="AZ102" s="280">
        <v>0</v>
      </c>
      <c r="BA102" s="280">
        <v>0</v>
      </c>
      <c r="BB102" s="280">
        <v>0</v>
      </c>
      <c r="BC102" s="280">
        <v>0</v>
      </c>
      <c r="BD102" s="280">
        <v>0</v>
      </c>
      <c r="BE102" s="280">
        <v>0</v>
      </c>
      <c r="BF102" s="280">
        <v>0</v>
      </c>
      <c r="BG102" s="280">
        <v>0</v>
      </c>
      <c r="BH102" s="280">
        <v>0</v>
      </c>
      <c r="BI102" s="280">
        <v>0</v>
      </c>
      <c r="BJ102" s="280">
        <v>0</v>
      </c>
      <c r="BK102" s="280">
        <v>0</v>
      </c>
      <c r="BL102" s="280">
        <v>0</v>
      </c>
      <c r="BM102" s="280">
        <v>0</v>
      </c>
      <c r="BN102" s="280">
        <v>0</v>
      </c>
      <c r="BO102" s="280">
        <v>0</v>
      </c>
      <c r="BP102" s="280">
        <v>0</v>
      </c>
      <c r="BQ102" s="280">
        <v>0</v>
      </c>
      <c r="BR102" s="280">
        <v>0</v>
      </c>
      <c r="BS102" s="280">
        <v>0</v>
      </c>
      <c r="BT102" s="280">
        <v>0</v>
      </c>
      <c r="BU102" s="280">
        <v>0</v>
      </c>
      <c r="BV102" s="280">
        <v>0</v>
      </c>
      <c r="BW102" s="280">
        <v>0</v>
      </c>
      <c r="BX102" s="280">
        <v>0</v>
      </c>
      <c r="BY102" s="280">
        <v>0</v>
      </c>
      <c r="BZ102" s="280">
        <v>0</v>
      </c>
      <c r="CA102" s="280">
        <v>0</v>
      </c>
      <c r="CB102" s="280">
        <v>0</v>
      </c>
      <c r="CC102" s="280">
        <v>0</v>
      </c>
      <c r="CD102" s="280">
        <v>0</v>
      </c>
      <c r="CE102" s="280">
        <v>0</v>
      </c>
      <c r="CF102" s="280">
        <v>0</v>
      </c>
      <c r="CG102" s="280">
        <v>0</v>
      </c>
      <c r="CH102" s="280">
        <v>0</v>
      </c>
      <c r="CI102" s="280">
        <v>0</v>
      </c>
      <c r="CJ102" s="280">
        <v>0</v>
      </c>
      <c r="CK102" s="280">
        <v>0</v>
      </c>
      <c r="CL102" s="280">
        <v>0</v>
      </c>
      <c r="CM102" s="280">
        <v>0</v>
      </c>
      <c r="CN102" s="280">
        <v>0</v>
      </c>
      <c r="CO102" s="280">
        <v>0</v>
      </c>
      <c r="CP102" s="280">
        <v>0</v>
      </c>
      <c r="CQ102" s="280">
        <v>0</v>
      </c>
      <c r="CR102" s="280">
        <v>0</v>
      </c>
      <c r="CS102" s="280">
        <v>0</v>
      </c>
      <c r="CT102" s="280">
        <v>0</v>
      </c>
      <c r="CU102" s="280">
        <v>0</v>
      </c>
      <c r="CV102" s="280">
        <v>0</v>
      </c>
      <c r="CW102" s="280">
        <v>0</v>
      </c>
      <c r="CX102" s="280">
        <v>0</v>
      </c>
      <c r="CY102" s="280">
        <v>0</v>
      </c>
      <c r="CZ102" s="280">
        <v>0</v>
      </c>
      <c r="DA102" s="280">
        <v>0</v>
      </c>
      <c r="DB102" s="280">
        <v>0</v>
      </c>
      <c r="DC102" s="280">
        <v>0</v>
      </c>
      <c r="DE102" s="71">
        <f>COUNTBLANK(H102:DC102)</f>
        <v>0</v>
      </c>
      <c r="DF102" s="71">
        <f t="shared" si="40"/>
        <v>0</v>
      </c>
      <c r="DG102" s="261">
        <f t="shared" si="48"/>
        <v>0</v>
      </c>
    </row>
    <row r="103" spans="1:111" ht="15" customHeight="1">
      <c r="A103" s="210">
        <v>91</v>
      </c>
      <c r="B103" s="262" t="str">
        <f>$B$100&amp;"3."</f>
        <v>H.3.</v>
      </c>
      <c r="C103" s="274" t="s">
        <v>225</v>
      </c>
      <c r="D103" s="263"/>
      <c r="E103" s="316" t="s">
        <v>255</v>
      </c>
      <c r="F103" s="292">
        <f>H103+NPV(FD,I103:INDEX(I103:DC103,PAL))</f>
        <v>0</v>
      </c>
      <c r="G103" s="279">
        <f>SUMIF($H$5:$DC$5,"&lt;="&amp;PAL,$H103:$DC103)</f>
        <v>0</v>
      </c>
      <c r="H103" s="280">
        <v>0</v>
      </c>
      <c r="I103" s="280">
        <v>0</v>
      </c>
      <c r="J103" s="280">
        <v>0</v>
      </c>
      <c r="K103" s="280">
        <v>0</v>
      </c>
      <c r="L103" s="280">
        <v>0</v>
      </c>
      <c r="M103" s="280">
        <v>0</v>
      </c>
      <c r="N103" s="280">
        <v>0</v>
      </c>
      <c r="O103" s="280">
        <v>0</v>
      </c>
      <c r="P103" s="280">
        <v>0</v>
      </c>
      <c r="Q103" s="280">
        <v>0</v>
      </c>
      <c r="R103" s="280">
        <v>0</v>
      </c>
      <c r="S103" s="280">
        <v>0</v>
      </c>
      <c r="T103" s="280">
        <v>0</v>
      </c>
      <c r="U103" s="280">
        <v>0</v>
      </c>
      <c r="V103" s="280">
        <v>0</v>
      </c>
      <c r="W103" s="280">
        <v>0</v>
      </c>
      <c r="X103" s="280">
        <v>0</v>
      </c>
      <c r="Y103" s="280">
        <v>0</v>
      </c>
      <c r="Z103" s="280">
        <v>0</v>
      </c>
      <c r="AA103" s="280">
        <v>0</v>
      </c>
      <c r="AB103" s="280">
        <v>0</v>
      </c>
      <c r="AC103" s="280">
        <v>0</v>
      </c>
      <c r="AD103" s="280">
        <v>0</v>
      </c>
      <c r="AE103" s="280">
        <v>0</v>
      </c>
      <c r="AF103" s="280">
        <v>0</v>
      </c>
      <c r="AG103" s="280">
        <v>0</v>
      </c>
      <c r="AH103" s="280">
        <v>0</v>
      </c>
      <c r="AI103" s="280">
        <v>0</v>
      </c>
      <c r="AJ103" s="280">
        <v>0</v>
      </c>
      <c r="AK103" s="280">
        <v>0</v>
      </c>
      <c r="AL103" s="280">
        <v>0</v>
      </c>
      <c r="AM103" s="280">
        <v>0</v>
      </c>
      <c r="AN103" s="280">
        <v>0</v>
      </c>
      <c r="AO103" s="280">
        <v>0</v>
      </c>
      <c r="AP103" s="280">
        <v>0</v>
      </c>
      <c r="AQ103" s="280">
        <v>0</v>
      </c>
      <c r="AR103" s="280">
        <v>0</v>
      </c>
      <c r="AS103" s="280">
        <v>0</v>
      </c>
      <c r="AT103" s="280">
        <v>0</v>
      </c>
      <c r="AU103" s="280">
        <v>0</v>
      </c>
      <c r="AV103" s="280">
        <v>0</v>
      </c>
      <c r="AW103" s="280">
        <v>0</v>
      </c>
      <c r="AX103" s="280">
        <v>0</v>
      </c>
      <c r="AY103" s="280">
        <v>0</v>
      </c>
      <c r="AZ103" s="280">
        <v>0</v>
      </c>
      <c r="BA103" s="280">
        <v>0</v>
      </c>
      <c r="BB103" s="280">
        <v>0</v>
      </c>
      <c r="BC103" s="280">
        <v>0</v>
      </c>
      <c r="BD103" s="280">
        <v>0</v>
      </c>
      <c r="BE103" s="280">
        <v>0</v>
      </c>
      <c r="BF103" s="280">
        <v>0</v>
      </c>
      <c r="BG103" s="280">
        <v>0</v>
      </c>
      <c r="BH103" s="280">
        <v>0</v>
      </c>
      <c r="BI103" s="280">
        <v>0</v>
      </c>
      <c r="BJ103" s="280">
        <v>0</v>
      </c>
      <c r="BK103" s="280">
        <v>0</v>
      </c>
      <c r="BL103" s="280">
        <v>0</v>
      </c>
      <c r="BM103" s="280">
        <v>0</v>
      </c>
      <c r="BN103" s="280">
        <v>0</v>
      </c>
      <c r="BO103" s="280">
        <v>0</v>
      </c>
      <c r="BP103" s="280">
        <v>0</v>
      </c>
      <c r="BQ103" s="280">
        <v>0</v>
      </c>
      <c r="BR103" s="280">
        <v>0</v>
      </c>
      <c r="BS103" s="280">
        <v>0</v>
      </c>
      <c r="BT103" s="280">
        <v>0</v>
      </c>
      <c r="BU103" s="280">
        <v>0</v>
      </c>
      <c r="BV103" s="280">
        <v>0</v>
      </c>
      <c r="BW103" s="280">
        <v>0</v>
      </c>
      <c r="BX103" s="280">
        <v>0</v>
      </c>
      <c r="BY103" s="280">
        <v>0</v>
      </c>
      <c r="BZ103" s="280">
        <v>0</v>
      </c>
      <c r="CA103" s="280">
        <v>0</v>
      </c>
      <c r="CB103" s="280">
        <v>0</v>
      </c>
      <c r="CC103" s="280">
        <v>0</v>
      </c>
      <c r="CD103" s="280">
        <v>0</v>
      </c>
      <c r="CE103" s="280">
        <v>0</v>
      </c>
      <c r="CF103" s="280">
        <v>0</v>
      </c>
      <c r="CG103" s="280">
        <v>0</v>
      </c>
      <c r="CH103" s="280">
        <v>0</v>
      </c>
      <c r="CI103" s="280">
        <v>0</v>
      </c>
      <c r="CJ103" s="280">
        <v>0</v>
      </c>
      <c r="CK103" s="280">
        <v>0</v>
      </c>
      <c r="CL103" s="280">
        <v>0</v>
      </c>
      <c r="CM103" s="280">
        <v>0</v>
      </c>
      <c r="CN103" s="280">
        <v>0</v>
      </c>
      <c r="CO103" s="280">
        <v>0</v>
      </c>
      <c r="CP103" s="280">
        <v>0</v>
      </c>
      <c r="CQ103" s="280">
        <v>0</v>
      </c>
      <c r="CR103" s="280">
        <v>0</v>
      </c>
      <c r="CS103" s="280">
        <v>0</v>
      </c>
      <c r="CT103" s="280">
        <v>0</v>
      </c>
      <c r="CU103" s="280">
        <v>0</v>
      </c>
      <c r="CV103" s="280">
        <v>0</v>
      </c>
      <c r="CW103" s="280">
        <v>0</v>
      </c>
      <c r="CX103" s="280">
        <v>0</v>
      </c>
      <c r="CY103" s="280">
        <v>0</v>
      </c>
      <c r="CZ103" s="280">
        <v>0</v>
      </c>
      <c r="DA103" s="280">
        <v>0</v>
      </c>
      <c r="DB103" s="280">
        <v>0</v>
      </c>
      <c r="DC103" s="280">
        <v>0</v>
      </c>
      <c r="DE103" s="71">
        <f>COUNTBLANK(H103:DC103)</f>
        <v>0</v>
      </c>
      <c r="DF103" s="71">
        <f t="shared" si="40"/>
        <v>0</v>
      </c>
      <c r="DG103" s="261">
        <f t="shared" si="48"/>
        <v>0</v>
      </c>
    </row>
    <row r="104" spans="1:111" ht="15" customHeight="1">
      <c r="A104" s="210">
        <v>92</v>
      </c>
      <c r="B104" s="262" t="str">
        <f>$B$100&amp;"4."</f>
        <v>H.4.</v>
      </c>
      <c r="C104" s="274" t="s">
        <v>229</v>
      </c>
      <c r="D104" s="263"/>
      <c r="E104" s="316" t="s">
        <v>255</v>
      </c>
      <c r="F104" s="292">
        <f>H104+NPV(FD,I104:INDEX(I104:DC104,PAL))</f>
        <v>0</v>
      </c>
      <c r="G104" s="279">
        <f>SUMIF($H$5:$DC$5,"&lt;="&amp;PAL,$H104:$DC104)</f>
        <v>0</v>
      </c>
      <c r="H104" s="280">
        <v>0</v>
      </c>
      <c r="I104" s="280">
        <v>0</v>
      </c>
      <c r="J104" s="280">
        <v>0</v>
      </c>
      <c r="K104" s="280">
        <v>0</v>
      </c>
      <c r="L104" s="280">
        <v>0</v>
      </c>
      <c r="M104" s="280">
        <v>0</v>
      </c>
      <c r="N104" s="280">
        <v>0</v>
      </c>
      <c r="O104" s="280">
        <v>0</v>
      </c>
      <c r="P104" s="280">
        <v>0</v>
      </c>
      <c r="Q104" s="280">
        <v>0</v>
      </c>
      <c r="R104" s="280">
        <v>0</v>
      </c>
      <c r="S104" s="280">
        <v>0</v>
      </c>
      <c r="T104" s="280">
        <v>0</v>
      </c>
      <c r="U104" s="280">
        <v>0</v>
      </c>
      <c r="V104" s="280">
        <v>0</v>
      </c>
      <c r="W104" s="280">
        <v>0</v>
      </c>
      <c r="X104" s="280">
        <v>0</v>
      </c>
      <c r="Y104" s="280">
        <v>0</v>
      </c>
      <c r="Z104" s="280">
        <v>0</v>
      </c>
      <c r="AA104" s="280">
        <v>0</v>
      </c>
      <c r="AB104" s="280">
        <v>0</v>
      </c>
      <c r="AC104" s="280">
        <v>0</v>
      </c>
      <c r="AD104" s="280">
        <v>0</v>
      </c>
      <c r="AE104" s="280">
        <v>0</v>
      </c>
      <c r="AF104" s="280">
        <v>0</v>
      </c>
      <c r="AG104" s="280">
        <v>0</v>
      </c>
      <c r="AH104" s="280">
        <v>0</v>
      </c>
      <c r="AI104" s="280">
        <v>0</v>
      </c>
      <c r="AJ104" s="280">
        <v>0</v>
      </c>
      <c r="AK104" s="280">
        <v>0</v>
      </c>
      <c r="AL104" s="280">
        <v>0</v>
      </c>
      <c r="AM104" s="280">
        <v>0</v>
      </c>
      <c r="AN104" s="280">
        <v>0</v>
      </c>
      <c r="AO104" s="280">
        <v>0</v>
      </c>
      <c r="AP104" s="280">
        <v>0</v>
      </c>
      <c r="AQ104" s="280">
        <v>0</v>
      </c>
      <c r="AR104" s="280">
        <v>0</v>
      </c>
      <c r="AS104" s="280">
        <v>0</v>
      </c>
      <c r="AT104" s="280">
        <v>0</v>
      </c>
      <c r="AU104" s="280">
        <v>0</v>
      </c>
      <c r="AV104" s="280">
        <v>0</v>
      </c>
      <c r="AW104" s="280">
        <v>0</v>
      </c>
      <c r="AX104" s="280">
        <v>0</v>
      </c>
      <c r="AY104" s="280">
        <v>0</v>
      </c>
      <c r="AZ104" s="280">
        <v>0</v>
      </c>
      <c r="BA104" s="280">
        <v>0</v>
      </c>
      <c r="BB104" s="280">
        <v>0</v>
      </c>
      <c r="BC104" s="280">
        <v>0</v>
      </c>
      <c r="BD104" s="280">
        <v>0</v>
      </c>
      <c r="BE104" s="280">
        <v>0</v>
      </c>
      <c r="BF104" s="280">
        <v>0</v>
      </c>
      <c r="BG104" s="280">
        <v>0</v>
      </c>
      <c r="BH104" s="280">
        <v>0</v>
      </c>
      <c r="BI104" s="280">
        <v>0</v>
      </c>
      <c r="BJ104" s="280">
        <v>0</v>
      </c>
      <c r="BK104" s="280">
        <v>0</v>
      </c>
      <c r="BL104" s="280">
        <v>0</v>
      </c>
      <c r="BM104" s="280">
        <v>0</v>
      </c>
      <c r="BN104" s="280">
        <v>0</v>
      </c>
      <c r="BO104" s="280">
        <v>0</v>
      </c>
      <c r="BP104" s="280">
        <v>0</v>
      </c>
      <c r="BQ104" s="280">
        <v>0</v>
      </c>
      <c r="BR104" s="280">
        <v>0</v>
      </c>
      <c r="BS104" s="280">
        <v>0</v>
      </c>
      <c r="BT104" s="280">
        <v>0</v>
      </c>
      <c r="BU104" s="280">
        <v>0</v>
      </c>
      <c r="BV104" s="280">
        <v>0</v>
      </c>
      <c r="BW104" s="280">
        <v>0</v>
      </c>
      <c r="BX104" s="280">
        <v>0</v>
      </c>
      <c r="BY104" s="280">
        <v>0</v>
      </c>
      <c r="BZ104" s="280">
        <v>0</v>
      </c>
      <c r="CA104" s="280">
        <v>0</v>
      </c>
      <c r="CB104" s="280">
        <v>0</v>
      </c>
      <c r="CC104" s="280">
        <v>0</v>
      </c>
      <c r="CD104" s="280">
        <v>0</v>
      </c>
      <c r="CE104" s="280">
        <v>0</v>
      </c>
      <c r="CF104" s="280">
        <v>0</v>
      </c>
      <c r="CG104" s="280">
        <v>0</v>
      </c>
      <c r="CH104" s="280">
        <v>0</v>
      </c>
      <c r="CI104" s="280">
        <v>0</v>
      </c>
      <c r="CJ104" s="280">
        <v>0</v>
      </c>
      <c r="CK104" s="280">
        <v>0</v>
      </c>
      <c r="CL104" s="280">
        <v>0</v>
      </c>
      <c r="CM104" s="280">
        <v>0</v>
      </c>
      <c r="CN104" s="280">
        <v>0</v>
      </c>
      <c r="CO104" s="280">
        <v>0</v>
      </c>
      <c r="CP104" s="280">
        <v>0</v>
      </c>
      <c r="CQ104" s="280">
        <v>0</v>
      </c>
      <c r="CR104" s="280">
        <v>0</v>
      </c>
      <c r="CS104" s="280">
        <v>0</v>
      </c>
      <c r="CT104" s="280">
        <v>0</v>
      </c>
      <c r="CU104" s="280">
        <v>0</v>
      </c>
      <c r="CV104" s="280">
        <v>0</v>
      </c>
      <c r="CW104" s="280">
        <v>0</v>
      </c>
      <c r="CX104" s="280">
        <v>0</v>
      </c>
      <c r="CY104" s="280">
        <v>0</v>
      </c>
      <c r="CZ104" s="280">
        <v>0</v>
      </c>
      <c r="DA104" s="280">
        <v>0</v>
      </c>
      <c r="DB104" s="280">
        <v>0</v>
      </c>
      <c r="DC104" s="280">
        <v>0</v>
      </c>
      <c r="DE104" s="71">
        <f>COUNTBLANK(H104:DC104)</f>
        <v>0</v>
      </c>
      <c r="DF104" s="71">
        <f t="shared" si="40"/>
        <v>0</v>
      </c>
      <c r="DG104" s="261">
        <f t="shared" si="48"/>
        <v>0</v>
      </c>
    </row>
    <row r="105" spans="1:111" ht="15" customHeight="1">
      <c r="A105" s="210">
        <v>93</v>
      </c>
      <c r="B105" s="262" t="str">
        <f>$B$100&amp;"5."</f>
        <v>H.5.</v>
      </c>
      <c r="C105" s="274" t="s">
        <v>227</v>
      </c>
      <c r="D105" s="263"/>
      <c r="E105" s="316" t="s">
        <v>255</v>
      </c>
      <c r="F105" s="292">
        <f>H105+NPV(FD,I105:INDEX(I105:DC105,PAL))</f>
        <v>0</v>
      </c>
      <c r="G105" s="279">
        <f>SUMIF($H$5:$DC$5,"&lt;="&amp;PAL,$H105:$DC105)</f>
        <v>0</v>
      </c>
      <c r="H105" s="280">
        <v>0</v>
      </c>
      <c r="I105" s="280">
        <v>0</v>
      </c>
      <c r="J105" s="280">
        <v>0</v>
      </c>
      <c r="K105" s="280">
        <v>0</v>
      </c>
      <c r="L105" s="280">
        <v>0</v>
      </c>
      <c r="M105" s="280">
        <v>0</v>
      </c>
      <c r="N105" s="280">
        <v>0</v>
      </c>
      <c r="O105" s="280">
        <v>0</v>
      </c>
      <c r="P105" s="280">
        <v>0</v>
      </c>
      <c r="Q105" s="280">
        <v>0</v>
      </c>
      <c r="R105" s="280">
        <v>0</v>
      </c>
      <c r="S105" s="280">
        <v>0</v>
      </c>
      <c r="T105" s="280">
        <v>0</v>
      </c>
      <c r="U105" s="280">
        <v>0</v>
      </c>
      <c r="V105" s="280">
        <v>0</v>
      </c>
      <c r="W105" s="280">
        <v>0</v>
      </c>
      <c r="X105" s="280">
        <v>0</v>
      </c>
      <c r="Y105" s="280">
        <v>0</v>
      </c>
      <c r="Z105" s="280">
        <v>0</v>
      </c>
      <c r="AA105" s="280">
        <v>0</v>
      </c>
      <c r="AB105" s="280">
        <v>0</v>
      </c>
      <c r="AC105" s="280">
        <v>0</v>
      </c>
      <c r="AD105" s="280">
        <v>0</v>
      </c>
      <c r="AE105" s="280">
        <v>0</v>
      </c>
      <c r="AF105" s="280">
        <v>0</v>
      </c>
      <c r="AG105" s="280">
        <v>0</v>
      </c>
      <c r="AH105" s="280">
        <v>0</v>
      </c>
      <c r="AI105" s="280">
        <v>0</v>
      </c>
      <c r="AJ105" s="280">
        <v>0</v>
      </c>
      <c r="AK105" s="280">
        <v>0</v>
      </c>
      <c r="AL105" s="280">
        <v>0</v>
      </c>
      <c r="AM105" s="280">
        <v>0</v>
      </c>
      <c r="AN105" s="280">
        <v>0</v>
      </c>
      <c r="AO105" s="280">
        <v>0</v>
      </c>
      <c r="AP105" s="280">
        <v>0</v>
      </c>
      <c r="AQ105" s="280">
        <v>0</v>
      </c>
      <c r="AR105" s="280">
        <v>0</v>
      </c>
      <c r="AS105" s="280">
        <v>0</v>
      </c>
      <c r="AT105" s="280">
        <v>0</v>
      </c>
      <c r="AU105" s="280">
        <v>0</v>
      </c>
      <c r="AV105" s="280">
        <v>0</v>
      </c>
      <c r="AW105" s="280">
        <v>0</v>
      </c>
      <c r="AX105" s="280">
        <v>0</v>
      </c>
      <c r="AY105" s="280">
        <v>0</v>
      </c>
      <c r="AZ105" s="280">
        <v>0</v>
      </c>
      <c r="BA105" s="280">
        <v>0</v>
      </c>
      <c r="BB105" s="280">
        <v>0</v>
      </c>
      <c r="BC105" s="280">
        <v>0</v>
      </c>
      <c r="BD105" s="280">
        <v>0</v>
      </c>
      <c r="BE105" s="280">
        <v>0</v>
      </c>
      <c r="BF105" s="280">
        <v>0</v>
      </c>
      <c r="BG105" s="280">
        <v>0</v>
      </c>
      <c r="BH105" s="280">
        <v>0</v>
      </c>
      <c r="BI105" s="280">
        <v>0</v>
      </c>
      <c r="BJ105" s="280">
        <v>0</v>
      </c>
      <c r="BK105" s="280">
        <v>0</v>
      </c>
      <c r="BL105" s="280">
        <v>0</v>
      </c>
      <c r="BM105" s="280">
        <v>0</v>
      </c>
      <c r="BN105" s="280">
        <v>0</v>
      </c>
      <c r="BO105" s="280">
        <v>0</v>
      </c>
      <c r="BP105" s="280">
        <v>0</v>
      </c>
      <c r="BQ105" s="280">
        <v>0</v>
      </c>
      <c r="BR105" s="280">
        <v>0</v>
      </c>
      <c r="BS105" s="280">
        <v>0</v>
      </c>
      <c r="BT105" s="280">
        <v>0</v>
      </c>
      <c r="BU105" s="280">
        <v>0</v>
      </c>
      <c r="BV105" s="280">
        <v>0</v>
      </c>
      <c r="BW105" s="280">
        <v>0</v>
      </c>
      <c r="BX105" s="280">
        <v>0</v>
      </c>
      <c r="BY105" s="280">
        <v>0</v>
      </c>
      <c r="BZ105" s="280">
        <v>0</v>
      </c>
      <c r="CA105" s="280">
        <v>0</v>
      </c>
      <c r="CB105" s="280">
        <v>0</v>
      </c>
      <c r="CC105" s="280">
        <v>0</v>
      </c>
      <c r="CD105" s="280">
        <v>0</v>
      </c>
      <c r="CE105" s="280">
        <v>0</v>
      </c>
      <c r="CF105" s="280">
        <v>0</v>
      </c>
      <c r="CG105" s="280">
        <v>0</v>
      </c>
      <c r="CH105" s="280">
        <v>0</v>
      </c>
      <c r="CI105" s="280">
        <v>0</v>
      </c>
      <c r="CJ105" s="280">
        <v>0</v>
      </c>
      <c r="CK105" s="280">
        <v>0</v>
      </c>
      <c r="CL105" s="280">
        <v>0</v>
      </c>
      <c r="CM105" s="280">
        <v>0</v>
      </c>
      <c r="CN105" s="280">
        <v>0</v>
      </c>
      <c r="CO105" s="280">
        <v>0</v>
      </c>
      <c r="CP105" s="280">
        <v>0</v>
      </c>
      <c r="CQ105" s="280">
        <v>0</v>
      </c>
      <c r="CR105" s="280">
        <v>0</v>
      </c>
      <c r="CS105" s="280">
        <v>0</v>
      </c>
      <c r="CT105" s="280">
        <v>0</v>
      </c>
      <c r="CU105" s="280">
        <v>0</v>
      </c>
      <c r="CV105" s="280">
        <v>0</v>
      </c>
      <c r="CW105" s="280">
        <v>0</v>
      </c>
      <c r="CX105" s="280">
        <v>0</v>
      </c>
      <c r="CY105" s="280">
        <v>0</v>
      </c>
      <c r="CZ105" s="280">
        <v>0</v>
      </c>
      <c r="DA105" s="280">
        <v>0</v>
      </c>
      <c r="DB105" s="280">
        <v>0</v>
      </c>
      <c r="DC105" s="280">
        <v>0</v>
      </c>
      <c r="DE105" s="71">
        <f>COUNTBLANK(H105:DC105)</f>
        <v>0</v>
      </c>
      <c r="DF105" s="71">
        <f t="shared" si="40"/>
        <v>0</v>
      </c>
      <c r="DG105" s="261">
        <f t="shared" si="48"/>
        <v>0</v>
      </c>
    </row>
    <row r="106" spans="1:111" ht="14.4">
      <c r="A106" s="210">
        <v>94</v>
      </c>
      <c r="B106" s="262" t="str">
        <f>$B$100&amp;"6."</f>
        <v>H.6.</v>
      </c>
      <c r="C106" s="274" t="s">
        <v>222</v>
      </c>
      <c r="D106" s="125">
        <f>IF(E106="Be PVM",DI106,E106)</f>
        <v>0</v>
      </c>
      <c r="E106" s="316"/>
      <c r="F106" s="292">
        <f>H106+NPV(FD,I106:INDEX(I106:DC106,PAL))</f>
        <v>0</v>
      </c>
      <c r="G106" s="279">
        <f>SUMIF($H$5:$DC$5,"&lt;="&amp;PAL,$H106:$DC106)</f>
        <v>0</v>
      </c>
      <c r="H106" s="280">
        <v>0</v>
      </c>
      <c r="I106" s="280">
        <v>0</v>
      </c>
      <c r="J106" s="280">
        <v>0</v>
      </c>
      <c r="K106" s="280">
        <v>0</v>
      </c>
      <c r="L106" s="280">
        <v>0</v>
      </c>
      <c r="M106" s="280">
        <v>0</v>
      </c>
      <c r="N106" s="280">
        <v>0</v>
      </c>
      <c r="O106" s="280">
        <v>0</v>
      </c>
      <c r="P106" s="280">
        <v>0</v>
      </c>
      <c r="Q106" s="280">
        <v>0</v>
      </c>
      <c r="R106" s="280">
        <v>0</v>
      </c>
      <c r="S106" s="280">
        <v>0</v>
      </c>
      <c r="T106" s="280">
        <v>0</v>
      </c>
      <c r="U106" s="280">
        <v>0</v>
      </c>
      <c r="V106" s="280">
        <v>0</v>
      </c>
      <c r="W106" s="280">
        <v>0</v>
      </c>
      <c r="X106" s="280">
        <v>0</v>
      </c>
      <c r="Y106" s="280">
        <v>0</v>
      </c>
      <c r="Z106" s="280">
        <v>0</v>
      </c>
      <c r="AA106" s="280">
        <v>0</v>
      </c>
      <c r="AB106" s="280">
        <v>0</v>
      </c>
      <c r="AC106" s="280">
        <v>0</v>
      </c>
      <c r="AD106" s="280">
        <v>0</v>
      </c>
      <c r="AE106" s="280">
        <v>0</v>
      </c>
      <c r="AF106" s="280">
        <v>0</v>
      </c>
      <c r="AG106" s="280">
        <v>0</v>
      </c>
      <c r="AH106" s="280">
        <v>0</v>
      </c>
      <c r="AI106" s="280">
        <v>0</v>
      </c>
      <c r="AJ106" s="280">
        <v>0</v>
      </c>
      <c r="AK106" s="280">
        <v>0</v>
      </c>
      <c r="AL106" s="280">
        <v>0</v>
      </c>
      <c r="AM106" s="280">
        <v>0</v>
      </c>
      <c r="AN106" s="280">
        <v>0</v>
      </c>
      <c r="AO106" s="280">
        <v>0</v>
      </c>
      <c r="AP106" s="280">
        <v>0</v>
      </c>
      <c r="AQ106" s="280">
        <v>0</v>
      </c>
      <c r="AR106" s="280">
        <v>0</v>
      </c>
      <c r="AS106" s="280">
        <v>0</v>
      </c>
      <c r="AT106" s="280">
        <v>0</v>
      </c>
      <c r="AU106" s="280">
        <v>0</v>
      </c>
      <c r="AV106" s="280">
        <v>0</v>
      </c>
      <c r="AW106" s="280">
        <v>0</v>
      </c>
      <c r="AX106" s="280">
        <v>0</v>
      </c>
      <c r="AY106" s="280">
        <v>0</v>
      </c>
      <c r="AZ106" s="280">
        <v>0</v>
      </c>
      <c r="BA106" s="280">
        <v>0</v>
      </c>
      <c r="BB106" s="280">
        <v>0</v>
      </c>
      <c r="BC106" s="280">
        <v>0</v>
      </c>
      <c r="BD106" s="280">
        <v>0</v>
      </c>
      <c r="BE106" s="280">
        <v>0</v>
      </c>
      <c r="BF106" s="280">
        <v>0</v>
      </c>
      <c r="BG106" s="280">
        <v>0</v>
      </c>
      <c r="BH106" s="280">
        <v>0</v>
      </c>
      <c r="BI106" s="280">
        <v>0</v>
      </c>
      <c r="BJ106" s="280">
        <v>0</v>
      </c>
      <c r="BK106" s="280">
        <v>0</v>
      </c>
      <c r="BL106" s="280">
        <v>0</v>
      </c>
      <c r="BM106" s="280">
        <v>0</v>
      </c>
      <c r="BN106" s="280">
        <v>0</v>
      </c>
      <c r="BO106" s="280">
        <v>0</v>
      </c>
      <c r="BP106" s="280">
        <v>0</v>
      </c>
      <c r="BQ106" s="280">
        <v>0</v>
      </c>
      <c r="BR106" s="280">
        <v>0</v>
      </c>
      <c r="BS106" s="280">
        <v>0</v>
      </c>
      <c r="BT106" s="280">
        <v>0</v>
      </c>
      <c r="BU106" s="280">
        <v>0</v>
      </c>
      <c r="BV106" s="280">
        <v>0</v>
      </c>
      <c r="BW106" s="280">
        <v>0</v>
      </c>
      <c r="BX106" s="280">
        <v>0</v>
      </c>
      <c r="BY106" s="280">
        <v>0</v>
      </c>
      <c r="BZ106" s="280">
        <v>0</v>
      </c>
      <c r="CA106" s="280">
        <v>0</v>
      </c>
      <c r="CB106" s="280">
        <v>0</v>
      </c>
      <c r="CC106" s="280">
        <v>0</v>
      </c>
      <c r="CD106" s="280">
        <v>0</v>
      </c>
      <c r="CE106" s="280">
        <v>0</v>
      </c>
      <c r="CF106" s="280">
        <v>0</v>
      </c>
      <c r="CG106" s="280">
        <v>0</v>
      </c>
      <c r="CH106" s="280">
        <v>0</v>
      </c>
      <c r="CI106" s="280">
        <v>0</v>
      </c>
      <c r="CJ106" s="280">
        <v>0</v>
      </c>
      <c r="CK106" s="280">
        <v>0</v>
      </c>
      <c r="CL106" s="280">
        <v>0</v>
      </c>
      <c r="CM106" s="280">
        <v>0</v>
      </c>
      <c r="CN106" s="280">
        <v>0</v>
      </c>
      <c r="CO106" s="280">
        <v>0</v>
      </c>
      <c r="CP106" s="280">
        <v>0</v>
      </c>
      <c r="CQ106" s="280">
        <v>0</v>
      </c>
      <c r="CR106" s="280">
        <v>0</v>
      </c>
      <c r="CS106" s="280">
        <v>0</v>
      </c>
      <c r="CT106" s="280">
        <v>0</v>
      </c>
      <c r="CU106" s="280">
        <v>0</v>
      </c>
      <c r="CV106" s="280">
        <v>0</v>
      </c>
      <c r="CW106" s="280">
        <v>0</v>
      </c>
      <c r="CX106" s="280">
        <v>0</v>
      </c>
      <c r="CY106" s="280">
        <v>0</v>
      </c>
      <c r="CZ106" s="280">
        <v>0</v>
      </c>
      <c r="DA106" s="280">
        <v>0</v>
      </c>
      <c r="DB106" s="280">
        <v>0</v>
      </c>
      <c r="DC106" s="280">
        <v>0</v>
      </c>
      <c r="DE106" s="71">
        <f t="shared" si="47"/>
        <v>0</v>
      </c>
      <c r="DF106" s="71">
        <f t="shared" si="40"/>
        <v>0</v>
      </c>
      <c r="DG106" s="261">
        <f t="shared" si="48"/>
        <v>0</v>
      </c>
    </row>
    <row r="107" spans="1:111" ht="15" customHeight="1">
      <c r="A107" s="210">
        <v>95</v>
      </c>
      <c r="B107" s="262" t="str">
        <f>$B$100&amp;"7."</f>
        <v>H.7.</v>
      </c>
      <c r="C107" s="274" t="s">
        <v>224</v>
      </c>
      <c r="D107" s="125">
        <f>IF(E107="Be PVM",DI107,E107)</f>
        <v>0</v>
      </c>
      <c r="E107" s="316"/>
      <c r="F107" s="292">
        <f>H107+NPV(FD,I107:INDEX(I107:DC107,PAL))</f>
        <v>0</v>
      </c>
      <c r="G107" s="279">
        <f>SUMIF($H$5:$DC$5,"&lt;="&amp;PAL,$H107:$DC107)</f>
        <v>0</v>
      </c>
      <c r="H107" s="280">
        <v>0</v>
      </c>
      <c r="I107" s="280">
        <v>0</v>
      </c>
      <c r="J107" s="280">
        <v>0</v>
      </c>
      <c r="K107" s="280">
        <v>0</v>
      </c>
      <c r="L107" s="280">
        <v>0</v>
      </c>
      <c r="M107" s="280">
        <v>0</v>
      </c>
      <c r="N107" s="280">
        <v>0</v>
      </c>
      <c r="O107" s="280">
        <v>0</v>
      </c>
      <c r="P107" s="280">
        <v>0</v>
      </c>
      <c r="Q107" s="280">
        <v>0</v>
      </c>
      <c r="R107" s="280">
        <v>0</v>
      </c>
      <c r="S107" s="280">
        <v>0</v>
      </c>
      <c r="T107" s="280">
        <v>0</v>
      </c>
      <c r="U107" s="280">
        <v>0</v>
      </c>
      <c r="V107" s="280">
        <v>0</v>
      </c>
      <c r="W107" s="280">
        <v>0</v>
      </c>
      <c r="X107" s="280">
        <v>0</v>
      </c>
      <c r="Y107" s="280">
        <v>0</v>
      </c>
      <c r="Z107" s="280">
        <v>0</v>
      </c>
      <c r="AA107" s="280">
        <v>0</v>
      </c>
      <c r="AB107" s="280">
        <v>0</v>
      </c>
      <c r="AC107" s="280">
        <v>0</v>
      </c>
      <c r="AD107" s="280">
        <v>0</v>
      </c>
      <c r="AE107" s="280">
        <v>0</v>
      </c>
      <c r="AF107" s="280">
        <v>0</v>
      </c>
      <c r="AG107" s="280">
        <v>0</v>
      </c>
      <c r="AH107" s="280">
        <v>0</v>
      </c>
      <c r="AI107" s="280">
        <v>0</v>
      </c>
      <c r="AJ107" s="280">
        <v>0</v>
      </c>
      <c r="AK107" s="280">
        <v>0</v>
      </c>
      <c r="AL107" s="280">
        <v>0</v>
      </c>
      <c r="AM107" s="280">
        <v>0</v>
      </c>
      <c r="AN107" s="280">
        <v>0</v>
      </c>
      <c r="AO107" s="280">
        <v>0</v>
      </c>
      <c r="AP107" s="280">
        <v>0</v>
      </c>
      <c r="AQ107" s="280">
        <v>0</v>
      </c>
      <c r="AR107" s="280">
        <v>0</v>
      </c>
      <c r="AS107" s="280">
        <v>0</v>
      </c>
      <c r="AT107" s="280">
        <v>0</v>
      </c>
      <c r="AU107" s="280">
        <v>0</v>
      </c>
      <c r="AV107" s="280">
        <v>0</v>
      </c>
      <c r="AW107" s="280">
        <v>0</v>
      </c>
      <c r="AX107" s="280">
        <v>0</v>
      </c>
      <c r="AY107" s="280">
        <v>0</v>
      </c>
      <c r="AZ107" s="280">
        <v>0</v>
      </c>
      <c r="BA107" s="280">
        <v>0</v>
      </c>
      <c r="BB107" s="280">
        <v>0</v>
      </c>
      <c r="BC107" s="280">
        <v>0</v>
      </c>
      <c r="BD107" s="280">
        <v>0</v>
      </c>
      <c r="BE107" s="280">
        <v>0</v>
      </c>
      <c r="BF107" s="280">
        <v>0</v>
      </c>
      <c r="BG107" s="280">
        <v>0</v>
      </c>
      <c r="BH107" s="280">
        <v>0</v>
      </c>
      <c r="BI107" s="280">
        <v>0</v>
      </c>
      <c r="BJ107" s="280">
        <v>0</v>
      </c>
      <c r="BK107" s="280">
        <v>0</v>
      </c>
      <c r="BL107" s="280">
        <v>0</v>
      </c>
      <c r="BM107" s="280">
        <v>0</v>
      </c>
      <c r="BN107" s="280">
        <v>0</v>
      </c>
      <c r="BO107" s="280">
        <v>0</v>
      </c>
      <c r="BP107" s="280">
        <v>0</v>
      </c>
      <c r="BQ107" s="280">
        <v>0</v>
      </c>
      <c r="BR107" s="280">
        <v>0</v>
      </c>
      <c r="BS107" s="280">
        <v>0</v>
      </c>
      <c r="BT107" s="280">
        <v>0</v>
      </c>
      <c r="BU107" s="280">
        <v>0</v>
      </c>
      <c r="BV107" s="280">
        <v>0</v>
      </c>
      <c r="BW107" s="280">
        <v>0</v>
      </c>
      <c r="BX107" s="280">
        <v>0</v>
      </c>
      <c r="BY107" s="280">
        <v>0</v>
      </c>
      <c r="BZ107" s="280">
        <v>0</v>
      </c>
      <c r="CA107" s="280">
        <v>0</v>
      </c>
      <c r="CB107" s="280">
        <v>0</v>
      </c>
      <c r="CC107" s="280">
        <v>0</v>
      </c>
      <c r="CD107" s="280">
        <v>0</v>
      </c>
      <c r="CE107" s="280">
        <v>0</v>
      </c>
      <c r="CF107" s="280">
        <v>0</v>
      </c>
      <c r="CG107" s="280">
        <v>0</v>
      </c>
      <c r="CH107" s="280">
        <v>0</v>
      </c>
      <c r="CI107" s="280">
        <v>0</v>
      </c>
      <c r="CJ107" s="280">
        <v>0</v>
      </c>
      <c r="CK107" s="280">
        <v>0</v>
      </c>
      <c r="CL107" s="280">
        <v>0</v>
      </c>
      <c r="CM107" s="280">
        <v>0</v>
      </c>
      <c r="CN107" s="280">
        <v>0</v>
      </c>
      <c r="CO107" s="280">
        <v>0</v>
      </c>
      <c r="CP107" s="280">
        <v>0</v>
      </c>
      <c r="CQ107" s="280">
        <v>0</v>
      </c>
      <c r="CR107" s="280">
        <v>0</v>
      </c>
      <c r="CS107" s="280">
        <v>0</v>
      </c>
      <c r="CT107" s="280">
        <v>0</v>
      </c>
      <c r="CU107" s="280">
        <v>0</v>
      </c>
      <c r="CV107" s="280">
        <v>0</v>
      </c>
      <c r="CW107" s="280">
        <v>0</v>
      </c>
      <c r="CX107" s="280">
        <v>0</v>
      </c>
      <c r="CY107" s="280">
        <v>0</v>
      </c>
      <c r="CZ107" s="280">
        <v>0</v>
      </c>
      <c r="DA107" s="280">
        <v>0</v>
      </c>
      <c r="DB107" s="280">
        <v>0</v>
      </c>
      <c r="DC107" s="280">
        <v>0</v>
      </c>
      <c r="DE107" s="71">
        <f t="shared" si="47"/>
        <v>0</v>
      </c>
      <c r="DF107" s="71">
        <f t="shared" si="40"/>
        <v>0</v>
      </c>
      <c r="DG107" s="261">
        <f t="shared" si="48"/>
        <v>0</v>
      </c>
    </row>
    <row r="108" spans="1:111" ht="15" customHeight="1">
      <c r="A108" s="210">
        <v>96</v>
      </c>
      <c r="B108" s="262" t="str">
        <f>$B$100&amp;"8."</f>
        <v>H.8.</v>
      </c>
      <c r="C108" s="274" t="s">
        <v>228</v>
      </c>
      <c r="D108" s="125">
        <f t="shared" ref="D108:D110" si="51">IF(E108="Be PVM",DI108,E108)</f>
        <v>0</v>
      </c>
      <c r="E108" s="316"/>
      <c r="F108" s="292">
        <f>H108+NPV(FD,I108:INDEX(I108:DC108,PAL))</f>
        <v>0</v>
      </c>
      <c r="G108" s="279">
        <f>SUMIF($H$5:$DC$5,"&lt;="&amp;PAL,$H108:$DC108)</f>
        <v>0</v>
      </c>
      <c r="H108" s="280">
        <v>0</v>
      </c>
      <c r="I108" s="280">
        <v>0</v>
      </c>
      <c r="J108" s="280">
        <v>0</v>
      </c>
      <c r="K108" s="280">
        <v>0</v>
      </c>
      <c r="L108" s="280">
        <v>0</v>
      </c>
      <c r="M108" s="280">
        <v>0</v>
      </c>
      <c r="N108" s="280">
        <v>0</v>
      </c>
      <c r="O108" s="280">
        <v>0</v>
      </c>
      <c r="P108" s="280">
        <v>0</v>
      </c>
      <c r="Q108" s="280">
        <v>0</v>
      </c>
      <c r="R108" s="280">
        <v>0</v>
      </c>
      <c r="S108" s="280">
        <v>0</v>
      </c>
      <c r="T108" s="280">
        <v>0</v>
      </c>
      <c r="U108" s="280">
        <v>0</v>
      </c>
      <c r="V108" s="280">
        <v>0</v>
      </c>
      <c r="W108" s="280">
        <v>0</v>
      </c>
      <c r="X108" s="280">
        <v>0</v>
      </c>
      <c r="Y108" s="280">
        <v>0</v>
      </c>
      <c r="Z108" s="280">
        <v>0</v>
      </c>
      <c r="AA108" s="280">
        <v>0</v>
      </c>
      <c r="AB108" s="280">
        <v>0</v>
      </c>
      <c r="AC108" s="280">
        <v>0</v>
      </c>
      <c r="AD108" s="280">
        <v>0</v>
      </c>
      <c r="AE108" s="280">
        <v>0</v>
      </c>
      <c r="AF108" s="280">
        <v>0</v>
      </c>
      <c r="AG108" s="280">
        <v>0</v>
      </c>
      <c r="AH108" s="280">
        <v>0</v>
      </c>
      <c r="AI108" s="280">
        <v>0</v>
      </c>
      <c r="AJ108" s="280">
        <v>0</v>
      </c>
      <c r="AK108" s="280">
        <v>0</v>
      </c>
      <c r="AL108" s="280">
        <v>0</v>
      </c>
      <c r="AM108" s="280">
        <v>0</v>
      </c>
      <c r="AN108" s="280">
        <v>0</v>
      </c>
      <c r="AO108" s="280">
        <v>0</v>
      </c>
      <c r="AP108" s="280">
        <v>0</v>
      </c>
      <c r="AQ108" s="280">
        <v>0</v>
      </c>
      <c r="AR108" s="280">
        <v>0</v>
      </c>
      <c r="AS108" s="280">
        <v>0</v>
      </c>
      <c r="AT108" s="280">
        <v>0</v>
      </c>
      <c r="AU108" s="280">
        <v>0</v>
      </c>
      <c r="AV108" s="280">
        <v>0</v>
      </c>
      <c r="AW108" s="280">
        <v>0</v>
      </c>
      <c r="AX108" s="280">
        <v>0</v>
      </c>
      <c r="AY108" s="280">
        <v>0</v>
      </c>
      <c r="AZ108" s="280">
        <v>0</v>
      </c>
      <c r="BA108" s="280">
        <v>0</v>
      </c>
      <c r="BB108" s="280">
        <v>0</v>
      </c>
      <c r="BC108" s="280">
        <v>0</v>
      </c>
      <c r="BD108" s="280">
        <v>0</v>
      </c>
      <c r="BE108" s="280">
        <v>0</v>
      </c>
      <c r="BF108" s="280">
        <v>0</v>
      </c>
      <c r="BG108" s="280">
        <v>0</v>
      </c>
      <c r="BH108" s="280">
        <v>0</v>
      </c>
      <c r="BI108" s="280">
        <v>0</v>
      </c>
      <c r="BJ108" s="280">
        <v>0</v>
      </c>
      <c r="BK108" s="280">
        <v>0</v>
      </c>
      <c r="BL108" s="280">
        <v>0</v>
      </c>
      <c r="BM108" s="280">
        <v>0</v>
      </c>
      <c r="BN108" s="280">
        <v>0</v>
      </c>
      <c r="BO108" s="280">
        <v>0</v>
      </c>
      <c r="BP108" s="280">
        <v>0</v>
      </c>
      <c r="BQ108" s="280">
        <v>0</v>
      </c>
      <c r="BR108" s="280">
        <v>0</v>
      </c>
      <c r="BS108" s="280">
        <v>0</v>
      </c>
      <c r="BT108" s="280">
        <v>0</v>
      </c>
      <c r="BU108" s="280">
        <v>0</v>
      </c>
      <c r="BV108" s="280">
        <v>0</v>
      </c>
      <c r="BW108" s="280">
        <v>0</v>
      </c>
      <c r="BX108" s="280">
        <v>0</v>
      </c>
      <c r="BY108" s="280">
        <v>0</v>
      </c>
      <c r="BZ108" s="280">
        <v>0</v>
      </c>
      <c r="CA108" s="280">
        <v>0</v>
      </c>
      <c r="CB108" s="280">
        <v>0</v>
      </c>
      <c r="CC108" s="280">
        <v>0</v>
      </c>
      <c r="CD108" s="280">
        <v>0</v>
      </c>
      <c r="CE108" s="280">
        <v>0</v>
      </c>
      <c r="CF108" s="280">
        <v>0</v>
      </c>
      <c r="CG108" s="280">
        <v>0</v>
      </c>
      <c r="CH108" s="280">
        <v>0</v>
      </c>
      <c r="CI108" s="280">
        <v>0</v>
      </c>
      <c r="CJ108" s="280">
        <v>0</v>
      </c>
      <c r="CK108" s="280">
        <v>0</v>
      </c>
      <c r="CL108" s="280">
        <v>0</v>
      </c>
      <c r="CM108" s="280">
        <v>0</v>
      </c>
      <c r="CN108" s="280">
        <v>0</v>
      </c>
      <c r="CO108" s="280">
        <v>0</v>
      </c>
      <c r="CP108" s="280">
        <v>0</v>
      </c>
      <c r="CQ108" s="280">
        <v>0</v>
      </c>
      <c r="CR108" s="280">
        <v>0</v>
      </c>
      <c r="CS108" s="280">
        <v>0</v>
      </c>
      <c r="CT108" s="280">
        <v>0</v>
      </c>
      <c r="CU108" s="280">
        <v>0</v>
      </c>
      <c r="CV108" s="280">
        <v>0</v>
      </c>
      <c r="CW108" s="280">
        <v>0</v>
      </c>
      <c r="CX108" s="280">
        <v>0</v>
      </c>
      <c r="CY108" s="280">
        <v>0</v>
      </c>
      <c r="CZ108" s="280">
        <v>0</v>
      </c>
      <c r="DA108" s="280">
        <v>0</v>
      </c>
      <c r="DB108" s="280">
        <v>0</v>
      </c>
      <c r="DC108" s="280">
        <v>0</v>
      </c>
      <c r="DE108" s="71">
        <f t="shared" si="47"/>
        <v>0</v>
      </c>
      <c r="DF108" s="71">
        <f t="shared" si="40"/>
        <v>0</v>
      </c>
      <c r="DG108" s="261">
        <f t="shared" si="48"/>
        <v>0</v>
      </c>
    </row>
    <row r="109" spans="1:111" ht="15" customHeight="1">
      <c r="A109" s="210">
        <v>97</v>
      </c>
      <c r="B109" s="262" t="str">
        <f>$B$100&amp;"9."</f>
        <v>H.9.</v>
      </c>
      <c r="C109" s="274" t="s">
        <v>226</v>
      </c>
      <c r="D109" s="125">
        <f t="shared" si="51"/>
        <v>0</v>
      </c>
      <c r="E109" s="316"/>
      <c r="F109" s="292">
        <f>H109+NPV(FD,I109:INDEX(I109:DC109,PAL))</f>
        <v>0</v>
      </c>
      <c r="G109" s="279">
        <f>SUMIF($H$5:$DC$5,"&lt;="&amp;PAL,$H109:$DC109)</f>
        <v>0</v>
      </c>
      <c r="H109" s="280">
        <v>0</v>
      </c>
      <c r="I109" s="280">
        <v>0</v>
      </c>
      <c r="J109" s="280">
        <v>0</v>
      </c>
      <c r="K109" s="280">
        <v>0</v>
      </c>
      <c r="L109" s="280">
        <v>0</v>
      </c>
      <c r="M109" s="280">
        <v>0</v>
      </c>
      <c r="N109" s="280">
        <v>0</v>
      </c>
      <c r="O109" s="280">
        <v>0</v>
      </c>
      <c r="P109" s="280">
        <v>0</v>
      </c>
      <c r="Q109" s="280">
        <v>0</v>
      </c>
      <c r="R109" s="280">
        <v>0</v>
      </c>
      <c r="S109" s="280">
        <v>0</v>
      </c>
      <c r="T109" s="280">
        <v>0</v>
      </c>
      <c r="U109" s="280">
        <v>0</v>
      </c>
      <c r="V109" s="280">
        <v>0</v>
      </c>
      <c r="W109" s="280">
        <v>0</v>
      </c>
      <c r="X109" s="280">
        <v>0</v>
      </c>
      <c r="Y109" s="280">
        <v>0</v>
      </c>
      <c r="Z109" s="280">
        <v>0</v>
      </c>
      <c r="AA109" s="280">
        <v>0</v>
      </c>
      <c r="AB109" s="280">
        <v>0</v>
      </c>
      <c r="AC109" s="280">
        <v>0</v>
      </c>
      <c r="AD109" s="280">
        <v>0</v>
      </c>
      <c r="AE109" s="280">
        <v>0</v>
      </c>
      <c r="AF109" s="280">
        <v>0</v>
      </c>
      <c r="AG109" s="280">
        <v>0</v>
      </c>
      <c r="AH109" s="280">
        <v>0</v>
      </c>
      <c r="AI109" s="280">
        <v>0</v>
      </c>
      <c r="AJ109" s="280">
        <v>0</v>
      </c>
      <c r="AK109" s="280">
        <v>0</v>
      </c>
      <c r="AL109" s="280">
        <v>0</v>
      </c>
      <c r="AM109" s="280">
        <v>0</v>
      </c>
      <c r="AN109" s="280">
        <v>0</v>
      </c>
      <c r="AO109" s="280">
        <v>0</v>
      </c>
      <c r="AP109" s="280">
        <v>0</v>
      </c>
      <c r="AQ109" s="280">
        <v>0</v>
      </c>
      <c r="AR109" s="280">
        <v>0</v>
      </c>
      <c r="AS109" s="280">
        <v>0</v>
      </c>
      <c r="AT109" s="280">
        <v>0</v>
      </c>
      <c r="AU109" s="280">
        <v>0</v>
      </c>
      <c r="AV109" s="280">
        <v>0</v>
      </c>
      <c r="AW109" s="280">
        <v>0</v>
      </c>
      <c r="AX109" s="280">
        <v>0</v>
      </c>
      <c r="AY109" s="280">
        <v>0</v>
      </c>
      <c r="AZ109" s="280">
        <v>0</v>
      </c>
      <c r="BA109" s="280">
        <v>0</v>
      </c>
      <c r="BB109" s="280">
        <v>0</v>
      </c>
      <c r="BC109" s="280">
        <v>0</v>
      </c>
      <c r="BD109" s="280">
        <v>0</v>
      </c>
      <c r="BE109" s="280">
        <v>0</v>
      </c>
      <c r="BF109" s="280">
        <v>0</v>
      </c>
      <c r="BG109" s="280">
        <v>0</v>
      </c>
      <c r="BH109" s="280">
        <v>0</v>
      </c>
      <c r="BI109" s="280">
        <v>0</v>
      </c>
      <c r="BJ109" s="280">
        <v>0</v>
      </c>
      <c r="BK109" s="280">
        <v>0</v>
      </c>
      <c r="BL109" s="280">
        <v>0</v>
      </c>
      <c r="BM109" s="280">
        <v>0</v>
      </c>
      <c r="BN109" s="280">
        <v>0</v>
      </c>
      <c r="BO109" s="280">
        <v>0</v>
      </c>
      <c r="BP109" s="280">
        <v>0</v>
      </c>
      <c r="BQ109" s="280">
        <v>0</v>
      </c>
      <c r="BR109" s="280">
        <v>0</v>
      </c>
      <c r="BS109" s="280">
        <v>0</v>
      </c>
      <c r="BT109" s="280">
        <v>0</v>
      </c>
      <c r="BU109" s="280">
        <v>0</v>
      </c>
      <c r="BV109" s="280">
        <v>0</v>
      </c>
      <c r="BW109" s="280">
        <v>0</v>
      </c>
      <c r="BX109" s="280">
        <v>0</v>
      </c>
      <c r="BY109" s="280">
        <v>0</v>
      </c>
      <c r="BZ109" s="280">
        <v>0</v>
      </c>
      <c r="CA109" s="280">
        <v>0</v>
      </c>
      <c r="CB109" s="280">
        <v>0</v>
      </c>
      <c r="CC109" s="280">
        <v>0</v>
      </c>
      <c r="CD109" s="280">
        <v>0</v>
      </c>
      <c r="CE109" s="280">
        <v>0</v>
      </c>
      <c r="CF109" s="280">
        <v>0</v>
      </c>
      <c r="CG109" s="280">
        <v>0</v>
      </c>
      <c r="CH109" s="280">
        <v>0</v>
      </c>
      <c r="CI109" s="280">
        <v>0</v>
      </c>
      <c r="CJ109" s="280">
        <v>0</v>
      </c>
      <c r="CK109" s="280">
        <v>0</v>
      </c>
      <c r="CL109" s="280">
        <v>0</v>
      </c>
      <c r="CM109" s="280">
        <v>0</v>
      </c>
      <c r="CN109" s="280">
        <v>0</v>
      </c>
      <c r="CO109" s="280">
        <v>0</v>
      </c>
      <c r="CP109" s="280">
        <v>0</v>
      </c>
      <c r="CQ109" s="280">
        <v>0</v>
      </c>
      <c r="CR109" s="280">
        <v>0</v>
      </c>
      <c r="CS109" s="280">
        <v>0</v>
      </c>
      <c r="CT109" s="280">
        <v>0</v>
      </c>
      <c r="CU109" s="280">
        <v>0</v>
      </c>
      <c r="CV109" s="280">
        <v>0</v>
      </c>
      <c r="CW109" s="280">
        <v>0</v>
      </c>
      <c r="CX109" s="280">
        <v>0</v>
      </c>
      <c r="CY109" s="280">
        <v>0</v>
      </c>
      <c r="CZ109" s="280">
        <v>0</v>
      </c>
      <c r="DA109" s="280">
        <v>0</v>
      </c>
      <c r="DB109" s="280">
        <v>0</v>
      </c>
      <c r="DC109" s="280">
        <v>0</v>
      </c>
      <c r="DE109" s="71">
        <f t="shared" si="47"/>
        <v>0</v>
      </c>
      <c r="DF109" s="71">
        <f t="shared" si="40"/>
        <v>0</v>
      </c>
      <c r="DG109" s="261">
        <f t="shared" si="48"/>
        <v>0</v>
      </c>
    </row>
    <row r="110" spans="1:111" ht="15" customHeight="1">
      <c r="A110" s="210">
        <v>98</v>
      </c>
      <c r="B110" s="262" t="str">
        <f>$B$100&amp;"10."</f>
        <v>H.10.</v>
      </c>
      <c r="C110" s="274" t="s">
        <v>230</v>
      </c>
      <c r="D110" s="125">
        <f t="shared" si="51"/>
        <v>0</v>
      </c>
      <c r="E110" s="316"/>
      <c r="F110" s="292">
        <f>H110+NPV(FD,I110:INDEX(I110:DC110,PAL))</f>
        <v>0</v>
      </c>
      <c r="G110" s="279">
        <f>SUMIF($H$5:$DC$5,"&lt;="&amp;PAL,$H110:$DC110)</f>
        <v>0</v>
      </c>
      <c r="H110" s="280">
        <v>0</v>
      </c>
      <c r="I110" s="280">
        <v>0</v>
      </c>
      <c r="J110" s="280">
        <v>0</v>
      </c>
      <c r="K110" s="280">
        <v>0</v>
      </c>
      <c r="L110" s="280">
        <v>0</v>
      </c>
      <c r="M110" s="280">
        <v>0</v>
      </c>
      <c r="N110" s="280">
        <v>0</v>
      </c>
      <c r="O110" s="280">
        <v>0</v>
      </c>
      <c r="P110" s="280">
        <v>0</v>
      </c>
      <c r="Q110" s="280">
        <v>0</v>
      </c>
      <c r="R110" s="280">
        <v>0</v>
      </c>
      <c r="S110" s="280">
        <v>0</v>
      </c>
      <c r="T110" s="280">
        <v>0</v>
      </c>
      <c r="U110" s="280">
        <v>0</v>
      </c>
      <c r="V110" s="280">
        <v>0</v>
      </c>
      <c r="W110" s="280">
        <v>0</v>
      </c>
      <c r="X110" s="280">
        <v>0</v>
      </c>
      <c r="Y110" s="280">
        <v>0</v>
      </c>
      <c r="Z110" s="280">
        <v>0</v>
      </c>
      <c r="AA110" s="280">
        <v>0</v>
      </c>
      <c r="AB110" s="280">
        <v>0</v>
      </c>
      <c r="AC110" s="280">
        <v>0</v>
      </c>
      <c r="AD110" s="280">
        <v>0</v>
      </c>
      <c r="AE110" s="280">
        <v>0</v>
      </c>
      <c r="AF110" s="280">
        <v>0</v>
      </c>
      <c r="AG110" s="280">
        <v>0</v>
      </c>
      <c r="AH110" s="280">
        <v>0</v>
      </c>
      <c r="AI110" s="280">
        <v>0</v>
      </c>
      <c r="AJ110" s="280">
        <v>0</v>
      </c>
      <c r="AK110" s="280">
        <v>0</v>
      </c>
      <c r="AL110" s="280">
        <v>0</v>
      </c>
      <c r="AM110" s="280">
        <v>0</v>
      </c>
      <c r="AN110" s="280">
        <v>0</v>
      </c>
      <c r="AO110" s="280">
        <v>0</v>
      </c>
      <c r="AP110" s="280">
        <v>0</v>
      </c>
      <c r="AQ110" s="280">
        <v>0</v>
      </c>
      <c r="AR110" s="280">
        <v>0</v>
      </c>
      <c r="AS110" s="280">
        <v>0</v>
      </c>
      <c r="AT110" s="280">
        <v>0</v>
      </c>
      <c r="AU110" s="280">
        <v>0</v>
      </c>
      <c r="AV110" s="280">
        <v>0</v>
      </c>
      <c r="AW110" s="280">
        <v>0</v>
      </c>
      <c r="AX110" s="280">
        <v>0</v>
      </c>
      <c r="AY110" s="280">
        <v>0</v>
      </c>
      <c r="AZ110" s="280">
        <v>0</v>
      </c>
      <c r="BA110" s="280">
        <v>0</v>
      </c>
      <c r="BB110" s="280">
        <v>0</v>
      </c>
      <c r="BC110" s="280">
        <v>0</v>
      </c>
      <c r="BD110" s="280">
        <v>0</v>
      </c>
      <c r="BE110" s="280">
        <v>0</v>
      </c>
      <c r="BF110" s="280">
        <v>0</v>
      </c>
      <c r="BG110" s="280">
        <v>0</v>
      </c>
      <c r="BH110" s="280">
        <v>0</v>
      </c>
      <c r="BI110" s="280">
        <v>0</v>
      </c>
      <c r="BJ110" s="280">
        <v>0</v>
      </c>
      <c r="BK110" s="280">
        <v>0</v>
      </c>
      <c r="BL110" s="280">
        <v>0</v>
      </c>
      <c r="BM110" s="280">
        <v>0</v>
      </c>
      <c r="BN110" s="280">
        <v>0</v>
      </c>
      <c r="BO110" s="280">
        <v>0</v>
      </c>
      <c r="BP110" s="280">
        <v>0</v>
      </c>
      <c r="BQ110" s="280">
        <v>0</v>
      </c>
      <c r="BR110" s="280">
        <v>0</v>
      </c>
      <c r="BS110" s="280">
        <v>0</v>
      </c>
      <c r="BT110" s="280">
        <v>0</v>
      </c>
      <c r="BU110" s="280">
        <v>0</v>
      </c>
      <c r="BV110" s="280">
        <v>0</v>
      </c>
      <c r="BW110" s="280">
        <v>0</v>
      </c>
      <c r="BX110" s="280">
        <v>0</v>
      </c>
      <c r="BY110" s="280">
        <v>0</v>
      </c>
      <c r="BZ110" s="280">
        <v>0</v>
      </c>
      <c r="CA110" s="280">
        <v>0</v>
      </c>
      <c r="CB110" s="280">
        <v>0</v>
      </c>
      <c r="CC110" s="280">
        <v>0</v>
      </c>
      <c r="CD110" s="280">
        <v>0</v>
      </c>
      <c r="CE110" s="280">
        <v>0</v>
      </c>
      <c r="CF110" s="280">
        <v>0</v>
      </c>
      <c r="CG110" s="280">
        <v>0</v>
      </c>
      <c r="CH110" s="280">
        <v>0</v>
      </c>
      <c r="CI110" s="280">
        <v>0</v>
      </c>
      <c r="CJ110" s="280">
        <v>0</v>
      </c>
      <c r="CK110" s="280">
        <v>0</v>
      </c>
      <c r="CL110" s="280">
        <v>0</v>
      </c>
      <c r="CM110" s="280">
        <v>0</v>
      </c>
      <c r="CN110" s="280">
        <v>0</v>
      </c>
      <c r="CO110" s="280">
        <v>0</v>
      </c>
      <c r="CP110" s="280">
        <v>0</v>
      </c>
      <c r="CQ110" s="280">
        <v>0</v>
      </c>
      <c r="CR110" s="280">
        <v>0</v>
      </c>
      <c r="CS110" s="280">
        <v>0</v>
      </c>
      <c r="CT110" s="280">
        <v>0</v>
      </c>
      <c r="CU110" s="280">
        <v>0</v>
      </c>
      <c r="CV110" s="280">
        <v>0</v>
      </c>
      <c r="CW110" s="280">
        <v>0</v>
      </c>
      <c r="CX110" s="280">
        <v>0</v>
      </c>
      <c r="CY110" s="280">
        <v>0</v>
      </c>
      <c r="CZ110" s="280">
        <v>0</v>
      </c>
      <c r="DA110" s="280">
        <v>0</v>
      </c>
      <c r="DB110" s="280">
        <v>0</v>
      </c>
      <c r="DC110" s="280">
        <v>0</v>
      </c>
      <c r="DE110" s="71">
        <f t="shared" si="47"/>
        <v>0</v>
      </c>
      <c r="DF110" s="71">
        <f t="shared" si="40"/>
        <v>0</v>
      </c>
      <c r="DG110" s="261">
        <f t="shared" si="48"/>
        <v>0</v>
      </c>
    </row>
    <row r="111" spans="1:111" ht="14.4">
      <c r="A111" s="210">
        <v>99</v>
      </c>
      <c r="B111" s="262" t="s">
        <v>149</v>
      </c>
      <c r="C111" s="268" t="s">
        <v>258</v>
      </c>
      <c r="D111" s="8"/>
      <c r="E111" s="331"/>
      <c r="F111" s="292">
        <f>H111+NPV(FD,I111:INDEX(I111:DC111,PAL))</f>
        <v>0</v>
      </c>
      <c r="G111" s="279">
        <f>SUMIF($H$5:$DC$5,"&lt;="&amp;PAL,$H111:$DC111)</f>
        <v>0</v>
      </c>
      <c r="H111" s="280">
        <v>0</v>
      </c>
      <c r="I111" s="280">
        <v>0</v>
      </c>
      <c r="J111" s="280">
        <v>0</v>
      </c>
      <c r="K111" s="280">
        <v>0</v>
      </c>
      <c r="L111" s="280">
        <v>0</v>
      </c>
      <c r="M111" s="280">
        <v>0</v>
      </c>
      <c r="N111" s="280">
        <v>0</v>
      </c>
      <c r="O111" s="280">
        <v>0</v>
      </c>
      <c r="P111" s="280">
        <v>0</v>
      </c>
      <c r="Q111" s="280">
        <v>0</v>
      </c>
      <c r="R111" s="280">
        <v>0</v>
      </c>
      <c r="S111" s="280">
        <v>0</v>
      </c>
      <c r="T111" s="280">
        <v>0</v>
      </c>
      <c r="U111" s="280">
        <v>0</v>
      </c>
      <c r="V111" s="280">
        <v>0</v>
      </c>
      <c r="W111" s="280">
        <v>0</v>
      </c>
      <c r="X111" s="280">
        <v>0</v>
      </c>
      <c r="Y111" s="280">
        <v>0</v>
      </c>
      <c r="Z111" s="280">
        <v>0</v>
      </c>
      <c r="AA111" s="280">
        <v>0</v>
      </c>
      <c r="AB111" s="280">
        <v>0</v>
      </c>
      <c r="AC111" s="280">
        <v>0</v>
      </c>
      <c r="AD111" s="280">
        <v>0</v>
      </c>
      <c r="AE111" s="280">
        <v>0</v>
      </c>
      <c r="AF111" s="280">
        <v>0</v>
      </c>
      <c r="AG111" s="280">
        <v>0</v>
      </c>
      <c r="AH111" s="280">
        <v>0</v>
      </c>
      <c r="AI111" s="280">
        <v>0</v>
      </c>
      <c r="AJ111" s="280">
        <v>0</v>
      </c>
      <c r="AK111" s="280">
        <v>0</v>
      </c>
      <c r="AL111" s="280">
        <v>0</v>
      </c>
      <c r="AM111" s="280">
        <v>0</v>
      </c>
      <c r="AN111" s="280">
        <v>0</v>
      </c>
      <c r="AO111" s="280">
        <v>0</v>
      </c>
      <c r="AP111" s="280">
        <v>0</v>
      </c>
      <c r="AQ111" s="280">
        <v>0</v>
      </c>
      <c r="AR111" s="280">
        <v>0</v>
      </c>
      <c r="AS111" s="280">
        <v>0</v>
      </c>
      <c r="AT111" s="280">
        <v>0</v>
      </c>
      <c r="AU111" s="280">
        <v>0</v>
      </c>
      <c r="AV111" s="280">
        <v>0</v>
      </c>
      <c r="AW111" s="280">
        <v>0</v>
      </c>
      <c r="AX111" s="280">
        <v>0</v>
      </c>
      <c r="AY111" s="280">
        <v>0</v>
      </c>
      <c r="AZ111" s="280">
        <v>0</v>
      </c>
      <c r="BA111" s="280">
        <v>0</v>
      </c>
      <c r="BB111" s="280">
        <v>0</v>
      </c>
      <c r="BC111" s="280">
        <v>0</v>
      </c>
      <c r="BD111" s="280">
        <v>0</v>
      </c>
      <c r="BE111" s="280">
        <v>0</v>
      </c>
      <c r="BF111" s="280">
        <v>0</v>
      </c>
      <c r="BG111" s="280">
        <v>0</v>
      </c>
      <c r="BH111" s="280">
        <v>0</v>
      </c>
      <c r="BI111" s="280">
        <v>0</v>
      </c>
      <c r="BJ111" s="280">
        <v>0</v>
      </c>
      <c r="BK111" s="280">
        <v>0</v>
      </c>
      <c r="BL111" s="280">
        <v>0</v>
      </c>
      <c r="BM111" s="280">
        <v>0</v>
      </c>
      <c r="BN111" s="280">
        <v>0</v>
      </c>
      <c r="BO111" s="280">
        <v>0</v>
      </c>
      <c r="BP111" s="280">
        <v>0</v>
      </c>
      <c r="BQ111" s="280">
        <v>0</v>
      </c>
      <c r="BR111" s="280">
        <v>0</v>
      </c>
      <c r="BS111" s="280">
        <v>0</v>
      </c>
      <c r="BT111" s="280">
        <v>0</v>
      </c>
      <c r="BU111" s="280">
        <v>0</v>
      </c>
      <c r="BV111" s="280">
        <v>0</v>
      </c>
      <c r="BW111" s="280">
        <v>0</v>
      </c>
      <c r="BX111" s="280">
        <v>0</v>
      </c>
      <c r="BY111" s="280">
        <v>0</v>
      </c>
      <c r="BZ111" s="280">
        <v>0</v>
      </c>
      <c r="CA111" s="280">
        <v>0</v>
      </c>
      <c r="CB111" s="280">
        <v>0</v>
      </c>
      <c r="CC111" s="280">
        <v>0</v>
      </c>
      <c r="CD111" s="280">
        <v>0</v>
      </c>
      <c r="CE111" s="280">
        <v>0</v>
      </c>
      <c r="CF111" s="280">
        <v>0</v>
      </c>
      <c r="CG111" s="280">
        <v>0</v>
      </c>
      <c r="CH111" s="280">
        <v>0</v>
      </c>
      <c r="CI111" s="280">
        <v>0</v>
      </c>
      <c r="CJ111" s="280">
        <v>0</v>
      </c>
      <c r="CK111" s="280">
        <v>0</v>
      </c>
      <c r="CL111" s="280">
        <v>0</v>
      </c>
      <c r="CM111" s="280">
        <v>0</v>
      </c>
      <c r="CN111" s="280">
        <v>0</v>
      </c>
      <c r="CO111" s="280">
        <v>0</v>
      </c>
      <c r="CP111" s="280">
        <v>0</v>
      </c>
      <c r="CQ111" s="280">
        <v>0</v>
      </c>
      <c r="CR111" s="280">
        <v>0</v>
      </c>
      <c r="CS111" s="280">
        <v>0</v>
      </c>
      <c r="CT111" s="280">
        <v>0</v>
      </c>
      <c r="CU111" s="280">
        <v>0</v>
      </c>
      <c r="CV111" s="280">
        <v>0</v>
      </c>
      <c r="CW111" s="280">
        <v>0</v>
      </c>
      <c r="CX111" s="280">
        <v>0</v>
      </c>
      <c r="CY111" s="280">
        <v>0</v>
      </c>
      <c r="CZ111" s="280">
        <v>0</v>
      </c>
      <c r="DA111" s="280">
        <v>0</v>
      </c>
      <c r="DB111" s="280">
        <v>0</v>
      </c>
      <c r="DC111" s="280">
        <v>0</v>
      </c>
      <c r="DE111" s="71">
        <f>COUNTBLANK(H111:DC111)</f>
        <v>0</v>
      </c>
      <c r="DF111" s="71">
        <f t="shared" si="40"/>
        <v>0</v>
      </c>
    </row>
    <row r="112" spans="1:111" ht="29.25" customHeight="1">
      <c r="A112" s="210">
        <v>102</v>
      </c>
      <c r="B112" s="263" t="s">
        <v>150</v>
      </c>
      <c r="C112" s="266" t="s">
        <v>163</v>
      </c>
      <c r="D112" s="266"/>
      <c r="E112" s="329"/>
      <c r="F112" s="17">
        <f>F113+F114-F115</f>
        <v>0</v>
      </c>
      <c r="G112" s="279">
        <f>SUMIF($H$5:$DC$5,"&lt;="&amp;PAL,$H112:$DC112)</f>
        <v>0</v>
      </c>
      <c r="H112" s="17">
        <f>H113+H114-H115</f>
        <v>0</v>
      </c>
      <c r="I112" s="17">
        <f t="shared" ref="I112:BR112" si="52">I113+I114-I115</f>
        <v>0</v>
      </c>
      <c r="J112" s="17">
        <f t="shared" si="52"/>
        <v>0</v>
      </c>
      <c r="K112" s="17">
        <f t="shared" si="52"/>
        <v>0</v>
      </c>
      <c r="L112" s="17">
        <f t="shared" si="52"/>
        <v>0</v>
      </c>
      <c r="M112" s="17">
        <f t="shared" si="52"/>
        <v>0</v>
      </c>
      <c r="N112" s="17">
        <f t="shared" si="52"/>
        <v>0</v>
      </c>
      <c r="O112" s="17">
        <f t="shared" si="52"/>
        <v>0</v>
      </c>
      <c r="P112" s="17">
        <f t="shared" si="52"/>
        <v>0</v>
      </c>
      <c r="Q112" s="17">
        <f t="shared" si="52"/>
        <v>0</v>
      </c>
      <c r="R112" s="17">
        <f t="shared" si="52"/>
        <v>0</v>
      </c>
      <c r="S112" s="17">
        <f t="shared" si="52"/>
        <v>0</v>
      </c>
      <c r="T112" s="17">
        <f t="shared" si="52"/>
        <v>0</v>
      </c>
      <c r="U112" s="17">
        <f t="shared" si="52"/>
        <v>0</v>
      </c>
      <c r="V112" s="17">
        <f t="shared" si="52"/>
        <v>0</v>
      </c>
      <c r="W112" s="17">
        <f t="shared" si="52"/>
        <v>0</v>
      </c>
      <c r="X112" s="17">
        <f t="shared" si="52"/>
        <v>0</v>
      </c>
      <c r="Y112" s="17">
        <f t="shared" si="52"/>
        <v>0</v>
      </c>
      <c r="Z112" s="17">
        <f t="shared" si="52"/>
        <v>0</v>
      </c>
      <c r="AA112" s="17">
        <f t="shared" si="52"/>
        <v>0</v>
      </c>
      <c r="AB112" s="17">
        <f t="shared" si="52"/>
        <v>0</v>
      </c>
      <c r="AC112" s="17">
        <f t="shared" si="52"/>
        <v>0</v>
      </c>
      <c r="AD112" s="17">
        <f t="shared" si="52"/>
        <v>0</v>
      </c>
      <c r="AE112" s="17">
        <f t="shared" si="52"/>
        <v>0</v>
      </c>
      <c r="AF112" s="17">
        <f t="shared" si="52"/>
        <v>0</v>
      </c>
      <c r="AG112" s="17">
        <f t="shared" si="52"/>
        <v>0</v>
      </c>
      <c r="AH112" s="17">
        <f t="shared" si="52"/>
        <v>0</v>
      </c>
      <c r="AI112" s="17">
        <f t="shared" si="52"/>
        <v>0</v>
      </c>
      <c r="AJ112" s="17">
        <f t="shared" si="52"/>
        <v>0</v>
      </c>
      <c r="AK112" s="17">
        <f t="shared" si="52"/>
        <v>0</v>
      </c>
      <c r="AL112" s="17">
        <f t="shared" si="52"/>
        <v>0</v>
      </c>
      <c r="AM112" s="17">
        <f t="shared" si="52"/>
        <v>0</v>
      </c>
      <c r="AN112" s="17">
        <f t="shared" si="52"/>
        <v>0</v>
      </c>
      <c r="AO112" s="17">
        <f t="shared" si="52"/>
        <v>0</v>
      </c>
      <c r="AP112" s="17">
        <f t="shared" si="52"/>
        <v>0</v>
      </c>
      <c r="AQ112" s="17">
        <f t="shared" si="52"/>
        <v>0</v>
      </c>
      <c r="AR112" s="17">
        <f t="shared" si="52"/>
        <v>0</v>
      </c>
      <c r="AS112" s="17">
        <f t="shared" si="52"/>
        <v>0</v>
      </c>
      <c r="AT112" s="17">
        <f t="shared" si="52"/>
        <v>0</v>
      </c>
      <c r="AU112" s="17">
        <f t="shared" si="52"/>
        <v>0</v>
      </c>
      <c r="AV112" s="17">
        <f t="shared" si="52"/>
        <v>0</v>
      </c>
      <c r="AW112" s="17">
        <f t="shared" si="52"/>
        <v>0</v>
      </c>
      <c r="AX112" s="17">
        <f t="shared" si="52"/>
        <v>0</v>
      </c>
      <c r="AY112" s="17">
        <f t="shared" si="52"/>
        <v>0</v>
      </c>
      <c r="AZ112" s="17">
        <f t="shared" si="52"/>
        <v>0</v>
      </c>
      <c r="BA112" s="17">
        <f t="shared" si="52"/>
        <v>0</v>
      </c>
      <c r="BB112" s="17">
        <f t="shared" si="52"/>
        <v>0</v>
      </c>
      <c r="BC112" s="17">
        <f t="shared" si="52"/>
        <v>0</v>
      </c>
      <c r="BD112" s="17">
        <f t="shared" si="52"/>
        <v>0</v>
      </c>
      <c r="BE112" s="17">
        <f t="shared" si="52"/>
        <v>0</v>
      </c>
      <c r="BF112" s="17">
        <f t="shared" si="52"/>
        <v>0</v>
      </c>
      <c r="BG112" s="17">
        <f t="shared" si="52"/>
        <v>0</v>
      </c>
      <c r="BH112" s="17">
        <f t="shared" si="52"/>
        <v>0</v>
      </c>
      <c r="BI112" s="17">
        <f t="shared" si="52"/>
        <v>0</v>
      </c>
      <c r="BJ112" s="17">
        <f t="shared" si="52"/>
        <v>0</v>
      </c>
      <c r="BK112" s="17">
        <f t="shared" si="52"/>
        <v>0</v>
      </c>
      <c r="BL112" s="17">
        <f t="shared" si="52"/>
        <v>0</v>
      </c>
      <c r="BM112" s="17">
        <f t="shared" si="52"/>
        <v>0</v>
      </c>
      <c r="BN112" s="17">
        <f t="shared" si="52"/>
        <v>0</v>
      </c>
      <c r="BO112" s="17">
        <f t="shared" si="52"/>
        <v>0</v>
      </c>
      <c r="BP112" s="17">
        <f t="shared" si="52"/>
        <v>0</v>
      </c>
      <c r="BQ112" s="17">
        <f t="shared" si="52"/>
        <v>0</v>
      </c>
      <c r="BR112" s="17">
        <f t="shared" si="52"/>
        <v>0</v>
      </c>
      <c r="BS112" s="17">
        <f t="shared" ref="BS112:DC112" si="53">BS113+BS114-BS115</f>
        <v>0</v>
      </c>
      <c r="BT112" s="17">
        <f t="shared" si="53"/>
        <v>0</v>
      </c>
      <c r="BU112" s="17">
        <f t="shared" si="53"/>
        <v>0</v>
      </c>
      <c r="BV112" s="17">
        <f t="shared" si="53"/>
        <v>0</v>
      </c>
      <c r="BW112" s="17">
        <f t="shared" si="53"/>
        <v>0</v>
      </c>
      <c r="BX112" s="17">
        <f t="shared" si="53"/>
        <v>0</v>
      </c>
      <c r="BY112" s="17">
        <f t="shared" si="53"/>
        <v>0</v>
      </c>
      <c r="BZ112" s="17">
        <f t="shared" si="53"/>
        <v>0</v>
      </c>
      <c r="CA112" s="17">
        <f t="shared" si="53"/>
        <v>0</v>
      </c>
      <c r="CB112" s="17">
        <f t="shared" si="53"/>
        <v>0</v>
      </c>
      <c r="CC112" s="17">
        <f t="shared" si="53"/>
        <v>0</v>
      </c>
      <c r="CD112" s="17">
        <f t="shared" si="53"/>
        <v>0</v>
      </c>
      <c r="CE112" s="17">
        <f t="shared" si="53"/>
        <v>0</v>
      </c>
      <c r="CF112" s="17">
        <f t="shared" si="53"/>
        <v>0</v>
      </c>
      <c r="CG112" s="17">
        <f t="shared" si="53"/>
        <v>0</v>
      </c>
      <c r="CH112" s="17">
        <f t="shared" si="53"/>
        <v>0</v>
      </c>
      <c r="CI112" s="17">
        <f t="shared" si="53"/>
        <v>0</v>
      </c>
      <c r="CJ112" s="17">
        <f t="shared" si="53"/>
        <v>0</v>
      </c>
      <c r="CK112" s="17">
        <f t="shared" si="53"/>
        <v>0</v>
      </c>
      <c r="CL112" s="17">
        <f t="shared" si="53"/>
        <v>0</v>
      </c>
      <c r="CM112" s="17">
        <f t="shared" si="53"/>
        <v>0</v>
      </c>
      <c r="CN112" s="17">
        <f t="shared" si="53"/>
        <v>0</v>
      </c>
      <c r="CO112" s="17">
        <f t="shared" si="53"/>
        <v>0</v>
      </c>
      <c r="CP112" s="17">
        <f t="shared" si="53"/>
        <v>0</v>
      </c>
      <c r="CQ112" s="17">
        <f t="shared" si="53"/>
        <v>0</v>
      </c>
      <c r="CR112" s="17">
        <f t="shared" si="53"/>
        <v>0</v>
      </c>
      <c r="CS112" s="17">
        <f t="shared" si="53"/>
        <v>0</v>
      </c>
      <c r="CT112" s="17">
        <f t="shared" si="53"/>
        <v>0</v>
      </c>
      <c r="CU112" s="17">
        <f t="shared" si="53"/>
        <v>0</v>
      </c>
      <c r="CV112" s="17">
        <f t="shared" si="53"/>
        <v>0</v>
      </c>
      <c r="CW112" s="17">
        <f t="shared" si="53"/>
        <v>0</v>
      </c>
      <c r="CX112" s="17">
        <f t="shared" si="53"/>
        <v>0</v>
      </c>
      <c r="CY112" s="17">
        <f t="shared" si="53"/>
        <v>0</v>
      </c>
      <c r="CZ112" s="17">
        <f t="shared" si="53"/>
        <v>0</v>
      </c>
      <c r="DA112" s="17">
        <f t="shared" si="53"/>
        <v>0</v>
      </c>
      <c r="DB112" s="17">
        <f t="shared" si="53"/>
        <v>0</v>
      </c>
      <c r="DC112" s="17">
        <f t="shared" si="53"/>
        <v>0</v>
      </c>
      <c r="DF112" s="71">
        <f t="shared" si="40"/>
        <v>0</v>
      </c>
    </row>
    <row r="113" spans="1:110" ht="15" customHeight="1">
      <c r="A113" s="210">
        <v>103</v>
      </c>
      <c r="B113" s="263" t="s">
        <v>151</v>
      </c>
      <c r="C113" s="271" t="s">
        <v>203</v>
      </c>
      <c r="D113" s="263"/>
      <c r="E113" s="328"/>
      <c r="F113" s="292">
        <f>H113+NPV(FD,I113:INDEX(I113:DC113,PAL))</f>
        <v>0</v>
      </c>
      <c r="G113" s="279">
        <f>SUMIF($H$5:$DC$5,"&lt;="&amp;PAL,$H113:$DC113)</f>
        <v>0</v>
      </c>
      <c r="H113" s="10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si="54"/>
        <v>0</v>
      </c>
      <c r="J113" s="101">
        <f t="shared" si="54"/>
        <v>0</v>
      </c>
      <c r="K113" s="101">
        <f t="shared" si="54"/>
        <v>0</v>
      </c>
      <c r="L113" s="101">
        <f t="shared" si="54"/>
        <v>0</v>
      </c>
      <c r="M113" s="101">
        <f t="shared" si="54"/>
        <v>0</v>
      </c>
      <c r="N113" s="101">
        <f t="shared" si="54"/>
        <v>0</v>
      </c>
      <c r="O113" s="101">
        <f t="shared" si="54"/>
        <v>0</v>
      </c>
      <c r="P113" s="101">
        <f t="shared" si="54"/>
        <v>0</v>
      </c>
      <c r="Q113" s="101">
        <f t="shared" si="54"/>
        <v>0</v>
      </c>
      <c r="R113" s="101">
        <f t="shared" si="54"/>
        <v>0</v>
      </c>
      <c r="S113" s="101">
        <f t="shared" si="54"/>
        <v>0</v>
      </c>
      <c r="T113" s="101">
        <f t="shared" si="54"/>
        <v>0</v>
      </c>
      <c r="U113" s="101">
        <f t="shared" si="54"/>
        <v>0</v>
      </c>
      <c r="V113" s="101">
        <f t="shared" si="54"/>
        <v>0</v>
      </c>
      <c r="W113" s="101">
        <f t="shared" si="54"/>
        <v>0</v>
      </c>
      <c r="X113" s="101">
        <f t="shared" si="54"/>
        <v>0</v>
      </c>
      <c r="Y113" s="101">
        <f t="shared" si="54"/>
        <v>0</v>
      </c>
      <c r="Z113" s="101">
        <f t="shared" si="54"/>
        <v>0</v>
      </c>
      <c r="AA113" s="101">
        <f t="shared" si="54"/>
        <v>0</v>
      </c>
      <c r="AB113" s="101">
        <f t="shared" si="54"/>
        <v>0</v>
      </c>
      <c r="AC113" s="101">
        <f t="shared" si="54"/>
        <v>0</v>
      </c>
      <c r="AD113" s="101">
        <f t="shared" si="54"/>
        <v>0</v>
      </c>
      <c r="AE113" s="101">
        <f t="shared" si="54"/>
        <v>0</v>
      </c>
      <c r="AF113" s="101">
        <f t="shared" si="54"/>
        <v>0</v>
      </c>
      <c r="AG113" s="101">
        <f t="shared" si="54"/>
        <v>0</v>
      </c>
      <c r="AH113" s="101">
        <f t="shared" si="54"/>
        <v>0</v>
      </c>
      <c r="AI113" s="101">
        <f t="shared" si="54"/>
        <v>0</v>
      </c>
      <c r="AJ113" s="101">
        <f t="shared" si="54"/>
        <v>0</v>
      </c>
      <c r="AK113" s="101">
        <f t="shared" si="54"/>
        <v>0</v>
      </c>
      <c r="AL113" s="101">
        <f t="shared" si="54"/>
        <v>0</v>
      </c>
      <c r="AM113" s="101">
        <f t="shared" si="54"/>
        <v>0</v>
      </c>
      <c r="AN113" s="10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01">
        <f t="shared" si="55"/>
        <v>0</v>
      </c>
      <c r="AP113" s="101">
        <f t="shared" si="55"/>
        <v>0</v>
      </c>
      <c r="AQ113" s="101">
        <f t="shared" si="55"/>
        <v>0</v>
      </c>
      <c r="AR113" s="101">
        <f t="shared" si="55"/>
        <v>0</v>
      </c>
      <c r="AS113" s="101">
        <f t="shared" si="55"/>
        <v>0</v>
      </c>
      <c r="AT113" s="101">
        <f t="shared" si="55"/>
        <v>0</v>
      </c>
      <c r="AU113" s="101">
        <f t="shared" si="55"/>
        <v>0</v>
      </c>
      <c r="AV113" s="101">
        <f t="shared" si="55"/>
        <v>0</v>
      </c>
      <c r="AW113" s="101">
        <f t="shared" si="55"/>
        <v>0</v>
      </c>
      <c r="AX113" s="101">
        <f t="shared" si="55"/>
        <v>0</v>
      </c>
      <c r="AY113" s="101">
        <f t="shared" si="55"/>
        <v>0</v>
      </c>
      <c r="AZ113" s="101">
        <f t="shared" si="55"/>
        <v>0</v>
      </c>
      <c r="BA113" s="101">
        <f t="shared" si="55"/>
        <v>0</v>
      </c>
      <c r="BB113" s="101">
        <f t="shared" si="55"/>
        <v>0</v>
      </c>
      <c r="BC113" s="101">
        <f t="shared" si="55"/>
        <v>0</v>
      </c>
      <c r="BD113" s="101">
        <f t="shared" si="55"/>
        <v>0</v>
      </c>
      <c r="BE113" s="101">
        <f t="shared" si="55"/>
        <v>0</v>
      </c>
      <c r="BF113" s="101">
        <f t="shared" si="55"/>
        <v>0</v>
      </c>
      <c r="BG113" s="101">
        <f t="shared" si="55"/>
        <v>0</v>
      </c>
      <c r="BH113" s="101">
        <f t="shared" si="55"/>
        <v>0</v>
      </c>
      <c r="BI113" s="101">
        <f t="shared" si="55"/>
        <v>0</v>
      </c>
      <c r="BJ113" s="101">
        <f t="shared" si="55"/>
        <v>0</v>
      </c>
      <c r="BK113" s="101">
        <f t="shared" si="55"/>
        <v>0</v>
      </c>
      <c r="BL113" s="101">
        <f t="shared" si="55"/>
        <v>0</v>
      </c>
      <c r="BM113" s="101">
        <f t="shared" si="55"/>
        <v>0</v>
      </c>
      <c r="BN113" s="101">
        <f t="shared" si="55"/>
        <v>0</v>
      </c>
      <c r="BO113" s="101">
        <f t="shared" si="55"/>
        <v>0</v>
      </c>
      <c r="BP113" s="101">
        <f t="shared" si="55"/>
        <v>0</v>
      </c>
      <c r="BQ113" s="101">
        <f t="shared" si="55"/>
        <v>0</v>
      </c>
      <c r="BR113" s="101">
        <f t="shared" si="55"/>
        <v>0</v>
      </c>
      <c r="BS113" s="101">
        <f t="shared" si="55"/>
        <v>0</v>
      </c>
      <c r="BT113" s="10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01">
        <f t="shared" si="56"/>
        <v>0</v>
      </c>
      <c r="BV113" s="101">
        <f t="shared" si="56"/>
        <v>0</v>
      </c>
      <c r="BW113" s="101">
        <f t="shared" si="56"/>
        <v>0</v>
      </c>
      <c r="BX113" s="101">
        <f t="shared" si="56"/>
        <v>0</v>
      </c>
      <c r="BY113" s="101">
        <f t="shared" si="56"/>
        <v>0</v>
      </c>
      <c r="BZ113" s="101">
        <f t="shared" si="56"/>
        <v>0</v>
      </c>
      <c r="CA113" s="101">
        <f t="shared" si="56"/>
        <v>0</v>
      </c>
      <c r="CB113" s="101">
        <f t="shared" si="56"/>
        <v>0</v>
      </c>
      <c r="CC113" s="101">
        <f t="shared" si="56"/>
        <v>0</v>
      </c>
      <c r="CD113" s="101">
        <f t="shared" si="56"/>
        <v>0</v>
      </c>
      <c r="CE113" s="101">
        <f t="shared" si="56"/>
        <v>0</v>
      </c>
      <c r="CF113" s="101">
        <f t="shared" si="56"/>
        <v>0</v>
      </c>
      <c r="CG113" s="101">
        <f t="shared" si="56"/>
        <v>0</v>
      </c>
      <c r="CH113" s="101">
        <f t="shared" si="56"/>
        <v>0</v>
      </c>
      <c r="CI113" s="101">
        <f t="shared" si="56"/>
        <v>0</v>
      </c>
      <c r="CJ113" s="101">
        <f t="shared" si="56"/>
        <v>0</v>
      </c>
      <c r="CK113" s="101">
        <f t="shared" si="56"/>
        <v>0</v>
      </c>
      <c r="CL113" s="101">
        <f t="shared" si="56"/>
        <v>0</v>
      </c>
      <c r="CM113" s="101">
        <f t="shared" si="56"/>
        <v>0</v>
      </c>
      <c r="CN113" s="101">
        <f t="shared" si="56"/>
        <v>0</v>
      </c>
      <c r="CO113" s="101">
        <f t="shared" si="56"/>
        <v>0</v>
      </c>
      <c r="CP113" s="101">
        <f t="shared" si="56"/>
        <v>0</v>
      </c>
      <c r="CQ113" s="101">
        <f t="shared" si="56"/>
        <v>0</v>
      </c>
      <c r="CR113" s="101">
        <f t="shared" si="56"/>
        <v>0</v>
      </c>
      <c r="CS113" s="101">
        <f t="shared" si="56"/>
        <v>0</v>
      </c>
      <c r="CT113" s="101">
        <f t="shared" si="56"/>
        <v>0</v>
      </c>
      <c r="CU113" s="101">
        <f t="shared" si="56"/>
        <v>0</v>
      </c>
      <c r="CV113" s="101">
        <f t="shared" si="56"/>
        <v>0</v>
      </c>
      <c r="CW113" s="101">
        <f t="shared" si="56"/>
        <v>0</v>
      </c>
      <c r="CX113" s="101">
        <f t="shared" si="56"/>
        <v>0</v>
      </c>
      <c r="CY113" s="101">
        <f t="shared" si="56"/>
        <v>0</v>
      </c>
      <c r="CZ113" s="101">
        <f t="shared" si="56"/>
        <v>0</v>
      </c>
      <c r="DA113" s="101">
        <f t="shared" si="56"/>
        <v>0</v>
      </c>
      <c r="DB113" s="101">
        <f t="shared" si="56"/>
        <v>0</v>
      </c>
      <c r="DC113" s="101">
        <f t="shared" si="56"/>
        <v>0</v>
      </c>
      <c r="DF113" s="71">
        <f t="shared" si="40"/>
        <v>0</v>
      </c>
    </row>
    <row r="114" spans="1:110" ht="15" customHeight="1">
      <c r="A114" s="210">
        <v>104</v>
      </c>
      <c r="B114" s="263" t="s">
        <v>152</v>
      </c>
      <c r="C114" s="271" t="s">
        <v>204</v>
      </c>
      <c r="D114" s="263"/>
      <c r="E114" s="328"/>
      <c r="F114" s="292">
        <f>H114+NPV(FD,I114:INDEX(I114:DC114,PAL))</f>
        <v>0</v>
      </c>
      <c r="G114" s="279">
        <f>SUMIF($H$5:$DC$5,"&lt;="&amp;PAL,$H114:$DC114)</f>
        <v>0</v>
      </c>
      <c r="H114" s="101">
        <f t="shared" ref="H114:AM114" si="57">SUMPRODUCT($DG90:$DG99,H90:H99,1/($DG90:$DG99+100))</f>
        <v>0</v>
      </c>
      <c r="I114" s="101">
        <f t="shared" si="57"/>
        <v>0</v>
      </c>
      <c r="J114" s="101">
        <f t="shared" si="57"/>
        <v>0</v>
      </c>
      <c r="K114" s="101">
        <f t="shared" si="57"/>
        <v>0</v>
      </c>
      <c r="L114" s="101">
        <f t="shared" si="57"/>
        <v>0</v>
      </c>
      <c r="M114" s="101">
        <f t="shared" si="57"/>
        <v>0</v>
      </c>
      <c r="N114" s="101">
        <f t="shared" si="57"/>
        <v>0</v>
      </c>
      <c r="O114" s="101">
        <f t="shared" si="57"/>
        <v>0</v>
      </c>
      <c r="P114" s="101">
        <f t="shared" si="57"/>
        <v>0</v>
      </c>
      <c r="Q114" s="101">
        <f t="shared" si="57"/>
        <v>0</v>
      </c>
      <c r="R114" s="101">
        <f t="shared" si="57"/>
        <v>0</v>
      </c>
      <c r="S114" s="101">
        <f t="shared" si="57"/>
        <v>0</v>
      </c>
      <c r="T114" s="101">
        <f t="shared" si="57"/>
        <v>0</v>
      </c>
      <c r="U114" s="101">
        <f t="shared" si="57"/>
        <v>0</v>
      </c>
      <c r="V114" s="101">
        <f t="shared" si="57"/>
        <v>0</v>
      </c>
      <c r="W114" s="101">
        <f t="shared" si="57"/>
        <v>0</v>
      </c>
      <c r="X114" s="101">
        <f t="shared" si="57"/>
        <v>0</v>
      </c>
      <c r="Y114" s="101">
        <f t="shared" si="57"/>
        <v>0</v>
      </c>
      <c r="Z114" s="101">
        <f t="shared" si="57"/>
        <v>0</v>
      </c>
      <c r="AA114" s="101">
        <f t="shared" si="57"/>
        <v>0</v>
      </c>
      <c r="AB114" s="101">
        <f t="shared" si="57"/>
        <v>0</v>
      </c>
      <c r="AC114" s="101">
        <f t="shared" si="57"/>
        <v>0</v>
      </c>
      <c r="AD114" s="101">
        <f t="shared" si="57"/>
        <v>0</v>
      </c>
      <c r="AE114" s="101">
        <f t="shared" si="57"/>
        <v>0</v>
      </c>
      <c r="AF114" s="101">
        <f t="shared" si="57"/>
        <v>0</v>
      </c>
      <c r="AG114" s="101">
        <f t="shared" si="57"/>
        <v>0</v>
      </c>
      <c r="AH114" s="101">
        <f t="shared" si="57"/>
        <v>0</v>
      </c>
      <c r="AI114" s="101">
        <f t="shared" si="57"/>
        <v>0</v>
      </c>
      <c r="AJ114" s="101">
        <f t="shared" si="57"/>
        <v>0</v>
      </c>
      <c r="AK114" s="101">
        <f t="shared" si="57"/>
        <v>0</v>
      </c>
      <c r="AL114" s="101">
        <f t="shared" si="57"/>
        <v>0</v>
      </c>
      <c r="AM114" s="101">
        <f t="shared" si="57"/>
        <v>0</v>
      </c>
      <c r="AN114" s="101">
        <f t="shared" ref="AN114:BS114" si="58">SUMPRODUCT($DG90:$DG99,AN90:AN99,1/($DG90:$DG99+100))</f>
        <v>0</v>
      </c>
      <c r="AO114" s="101">
        <f t="shared" si="58"/>
        <v>0</v>
      </c>
      <c r="AP114" s="101">
        <f t="shared" si="58"/>
        <v>0</v>
      </c>
      <c r="AQ114" s="101">
        <f t="shared" si="58"/>
        <v>0</v>
      </c>
      <c r="AR114" s="101">
        <f t="shared" si="58"/>
        <v>0</v>
      </c>
      <c r="AS114" s="101">
        <f t="shared" si="58"/>
        <v>0</v>
      </c>
      <c r="AT114" s="101">
        <f t="shared" si="58"/>
        <v>0</v>
      </c>
      <c r="AU114" s="101">
        <f t="shared" si="58"/>
        <v>0</v>
      </c>
      <c r="AV114" s="101">
        <f t="shared" si="58"/>
        <v>0</v>
      </c>
      <c r="AW114" s="101">
        <f t="shared" si="58"/>
        <v>0</v>
      </c>
      <c r="AX114" s="101">
        <f t="shared" si="58"/>
        <v>0</v>
      </c>
      <c r="AY114" s="101">
        <f t="shared" si="58"/>
        <v>0</v>
      </c>
      <c r="AZ114" s="101">
        <f t="shared" si="58"/>
        <v>0</v>
      </c>
      <c r="BA114" s="101">
        <f t="shared" si="58"/>
        <v>0</v>
      </c>
      <c r="BB114" s="101">
        <f t="shared" si="58"/>
        <v>0</v>
      </c>
      <c r="BC114" s="101">
        <f t="shared" si="58"/>
        <v>0</v>
      </c>
      <c r="BD114" s="101">
        <f t="shared" si="58"/>
        <v>0</v>
      </c>
      <c r="BE114" s="101">
        <f t="shared" si="58"/>
        <v>0</v>
      </c>
      <c r="BF114" s="101">
        <f t="shared" si="58"/>
        <v>0</v>
      </c>
      <c r="BG114" s="101">
        <f t="shared" si="58"/>
        <v>0</v>
      </c>
      <c r="BH114" s="101">
        <f t="shared" si="58"/>
        <v>0</v>
      </c>
      <c r="BI114" s="101">
        <f t="shared" si="58"/>
        <v>0</v>
      </c>
      <c r="BJ114" s="101">
        <f t="shared" si="58"/>
        <v>0</v>
      </c>
      <c r="BK114" s="101">
        <f t="shared" si="58"/>
        <v>0</v>
      </c>
      <c r="BL114" s="101">
        <f t="shared" si="58"/>
        <v>0</v>
      </c>
      <c r="BM114" s="101">
        <f t="shared" si="58"/>
        <v>0</v>
      </c>
      <c r="BN114" s="101">
        <f t="shared" si="58"/>
        <v>0</v>
      </c>
      <c r="BO114" s="101">
        <f t="shared" si="58"/>
        <v>0</v>
      </c>
      <c r="BP114" s="101">
        <f t="shared" si="58"/>
        <v>0</v>
      </c>
      <c r="BQ114" s="101">
        <f t="shared" si="58"/>
        <v>0</v>
      </c>
      <c r="BR114" s="101">
        <f t="shared" si="58"/>
        <v>0</v>
      </c>
      <c r="BS114" s="101">
        <f t="shared" si="58"/>
        <v>0</v>
      </c>
      <c r="BT114" s="101">
        <f t="shared" ref="BT114:DC114" si="59">SUMPRODUCT($DG90:$DG99,BT90:BT99,1/($DG90:$DG99+100))</f>
        <v>0</v>
      </c>
      <c r="BU114" s="101">
        <f t="shared" si="59"/>
        <v>0</v>
      </c>
      <c r="BV114" s="101">
        <f t="shared" si="59"/>
        <v>0</v>
      </c>
      <c r="BW114" s="101">
        <f t="shared" si="59"/>
        <v>0</v>
      </c>
      <c r="BX114" s="101">
        <f t="shared" si="59"/>
        <v>0</v>
      </c>
      <c r="BY114" s="101">
        <f t="shared" si="59"/>
        <v>0</v>
      </c>
      <c r="BZ114" s="101">
        <f t="shared" si="59"/>
        <v>0</v>
      </c>
      <c r="CA114" s="101">
        <f t="shared" si="59"/>
        <v>0</v>
      </c>
      <c r="CB114" s="101">
        <f t="shared" si="59"/>
        <v>0</v>
      </c>
      <c r="CC114" s="101">
        <f t="shared" si="59"/>
        <v>0</v>
      </c>
      <c r="CD114" s="101">
        <f t="shared" si="59"/>
        <v>0</v>
      </c>
      <c r="CE114" s="101">
        <f t="shared" si="59"/>
        <v>0</v>
      </c>
      <c r="CF114" s="101">
        <f t="shared" si="59"/>
        <v>0</v>
      </c>
      <c r="CG114" s="101">
        <f t="shared" si="59"/>
        <v>0</v>
      </c>
      <c r="CH114" s="101">
        <f t="shared" si="59"/>
        <v>0</v>
      </c>
      <c r="CI114" s="101">
        <f t="shared" si="59"/>
        <v>0</v>
      </c>
      <c r="CJ114" s="101">
        <f t="shared" si="59"/>
        <v>0</v>
      </c>
      <c r="CK114" s="101">
        <f t="shared" si="59"/>
        <v>0</v>
      </c>
      <c r="CL114" s="101">
        <f t="shared" si="59"/>
        <v>0</v>
      </c>
      <c r="CM114" s="101">
        <f t="shared" si="59"/>
        <v>0</v>
      </c>
      <c r="CN114" s="101">
        <f t="shared" si="59"/>
        <v>0</v>
      </c>
      <c r="CO114" s="101">
        <f t="shared" si="59"/>
        <v>0</v>
      </c>
      <c r="CP114" s="101">
        <f t="shared" si="59"/>
        <v>0</v>
      </c>
      <c r="CQ114" s="101">
        <f t="shared" si="59"/>
        <v>0</v>
      </c>
      <c r="CR114" s="101">
        <f t="shared" si="59"/>
        <v>0</v>
      </c>
      <c r="CS114" s="101">
        <f t="shared" si="59"/>
        <v>0</v>
      </c>
      <c r="CT114" s="101">
        <f t="shared" si="59"/>
        <v>0</v>
      </c>
      <c r="CU114" s="101">
        <f t="shared" si="59"/>
        <v>0</v>
      </c>
      <c r="CV114" s="101">
        <f t="shared" si="59"/>
        <v>0</v>
      </c>
      <c r="CW114" s="101">
        <f t="shared" si="59"/>
        <v>0</v>
      </c>
      <c r="CX114" s="101">
        <f t="shared" si="59"/>
        <v>0</v>
      </c>
      <c r="CY114" s="101">
        <f t="shared" si="59"/>
        <v>0</v>
      </c>
      <c r="CZ114" s="101">
        <f t="shared" si="59"/>
        <v>0</v>
      </c>
      <c r="DA114" s="101">
        <f t="shared" si="59"/>
        <v>0</v>
      </c>
      <c r="DB114" s="101">
        <f t="shared" si="59"/>
        <v>0</v>
      </c>
      <c r="DC114" s="101">
        <f t="shared" si="59"/>
        <v>0</v>
      </c>
      <c r="DD114" s="100"/>
      <c r="DF114" s="71">
        <f t="shared" si="40"/>
        <v>0</v>
      </c>
    </row>
    <row r="115" spans="1:110" ht="15" customHeight="1">
      <c r="A115" s="210">
        <v>105</v>
      </c>
      <c r="B115" s="263" t="s">
        <v>202</v>
      </c>
      <c r="C115" s="271" t="s">
        <v>12</v>
      </c>
      <c r="D115" s="271"/>
      <c r="E115" s="328"/>
      <c r="F115" s="292">
        <f>H115+NPV(FD,I115:INDEX(I115:DC115,PAL))</f>
        <v>0</v>
      </c>
      <c r="G115" s="279">
        <f>SUMIF($H$5:$DC$5,"&lt;="&amp;PAL,$H115:$DC115)</f>
        <v>0</v>
      </c>
      <c r="H115" s="101">
        <f>SUMPRODUCT($DG101:$DG110,H101:H110,1/($DG101:$DG110+100))</f>
        <v>0</v>
      </c>
      <c r="I115" s="101">
        <f t="shared" ref="I115:BT115" si="60">SUMPRODUCT($DG101:$DG110,I101:I110,1/($DG101:$DG110+100))</f>
        <v>0</v>
      </c>
      <c r="J115" s="101">
        <f t="shared" si="60"/>
        <v>0</v>
      </c>
      <c r="K115" s="101">
        <f t="shared" si="60"/>
        <v>0</v>
      </c>
      <c r="L115" s="101">
        <f t="shared" si="60"/>
        <v>0</v>
      </c>
      <c r="M115" s="101">
        <f t="shared" si="60"/>
        <v>0</v>
      </c>
      <c r="N115" s="101">
        <f t="shared" si="60"/>
        <v>0</v>
      </c>
      <c r="O115" s="101">
        <f t="shared" si="60"/>
        <v>0</v>
      </c>
      <c r="P115" s="101">
        <f t="shared" si="60"/>
        <v>0</v>
      </c>
      <c r="Q115" s="101">
        <f t="shared" si="60"/>
        <v>0</v>
      </c>
      <c r="R115" s="101">
        <f t="shared" si="60"/>
        <v>0</v>
      </c>
      <c r="S115" s="101">
        <f t="shared" si="60"/>
        <v>0</v>
      </c>
      <c r="T115" s="101">
        <f t="shared" si="60"/>
        <v>0</v>
      </c>
      <c r="U115" s="101">
        <f t="shared" si="60"/>
        <v>0</v>
      </c>
      <c r="V115" s="101">
        <f t="shared" si="60"/>
        <v>0</v>
      </c>
      <c r="W115" s="101">
        <f t="shared" si="60"/>
        <v>0</v>
      </c>
      <c r="X115" s="101">
        <f t="shared" si="60"/>
        <v>0</v>
      </c>
      <c r="Y115" s="101">
        <f t="shared" si="60"/>
        <v>0</v>
      </c>
      <c r="Z115" s="101">
        <f t="shared" si="60"/>
        <v>0</v>
      </c>
      <c r="AA115" s="101">
        <f t="shared" si="60"/>
        <v>0</v>
      </c>
      <c r="AB115" s="101">
        <f t="shared" si="60"/>
        <v>0</v>
      </c>
      <c r="AC115" s="101">
        <f t="shared" si="60"/>
        <v>0</v>
      </c>
      <c r="AD115" s="101">
        <f t="shared" si="60"/>
        <v>0</v>
      </c>
      <c r="AE115" s="101">
        <f t="shared" si="60"/>
        <v>0</v>
      </c>
      <c r="AF115" s="101">
        <f t="shared" si="60"/>
        <v>0</v>
      </c>
      <c r="AG115" s="101">
        <f t="shared" si="60"/>
        <v>0</v>
      </c>
      <c r="AH115" s="101">
        <f t="shared" si="60"/>
        <v>0</v>
      </c>
      <c r="AI115" s="101">
        <f t="shared" si="60"/>
        <v>0</v>
      </c>
      <c r="AJ115" s="101">
        <f t="shared" si="60"/>
        <v>0</v>
      </c>
      <c r="AK115" s="101">
        <f t="shared" si="60"/>
        <v>0</v>
      </c>
      <c r="AL115" s="101">
        <f t="shared" si="60"/>
        <v>0</v>
      </c>
      <c r="AM115" s="101">
        <f t="shared" si="60"/>
        <v>0</v>
      </c>
      <c r="AN115" s="101">
        <f t="shared" si="60"/>
        <v>0</v>
      </c>
      <c r="AO115" s="101">
        <f t="shared" si="60"/>
        <v>0</v>
      </c>
      <c r="AP115" s="101">
        <f t="shared" si="60"/>
        <v>0</v>
      </c>
      <c r="AQ115" s="101">
        <f t="shared" si="60"/>
        <v>0</v>
      </c>
      <c r="AR115" s="101">
        <f t="shared" si="60"/>
        <v>0</v>
      </c>
      <c r="AS115" s="101">
        <f t="shared" si="60"/>
        <v>0</v>
      </c>
      <c r="AT115" s="101">
        <f t="shared" si="60"/>
        <v>0</v>
      </c>
      <c r="AU115" s="101">
        <f t="shared" si="60"/>
        <v>0</v>
      </c>
      <c r="AV115" s="101">
        <f t="shared" si="60"/>
        <v>0</v>
      </c>
      <c r="AW115" s="101">
        <f t="shared" si="60"/>
        <v>0</v>
      </c>
      <c r="AX115" s="101">
        <f t="shared" si="60"/>
        <v>0</v>
      </c>
      <c r="AY115" s="101">
        <f t="shared" si="60"/>
        <v>0</v>
      </c>
      <c r="AZ115" s="101">
        <f t="shared" si="60"/>
        <v>0</v>
      </c>
      <c r="BA115" s="101">
        <f t="shared" si="60"/>
        <v>0</v>
      </c>
      <c r="BB115" s="101">
        <f t="shared" si="60"/>
        <v>0</v>
      </c>
      <c r="BC115" s="101">
        <f t="shared" si="60"/>
        <v>0</v>
      </c>
      <c r="BD115" s="101">
        <f t="shared" si="60"/>
        <v>0</v>
      </c>
      <c r="BE115" s="101">
        <f t="shared" si="60"/>
        <v>0</v>
      </c>
      <c r="BF115" s="101">
        <f t="shared" si="60"/>
        <v>0</v>
      </c>
      <c r="BG115" s="101">
        <f t="shared" si="60"/>
        <v>0</v>
      </c>
      <c r="BH115" s="101">
        <f t="shared" si="60"/>
        <v>0</v>
      </c>
      <c r="BI115" s="101">
        <f t="shared" si="60"/>
        <v>0</v>
      </c>
      <c r="BJ115" s="101">
        <f t="shared" si="60"/>
        <v>0</v>
      </c>
      <c r="BK115" s="101">
        <f t="shared" si="60"/>
        <v>0</v>
      </c>
      <c r="BL115" s="101">
        <f t="shared" si="60"/>
        <v>0</v>
      </c>
      <c r="BM115" s="101">
        <f t="shared" si="60"/>
        <v>0</v>
      </c>
      <c r="BN115" s="101">
        <f t="shared" si="60"/>
        <v>0</v>
      </c>
      <c r="BO115" s="101">
        <f t="shared" si="60"/>
        <v>0</v>
      </c>
      <c r="BP115" s="101">
        <f t="shared" si="60"/>
        <v>0</v>
      </c>
      <c r="BQ115" s="101">
        <f t="shared" si="60"/>
        <v>0</v>
      </c>
      <c r="BR115" s="101">
        <f t="shared" si="60"/>
        <v>0</v>
      </c>
      <c r="BS115" s="101">
        <f t="shared" si="60"/>
        <v>0</v>
      </c>
      <c r="BT115" s="101">
        <f t="shared" si="60"/>
        <v>0</v>
      </c>
      <c r="BU115" s="101">
        <f t="shared" ref="BU115:DC115" si="61">SUMPRODUCT($DG101:$DG110,BU101:BU110,1/($DG101:$DG110+100))</f>
        <v>0</v>
      </c>
      <c r="BV115" s="101">
        <f t="shared" si="61"/>
        <v>0</v>
      </c>
      <c r="BW115" s="101">
        <f t="shared" si="61"/>
        <v>0</v>
      </c>
      <c r="BX115" s="101">
        <f t="shared" si="61"/>
        <v>0</v>
      </c>
      <c r="BY115" s="101">
        <f t="shared" si="61"/>
        <v>0</v>
      </c>
      <c r="BZ115" s="101">
        <f t="shared" si="61"/>
        <v>0</v>
      </c>
      <c r="CA115" s="101">
        <f t="shared" si="61"/>
        <v>0</v>
      </c>
      <c r="CB115" s="101">
        <f t="shared" si="61"/>
        <v>0</v>
      </c>
      <c r="CC115" s="101">
        <f t="shared" si="61"/>
        <v>0</v>
      </c>
      <c r="CD115" s="101">
        <f t="shared" si="61"/>
        <v>0</v>
      </c>
      <c r="CE115" s="101">
        <f t="shared" si="61"/>
        <v>0</v>
      </c>
      <c r="CF115" s="101">
        <f t="shared" si="61"/>
        <v>0</v>
      </c>
      <c r="CG115" s="101">
        <f t="shared" si="61"/>
        <v>0</v>
      </c>
      <c r="CH115" s="101">
        <f t="shared" si="61"/>
        <v>0</v>
      </c>
      <c r="CI115" s="101">
        <f t="shared" si="61"/>
        <v>0</v>
      </c>
      <c r="CJ115" s="101">
        <f t="shared" si="61"/>
        <v>0</v>
      </c>
      <c r="CK115" s="101">
        <f t="shared" si="61"/>
        <v>0</v>
      </c>
      <c r="CL115" s="101">
        <f t="shared" si="61"/>
        <v>0</v>
      </c>
      <c r="CM115" s="101">
        <f t="shared" si="61"/>
        <v>0</v>
      </c>
      <c r="CN115" s="101">
        <f t="shared" si="61"/>
        <v>0</v>
      </c>
      <c r="CO115" s="101">
        <f t="shared" si="61"/>
        <v>0</v>
      </c>
      <c r="CP115" s="101">
        <f t="shared" si="61"/>
        <v>0</v>
      </c>
      <c r="CQ115" s="101">
        <f t="shared" si="61"/>
        <v>0</v>
      </c>
      <c r="CR115" s="101">
        <f t="shared" si="61"/>
        <v>0</v>
      </c>
      <c r="CS115" s="101">
        <f t="shared" si="61"/>
        <v>0</v>
      </c>
      <c r="CT115" s="101">
        <f t="shared" si="61"/>
        <v>0</v>
      </c>
      <c r="CU115" s="101">
        <f t="shared" si="61"/>
        <v>0</v>
      </c>
      <c r="CV115" s="101">
        <f t="shared" si="61"/>
        <v>0</v>
      </c>
      <c r="CW115" s="101">
        <f t="shared" si="61"/>
        <v>0</v>
      </c>
      <c r="CX115" s="101">
        <f t="shared" si="61"/>
        <v>0</v>
      </c>
      <c r="CY115" s="101">
        <f t="shared" si="61"/>
        <v>0</v>
      </c>
      <c r="CZ115" s="101">
        <f t="shared" si="61"/>
        <v>0</v>
      </c>
      <c r="DA115" s="101">
        <f t="shared" si="61"/>
        <v>0</v>
      </c>
      <c r="DB115" s="101">
        <f t="shared" si="61"/>
        <v>0</v>
      </c>
      <c r="DC115" s="101">
        <f t="shared" si="61"/>
        <v>0</v>
      </c>
      <c r="DE115" s="71">
        <f>COUNTBLANK(H115:DC115)</f>
        <v>0</v>
      </c>
      <c r="DF115" s="71">
        <f t="shared" si="40"/>
        <v>0</v>
      </c>
    </row>
    <row r="116" spans="1:110" ht="31.5" customHeight="1">
      <c r="A116" s="210">
        <v>106</v>
      </c>
      <c r="B116" s="263" t="s">
        <v>27</v>
      </c>
      <c r="C116" s="315" t="str">
        <f>CONCATENATE("SIEKIAMAS REZULTATAS: ",IF(Result=0,"",Result),", matavimo vienetas: ",IF(Result_mat=0,"",Result_mat))</f>
        <v>SIEKIAMAS REZULTATAS: Oficialiosios paramos vystymuisi kriterijus atitinkančių vystomojo bendradarbiavimo veiklų finansavimo apimtis, dalis nuo bendrųjų nacionalinių pajamų , matavimo vienetas: Procentai</v>
      </c>
      <c r="D116" s="271"/>
      <c r="E116" s="328"/>
      <c r="F116" s="292">
        <f>H116+NPV(FD,I116:INDEX(I116:DC116,PAL))</f>
        <v>0</v>
      </c>
      <c r="G116" s="279">
        <f>SUMIF($H$5:$DC$5,"&lt;="&amp;PAL,$H116:$DC116)</f>
        <v>0</v>
      </c>
      <c r="H116" s="280">
        <v>0</v>
      </c>
      <c r="I116" s="280">
        <v>0</v>
      </c>
      <c r="J116" s="280">
        <v>0</v>
      </c>
      <c r="K116" s="280">
        <v>0</v>
      </c>
      <c r="L116" s="280">
        <v>0</v>
      </c>
      <c r="M116" s="280">
        <v>0</v>
      </c>
      <c r="N116" s="280">
        <v>0</v>
      </c>
      <c r="O116" s="280">
        <v>0</v>
      </c>
      <c r="P116" s="280">
        <v>0</v>
      </c>
      <c r="Q116" s="280">
        <v>0</v>
      </c>
      <c r="R116" s="280">
        <v>0</v>
      </c>
      <c r="S116" s="280">
        <v>0</v>
      </c>
      <c r="T116" s="280">
        <v>0</v>
      </c>
      <c r="U116" s="280">
        <v>0</v>
      </c>
      <c r="V116" s="280">
        <v>0</v>
      </c>
      <c r="W116" s="280">
        <v>0</v>
      </c>
      <c r="X116" s="280">
        <v>0</v>
      </c>
      <c r="Y116" s="280">
        <v>0</v>
      </c>
      <c r="Z116" s="280">
        <v>0</v>
      </c>
      <c r="AA116" s="280">
        <v>0</v>
      </c>
      <c r="AB116" s="280">
        <v>0</v>
      </c>
      <c r="AC116" s="280">
        <v>0</v>
      </c>
      <c r="AD116" s="280">
        <v>0</v>
      </c>
      <c r="AE116" s="280">
        <v>0</v>
      </c>
      <c r="AF116" s="280">
        <v>0</v>
      </c>
      <c r="AG116" s="280">
        <v>0</v>
      </c>
      <c r="AH116" s="280">
        <v>0</v>
      </c>
      <c r="AI116" s="280">
        <v>0</v>
      </c>
      <c r="AJ116" s="280">
        <v>0</v>
      </c>
      <c r="AK116" s="280">
        <v>0</v>
      </c>
      <c r="AL116" s="280">
        <v>0</v>
      </c>
      <c r="AM116" s="280">
        <v>0</v>
      </c>
      <c r="AN116" s="280">
        <v>0</v>
      </c>
      <c r="AO116" s="280">
        <v>0</v>
      </c>
      <c r="AP116" s="280">
        <v>0</v>
      </c>
      <c r="AQ116" s="280">
        <v>0</v>
      </c>
      <c r="AR116" s="280">
        <v>0</v>
      </c>
      <c r="AS116" s="280">
        <v>0</v>
      </c>
      <c r="AT116" s="280">
        <v>0</v>
      </c>
      <c r="AU116" s="280">
        <v>0</v>
      </c>
      <c r="AV116" s="280">
        <v>0</v>
      </c>
      <c r="AW116" s="280">
        <v>0</v>
      </c>
      <c r="AX116" s="280">
        <v>0</v>
      </c>
      <c r="AY116" s="280">
        <v>0</v>
      </c>
      <c r="AZ116" s="280">
        <v>0</v>
      </c>
      <c r="BA116" s="280">
        <v>0</v>
      </c>
      <c r="BB116" s="280">
        <v>0</v>
      </c>
      <c r="BC116" s="280">
        <v>0</v>
      </c>
      <c r="BD116" s="280">
        <v>0</v>
      </c>
      <c r="BE116" s="280">
        <v>0</v>
      </c>
      <c r="BF116" s="280">
        <v>0</v>
      </c>
      <c r="BG116" s="280">
        <v>0</v>
      </c>
      <c r="BH116" s="280">
        <v>0</v>
      </c>
      <c r="BI116" s="280">
        <v>0</v>
      </c>
      <c r="BJ116" s="280">
        <v>0</v>
      </c>
      <c r="BK116" s="280">
        <v>0</v>
      </c>
      <c r="BL116" s="280">
        <v>0</v>
      </c>
      <c r="BM116" s="280">
        <v>0</v>
      </c>
      <c r="BN116" s="280">
        <v>0</v>
      </c>
      <c r="BO116" s="280">
        <v>0</v>
      </c>
      <c r="BP116" s="280">
        <v>0</v>
      </c>
      <c r="BQ116" s="280">
        <v>0</v>
      </c>
      <c r="BR116" s="280">
        <v>0</v>
      </c>
      <c r="BS116" s="280">
        <v>0</v>
      </c>
      <c r="BT116" s="280">
        <v>0</v>
      </c>
      <c r="BU116" s="280">
        <v>0</v>
      </c>
      <c r="BV116" s="280">
        <v>0</v>
      </c>
      <c r="BW116" s="280">
        <v>0</v>
      </c>
      <c r="BX116" s="280">
        <v>0</v>
      </c>
      <c r="BY116" s="280">
        <v>0</v>
      </c>
      <c r="BZ116" s="280">
        <v>0</v>
      </c>
      <c r="CA116" s="280">
        <v>0</v>
      </c>
      <c r="CB116" s="280">
        <v>0</v>
      </c>
      <c r="CC116" s="280">
        <v>0</v>
      </c>
      <c r="CD116" s="280">
        <v>0</v>
      </c>
      <c r="CE116" s="280">
        <v>0</v>
      </c>
      <c r="CF116" s="280">
        <v>0</v>
      </c>
      <c r="CG116" s="280">
        <v>0</v>
      </c>
      <c r="CH116" s="280">
        <v>0</v>
      </c>
      <c r="CI116" s="280">
        <v>0</v>
      </c>
      <c r="CJ116" s="280">
        <v>0</v>
      </c>
      <c r="CK116" s="280">
        <v>0</v>
      </c>
      <c r="CL116" s="280">
        <v>0</v>
      </c>
      <c r="CM116" s="280">
        <v>0</v>
      </c>
      <c r="CN116" s="280">
        <v>0</v>
      </c>
      <c r="CO116" s="280">
        <v>0</v>
      </c>
      <c r="CP116" s="280">
        <v>0</v>
      </c>
      <c r="CQ116" s="280">
        <v>0</v>
      </c>
      <c r="CR116" s="280">
        <v>0</v>
      </c>
      <c r="CS116" s="280">
        <v>0</v>
      </c>
      <c r="CT116" s="280">
        <v>0</v>
      </c>
      <c r="CU116" s="280">
        <v>0</v>
      </c>
      <c r="CV116" s="280">
        <v>0</v>
      </c>
      <c r="CW116" s="280">
        <v>0</v>
      </c>
      <c r="CX116" s="280">
        <v>0</v>
      </c>
      <c r="CY116" s="280">
        <v>0</v>
      </c>
      <c r="CZ116" s="280">
        <v>0</v>
      </c>
      <c r="DA116" s="280">
        <v>0</v>
      </c>
      <c r="DB116" s="280">
        <v>0</v>
      </c>
      <c r="DC116" s="280">
        <v>0</v>
      </c>
      <c r="DE116" s="71">
        <f t="shared" si="47"/>
        <v>0</v>
      </c>
      <c r="DF116" s="71">
        <f t="shared" si="40"/>
        <v>0</v>
      </c>
    </row>
    <row r="117" spans="1:110" s="261" customFormat="1" ht="14.4">
      <c r="A117" s="210">
        <v>107</v>
      </c>
      <c r="B117" s="263" t="s">
        <v>18</v>
      </c>
      <c r="C117" s="268" t="s">
        <v>274</v>
      </c>
      <c r="D117" s="271"/>
      <c r="E117" s="328"/>
      <c r="F117" s="17">
        <f>SUM(F118-F126)</f>
        <v>0</v>
      </c>
      <c r="G117" s="279">
        <f>SUMIF($H$5:$DC$5,"&lt;="&amp;PAL,$H117:$DC117)</f>
        <v>0</v>
      </c>
      <c r="H117" s="17">
        <f>SUM(H118-H126)</f>
        <v>0</v>
      </c>
      <c r="I117" s="17">
        <f t="shared" ref="I117:BT117" si="62">SUM(I118-I126)</f>
        <v>0</v>
      </c>
      <c r="J117" s="17">
        <f t="shared" si="62"/>
        <v>0</v>
      </c>
      <c r="K117" s="17">
        <f t="shared" si="62"/>
        <v>0</v>
      </c>
      <c r="L117" s="17">
        <f t="shared" si="62"/>
        <v>0</v>
      </c>
      <c r="M117" s="17">
        <f t="shared" si="62"/>
        <v>0</v>
      </c>
      <c r="N117" s="17">
        <f t="shared" si="62"/>
        <v>0</v>
      </c>
      <c r="O117" s="17">
        <f t="shared" si="62"/>
        <v>0</v>
      </c>
      <c r="P117" s="17">
        <f t="shared" si="62"/>
        <v>0</v>
      </c>
      <c r="Q117" s="17">
        <f t="shared" si="62"/>
        <v>0</v>
      </c>
      <c r="R117" s="17">
        <f t="shared" si="62"/>
        <v>0</v>
      </c>
      <c r="S117" s="17">
        <f t="shared" si="62"/>
        <v>0</v>
      </c>
      <c r="T117" s="17">
        <f t="shared" si="62"/>
        <v>0</v>
      </c>
      <c r="U117" s="17">
        <f t="shared" si="62"/>
        <v>0</v>
      </c>
      <c r="V117" s="17">
        <f t="shared" si="62"/>
        <v>0</v>
      </c>
      <c r="W117" s="17">
        <f t="shared" si="62"/>
        <v>0</v>
      </c>
      <c r="X117" s="17">
        <f t="shared" si="62"/>
        <v>0</v>
      </c>
      <c r="Y117" s="17">
        <f t="shared" si="62"/>
        <v>0</v>
      </c>
      <c r="Z117" s="17">
        <f t="shared" si="62"/>
        <v>0</v>
      </c>
      <c r="AA117" s="17">
        <f t="shared" si="62"/>
        <v>0</v>
      </c>
      <c r="AB117" s="17">
        <f t="shared" si="62"/>
        <v>0</v>
      </c>
      <c r="AC117" s="17">
        <f t="shared" si="62"/>
        <v>0</v>
      </c>
      <c r="AD117" s="17">
        <f t="shared" si="62"/>
        <v>0</v>
      </c>
      <c r="AE117" s="17">
        <f t="shared" si="62"/>
        <v>0</v>
      </c>
      <c r="AF117" s="17">
        <f t="shared" si="62"/>
        <v>0</v>
      </c>
      <c r="AG117" s="17">
        <f t="shared" si="62"/>
        <v>0</v>
      </c>
      <c r="AH117" s="17">
        <f t="shared" si="62"/>
        <v>0</v>
      </c>
      <c r="AI117" s="17">
        <f t="shared" si="62"/>
        <v>0</v>
      </c>
      <c r="AJ117" s="17">
        <f t="shared" si="62"/>
        <v>0</v>
      </c>
      <c r="AK117" s="17">
        <f t="shared" si="62"/>
        <v>0</v>
      </c>
      <c r="AL117" s="17">
        <f t="shared" si="62"/>
        <v>0</v>
      </c>
      <c r="AM117" s="17">
        <f t="shared" si="62"/>
        <v>0</v>
      </c>
      <c r="AN117" s="17">
        <f t="shared" si="62"/>
        <v>0</v>
      </c>
      <c r="AO117" s="17">
        <f t="shared" si="62"/>
        <v>0</v>
      </c>
      <c r="AP117" s="17">
        <f t="shared" si="62"/>
        <v>0</v>
      </c>
      <c r="AQ117" s="17">
        <f t="shared" si="62"/>
        <v>0</v>
      </c>
      <c r="AR117" s="17">
        <f t="shared" si="62"/>
        <v>0</v>
      </c>
      <c r="AS117" s="17">
        <f t="shared" si="62"/>
        <v>0</v>
      </c>
      <c r="AT117" s="17">
        <f t="shared" si="62"/>
        <v>0</v>
      </c>
      <c r="AU117" s="17">
        <f t="shared" si="62"/>
        <v>0</v>
      </c>
      <c r="AV117" s="17">
        <f t="shared" si="62"/>
        <v>0</v>
      </c>
      <c r="AW117" s="17">
        <f t="shared" si="62"/>
        <v>0</v>
      </c>
      <c r="AX117" s="17">
        <f t="shared" si="62"/>
        <v>0</v>
      </c>
      <c r="AY117" s="17">
        <f t="shared" si="62"/>
        <v>0</v>
      </c>
      <c r="AZ117" s="17">
        <f t="shared" si="62"/>
        <v>0</v>
      </c>
      <c r="BA117" s="17">
        <f t="shared" si="62"/>
        <v>0</v>
      </c>
      <c r="BB117" s="17">
        <f t="shared" si="62"/>
        <v>0</v>
      </c>
      <c r="BC117" s="17">
        <f t="shared" si="62"/>
        <v>0</v>
      </c>
      <c r="BD117" s="17">
        <f t="shared" si="62"/>
        <v>0</v>
      </c>
      <c r="BE117" s="17">
        <f t="shared" si="62"/>
        <v>0</v>
      </c>
      <c r="BF117" s="17">
        <f t="shared" si="62"/>
        <v>0</v>
      </c>
      <c r="BG117" s="17">
        <f t="shared" si="62"/>
        <v>0</v>
      </c>
      <c r="BH117" s="17">
        <f t="shared" si="62"/>
        <v>0</v>
      </c>
      <c r="BI117" s="17">
        <f t="shared" si="62"/>
        <v>0</v>
      </c>
      <c r="BJ117" s="17">
        <f t="shared" si="62"/>
        <v>0</v>
      </c>
      <c r="BK117" s="17">
        <f t="shared" si="62"/>
        <v>0</v>
      </c>
      <c r="BL117" s="17">
        <f t="shared" si="62"/>
        <v>0</v>
      </c>
      <c r="BM117" s="17">
        <f t="shared" si="62"/>
        <v>0</v>
      </c>
      <c r="BN117" s="17">
        <f t="shared" si="62"/>
        <v>0</v>
      </c>
      <c r="BO117" s="17">
        <f t="shared" si="62"/>
        <v>0</v>
      </c>
      <c r="BP117" s="17">
        <f t="shared" si="62"/>
        <v>0</v>
      </c>
      <c r="BQ117" s="17">
        <f t="shared" si="62"/>
        <v>0</v>
      </c>
      <c r="BR117" s="17">
        <f t="shared" si="62"/>
        <v>0</v>
      </c>
      <c r="BS117" s="17">
        <f t="shared" si="62"/>
        <v>0</v>
      </c>
      <c r="BT117" s="17">
        <f t="shared" si="62"/>
        <v>0</v>
      </c>
      <c r="BU117" s="17">
        <f t="shared" ref="BU117:DC117" si="63">SUM(BU118-BU126)</f>
        <v>0</v>
      </c>
      <c r="BV117" s="17">
        <f t="shared" si="63"/>
        <v>0</v>
      </c>
      <c r="BW117" s="17">
        <f t="shared" si="63"/>
        <v>0</v>
      </c>
      <c r="BX117" s="17">
        <f t="shared" si="63"/>
        <v>0</v>
      </c>
      <c r="BY117" s="17">
        <f t="shared" si="63"/>
        <v>0</v>
      </c>
      <c r="BZ117" s="17">
        <f t="shared" si="63"/>
        <v>0</v>
      </c>
      <c r="CA117" s="17">
        <f t="shared" si="63"/>
        <v>0</v>
      </c>
      <c r="CB117" s="17">
        <f t="shared" si="63"/>
        <v>0</v>
      </c>
      <c r="CC117" s="17">
        <f t="shared" si="63"/>
        <v>0</v>
      </c>
      <c r="CD117" s="17">
        <f t="shared" si="63"/>
        <v>0</v>
      </c>
      <c r="CE117" s="17">
        <f t="shared" si="63"/>
        <v>0</v>
      </c>
      <c r="CF117" s="17">
        <f t="shared" si="63"/>
        <v>0</v>
      </c>
      <c r="CG117" s="17">
        <f t="shared" si="63"/>
        <v>0</v>
      </c>
      <c r="CH117" s="17">
        <f t="shared" si="63"/>
        <v>0</v>
      </c>
      <c r="CI117" s="17">
        <f t="shared" si="63"/>
        <v>0</v>
      </c>
      <c r="CJ117" s="17">
        <f t="shared" si="63"/>
        <v>0</v>
      </c>
      <c r="CK117" s="17">
        <f t="shared" si="63"/>
        <v>0</v>
      </c>
      <c r="CL117" s="17">
        <f t="shared" si="63"/>
        <v>0</v>
      </c>
      <c r="CM117" s="17">
        <f t="shared" si="63"/>
        <v>0</v>
      </c>
      <c r="CN117" s="17">
        <f t="shared" si="63"/>
        <v>0</v>
      </c>
      <c r="CO117" s="17">
        <f t="shared" si="63"/>
        <v>0</v>
      </c>
      <c r="CP117" s="17">
        <f t="shared" si="63"/>
        <v>0</v>
      </c>
      <c r="CQ117" s="17">
        <f t="shared" si="63"/>
        <v>0</v>
      </c>
      <c r="CR117" s="17">
        <f t="shared" si="63"/>
        <v>0</v>
      </c>
      <c r="CS117" s="17">
        <f t="shared" si="63"/>
        <v>0</v>
      </c>
      <c r="CT117" s="17">
        <f t="shared" si="63"/>
        <v>0</v>
      </c>
      <c r="CU117" s="17">
        <f t="shared" si="63"/>
        <v>0</v>
      </c>
      <c r="CV117" s="17">
        <f t="shared" si="63"/>
        <v>0</v>
      </c>
      <c r="CW117" s="17">
        <f t="shared" si="63"/>
        <v>0</v>
      </c>
      <c r="CX117" s="17">
        <f t="shared" si="63"/>
        <v>0</v>
      </c>
      <c r="CY117" s="17">
        <f t="shared" si="63"/>
        <v>0</v>
      </c>
      <c r="CZ117" s="17">
        <f t="shared" si="63"/>
        <v>0</v>
      </c>
      <c r="DA117" s="17">
        <f t="shared" si="63"/>
        <v>0</v>
      </c>
      <c r="DB117" s="17">
        <f t="shared" si="63"/>
        <v>0</v>
      </c>
      <c r="DC117" s="17">
        <f t="shared" si="63"/>
        <v>0</v>
      </c>
      <c r="DE117" s="71"/>
      <c r="DF117" s="71">
        <f t="shared" si="40"/>
        <v>0</v>
      </c>
    </row>
    <row r="118" spans="1:110" s="261" customFormat="1" ht="14.4">
      <c r="A118" s="210">
        <v>108</v>
      </c>
      <c r="B118" s="263" t="s">
        <v>192</v>
      </c>
      <c r="C118" s="269" t="s">
        <v>275</v>
      </c>
      <c r="D118" s="271"/>
      <c r="E118" s="328"/>
      <c r="F118" s="17">
        <f>SUM(F119:F125)</f>
        <v>0</v>
      </c>
      <c r="G118" s="279">
        <f>SUMIF($H$5:$DC$5,"&lt;="&amp;PAL,$H118:$DC118)</f>
        <v>0</v>
      </c>
      <c r="H118" s="17">
        <f>SUM(H119:H125)</f>
        <v>0</v>
      </c>
      <c r="I118" s="17">
        <f t="shared" ref="I118:BT118" si="64">SUM(I119:I125)</f>
        <v>0</v>
      </c>
      <c r="J118" s="17">
        <f t="shared" si="64"/>
        <v>0</v>
      </c>
      <c r="K118" s="17">
        <f t="shared" si="64"/>
        <v>0</v>
      </c>
      <c r="L118" s="17">
        <f t="shared" si="64"/>
        <v>0</v>
      </c>
      <c r="M118" s="17">
        <f t="shared" si="64"/>
        <v>0</v>
      </c>
      <c r="N118" s="17">
        <f t="shared" si="64"/>
        <v>0</v>
      </c>
      <c r="O118" s="17">
        <f t="shared" si="64"/>
        <v>0</v>
      </c>
      <c r="P118" s="17">
        <f t="shared" si="64"/>
        <v>0</v>
      </c>
      <c r="Q118" s="17">
        <f t="shared" si="64"/>
        <v>0</v>
      </c>
      <c r="R118" s="17">
        <f t="shared" si="64"/>
        <v>0</v>
      </c>
      <c r="S118" s="17">
        <f t="shared" si="64"/>
        <v>0</v>
      </c>
      <c r="T118" s="17">
        <f t="shared" si="64"/>
        <v>0</v>
      </c>
      <c r="U118" s="17">
        <f t="shared" si="64"/>
        <v>0</v>
      </c>
      <c r="V118" s="17">
        <f t="shared" si="64"/>
        <v>0</v>
      </c>
      <c r="W118" s="17">
        <f t="shared" si="64"/>
        <v>0</v>
      </c>
      <c r="X118" s="17">
        <f t="shared" si="64"/>
        <v>0</v>
      </c>
      <c r="Y118" s="17">
        <f t="shared" si="64"/>
        <v>0</v>
      </c>
      <c r="Z118" s="17">
        <f t="shared" si="64"/>
        <v>0</v>
      </c>
      <c r="AA118" s="17">
        <f t="shared" si="64"/>
        <v>0</v>
      </c>
      <c r="AB118" s="17">
        <f t="shared" si="64"/>
        <v>0</v>
      </c>
      <c r="AC118" s="17">
        <f t="shared" si="64"/>
        <v>0</v>
      </c>
      <c r="AD118" s="17">
        <f t="shared" si="64"/>
        <v>0</v>
      </c>
      <c r="AE118" s="17">
        <f t="shared" si="64"/>
        <v>0</v>
      </c>
      <c r="AF118" s="17">
        <f t="shared" si="64"/>
        <v>0</v>
      </c>
      <c r="AG118" s="17">
        <f t="shared" si="64"/>
        <v>0</v>
      </c>
      <c r="AH118" s="17">
        <f t="shared" si="64"/>
        <v>0</v>
      </c>
      <c r="AI118" s="17">
        <f t="shared" si="64"/>
        <v>0</v>
      </c>
      <c r="AJ118" s="17">
        <f t="shared" si="64"/>
        <v>0</v>
      </c>
      <c r="AK118" s="17">
        <f t="shared" si="64"/>
        <v>0</v>
      </c>
      <c r="AL118" s="17">
        <f t="shared" si="64"/>
        <v>0</v>
      </c>
      <c r="AM118" s="17">
        <f t="shared" si="64"/>
        <v>0</v>
      </c>
      <c r="AN118" s="17">
        <f t="shared" si="64"/>
        <v>0</v>
      </c>
      <c r="AO118" s="17">
        <f t="shared" si="64"/>
        <v>0</v>
      </c>
      <c r="AP118" s="17">
        <f t="shared" si="64"/>
        <v>0</v>
      </c>
      <c r="AQ118" s="17">
        <f t="shared" si="64"/>
        <v>0</v>
      </c>
      <c r="AR118" s="17">
        <f t="shared" si="64"/>
        <v>0</v>
      </c>
      <c r="AS118" s="17">
        <f t="shared" si="64"/>
        <v>0</v>
      </c>
      <c r="AT118" s="17">
        <f t="shared" si="64"/>
        <v>0</v>
      </c>
      <c r="AU118" s="17">
        <f t="shared" si="64"/>
        <v>0</v>
      </c>
      <c r="AV118" s="17">
        <f t="shared" si="64"/>
        <v>0</v>
      </c>
      <c r="AW118" s="17">
        <f t="shared" si="64"/>
        <v>0</v>
      </c>
      <c r="AX118" s="17">
        <f t="shared" si="64"/>
        <v>0</v>
      </c>
      <c r="AY118" s="17">
        <f t="shared" si="64"/>
        <v>0</v>
      </c>
      <c r="AZ118" s="17">
        <f t="shared" si="64"/>
        <v>0</v>
      </c>
      <c r="BA118" s="17">
        <f t="shared" si="64"/>
        <v>0</v>
      </c>
      <c r="BB118" s="17">
        <f t="shared" si="64"/>
        <v>0</v>
      </c>
      <c r="BC118" s="17">
        <f t="shared" si="64"/>
        <v>0</v>
      </c>
      <c r="BD118" s="17">
        <f t="shared" si="64"/>
        <v>0</v>
      </c>
      <c r="BE118" s="17">
        <f t="shared" si="64"/>
        <v>0</v>
      </c>
      <c r="BF118" s="17">
        <f t="shared" si="64"/>
        <v>0</v>
      </c>
      <c r="BG118" s="17">
        <f t="shared" si="64"/>
        <v>0</v>
      </c>
      <c r="BH118" s="17">
        <f t="shared" si="64"/>
        <v>0</v>
      </c>
      <c r="BI118" s="17">
        <f t="shared" si="64"/>
        <v>0</v>
      </c>
      <c r="BJ118" s="17">
        <f t="shared" si="64"/>
        <v>0</v>
      </c>
      <c r="BK118" s="17">
        <f t="shared" si="64"/>
        <v>0</v>
      </c>
      <c r="BL118" s="17">
        <f t="shared" si="64"/>
        <v>0</v>
      </c>
      <c r="BM118" s="17">
        <f t="shared" si="64"/>
        <v>0</v>
      </c>
      <c r="BN118" s="17">
        <f t="shared" si="64"/>
        <v>0</v>
      </c>
      <c r="BO118" s="17">
        <f t="shared" si="64"/>
        <v>0</v>
      </c>
      <c r="BP118" s="17">
        <f t="shared" si="64"/>
        <v>0</v>
      </c>
      <c r="BQ118" s="17">
        <f t="shared" si="64"/>
        <v>0</v>
      </c>
      <c r="BR118" s="17">
        <f t="shared" si="64"/>
        <v>0</v>
      </c>
      <c r="BS118" s="17">
        <f t="shared" si="64"/>
        <v>0</v>
      </c>
      <c r="BT118" s="17">
        <f t="shared" si="64"/>
        <v>0</v>
      </c>
      <c r="BU118" s="17">
        <f t="shared" ref="BU118:DC118" si="65">SUM(BU119:BU125)</f>
        <v>0</v>
      </c>
      <c r="BV118" s="17">
        <f t="shared" si="65"/>
        <v>0</v>
      </c>
      <c r="BW118" s="17">
        <f t="shared" si="65"/>
        <v>0</v>
      </c>
      <c r="BX118" s="17">
        <f t="shared" si="65"/>
        <v>0</v>
      </c>
      <c r="BY118" s="17">
        <f t="shared" si="65"/>
        <v>0</v>
      </c>
      <c r="BZ118" s="17">
        <f t="shared" si="65"/>
        <v>0</v>
      </c>
      <c r="CA118" s="17">
        <f t="shared" si="65"/>
        <v>0</v>
      </c>
      <c r="CB118" s="17">
        <f t="shared" si="65"/>
        <v>0</v>
      </c>
      <c r="CC118" s="17">
        <f t="shared" si="65"/>
        <v>0</v>
      </c>
      <c r="CD118" s="17">
        <f t="shared" si="65"/>
        <v>0</v>
      </c>
      <c r="CE118" s="17">
        <f t="shared" si="65"/>
        <v>0</v>
      </c>
      <c r="CF118" s="17">
        <f t="shared" si="65"/>
        <v>0</v>
      </c>
      <c r="CG118" s="17">
        <f t="shared" si="65"/>
        <v>0</v>
      </c>
      <c r="CH118" s="17">
        <f t="shared" si="65"/>
        <v>0</v>
      </c>
      <c r="CI118" s="17">
        <f t="shared" si="65"/>
        <v>0</v>
      </c>
      <c r="CJ118" s="17">
        <f t="shared" si="65"/>
        <v>0</v>
      </c>
      <c r="CK118" s="17">
        <f t="shared" si="65"/>
        <v>0</v>
      </c>
      <c r="CL118" s="17">
        <f t="shared" si="65"/>
        <v>0</v>
      </c>
      <c r="CM118" s="17">
        <f t="shared" si="65"/>
        <v>0</v>
      </c>
      <c r="CN118" s="17">
        <f t="shared" si="65"/>
        <v>0</v>
      </c>
      <c r="CO118" s="17">
        <f t="shared" si="65"/>
        <v>0</v>
      </c>
      <c r="CP118" s="17">
        <f t="shared" si="65"/>
        <v>0</v>
      </c>
      <c r="CQ118" s="17">
        <f t="shared" si="65"/>
        <v>0</v>
      </c>
      <c r="CR118" s="17">
        <f t="shared" si="65"/>
        <v>0</v>
      </c>
      <c r="CS118" s="17">
        <f t="shared" si="65"/>
        <v>0</v>
      </c>
      <c r="CT118" s="17">
        <f t="shared" si="65"/>
        <v>0</v>
      </c>
      <c r="CU118" s="17">
        <f t="shared" si="65"/>
        <v>0</v>
      </c>
      <c r="CV118" s="17">
        <f t="shared" si="65"/>
        <v>0</v>
      </c>
      <c r="CW118" s="17">
        <f t="shared" si="65"/>
        <v>0</v>
      </c>
      <c r="CX118" s="17">
        <f t="shared" si="65"/>
        <v>0</v>
      </c>
      <c r="CY118" s="17">
        <f t="shared" si="65"/>
        <v>0</v>
      </c>
      <c r="CZ118" s="17">
        <f t="shared" si="65"/>
        <v>0</v>
      </c>
      <c r="DA118" s="17">
        <f t="shared" si="65"/>
        <v>0</v>
      </c>
      <c r="DB118" s="17">
        <f t="shared" si="65"/>
        <v>0</v>
      </c>
      <c r="DC118" s="17">
        <f t="shared" si="65"/>
        <v>0</v>
      </c>
      <c r="DE118" s="71"/>
      <c r="DF118" s="71">
        <f t="shared" si="40"/>
        <v>0</v>
      </c>
    </row>
    <row r="119" spans="1:110" s="261" customFormat="1" ht="14.4">
      <c r="A119" s="210">
        <v>109</v>
      </c>
      <c r="B119" s="262" t="str">
        <f>$B$118&amp;"1."</f>
        <v>L.1.1.</v>
      </c>
      <c r="C119" s="295"/>
      <c r="D119" s="271"/>
      <c r="E119" s="328"/>
      <c r="F119" s="292">
        <f>H119+NPV(SD,I119:INDEX(I119:DC119,PAL))</f>
        <v>0</v>
      </c>
      <c r="G119" s="279">
        <f>SUMIF($H$5:$DC$5,"&lt;="&amp;PAL,$H119:$DC119)</f>
        <v>0</v>
      </c>
      <c r="H119" s="280">
        <v>0</v>
      </c>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280">
        <v>0</v>
      </c>
      <c r="Y119" s="280">
        <v>0</v>
      </c>
      <c r="Z119" s="280">
        <v>0</v>
      </c>
      <c r="AA119" s="280">
        <v>0</v>
      </c>
      <c r="AB119" s="280">
        <v>0</v>
      </c>
      <c r="AC119" s="280">
        <v>0</v>
      </c>
      <c r="AD119" s="280">
        <v>0</v>
      </c>
      <c r="AE119" s="280">
        <v>0</v>
      </c>
      <c r="AF119" s="280">
        <v>0</v>
      </c>
      <c r="AG119" s="280">
        <v>0</v>
      </c>
      <c r="AH119" s="280">
        <v>0</v>
      </c>
      <c r="AI119" s="280">
        <v>0</v>
      </c>
      <c r="AJ119" s="280">
        <v>0</v>
      </c>
      <c r="AK119" s="280">
        <v>0</v>
      </c>
      <c r="AL119" s="280">
        <v>0</v>
      </c>
      <c r="AM119" s="280">
        <v>0</v>
      </c>
      <c r="AN119" s="280">
        <v>0</v>
      </c>
      <c r="AO119" s="280">
        <v>0</v>
      </c>
      <c r="AP119" s="280">
        <v>0</v>
      </c>
      <c r="AQ119" s="280">
        <v>0</v>
      </c>
      <c r="AR119" s="280">
        <v>0</v>
      </c>
      <c r="AS119" s="280">
        <v>0</v>
      </c>
      <c r="AT119" s="280">
        <v>0</v>
      </c>
      <c r="AU119" s="280">
        <v>0</v>
      </c>
      <c r="AV119" s="280">
        <v>0</v>
      </c>
      <c r="AW119" s="280">
        <v>0</v>
      </c>
      <c r="AX119" s="280">
        <v>0</v>
      </c>
      <c r="AY119" s="280">
        <v>0</v>
      </c>
      <c r="AZ119" s="280">
        <v>0</v>
      </c>
      <c r="BA119" s="280">
        <v>0</v>
      </c>
      <c r="BB119" s="280">
        <v>0</v>
      </c>
      <c r="BC119" s="280">
        <v>0</v>
      </c>
      <c r="BD119" s="280">
        <v>0</v>
      </c>
      <c r="BE119" s="280">
        <v>0</v>
      </c>
      <c r="BF119" s="280">
        <v>0</v>
      </c>
      <c r="BG119" s="280">
        <v>0</v>
      </c>
      <c r="BH119" s="280">
        <v>0</v>
      </c>
      <c r="BI119" s="280">
        <v>0</v>
      </c>
      <c r="BJ119" s="280">
        <v>0</v>
      </c>
      <c r="BK119" s="280">
        <v>0</v>
      </c>
      <c r="BL119" s="280">
        <v>0</v>
      </c>
      <c r="BM119" s="280">
        <v>0</v>
      </c>
      <c r="BN119" s="280">
        <v>0</v>
      </c>
      <c r="BO119" s="280">
        <v>0</v>
      </c>
      <c r="BP119" s="280">
        <v>0</v>
      </c>
      <c r="BQ119" s="280">
        <v>0</v>
      </c>
      <c r="BR119" s="280">
        <v>0</v>
      </c>
      <c r="BS119" s="280">
        <v>0</v>
      </c>
      <c r="BT119" s="280">
        <v>0</v>
      </c>
      <c r="BU119" s="280">
        <v>0</v>
      </c>
      <c r="BV119" s="280">
        <v>0</v>
      </c>
      <c r="BW119" s="280">
        <v>0</v>
      </c>
      <c r="BX119" s="280">
        <v>0</v>
      </c>
      <c r="BY119" s="280">
        <v>0</v>
      </c>
      <c r="BZ119" s="280">
        <v>0</v>
      </c>
      <c r="CA119" s="280">
        <v>0</v>
      </c>
      <c r="CB119" s="280">
        <v>0</v>
      </c>
      <c r="CC119" s="280">
        <v>0</v>
      </c>
      <c r="CD119" s="280">
        <v>0</v>
      </c>
      <c r="CE119" s="280">
        <v>0</v>
      </c>
      <c r="CF119" s="280">
        <v>0</v>
      </c>
      <c r="CG119" s="280">
        <v>0</v>
      </c>
      <c r="CH119" s="280">
        <v>0</v>
      </c>
      <c r="CI119" s="280">
        <v>0</v>
      </c>
      <c r="CJ119" s="280">
        <v>0</v>
      </c>
      <c r="CK119" s="280">
        <v>0</v>
      </c>
      <c r="CL119" s="280">
        <v>0</v>
      </c>
      <c r="CM119" s="280">
        <v>0</v>
      </c>
      <c r="CN119" s="280">
        <v>0</v>
      </c>
      <c r="CO119" s="280">
        <v>0</v>
      </c>
      <c r="CP119" s="280">
        <v>0</v>
      </c>
      <c r="CQ119" s="280">
        <v>0</v>
      </c>
      <c r="CR119" s="280">
        <v>0</v>
      </c>
      <c r="CS119" s="280">
        <v>0</v>
      </c>
      <c r="CT119" s="280">
        <v>0</v>
      </c>
      <c r="CU119" s="280">
        <v>0</v>
      </c>
      <c r="CV119" s="280">
        <v>0</v>
      </c>
      <c r="CW119" s="280">
        <v>0</v>
      </c>
      <c r="CX119" s="280">
        <v>0</v>
      </c>
      <c r="CY119" s="280">
        <v>0</v>
      </c>
      <c r="CZ119" s="280">
        <v>0</v>
      </c>
      <c r="DA119" s="280">
        <v>0</v>
      </c>
      <c r="DB119" s="280">
        <v>0</v>
      </c>
      <c r="DC119" s="280">
        <v>0</v>
      </c>
      <c r="DE119" s="71">
        <f t="shared" ref="DE119:DE129" si="66">COUNTBLANK(H119:DC119)</f>
        <v>0</v>
      </c>
      <c r="DF119" s="71">
        <f t="shared" si="40"/>
        <v>0</v>
      </c>
    </row>
    <row r="120" spans="1:110" s="261" customFormat="1" ht="15" customHeight="1">
      <c r="A120" s="210">
        <v>110</v>
      </c>
      <c r="B120" s="262" t="str">
        <f>$B$118&amp;"2."</f>
        <v>L.1.2.</v>
      </c>
      <c r="C120" s="295"/>
      <c r="D120" s="271"/>
      <c r="E120" s="328"/>
      <c r="F120" s="292">
        <f>H120+NPV(SD,I120:INDEX(I120:DC120,PAL))</f>
        <v>0</v>
      </c>
      <c r="G120" s="279">
        <f>SUMIF($H$5:$DC$5,"&lt;="&amp;PAL,$H120:$DC120)</f>
        <v>0</v>
      </c>
      <c r="H120" s="280">
        <v>0</v>
      </c>
      <c r="I120" s="280">
        <v>0</v>
      </c>
      <c r="J120" s="280">
        <v>0</v>
      </c>
      <c r="K120" s="280">
        <v>0</v>
      </c>
      <c r="L120" s="280">
        <v>0</v>
      </c>
      <c r="M120" s="280">
        <v>0</v>
      </c>
      <c r="N120" s="280">
        <v>0</v>
      </c>
      <c r="O120" s="280">
        <v>0</v>
      </c>
      <c r="P120" s="280">
        <v>0</v>
      </c>
      <c r="Q120" s="280">
        <v>0</v>
      </c>
      <c r="R120" s="280">
        <v>0</v>
      </c>
      <c r="S120" s="280">
        <v>0</v>
      </c>
      <c r="T120" s="280">
        <v>0</v>
      </c>
      <c r="U120" s="280">
        <v>0</v>
      </c>
      <c r="V120" s="280">
        <v>0</v>
      </c>
      <c r="W120" s="280">
        <v>0</v>
      </c>
      <c r="X120" s="280">
        <v>0</v>
      </c>
      <c r="Y120" s="280">
        <v>0</v>
      </c>
      <c r="Z120" s="280">
        <v>0</v>
      </c>
      <c r="AA120" s="280">
        <v>0</v>
      </c>
      <c r="AB120" s="280">
        <v>0</v>
      </c>
      <c r="AC120" s="280">
        <v>0</v>
      </c>
      <c r="AD120" s="280">
        <v>0</v>
      </c>
      <c r="AE120" s="280">
        <v>0</v>
      </c>
      <c r="AF120" s="280">
        <v>0</v>
      </c>
      <c r="AG120" s="280">
        <v>0</v>
      </c>
      <c r="AH120" s="280">
        <v>0</v>
      </c>
      <c r="AI120" s="280">
        <v>0</v>
      </c>
      <c r="AJ120" s="280">
        <v>0</v>
      </c>
      <c r="AK120" s="280">
        <v>0</v>
      </c>
      <c r="AL120" s="280">
        <v>0</v>
      </c>
      <c r="AM120" s="280">
        <v>0</v>
      </c>
      <c r="AN120" s="280">
        <v>0</v>
      </c>
      <c r="AO120" s="280">
        <v>0</v>
      </c>
      <c r="AP120" s="280">
        <v>0</v>
      </c>
      <c r="AQ120" s="280">
        <v>0</v>
      </c>
      <c r="AR120" s="280">
        <v>0</v>
      </c>
      <c r="AS120" s="280">
        <v>0</v>
      </c>
      <c r="AT120" s="280">
        <v>0</v>
      </c>
      <c r="AU120" s="280">
        <v>0</v>
      </c>
      <c r="AV120" s="280">
        <v>0</v>
      </c>
      <c r="AW120" s="280">
        <v>0</v>
      </c>
      <c r="AX120" s="280">
        <v>0</v>
      </c>
      <c r="AY120" s="280">
        <v>0</v>
      </c>
      <c r="AZ120" s="280">
        <v>0</v>
      </c>
      <c r="BA120" s="280">
        <v>0</v>
      </c>
      <c r="BB120" s="280">
        <v>0</v>
      </c>
      <c r="BC120" s="280">
        <v>0</v>
      </c>
      <c r="BD120" s="280">
        <v>0</v>
      </c>
      <c r="BE120" s="280">
        <v>0</v>
      </c>
      <c r="BF120" s="280">
        <v>0</v>
      </c>
      <c r="BG120" s="280">
        <v>0</v>
      </c>
      <c r="BH120" s="280">
        <v>0</v>
      </c>
      <c r="BI120" s="280">
        <v>0</v>
      </c>
      <c r="BJ120" s="280">
        <v>0</v>
      </c>
      <c r="BK120" s="280">
        <v>0</v>
      </c>
      <c r="BL120" s="280">
        <v>0</v>
      </c>
      <c r="BM120" s="280">
        <v>0</v>
      </c>
      <c r="BN120" s="280">
        <v>0</v>
      </c>
      <c r="BO120" s="280">
        <v>0</v>
      </c>
      <c r="BP120" s="280">
        <v>0</v>
      </c>
      <c r="BQ120" s="280">
        <v>0</v>
      </c>
      <c r="BR120" s="280">
        <v>0</v>
      </c>
      <c r="BS120" s="280">
        <v>0</v>
      </c>
      <c r="BT120" s="280">
        <v>0</v>
      </c>
      <c r="BU120" s="280">
        <v>0</v>
      </c>
      <c r="BV120" s="280">
        <v>0</v>
      </c>
      <c r="BW120" s="280">
        <v>0</v>
      </c>
      <c r="BX120" s="280">
        <v>0</v>
      </c>
      <c r="BY120" s="280">
        <v>0</v>
      </c>
      <c r="BZ120" s="280">
        <v>0</v>
      </c>
      <c r="CA120" s="280">
        <v>0</v>
      </c>
      <c r="CB120" s="280">
        <v>0</v>
      </c>
      <c r="CC120" s="280">
        <v>0</v>
      </c>
      <c r="CD120" s="280">
        <v>0</v>
      </c>
      <c r="CE120" s="280">
        <v>0</v>
      </c>
      <c r="CF120" s="280">
        <v>0</v>
      </c>
      <c r="CG120" s="280">
        <v>0</v>
      </c>
      <c r="CH120" s="280">
        <v>0</v>
      </c>
      <c r="CI120" s="280">
        <v>0</v>
      </c>
      <c r="CJ120" s="280">
        <v>0</v>
      </c>
      <c r="CK120" s="280">
        <v>0</v>
      </c>
      <c r="CL120" s="280">
        <v>0</v>
      </c>
      <c r="CM120" s="280">
        <v>0</v>
      </c>
      <c r="CN120" s="280">
        <v>0</v>
      </c>
      <c r="CO120" s="280">
        <v>0</v>
      </c>
      <c r="CP120" s="280">
        <v>0</v>
      </c>
      <c r="CQ120" s="280">
        <v>0</v>
      </c>
      <c r="CR120" s="280">
        <v>0</v>
      </c>
      <c r="CS120" s="280">
        <v>0</v>
      </c>
      <c r="CT120" s="280">
        <v>0</v>
      </c>
      <c r="CU120" s="280">
        <v>0</v>
      </c>
      <c r="CV120" s="280">
        <v>0</v>
      </c>
      <c r="CW120" s="280">
        <v>0</v>
      </c>
      <c r="CX120" s="280">
        <v>0</v>
      </c>
      <c r="CY120" s="280">
        <v>0</v>
      </c>
      <c r="CZ120" s="280">
        <v>0</v>
      </c>
      <c r="DA120" s="280">
        <v>0</v>
      </c>
      <c r="DB120" s="280">
        <v>0</v>
      </c>
      <c r="DC120" s="280">
        <v>0</v>
      </c>
      <c r="DE120" s="71">
        <f t="shared" si="66"/>
        <v>0</v>
      </c>
      <c r="DF120" s="71">
        <f t="shared" si="40"/>
        <v>0</v>
      </c>
    </row>
    <row r="121" spans="1:110" s="261" customFormat="1" ht="15" customHeight="1">
      <c r="A121" s="210">
        <v>111</v>
      </c>
      <c r="B121" s="262" t="str">
        <f>$B$118&amp;"3."</f>
        <v>L.1.3.</v>
      </c>
      <c r="C121" s="295"/>
      <c r="D121" s="271"/>
      <c r="E121" s="328"/>
      <c r="F121" s="292">
        <f>H121+NPV(SD,I121:INDEX(I121:DC121,PAL))</f>
        <v>0</v>
      </c>
      <c r="G121" s="279">
        <f>SUMIF($H$5:$DC$5,"&lt;="&amp;PAL,$H121:$DC121)</f>
        <v>0</v>
      </c>
      <c r="H121" s="280">
        <v>0</v>
      </c>
      <c r="I121" s="280">
        <v>0</v>
      </c>
      <c r="J121" s="280">
        <v>0</v>
      </c>
      <c r="K121" s="280">
        <v>0</v>
      </c>
      <c r="L121" s="280">
        <v>0</v>
      </c>
      <c r="M121" s="280">
        <v>0</v>
      </c>
      <c r="N121" s="280">
        <v>0</v>
      </c>
      <c r="O121" s="280">
        <v>0</v>
      </c>
      <c r="P121" s="280">
        <v>0</v>
      </c>
      <c r="Q121" s="280">
        <v>0</v>
      </c>
      <c r="R121" s="280">
        <v>0</v>
      </c>
      <c r="S121" s="280">
        <v>0</v>
      </c>
      <c r="T121" s="280">
        <v>0</v>
      </c>
      <c r="U121" s="280">
        <v>0</v>
      </c>
      <c r="V121" s="280">
        <v>0</v>
      </c>
      <c r="W121" s="280">
        <v>0</v>
      </c>
      <c r="X121" s="280">
        <v>0</v>
      </c>
      <c r="Y121" s="280">
        <v>0</v>
      </c>
      <c r="Z121" s="280">
        <v>0</v>
      </c>
      <c r="AA121" s="280">
        <v>0</v>
      </c>
      <c r="AB121" s="280">
        <v>0</v>
      </c>
      <c r="AC121" s="280">
        <v>0</v>
      </c>
      <c r="AD121" s="280">
        <v>0</v>
      </c>
      <c r="AE121" s="280">
        <v>0</v>
      </c>
      <c r="AF121" s="280">
        <v>0</v>
      </c>
      <c r="AG121" s="280">
        <v>0</v>
      </c>
      <c r="AH121" s="280">
        <v>0</v>
      </c>
      <c r="AI121" s="280">
        <v>0</v>
      </c>
      <c r="AJ121" s="280">
        <v>0</v>
      </c>
      <c r="AK121" s="280">
        <v>0</v>
      </c>
      <c r="AL121" s="280">
        <v>0</v>
      </c>
      <c r="AM121" s="280">
        <v>0</v>
      </c>
      <c r="AN121" s="280">
        <v>0</v>
      </c>
      <c r="AO121" s="280">
        <v>0</v>
      </c>
      <c r="AP121" s="280">
        <v>0</v>
      </c>
      <c r="AQ121" s="280">
        <v>0</v>
      </c>
      <c r="AR121" s="280">
        <v>0</v>
      </c>
      <c r="AS121" s="280">
        <v>0</v>
      </c>
      <c r="AT121" s="280">
        <v>0</v>
      </c>
      <c r="AU121" s="280">
        <v>0</v>
      </c>
      <c r="AV121" s="280">
        <v>0</v>
      </c>
      <c r="AW121" s="280">
        <v>0</v>
      </c>
      <c r="AX121" s="280">
        <v>0</v>
      </c>
      <c r="AY121" s="280">
        <v>0</v>
      </c>
      <c r="AZ121" s="280">
        <v>0</v>
      </c>
      <c r="BA121" s="280">
        <v>0</v>
      </c>
      <c r="BB121" s="280">
        <v>0</v>
      </c>
      <c r="BC121" s="280">
        <v>0</v>
      </c>
      <c r="BD121" s="280">
        <v>0</v>
      </c>
      <c r="BE121" s="280">
        <v>0</v>
      </c>
      <c r="BF121" s="280">
        <v>0</v>
      </c>
      <c r="BG121" s="280">
        <v>0</v>
      </c>
      <c r="BH121" s="280">
        <v>0</v>
      </c>
      <c r="BI121" s="280">
        <v>0</v>
      </c>
      <c r="BJ121" s="280">
        <v>0</v>
      </c>
      <c r="BK121" s="280">
        <v>0</v>
      </c>
      <c r="BL121" s="280">
        <v>0</v>
      </c>
      <c r="BM121" s="280">
        <v>0</v>
      </c>
      <c r="BN121" s="280">
        <v>0</v>
      </c>
      <c r="BO121" s="280">
        <v>0</v>
      </c>
      <c r="BP121" s="280">
        <v>0</v>
      </c>
      <c r="BQ121" s="280">
        <v>0</v>
      </c>
      <c r="BR121" s="280">
        <v>0</v>
      </c>
      <c r="BS121" s="280">
        <v>0</v>
      </c>
      <c r="BT121" s="280">
        <v>0</v>
      </c>
      <c r="BU121" s="280">
        <v>0</v>
      </c>
      <c r="BV121" s="280">
        <v>0</v>
      </c>
      <c r="BW121" s="280">
        <v>0</v>
      </c>
      <c r="BX121" s="280">
        <v>0</v>
      </c>
      <c r="BY121" s="280">
        <v>0</v>
      </c>
      <c r="BZ121" s="280">
        <v>0</v>
      </c>
      <c r="CA121" s="280">
        <v>0</v>
      </c>
      <c r="CB121" s="280">
        <v>0</v>
      </c>
      <c r="CC121" s="280">
        <v>0</v>
      </c>
      <c r="CD121" s="280">
        <v>0</v>
      </c>
      <c r="CE121" s="280">
        <v>0</v>
      </c>
      <c r="CF121" s="280">
        <v>0</v>
      </c>
      <c r="CG121" s="280">
        <v>0</v>
      </c>
      <c r="CH121" s="280">
        <v>0</v>
      </c>
      <c r="CI121" s="280">
        <v>0</v>
      </c>
      <c r="CJ121" s="280">
        <v>0</v>
      </c>
      <c r="CK121" s="280">
        <v>0</v>
      </c>
      <c r="CL121" s="280">
        <v>0</v>
      </c>
      <c r="CM121" s="280">
        <v>0</v>
      </c>
      <c r="CN121" s="280">
        <v>0</v>
      </c>
      <c r="CO121" s="280">
        <v>0</v>
      </c>
      <c r="CP121" s="280">
        <v>0</v>
      </c>
      <c r="CQ121" s="280">
        <v>0</v>
      </c>
      <c r="CR121" s="280">
        <v>0</v>
      </c>
      <c r="CS121" s="280">
        <v>0</v>
      </c>
      <c r="CT121" s="280">
        <v>0</v>
      </c>
      <c r="CU121" s="280">
        <v>0</v>
      </c>
      <c r="CV121" s="280">
        <v>0</v>
      </c>
      <c r="CW121" s="280">
        <v>0</v>
      </c>
      <c r="CX121" s="280">
        <v>0</v>
      </c>
      <c r="CY121" s="280">
        <v>0</v>
      </c>
      <c r="CZ121" s="280">
        <v>0</v>
      </c>
      <c r="DA121" s="280">
        <v>0</v>
      </c>
      <c r="DB121" s="280">
        <v>0</v>
      </c>
      <c r="DC121" s="280">
        <v>0</v>
      </c>
      <c r="DE121" s="71">
        <f t="shared" si="66"/>
        <v>0</v>
      </c>
      <c r="DF121" s="71">
        <f t="shared" si="40"/>
        <v>0</v>
      </c>
    </row>
    <row r="122" spans="1:110" s="261" customFormat="1" ht="15" customHeight="1">
      <c r="A122" s="210">
        <v>112</v>
      </c>
      <c r="B122" s="262" t="str">
        <f>$B$118&amp;"4."</f>
        <v>L.1.4.</v>
      </c>
      <c r="C122" s="295"/>
      <c r="D122" s="271"/>
      <c r="E122" s="328"/>
      <c r="F122" s="292">
        <f>H122+NPV(SD,I122:INDEX(I122:DC122,PAL))</f>
        <v>0</v>
      </c>
      <c r="G122" s="279">
        <f>SUMIF($H$5:$DC$5,"&lt;="&amp;PAL,$H122:$DC122)</f>
        <v>0</v>
      </c>
      <c r="H122" s="280">
        <v>0</v>
      </c>
      <c r="I122" s="280">
        <v>0</v>
      </c>
      <c r="J122" s="280">
        <v>0</v>
      </c>
      <c r="K122" s="280">
        <v>0</v>
      </c>
      <c r="L122" s="280">
        <v>0</v>
      </c>
      <c r="M122" s="280">
        <v>0</v>
      </c>
      <c r="N122" s="280">
        <v>0</v>
      </c>
      <c r="O122" s="280">
        <v>0</v>
      </c>
      <c r="P122" s="280">
        <v>0</v>
      </c>
      <c r="Q122" s="280">
        <v>0</v>
      </c>
      <c r="R122" s="280">
        <v>0</v>
      </c>
      <c r="S122" s="280">
        <v>0</v>
      </c>
      <c r="T122" s="280">
        <v>0</v>
      </c>
      <c r="U122" s="280">
        <v>0</v>
      </c>
      <c r="V122" s="280">
        <v>0</v>
      </c>
      <c r="W122" s="280">
        <v>0</v>
      </c>
      <c r="X122" s="280">
        <v>0</v>
      </c>
      <c r="Y122" s="280">
        <v>0</v>
      </c>
      <c r="Z122" s="280">
        <v>0</v>
      </c>
      <c r="AA122" s="280">
        <v>0</v>
      </c>
      <c r="AB122" s="280">
        <v>0</v>
      </c>
      <c r="AC122" s="280">
        <v>0</v>
      </c>
      <c r="AD122" s="280">
        <v>0</v>
      </c>
      <c r="AE122" s="280">
        <v>0</v>
      </c>
      <c r="AF122" s="280">
        <v>0</v>
      </c>
      <c r="AG122" s="280">
        <v>0</v>
      </c>
      <c r="AH122" s="280">
        <v>0</v>
      </c>
      <c r="AI122" s="280">
        <v>0</v>
      </c>
      <c r="AJ122" s="280">
        <v>0</v>
      </c>
      <c r="AK122" s="280">
        <v>0</v>
      </c>
      <c r="AL122" s="280">
        <v>0</v>
      </c>
      <c r="AM122" s="280">
        <v>0</v>
      </c>
      <c r="AN122" s="280">
        <v>0</v>
      </c>
      <c r="AO122" s="280">
        <v>0</v>
      </c>
      <c r="AP122" s="280">
        <v>0</v>
      </c>
      <c r="AQ122" s="280">
        <v>0</v>
      </c>
      <c r="AR122" s="280">
        <v>0</v>
      </c>
      <c r="AS122" s="280">
        <v>0</v>
      </c>
      <c r="AT122" s="280">
        <v>0</v>
      </c>
      <c r="AU122" s="280">
        <v>0</v>
      </c>
      <c r="AV122" s="280">
        <v>0</v>
      </c>
      <c r="AW122" s="280">
        <v>0</v>
      </c>
      <c r="AX122" s="280">
        <v>0</v>
      </c>
      <c r="AY122" s="280">
        <v>0</v>
      </c>
      <c r="AZ122" s="280">
        <v>0</v>
      </c>
      <c r="BA122" s="280">
        <v>0</v>
      </c>
      <c r="BB122" s="280">
        <v>0</v>
      </c>
      <c r="BC122" s="280">
        <v>0</v>
      </c>
      <c r="BD122" s="280">
        <v>0</v>
      </c>
      <c r="BE122" s="280">
        <v>0</v>
      </c>
      <c r="BF122" s="280">
        <v>0</v>
      </c>
      <c r="BG122" s="280">
        <v>0</v>
      </c>
      <c r="BH122" s="280">
        <v>0</v>
      </c>
      <c r="BI122" s="280">
        <v>0</v>
      </c>
      <c r="BJ122" s="280">
        <v>0</v>
      </c>
      <c r="BK122" s="280">
        <v>0</v>
      </c>
      <c r="BL122" s="280">
        <v>0</v>
      </c>
      <c r="BM122" s="280">
        <v>0</v>
      </c>
      <c r="BN122" s="280">
        <v>0</v>
      </c>
      <c r="BO122" s="280">
        <v>0</v>
      </c>
      <c r="BP122" s="280">
        <v>0</v>
      </c>
      <c r="BQ122" s="280">
        <v>0</v>
      </c>
      <c r="BR122" s="280">
        <v>0</v>
      </c>
      <c r="BS122" s="280">
        <v>0</v>
      </c>
      <c r="BT122" s="280">
        <v>0</v>
      </c>
      <c r="BU122" s="280">
        <v>0</v>
      </c>
      <c r="BV122" s="280">
        <v>0</v>
      </c>
      <c r="BW122" s="280">
        <v>0</v>
      </c>
      <c r="BX122" s="280">
        <v>0</v>
      </c>
      <c r="BY122" s="280">
        <v>0</v>
      </c>
      <c r="BZ122" s="280">
        <v>0</v>
      </c>
      <c r="CA122" s="280">
        <v>0</v>
      </c>
      <c r="CB122" s="280">
        <v>0</v>
      </c>
      <c r="CC122" s="280">
        <v>0</v>
      </c>
      <c r="CD122" s="280">
        <v>0</v>
      </c>
      <c r="CE122" s="280">
        <v>0</v>
      </c>
      <c r="CF122" s="280">
        <v>0</v>
      </c>
      <c r="CG122" s="280">
        <v>0</v>
      </c>
      <c r="CH122" s="280">
        <v>0</v>
      </c>
      <c r="CI122" s="280">
        <v>0</v>
      </c>
      <c r="CJ122" s="280">
        <v>0</v>
      </c>
      <c r="CK122" s="280">
        <v>0</v>
      </c>
      <c r="CL122" s="280">
        <v>0</v>
      </c>
      <c r="CM122" s="280">
        <v>0</v>
      </c>
      <c r="CN122" s="280">
        <v>0</v>
      </c>
      <c r="CO122" s="280">
        <v>0</v>
      </c>
      <c r="CP122" s="280">
        <v>0</v>
      </c>
      <c r="CQ122" s="280">
        <v>0</v>
      </c>
      <c r="CR122" s="280">
        <v>0</v>
      </c>
      <c r="CS122" s="280">
        <v>0</v>
      </c>
      <c r="CT122" s="280">
        <v>0</v>
      </c>
      <c r="CU122" s="280">
        <v>0</v>
      </c>
      <c r="CV122" s="280">
        <v>0</v>
      </c>
      <c r="CW122" s="280">
        <v>0</v>
      </c>
      <c r="CX122" s="280">
        <v>0</v>
      </c>
      <c r="CY122" s="280">
        <v>0</v>
      </c>
      <c r="CZ122" s="280">
        <v>0</v>
      </c>
      <c r="DA122" s="280">
        <v>0</v>
      </c>
      <c r="DB122" s="280">
        <v>0</v>
      </c>
      <c r="DC122" s="280">
        <v>0</v>
      </c>
      <c r="DE122" s="71">
        <f t="shared" si="66"/>
        <v>0</v>
      </c>
      <c r="DF122" s="71">
        <f t="shared" si="40"/>
        <v>0</v>
      </c>
    </row>
    <row r="123" spans="1:110" s="261" customFormat="1" ht="15" customHeight="1">
      <c r="A123" s="210">
        <v>113</v>
      </c>
      <c r="B123" s="262" t="str">
        <f>$B$118&amp;"5."</f>
        <v>L.1.5.</v>
      </c>
      <c r="C123" s="295"/>
      <c r="D123" s="271"/>
      <c r="E123" s="328"/>
      <c r="F123" s="292">
        <f>H123+NPV(SD,I123:INDEX(I123:DC123,PAL))</f>
        <v>0</v>
      </c>
      <c r="G123" s="279">
        <f>SUMIF($H$5:$DC$5,"&lt;="&amp;PAL,$H123:$DC123)</f>
        <v>0</v>
      </c>
      <c r="H123" s="280">
        <v>0</v>
      </c>
      <c r="I123" s="280">
        <v>0</v>
      </c>
      <c r="J123" s="280">
        <v>0</v>
      </c>
      <c r="K123" s="280">
        <v>0</v>
      </c>
      <c r="L123" s="280">
        <v>0</v>
      </c>
      <c r="M123" s="280">
        <v>0</v>
      </c>
      <c r="N123" s="280">
        <v>0</v>
      </c>
      <c r="O123" s="280">
        <v>0</v>
      </c>
      <c r="P123" s="280">
        <v>0</v>
      </c>
      <c r="Q123" s="280">
        <v>0</v>
      </c>
      <c r="R123" s="280">
        <v>0</v>
      </c>
      <c r="S123" s="280">
        <v>0</v>
      </c>
      <c r="T123" s="280">
        <v>0</v>
      </c>
      <c r="U123" s="280">
        <v>0</v>
      </c>
      <c r="V123" s="280">
        <v>0</v>
      </c>
      <c r="W123" s="280">
        <v>0</v>
      </c>
      <c r="X123" s="280">
        <v>0</v>
      </c>
      <c r="Y123" s="280">
        <v>0</v>
      </c>
      <c r="Z123" s="280">
        <v>0</v>
      </c>
      <c r="AA123" s="280">
        <v>0</v>
      </c>
      <c r="AB123" s="280">
        <v>0</v>
      </c>
      <c r="AC123" s="280">
        <v>0</v>
      </c>
      <c r="AD123" s="280">
        <v>0</v>
      </c>
      <c r="AE123" s="280">
        <v>0</v>
      </c>
      <c r="AF123" s="280">
        <v>0</v>
      </c>
      <c r="AG123" s="280">
        <v>0</v>
      </c>
      <c r="AH123" s="280">
        <v>0</v>
      </c>
      <c r="AI123" s="280">
        <v>0</v>
      </c>
      <c r="AJ123" s="280">
        <v>0</v>
      </c>
      <c r="AK123" s="280">
        <v>0</v>
      </c>
      <c r="AL123" s="280">
        <v>0</v>
      </c>
      <c r="AM123" s="280">
        <v>0</v>
      </c>
      <c r="AN123" s="280">
        <v>0</v>
      </c>
      <c r="AO123" s="280">
        <v>0</v>
      </c>
      <c r="AP123" s="280">
        <v>0</v>
      </c>
      <c r="AQ123" s="280">
        <v>0</v>
      </c>
      <c r="AR123" s="280">
        <v>0</v>
      </c>
      <c r="AS123" s="280">
        <v>0</v>
      </c>
      <c r="AT123" s="280">
        <v>0</v>
      </c>
      <c r="AU123" s="280">
        <v>0</v>
      </c>
      <c r="AV123" s="280">
        <v>0</v>
      </c>
      <c r="AW123" s="280">
        <v>0</v>
      </c>
      <c r="AX123" s="280">
        <v>0</v>
      </c>
      <c r="AY123" s="280">
        <v>0</v>
      </c>
      <c r="AZ123" s="280">
        <v>0</v>
      </c>
      <c r="BA123" s="280">
        <v>0</v>
      </c>
      <c r="BB123" s="280">
        <v>0</v>
      </c>
      <c r="BC123" s="280">
        <v>0</v>
      </c>
      <c r="BD123" s="280">
        <v>0</v>
      </c>
      <c r="BE123" s="280">
        <v>0</v>
      </c>
      <c r="BF123" s="280">
        <v>0</v>
      </c>
      <c r="BG123" s="280">
        <v>0</v>
      </c>
      <c r="BH123" s="280">
        <v>0</v>
      </c>
      <c r="BI123" s="280">
        <v>0</v>
      </c>
      <c r="BJ123" s="280">
        <v>0</v>
      </c>
      <c r="BK123" s="280">
        <v>0</v>
      </c>
      <c r="BL123" s="280">
        <v>0</v>
      </c>
      <c r="BM123" s="280">
        <v>0</v>
      </c>
      <c r="BN123" s="280">
        <v>0</v>
      </c>
      <c r="BO123" s="280">
        <v>0</v>
      </c>
      <c r="BP123" s="280">
        <v>0</v>
      </c>
      <c r="BQ123" s="280">
        <v>0</v>
      </c>
      <c r="BR123" s="280">
        <v>0</v>
      </c>
      <c r="BS123" s="280">
        <v>0</v>
      </c>
      <c r="BT123" s="280">
        <v>0</v>
      </c>
      <c r="BU123" s="280">
        <v>0</v>
      </c>
      <c r="BV123" s="280">
        <v>0</v>
      </c>
      <c r="BW123" s="280">
        <v>0</v>
      </c>
      <c r="BX123" s="280">
        <v>0</v>
      </c>
      <c r="BY123" s="280">
        <v>0</v>
      </c>
      <c r="BZ123" s="280">
        <v>0</v>
      </c>
      <c r="CA123" s="280">
        <v>0</v>
      </c>
      <c r="CB123" s="280">
        <v>0</v>
      </c>
      <c r="CC123" s="280">
        <v>0</v>
      </c>
      <c r="CD123" s="280">
        <v>0</v>
      </c>
      <c r="CE123" s="280">
        <v>0</v>
      </c>
      <c r="CF123" s="280">
        <v>0</v>
      </c>
      <c r="CG123" s="280">
        <v>0</v>
      </c>
      <c r="CH123" s="280">
        <v>0</v>
      </c>
      <c r="CI123" s="280">
        <v>0</v>
      </c>
      <c r="CJ123" s="280">
        <v>0</v>
      </c>
      <c r="CK123" s="280">
        <v>0</v>
      </c>
      <c r="CL123" s="280">
        <v>0</v>
      </c>
      <c r="CM123" s="280">
        <v>0</v>
      </c>
      <c r="CN123" s="280">
        <v>0</v>
      </c>
      <c r="CO123" s="280">
        <v>0</v>
      </c>
      <c r="CP123" s="280">
        <v>0</v>
      </c>
      <c r="CQ123" s="280">
        <v>0</v>
      </c>
      <c r="CR123" s="280">
        <v>0</v>
      </c>
      <c r="CS123" s="280">
        <v>0</v>
      </c>
      <c r="CT123" s="280">
        <v>0</v>
      </c>
      <c r="CU123" s="280">
        <v>0</v>
      </c>
      <c r="CV123" s="280">
        <v>0</v>
      </c>
      <c r="CW123" s="280">
        <v>0</v>
      </c>
      <c r="CX123" s="280">
        <v>0</v>
      </c>
      <c r="CY123" s="280">
        <v>0</v>
      </c>
      <c r="CZ123" s="280">
        <v>0</v>
      </c>
      <c r="DA123" s="280">
        <v>0</v>
      </c>
      <c r="DB123" s="280">
        <v>0</v>
      </c>
      <c r="DC123" s="280">
        <v>0</v>
      </c>
      <c r="DE123" s="71">
        <f t="shared" si="66"/>
        <v>0</v>
      </c>
      <c r="DF123" s="71">
        <f t="shared" si="40"/>
        <v>0</v>
      </c>
    </row>
    <row r="124" spans="1:110" s="261" customFormat="1" ht="15" customHeight="1">
      <c r="A124" s="210">
        <v>114</v>
      </c>
      <c r="B124" s="262" t="str">
        <f>$B$118&amp;"6."</f>
        <v>L.1.6.</v>
      </c>
      <c r="C124" s="295"/>
      <c r="D124" s="271"/>
      <c r="E124" s="328"/>
      <c r="F124" s="292">
        <f>H124+NPV(SD,I124:INDEX(I124:DC124,PAL))</f>
        <v>0</v>
      </c>
      <c r="G124" s="279">
        <f>SUMIF($H$5:$DC$5,"&lt;="&amp;PAL,$H124:$DC124)</f>
        <v>0</v>
      </c>
      <c r="H124" s="280">
        <v>0</v>
      </c>
      <c r="I124" s="280">
        <v>0</v>
      </c>
      <c r="J124" s="280">
        <v>0</v>
      </c>
      <c r="K124" s="280">
        <v>0</v>
      </c>
      <c r="L124" s="280">
        <v>0</v>
      </c>
      <c r="M124" s="280">
        <v>0</v>
      </c>
      <c r="N124" s="280">
        <v>0</v>
      </c>
      <c r="O124" s="280">
        <v>0</v>
      </c>
      <c r="P124" s="280">
        <v>0</v>
      </c>
      <c r="Q124" s="280">
        <v>0</v>
      </c>
      <c r="R124" s="280">
        <v>0</v>
      </c>
      <c r="S124" s="280">
        <v>0</v>
      </c>
      <c r="T124" s="280">
        <v>0</v>
      </c>
      <c r="U124" s="280">
        <v>0</v>
      </c>
      <c r="V124" s="280">
        <v>0</v>
      </c>
      <c r="W124" s="280">
        <v>0</v>
      </c>
      <c r="X124" s="280">
        <v>0</v>
      </c>
      <c r="Y124" s="280">
        <v>0</v>
      </c>
      <c r="Z124" s="280">
        <v>0</v>
      </c>
      <c r="AA124" s="280">
        <v>0</v>
      </c>
      <c r="AB124" s="280">
        <v>0</v>
      </c>
      <c r="AC124" s="280">
        <v>0</v>
      </c>
      <c r="AD124" s="280">
        <v>0</v>
      </c>
      <c r="AE124" s="280">
        <v>0</v>
      </c>
      <c r="AF124" s="280">
        <v>0</v>
      </c>
      <c r="AG124" s="280">
        <v>0</v>
      </c>
      <c r="AH124" s="280">
        <v>0</v>
      </c>
      <c r="AI124" s="280">
        <v>0</v>
      </c>
      <c r="AJ124" s="280">
        <v>0</v>
      </c>
      <c r="AK124" s="280">
        <v>0</v>
      </c>
      <c r="AL124" s="280">
        <v>0</v>
      </c>
      <c r="AM124" s="280">
        <v>0</v>
      </c>
      <c r="AN124" s="280">
        <v>0</v>
      </c>
      <c r="AO124" s="280">
        <v>0</v>
      </c>
      <c r="AP124" s="280">
        <v>0</v>
      </c>
      <c r="AQ124" s="280">
        <v>0</v>
      </c>
      <c r="AR124" s="280">
        <v>0</v>
      </c>
      <c r="AS124" s="280">
        <v>0</v>
      </c>
      <c r="AT124" s="280">
        <v>0</v>
      </c>
      <c r="AU124" s="280">
        <v>0</v>
      </c>
      <c r="AV124" s="280">
        <v>0</v>
      </c>
      <c r="AW124" s="280">
        <v>0</v>
      </c>
      <c r="AX124" s="280">
        <v>0</v>
      </c>
      <c r="AY124" s="280">
        <v>0</v>
      </c>
      <c r="AZ124" s="280">
        <v>0</v>
      </c>
      <c r="BA124" s="280">
        <v>0</v>
      </c>
      <c r="BB124" s="280">
        <v>0</v>
      </c>
      <c r="BC124" s="280">
        <v>0</v>
      </c>
      <c r="BD124" s="280">
        <v>0</v>
      </c>
      <c r="BE124" s="280">
        <v>0</v>
      </c>
      <c r="BF124" s="280">
        <v>0</v>
      </c>
      <c r="BG124" s="280">
        <v>0</v>
      </c>
      <c r="BH124" s="280">
        <v>0</v>
      </c>
      <c r="BI124" s="280">
        <v>0</v>
      </c>
      <c r="BJ124" s="280">
        <v>0</v>
      </c>
      <c r="BK124" s="280">
        <v>0</v>
      </c>
      <c r="BL124" s="280">
        <v>0</v>
      </c>
      <c r="BM124" s="280">
        <v>0</v>
      </c>
      <c r="BN124" s="280">
        <v>0</v>
      </c>
      <c r="BO124" s="280">
        <v>0</v>
      </c>
      <c r="BP124" s="280">
        <v>0</v>
      </c>
      <c r="BQ124" s="280">
        <v>0</v>
      </c>
      <c r="BR124" s="280">
        <v>0</v>
      </c>
      <c r="BS124" s="280">
        <v>0</v>
      </c>
      <c r="BT124" s="280">
        <v>0</v>
      </c>
      <c r="BU124" s="280">
        <v>0</v>
      </c>
      <c r="BV124" s="280">
        <v>0</v>
      </c>
      <c r="BW124" s="280">
        <v>0</v>
      </c>
      <c r="BX124" s="280">
        <v>0</v>
      </c>
      <c r="BY124" s="280">
        <v>0</v>
      </c>
      <c r="BZ124" s="280">
        <v>0</v>
      </c>
      <c r="CA124" s="280">
        <v>0</v>
      </c>
      <c r="CB124" s="280">
        <v>0</v>
      </c>
      <c r="CC124" s="280">
        <v>0</v>
      </c>
      <c r="CD124" s="280">
        <v>0</v>
      </c>
      <c r="CE124" s="280">
        <v>0</v>
      </c>
      <c r="CF124" s="280">
        <v>0</v>
      </c>
      <c r="CG124" s="280">
        <v>0</v>
      </c>
      <c r="CH124" s="280">
        <v>0</v>
      </c>
      <c r="CI124" s="280">
        <v>0</v>
      </c>
      <c r="CJ124" s="280">
        <v>0</v>
      </c>
      <c r="CK124" s="280">
        <v>0</v>
      </c>
      <c r="CL124" s="280">
        <v>0</v>
      </c>
      <c r="CM124" s="280">
        <v>0</v>
      </c>
      <c r="CN124" s="280">
        <v>0</v>
      </c>
      <c r="CO124" s="280">
        <v>0</v>
      </c>
      <c r="CP124" s="280">
        <v>0</v>
      </c>
      <c r="CQ124" s="280">
        <v>0</v>
      </c>
      <c r="CR124" s="280">
        <v>0</v>
      </c>
      <c r="CS124" s="280">
        <v>0</v>
      </c>
      <c r="CT124" s="280">
        <v>0</v>
      </c>
      <c r="CU124" s="280">
        <v>0</v>
      </c>
      <c r="CV124" s="280">
        <v>0</v>
      </c>
      <c r="CW124" s="280">
        <v>0</v>
      </c>
      <c r="CX124" s="280">
        <v>0</v>
      </c>
      <c r="CY124" s="280">
        <v>0</v>
      </c>
      <c r="CZ124" s="280">
        <v>0</v>
      </c>
      <c r="DA124" s="280">
        <v>0</v>
      </c>
      <c r="DB124" s="280">
        <v>0</v>
      </c>
      <c r="DC124" s="280">
        <v>0</v>
      </c>
      <c r="DE124" s="71">
        <f t="shared" si="66"/>
        <v>0</v>
      </c>
      <c r="DF124" s="71">
        <f t="shared" si="40"/>
        <v>0</v>
      </c>
    </row>
    <row r="125" spans="1:110" s="261" customFormat="1" ht="15" customHeight="1">
      <c r="A125" s="210">
        <v>115</v>
      </c>
      <c r="B125" s="262" t="str">
        <f>$B$118&amp;"7."</f>
        <v>L.1.7.</v>
      </c>
      <c r="C125" s="295"/>
      <c r="D125" s="271"/>
      <c r="E125" s="328"/>
      <c r="F125" s="292">
        <f>H125+NPV(SD,I125:INDEX(I125:DC125,PAL))</f>
        <v>0</v>
      </c>
      <c r="G125" s="279">
        <f>SUMIF($H$5:$DC$5,"&lt;="&amp;PAL,$H125:$DC125)</f>
        <v>0</v>
      </c>
      <c r="H125" s="280">
        <v>0</v>
      </c>
      <c r="I125" s="280">
        <v>0</v>
      </c>
      <c r="J125" s="280">
        <v>0</v>
      </c>
      <c r="K125" s="280">
        <v>0</v>
      </c>
      <c r="L125" s="280">
        <v>0</v>
      </c>
      <c r="M125" s="280">
        <v>0</v>
      </c>
      <c r="N125" s="280">
        <v>0</v>
      </c>
      <c r="O125" s="280">
        <v>0</v>
      </c>
      <c r="P125" s="280">
        <v>0</v>
      </c>
      <c r="Q125" s="280">
        <v>0</v>
      </c>
      <c r="R125" s="280">
        <v>0</v>
      </c>
      <c r="S125" s="280">
        <v>0</v>
      </c>
      <c r="T125" s="280">
        <v>0</v>
      </c>
      <c r="U125" s="280">
        <v>0</v>
      </c>
      <c r="V125" s="280">
        <v>0</v>
      </c>
      <c r="W125" s="280">
        <v>0</v>
      </c>
      <c r="X125" s="280">
        <v>0</v>
      </c>
      <c r="Y125" s="280">
        <v>0</v>
      </c>
      <c r="Z125" s="280">
        <v>0</v>
      </c>
      <c r="AA125" s="280">
        <v>0</v>
      </c>
      <c r="AB125" s="280">
        <v>0</v>
      </c>
      <c r="AC125" s="280">
        <v>0</v>
      </c>
      <c r="AD125" s="280">
        <v>0</v>
      </c>
      <c r="AE125" s="280">
        <v>0</v>
      </c>
      <c r="AF125" s="280">
        <v>0</v>
      </c>
      <c r="AG125" s="280">
        <v>0</v>
      </c>
      <c r="AH125" s="280">
        <v>0</v>
      </c>
      <c r="AI125" s="280">
        <v>0</v>
      </c>
      <c r="AJ125" s="280">
        <v>0</v>
      </c>
      <c r="AK125" s="280">
        <v>0</v>
      </c>
      <c r="AL125" s="280">
        <v>0</v>
      </c>
      <c r="AM125" s="280">
        <v>0</v>
      </c>
      <c r="AN125" s="280">
        <v>0</v>
      </c>
      <c r="AO125" s="280">
        <v>0</v>
      </c>
      <c r="AP125" s="280">
        <v>0</v>
      </c>
      <c r="AQ125" s="280">
        <v>0</v>
      </c>
      <c r="AR125" s="280">
        <v>0</v>
      </c>
      <c r="AS125" s="280">
        <v>0</v>
      </c>
      <c r="AT125" s="280">
        <v>0</v>
      </c>
      <c r="AU125" s="280">
        <v>0</v>
      </c>
      <c r="AV125" s="280">
        <v>0</v>
      </c>
      <c r="AW125" s="280">
        <v>0</v>
      </c>
      <c r="AX125" s="280">
        <v>0</v>
      </c>
      <c r="AY125" s="280">
        <v>0</v>
      </c>
      <c r="AZ125" s="280">
        <v>0</v>
      </c>
      <c r="BA125" s="280">
        <v>0</v>
      </c>
      <c r="BB125" s="280">
        <v>0</v>
      </c>
      <c r="BC125" s="280">
        <v>0</v>
      </c>
      <c r="BD125" s="280">
        <v>0</v>
      </c>
      <c r="BE125" s="280">
        <v>0</v>
      </c>
      <c r="BF125" s="280">
        <v>0</v>
      </c>
      <c r="BG125" s="280">
        <v>0</v>
      </c>
      <c r="BH125" s="280">
        <v>0</v>
      </c>
      <c r="BI125" s="280">
        <v>0</v>
      </c>
      <c r="BJ125" s="280">
        <v>0</v>
      </c>
      <c r="BK125" s="280">
        <v>0</v>
      </c>
      <c r="BL125" s="280">
        <v>0</v>
      </c>
      <c r="BM125" s="280">
        <v>0</v>
      </c>
      <c r="BN125" s="280">
        <v>0</v>
      </c>
      <c r="BO125" s="280">
        <v>0</v>
      </c>
      <c r="BP125" s="280">
        <v>0</v>
      </c>
      <c r="BQ125" s="280">
        <v>0</v>
      </c>
      <c r="BR125" s="280">
        <v>0</v>
      </c>
      <c r="BS125" s="280">
        <v>0</v>
      </c>
      <c r="BT125" s="280">
        <v>0</v>
      </c>
      <c r="BU125" s="280">
        <v>0</v>
      </c>
      <c r="BV125" s="280">
        <v>0</v>
      </c>
      <c r="BW125" s="280">
        <v>0</v>
      </c>
      <c r="BX125" s="280">
        <v>0</v>
      </c>
      <c r="BY125" s="280">
        <v>0</v>
      </c>
      <c r="BZ125" s="280">
        <v>0</v>
      </c>
      <c r="CA125" s="280">
        <v>0</v>
      </c>
      <c r="CB125" s="280">
        <v>0</v>
      </c>
      <c r="CC125" s="280">
        <v>0</v>
      </c>
      <c r="CD125" s="280">
        <v>0</v>
      </c>
      <c r="CE125" s="280">
        <v>0</v>
      </c>
      <c r="CF125" s="280">
        <v>0</v>
      </c>
      <c r="CG125" s="280">
        <v>0</v>
      </c>
      <c r="CH125" s="280">
        <v>0</v>
      </c>
      <c r="CI125" s="280">
        <v>0</v>
      </c>
      <c r="CJ125" s="280">
        <v>0</v>
      </c>
      <c r="CK125" s="280">
        <v>0</v>
      </c>
      <c r="CL125" s="280">
        <v>0</v>
      </c>
      <c r="CM125" s="280">
        <v>0</v>
      </c>
      <c r="CN125" s="280">
        <v>0</v>
      </c>
      <c r="CO125" s="280">
        <v>0</v>
      </c>
      <c r="CP125" s="280">
        <v>0</v>
      </c>
      <c r="CQ125" s="280">
        <v>0</v>
      </c>
      <c r="CR125" s="280">
        <v>0</v>
      </c>
      <c r="CS125" s="280">
        <v>0</v>
      </c>
      <c r="CT125" s="280">
        <v>0</v>
      </c>
      <c r="CU125" s="280">
        <v>0</v>
      </c>
      <c r="CV125" s="280">
        <v>0</v>
      </c>
      <c r="CW125" s="280">
        <v>0</v>
      </c>
      <c r="CX125" s="280">
        <v>0</v>
      </c>
      <c r="CY125" s="280">
        <v>0</v>
      </c>
      <c r="CZ125" s="280">
        <v>0</v>
      </c>
      <c r="DA125" s="280">
        <v>0</v>
      </c>
      <c r="DB125" s="280">
        <v>0</v>
      </c>
      <c r="DC125" s="280">
        <v>0</v>
      </c>
      <c r="DE125" s="71">
        <f t="shared" si="66"/>
        <v>0</v>
      </c>
      <c r="DF125" s="71">
        <f t="shared" si="40"/>
        <v>0</v>
      </c>
    </row>
    <row r="126" spans="1:110" s="261" customFormat="1" ht="14.4">
      <c r="A126" s="210">
        <v>116</v>
      </c>
      <c r="B126" s="263" t="s">
        <v>193</v>
      </c>
      <c r="C126" s="271" t="s">
        <v>276</v>
      </c>
      <c r="D126" s="271"/>
      <c r="E126" s="328"/>
      <c r="F126" s="17">
        <f>SUM(F127:F129)</f>
        <v>0</v>
      </c>
      <c r="G126" s="279">
        <f>SUMIF($H$5:$DC$5,"&lt;="&amp;PAL,$H126:$DC126)</f>
        <v>0</v>
      </c>
      <c r="H126" s="17">
        <f>SUM(H127:H129)</f>
        <v>0</v>
      </c>
      <c r="I126" s="17">
        <f t="shared" ref="I126:BT126" si="67">SUM(I127:I129)</f>
        <v>0</v>
      </c>
      <c r="J126" s="17">
        <f t="shared" si="67"/>
        <v>0</v>
      </c>
      <c r="K126" s="17">
        <f t="shared" si="67"/>
        <v>0</v>
      </c>
      <c r="L126" s="17">
        <f t="shared" si="67"/>
        <v>0</v>
      </c>
      <c r="M126" s="17">
        <f t="shared" si="67"/>
        <v>0</v>
      </c>
      <c r="N126" s="17">
        <f t="shared" si="67"/>
        <v>0</v>
      </c>
      <c r="O126" s="17">
        <f t="shared" si="67"/>
        <v>0</v>
      </c>
      <c r="P126" s="17">
        <f t="shared" si="67"/>
        <v>0</v>
      </c>
      <c r="Q126" s="17">
        <f t="shared" si="67"/>
        <v>0</v>
      </c>
      <c r="R126" s="17">
        <f t="shared" si="67"/>
        <v>0</v>
      </c>
      <c r="S126" s="17">
        <f t="shared" si="67"/>
        <v>0</v>
      </c>
      <c r="T126" s="17">
        <f t="shared" si="67"/>
        <v>0</v>
      </c>
      <c r="U126" s="17">
        <f t="shared" si="67"/>
        <v>0</v>
      </c>
      <c r="V126" s="17">
        <f t="shared" si="67"/>
        <v>0</v>
      </c>
      <c r="W126" s="17">
        <f t="shared" si="67"/>
        <v>0</v>
      </c>
      <c r="X126" s="17">
        <f t="shared" si="67"/>
        <v>0</v>
      </c>
      <c r="Y126" s="17">
        <f t="shared" si="67"/>
        <v>0</v>
      </c>
      <c r="Z126" s="17">
        <f t="shared" si="67"/>
        <v>0</v>
      </c>
      <c r="AA126" s="17">
        <f t="shared" si="67"/>
        <v>0</v>
      </c>
      <c r="AB126" s="17">
        <f t="shared" si="67"/>
        <v>0</v>
      </c>
      <c r="AC126" s="17">
        <f t="shared" si="67"/>
        <v>0</v>
      </c>
      <c r="AD126" s="17">
        <f t="shared" si="67"/>
        <v>0</v>
      </c>
      <c r="AE126" s="17">
        <f t="shared" si="67"/>
        <v>0</v>
      </c>
      <c r="AF126" s="17">
        <f t="shared" si="67"/>
        <v>0</v>
      </c>
      <c r="AG126" s="17">
        <f t="shared" si="67"/>
        <v>0</v>
      </c>
      <c r="AH126" s="17">
        <f t="shared" si="67"/>
        <v>0</v>
      </c>
      <c r="AI126" s="17">
        <f t="shared" si="67"/>
        <v>0</v>
      </c>
      <c r="AJ126" s="17">
        <f t="shared" si="67"/>
        <v>0</v>
      </c>
      <c r="AK126" s="17">
        <f t="shared" si="67"/>
        <v>0</v>
      </c>
      <c r="AL126" s="17">
        <f t="shared" si="67"/>
        <v>0</v>
      </c>
      <c r="AM126" s="17">
        <f t="shared" si="67"/>
        <v>0</v>
      </c>
      <c r="AN126" s="17">
        <f t="shared" si="67"/>
        <v>0</v>
      </c>
      <c r="AO126" s="17">
        <f t="shared" si="67"/>
        <v>0</v>
      </c>
      <c r="AP126" s="17">
        <f t="shared" si="67"/>
        <v>0</v>
      </c>
      <c r="AQ126" s="17">
        <f t="shared" si="67"/>
        <v>0</v>
      </c>
      <c r="AR126" s="17">
        <f t="shared" si="67"/>
        <v>0</v>
      </c>
      <c r="AS126" s="17">
        <f t="shared" si="67"/>
        <v>0</v>
      </c>
      <c r="AT126" s="17">
        <f t="shared" si="67"/>
        <v>0</v>
      </c>
      <c r="AU126" s="17">
        <f t="shared" si="67"/>
        <v>0</v>
      </c>
      <c r="AV126" s="17">
        <f t="shared" si="67"/>
        <v>0</v>
      </c>
      <c r="AW126" s="17">
        <f t="shared" si="67"/>
        <v>0</v>
      </c>
      <c r="AX126" s="17">
        <f t="shared" si="67"/>
        <v>0</v>
      </c>
      <c r="AY126" s="17">
        <f t="shared" si="67"/>
        <v>0</v>
      </c>
      <c r="AZ126" s="17">
        <f t="shared" si="67"/>
        <v>0</v>
      </c>
      <c r="BA126" s="17">
        <f t="shared" si="67"/>
        <v>0</v>
      </c>
      <c r="BB126" s="17">
        <f t="shared" si="67"/>
        <v>0</v>
      </c>
      <c r="BC126" s="17">
        <f t="shared" si="67"/>
        <v>0</v>
      </c>
      <c r="BD126" s="17">
        <f t="shared" si="67"/>
        <v>0</v>
      </c>
      <c r="BE126" s="17">
        <f t="shared" si="67"/>
        <v>0</v>
      </c>
      <c r="BF126" s="17">
        <f t="shared" si="67"/>
        <v>0</v>
      </c>
      <c r="BG126" s="17">
        <f t="shared" si="67"/>
        <v>0</v>
      </c>
      <c r="BH126" s="17">
        <f t="shared" si="67"/>
        <v>0</v>
      </c>
      <c r="BI126" s="17">
        <f t="shared" si="67"/>
        <v>0</v>
      </c>
      <c r="BJ126" s="17">
        <f t="shared" si="67"/>
        <v>0</v>
      </c>
      <c r="BK126" s="17">
        <f t="shared" si="67"/>
        <v>0</v>
      </c>
      <c r="BL126" s="17">
        <f t="shared" si="67"/>
        <v>0</v>
      </c>
      <c r="BM126" s="17">
        <f t="shared" si="67"/>
        <v>0</v>
      </c>
      <c r="BN126" s="17">
        <f t="shared" si="67"/>
        <v>0</v>
      </c>
      <c r="BO126" s="17">
        <f t="shared" si="67"/>
        <v>0</v>
      </c>
      <c r="BP126" s="17">
        <f t="shared" si="67"/>
        <v>0</v>
      </c>
      <c r="BQ126" s="17">
        <f t="shared" si="67"/>
        <v>0</v>
      </c>
      <c r="BR126" s="17">
        <f t="shared" si="67"/>
        <v>0</v>
      </c>
      <c r="BS126" s="17">
        <f t="shared" si="67"/>
        <v>0</v>
      </c>
      <c r="BT126" s="17">
        <f t="shared" si="67"/>
        <v>0</v>
      </c>
      <c r="BU126" s="17">
        <f t="shared" ref="BU126:DC126" si="68">SUM(BU127:BU129)</f>
        <v>0</v>
      </c>
      <c r="BV126" s="17">
        <f t="shared" si="68"/>
        <v>0</v>
      </c>
      <c r="BW126" s="17">
        <f t="shared" si="68"/>
        <v>0</v>
      </c>
      <c r="BX126" s="17">
        <f t="shared" si="68"/>
        <v>0</v>
      </c>
      <c r="BY126" s="17">
        <f t="shared" si="68"/>
        <v>0</v>
      </c>
      <c r="BZ126" s="17">
        <f t="shared" si="68"/>
        <v>0</v>
      </c>
      <c r="CA126" s="17">
        <f t="shared" si="68"/>
        <v>0</v>
      </c>
      <c r="CB126" s="17">
        <f t="shared" si="68"/>
        <v>0</v>
      </c>
      <c r="CC126" s="17">
        <f t="shared" si="68"/>
        <v>0</v>
      </c>
      <c r="CD126" s="17">
        <f t="shared" si="68"/>
        <v>0</v>
      </c>
      <c r="CE126" s="17">
        <f t="shared" si="68"/>
        <v>0</v>
      </c>
      <c r="CF126" s="17">
        <f t="shared" si="68"/>
        <v>0</v>
      </c>
      <c r="CG126" s="17">
        <f t="shared" si="68"/>
        <v>0</v>
      </c>
      <c r="CH126" s="17">
        <f t="shared" si="68"/>
        <v>0</v>
      </c>
      <c r="CI126" s="17">
        <f t="shared" si="68"/>
        <v>0</v>
      </c>
      <c r="CJ126" s="17">
        <f t="shared" si="68"/>
        <v>0</v>
      </c>
      <c r="CK126" s="17">
        <f t="shared" si="68"/>
        <v>0</v>
      </c>
      <c r="CL126" s="17">
        <f t="shared" si="68"/>
        <v>0</v>
      </c>
      <c r="CM126" s="17">
        <f t="shared" si="68"/>
        <v>0</v>
      </c>
      <c r="CN126" s="17">
        <f t="shared" si="68"/>
        <v>0</v>
      </c>
      <c r="CO126" s="17">
        <f t="shared" si="68"/>
        <v>0</v>
      </c>
      <c r="CP126" s="17">
        <f t="shared" si="68"/>
        <v>0</v>
      </c>
      <c r="CQ126" s="17">
        <f t="shared" si="68"/>
        <v>0</v>
      </c>
      <c r="CR126" s="17">
        <f t="shared" si="68"/>
        <v>0</v>
      </c>
      <c r="CS126" s="17">
        <f t="shared" si="68"/>
        <v>0</v>
      </c>
      <c r="CT126" s="17">
        <f t="shared" si="68"/>
        <v>0</v>
      </c>
      <c r="CU126" s="17">
        <f t="shared" si="68"/>
        <v>0</v>
      </c>
      <c r="CV126" s="17">
        <f t="shared" si="68"/>
        <v>0</v>
      </c>
      <c r="CW126" s="17">
        <f t="shared" si="68"/>
        <v>0</v>
      </c>
      <c r="CX126" s="17">
        <f t="shared" si="68"/>
        <v>0</v>
      </c>
      <c r="CY126" s="17">
        <f t="shared" si="68"/>
        <v>0</v>
      </c>
      <c r="CZ126" s="17">
        <f t="shared" si="68"/>
        <v>0</v>
      </c>
      <c r="DA126" s="17">
        <f t="shared" si="68"/>
        <v>0</v>
      </c>
      <c r="DB126" s="17">
        <f t="shared" si="68"/>
        <v>0</v>
      </c>
      <c r="DC126" s="17">
        <f t="shared" si="68"/>
        <v>0</v>
      </c>
      <c r="DE126" s="71"/>
      <c r="DF126" s="71">
        <f t="shared" si="40"/>
        <v>0</v>
      </c>
    </row>
    <row r="127" spans="1:110" s="261" customFormat="1" ht="15" customHeight="1">
      <c r="A127" s="210">
        <v>117</v>
      </c>
      <c r="B127" s="262" t="str">
        <f>$B$126&amp;"1."</f>
        <v>L.2.1.</v>
      </c>
      <c r="C127" s="295"/>
      <c r="D127" s="271"/>
      <c r="E127" s="328"/>
      <c r="F127" s="292">
        <f>H127+NPV(SD,I127:INDEX(I127:DC127,PAL))</f>
        <v>0</v>
      </c>
      <c r="G127" s="279">
        <f>SUMIF($H$5:$DC$5,"&lt;="&amp;PAL,$H127:$DC127)</f>
        <v>0</v>
      </c>
      <c r="H127" s="280">
        <v>0</v>
      </c>
      <c r="I127" s="280">
        <v>0</v>
      </c>
      <c r="J127" s="280">
        <v>0</v>
      </c>
      <c r="K127" s="280">
        <v>0</v>
      </c>
      <c r="L127" s="280">
        <v>0</v>
      </c>
      <c r="M127" s="280">
        <v>0</v>
      </c>
      <c r="N127" s="280">
        <v>0</v>
      </c>
      <c r="O127" s="280">
        <v>0</v>
      </c>
      <c r="P127" s="280">
        <v>0</v>
      </c>
      <c r="Q127" s="280">
        <v>0</v>
      </c>
      <c r="R127" s="280">
        <v>0</v>
      </c>
      <c r="S127" s="280">
        <v>0</v>
      </c>
      <c r="T127" s="280">
        <v>0</v>
      </c>
      <c r="U127" s="280">
        <v>0</v>
      </c>
      <c r="V127" s="280">
        <v>0</v>
      </c>
      <c r="W127" s="280">
        <v>0</v>
      </c>
      <c r="X127" s="280">
        <v>0</v>
      </c>
      <c r="Y127" s="280">
        <v>0</v>
      </c>
      <c r="Z127" s="280">
        <v>0</v>
      </c>
      <c r="AA127" s="280">
        <v>0</v>
      </c>
      <c r="AB127" s="280">
        <v>0</v>
      </c>
      <c r="AC127" s="280">
        <v>0</v>
      </c>
      <c r="AD127" s="280">
        <v>0</v>
      </c>
      <c r="AE127" s="280">
        <v>0</v>
      </c>
      <c r="AF127" s="280">
        <v>0</v>
      </c>
      <c r="AG127" s="280">
        <v>0</v>
      </c>
      <c r="AH127" s="280">
        <v>0</v>
      </c>
      <c r="AI127" s="280">
        <v>0</v>
      </c>
      <c r="AJ127" s="280">
        <v>0</v>
      </c>
      <c r="AK127" s="280">
        <v>0</v>
      </c>
      <c r="AL127" s="280">
        <v>0</v>
      </c>
      <c r="AM127" s="280">
        <v>0</v>
      </c>
      <c r="AN127" s="280">
        <v>0</v>
      </c>
      <c r="AO127" s="280">
        <v>0</v>
      </c>
      <c r="AP127" s="280">
        <v>0</v>
      </c>
      <c r="AQ127" s="280">
        <v>0</v>
      </c>
      <c r="AR127" s="280">
        <v>0</v>
      </c>
      <c r="AS127" s="280">
        <v>0</v>
      </c>
      <c r="AT127" s="280">
        <v>0</v>
      </c>
      <c r="AU127" s="280">
        <v>0</v>
      </c>
      <c r="AV127" s="280">
        <v>0</v>
      </c>
      <c r="AW127" s="280">
        <v>0</v>
      </c>
      <c r="AX127" s="280">
        <v>0</v>
      </c>
      <c r="AY127" s="280">
        <v>0</v>
      </c>
      <c r="AZ127" s="280">
        <v>0</v>
      </c>
      <c r="BA127" s="280">
        <v>0</v>
      </c>
      <c r="BB127" s="280">
        <v>0</v>
      </c>
      <c r="BC127" s="280">
        <v>0</v>
      </c>
      <c r="BD127" s="280">
        <v>0</v>
      </c>
      <c r="BE127" s="280">
        <v>0</v>
      </c>
      <c r="BF127" s="280">
        <v>0</v>
      </c>
      <c r="BG127" s="280">
        <v>0</v>
      </c>
      <c r="BH127" s="280">
        <v>0</v>
      </c>
      <c r="BI127" s="280">
        <v>0</v>
      </c>
      <c r="BJ127" s="280">
        <v>0</v>
      </c>
      <c r="BK127" s="280">
        <v>0</v>
      </c>
      <c r="BL127" s="280">
        <v>0</v>
      </c>
      <c r="BM127" s="280">
        <v>0</v>
      </c>
      <c r="BN127" s="280">
        <v>0</v>
      </c>
      <c r="BO127" s="280">
        <v>0</v>
      </c>
      <c r="BP127" s="280">
        <v>0</v>
      </c>
      <c r="BQ127" s="280">
        <v>0</v>
      </c>
      <c r="BR127" s="280">
        <v>0</v>
      </c>
      <c r="BS127" s="280">
        <v>0</v>
      </c>
      <c r="BT127" s="280">
        <v>0</v>
      </c>
      <c r="BU127" s="280">
        <v>0</v>
      </c>
      <c r="BV127" s="280">
        <v>0</v>
      </c>
      <c r="BW127" s="280">
        <v>0</v>
      </c>
      <c r="BX127" s="280">
        <v>0</v>
      </c>
      <c r="BY127" s="280">
        <v>0</v>
      </c>
      <c r="BZ127" s="280">
        <v>0</v>
      </c>
      <c r="CA127" s="280">
        <v>0</v>
      </c>
      <c r="CB127" s="280">
        <v>0</v>
      </c>
      <c r="CC127" s="280">
        <v>0</v>
      </c>
      <c r="CD127" s="280">
        <v>0</v>
      </c>
      <c r="CE127" s="280">
        <v>0</v>
      </c>
      <c r="CF127" s="280">
        <v>0</v>
      </c>
      <c r="CG127" s="280">
        <v>0</v>
      </c>
      <c r="CH127" s="280">
        <v>0</v>
      </c>
      <c r="CI127" s="280">
        <v>0</v>
      </c>
      <c r="CJ127" s="280">
        <v>0</v>
      </c>
      <c r="CK127" s="280">
        <v>0</v>
      </c>
      <c r="CL127" s="280">
        <v>0</v>
      </c>
      <c r="CM127" s="280">
        <v>0</v>
      </c>
      <c r="CN127" s="280">
        <v>0</v>
      </c>
      <c r="CO127" s="280">
        <v>0</v>
      </c>
      <c r="CP127" s="280">
        <v>0</v>
      </c>
      <c r="CQ127" s="280">
        <v>0</v>
      </c>
      <c r="CR127" s="280">
        <v>0</v>
      </c>
      <c r="CS127" s="280">
        <v>0</v>
      </c>
      <c r="CT127" s="280">
        <v>0</v>
      </c>
      <c r="CU127" s="280">
        <v>0</v>
      </c>
      <c r="CV127" s="280">
        <v>0</v>
      </c>
      <c r="CW127" s="280">
        <v>0</v>
      </c>
      <c r="CX127" s="280">
        <v>0</v>
      </c>
      <c r="CY127" s="280">
        <v>0</v>
      </c>
      <c r="CZ127" s="280">
        <v>0</v>
      </c>
      <c r="DA127" s="280">
        <v>0</v>
      </c>
      <c r="DB127" s="280">
        <v>0</v>
      </c>
      <c r="DC127" s="280">
        <v>0</v>
      </c>
      <c r="DE127" s="71">
        <f t="shared" si="66"/>
        <v>0</v>
      </c>
      <c r="DF127" s="71">
        <f t="shared" si="40"/>
        <v>0</v>
      </c>
    </row>
    <row r="128" spans="1:110" s="261" customFormat="1" ht="15" customHeight="1">
      <c r="A128" s="210">
        <v>118</v>
      </c>
      <c r="B128" s="262" t="str">
        <f>$B$126&amp;"2."</f>
        <v>L.2.2.</v>
      </c>
      <c r="C128" s="295"/>
      <c r="D128" s="271"/>
      <c r="E128" s="328"/>
      <c r="F128" s="292">
        <f>H128+NPV(SD,I128:INDEX(I128:DC128,PAL))</f>
        <v>0</v>
      </c>
      <c r="G128" s="279">
        <f>SUMIF($H$5:$DC$5,"&lt;="&amp;PAL,$H128:$DC128)</f>
        <v>0</v>
      </c>
      <c r="H128" s="280">
        <v>0</v>
      </c>
      <c r="I128" s="280">
        <v>0</v>
      </c>
      <c r="J128" s="280">
        <v>0</v>
      </c>
      <c r="K128" s="280">
        <v>0</v>
      </c>
      <c r="L128" s="280">
        <v>0</v>
      </c>
      <c r="M128" s="280">
        <v>0</v>
      </c>
      <c r="N128" s="280">
        <v>0</v>
      </c>
      <c r="O128" s="280">
        <v>0</v>
      </c>
      <c r="P128" s="280">
        <v>0</v>
      </c>
      <c r="Q128" s="280">
        <v>0</v>
      </c>
      <c r="R128" s="280">
        <v>0</v>
      </c>
      <c r="S128" s="280">
        <v>0</v>
      </c>
      <c r="T128" s="280">
        <v>0</v>
      </c>
      <c r="U128" s="280">
        <v>0</v>
      </c>
      <c r="V128" s="280">
        <v>0</v>
      </c>
      <c r="W128" s="280">
        <v>0</v>
      </c>
      <c r="X128" s="280">
        <v>0</v>
      </c>
      <c r="Y128" s="280">
        <v>0</v>
      </c>
      <c r="Z128" s="280">
        <v>0</v>
      </c>
      <c r="AA128" s="280">
        <v>0</v>
      </c>
      <c r="AB128" s="280">
        <v>0</v>
      </c>
      <c r="AC128" s="280">
        <v>0</v>
      </c>
      <c r="AD128" s="280">
        <v>0</v>
      </c>
      <c r="AE128" s="280">
        <v>0</v>
      </c>
      <c r="AF128" s="280">
        <v>0</v>
      </c>
      <c r="AG128" s="280">
        <v>0</v>
      </c>
      <c r="AH128" s="280">
        <v>0</v>
      </c>
      <c r="AI128" s="280">
        <v>0</v>
      </c>
      <c r="AJ128" s="280">
        <v>0</v>
      </c>
      <c r="AK128" s="280">
        <v>0</v>
      </c>
      <c r="AL128" s="280">
        <v>0</v>
      </c>
      <c r="AM128" s="280">
        <v>0</v>
      </c>
      <c r="AN128" s="280">
        <v>0</v>
      </c>
      <c r="AO128" s="280">
        <v>0</v>
      </c>
      <c r="AP128" s="280">
        <v>0</v>
      </c>
      <c r="AQ128" s="280">
        <v>0</v>
      </c>
      <c r="AR128" s="280">
        <v>0</v>
      </c>
      <c r="AS128" s="280">
        <v>0</v>
      </c>
      <c r="AT128" s="280">
        <v>0</v>
      </c>
      <c r="AU128" s="280">
        <v>0</v>
      </c>
      <c r="AV128" s="280">
        <v>0</v>
      </c>
      <c r="AW128" s="280">
        <v>0</v>
      </c>
      <c r="AX128" s="280">
        <v>0</v>
      </c>
      <c r="AY128" s="280">
        <v>0</v>
      </c>
      <c r="AZ128" s="280">
        <v>0</v>
      </c>
      <c r="BA128" s="280">
        <v>0</v>
      </c>
      <c r="BB128" s="280">
        <v>0</v>
      </c>
      <c r="BC128" s="280">
        <v>0</v>
      </c>
      <c r="BD128" s="280">
        <v>0</v>
      </c>
      <c r="BE128" s="280">
        <v>0</v>
      </c>
      <c r="BF128" s="280">
        <v>0</v>
      </c>
      <c r="BG128" s="280">
        <v>0</v>
      </c>
      <c r="BH128" s="280">
        <v>0</v>
      </c>
      <c r="BI128" s="280">
        <v>0</v>
      </c>
      <c r="BJ128" s="280">
        <v>0</v>
      </c>
      <c r="BK128" s="280">
        <v>0</v>
      </c>
      <c r="BL128" s="280">
        <v>0</v>
      </c>
      <c r="BM128" s="280">
        <v>0</v>
      </c>
      <c r="BN128" s="280">
        <v>0</v>
      </c>
      <c r="BO128" s="280">
        <v>0</v>
      </c>
      <c r="BP128" s="280">
        <v>0</v>
      </c>
      <c r="BQ128" s="280">
        <v>0</v>
      </c>
      <c r="BR128" s="280">
        <v>0</v>
      </c>
      <c r="BS128" s="280">
        <v>0</v>
      </c>
      <c r="BT128" s="280">
        <v>0</v>
      </c>
      <c r="BU128" s="280">
        <v>0</v>
      </c>
      <c r="BV128" s="280">
        <v>0</v>
      </c>
      <c r="BW128" s="280">
        <v>0</v>
      </c>
      <c r="BX128" s="280">
        <v>0</v>
      </c>
      <c r="BY128" s="280">
        <v>0</v>
      </c>
      <c r="BZ128" s="280">
        <v>0</v>
      </c>
      <c r="CA128" s="280">
        <v>0</v>
      </c>
      <c r="CB128" s="280">
        <v>0</v>
      </c>
      <c r="CC128" s="280">
        <v>0</v>
      </c>
      <c r="CD128" s="280">
        <v>0</v>
      </c>
      <c r="CE128" s="280">
        <v>0</v>
      </c>
      <c r="CF128" s="280">
        <v>0</v>
      </c>
      <c r="CG128" s="280">
        <v>0</v>
      </c>
      <c r="CH128" s="280">
        <v>0</v>
      </c>
      <c r="CI128" s="280">
        <v>0</v>
      </c>
      <c r="CJ128" s="280">
        <v>0</v>
      </c>
      <c r="CK128" s="280">
        <v>0</v>
      </c>
      <c r="CL128" s="280">
        <v>0</v>
      </c>
      <c r="CM128" s="280">
        <v>0</v>
      </c>
      <c r="CN128" s="280">
        <v>0</v>
      </c>
      <c r="CO128" s="280">
        <v>0</v>
      </c>
      <c r="CP128" s="280">
        <v>0</v>
      </c>
      <c r="CQ128" s="280">
        <v>0</v>
      </c>
      <c r="CR128" s="280">
        <v>0</v>
      </c>
      <c r="CS128" s="280">
        <v>0</v>
      </c>
      <c r="CT128" s="280">
        <v>0</v>
      </c>
      <c r="CU128" s="280">
        <v>0</v>
      </c>
      <c r="CV128" s="280">
        <v>0</v>
      </c>
      <c r="CW128" s="280">
        <v>0</v>
      </c>
      <c r="CX128" s="280">
        <v>0</v>
      </c>
      <c r="CY128" s="280">
        <v>0</v>
      </c>
      <c r="CZ128" s="280">
        <v>0</v>
      </c>
      <c r="DA128" s="280">
        <v>0</v>
      </c>
      <c r="DB128" s="280">
        <v>0</v>
      </c>
      <c r="DC128" s="280">
        <v>0</v>
      </c>
      <c r="DE128" s="71">
        <f t="shared" si="66"/>
        <v>0</v>
      </c>
      <c r="DF128" s="71">
        <f t="shared" si="40"/>
        <v>0</v>
      </c>
    </row>
    <row r="129" spans="1:110" s="261" customFormat="1" ht="15" customHeight="1">
      <c r="A129" s="210">
        <v>119</v>
      </c>
      <c r="B129" s="262" t="str">
        <f>$B$126&amp;"3."</f>
        <v>L.2.3.</v>
      </c>
      <c r="C129" s="295"/>
      <c r="D129" s="271"/>
      <c r="E129" s="328"/>
      <c r="F129" s="292">
        <f>H129+NPV(SD,I129:INDEX(I129:DC129,PAL))</f>
        <v>0</v>
      </c>
      <c r="G129" s="279">
        <f>SUMIF($H$5:$DC$5,"&lt;="&amp;PAL,$H129:$DC129)</f>
        <v>0</v>
      </c>
      <c r="H129" s="280">
        <v>0</v>
      </c>
      <c r="I129" s="280">
        <v>0</v>
      </c>
      <c r="J129" s="280">
        <v>0</v>
      </c>
      <c r="K129" s="280">
        <v>0</v>
      </c>
      <c r="L129" s="280">
        <v>0</v>
      </c>
      <c r="M129" s="280">
        <v>0</v>
      </c>
      <c r="N129" s="280">
        <v>0</v>
      </c>
      <c r="O129" s="280">
        <v>0</v>
      </c>
      <c r="P129" s="280">
        <v>0</v>
      </c>
      <c r="Q129" s="280">
        <v>0</v>
      </c>
      <c r="R129" s="280">
        <v>0</v>
      </c>
      <c r="S129" s="280">
        <v>0</v>
      </c>
      <c r="T129" s="280">
        <v>0</v>
      </c>
      <c r="U129" s="280">
        <v>0</v>
      </c>
      <c r="V129" s="280">
        <v>0</v>
      </c>
      <c r="W129" s="280">
        <v>0</v>
      </c>
      <c r="X129" s="280">
        <v>0</v>
      </c>
      <c r="Y129" s="280">
        <v>0</v>
      </c>
      <c r="Z129" s="280">
        <v>0</v>
      </c>
      <c r="AA129" s="280">
        <v>0</v>
      </c>
      <c r="AB129" s="280">
        <v>0</v>
      </c>
      <c r="AC129" s="280">
        <v>0</v>
      </c>
      <c r="AD129" s="280">
        <v>0</v>
      </c>
      <c r="AE129" s="280">
        <v>0</v>
      </c>
      <c r="AF129" s="280">
        <v>0</v>
      </c>
      <c r="AG129" s="280">
        <v>0</v>
      </c>
      <c r="AH129" s="280">
        <v>0</v>
      </c>
      <c r="AI129" s="280">
        <v>0</v>
      </c>
      <c r="AJ129" s="280">
        <v>0</v>
      </c>
      <c r="AK129" s="280">
        <v>0</v>
      </c>
      <c r="AL129" s="280">
        <v>0</v>
      </c>
      <c r="AM129" s="280">
        <v>0</v>
      </c>
      <c r="AN129" s="280">
        <v>0</v>
      </c>
      <c r="AO129" s="280">
        <v>0</v>
      </c>
      <c r="AP129" s="280">
        <v>0</v>
      </c>
      <c r="AQ129" s="280">
        <v>0</v>
      </c>
      <c r="AR129" s="280">
        <v>0</v>
      </c>
      <c r="AS129" s="280">
        <v>0</v>
      </c>
      <c r="AT129" s="280">
        <v>0</v>
      </c>
      <c r="AU129" s="280">
        <v>0</v>
      </c>
      <c r="AV129" s="280">
        <v>0</v>
      </c>
      <c r="AW129" s="280">
        <v>0</v>
      </c>
      <c r="AX129" s="280">
        <v>0</v>
      </c>
      <c r="AY129" s="280">
        <v>0</v>
      </c>
      <c r="AZ129" s="280">
        <v>0</v>
      </c>
      <c r="BA129" s="280">
        <v>0</v>
      </c>
      <c r="BB129" s="280">
        <v>0</v>
      </c>
      <c r="BC129" s="280">
        <v>0</v>
      </c>
      <c r="BD129" s="280">
        <v>0</v>
      </c>
      <c r="BE129" s="280">
        <v>0</v>
      </c>
      <c r="BF129" s="280">
        <v>0</v>
      </c>
      <c r="BG129" s="280">
        <v>0</v>
      </c>
      <c r="BH129" s="280">
        <v>0</v>
      </c>
      <c r="BI129" s="280">
        <v>0</v>
      </c>
      <c r="BJ129" s="280">
        <v>0</v>
      </c>
      <c r="BK129" s="280">
        <v>0</v>
      </c>
      <c r="BL129" s="280">
        <v>0</v>
      </c>
      <c r="BM129" s="280">
        <v>0</v>
      </c>
      <c r="BN129" s="280">
        <v>0</v>
      </c>
      <c r="BO129" s="280">
        <v>0</v>
      </c>
      <c r="BP129" s="280">
        <v>0</v>
      </c>
      <c r="BQ129" s="280">
        <v>0</v>
      </c>
      <c r="BR129" s="280">
        <v>0</v>
      </c>
      <c r="BS129" s="280">
        <v>0</v>
      </c>
      <c r="BT129" s="280">
        <v>0</v>
      </c>
      <c r="BU129" s="280">
        <v>0</v>
      </c>
      <c r="BV129" s="280">
        <v>0</v>
      </c>
      <c r="BW129" s="280">
        <v>0</v>
      </c>
      <c r="BX129" s="280">
        <v>0</v>
      </c>
      <c r="BY129" s="280">
        <v>0</v>
      </c>
      <c r="BZ129" s="280">
        <v>0</v>
      </c>
      <c r="CA129" s="280">
        <v>0</v>
      </c>
      <c r="CB129" s="280">
        <v>0</v>
      </c>
      <c r="CC129" s="280">
        <v>0</v>
      </c>
      <c r="CD129" s="280">
        <v>0</v>
      </c>
      <c r="CE129" s="280">
        <v>0</v>
      </c>
      <c r="CF129" s="280">
        <v>0</v>
      </c>
      <c r="CG129" s="280">
        <v>0</v>
      </c>
      <c r="CH129" s="280">
        <v>0</v>
      </c>
      <c r="CI129" s="280">
        <v>0</v>
      </c>
      <c r="CJ129" s="280">
        <v>0</v>
      </c>
      <c r="CK129" s="280">
        <v>0</v>
      </c>
      <c r="CL129" s="280">
        <v>0</v>
      </c>
      <c r="CM129" s="280">
        <v>0</v>
      </c>
      <c r="CN129" s="280">
        <v>0</v>
      </c>
      <c r="CO129" s="280">
        <v>0</v>
      </c>
      <c r="CP129" s="280">
        <v>0</v>
      </c>
      <c r="CQ129" s="280">
        <v>0</v>
      </c>
      <c r="CR129" s="280">
        <v>0</v>
      </c>
      <c r="CS129" s="280">
        <v>0</v>
      </c>
      <c r="CT129" s="280">
        <v>0</v>
      </c>
      <c r="CU129" s="280">
        <v>0</v>
      </c>
      <c r="CV129" s="280">
        <v>0</v>
      </c>
      <c r="CW129" s="280">
        <v>0</v>
      </c>
      <c r="CX129" s="280">
        <v>0</v>
      </c>
      <c r="CY129" s="280">
        <v>0</v>
      </c>
      <c r="CZ129" s="280">
        <v>0</v>
      </c>
      <c r="DA129" s="280">
        <v>0</v>
      </c>
      <c r="DB129" s="280">
        <v>0</v>
      </c>
      <c r="DC129" s="280">
        <v>0</v>
      </c>
      <c r="DE129" s="71">
        <f t="shared" si="66"/>
        <v>0</v>
      </c>
      <c r="DF129" s="71">
        <f t="shared" si="40"/>
        <v>0</v>
      </c>
    </row>
    <row r="130" spans="1:110" s="261" customFormat="1" ht="20.25" customHeight="1">
      <c r="A130" s="304"/>
      <c r="B130" s="273"/>
      <c r="C130" s="265"/>
      <c r="D130" s="265"/>
      <c r="E130" s="69"/>
      <c r="F130" s="283"/>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DE130" s="71"/>
    </row>
    <row r="131" spans="1:110" s="261" customFormat="1" ht="20.25" hidden="1" customHeight="1">
      <c r="A131" s="304"/>
      <c r="B131" s="273"/>
      <c r="C131" s="265"/>
      <c r="D131" s="265"/>
      <c r="E131" s="69"/>
      <c r="F131" s="283"/>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DE131" s="71"/>
    </row>
  </sheetData>
  <sheetProtection algorithmName="SHA-512" hashValue="JH1ilknyGIRRmTcYRhBy3rBZK/7g6fdOw0bm1yKb3K1YSa41kbuvE1JqQNL386EyjOWviv2L9cHPZ1n7QloChQ==" saltValue="bclM9eKfk1jKF+1rsQzoHg=="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71" priority="17">
      <formula>LEN(TRIM(H111))=0</formula>
    </cfRule>
  </conditionalFormatting>
  <conditionalFormatting sqref="F7">
    <cfRule type="containsBlanks" dxfId="70" priority="15">
      <formula>LEN(TRIM(F7))=0</formula>
    </cfRule>
  </conditionalFormatting>
  <conditionalFormatting sqref="F8">
    <cfRule type="containsBlanks" dxfId="69" priority="14">
      <formula>LEN(TRIM(F8))=0</formula>
    </cfRule>
  </conditionalFormatting>
  <conditionalFormatting sqref="H100:DC100 L106:DC110 H37:DC45 AB34:DC36 H112:DC114 I22:DC22 R54:DC54 T46:DC53 X95:DC99 H96:W99 H7:DC11 H13:DC21 H23:DC33 H55:DC89">
    <cfRule type="containsBlanks" dxfId="68" priority="23">
      <formula>LEN(TRIM(H7))=0</formula>
    </cfRule>
  </conditionalFormatting>
  <conditionalFormatting sqref="V116:DC116 I116:T116 H117:DC129">
    <cfRule type="containsBlanks" dxfId="67" priority="22">
      <formula>LEN(TRIM(H116))=0</formula>
    </cfRule>
  </conditionalFormatting>
  <conditionalFormatting sqref="X90:DC94">
    <cfRule type="containsBlanks" dxfId="66" priority="21">
      <formula>LEN(TRIM(X90))=0</formula>
    </cfRule>
  </conditionalFormatting>
  <conditionalFormatting sqref="H101:DC111">
    <cfRule type="containsBlanks" dxfId="65" priority="20">
      <formula>LEN(TRIM(H101))=0</formula>
    </cfRule>
  </conditionalFormatting>
  <conditionalFormatting sqref="H34:DC41">
    <cfRule type="containsBlanks" dxfId="64" priority="19">
      <formula>LEN(TRIM(H34))=0</formula>
    </cfRule>
  </conditionalFormatting>
  <conditionalFormatting sqref="K79">
    <cfRule type="containsBlanks" dxfId="63" priority="18">
      <formula>LEN(TRIM(K79))=0</formula>
    </cfRule>
  </conditionalFormatting>
  <conditionalFormatting sqref="H22:DC22">
    <cfRule type="containsBlanks" dxfId="62" priority="13">
      <formula>LEN(TRIM(H22))=0</formula>
    </cfRule>
  </conditionalFormatting>
  <conditionalFormatting sqref="D106:D110">
    <cfRule type="expression" dxfId="61" priority="12">
      <formula>AND($F106&lt;&gt;0,$E106="")</formula>
    </cfRule>
  </conditionalFormatting>
  <conditionalFormatting sqref="E106:E110">
    <cfRule type="expression" dxfId="60" priority="11">
      <formula>AND($F106&lt;&gt;0,$E106="")</formula>
    </cfRule>
  </conditionalFormatting>
  <conditionalFormatting sqref="H115:DC115">
    <cfRule type="containsBlanks" dxfId="59" priority="10">
      <formula>LEN(TRIM(H115))=0</formula>
    </cfRule>
  </conditionalFormatting>
  <conditionalFormatting sqref="I115:DC115">
    <cfRule type="containsBlanks" dxfId="58" priority="9">
      <formula>LEN(TRIM(I115))=0</formula>
    </cfRule>
  </conditionalFormatting>
  <conditionalFormatting sqref="H54:Q54 H46:DC53">
    <cfRule type="containsBlanks" dxfId="57" priority="8">
      <formula>LEN(TRIM(H46))=0</formula>
    </cfRule>
  </conditionalFormatting>
  <conditionalFormatting sqref="H95:W95">
    <cfRule type="containsBlanks" dxfId="56" priority="7">
      <formula>LEN(TRIM(H95))=0</formula>
    </cfRule>
  </conditionalFormatting>
  <conditionalFormatting sqref="H90:DC99">
    <cfRule type="containsBlanks" dxfId="55" priority="6">
      <formula>LEN(TRIM(H90))=0</formula>
    </cfRule>
  </conditionalFormatting>
  <conditionalFormatting sqref="H116:DC116">
    <cfRule type="containsBlanks" dxfId="54" priority="5">
      <formula>LEN(TRIM(H116))=0</formula>
    </cfRule>
  </conditionalFormatting>
  <conditionalFormatting sqref="U116">
    <cfRule type="containsBlanks" dxfId="53" priority="4">
      <formula>LEN(TRIM(U116))=0</formula>
    </cfRule>
  </conditionalFormatting>
  <conditionalFormatting sqref="H12:DC12">
    <cfRule type="containsBlanks" dxfId="52" priority="2">
      <formula>LEN(TRIM(H12))=0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dataValidation allowBlank="1" promptTitle="Finansiniai srautai" prompt="Nurodomi finansiniai srautai realia verte, t.y. laikant, kad nėra infliacijos. Nominalus alternatyvos biudžetas, t.y. su infliacija, automatiškai apskaičiuojamas sekančioje lentelėje." sqref="D7:E7"/>
    <dataValidation type="list" allowBlank="1" showInputMessage="1" showErrorMessage="1" sqref="C127:C129">
      <formula1>Zalos</formula1>
    </dataValidation>
    <dataValidation type="list" allowBlank="1" showInputMessage="1" showErrorMessage="1" sqref="C119:C125">
      <formula1>Naudos</formula1>
    </dataValidation>
    <dataValidation allowBlank="1" sqref="C12:C19"/>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83820</xdr:colOff>
                    <xdr:row>4</xdr:row>
                    <xdr:rowOff>7620</xdr:rowOff>
                  </from>
                  <to>
                    <xdr:col>4</xdr:col>
                    <xdr:colOff>350520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Data1!$K$2:$K$6</xm:f>
          </x14:formula1>
          <xm:sqref>E79:E88 E90:E99 E12:E21 E34:E43 E46:E55 E57:E66 E68:E77 E23:E32</xm:sqref>
        </x14:dataValidation>
        <x14:dataValidation type="list" allowBlank="1" showInputMessage="1" showErrorMessage="1">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6640625" style="302" customWidth="1"/>
    <col min="2" max="2" width="6.5546875" style="278" customWidth="1"/>
    <col min="3" max="3" width="65.88671875" style="257" customWidth="1"/>
    <col min="4" max="4" width="4.5546875" style="278" customWidth="1"/>
    <col min="5" max="5" width="16" style="323" customWidth="1"/>
    <col min="6" max="7" width="16.33203125" style="278" customWidth="1"/>
    <col min="8" max="28" width="13.6640625" style="278" customWidth="1"/>
    <col min="29" max="107" width="13.6640625" style="278" hidden="1" customWidth="1"/>
    <col min="108" max="108" width="9.109375" style="278" customWidth="1"/>
    <col min="109" max="109" width="9.109375" style="71" hidden="1" customWidth="1"/>
    <col min="110" max="111" width="9.109375" style="278" hidden="1" customWidth="1"/>
    <col min="112" max="112" width="13.6640625" style="278" hidden="1" customWidth="1"/>
    <col min="113" max="16384" width="0" style="278" hidden="1"/>
  </cols>
  <sheetData>
    <row r="1" spans="1:112" ht="9" customHeight="1"/>
    <row r="2" spans="1:112" ht="14.4">
      <c r="B2" s="309" t="s">
        <v>166</v>
      </c>
      <c r="C2" s="310"/>
    </row>
    <row r="3" spans="1:112" ht="14.4">
      <c r="B3" s="312" t="str">
        <f>IF(INDEX(A4_pav,1,1)=0,"",INDEX(A4_pav,1,1))</f>
        <v/>
      </c>
      <c r="C3" s="313"/>
      <c r="D3" s="313"/>
      <c r="E3" s="314"/>
      <c r="F3" s="311"/>
      <c r="G3" s="257"/>
    </row>
    <row r="4" spans="1:112" ht="15" customHeight="1">
      <c r="B4" s="215"/>
      <c r="C4" s="215"/>
      <c r="D4" s="15"/>
      <c r="E4" s="327"/>
      <c r="F4" s="15"/>
      <c r="G4" s="261"/>
    </row>
    <row r="5" spans="1:112" ht="14.4">
      <c r="B5" s="213" t="s">
        <v>206</v>
      </c>
      <c r="C5" s="254"/>
      <c r="F5" s="631" t="s">
        <v>32</v>
      </c>
      <c r="G5" s="632"/>
      <c r="H5" s="51">
        <v>0</v>
      </c>
      <c r="I5" s="51">
        <v>1</v>
      </c>
      <c r="J5" s="51">
        <v>2</v>
      </c>
      <c r="K5" s="51">
        <v>3</v>
      </c>
      <c r="L5" s="51">
        <v>4</v>
      </c>
      <c r="M5" s="51">
        <v>5</v>
      </c>
      <c r="N5" s="51">
        <v>6</v>
      </c>
      <c r="O5" s="51">
        <v>7</v>
      </c>
      <c r="P5" s="51">
        <v>8</v>
      </c>
      <c r="Q5" s="51">
        <v>9</v>
      </c>
      <c r="R5" s="51">
        <v>10</v>
      </c>
      <c r="S5" s="51">
        <v>11</v>
      </c>
      <c r="T5" s="51">
        <v>12</v>
      </c>
      <c r="U5" s="51">
        <v>13</v>
      </c>
      <c r="V5" s="51">
        <v>14</v>
      </c>
      <c r="W5" s="51">
        <v>15</v>
      </c>
      <c r="X5" s="51">
        <v>16</v>
      </c>
      <c r="Y5" s="51">
        <v>17</v>
      </c>
      <c r="Z5" s="51">
        <v>18</v>
      </c>
      <c r="AA5" s="51">
        <v>19</v>
      </c>
      <c r="AB5" s="51">
        <v>20</v>
      </c>
      <c r="AC5" s="51">
        <v>21</v>
      </c>
      <c r="AD5" s="51">
        <v>22</v>
      </c>
      <c r="AE5" s="51">
        <v>23</v>
      </c>
      <c r="AF5" s="51">
        <v>24</v>
      </c>
      <c r="AG5" s="51">
        <v>25</v>
      </c>
      <c r="AH5" s="51">
        <v>26</v>
      </c>
      <c r="AI5" s="51">
        <v>27</v>
      </c>
      <c r="AJ5" s="51">
        <v>28</v>
      </c>
      <c r="AK5" s="51">
        <v>29</v>
      </c>
      <c r="AL5" s="51">
        <v>30</v>
      </c>
      <c r="AM5" s="51">
        <v>31</v>
      </c>
      <c r="AN5" s="51">
        <v>32</v>
      </c>
      <c r="AO5" s="51">
        <v>33</v>
      </c>
      <c r="AP5" s="51">
        <v>34</v>
      </c>
      <c r="AQ5" s="51">
        <v>35</v>
      </c>
      <c r="AR5" s="51">
        <v>36</v>
      </c>
      <c r="AS5" s="51">
        <v>37</v>
      </c>
      <c r="AT5" s="51">
        <v>38</v>
      </c>
      <c r="AU5" s="51">
        <v>39</v>
      </c>
      <c r="AV5" s="51">
        <v>40</v>
      </c>
      <c r="AW5" s="51">
        <v>41</v>
      </c>
      <c r="AX5" s="51">
        <v>42</v>
      </c>
      <c r="AY5" s="51">
        <v>43</v>
      </c>
      <c r="AZ5" s="51">
        <v>44</v>
      </c>
      <c r="BA5" s="51">
        <v>45</v>
      </c>
      <c r="BB5" s="51">
        <v>46</v>
      </c>
      <c r="BC5" s="51">
        <v>47</v>
      </c>
      <c r="BD5" s="51">
        <v>48</v>
      </c>
      <c r="BE5" s="51">
        <v>49</v>
      </c>
      <c r="BF5" s="51">
        <v>50</v>
      </c>
      <c r="BG5" s="51">
        <v>51</v>
      </c>
      <c r="BH5" s="51">
        <v>52</v>
      </c>
      <c r="BI5" s="51">
        <v>53</v>
      </c>
      <c r="BJ5" s="51">
        <v>54</v>
      </c>
      <c r="BK5" s="51">
        <v>55</v>
      </c>
      <c r="BL5" s="51">
        <v>56</v>
      </c>
      <c r="BM5" s="51">
        <v>57</v>
      </c>
      <c r="BN5" s="51">
        <v>58</v>
      </c>
      <c r="BO5" s="51">
        <v>59</v>
      </c>
      <c r="BP5" s="51">
        <v>60</v>
      </c>
      <c r="BQ5" s="51">
        <v>61</v>
      </c>
      <c r="BR5" s="51">
        <v>62</v>
      </c>
      <c r="BS5" s="51">
        <v>63</v>
      </c>
      <c r="BT5" s="51">
        <v>64</v>
      </c>
      <c r="BU5" s="51">
        <v>65</v>
      </c>
      <c r="BV5" s="51">
        <v>66</v>
      </c>
      <c r="BW5" s="51">
        <v>67</v>
      </c>
      <c r="BX5" s="51">
        <v>68</v>
      </c>
      <c r="BY5" s="51">
        <v>69</v>
      </c>
      <c r="BZ5" s="51">
        <v>70</v>
      </c>
      <c r="CA5" s="51">
        <v>71</v>
      </c>
      <c r="CB5" s="51">
        <v>72</v>
      </c>
      <c r="CC5" s="51">
        <v>73</v>
      </c>
      <c r="CD5" s="51">
        <v>74</v>
      </c>
      <c r="CE5" s="51">
        <v>75</v>
      </c>
      <c r="CF5" s="51">
        <v>76</v>
      </c>
      <c r="CG5" s="51">
        <v>77</v>
      </c>
      <c r="CH5" s="51">
        <v>78</v>
      </c>
      <c r="CI5" s="51">
        <v>79</v>
      </c>
      <c r="CJ5" s="51">
        <v>80</v>
      </c>
      <c r="CK5" s="51">
        <v>81</v>
      </c>
      <c r="CL5" s="51">
        <v>82</v>
      </c>
      <c r="CM5" s="51">
        <v>83</v>
      </c>
      <c r="CN5" s="51">
        <v>84</v>
      </c>
      <c r="CO5" s="51">
        <v>85</v>
      </c>
      <c r="CP5" s="51">
        <v>86</v>
      </c>
      <c r="CQ5" s="51">
        <v>87</v>
      </c>
      <c r="CR5" s="51">
        <v>88</v>
      </c>
      <c r="CS5" s="51">
        <v>89</v>
      </c>
      <c r="CT5" s="51">
        <v>90</v>
      </c>
      <c r="CU5" s="51">
        <v>91</v>
      </c>
      <c r="CV5" s="51">
        <v>92</v>
      </c>
      <c r="CW5" s="51">
        <v>93</v>
      </c>
      <c r="CX5" s="51">
        <v>94</v>
      </c>
      <c r="CY5" s="51">
        <v>95</v>
      </c>
      <c r="CZ5" s="51">
        <v>96</v>
      </c>
      <c r="DA5" s="51">
        <v>97</v>
      </c>
      <c r="DB5" s="51">
        <v>98</v>
      </c>
      <c r="DC5" s="51">
        <v>99</v>
      </c>
    </row>
    <row r="6" spans="1:112" s="60" customFormat="1" ht="32.25" customHeight="1">
      <c r="A6" s="303"/>
      <c r="B6" s="306" t="s">
        <v>3</v>
      </c>
      <c r="C6" s="307" t="s">
        <v>161</v>
      </c>
      <c r="D6" s="307"/>
      <c r="E6" s="324" t="s">
        <v>210</v>
      </c>
      <c r="F6" s="307" t="s">
        <v>34</v>
      </c>
      <c r="G6" s="306" t="s">
        <v>33</v>
      </c>
      <c r="H6" s="306" t="str">
        <f ca="1">IF(PVP="",TEXT(TODAY(),"yyyy"),TEXT(PVP,"yyyy"))</f>
        <v>2023</v>
      </c>
      <c r="I6" s="306">
        <f ca="1">$H$6+I5</f>
        <v>2024</v>
      </c>
      <c r="J6" s="306">
        <f t="shared" ref="J6:BU6" ca="1" si="0">$H$6+J5</f>
        <v>2025</v>
      </c>
      <c r="K6" s="306">
        <f t="shared" ca="1" si="0"/>
        <v>2026</v>
      </c>
      <c r="L6" s="306">
        <f t="shared" ca="1" si="0"/>
        <v>2027</v>
      </c>
      <c r="M6" s="306">
        <f t="shared" ca="1" si="0"/>
        <v>2028</v>
      </c>
      <c r="N6" s="306">
        <f t="shared" ca="1" si="0"/>
        <v>2029</v>
      </c>
      <c r="O6" s="306">
        <f t="shared" ca="1" si="0"/>
        <v>2030</v>
      </c>
      <c r="P6" s="306">
        <f t="shared" ca="1" si="0"/>
        <v>2031</v>
      </c>
      <c r="Q6" s="306">
        <f t="shared" ca="1" si="0"/>
        <v>2032</v>
      </c>
      <c r="R6" s="306">
        <f t="shared" ca="1" si="0"/>
        <v>2033</v>
      </c>
      <c r="S6" s="306">
        <f t="shared" ca="1" si="0"/>
        <v>2034</v>
      </c>
      <c r="T6" s="306">
        <f t="shared" ca="1" si="0"/>
        <v>2035</v>
      </c>
      <c r="U6" s="306">
        <f t="shared" ca="1" si="0"/>
        <v>2036</v>
      </c>
      <c r="V6" s="306">
        <f t="shared" ca="1" si="0"/>
        <v>2037</v>
      </c>
      <c r="W6" s="306">
        <f t="shared" ca="1" si="0"/>
        <v>2038</v>
      </c>
      <c r="X6" s="306">
        <f t="shared" ca="1" si="0"/>
        <v>2039</v>
      </c>
      <c r="Y6" s="306">
        <f t="shared" ca="1" si="0"/>
        <v>2040</v>
      </c>
      <c r="Z6" s="306">
        <f t="shared" ca="1" si="0"/>
        <v>2041</v>
      </c>
      <c r="AA6" s="306">
        <f t="shared" ca="1" si="0"/>
        <v>2042</v>
      </c>
      <c r="AB6" s="306">
        <f t="shared" ca="1" si="0"/>
        <v>2043</v>
      </c>
      <c r="AC6" s="306">
        <f t="shared" ca="1" si="0"/>
        <v>2044</v>
      </c>
      <c r="AD6" s="306">
        <f t="shared" ca="1" si="0"/>
        <v>2045</v>
      </c>
      <c r="AE6" s="306">
        <f t="shared" ca="1" si="0"/>
        <v>2046</v>
      </c>
      <c r="AF6" s="306">
        <f t="shared" ca="1" si="0"/>
        <v>2047</v>
      </c>
      <c r="AG6" s="306">
        <f t="shared" ca="1" si="0"/>
        <v>2048</v>
      </c>
      <c r="AH6" s="306">
        <f t="shared" ca="1" si="0"/>
        <v>2049</v>
      </c>
      <c r="AI6" s="306">
        <f t="shared" ca="1" si="0"/>
        <v>2050</v>
      </c>
      <c r="AJ6" s="306">
        <f t="shared" ca="1" si="0"/>
        <v>2051</v>
      </c>
      <c r="AK6" s="306">
        <f t="shared" ca="1" si="0"/>
        <v>2052</v>
      </c>
      <c r="AL6" s="306">
        <f t="shared" ca="1" si="0"/>
        <v>2053</v>
      </c>
      <c r="AM6" s="306">
        <f t="shared" ca="1" si="0"/>
        <v>2054</v>
      </c>
      <c r="AN6" s="306">
        <f t="shared" ca="1" si="0"/>
        <v>2055</v>
      </c>
      <c r="AO6" s="306">
        <f t="shared" ca="1" si="0"/>
        <v>2056</v>
      </c>
      <c r="AP6" s="306">
        <f t="shared" ca="1" si="0"/>
        <v>2057</v>
      </c>
      <c r="AQ6" s="306">
        <f t="shared" ca="1" si="0"/>
        <v>2058</v>
      </c>
      <c r="AR6" s="306">
        <f t="shared" ca="1" si="0"/>
        <v>2059</v>
      </c>
      <c r="AS6" s="306">
        <f t="shared" ca="1" si="0"/>
        <v>2060</v>
      </c>
      <c r="AT6" s="306">
        <f t="shared" ca="1" si="0"/>
        <v>2061</v>
      </c>
      <c r="AU6" s="306">
        <f t="shared" ca="1" si="0"/>
        <v>2062</v>
      </c>
      <c r="AV6" s="306">
        <f t="shared" ca="1" si="0"/>
        <v>2063</v>
      </c>
      <c r="AW6" s="306">
        <f t="shared" ca="1" si="0"/>
        <v>2064</v>
      </c>
      <c r="AX6" s="306">
        <f t="shared" ca="1" si="0"/>
        <v>2065</v>
      </c>
      <c r="AY6" s="306">
        <f t="shared" ca="1" si="0"/>
        <v>2066</v>
      </c>
      <c r="AZ6" s="306">
        <f t="shared" ca="1" si="0"/>
        <v>2067</v>
      </c>
      <c r="BA6" s="306">
        <f t="shared" ca="1" si="0"/>
        <v>2068</v>
      </c>
      <c r="BB6" s="306">
        <f t="shared" ca="1" si="0"/>
        <v>2069</v>
      </c>
      <c r="BC6" s="306">
        <f t="shared" ca="1" si="0"/>
        <v>2070</v>
      </c>
      <c r="BD6" s="306">
        <f t="shared" ca="1" si="0"/>
        <v>2071</v>
      </c>
      <c r="BE6" s="306">
        <f t="shared" ca="1" si="0"/>
        <v>2072</v>
      </c>
      <c r="BF6" s="306">
        <f t="shared" ca="1" si="0"/>
        <v>2073</v>
      </c>
      <c r="BG6" s="306">
        <f t="shared" ca="1" si="0"/>
        <v>2074</v>
      </c>
      <c r="BH6" s="306">
        <f t="shared" ca="1" si="0"/>
        <v>2075</v>
      </c>
      <c r="BI6" s="306">
        <f t="shared" ca="1" si="0"/>
        <v>2076</v>
      </c>
      <c r="BJ6" s="306">
        <f t="shared" ca="1" si="0"/>
        <v>2077</v>
      </c>
      <c r="BK6" s="306">
        <f t="shared" ca="1" si="0"/>
        <v>2078</v>
      </c>
      <c r="BL6" s="306">
        <f t="shared" ca="1" si="0"/>
        <v>2079</v>
      </c>
      <c r="BM6" s="306">
        <f t="shared" ca="1" si="0"/>
        <v>2080</v>
      </c>
      <c r="BN6" s="306">
        <f t="shared" ca="1" si="0"/>
        <v>2081</v>
      </c>
      <c r="BO6" s="306">
        <f t="shared" ca="1" si="0"/>
        <v>2082</v>
      </c>
      <c r="BP6" s="306">
        <f t="shared" ca="1" si="0"/>
        <v>2083</v>
      </c>
      <c r="BQ6" s="306">
        <f t="shared" ca="1" si="0"/>
        <v>2084</v>
      </c>
      <c r="BR6" s="306">
        <f t="shared" ca="1" si="0"/>
        <v>2085</v>
      </c>
      <c r="BS6" s="306">
        <f t="shared" ca="1" si="0"/>
        <v>2086</v>
      </c>
      <c r="BT6" s="306">
        <f t="shared" ca="1" si="0"/>
        <v>2087</v>
      </c>
      <c r="BU6" s="306">
        <f t="shared" ca="1" si="0"/>
        <v>2088</v>
      </c>
      <c r="BV6" s="306">
        <f t="shared" ref="BV6:DC6" ca="1" si="1">$H$6+BV5</f>
        <v>2089</v>
      </c>
      <c r="BW6" s="306">
        <f t="shared" ca="1" si="1"/>
        <v>2090</v>
      </c>
      <c r="BX6" s="306">
        <f t="shared" ca="1" si="1"/>
        <v>2091</v>
      </c>
      <c r="BY6" s="306">
        <f t="shared" ca="1" si="1"/>
        <v>2092</v>
      </c>
      <c r="BZ6" s="306">
        <f t="shared" ca="1" si="1"/>
        <v>2093</v>
      </c>
      <c r="CA6" s="306">
        <f t="shared" ca="1" si="1"/>
        <v>2094</v>
      </c>
      <c r="CB6" s="306">
        <f t="shared" ca="1" si="1"/>
        <v>2095</v>
      </c>
      <c r="CC6" s="306">
        <f t="shared" ca="1" si="1"/>
        <v>2096</v>
      </c>
      <c r="CD6" s="306">
        <f t="shared" ca="1" si="1"/>
        <v>2097</v>
      </c>
      <c r="CE6" s="306">
        <f t="shared" ca="1" si="1"/>
        <v>2098</v>
      </c>
      <c r="CF6" s="306">
        <f t="shared" ca="1" si="1"/>
        <v>2099</v>
      </c>
      <c r="CG6" s="306">
        <f t="shared" ca="1" si="1"/>
        <v>2100</v>
      </c>
      <c r="CH6" s="306">
        <f t="shared" ca="1" si="1"/>
        <v>2101</v>
      </c>
      <c r="CI6" s="306">
        <f t="shared" ca="1" si="1"/>
        <v>2102</v>
      </c>
      <c r="CJ6" s="306">
        <f t="shared" ca="1" si="1"/>
        <v>2103</v>
      </c>
      <c r="CK6" s="306">
        <f t="shared" ca="1" si="1"/>
        <v>2104</v>
      </c>
      <c r="CL6" s="306">
        <f t="shared" ca="1" si="1"/>
        <v>2105</v>
      </c>
      <c r="CM6" s="306">
        <f t="shared" ca="1" si="1"/>
        <v>2106</v>
      </c>
      <c r="CN6" s="306">
        <f t="shared" ca="1" si="1"/>
        <v>2107</v>
      </c>
      <c r="CO6" s="306">
        <f t="shared" ca="1" si="1"/>
        <v>2108</v>
      </c>
      <c r="CP6" s="306">
        <f t="shared" ca="1" si="1"/>
        <v>2109</v>
      </c>
      <c r="CQ6" s="306">
        <f t="shared" ca="1" si="1"/>
        <v>2110</v>
      </c>
      <c r="CR6" s="306">
        <f t="shared" ca="1" si="1"/>
        <v>2111</v>
      </c>
      <c r="CS6" s="306">
        <f t="shared" ca="1" si="1"/>
        <v>2112</v>
      </c>
      <c r="CT6" s="306">
        <f t="shared" ca="1" si="1"/>
        <v>2113</v>
      </c>
      <c r="CU6" s="306">
        <f t="shared" ca="1" si="1"/>
        <v>2114</v>
      </c>
      <c r="CV6" s="306">
        <f t="shared" ca="1" si="1"/>
        <v>2115</v>
      </c>
      <c r="CW6" s="306">
        <f t="shared" ca="1" si="1"/>
        <v>2116</v>
      </c>
      <c r="CX6" s="306">
        <f t="shared" ca="1" si="1"/>
        <v>2117</v>
      </c>
      <c r="CY6" s="306">
        <f t="shared" ca="1" si="1"/>
        <v>2118</v>
      </c>
      <c r="CZ6" s="306">
        <f t="shared" ca="1" si="1"/>
        <v>2119</v>
      </c>
      <c r="DA6" s="306">
        <f t="shared" ca="1" si="1"/>
        <v>2120</v>
      </c>
      <c r="DB6" s="306">
        <f t="shared" ca="1" si="1"/>
        <v>2121</v>
      </c>
      <c r="DC6" s="306">
        <f t="shared" ca="1" si="1"/>
        <v>2122</v>
      </c>
      <c r="DE6" s="72">
        <f>SUM(DE7:DE117)</f>
        <v>0</v>
      </c>
      <c r="DF6" s="72">
        <f>SUM(DF7:DF117)</f>
        <v>0</v>
      </c>
      <c r="DG6" s="60" t="s">
        <v>231</v>
      </c>
      <c r="DH6" s="60" t="s">
        <v>253</v>
      </c>
    </row>
    <row r="7" spans="1:112" ht="14.4">
      <c r="B7" s="263" t="s">
        <v>17</v>
      </c>
      <c r="C7" s="266" t="s">
        <v>39</v>
      </c>
      <c r="D7" s="263"/>
      <c r="E7" s="328"/>
      <c r="F7" s="279">
        <f>F8+F9+F89-F100+F111</f>
        <v>0</v>
      </c>
      <c r="G7" s="279">
        <f>SUMIF($H$5:$DC$5,"&lt;="&amp;PAL,$H7:$DC7)</f>
        <v>0</v>
      </c>
      <c r="H7" s="279">
        <f>H8+H9+H89-H100-H111</f>
        <v>0</v>
      </c>
      <c r="I7" s="279">
        <f t="shared" ref="I7:BT7" si="2">I8+I9+I89-I100-I111</f>
        <v>0</v>
      </c>
      <c r="J7" s="279">
        <f t="shared" si="2"/>
        <v>0</v>
      </c>
      <c r="K7" s="279">
        <f t="shared" si="2"/>
        <v>0</v>
      </c>
      <c r="L7" s="279">
        <f t="shared" si="2"/>
        <v>0</v>
      </c>
      <c r="M7" s="279">
        <f t="shared" si="2"/>
        <v>0</v>
      </c>
      <c r="N7" s="279">
        <f t="shared" si="2"/>
        <v>0</v>
      </c>
      <c r="O7" s="279">
        <f t="shared" si="2"/>
        <v>0</v>
      </c>
      <c r="P7" s="279">
        <f t="shared" si="2"/>
        <v>0</v>
      </c>
      <c r="Q7" s="279">
        <f t="shared" si="2"/>
        <v>0</v>
      </c>
      <c r="R7" s="279">
        <f t="shared" si="2"/>
        <v>0</v>
      </c>
      <c r="S7" s="279">
        <f t="shared" si="2"/>
        <v>0</v>
      </c>
      <c r="T7" s="279">
        <f t="shared" si="2"/>
        <v>0</v>
      </c>
      <c r="U7" s="279">
        <f t="shared" si="2"/>
        <v>0</v>
      </c>
      <c r="V7" s="279">
        <f t="shared" si="2"/>
        <v>0</v>
      </c>
      <c r="W7" s="279">
        <f t="shared" si="2"/>
        <v>0</v>
      </c>
      <c r="X7" s="279">
        <f t="shared" si="2"/>
        <v>0</v>
      </c>
      <c r="Y7" s="279">
        <f t="shared" si="2"/>
        <v>0</v>
      </c>
      <c r="Z7" s="279">
        <f t="shared" si="2"/>
        <v>0</v>
      </c>
      <c r="AA7" s="279">
        <f t="shared" si="2"/>
        <v>0</v>
      </c>
      <c r="AB7" s="279">
        <f t="shared" si="2"/>
        <v>0</v>
      </c>
      <c r="AC7" s="279">
        <f t="shared" si="2"/>
        <v>0</v>
      </c>
      <c r="AD7" s="279">
        <f t="shared" si="2"/>
        <v>0</v>
      </c>
      <c r="AE7" s="279">
        <f t="shared" si="2"/>
        <v>0</v>
      </c>
      <c r="AF7" s="279">
        <f t="shared" si="2"/>
        <v>0</v>
      </c>
      <c r="AG7" s="279">
        <f t="shared" si="2"/>
        <v>0</v>
      </c>
      <c r="AH7" s="279">
        <f t="shared" si="2"/>
        <v>0</v>
      </c>
      <c r="AI7" s="279">
        <f t="shared" si="2"/>
        <v>0</v>
      </c>
      <c r="AJ7" s="279">
        <f t="shared" si="2"/>
        <v>0</v>
      </c>
      <c r="AK7" s="279">
        <f t="shared" si="2"/>
        <v>0</v>
      </c>
      <c r="AL7" s="279">
        <f t="shared" si="2"/>
        <v>0</v>
      </c>
      <c r="AM7" s="279">
        <f t="shared" si="2"/>
        <v>0</v>
      </c>
      <c r="AN7" s="279">
        <f t="shared" si="2"/>
        <v>0</v>
      </c>
      <c r="AO7" s="279">
        <f t="shared" si="2"/>
        <v>0</v>
      </c>
      <c r="AP7" s="279">
        <f t="shared" si="2"/>
        <v>0</v>
      </c>
      <c r="AQ7" s="279">
        <f t="shared" si="2"/>
        <v>0</v>
      </c>
      <c r="AR7" s="279">
        <f t="shared" si="2"/>
        <v>0</v>
      </c>
      <c r="AS7" s="279">
        <f t="shared" si="2"/>
        <v>0</v>
      </c>
      <c r="AT7" s="279">
        <f t="shared" si="2"/>
        <v>0</v>
      </c>
      <c r="AU7" s="279">
        <f t="shared" si="2"/>
        <v>0</v>
      </c>
      <c r="AV7" s="279">
        <f t="shared" si="2"/>
        <v>0</v>
      </c>
      <c r="AW7" s="279">
        <f t="shared" si="2"/>
        <v>0</v>
      </c>
      <c r="AX7" s="279">
        <f t="shared" si="2"/>
        <v>0</v>
      </c>
      <c r="AY7" s="279">
        <f t="shared" si="2"/>
        <v>0</v>
      </c>
      <c r="AZ7" s="279">
        <f t="shared" si="2"/>
        <v>0</v>
      </c>
      <c r="BA7" s="279">
        <f t="shared" si="2"/>
        <v>0</v>
      </c>
      <c r="BB7" s="279">
        <f t="shared" si="2"/>
        <v>0</v>
      </c>
      <c r="BC7" s="279">
        <f t="shared" si="2"/>
        <v>0</v>
      </c>
      <c r="BD7" s="279">
        <f t="shared" si="2"/>
        <v>0</v>
      </c>
      <c r="BE7" s="279">
        <f t="shared" si="2"/>
        <v>0</v>
      </c>
      <c r="BF7" s="279">
        <f t="shared" si="2"/>
        <v>0</v>
      </c>
      <c r="BG7" s="279">
        <f t="shared" si="2"/>
        <v>0</v>
      </c>
      <c r="BH7" s="279">
        <f t="shared" si="2"/>
        <v>0</v>
      </c>
      <c r="BI7" s="279">
        <f t="shared" si="2"/>
        <v>0</v>
      </c>
      <c r="BJ7" s="279">
        <f t="shared" si="2"/>
        <v>0</v>
      </c>
      <c r="BK7" s="279">
        <f t="shared" si="2"/>
        <v>0</v>
      </c>
      <c r="BL7" s="279">
        <f t="shared" si="2"/>
        <v>0</v>
      </c>
      <c r="BM7" s="279">
        <f t="shared" si="2"/>
        <v>0</v>
      </c>
      <c r="BN7" s="279">
        <f t="shared" si="2"/>
        <v>0</v>
      </c>
      <c r="BO7" s="279">
        <f t="shared" si="2"/>
        <v>0</v>
      </c>
      <c r="BP7" s="279">
        <f t="shared" si="2"/>
        <v>0</v>
      </c>
      <c r="BQ7" s="279">
        <f t="shared" si="2"/>
        <v>0</v>
      </c>
      <c r="BR7" s="279">
        <f t="shared" si="2"/>
        <v>0</v>
      </c>
      <c r="BS7" s="279">
        <f t="shared" si="2"/>
        <v>0</v>
      </c>
      <c r="BT7" s="279">
        <f t="shared" si="2"/>
        <v>0</v>
      </c>
      <c r="BU7" s="279">
        <f t="shared" ref="BU7:DC7" si="3">BU8+BU9+BU89-BU100-BU111</f>
        <v>0</v>
      </c>
      <c r="BV7" s="279">
        <f t="shared" si="3"/>
        <v>0</v>
      </c>
      <c r="BW7" s="279">
        <f t="shared" si="3"/>
        <v>0</v>
      </c>
      <c r="BX7" s="279">
        <f t="shared" si="3"/>
        <v>0</v>
      </c>
      <c r="BY7" s="279">
        <f t="shared" si="3"/>
        <v>0</v>
      </c>
      <c r="BZ7" s="279">
        <f t="shared" si="3"/>
        <v>0</v>
      </c>
      <c r="CA7" s="279">
        <f t="shared" si="3"/>
        <v>0</v>
      </c>
      <c r="CB7" s="279">
        <f t="shared" si="3"/>
        <v>0</v>
      </c>
      <c r="CC7" s="279">
        <f t="shared" si="3"/>
        <v>0</v>
      </c>
      <c r="CD7" s="279">
        <f t="shared" si="3"/>
        <v>0</v>
      </c>
      <c r="CE7" s="279">
        <f t="shared" si="3"/>
        <v>0</v>
      </c>
      <c r="CF7" s="279">
        <f t="shared" si="3"/>
        <v>0</v>
      </c>
      <c r="CG7" s="279">
        <f t="shared" si="3"/>
        <v>0</v>
      </c>
      <c r="CH7" s="279">
        <f t="shared" si="3"/>
        <v>0</v>
      </c>
      <c r="CI7" s="279">
        <f t="shared" si="3"/>
        <v>0</v>
      </c>
      <c r="CJ7" s="279">
        <f t="shared" si="3"/>
        <v>0</v>
      </c>
      <c r="CK7" s="279">
        <f t="shared" si="3"/>
        <v>0</v>
      </c>
      <c r="CL7" s="279">
        <f t="shared" si="3"/>
        <v>0</v>
      </c>
      <c r="CM7" s="279">
        <f t="shared" si="3"/>
        <v>0</v>
      </c>
      <c r="CN7" s="279">
        <f t="shared" si="3"/>
        <v>0</v>
      </c>
      <c r="CO7" s="279">
        <f t="shared" si="3"/>
        <v>0</v>
      </c>
      <c r="CP7" s="279">
        <f t="shared" si="3"/>
        <v>0</v>
      </c>
      <c r="CQ7" s="279">
        <f t="shared" si="3"/>
        <v>0</v>
      </c>
      <c r="CR7" s="279">
        <f t="shared" si="3"/>
        <v>0</v>
      </c>
      <c r="CS7" s="279">
        <f t="shared" si="3"/>
        <v>0</v>
      </c>
      <c r="CT7" s="279">
        <f t="shared" si="3"/>
        <v>0</v>
      </c>
      <c r="CU7" s="279">
        <f t="shared" si="3"/>
        <v>0</v>
      </c>
      <c r="CV7" s="279">
        <f t="shared" si="3"/>
        <v>0</v>
      </c>
      <c r="CW7" s="279">
        <f t="shared" si="3"/>
        <v>0</v>
      </c>
      <c r="CX7" s="279">
        <f t="shared" si="3"/>
        <v>0</v>
      </c>
      <c r="CY7" s="279">
        <f t="shared" si="3"/>
        <v>0</v>
      </c>
      <c r="CZ7" s="279">
        <f t="shared" si="3"/>
        <v>0</v>
      </c>
      <c r="DA7" s="279">
        <f t="shared" si="3"/>
        <v>0</v>
      </c>
      <c r="DB7" s="279">
        <f t="shared" si="3"/>
        <v>0</v>
      </c>
      <c r="DC7" s="279">
        <f t="shared" si="3"/>
        <v>0</v>
      </c>
      <c r="DF7" s="71">
        <f t="shared" ref="DF7:DF11" si="4">COUNTIF($H7:$DC7,"&lt;&gt;0")</f>
        <v>0</v>
      </c>
    </row>
    <row r="8" spans="1:112" ht="14.4">
      <c r="B8" s="263" t="s">
        <v>19</v>
      </c>
      <c r="C8" s="266" t="s">
        <v>158</v>
      </c>
      <c r="D8" s="266"/>
      <c r="E8" s="329"/>
      <c r="F8" s="17">
        <f>SUM(F20,F31,F42,F54,F65,F76,F87)</f>
        <v>0</v>
      </c>
      <c r="G8" s="279">
        <f>SUMIF($H$5:$DC$5,"&lt;="&amp;PAL,$H8:$DC8)</f>
        <v>0</v>
      </c>
      <c r="H8" s="17">
        <f>SUM(H20,H31,H42,H54,H65,H76,H87)</f>
        <v>0</v>
      </c>
      <c r="I8" s="17">
        <f t="shared" ref="I8:BT8" si="5">SUM(I20,I31,I42,I54,I65,I76,I87)</f>
        <v>0</v>
      </c>
      <c r="J8" s="17">
        <f t="shared" si="5"/>
        <v>0</v>
      </c>
      <c r="K8" s="17">
        <f t="shared" si="5"/>
        <v>0</v>
      </c>
      <c r="L8" s="17">
        <f t="shared" si="5"/>
        <v>0</v>
      </c>
      <c r="M8" s="17">
        <f t="shared" si="5"/>
        <v>0</v>
      </c>
      <c r="N8" s="17">
        <f t="shared" si="5"/>
        <v>0</v>
      </c>
      <c r="O8" s="17">
        <f t="shared" si="5"/>
        <v>0</v>
      </c>
      <c r="P8" s="17">
        <f t="shared" si="5"/>
        <v>0</v>
      </c>
      <c r="Q8" s="17">
        <f t="shared" si="5"/>
        <v>0</v>
      </c>
      <c r="R8" s="17">
        <f t="shared" si="5"/>
        <v>0</v>
      </c>
      <c r="S8" s="17">
        <f t="shared" si="5"/>
        <v>0</v>
      </c>
      <c r="T8" s="17">
        <f t="shared" si="5"/>
        <v>0</v>
      </c>
      <c r="U8" s="17">
        <f t="shared" si="5"/>
        <v>0</v>
      </c>
      <c r="V8" s="17">
        <f t="shared" si="5"/>
        <v>0</v>
      </c>
      <c r="W8" s="17">
        <f t="shared" si="5"/>
        <v>0</v>
      </c>
      <c r="X8" s="17">
        <f t="shared" si="5"/>
        <v>0</v>
      </c>
      <c r="Y8" s="17">
        <f t="shared" si="5"/>
        <v>0</v>
      </c>
      <c r="Z8" s="17">
        <f t="shared" si="5"/>
        <v>0</v>
      </c>
      <c r="AA8" s="17">
        <f t="shared" si="5"/>
        <v>0</v>
      </c>
      <c r="AB8" s="17">
        <f t="shared" si="5"/>
        <v>0</v>
      </c>
      <c r="AC8" s="17">
        <f t="shared" si="5"/>
        <v>0</v>
      </c>
      <c r="AD8" s="17">
        <f t="shared" si="5"/>
        <v>0</v>
      </c>
      <c r="AE8" s="17">
        <f t="shared" si="5"/>
        <v>0</v>
      </c>
      <c r="AF8" s="17">
        <f t="shared" si="5"/>
        <v>0</v>
      </c>
      <c r="AG8" s="17">
        <f t="shared" si="5"/>
        <v>0</v>
      </c>
      <c r="AH8" s="17">
        <f t="shared" si="5"/>
        <v>0</v>
      </c>
      <c r="AI8" s="17">
        <f t="shared" si="5"/>
        <v>0</v>
      </c>
      <c r="AJ8" s="17">
        <f t="shared" si="5"/>
        <v>0</v>
      </c>
      <c r="AK8" s="17">
        <f t="shared" si="5"/>
        <v>0</v>
      </c>
      <c r="AL8" s="17">
        <f t="shared" si="5"/>
        <v>0</v>
      </c>
      <c r="AM8" s="17">
        <f t="shared" si="5"/>
        <v>0</v>
      </c>
      <c r="AN8" s="17">
        <f t="shared" si="5"/>
        <v>0</v>
      </c>
      <c r="AO8" s="17">
        <f t="shared" si="5"/>
        <v>0</v>
      </c>
      <c r="AP8" s="17">
        <f t="shared" si="5"/>
        <v>0</v>
      </c>
      <c r="AQ8" s="17">
        <f t="shared" si="5"/>
        <v>0</v>
      </c>
      <c r="AR8" s="17">
        <f t="shared" si="5"/>
        <v>0</v>
      </c>
      <c r="AS8" s="17">
        <f t="shared" si="5"/>
        <v>0</v>
      </c>
      <c r="AT8" s="17">
        <f t="shared" si="5"/>
        <v>0</v>
      </c>
      <c r="AU8" s="17">
        <f t="shared" si="5"/>
        <v>0</v>
      </c>
      <c r="AV8" s="17">
        <f t="shared" si="5"/>
        <v>0</v>
      </c>
      <c r="AW8" s="17">
        <f t="shared" si="5"/>
        <v>0</v>
      </c>
      <c r="AX8" s="17">
        <f t="shared" si="5"/>
        <v>0</v>
      </c>
      <c r="AY8" s="17">
        <f t="shared" si="5"/>
        <v>0</v>
      </c>
      <c r="AZ8" s="17">
        <f t="shared" si="5"/>
        <v>0</v>
      </c>
      <c r="BA8" s="17">
        <f t="shared" si="5"/>
        <v>0</v>
      </c>
      <c r="BB8" s="17">
        <f t="shared" si="5"/>
        <v>0</v>
      </c>
      <c r="BC8" s="17">
        <f t="shared" si="5"/>
        <v>0</v>
      </c>
      <c r="BD8" s="17">
        <f t="shared" si="5"/>
        <v>0</v>
      </c>
      <c r="BE8" s="17">
        <f t="shared" si="5"/>
        <v>0</v>
      </c>
      <c r="BF8" s="17">
        <f t="shared" si="5"/>
        <v>0</v>
      </c>
      <c r="BG8" s="17">
        <f t="shared" si="5"/>
        <v>0</v>
      </c>
      <c r="BH8" s="17">
        <f t="shared" si="5"/>
        <v>0</v>
      </c>
      <c r="BI8" s="17">
        <f t="shared" si="5"/>
        <v>0</v>
      </c>
      <c r="BJ8" s="17">
        <f t="shared" si="5"/>
        <v>0</v>
      </c>
      <c r="BK8" s="17">
        <f t="shared" si="5"/>
        <v>0</v>
      </c>
      <c r="BL8" s="17">
        <f t="shared" si="5"/>
        <v>0</v>
      </c>
      <c r="BM8" s="17">
        <f t="shared" si="5"/>
        <v>0</v>
      </c>
      <c r="BN8" s="17">
        <f t="shared" si="5"/>
        <v>0</v>
      </c>
      <c r="BO8" s="17">
        <f t="shared" si="5"/>
        <v>0</v>
      </c>
      <c r="BP8" s="17">
        <f t="shared" si="5"/>
        <v>0</v>
      </c>
      <c r="BQ8" s="17">
        <f t="shared" si="5"/>
        <v>0</v>
      </c>
      <c r="BR8" s="17">
        <f t="shared" si="5"/>
        <v>0</v>
      </c>
      <c r="BS8" s="17">
        <f t="shared" si="5"/>
        <v>0</v>
      </c>
      <c r="BT8" s="17">
        <f t="shared" si="5"/>
        <v>0</v>
      </c>
      <c r="BU8" s="17">
        <f t="shared" ref="BU8:DC8" si="6">SUM(BU20,BU31,BU42,BU54,BU65,BU76,BU87)</f>
        <v>0</v>
      </c>
      <c r="BV8" s="17">
        <f t="shared" si="6"/>
        <v>0</v>
      </c>
      <c r="BW8" s="17">
        <f t="shared" si="6"/>
        <v>0</v>
      </c>
      <c r="BX8" s="17">
        <f t="shared" si="6"/>
        <v>0</v>
      </c>
      <c r="BY8" s="17">
        <f t="shared" si="6"/>
        <v>0</v>
      </c>
      <c r="BZ8" s="17">
        <f t="shared" si="6"/>
        <v>0</v>
      </c>
      <c r="CA8" s="17">
        <f t="shared" si="6"/>
        <v>0</v>
      </c>
      <c r="CB8" s="17">
        <f t="shared" si="6"/>
        <v>0</v>
      </c>
      <c r="CC8" s="17">
        <f t="shared" si="6"/>
        <v>0</v>
      </c>
      <c r="CD8" s="17">
        <f t="shared" si="6"/>
        <v>0</v>
      </c>
      <c r="CE8" s="17">
        <f t="shared" si="6"/>
        <v>0</v>
      </c>
      <c r="CF8" s="17">
        <f t="shared" si="6"/>
        <v>0</v>
      </c>
      <c r="CG8" s="17">
        <f t="shared" si="6"/>
        <v>0</v>
      </c>
      <c r="CH8" s="17">
        <f t="shared" si="6"/>
        <v>0</v>
      </c>
      <c r="CI8" s="17">
        <f t="shared" si="6"/>
        <v>0</v>
      </c>
      <c r="CJ8" s="17">
        <f t="shared" si="6"/>
        <v>0</v>
      </c>
      <c r="CK8" s="17">
        <f t="shared" si="6"/>
        <v>0</v>
      </c>
      <c r="CL8" s="17">
        <f t="shared" si="6"/>
        <v>0</v>
      </c>
      <c r="CM8" s="17">
        <f t="shared" si="6"/>
        <v>0</v>
      </c>
      <c r="CN8" s="17">
        <f t="shared" si="6"/>
        <v>0</v>
      </c>
      <c r="CO8" s="17">
        <f t="shared" si="6"/>
        <v>0</v>
      </c>
      <c r="CP8" s="17">
        <f t="shared" si="6"/>
        <v>0</v>
      </c>
      <c r="CQ8" s="17">
        <f t="shared" si="6"/>
        <v>0</v>
      </c>
      <c r="CR8" s="17">
        <f t="shared" si="6"/>
        <v>0</v>
      </c>
      <c r="CS8" s="17">
        <f t="shared" si="6"/>
        <v>0</v>
      </c>
      <c r="CT8" s="17">
        <f t="shared" si="6"/>
        <v>0</v>
      </c>
      <c r="CU8" s="17">
        <f t="shared" si="6"/>
        <v>0</v>
      </c>
      <c r="CV8" s="17">
        <f t="shared" si="6"/>
        <v>0</v>
      </c>
      <c r="CW8" s="17">
        <f t="shared" si="6"/>
        <v>0</v>
      </c>
      <c r="CX8" s="17">
        <f t="shared" si="6"/>
        <v>0</v>
      </c>
      <c r="CY8" s="17">
        <f t="shared" si="6"/>
        <v>0</v>
      </c>
      <c r="CZ8" s="17">
        <f t="shared" si="6"/>
        <v>0</v>
      </c>
      <c r="DA8" s="17">
        <f t="shared" si="6"/>
        <v>0</v>
      </c>
      <c r="DB8" s="17">
        <f t="shared" si="6"/>
        <v>0</v>
      </c>
      <c r="DC8" s="17">
        <f t="shared" si="6"/>
        <v>0</v>
      </c>
      <c r="DF8" s="71">
        <f t="shared" si="4"/>
        <v>0</v>
      </c>
    </row>
    <row r="9" spans="1:112" ht="14.4">
      <c r="B9" s="54" t="s">
        <v>20</v>
      </c>
      <c r="C9" s="252" t="s">
        <v>4</v>
      </c>
      <c r="D9" s="13"/>
      <c r="E9" s="330"/>
      <c r="F9" s="61">
        <f>F10+F44+F78-F8</f>
        <v>0</v>
      </c>
      <c r="G9" s="279">
        <f>SUMIF($H$5:$DC$5,"&lt;="&amp;PAL,$H9:$DC9)</f>
        <v>0</v>
      </c>
      <c r="H9" s="14">
        <f t="shared" ref="H9:AM9" si="7">H10+H44+H78-H8</f>
        <v>0</v>
      </c>
      <c r="I9" s="14">
        <f t="shared" si="7"/>
        <v>0</v>
      </c>
      <c r="J9" s="14">
        <f t="shared" si="7"/>
        <v>0</v>
      </c>
      <c r="K9" s="14">
        <f t="shared" si="7"/>
        <v>0</v>
      </c>
      <c r="L9" s="14">
        <f t="shared" si="7"/>
        <v>0</v>
      </c>
      <c r="M9" s="14">
        <f t="shared" si="7"/>
        <v>0</v>
      </c>
      <c r="N9" s="14">
        <f t="shared" si="7"/>
        <v>0</v>
      </c>
      <c r="O9" s="14">
        <f t="shared" si="7"/>
        <v>0</v>
      </c>
      <c r="P9" s="14">
        <f t="shared" si="7"/>
        <v>0</v>
      </c>
      <c r="Q9" s="14">
        <f t="shared" si="7"/>
        <v>0</v>
      </c>
      <c r="R9" s="14">
        <f t="shared" si="7"/>
        <v>0</v>
      </c>
      <c r="S9" s="14">
        <f t="shared" si="7"/>
        <v>0</v>
      </c>
      <c r="T9" s="14">
        <f t="shared" si="7"/>
        <v>0</v>
      </c>
      <c r="U9" s="14">
        <f t="shared" si="7"/>
        <v>0</v>
      </c>
      <c r="V9" s="14">
        <f t="shared" si="7"/>
        <v>0</v>
      </c>
      <c r="W9" s="14">
        <f t="shared" si="7"/>
        <v>0</v>
      </c>
      <c r="X9" s="14">
        <f t="shared" si="7"/>
        <v>0</v>
      </c>
      <c r="Y9" s="14">
        <f t="shared" si="7"/>
        <v>0</v>
      </c>
      <c r="Z9" s="14">
        <f t="shared" si="7"/>
        <v>0</v>
      </c>
      <c r="AA9" s="14">
        <f t="shared" si="7"/>
        <v>0</v>
      </c>
      <c r="AB9" s="14">
        <f t="shared" si="7"/>
        <v>0</v>
      </c>
      <c r="AC9" s="14">
        <f t="shared" si="7"/>
        <v>0</v>
      </c>
      <c r="AD9" s="14">
        <f t="shared" si="7"/>
        <v>0</v>
      </c>
      <c r="AE9" s="14">
        <f t="shared" si="7"/>
        <v>0</v>
      </c>
      <c r="AF9" s="14">
        <f t="shared" si="7"/>
        <v>0</v>
      </c>
      <c r="AG9" s="14">
        <f t="shared" si="7"/>
        <v>0</v>
      </c>
      <c r="AH9" s="14">
        <f t="shared" si="7"/>
        <v>0</v>
      </c>
      <c r="AI9" s="14">
        <f t="shared" si="7"/>
        <v>0</v>
      </c>
      <c r="AJ9" s="14">
        <f t="shared" si="7"/>
        <v>0</v>
      </c>
      <c r="AK9" s="14">
        <f t="shared" si="7"/>
        <v>0</v>
      </c>
      <c r="AL9" s="14">
        <f t="shared" si="7"/>
        <v>0</v>
      </c>
      <c r="AM9" s="14">
        <f t="shared" si="7"/>
        <v>0</v>
      </c>
      <c r="AN9" s="14">
        <f t="shared" ref="AN9:BS9" si="8">AN10+AN44+AN78-AN8</f>
        <v>0</v>
      </c>
      <c r="AO9" s="14">
        <f t="shared" si="8"/>
        <v>0</v>
      </c>
      <c r="AP9" s="14">
        <f t="shared" si="8"/>
        <v>0</v>
      </c>
      <c r="AQ9" s="14">
        <f t="shared" si="8"/>
        <v>0</v>
      </c>
      <c r="AR9" s="14">
        <f t="shared" si="8"/>
        <v>0</v>
      </c>
      <c r="AS9" s="14">
        <f t="shared" si="8"/>
        <v>0</v>
      </c>
      <c r="AT9" s="14">
        <f t="shared" si="8"/>
        <v>0</v>
      </c>
      <c r="AU9" s="14">
        <f t="shared" si="8"/>
        <v>0</v>
      </c>
      <c r="AV9" s="14">
        <f t="shared" si="8"/>
        <v>0</v>
      </c>
      <c r="AW9" s="14">
        <f t="shared" si="8"/>
        <v>0</v>
      </c>
      <c r="AX9" s="14">
        <f t="shared" si="8"/>
        <v>0</v>
      </c>
      <c r="AY9" s="14">
        <f t="shared" si="8"/>
        <v>0</v>
      </c>
      <c r="AZ9" s="14">
        <f t="shared" si="8"/>
        <v>0</v>
      </c>
      <c r="BA9" s="14">
        <f t="shared" si="8"/>
        <v>0</v>
      </c>
      <c r="BB9" s="14">
        <f t="shared" si="8"/>
        <v>0</v>
      </c>
      <c r="BC9" s="14">
        <f t="shared" si="8"/>
        <v>0</v>
      </c>
      <c r="BD9" s="14">
        <f t="shared" si="8"/>
        <v>0</v>
      </c>
      <c r="BE9" s="14">
        <f t="shared" si="8"/>
        <v>0</v>
      </c>
      <c r="BF9" s="14">
        <f t="shared" si="8"/>
        <v>0</v>
      </c>
      <c r="BG9" s="14">
        <f t="shared" si="8"/>
        <v>0</v>
      </c>
      <c r="BH9" s="14">
        <f t="shared" si="8"/>
        <v>0</v>
      </c>
      <c r="BI9" s="14">
        <f t="shared" si="8"/>
        <v>0</v>
      </c>
      <c r="BJ9" s="14">
        <f t="shared" si="8"/>
        <v>0</v>
      </c>
      <c r="BK9" s="14">
        <f t="shared" si="8"/>
        <v>0</v>
      </c>
      <c r="BL9" s="14">
        <f t="shared" si="8"/>
        <v>0</v>
      </c>
      <c r="BM9" s="14">
        <f t="shared" si="8"/>
        <v>0</v>
      </c>
      <c r="BN9" s="14">
        <f t="shared" si="8"/>
        <v>0</v>
      </c>
      <c r="BO9" s="14">
        <f t="shared" si="8"/>
        <v>0</v>
      </c>
      <c r="BP9" s="14">
        <f t="shared" si="8"/>
        <v>0</v>
      </c>
      <c r="BQ9" s="14">
        <f t="shared" si="8"/>
        <v>0</v>
      </c>
      <c r="BR9" s="14">
        <f t="shared" si="8"/>
        <v>0</v>
      </c>
      <c r="BS9" s="14">
        <f t="shared" si="8"/>
        <v>0</v>
      </c>
      <c r="BT9" s="14">
        <f t="shared" ref="BT9:CY9" si="9">BT10+BT44+BT78-BT8</f>
        <v>0</v>
      </c>
      <c r="BU9" s="14">
        <f t="shared" si="9"/>
        <v>0</v>
      </c>
      <c r="BV9" s="14">
        <f t="shared" si="9"/>
        <v>0</v>
      </c>
      <c r="BW9" s="14">
        <f t="shared" si="9"/>
        <v>0</v>
      </c>
      <c r="BX9" s="14">
        <f t="shared" si="9"/>
        <v>0</v>
      </c>
      <c r="BY9" s="14">
        <f t="shared" si="9"/>
        <v>0</v>
      </c>
      <c r="BZ9" s="14">
        <f t="shared" si="9"/>
        <v>0</v>
      </c>
      <c r="CA9" s="14">
        <f t="shared" si="9"/>
        <v>0</v>
      </c>
      <c r="CB9" s="14">
        <f t="shared" si="9"/>
        <v>0</v>
      </c>
      <c r="CC9" s="14">
        <f t="shared" si="9"/>
        <v>0</v>
      </c>
      <c r="CD9" s="14">
        <f t="shared" si="9"/>
        <v>0</v>
      </c>
      <c r="CE9" s="14">
        <f t="shared" si="9"/>
        <v>0</v>
      </c>
      <c r="CF9" s="14">
        <f t="shared" si="9"/>
        <v>0</v>
      </c>
      <c r="CG9" s="14">
        <f t="shared" si="9"/>
        <v>0</v>
      </c>
      <c r="CH9" s="14">
        <f t="shared" si="9"/>
        <v>0</v>
      </c>
      <c r="CI9" s="14">
        <f t="shared" si="9"/>
        <v>0</v>
      </c>
      <c r="CJ9" s="14">
        <f t="shared" si="9"/>
        <v>0</v>
      </c>
      <c r="CK9" s="14">
        <f t="shared" si="9"/>
        <v>0</v>
      </c>
      <c r="CL9" s="14">
        <f t="shared" si="9"/>
        <v>0</v>
      </c>
      <c r="CM9" s="14">
        <f t="shared" si="9"/>
        <v>0</v>
      </c>
      <c r="CN9" s="14">
        <f t="shared" si="9"/>
        <v>0</v>
      </c>
      <c r="CO9" s="14">
        <f t="shared" si="9"/>
        <v>0</v>
      </c>
      <c r="CP9" s="14">
        <f t="shared" si="9"/>
        <v>0</v>
      </c>
      <c r="CQ9" s="14">
        <f t="shared" si="9"/>
        <v>0</v>
      </c>
      <c r="CR9" s="14">
        <f t="shared" si="9"/>
        <v>0</v>
      </c>
      <c r="CS9" s="14">
        <f t="shared" si="9"/>
        <v>0</v>
      </c>
      <c r="CT9" s="14">
        <f t="shared" si="9"/>
        <v>0</v>
      </c>
      <c r="CU9" s="14">
        <f t="shared" si="9"/>
        <v>0</v>
      </c>
      <c r="CV9" s="14">
        <f t="shared" si="9"/>
        <v>0</v>
      </c>
      <c r="CW9" s="14">
        <f t="shared" si="9"/>
        <v>0</v>
      </c>
      <c r="CX9" s="14">
        <f t="shared" si="9"/>
        <v>0</v>
      </c>
      <c r="CY9" s="14">
        <f t="shared" si="9"/>
        <v>0</v>
      </c>
      <c r="CZ9" s="14">
        <f t="shared" ref="CZ9:DC9" si="10">CZ10+CZ44+CZ78-CZ8</f>
        <v>0</v>
      </c>
      <c r="DA9" s="14">
        <f t="shared" si="10"/>
        <v>0</v>
      </c>
      <c r="DB9" s="14">
        <f t="shared" si="10"/>
        <v>0</v>
      </c>
      <c r="DC9" s="14">
        <f t="shared" si="10"/>
        <v>0</v>
      </c>
      <c r="DF9" s="71">
        <f t="shared" si="4"/>
        <v>0</v>
      </c>
    </row>
    <row r="10" spans="1:112" s="261" customFormat="1" ht="14.4">
      <c r="A10" s="304"/>
      <c r="B10" s="55" t="s">
        <v>21</v>
      </c>
      <c r="C10" s="253" t="s">
        <v>431</v>
      </c>
      <c r="D10" s="8"/>
      <c r="E10" s="331"/>
      <c r="F10" s="17">
        <f>F11+F22+F33</f>
        <v>0</v>
      </c>
      <c r="G10" s="279">
        <f>SUMIF($H$5:$DC$5,"&lt;="&amp;PAL,$H10:$DC10)</f>
        <v>0</v>
      </c>
      <c r="H10" s="17">
        <f>H11+H22+H33</f>
        <v>0</v>
      </c>
      <c r="I10" s="17">
        <f t="shared" ref="I10:BT10" si="11">I11+I22+I33</f>
        <v>0</v>
      </c>
      <c r="J10" s="17">
        <f t="shared" si="11"/>
        <v>0</v>
      </c>
      <c r="K10" s="17">
        <f t="shared" si="11"/>
        <v>0</v>
      </c>
      <c r="L10" s="17">
        <f t="shared" si="11"/>
        <v>0</v>
      </c>
      <c r="M10" s="17">
        <f t="shared" si="11"/>
        <v>0</v>
      </c>
      <c r="N10" s="17">
        <f t="shared" si="11"/>
        <v>0</v>
      </c>
      <c r="O10" s="17">
        <f t="shared" si="11"/>
        <v>0</v>
      </c>
      <c r="P10" s="17">
        <f t="shared" si="11"/>
        <v>0</v>
      </c>
      <c r="Q10" s="17">
        <f t="shared" si="11"/>
        <v>0</v>
      </c>
      <c r="R10" s="17">
        <f t="shared" si="11"/>
        <v>0</v>
      </c>
      <c r="S10" s="17">
        <f t="shared" si="11"/>
        <v>0</v>
      </c>
      <c r="T10" s="17">
        <f t="shared" si="11"/>
        <v>0</v>
      </c>
      <c r="U10" s="17">
        <f t="shared" si="11"/>
        <v>0</v>
      </c>
      <c r="V10" s="17">
        <f t="shared" si="11"/>
        <v>0</v>
      </c>
      <c r="W10" s="17">
        <f t="shared" si="11"/>
        <v>0</v>
      </c>
      <c r="X10" s="17">
        <f t="shared" si="11"/>
        <v>0</v>
      </c>
      <c r="Y10" s="17">
        <f t="shared" si="11"/>
        <v>0</v>
      </c>
      <c r="Z10" s="17">
        <f t="shared" si="11"/>
        <v>0</v>
      </c>
      <c r="AA10" s="17">
        <f t="shared" si="11"/>
        <v>0</v>
      </c>
      <c r="AB10" s="17">
        <f t="shared" si="11"/>
        <v>0</v>
      </c>
      <c r="AC10" s="17">
        <f t="shared" si="11"/>
        <v>0</v>
      </c>
      <c r="AD10" s="17">
        <f t="shared" si="11"/>
        <v>0</v>
      </c>
      <c r="AE10" s="17">
        <f t="shared" si="11"/>
        <v>0</v>
      </c>
      <c r="AF10" s="17">
        <f t="shared" si="11"/>
        <v>0</v>
      </c>
      <c r="AG10" s="17">
        <f t="shared" si="11"/>
        <v>0</v>
      </c>
      <c r="AH10" s="17">
        <f t="shared" si="11"/>
        <v>0</v>
      </c>
      <c r="AI10" s="17">
        <f t="shared" si="11"/>
        <v>0</v>
      </c>
      <c r="AJ10" s="17">
        <f t="shared" si="11"/>
        <v>0</v>
      </c>
      <c r="AK10" s="17">
        <f t="shared" si="11"/>
        <v>0</v>
      </c>
      <c r="AL10" s="17">
        <f t="shared" si="11"/>
        <v>0</v>
      </c>
      <c r="AM10" s="17">
        <f t="shared" si="11"/>
        <v>0</v>
      </c>
      <c r="AN10" s="17">
        <f t="shared" si="11"/>
        <v>0</v>
      </c>
      <c r="AO10" s="17">
        <f t="shared" si="11"/>
        <v>0</v>
      </c>
      <c r="AP10" s="17">
        <f t="shared" si="11"/>
        <v>0</v>
      </c>
      <c r="AQ10" s="17">
        <f t="shared" si="11"/>
        <v>0</v>
      </c>
      <c r="AR10" s="17">
        <f t="shared" si="11"/>
        <v>0</v>
      </c>
      <c r="AS10" s="17">
        <f t="shared" si="11"/>
        <v>0</v>
      </c>
      <c r="AT10" s="17">
        <f t="shared" si="11"/>
        <v>0</v>
      </c>
      <c r="AU10" s="17">
        <f t="shared" si="11"/>
        <v>0</v>
      </c>
      <c r="AV10" s="17">
        <f t="shared" si="11"/>
        <v>0</v>
      </c>
      <c r="AW10" s="17">
        <f t="shared" si="11"/>
        <v>0</v>
      </c>
      <c r="AX10" s="17">
        <f t="shared" si="11"/>
        <v>0</v>
      </c>
      <c r="AY10" s="17">
        <f t="shared" si="11"/>
        <v>0</v>
      </c>
      <c r="AZ10" s="17">
        <f t="shared" si="11"/>
        <v>0</v>
      </c>
      <c r="BA10" s="17">
        <f t="shared" si="11"/>
        <v>0</v>
      </c>
      <c r="BB10" s="17">
        <f t="shared" si="11"/>
        <v>0</v>
      </c>
      <c r="BC10" s="17">
        <f t="shared" si="11"/>
        <v>0</v>
      </c>
      <c r="BD10" s="17">
        <f t="shared" si="11"/>
        <v>0</v>
      </c>
      <c r="BE10" s="17">
        <f t="shared" si="11"/>
        <v>0</v>
      </c>
      <c r="BF10" s="17">
        <f t="shared" si="11"/>
        <v>0</v>
      </c>
      <c r="BG10" s="17">
        <f t="shared" si="11"/>
        <v>0</v>
      </c>
      <c r="BH10" s="17">
        <f t="shared" si="11"/>
        <v>0</v>
      </c>
      <c r="BI10" s="17">
        <f t="shared" si="11"/>
        <v>0</v>
      </c>
      <c r="BJ10" s="17">
        <f t="shared" si="11"/>
        <v>0</v>
      </c>
      <c r="BK10" s="17">
        <f t="shared" si="11"/>
        <v>0</v>
      </c>
      <c r="BL10" s="17">
        <f t="shared" si="11"/>
        <v>0</v>
      </c>
      <c r="BM10" s="17">
        <f t="shared" si="11"/>
        <v>0</v>
      </c>
      <c r="BN10" s="17">
        <f t="shared" si="11"/>
        <v>0</v>
      </c>
      <c r="BO10" s="17">
        <f t="shared" si="11"/>
        <v>0</v>
      </c>
      <c r="BP10" s="17">
        <f t="shared" si="11"/>
        <v>0</v>
      </c>
      <c r="BQ10" s="17">
        <f t="shared" si="11"/>
        <v>0</v>
      </c>
      <c r="BR10" s="17">
        <f t="shared" si="11"/>
        <v>0</v>
      </c>
      <c r="BS10" s="17">
        <f t="shared" si="11"/>
        <v>0</v>
      </c>
      <c r="BT10" s="17">
        <f t="shared" si="11"/>
        <v>0</v>
      </c>
      <c r="BU10" s="17">
        <f t="shared" ref="BU10:DC10" si="12">BU11+BU22+BU33</f>
        <v>0</v>
      </c>
      <c r="BV10" s="17">
        <f t="shared" si="12"/>
        <v>0</v>
      </c>
      <c r="BW10" s="17">
        <f t="shared" si="12"/>
        <v>0</v>
      </c>
      <c r="BX10" s="17">
        <f t="shared" si="12"/>
        <v>0</v>
      </c>
      <c r="BY10" s="17">
        <f t="shared" si="12"/>
        <v>0</v>
      </c>
      <c r="BZ10" s="17">
        <f t="shared" si="12"/>
        <v>0</v>
      </c>
      <c r="CA10" s="17">
        <f t="shared" si="12"/>
        <v>0</v>
      </c>
      <c r="CB10" s="17">
        <f t="shared" si="12"/>
        <v>0</v>
      </c>
      <c r="CC10" s="17">
        <f t="shared" si="12"/>
        <v>0</v>
      </c>
      <c r="CD10" s="17">
        <f t="shared" si="12"/>
        <v>0</v>
      </c>
      <c r="CE10" s="17">
        <f t="shared" si="12"/>
        <v>0</v>
      </c>
      <c r="CF10" s="17">
        <f t="shared" si="12"/>
        <v>0</v>
      </c>
      <c r="CG10" s="17">
        <f t="shared" si="12"/>
        <v>0</v>
      </c>
      <c r="CH10" s="17">
        <f t="shared" si="12"/>
        <v>0</v>
      </c>
      <c r="CI10" s="17">
        <f t="shared" si="12"/>
        <v>0</v>
      </c>
      <c r="CJ10" s="17">
        <f t="shared" si="12"/>
        <v>0</v>
      </c>
      <c r="CK10" s="17">
        <f t="shared" si="12"/>
        <v>0</v>
      </c>
      <c r="CL10" s="17">
        <f t="shared" si="12"/>
        <v>0</v>
      </c>
      <c r="CM10" s="17">
        <f t="shared" si="12"/>
        <v>0</v>
      </c>
      <c r="CN10" s="17">
        <f t="shared" si="12"/>
        <v>0</v>
      </c>
      <c r="CO10" s="17">
        <f t="shared" si="12"/>
        <v>0</v>
      </c>
      <c r="CP10" s="17">
        <f t="shared" si="12"/>
        <v>0</v>
      </c>
      <c r="CQ10" s="17">
        <f t="shared" si="12"/>
        <v>0</v>
      </c>
      <c r="CR10" s="17">
        <f t="shared" si="12"/>
        <v>0</v>
      </c>
      <c r="CS10" s="17">
        <f t="shared" si="12"/>
        <v>0</v>
      </c>
      <c r="CT10" s="17">
        <f t="shared" si="12"/>
        <v>0</v>
      </c>
      <c r="CU10" s="17">
        <f t="shared" si="12"/>
        <v>0</v>
      </c>
      <c r="CV10" s="17">
        <f t="shared" si="12"/>
        <v>0</v>
      </c>
      <c r="CW10" s="17">
        <f t="shared" si="12"/>
        <v>0</v>
      </c>
      <c r="CX10" s="17">
        <f t="shared" si="12"/>
        <v>0</v>
      </c>
      <c r="CY10" s="17">
        <f t="shared" si="12"/>
        <v>0</v>
      </c>
      <c r="CZ10" s="17">
        <f t="shared" si="12"/>
        <v>0</v>
      </c>
      <c r="DA10" s="17">
        <f t="shared" si="12"/>
        <v>0</v>
      </c>
      <c r="DB10" s="17">
        <f t="shared" si="12"/>
        <v>0</v>
      </c>
      <c r="DC10" s="17">
        <f t="shared" si="12"/>
        <v>0</v>
      </c>
      <c r="DE10" s="71"/>
      <c r="DF10" s="71">
        <f t="shared" si="4"/>
        <v>0</v>
      </c>
    </row>
    <row r="11" spans="1:112" s="261" customFormat="1" ht="14.4">
      <c r="A11" s="304"/>
      <c r="B11" s="262" t="s">
        <v>153</v>
      </c>
      <c r="C11" s="268" t="s">
        <v>432</v>
      </c>
      <c r="D11" s="8"/>
      <c r="E11" s="331"/>
      <c r="F11" s="17">
        <f>SUM(F12:F19)+F20</f>
        <v>0</v>
      </c>
      <c r="G11" s="279">
        <f>SUMIF($H$5:$DC$5,"&lt;="&amp;PAL,$H11:$DC11)</f>
        <v>0</v>
      </c>
      <c r="H11" s="17">
        <f>SUM(H12:H19)+H20</f>
        <v>0</v>
      </c>
      <c r="I11" s="17">
        <f t="shared" ref="I11:BT11" si="13">SUM(I12:I19)+I20</f>
        <v>0</v>
      </c>
      <c r="J11" s="17">
        <f t="shared" si="13"/>
        <v>0</v>
      </c>
      <c r="K11" s="17">
        <f t="shared" si="13"/>
        <v>0</v>
      </c>
      <c r="L11" s="17">
        <f t="shared" si="13"/>
        <v>0</v>
      </c>
      <c r="M11" s="17">
        <f t="shared" si="13"/>
        <v>0</v>
      </c>
      <c r="N11" s="17">
        <f t="shared" si="13"/>
        <v>0</v>
      </c>
      <c r="O11" s="17">
        <f t="shared" si="13"/>
        <v>0</v>
      </c>
      <c r="P11" s="17">
        <f t="shared" si="13"/>
        <v>0</v>
      </c>
      <c r="Q11" s="17">
        <f t="shared" si="13"/>
        <v>0</v>
      </c>
      <c r="R11" s="17">
        <f t="shared" si="13"/>
        <v>0</v>
      </c>
      <c r="S11" s="17">
        <f t="shared" si="13"/>
        <v>0</v>
      </c>
      <c r="T11" s="17">
        <f t="shared" si="13"/>
        <v>0</v>
      </c>
      <c r="U11" s="17">
        <f t="shared" si="13"/>
        <v>0</v>
      </c>
      <c r="V11" s="17">
        <f t="shared" si="13"/>
        <v>0</v>
      </c>
      <c r="W11" s="17">
        <f t="shared" si="13"/>
        <v>0</v>
      </c>
      <c r="X11" s="17">
        <f t="shared" si="13"/>
        <v>0</v>
      </c>
      <c r="Y11" s="17">
        <f t="shared" si="13"/>
        <v>0</v>
      </c>
      <c r="Z11" s="17">
        <f t="shared" si="13"/>
        <v>0</v>
      </c>
      <c r="AA11" s="17">
        <f t="shared" si="13"/>
        <v>0</v>
      </c>
      <c r="AB11" s="17">
        <f t="shared" si="13"/>
        <v>0</v>
      </c>
      <c r="AC11" s="17">
        <f t="shared" si="13"/>
        <v>0</v>
      </c>
      <c r="AD11" s="17">
        <f t="shared" si="13"/>
        <v>0</v>
      </c>
      <c r="AE11" s="17">
        <f t="shared" si="13"/>
        <v>0</v>
      </c>
      <c r="AF11" s="17">
        <f t="shared" si="13"/>
        <v>0</v>
      </c>
      <c r="AG11" s="17">
        <f t="shared" si="13"/>
        <v>0</v>
      </c>
      <c r="AH11" s="17">
        <f t="shared" si="13"/>
        <v>0</v>
      </c>
      <c r="AI11" s="17">
        <f t="shared" si="13"/>
        <v>0</v>
      </c>
      <c r="AJ11" s="17">
        <f t="shared" si="13"/>
        <v>0</v>
      </c>
      <c r="AK11" s="17">
        <f t="shared" si="13"/>
        <v>0</v>
      </c>
      <c r="AL11" s="17">
        <f t="shared" si="13"/>
        <v>0</v>
      </c>
      <c r="AM11" s="17">
        <f t="shared" si="13"/>
        <v>0</v>
      </c>
      <c r="AN11" s="17">
        <f t="shared" si="13"/>
        <v>0</v>
      </c>
      <c r="AO11" s="17">
        <f t="shared" si="13"/>
        <v>0</v>
      </c>
      <c r="AP11" s="17">
        <f t="shared" si="13"/>
        <v>0</v>
      </c>
      <c r="AQ11" s="17">
        <f t="shared" si="13"/>
        <v>0</v>
      </c>
      <c r="AR11" s="17">
        <f t="shared" si="13"/>
        <v>0</v>
      </c>
      <c r="AS11" s="17">
        <f t="shared" si="13"/>
        <v>0</v>
      </c>
      <c r="AT11" s="17">
        <f t="shared" si="13"/>
        <v>0</v>
      </c>
      <c r="AU11" s="17">
        <f t="shared" si="13"/>
        <v>0</v>
      </c>
      <c r="AV11" s="17">
        <f t="shared" si="13"/>
        <v>0</v>
      </c>
      <c r="AW11" s="17">
        <f t="shared" si="13"/>
        <v>0</v>
      </c>
      <c r="AX11" s="17">
        <f t="shared" si="13"/>
        <v>0</v>
      </c>
      <c r="AY11" s="17">
        <f t="shared" si="13"/>
        <v>0</v>
      </c>
      <c r="AZ11" s="17">
        <f t="shared" si="13"/>
        <v>0</v>
      </c>
      <c r="BA11" s="17">
        <f t="shared" si="13"/>
        <v>0</v>
      </c>
      <c r="BB11" s="17">
        <f t="shared" si="13"/>
        <v>0</v>
      </c>
      <c r="BC11" s="17">
        <f t="shared" si="13"/>
        <v>0</v>
      </c>
      <c r="BD11" s="17">
        <f t="shared" si="13"/>
        <v>0</v>
      </c>
      <c r="BE11" s="17">
        <f t="shared" si="13"/>
        <v>0</v>
      </c>
      <c r="BF11" s="17">
        <f t="shared" si="13"/>
        <v>0</v>
      </c>
      <c r="BG11" s="17">
        <f t="shared" si="13"/>
        <v>0</v>
      </c>
      <c r="BH11" s="17">
        <f t="shared" si="13"/>
        <v>0</v>
      </c>
      <c r="BI11" s="17">
        <f t="shared" si="13"/>
        <v>0</v>
      </c>
      <c r="BJ11" s="17">
        <f t="shared" si="13"/>
        <v>0</v>
      </c>
      <c r="BK11" s="17">
        <f t="shared" si="13"/>
        <v>0</v>
      </c>
      <c r="BL11" s="17">
        <f t="shared" si="13"/>
        <v>0</v>
      </c>
      <c r="BM11" s="17">
        <f t="shared" si="13"/>
        <v>0</v>
      </c>
      <c r="BN11" s="17">
        <f t="shared" si="13"/>
        <v>0</v>
      </c>
      <c r="BO11" s="17">
        <f t="shared" si="13"/>
        <v>0</v>
      </c>
      <c r="BP11" s="17">
        <f t="shared" si="13"/>
        <v>0</v>
      </c>
      <c r="BQ11" s="17">
        <f t="shared" si="13"/>
        <v>0</v>
      </c>
      <c r="BR11" s="17">
        <f t="shared" si="13"/>
        <v>0</v>
      </c>
      <c r="BS11" s="17">
        <f t="shared" si="13"/>
        <v>0</v>
      </c>
      <c r="BT11" s="17">
        <f t="shared" si="13"/>
        <v>0</v>
      </c>
      <c r="BU11" s="17">
        <f t="shared" ref="BU11:DC11" si="14">SUM(BU12:BU19)+BU20</f>
        <v>0</v>
      </c>
      <c r="BV11" s="17">
        <f t="shared" si="14"/>
        <v>0</v>
      </c>
      <c r="BW11" s="17">
        <f t="shared" si="14"/>
        <v>0</v>
      </c>
      <c r="BX11" s="17">
        <f t="shared" si="14"/>
        <v>0</v>
      </c>
      <c r="BY11" s="17">
        <f t="shared" si="14"/>
        <v>0</v>
      </c>
      <c r="BZ11" s="17">
        <f t="shared" si="14"/>
        <v>0</v>
      </c>
      <c r="CA11" s="17">
        <f t="shared" si="14"/>
        <v>0</v>
      </c>
      <c r="CB11" s="17">
        <f t="shared" si="14"/>
        <v>0</v>
      </c>
      <c r="CC11" s="17">
        <f t="shared" si="14"/>
        <v>0</v>
      </c>
      <c r="CD11" s="17">
        <f t="shared" si="14"/>
        <v>0</v>
      </c>
      <c r="CE11" s="17">
        <f t="shared" si="14"/>
        <v>0</v>
      </c>
      <c r="CF11" s="17">
        <f t="shared" si="14"/>
        <v>0</v>
      </c>
      <c r="CG11" s="17">
        <f t="shared" si="14"/>
        <v>0</v>
      </c>
      <c r="CH11" s="17">
        <f t="shared" si="14"/>
        <v>0</v>
      </c>
      <c r="CI11" s="17">
        <f t="shared" si="14"/>
        <v>0</v>
      </c>
      <c r="CJ11" s="17">
        <f t="shared" si="14"/>
        <v>0</v>
      </c>
      <c r="CK11" s="17">
        <f t="shared" si="14"/>
        <v>0</v>
      </c>
      <c r="CL11" s="17">
        <f t="shared" si="14"/>
        <v>0</v>
      </c>
      <c r="CM11" s="17">
        <f t="shared" si="14"/>
        <v>0</v>
      </c>
      <c r="CN11" s="17">
        <f t="shared" si="14"/>
        <v>0</v>
      </c>
      <c r="CO11" s="17">
        <f t="shared" si="14"/>
        <v>0</v>
      </c>
      <c r="CP11" s="17">
        <f t="shared" si="14"/>
        <v>0</v>
      </c>
      <c r="CQ11" s="17">
        <f t="shared" si="14"/>
        <v>0</v>
      </c>
      <c r="CR11" s="17">
        <f t="shared" si="14"/>
        <v>0</v>
      </c>
      <c r="CS11" s="17">
        <f t="shared" si="14"/>
        <v>0</v>
      </c>
      <c r="CT11" s="17">
        <f t="shared" si="14"/>
        <v>0</v>
      </c>
      <c r="CU11" s="17">
        <f t="shared" si="14"/>
        <v>0</v>
      </c>
      <c r="CV11" s="17">
        <f t="shared" si="14"/>
        <v>0</v>
      </c>
      <c r="CW11" s="17">
        <f t="shared" si="14"/>
        <v>0</v>
      </c>
      <c r="CX11" s="17">
        <f t="shared" si="14"/>
        <v>0</v>
      </c>
      <c r="CY11" s="17">
        <f t="shared" si="14"/>
        <v>0</v>
      </c>
      <c r="CZ11" s="17">
        <f t="shared" si="14"/>
        <v>0</v>
      </c>
      <c r="DA11" s="17">
        <f t="shared" si="14"/>
        <v>0</v>
      </c>
      <c r="DB11" s="17">
        <f t="shared" si="14"/>
        <v>0</v>
      </c>
      <c r="DC11" s="17">
        <f t="shared" si="14"/>
        <v>0</v>
      </c>
      <c r="DE11" s="71"/>
      <c r="DF11" s="71">
        <f t="shared" si="4"/>
        <v>0</v>
      </c>
    </row>
    <row r="12" spans="1:112" s="261" customFormat="1" ht="28.8">
      <c r="A12" s="210">
        <v>0</v>
      </c>
      <c r="B12" s="262" t="str">
        <f>$B$11&amp;"1."</f>
        <v>D.1.1.</v>
      </c>
      <c r="C12" s="274" t="s">
        <v>278</v>
      </c>
      <c r="D12" s="269"/>
      <c r="E12" s="332">
        <v>0.21</v>
      </c>
      <c r="F12" s="292">
        <f>H12+NPV(FD,I12:INDEX(I12:DC12,PAL))</f>
        <v>0</v>
      </c>
      <c r="G12" s="279">
        <f>SUMIF($H$5:$DC$5,"&lt;="&amp;PAL,$H12:$DC12)</f>
        <v>0</v>
      </c>
      <c r="H12" s="280">
        <v>0</v>
      </c>
      <c r="I12" s="280">
        <v>0</v>
      </c>
      <c r="J12" s="280">
        <v>0</v>
      </c>
      <c r="K12" s="280">
        <v>0</v>
      </c>
      <c r="L12" s="280">
        <v>0</v>
      </c>
      <c r="M12" s="280">
        <v>0</v>
      </c>
      <c r="N12" s="280">
        <v>0</v>
      </c>
      <c r="O12" s="280">
        <v>0</v>
      </c>
      <c r="P12" s="280">
        <v>0</v>
      </c>
      <c r="Q12" s="280">
        <v>0</v>
      </c>
      <c r="R12" s="280">
        <v>0</v>
      </c>
      <c r="S12" s="280">
        <v>0</v>
      </c>
      <c r="T12" s="280">
        <v>0</v>
      </c>
      <c r="U12" s="280">
        <v>0</v>
      </c>
      <c r="V12" s="280">
        <v>0</v>
      </c>
      <c r="W12" s="280">
        <v>0</v>
      </c>
      <c r="X12" s="280">
        <v>0</v>
      </c>
      <c r="Y12" s="280">
        <v>0</v>
      </c>
      <c r="Z12" s="280">
        <v>0</v>
      </c>
      <c r="AA12" s="280">
        <v>0</v>
      </c>
      <c r="AB12" s="280">
        <v>0</v>
      </c>
      <c r="AC12" s="280">
        <v>0</v>
      </c>
      <c r="AD12" s="280">
        <v>0</v>
      </c>
      <c r="AE12" s="280">
        <v>0</v>
      </c>
      <c r="AF12" s="280">
        <v>0</v>
      </c>
      <c r="AG12" s="280">
        <v>0</v>
      </c>
      <c r="AH12" s="280">
        <v>0</v>
      </c>
      <c r="AI12" s="280">
        <v>0</v>
      </c>
      <c r="AJ12" s="280">
        <v>0</v>
      </c>
      <c r="AK12" s="280">
        <v>0</v>
      </c>
      <c r="AL12" s="280">
        <v>0</v>
      </c>
      <c r="AM12" s="280">
        <v>0</v>
      </c>
      <c r="AN12" s="280">
        <v>0</v>
      </c>
      <c r="AO12" s="280">
        <v>0</v>
      </c>
      <c r="AP12" s="280">
        <v>0</v>
      </c>
      <c r="AQ12" s="280">
        <v>0</v>
      </c>
      <c r="AR12" s="280">
        <v>0</v>
      </c>
      <c r="AS12" s="280">
        <v>0</v>
      </c>
      <c r="AT12" s="280">
        <v>0</v>
      </c>
      <c r="AU12" s="280">
        <v>0</v>
      </c>
      <c r="AV12" s="280">
        <v>0</v>
      </c>
      <c r="AW12" s="280">
        <v>0</v>
      </c>
      <c r="AX12" s="280">
        <v>0</v>
      </c>
      <c r="AY12" s="280">
        <v>0</v>
      </c>
      <c r="AZ12" s="280">
        <v>0</v>
      </c>
      <c r="BA12" s="280">
        <v>0</v>
      </c>
      <c r="BB12" s="280">
        <v>0</v>
      </c>
      <c r="BC12" s="280">
        <v>0</v>
      </c>
      <c r="BD12" s="280">
        <v>0</v>
      </c>
      <c r="BE12" s="280">
        <v>0</v>
      </c>
      <c r="BF12" s="280">
        <v>0</v>
      </c>
      <c r="BG12" s="280">
        <v>0</v>
      </c>
      <c r="BH12" s="280">
        <v>0</v>
      </c>
      <c r="BI12" s="280">
        <v>0</v>
      </c>
      <c r="BJ12" s="280">
        <v>0</v>
      </c>
      <c r="BK12" s="280">
        <v>0</v>
      </c>
      <c r="BL12" s="280">
        <v>0</v>
      </c>
      <c r="BM12" s="280">
        <v>0</v>
      </c>
      <c r="BN12" s="280">
        <v>0</v>
      </c>
      <c r="BO12" s="280">
        <v>0</v>
      </c>
      <c r="BP12" s="280">
        <v>0</v>
      </c>
      <c r="BQ12" s="280">
        <v>0</v>
      </c>
      <c r="BR12" s="280">
        <v>0</v>
      </c>
      <c r="BS12" s="280">
        <v>0</v>
      </c>
      <c r="BT12" s="280">
        <v>0</v>
      </c>
      <c r="BU12" s="280">
        <v>0</v>
      </c>
      <c r="BV12" s="280">
        <v>0</v>
      </c>
      <c r="BW12" s="280">
        <v>0</v>
      </c>
      <c r="BX12" s="280">
        <v>0</v>
      </c>
      <c r="BY12" s="280">
        <v>0</v>
      </c>
      <c r="BZ12" s="280">
        <v>0</v>
      </c>
      <c r="CA12" s="280">
        <v>0</v>
      </c>
      <c r="CB12" s="280">
        <v>0</v>
      </c>
      <c r="CC12" s="280">
        <v>0</v>
      </c>
      <c r="CD12" s="280">
        <v>0</v>
      </c>
      <c r="CE12" s="280">
        <v>0</v>
      </c>
      <c r="CF12" s="280">
        <v>0</v>
      </c>
      <c r="CG12" s="280">
        <v>0</v>
      </c>
      <c r="CH12" s="280">
        <v>0</v>
      </c>
      <c r="CI12" s="280">
        <v>0</v>
      </c>
      <c r="CJ12" s="280">
        <v>0</v>
      </c>
      <c r="CK12" s="280">
        <v>0</v>
      </c>
      <c r="CL12" s="280">
        <v>0</v>
      </c>
      <c r="CM12" s="280">
        <v>0</v>
      </c>
      <c r="CN12" s="280">
        <v>0</v>
      </c>
      <c r="CO12" s="280">
        <v>0</v>
      </c>
      <c r="CP12" s="280">
        <v>0</v>
      </c>
      <c r="CQ12" s="280">
        <v>0</v>
      </c>
      <c r="CR12" s="280">
        <v>0</v>
      </c>
      <c r="CS12" s="280">
        <v>0</v>
      </c>
      <c r="CT12" s="280">
        <v>0</v>
      </c>
      <c r="CU12" s="280">
        <v>0</v>
      </c>
      <c r="CV12" s="280">
        <v>0</v>
      </c>
      <c r="CW12" s="280">
        <v>0</v>
      </c>
      <c r="CX12" s="280">
        <v>0</v>
      </c>
      <c r="CY12" s="280">
        <v>0</v>
      </c>
      <c r="CZ12" s="280">
        <v>0</v>
      </c>
      <c r="DA12" s="280">
        <v>0</v>
      </c>
      <c r="DB12" s="280">
        <v>0</v>
      </c>
      <c r="DC12" s="280">
        <v>0</v>
      </c>
      <c r="DE12" s="71">
        <f>COUNTBLANK($H12:$DC12)</f>
        <v>0</v>
      </c>
      <c r="DF12" s="71">
        <f>COUNTIF($H12:$DC12,"&lt;&gt;0")</f>
        <v>0</v>
      </c>
      <c r="DG12" s="261">
        <f t="shared" ref="DG12:DG21" si="15">IF(ISNUMBER(E12),E12*100,0)</f>
        <v>21</v>
      </c>
      <c r="DH12" s="261">
        <v>0</v>
      </c>
    </row>
    <row r="13" spans="1:112" s="261" customFormat="1" ht="14.4">
      <c r="A13" s="210">
        <v>1</v>
      </c>
      <c r="B13" s="262" t="str">
        <f>$B$11&amp;"2."</f>
        <v>D.1.2.</v>
      </c>
      <c r="C13" s="274" t="s">
        <v>42</v>
      </c>
      <c r="D13" s="269"/>
      <c r="E13" s="332">
        <v>0.21</v>
      </c>
      <c r="F13" s="292">
        <f>H13+NPV(FD,I13:INDEX(I13:DC13,PAL))</f>
        <v>0</v>
      </c>
      <c r="G13" s="279">
        <f>SUMIF($H$5:$DC$5,"&lt;="&amp;PAL,$H13:$DC13)</f>
        <v>0</v>
      </c>
      <c r="H13" s="280">
        <v>0</v>
      </c>
      <c r="I13" s="280">
        <v>0</v>
      </c>
      <c r="J13" s="280">
        <v>0</v>
      </c>
      <c r="K13" s="280">
        <v>0</v>
      </c>
      <c r="L13" s="280">
        <v>0</v>
      </c>
      <c r="M13" s="280">
        <v>0</v>
      </c>
      <c r="N13" s="280">
        <v>0</v>
      </c>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0</v>
      </c>
      <c r="AJ13" s="280">
        <v>0</v>
      </c>
      <c r="AK13" s="280">
        <v>0</v>
      </c>
      <c r="AL13" s="280">
        <v>0</v>
      </c>
      <c r="AM13" s="280">
        <v>0</v>
      </c>
      <c r="AN13" s="280">
        <v>0</v>
      </c>
      <c r="AO13" s="280">
        <v>0</v>
      </c>
      <c r="AP13" s="280">
        <v>0</v>
      </c>
      <c r="AQ13" s="280">
        <v>0</v>
      </c>
      <c r="AR13" s="280">
        <v>0</v>
      </c>
      <c r="AS13" s="280">
        <v>0</v>
      </c>
      <c r="AT13" s="280">
        <v>0</v>
      </c>
      <c r="AU13" s="280">
        <v>0</v>
      </c>
      <c r="AV13" s="280">
        <v>0</v>
      </c>
      <c r="AW13" s="280">
        <v>0</v>
      </c>
      <c r="AX13" s="280">
        <v>0</v>
      </c>
      <c r="AY13" s="280">
        <v>0</v>
      </c>
      <c r="AZ13" s="280">
        <v>0</v>
      </c>
      <c r="BA13" s="280">
        <v>0</v>
      </c>
      <c r="BB13" s="280">
        <v>0</v>
      </c>
      <c r="BC13" s="280">
        <v>0</v>
      </c>
      <c r="BD13" s="280">
        <v>0</v>
      </c>
      <c r="BE13" s="280">
        <v>0</v>
      </c>
      <c r="BF13" s="280">
        <v>0</v>
      </c>
      <c r="BG13" s="280">
        <v>0</v>
      </c>
      <c r="BH13" s="280">
        <v>0</v>
      </c>
      <c r="BI13" s="280">
        <v>0</v>
      </c>
      <c r="BJ13" s="280">
        <v>0</v>
      </c>
      <c r="BK13" s="280">
        <v>0</v>
      </c>
      <c r="BL13" s="280">
        <v>0</v>
      </c>
      <c r="BM13" s="280">
        <v>0</v>
      </c>
      <c r="BN13" s="280">
        <v>0</v>
      </c>
      <c r="BO13" s="280">
        <v>0</v>
      </c>
      <c r="BP13" s="280">
        <v>0</v>
      </c>
      <c r="BQ13" s="280">
        <v>0</v>
      </c>
      <c r="BR13" s="280">
        <v>0</v>
      </c>
      <c r="BS13" s="280">
        <v>0</v>
      </c>
      <c r="BT13" s="280">
        <v>0</v>
      </c>
      <c r="BU13" s="280">
        <v>0</v>
      </c>
      <c r="BV13" s="280">
        <v>0</v>
      </c>
      <c r="BW13" s="280">
        <v>0</v>
      </c>
      <c r="BX13" s="280">
        <v>0</v>
      </c>
      <c r="BY13" s="280">
        <v>0</v>
      </c>
      <c r="BZ13" s="280">
        <v>0</v>
      </c>
      <c r="CA13" s="280">
        <v>0</v>
      </c>
      <c r="CB13" s="280">
        <v>0</v>
      </c>
      <c r="CC13" s="280">
        <v>0</v>
      </c>
      <c r="CD13" s="280">
        <v>0</v>
      </c>
      <c r="CE13" s="280">
        <v>0</v>
      </c>
      <c r="CF13" s="280">
        <v>0</v>
      </c>
      <c r="CG13" s="280">
        <v>0</v>
      </c>
      <c r="CH13" s="280">
        <v>0</v>
      </c>
      <c r="CI13" s="280">
        <v>0</v>
      </c>
      <c r="CJ13" s="280">
        <v>0</v>
      </c>
      <c r="CK13" s="280">
        <v>0</v>
      </c>
      <c r="CL13" s="280">
        <v>0</v>
      </c>
      <c r="CM13" s="280">
        <v>0</v>
      </c>
      <c r="CN13" s="280">
        <v>0</v>
      </c>
      <c r="CO13" s="280">
        <v>0</v>
      </c>
      <c r="CP13" s="280">
        <v>0</v>
      </c>
      <c r="CQ13" s="280">
        <v>0</v>
      </c>
      <c r="CR13" s="280">
        <v>0</v>
      </c>
      <c r="CS13" s="280">
        <v>0</v>
      </c>
      <c r="CT13" s="280">
        <v>0</v>
      </c>
      <c r="CU13" s="280">
        <v>0</v>
      </c>
      <c r="CV13" s="280">
        <v>0</v>
      </c>
      <c r="CW13" s="280">
        <v>0</v>
      </c>
      <c r="CX13" s="280">
        <v>0</v>
      </c>
      <c r="CY13" s="280">
        <v>0</v>
      </c>
      <c r="CZ13" s="280">
        <v>0</v>
      </c>
      <c r="DA13" s="280">
        <v>0</v>
      </c>
      <c r="DB13" s="280">
        <v>0</v>
      </c>
      <c r="DC13" s="280">
        <v>0</v>
      </c>
      <c r="DE13" s="71">
        <f t="shared" ref="DE13:DE21" si="16">COUNTBLANK(H13:DC13)</f>
        <v>0</v>
      </c>
      <c r="DF13" s="71">
        <f t="shared" ref="DF13:DF76" si="17">COUNTIF($H13:$DC13,"&lt;&gt;0")</f>
        <v>0</v>
      </c>
      <c r="DG13" s="261">
        <f t="shared" si="15"/>
        <v>21</v>
      </c>
      <c r="DH13" s="261">
        <v>0</v>
      </c>
    </row>
    <row r="14" spans="1:112" s="261" customFormat="1" ht="14.4">
      <c r="A14" s="210">
        <v>2</v>
      </c>
      <c r="B14" s="262" t="str">
        <f>$B$11&amp;"3."</f>
        <v>D.1.3.</v>
      </c>
      <c r="C14" s="274" t="s">
        <v>42</v>
      </c>
      <c r="D14" s="269"/>
      <c r="E14" s="332">
        <v>0.21</v>
      </c>
      <c r="F14" s="292">
        <f>H14+NPV(FD,I14:INDEX(I14:DC14,PAL))</f>
        <v>0</v>
      </c>
      <c r="G14" s="279">
        <f>SUMIF($H$5:$DC$5,"&lt;="&amp;PAL,$H14:$DC14)</f>
        <v>0</v>
      </c>
      <c r="H14" s="280">
        <v>0</v>
      </c>
      <c r="I14" s="280">
        <v>0</v>
      </c>
      <c r="J14" s="280">
        <v>0</v>
      </c>
      <c r="K14" s="280">
        <v>0</v>
      </c>
      <c r="L14" s="280">
        <v>0</v>
      </c>
      <c r="M14" s="280">
        <v>0</v>
      </c>
      <c r="N14" s="280">
        <v>0</v>
      </c>
      <c r="O14" s="280">
        <v>0</v>
      </c>
      <c r="P14" s="280">
        <v>0</v>
      </c>
      <c r="Q14" s="280">
        <v>0</v>
      </c>
      <c r="R14" s="280">
        <v>0</v>
      </c>
      <c r="S14" s="280">
        <v>0</v>
      </c>
      <c r="T14" s="280">
        <v>0</v>
      </c>
      <c r="U14" s="280">
        <v>0</v>
      </c>
      <c r="V14" s="280">
        <v>0</v>
      </c>
      <c r="W14" s="280">
        <v>0</v>
      </c>
      <c r="X14" s="280">
        <v>0</v>
      </c>
      <c r="Y14" s="280">
        <v>0</v>
      </c>
      <c r="Z14" s="280">
        <v>0</v>
      </c>
      <c r="AA14" s="280">
        <v>0</v>
      </c>
      <c r="AB14" s="280">
        <v>0</v>
      </c>
      <c r="AC14" s="280">
        <v>0</v>
      </c>
      <c r="AD14" s="280">
        <v>0</v>
      </c>
      <c r="AE14" s="280">
        <v>0</v>
      </c>
      <c r="AF14" s="280">
        <v>0</v>
      </c>
      <c r="AG14" s="280">
        <v>0</v>
      </c>
      <c r="AH14" s="280">
        <v>0</v>
      </c>
      <c r="AI14" s="280">
        <v>0</v>
      </c>
      <c r="AJ14" s="280">
        <v>0</v>
      </c>
      <c r="AK14" s="280">
        <v>0</v>
      </c>
      <c r="AL14" s="280">
        <v>0</v>
      </c>
      <c r="AM14" s="280">
        <v>0</v>
      </c>
      <c r="AN14" s="280">
        <v>0</v>
      </c>
      <c r="AO14" s="280">
        <v>0</v>
      </c>
      <c r="AP14" s="280">
        <v>0</v>
      </c>
      <c r="AQ14" s="280">
        <v>0</v>
      </c>
      <c r="AR14" s="280">
        <v>0</v>
      </c>
      <c r="AS14" s="280">
        <v>0</v>
      </c>
      <c r="AT14" s="280">
        <v>0</v>
      </c>
      <c r="AU14" s="280">
        <v>0</v>
      </c>
      <c r="AV14" s="280">
        <v>0</v>
      </c>
      <c r="AW14" s="280">
        <v>0</v>
      </c>
      <c r="AX14" s="280">
        <v>0</v>
      </c>
      <c r="AY14" s="280">
        <v>0</v>
      </c>
      <c r="AZ14" s="280">
        <v>0</v>
      </c>
      <c r="BA14" s="280">
        <v>0</v>
      </c>
      <c r="BB14" s="280">
        <v>0</v>
      </c>
      <c r="BC14" s="280">
        <v>0</v>
      </c>
      <c r="BD14" s="280">
        <v>0</v>
      </c>
      <c r="BE14" s="280">
        <v>0</v>
      </c>
      <c r="BF14" s="280">
        <v>0</v>
      </c>
      <c r="BG14" s="280">
        <v>0</v>
      </c>
      <c r="BH14" s="280">
        <v>0</v>
      </c>
      <c r="BI14" s="280">
        <v>0</v>
      </c>
      <c r="BJ14" s="280">
        <v>0</v>
      </c>
      <c r="BK14" s="280">
        <v>0</v>
      </c>
      <c r="BL14" s="280">
        <v>0</v>
      </c>
      <c r="BM14" s="280">
        <v>0</v>
      </c>
      <c r="BN14" s="280">
        <v>0</v>
      </c>
      <c r="BO14" s="280">
        <v>0</v>
      </c>
      <c r="BP14" s="280">
        <v>0</v>
      </c>
      <c r="BQ14" s="280">
        <v>0</v>
      </c>
      <c r="BR14" s="280">
        <v>0</v>
      </c>
      <c r="BS14" s="280">
        <v>0</v>
      </c>
      <c r="BT14" s="280">
        <v>0</v>
      </c>
      <c r="BU14" s="280">
        <v>0</v>
      </c>
      <c r="BV14" s="280">
        <v>0</v>
      </c>
      <c r="BW14" s="280">
        <v>0</v>
      </c>
      <c r="BX14" s="280">
        <v>0</v>
      </c>
      <c r="BY14" s="280">
        <v>0</v>
      </c>
      <c r="BZ14" s="280">
        <v>0</v>
      </c>
      <c r="CA14" s="280">
        <v>0</v>
      </c>
      <c r="CB14" s="280">
        <v>0</v>
      </c>
      <c r="CC14" s="280">
        <v>0</v>
      </c>
      <c r="CD14" s="280">
        <v>0</v>
      </c>
      <c r="CE14" s="280">
        <v>0</v>
      </c>
      <c r="CF14" s="280">
        <v>0</v>
      </c>
      <c r="CG14" s="280">
        <v>0</v>
      </c>
      <c r="CH14" s="280">
        <v>0</v>
      </c>
      <c r="CI14" s="280">
        <v>0</v>
      </c>
      <c r="CJ14" s="280">
        <v>0</v>
      </c>
      <c r="CK14" s="280">
        <v>0</v>
      </c>
      <c r="CL14" s="280">
        <v>0</v>
      </c>
      <c r="CM14" s="280">
        <v>0</v>
      </c>
      <c r="CN14" s="280">
        <v>0</v>
      </c>
      <c r="CO14" s="280">
        <v>0</v>
      </c>
      <c r="CP14" s="280">
        <v>0</v>
      </c>
      <c r="CQ14" s="280">
        <v>0</v>
      </c>
      <c r="CR14" s="280">
        <v>0</v>
      </c>
      <c r="CS14" s="280">
        <v>0</v>
      </c>
      <c r="CT14" s="280">
        <v>0</v>
      </c>
      <c r="CU14" s="280">
        <v>0</v>
      </c>
      <c r="CV14" s="280">
        <v>0</v>
      </c>
      <c r="CW14" s="280">
        <v>0</v>
      </c>
      <c r="CX14" s="280">
        <v>0</v>
      </c>
      <c r="CY14" s="280">
        <v>0</v>
      </c>
      <c r="CZ14" s="280">
        <v>0</v>
      </c>
      <c r="DA14" s="280">
        <v>0</v>
      </c>
      <c r="DB14" s="280">
        <v>0</v>
      </c>
      <c r="DC14" s="280">
        <v>0</v>
      </c>
      <c r="DE14" s="71">
        <f t="shared" si="16"/>
        <v>0</v>
      </c>
      <c r="DF14" s="71">
        <f t="shared" si="17"/>
        <v>0</v>
      </c>
      <c r="DG14" s="261">
        <f t="shared" si="15"/>
        <v>21</v>
      </c>
      <c r="DH14" s="261">
        <v>0</v>
      </c>
    </row>
    <row r="15" spans="1:112" s="261" customFormat="1" ht="14.4">
      <c r="A15" s="210">
        <v>3</v>
      </c>
      <c r="B15" s="262" t="str">
        <f>$B$11&amp;"4."</f>
        <v>D.1.4.</v>
      </c>
      <c r="C15" s="274" t="s">
        <v>42</v>
      </c>
      <c r="D15" s="269"/>
      <c r="E15" s="332">
        <v>0.21</v>
      </c>
      <c r="F15" s="292">
        <f>H15+NPV(FD,I15:INDEX(I15:DC15,PAL))</f>
        <v>0</v>
      </c>
      <c r="G15" s="279">
        <f>SUMIF($H$5:$DC$5,"&lt;="&amp;PAL,$H15:$DC15)</f>
        <v>0</v>
      </c>
      <c r="H15" s="280">
        <v>0</v>
      </c>
      <c r="I15" s="280">
        <v>0</v>
      </c>
      <c r="J15" s="280">
        <v>0</v>
      </c>
      <c r="K15" s="280">
        <v>0</v>
      </c>
      <c r="L15" s="280">
        <v>0</v>
      </c>
      <c r="M15" s="280">
        <v>0</v>
      </c>
      <c r="N15" s="280">
        <v>0</v>
      </c>
      <c r="O15" s="280">
        <v>0</v>
      </c>
      <c r="P15" s="280">
        <v>0</v>
      </c>
      <c r="Q15" s="280">
        <v>0</v>
      </c>
      <c r="R15" s="280">
        <v>0</v>
      </c>
      <c r="S15" s="280">
        <v>0</v>
      </c>
      <c r="T15" s="280">
        <v>0</v>
      </c>
      <c r="U15" s="280">
        <v>0</v>
      </c>
      <c r="V15" s="280">
        <v>0</v>
      </c>
      <c r="W15" s="280">
        <v>0</v>
      </c>
      <c r="X15" s="280">
        <v>0</v>
      </c>
      <c r="Y15" s="280">
        <v>0</v>
      </c>
      <c r="Z15" s="280">
        <v>0</v>
      </c>
      <c r="AA15" s="280">
        <v>0</v>
      </c>
      <c r="AB15" s="280">
        <v>0</v>
      </c>
      <c r="AC15" s="280">
        <v>0</v>
      </c>
      <c r="AD15" s="280">
        <v>0</v>
      </c>
      <c r="AE15" s="280">
        <v>0</v>
      </c>
      <c r="AF15" s="280">
        <v>0</v>
      </c>
      <c r="AG15" s="280">
        <v>0</v>
      </c>
      <c r="AH15" s="280">
        <v>0</v>
      </c>
      <c r="AI15" s="280">
        <v>0</v>
      </c>
      <c r="AJ15" s="280">
        <v>0</v>
      </c>
      <c r="AK15" s="280">
        <v>0</v>
      </c>
      <c r="AL15" s="280">
        <v>0</v>
      </c>
      <c r="AM15" s="280">
        <v>0</v>
      </c>
      <c r="AN15" s="280">
        <v>0</v>
      </c>
      <c r="AO15" s="280">
        <v>0</v>
      </c>
      <c r="AP15" s="280">
        <v>0</v>
      </c>
      <c r="AQ15" s="280">
        <v>0</v>
      </c>
      <c r="AR15" s="280">
        <v>0</v>
      </c>
      <c r="AS15" s="280">
        <v>0</v>
      </c>
      <c r="AT15" s="280">
        <v>0</v>
      </c>
      <c r="AU15" s="280">
        <v>0</v>
      </c>
      <c r="AV15" s="280">
        <v>0</v>
      </c>
      <c r="AW15" s="280">
        <v>0</v>
      </c>
      <c r="AX15" s="280">
        <v>0</v>
      </c>
      <c r="AY15" s="280">
        <v>0</v>
      </c>
      <c r="AZ15" s="280">
        <v>0</v>
      </c>
      <c r="BA15" s="280">
        <v>0</v>
      </c>
      <c r="BB15" s="280">
        <v>0</v>
      </c>
      <c r="BC15" s="280">
        <v>0</v>
      </c>
      <c r="BD15" s="280">
        <v>0</v>
      </c>
      <c r="BE15" s="280">
        <v>0</v>
      </c>
      <c r="BF15" s="280">
        <v>0</v>
      </c>
      <c r="BG15" s="280">
        <v>0</v>
      </c>
      <c r="BH15" s="280">
        <v>0</v>
      </c>
      <c r="BI15" s="280">
        <v>0</v>
      </c>
      <c r="BJ15" s="280">
        <v>0</v>
      </c>
      <c r="BK15" s="280">
        <v>0</v>
      </c>
      <c r="BL15" s="280">
        <v>0</v>
      </c>
      <c r="BM15" s="280">
        <v>0</v>
      </c>
      <c r="BN15" s="280">
        <v>0</v>
      </c>
      <c r="BO15" s="280">
        <v>0</v>
      </c>
      <c r="BP15" s="280">
        <v>0</v>
      </c>
      <c r="BQ15" s="280">
        <v>0</v>
      </c>
      <c r="BR15" s="280">
        <v>0</v>
      </c>
      <c r="BS15" s="280">
        <v>0</v>
      </c>
      <c r="BT15" s="280">
        <v>0</v>
      </c>
      <c r="BU15" s="280">
        <v>0</v>
      </c>
      <c r="BV15" s="280">
        <v>0</v>
      </c>
      <c r="BW15" s="280">
        <v>0</v>
      </c>
      <c r="BX15" s="280">
        <v>0</v>
      </c>
      <c r="BY15" s="280">
        <v>0</v>
      </c>
      <c r="BZ15" s="280">
        <v>0</v>
      </c>
      <c r="CA15" s="280">
        <v>0</v>
      </c>
      <c r="CB15" s="280">
        <v>0</v>
      </c>
      <c r="CC15" s="280">
        <v>0</v>
      </c>
      <c r="CD15" s="280">
        <v>0</v>
      </c>
      <c r="CE15" s="280">
        <v>0</v>
      </c>
      <c r="CF15" s="280">
        <v>0</v>
      </c>
      <c r="CG15" s="280">
        <v>0</v>
      </c>
      <c r="CH15" s="280">
        <v>0</v>
      </c>
      <c r="CI15" s="280">
        <v>0</v>
      </c>
      <c r="CJ15" s="280">
        <v>0</v>
      </c>
      <c r="CK15" s="280">
        <v>0</v>
      </c>
      <c r="CL15" s="280">
        <v>0</v>
      </c>
      <c r="CM15" s="280">
        <v>0</v>
      </c>
      <c r="CN15" s="280">
        <v>0</v>
      </c>
      <c r="CO15" s="280">
        <v>0</v>
      </c>
      <c r="CP15" s="280">
        <v>0</v>
      </c>
      <c r="CQ15" s="280">
        <v>0</v>
      </c>
      <c r="CR15" s="280">
        <v>0</v>
      </c>
      <c r="CS15" s="280">
        <v>0</v>
      </c>
      <c r="CT15" s="280">
        <v>0</v>
      </c>
      <c r="CU15" s="280">
        <v>0</v>
      </c>
      <c r="CV15" s="280">
        <v>0</v>
      </c>
      <c r="CW15" s="280">
        <v>0</v>
      </c>
      <c r="CX15" s="280">
        <v>0</v>
      </c>
      <c r="CY15" s="280">
        <v>0</v>
      </c>
      <c r="CZ15" s="280">
        <v>0</v>
      </c>
      <c r="DA15" s="280">
        <v>0</v>
      </c>
      <c r="DB15" s="280">
        <v>0</v>
      </c>
      <c r="DC15" s="280">
        <v>0</v>
      </c>
      <c r="DE15" s="71">
        <f t="shared" si="16"/>
        <v>0</v>
      </c>
      <c r="DF15" s="71">
        <f t="shared" si="17"/>
        <v>0</v>
      </c>
      <c r="DG15" s="261">
        <f t="shared" si="15"/>
        <v>21</v>
      </c>
      <c r="DH15" s="261">
        <v>0</v>
      </c>
    </row>
    <row r="16" spans="1:112" s="261" customFormat="1" ht="14.4">
      <c r="A16" s="210">
        <v>4</v>
      </c>
      <c r="B16" s="262" t="str">
        <f>$B$11&amp;"5."</f>
        <v>D.1.5.</v>
      </c>
      <c r="C16" s="274" t="s">
        <v>42</v>
      </c>
      <c r="D16" s="269"/>
      <c r="E16" s="332">
        <v>0.21</v>
      </c>
      <c r="F16" s="292">
        <f>H16+NPV(FD,I16:INDEX(I16:DC16,PAL))</f>
        <v>0</v>
      </c>
      <c r="G16" s="279">
        <f>SUMIF($H$5:$DC$5,"&lt;="&amp;PAL,$H16:$DC16)</f>
        <v>0</v>
      </c>
      <c r="H16" s="280">
        <v>0</v>
      </c>
      <c r="I16" s="280">
        <v>0</v>
      </c>
      <c r="J16" s="280">
        <v>0</v>
      </c>
      <c r="K16" s="280">
        <v>0</v>
      </c>
      <c r="L16" s="280">
        <v>0</v>
      </c>
      <c r="M16" s="280">
        <v>0</v>
      </c>
      <c r="N16" s="280">
        <v>0</v>
      </c>
      <c r="O16" s="280">
        <v>0</v>
      </c>
      <c r="P16" s="280">
        <v>0</v>
      </c>
      <c r="Q16" s="280">
        <v>0</v>
      </c>
      <c r="R16" s="280">
        <v>0</v>
      </c>
      <c r="S16" s="280">
        <v>0</v>
      </c>
      <c r="T16" s="280">
        <v>0</v>
      </c>
      <c r="U16" s="280">
        <v>0</v>
      </c>
      <c r="V16" s="280">
        <v>0</v>
      </c>
      <c r="W16" s="280">
        <v>0</v>
      </c>
      <c r="X16" s="280">
        <v>0</v>
      </c>
      <c r="Y16" s="280">
        <v>0</v>
      </c>
      <c r="Z16" s="280">
        <v>0</v>
      </c>
      <c r="AA16" s="280">
        <v>0</v>
      </c>
      <c r="AB16" s="280">
        <v>0</v>
      </c>
      <c r="AC16" s="280">
        <v>0</v>
      </c>
      <c r="AD16" s="280">
        <v>0</v>
      </c>
      <c r="AE16" s="280">
        <v>0</v>
      </c>
      <c r="AF16" s="280">
        <v>0</v>
      </c>
      <c r="AG16" s="280">
        <v>0</v>
      </c>
      <c r="AH16" s="280">
        <v>0</v>
      </c>
      <c r="AI16" s="280">
        <v>0</v>
      </c>
      <c r="AJ16" s="280">
        <v>0</v>
      </c>
      <c r="AK16" s="280">
        <v>0</v>
      </c>
      <c r="AL16" s="280">
        <v>0</v>
      </c>
      <c r="AM16" s="280">
        <v>0</v>
      </c>
      <c r="AN16" s="280">
        <v>0</v>
      </c>
      <c r="AO16" s="280">
        <v>0</v>
      </c>
      <c r="AP16" s="280">
        <v>0</v>
      </c>
      <c r="AQ16" s="280">
        <v>0</v>
      </c>
      <c r="AR16" s="280">
        <v>0</v>
      </c>
      <c r="AS16" s="280">
        <v>0</v>
      </c>
      <c r="AT16" s="280">
        <v>0</v>
      </c>
      <c r="AU16" s="280">
        <v>0</v>
      </c>
      <c r="AV16" s="280">
        <v>0</v>
      </c>
      <c r="AW16" s="280">
        <v>0</v>
      </c>
      <c r="AX16" s="280">
        <v>0</v>
      </c>
      <c r="AY16" s="280">
        <v>0</v>
      </c>
      <c r="AZ16" s="280">
        <v>0</v>
      </c>
      <c r="BA16" s="280">
        <v>0</v>
      </c>
      <c r="BB16" s="280">
        <v>0</v>
      </c>
      <c r="BC16" s="280">
        <v>0</v>
      </c>
      <c r="BD16" s="280">
        <v>0</v>
      </c>
      <c r="BE16" s="280">
        <v>0</v>
      </c>
      <c r="BF16" s="280">
        <v>0</v>
      </c>
      <c r="BG16" s="280">
        <v>0</v>
      </c>
      <c r="BH16" s="280">
        <v>0</v>
      </c>
      <c r="BI16" s="280">
        <v>0</v>
      </c>
      <c r="BJ16" s="280">
        <v>0</v>
      </c>
      <c r="BK16" s="280">
        <v>0</v>
      </c>
      <c r="BL16" s="280">
        <v>0</v>
      </c>
      <c r="BM16" s="280">
        <v>0</v>
      </c>
      <c r="BN16" s="280">
        <v>0</v>
      </c>
      <c r="BO16" s="280">
        <v>0</v>
      </c>
      <c r="BP16" s="280">
        <v>0</v>
      </c>
      <c r="BQ16" s="280">
        <v>0</v>
      </c>
      <c r="BR16" s="280">
        <v>0</v>
      </c>
      <c r="BS16" s="280">
        <v>0</v>
      </c>
      <c r="BT16" s="280">
        <v>0</v>
      </c>
      <c r="BU16" s="280">
        <v>0</v>
      </c>
      <c r="BV16" s="280">
        <v>0</v>
      </c>
      <c r="BW16" s="280">
        <v>0</v>
      </c>
      <c r="BX16" s="280">
        <v>0</v>
      </c>
      <c r="BY16" s="280">
        <v>0</v>
      </c>
      <c r="BZ16" s="280">
        <v>0</v>
      </c>
      <c r="CA16" s="280">
        <v>0</v>
      </c>
      <c r="CB16" s="280">
        <v>0</v>
      </c>
      <c r="CC16" s="280">
        <v>0</v>
      </c>
      <c r="CD16" s="280">
        <v>0</v>
      </c>
      <c r="CE16" s="280">
        <v>0</v>
      </c>
      <c r="CF16" s="280">
        <v>0</v>
      </c>
      <c r="CG16" s="280">
        <v>0</v>
      </c>
      <c r="CH16" s="280">
        <v>0</v>
      </c>
      <c r="CI16" s="280">
        <v>0</v>
      </c>
      <c r="CJ16" s="280">
        <v>0</v>
      </c>
      <c r="CK16" s="280">
        <v>0</v>
      </c>
      <c r="CL16" s="280">
        <v>0</v>
      </c>
      <c r="CM16" s="280">
        <v>0</v>
      </c>
      <c r="CN16" s="280">
        <v>0</v>
      </c>
      <c r="CO16" s="280">
        <v>0</v>
      </c>
      <c r="CP16" s="280">
        <v>0</v>
      </c>
      <c r="CQ16" s="280">
        <v>0</v>
      </c>
      <c r="CR16" s="280">
        <v>0</v>
      </c>
      <c r="CS16" s="280">
        <v>0</v>
      </c>
      <c r="CT16" s="280">
        <v>0</v>
      </c>
      <c r="CU16" s="280">
        <v>0</v>
      </c>
      <c r="CV16" s="280">
        <v>0</v>
      </c>
      <c r="CW16" s="280">
        <v>0</v>
      </c>
      <c r="CX16" s="280">
        <v>0</v>
      </c>
      <c r="CY16" s="280">
        <v>0</v>
      </c>
      <c r="CZ16" s="280">
        <v>0</v>
      </c>
      <c r="DA16" s="280">
        <v>0</v>
      </c>
      <c r="DB16" s="280">
        <v>0</v>
      </c>
      <c r="DC16" s="280">
        <v>0</v>
      </c>
      <c r="DE16" s="71">
        <f t="shared" si="16"/>
        <v>0</v>
      </c>
      <c r="DF16" s="71">
        <f t="shared" si="17"/>
        <v>0</v>
      </c>
      <c r="DG16" s="261">
        <f t="shared" si="15"/>
        <v>21</v>
      </c>
      <c r="DH16" s="261">
        <v>0</v>
      </c>
    </row>
    <row r="17" spans="1:112" s="261" customFormat="1" ht="14.4">
      <c r="A17" s="210">
        <v>5</v>
      </c>
      <c r="B17" s="262" t="str">
        <f>$B$11&amp;"6."</f>
        <v>D.1.6.</v>
      </c>
      <c r="C17" s="274" t="s">
        <v>42</v>
      </c>
      <c r="D17" s="269"/>
      <c r="E17" s="332">
        <v>0.21</v>
      </c>
      <c r="F17" s="292">
        <f>H17+NPV(FD,I17:INDEX(I17:DC17,PAL))</f>
        <v>0</v>
      </c>
      <c r="G17" s="279">
        <f>SUMIF($H$5:$DC$5,"&lt;="&amp;PAL,$H17:$DC17)</f>
        <v>0</v>
      </c>
      <c r="H17" s="280">
        <v>0</v>
      </c>
      <c r="I17" s="280">
        <v>0</v>
      </c>
      <c r="J17" s="280">
        <v>0</v>
      </c>
      <c r="K17" s="280">
        <v>0</v>
      </c>
      <c r="L17" s="280">
        <v>0</v>
      </c>
      <c r="M17" s="280">
        <v>0</v>
      </c>
      <c r="N17" s="280">
        <v>0</v>
      </c>
      <c r="O17" s="280">
        <v>0</v>
      </c>
      <c r="P17" s="280">
        <v>0</v>
      </c>
      <c r="Q17" s="280">
        <v>0</v>
      </c>
      <c r="R17" s="280">
        <v>0</v>
      </c>
      <c r="S17" s="280">
        <v>0</v>
      </c>
      <c r="T17" s="280">
        <v>0</v>
      </c>
      <c r="U17" s="280">
        <v>0</v>
      </c>
      <c r="V17" s="280">
        <v>0</v>
      </c>
      <c r="W17" s="280">
        <v>0</v>
      </c>
      <c r="X17" s="280">
        <v>0</v>
      </c>
      <c r="Y17" s="280">
        <v>0</v>
      </c>
      <c r="Z17" s="280">
        <v>0</v>
      </c>
      <c r="AA17" s="280">
        <v>0</v>
      </c>
      <c r="AB17" s="280">
        <v>0</v>
      </c>
      <c r="AC17" s="280">
        <v>0</v>
      </c>
      <c r="AD17" s="280">
        <v>0</v>
      </c>
      <c r="AE17" s="280">
        <v>0</v>
      </c>
      <c r="AF17" s="280">
        <v>0</v>
      </c>
      <c r="AG17" s="280">
        <v>0</v>
      </c>
      <c r="AH17" s="280">
        <v>0</v>
      </c>
      <c r="AI17" s="280">
        <v>0</v>
      </c>
      <c r="AJ17" s="280">
        <v>0</v>
      </c>
      <c r="AK17" s="280">
        <v>0</v>
      </c>
      <c r="AL17" s="280">
        <v>0</v>
      </c>
      <c r="AM17" s="280">
        <v>0</v>
      </c>
      <c r="AN17" s="280">
        <v>0</v>
      </c>
      <c r="AO17" s="280">
        <v>0</v>
      </c>
      <c r="AP17" s="280">
        <v>0</v>
      </c>
      <c r="AQ17" s="280">
        <v>0</v>
      </c>
      <c r="AR17" s="280">
        <v>0</v>
      </c>
      <c r="AS17" s="280">
        <v>0</v>
      </c>
      <c r="AT17" s="280">
        <v>0</v>
      </c>
      <c r="AU17" s="280">
        <v>0</v>
      </c>
      <c r="AV17" s="280">
        <v>0</v>
      </c>
      <c r="AW17" s="280">
        <v>0</v>
      </c>
      <c r="AX17" s="280">
        <v>0</v>
      </c>
      <c r="AY17" s="280">
        <v>0</v>
      </c>
      <c r="AZ17" s="280">
        <v>0</v>
      </c>
      <c r="BA17" s="280">
        <v>0</v>
      </c>
      <c r="BB17" s="280">
        <v>0</v>
      </c>
      <c r="BC17" s="280">
        <v>0</v>
      </c>
      <c r="BD17" s="280">
        <v>0</v>
      </c>
      <c r="BE17" s="280">
        <v>0</v>
      </c>
      <c r="BF17" s="280">
        <v>0</v>
      </c>
      <c r="BG17" s="280">
        <v>0</v>
      </c>
      <c r="BH17" s="280">
        <v>0</v>
      </c>
      <c r="BI17" s="280">
        <v>0</v>
      </c>
      <c r="BJ17" s="280">
        <v>0</v>
      </c>
      <c r="BK17" s="280">
        <v>0</v>
      </c>
      <c r="BL17" s="280">
        <v>0</v>
      </c>
      <c r="BM17" s="280">
        <v>0</v>
      </c>
      <c r="BN17" s="280">
        <v>0</v>
      </c>
      <c r="BO17" s="280">
        <v>0</v>
      </c>
      <c r="BP17" s="280">
        <v>0</v>
      </c>
      <c r="BQ17" s="280">
        <v>0</v>
      </c>
      <c r="BR17" s="280">
        <v>0</v>
      </c>
      <c r="BS17" s="280">
        <v>0</v>
      </c>
      <c r="BT17" s="280">
        <v>0</v>
      </c>
      <c r="BU17" s="280">
        <v>0</v>
      </c>
      <c r="BV17" s="280">
        <v>0</v>
      </c>
      <c r="BW17" s="280">
        <v>0</v>
      </c>
      <c r="BX17" s="280">
        <v>0</v>
      </c>
      <c r="BY17" s="280">
        <v>0</v>
      </c>
      <c r="BZ17" s="280">
        <v>0</v>
      </c>
      <c r="CA17" s="280">
        <v>0</v>
      </c>
      <c r="CB17" s="280">
        <v>0</v>
      </c>
      <c r="CC17" s="280">
        <v>0</v>
      </c>
      <c r="CD17" s="280">
        <v>0</v>
      </c>
      <c r="CE17" s="280">
        <v>0</v>
      </c>
      <c r="CF17" s="280">
        <v>0</v>
      </c>
      <c r="CG17" s="280">
        <v>0</v>
      </c>
      <c r="CH17" s="280">
        <v>0</v>
      </c>
      <c r="CI17" s="280">
        <v>0</v>
      </c>
      <c r="CJ17" s="280">
        <v>0</v>
      </c>
      <c r="CK17" s="280">
        <v>0</v>
      </c>
      <c r="CL17" s="280">
        <v>0</v>
      </c>
      <c r="CM17" s="280">
        <v>0</v>
      </c>
      <c r="CN17" s="280">
        <v>0</v>
      </c>
      <c r="CO17" s="280">
        <v>0</v>
      </c>
      <c r="CP17" s="280">
        <v>0</v>
      </c>
      <c r="CQ17" s="280">
        <v>0</v>
      </c>
      <c r="CR17" s="280">
        <v>0</v>
      </c>
      <c r="CS17" s="280">
        <v>0</v>
      </c>
      <c r="CT17" s="280">
        <v>0</v>
      </c>
      <c r="CU17" s="280">
        <v>0</v>
      </c>
      <c r="CV17" s="280">
        <v>0</v>
      </c>
      <c r="CW17" s="280">
        <v>0</v>
      </c>
      <c r="CX17" s="280">
        <v>0</v>
      </c>
      <c r="CY17" s="280">
        <v>0</v>
      </c>
      <c r="CZ17" s="280">
        <v>0</v>
      </c>
      <c r="DA17" s="280">
        <v>0</v>
      </c>
      <c r="DB17" s="280">
        <v>0</v>
      </c>
      <c r="DC17" s="280">
        <v>0</v>
      </c>
      <c r="DE17" s="71">
        <f t="shared" si="16"/>
        <v>0</v>
      </c>
      <c r="DF17" s="71">
        <f t="shared" si="17"/>
        <v>0</v>
      </c>
      <c r="DG17" s="261">
        <f t="shared" si="15"/>
        <v>21</v>
      </c>
      <c r="DH17" s="261">
        <v>0</v>
      </c>
    </row>
    <row r="18" spans="1:112" s="261" customFormat="1" ht="14.4">
      <c r="A18" s="210">
        <v>6</v>
      </c>
      <c r="B18" s="262" t="str">
        <f>$B$11&amp;"7."</f>
        <v>D.1.7.</v>
      </c>
      <c r="C18" s="274" t="s">
        <v>42</v>
      </c>
      <c r="D18" s="269"/>
      <c r="E18" s="332">
        <v>0.21</v>
      </c>
      <c r="F18" s="292">
        <f>H18+NPV(FD,I18:INDEX(I18:DC18,PAL))</f>
        <v>0</v>
      </c>
      <c r="G18" s="279">
        <f>SUMIF($H$5:$DC$5,"&lt;="&amp;PAL,$H18:$DC18)</f>
        <v>0</v>
      </c>
      <c r="H18" s="280">
        <v>0</v>
      </c>
      <c r="I18" s="280">
        <v>0</v>
      </c>
      <c r="J18" s="280">
        <v>0</v>
      </c>
      <c r="K18" s="280">
        <v>0</v>
      </c>
      <c r="L18" s="280">
        <v>0</v>
      </c>
      <c r="M18" s="280">
        <v>0</v>
      </c>
      <c r="N18" s="280">
        <v>0</v>
      </c>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80">
        <v>0</v>
      </c>
      <c r="AF18" s="280">
        <v>0</v>
      </c>
      <c r="AG18" s="280">
        <v>0</v>
      </c>
      <c r="AH18" s="280">
        <v>0</v>
      </c>
      <c r="AI18" s="280">
        <v>0</v>
      </c>
      <c r="AJ18" s="280">
        <v>0</v>
      </c>
      <c r="AK18" s="280">
        <v>0</v>
      </c>
      <c r="AL18" s="280">
        <v>0</v>
      </c>
      <c r="AM18" s="280">
        <v>0</v>
      </c>
      <c r="AN18" s="280">
        <v>0</v>
      </c>
      <c r="AO18" s="280">
        <v>0</v>
      </c>
      <c r="AP18" s="280">
        <v>0</v>
      </c>
      <c r="AQ18" s="280">
        <v>0</v>
      </c>
      <c r="AR18" s="280">
        <v>0</v>
      </c>
      <c r="AS18" s="280">
        <v>0</v>
      </c>
      <c r="AT18" s="280">
        <v>0</v>
      </c>
      <c r="AU18" s="280">
        <v>0</v>
      </c>
      <c r="AV18" s="280">
        <v>0</v>
      </c>
      <c r="AW18" s="280">
        <v>0</v>
      </c>
      <c r="AX18" s="280">
        <v>0</v>
      </c>
      <c r="AY18" s="280">
        <v>0</v>
      </c>
      <c r="AZ18" s="280">
        <v>0</v>
      </c>
      <c r="BA18" s="280">
        <v>0</v>
      </c>
      <c r="BB18" s="280">
        <v>0</v>
      </c>
      <c r="BC18" s="280">
        <v>0</v>
      </c>
      <c r="BD18" s="280">
        <v>0</v>
      </c>
      <c r="BE18" s="280">
        <v>0</v>
      </c>
      <c r="BF18" s="280">
        <v>0</v>
      </c>
      <c r="BG18" s="280">
        <v>0</v>
      </c>
      <c r="BH18" s="280">
        <v>0</v>
      </c>
      <c r="BI18" s="280">
        <v>0</v>
      </c>
      <c r="BJ18" s="280">
        <v>0</v>
      </c>
      <c r="BK18" s="280">
        <v>0</v>
      </c>
      <c r="BL18" s="280">
        <v>0</v>
      </c>
      <c r="BM18" s="280">
        <v>0</v>
      </c>
      <c r="BN18" s="280">
        <v>0</v>
      </c>
      <c r="BO18" s="280">
        <v>0</v>
      </c>
      <c r="BP18" s="280">
        <v>0</v>
      </c>
      <c r="BQ18" s="280">
        <v>0</v>
      </c>
      <c r="BR18" s="280">
        <v>0</v>
      </c>
      <c r="BS18" s="280">
        <v>0</v>
      </c>
      <c r="BT18" s="280">
        <v>0</v>
      </c>
      <c r="BU18" s="280">
        <v>0</v>
      </c>
      <c r="BV18" s="280">
        <v>0</v>
      </c>
      <c r="BW18" s="280">
        <v>0</v>
      </c>
      <c r="BX18" s="280">
        <v>0</v>
      </c>
      <c r="BY18" s="280">
        <v>0</v>
      </c>
      <c r="BZ18" s="280">
        <v>0</v>
      </c>
      <c r="CA18" s="280">
        <v>0</v>
      </c>
      <c r="CB18" s="280">
        <v>0</v>
      </c>
      <c r="CC18" s="280">
        <v>0</v>
      </c>
      <c r="CD18" s="280">
        <v>0</v>
      </c>
      <c r="CE18" s="280">
        <v>0</v>
      </c>
      <c r="CF18" s="280">
        <v>0</v>
      </c>
      <c r="CG18" s="280">
        <v>0</v>
      </c>
      <c r="CH18" s="280">
        <v>0</v>
      </c>
      <c r="CI18" s="280">
        <v>0</v>
      </c>
      <c r="CJ18" s="280">
        <v>0</v>
      </c>
      <c r="CK18" s="280">
        <v>0</v>
      </c>
      <c r="CL18" s="280">
        <v>0</v>
      </c>
      <c r="CM18" s="280">
        <v>0</v>
      </c>
      <c r="CN18" s="280">
        <v>0</v>
      </c>
      <c r="CO18" s="280">
        <v>0</v>
      </c>
      <c r="CP18" s="280">
        <v>0</v>
      </c>
      <c r="CQ18" s="280">
        <v>0</v>
      </c>
      <c r="CR18" s="280">
        <v>0</v>
      </c>
      <c r="CS18" s="280">
        <v>0</v>
      </c>
      <c r="CT18" s="280">
        <v>0</v>
      </c>
      <c r="CU18" s="280">
        <v>0</v>
      </c>
      <c r="CV18" s="280">
        <v>0</v>
      </c>
      <c r="CW18" s="280">
        <v>0</v>
      </c>
      <c r="CX18" s="280">
        <v>0</v>
      </c>
      <c r="CY18" s="280">
        <v>0</v>
      </c>
      <c r="CZ18" s="280">
        <v>0</v>
      </c>
      <c r="DA18" s="280">
        <v>0</v>
      </c>
      <c r="DB18" s="280">
        <v>0</v>
      </c>
      <c r="DC18" s="280">
        <v>0</v>
      </c>
      <c r="DE18" s="71">
        <f t="shared" si="16"/>
        <v>0</v>
      </c>
      <c r="DF18" s="71">
        <f t="shared" si="17"/>
        <v>0</v>
      </c>
      <c r="DG18" s="261">
        <f t="shared" si="15"/>
        <v>21</v>
      </c>
      <c r="DH18" s="261">
        <v>0</v>
      </c>
    </row>
    <row r="19" spans="1:112" s="261" customFormat="1" ht="14.4">
      <c r="A19" s="210">
        <v>7</v>
      </c>
      <c r="B19" s="262" t="str">
        <f>$B$11&amp;"8."</f>
        <v>D.1.8.</v>
      </c>
      <c r="C19" s="274" t="s">
        <v>42</v>
      </c>
      <c r="D19" s="269"/>
      <c r="E19" s="332">
        <v>0.21</v>
      </c>
      <c r="F19" s="292">
        <f>H19+NPV(FD,I19:INDEX(I19:DC19,PAL))</f>
        <v>0</v>
      </c>
      <c r="G19" s="279">
        <f>SUMIF($H$5:$DC$5,"&lt;="&amp;PAL,$H19:$DC19)</f>
        <v>0</v>
      </c>
      <c r="H19" s="280">
        <v>0</v>
      </c>
      <c r="I19" s="280">
        <v>0</v>
      </c>
      <c r="J19" s="280">
        <v>0</v>
      </c>
      <c r="K19" s="280">
        <v>0</v>
      </c>
      <c r="L19" s="280">
        <v>0</v>
      </c>
      <c r="M19" s="280">
        <v>0</v>
      </c>
      <c r="N19" s="280">
        <v>0</v>
      </c>
      <c r="O19" s="280">
        <v>0</v>
      </c>
      <c r="P19" s="280">
        <v>0</v>
      </c>
      <c r="Q19" s="280">
        <v>0</v>
      </c>
      <c r="R19" s="280">
        <v>0</v>
      </c>
      <c r="S19" s="280">
        <v>0</v>
      </c>
      <c r="T19" s="280">
        <v>0</v>
      </c>
      <c r="U19" s="280">
        <v>0</v>
      </c>
      <c r="V19" s="280">
        <v>0</v>
      </c>
      <c r="W19" s="280">
        <v>0</v>
      </c>
      <c r="X19" s="280">
        <v>0</v>
      </c>
      <c r="Y19" s="280">
        <v>0</v>
      </c>
      <c r="Z19" s="280">
        <v>0</v>
      </c>
      <c r="AA19" s="280">
        <v>0</v>
      </c>
      <c r="AB19" s="280">
        <v>0</v>
      </c>
      <c r="AC19" s="280">
        <v>0</v>
      </c>
      <c r="AD19" s="280">
        <v>0</v>
      </c>
      <c r="AE19" s="280">
        <v>0</v>
      </c>
      <c r="AF19" s="280">
        <v>0</v>
      </c>
      <c r="AG19" s="280">
        <v>0</v>
      </c>
      <c r="AH19" s="280">
        <v>0</v>
      </c>
      <c r="AI19" s="280">
        <v>0</v>
      </c>
      <c r="AJ19" s="280">
        <v>0</v>
      </c>
      <c r="AK19" s="280">
        <v>0</v>
      </c>
      <c r="AL19" s="280">
        <v>0</v>
      </c>
      <c r="AM19" s="280">
        <v>0</v>
      </c>
      <c r="AN19" s="280">
        <v>0</v>
      </c>
      <c r="AO19" s="280">
        <v>0</v>
      </c>
      <c r="AP19" s="280">
        <v>0</v>
      </c>
      <c r="AQ19" s="280">
        <v>0</v>
      </c>
      <c r="AR19" s="280">
        <v>0</v>
      </c>
      <c r="AS19" s="280">
        <v>0</v>
      </c>
      <c r="AT19" s="280">
        <v>0</v>
      </c>
      <c r="AU19" s="280">
        <v>0</v>
      </c>
      <c r="AV19" s="280">
        <v>0</v>
      </c>
      <c r="AW19" s="280">
        <v>0</v>
      </c>
      <c r="AX19" s="280">
        <v>0</v>
      </c>
      <c r="AY19" s="280">
        <v>0</v>
      </c>
      <c r="AZ19" s="280">
        <v>0</v>
      </c>
      <c r="BA19" s="280">
        <v>0</v>
      </c>
      <c r="BB19" s="280">
        <v>0</v>
      </c>
      <c r="BC19" s="280">
        <v>0</v>
      </c>
      <c r="BD19" s="280">
        <v>0</v>
      </c>
      <c r="BE19" s="280">
        <v>0</v>
      </c>
      <c r="BF19" s="280">
        <v>0</v>
      </c>
      <c r="BG19" s="280">
        <v>0</v>
      </c>
      <c r="BH19" s="280">
        <v>0</v>
      </c>
      <c r="BI19" s="280">
        <v>0</v>
      </c>
      <c r="BJ19" s="280">
        <v>0</v>
      </c>
      <c r="BK19" s="280">
        <v>0</v>
      </c>
      <c r="BL19" s="280">
        <v>0</v>
      </c>
      <c r="BM19" s="280">
        <v>0</v>
      </c>
      <c r="BN19" s="280">
        <v>0</v>
      </c>
      <c r="BO19" s="280">
        <v>0</v>
      </c>
      <c r="BP19" s="280">
        <v>0</v>
      </c>
      <c r="BQ19" s="280">
        <v>0</v>
      </c>
      <c r="BR19" s="280">
        <v>0</v>
      </c>
      <c r="BS19" s="280">
        <v>0</v>
      </c>
      <c r="BT19" s="280">
        <v>0</v>
      </c>
      <c r="BU19" s="280">
        <v>0</v>
      </c>
      <c r="BV19" s="280">
        <v>0</v>
      </c>
      <c r="BW19" s="280">
        <v>0</v>
      </c>
      <c r="BX19" s="280">
        <v>0</v>
      </c>
      <c r="BY19" s="280">
        <v>0</v>
      </c>
      <c r="BZ19" s="280">
        <v>0</v>
      </c>
      <c r="CA19" s="280">
        <v>0</v>
      </c>
      <c r="CB19" s="280">
        <v>0</v>
      </c>
      <c r="CC19" s="280">
        <v>0</v>
      </c>
      <c r="CD19" s="280">
        <v>0</v>
      </c>
      <c r="CE19" s="280">
        <v>0</v>
      </c>
      <c r="CF19" s="280">
        <v>0</v>
      </c>
      <c r="CG19" s="280">
        <v>0</v>
      </c>
      <c r="CH19" s="280">
        <v>0</v>
      </c>
      <c r="CI19" s="280">
        <v>0</v>
      </c>
      <c r="CJ19" s="280">
        <v>0</v>
      </c>
      <c r="CK19" s="280">
        <v>0</v>
      </c>
      <c r="CL19" s="280">
        <v>0</v>
      </c>
      <c r="CM19" s="280">
        <v>0</v>
      </c>
      <c r="CN19" s="280">
        <v>0</v>
      </c>
      <c r="CO19" s="280">
        <v>0</v>
      </c>
      <c r="CP19" s="280">
        <v>0</v>
      </c>
      <c r="CQ19" s="280">
        <v>0</v>
      </c>
      <c r="CR19" s="280">
        <v>0</v>
      </c>
      <c r="CS19" s="280">
        <v>0</v>
      </c>
      <c r="CT19" s="280">
        <v>0</v>
      </c>
      <c r="CU19" s="280">
        <v>0</v>
      </c>
      <c r="CV19" s="280">
        <v>0</v>
      </c>
      <c r="CW19" s="280">
        <v>0</v>
      </c>
      <c r="CX19" s="280">
        <v>0</v>
      </c>
      <c r="CY19" s="280">
        <v>0</v>
      </c>
      <c r="CZ19" s="280">
        <v>0</v>
      </c>
      <c r="DA19" s="280">
        <v>0</v>
      </c>
      <c r="DB19" s="280">
        <v>0</v>
      </c>
      <c r="DC19" s="280">
        <v>0</v>
      </c>
      <c r="DE19" s="71">
        <f t="shared" si="16"/>
        <v>0</v>
      </c>
      <c r="DF19" s="71">
        <f t="shared" si="17"/>
        <v>0</v>
      </c>
      <c r="DG19" s="261">
        <f t="shared" si="15"/>
        <v>21</v>
      </c>
      <c r="DH19" s="261">
        <v>0</v>
      </c>
    </row>
    <row r="20" spans="1:112" s="261" customFormat="1" ht="14.4">
      <c r="A20" s="210">
        <v>8</v>
      </c>
      <c r="B20" s="262" t="str">
        <f>$B$11&amp;"9."</f>
        <v>D.1.9.</v>
      </c>
      <c r="C20" s="267" t="s">
        <v>155</v>
      </c>
      <c r="D20" s="269"/>
      <c r="E20" s="332">
        <v>0.21</v>
      </c>
      <c r="F20" s="292">
        <f>H20+NPV(FD,I20:INDEX(I20:DC20,PAL))</f>
        <v>0</v>
      </c>
      <c r="G20" s="279">
        <f>SUMIF($H$5:$DC$5,"&lt;="&amp;PAL,$H20:$DC20)</f>
        <v>0</v>
      </c>
      <c r="H20" s="276">
        <v>0</v>
      </c>
      <c r="I20" s="276">
        <v>0</v>
      </c>
      <c r="J20" s="276">
        <v>0</v>
      </c>
      <c r="K20" s="276">
        <v>0</v>
      </c>
      <c r="L20" s="276">
        <v>0</v>
      </c>
      <c r="M20" s="276">
        <v>0</v>
      </c>
      <c r="N20" s="276">
        <v>0</v>
      </c>
      <c r="O20" s="276">
        <v>0</v>
      </c>
      <c r="P20" s="276">
        <v>0</v>
      </c>
      <c r="Q20" s="276">
        <v>0</v>
      </c>
      <c r="R20" s="276">
        <v>0</v>
      </c>
      <c r="S20" s="277">
        <v>0</v>
      </c>
      <c r="T20" s="277">
        <v>0</v>
      </c>
      <c r="U20" s="277">
        <v>0</v>
      </c>
      <c r="V20" s="277">
        <v>0</v>
      </c>
      <c r="W20" s="277">
        <v>0</v>
      </c>
      <c r="X20" s="277">
        <v>0</v>
      </c>
      <c r="Y20" s="277">
        <v>0</v>
      </c>
      <c r="Z20" s="277">
        <v>0</v>
      </c>
      <c r="AA20" s="277">
        <v>0</v>
      </c>
      <c r="AB20" s="277">
        <v>0</v>
      </c>
      <c r="AC20" s="277">
        <v>0</v>
      </c>
      <c r="AD20" s="277">
        <v>0</v>
      </c>
      <c r="AE20" s="277">
        <v>0</v>
      </c>
      <c r="AF20" s="277">
        <v>0</v>
      </c>
      <c r="AG20" s="277">
        <v>0</v>
      </c>
      <c r="AH20" s="277">
        <v>0</v>
      </c>
      <c r="AI20" s="277">
        <v>0</v>
      </c>
      <c r="AJ20" s="277">
        <v>0</v>
      </c>
      <c r="AK20" s="277">
        <v>0</v>
      </c>
      <c r="AL20" s="277">
        <v>0</v>
      </c>
      <c r="AM20" s="277">
        <v>0</v>
      </c>
      <c r="AN20" s="277">
        <v>0</v>
      </c>
      <c r="AO20" s="277">
        <v>0</v>
      </c>
      <c r="AP20" s="277">
        <v>0</v>
      </c>
      <c r="AQ20" s="277">
        <v>0</v>
      </c>
      <c r="AR20" s="277">
        <v>0</v>
      </c>
      <c r="AS20" s="277">
        <v>0</v>
      </c>
      <c r="AT20" s="277">
        <v>0</v>
      </c>
      <c r="AU20" s="277">
        <v>0</v>
      </c>
      <c r="AV20" s="277">
        <v>0</v>
      </c>
      <c r="AW20" s="277">
        <v>0</v>
      </c>
      <c r="AX20" s="277">
        <v>0</v>
      </c>
      <c r="AY20" s="277">
        <v>0</v>
      </c>
      <c r="AZ20" s="277">
        <v>0</v>
      </c>
      <c r="BA20" s="277">
        <v>0</v>
      </c>
      <c r="BB20" s="277">
        <v>0</v>
      </c>
      <c r="BC20" s="277">
        <v>0</v>
      </c>
      <c r="BD20" s="277">
        <v>0</v>
      </c>
      <c r="BE20" s="277">
        <v>0</v>
      </c>
      <c r="BF20" s="277">
        <v>0</v>
      </c>
      <c r="BG20" s="277">
        <v>0</v>
      </c>
      <c r="BH20" s="277">
        <v>0</v>
      </c>
      <c r="BI20" s="277">
        <v>0</v>
      </c>
      <c r="BJ20" s="277">
        <v>0</v>
      </c>
      <c r="BK20" s="277">
        <v>0</v>
      </c>
      <c r="BL20" s="277">
        <v>0</v>
      </c>
      <c r="BM20" s="277">
        <v>0</v>
      </c>
      <c r="BN20" s="277">
        <v>0</v>
      </c>
      <c r="BO20" s="277">
        <v>0</v>
      </c>
      <c r="BP20" s="277">
        <v>0</v>
      </c>
      <c r="BQ20" s="277">
        <v>0</v>
      </c>
      <c r="BR20" s="277">
        <v>0</v>
      </c>
      <c r="BS20" s="277">
        <v>0</v>
      </c>
      <c r="BT20" s="277">
        <v>0</v>
      </c>
      <c r="BU20" s="277">
        <v>0</v>
      </c>
      <c r="BV20" s="277">
        <v>0</v>
      </c>
      <c r="BW20" s="277">
        <v>0</v>
      </c>
      <c r="BX20" s="277">
        <v>0</v>
      </c>
      <c r="BY20" s="277">
        <v>0</v>
      </c>
      <c r="BZ20" s="277">
        <v>0</v>
      </c>
      <c r="CA20" s="277">
        <v>0</v>
      </c>
      <c r="CB20" s="277">
        <v>0</v>
      </c>
      <c r="CC20" s="277">
        <v>0</v>
      </c>
      <c r="CD20" s="277">
        <v>0</v>
      </c>
      <c r="CE20" s="277">
        <v>0</v>
      </c>
      <c r="CF20" s="277">
        <v>0</v>
      </c>
      <c r="CG20" s="277">
        <v>0</v>
      </c>
      <c r="CH20" s="277">
        <v>0</v>
      </c>
      <c r="CI20" s="277">
        <v>0</v>
      </c>
      <c r="CJ20" s="277">
        <v>0</v>
      </c>
      <c r="CK20" s="277">
        <v>0</v>
      </c>
      <c r="CL20" s="277">
        <v>0</v>
      </c>
      <c r="CM20" s="277">
        <v>0</v>
      </c>
      <c r="CN20" s="277">
        <v>0</v>
      </c>
      <c r="CO20" s="277">
        <v>0</v>
      </c>
      <c r="CP20" s="277">
        <v>0</v>
      </c>
      <c r="CQ20" s="277">
        <v>0</v>
      </c>
      <c r="CR20" s="277">
        <v>0</v>
      </c>
      <c r="CS20" s="277">
        <v>0</v>
      </c>
      <c r="CT20" s="277">
        <v>0</v>
      </c>
      <c r="CU20" s="277">
        <v>0</v>
      </c>
      <c r="CV20" s="277">
        <v>0</v>
      </c>
      <c r="CW20" s="277">
        <v>0</v>
      </c>
      <c r="CX20" s="277">
        <v>0</v>
      </c>
      <c r="CY20" s="277">
        <v>0</v>
      </c>
      <c r="CZ20" s="277">
        <v>0</v>
      </c>
      <c r="DA20" s="277">
        <v>0</v>
      </c>
      <c r="DB20" s="277">
        <v>0</v>
      </c>
      <c r="DC20" s="277">
        <v>0</v>
      </c>
      <c r="DE20" s="71">
        <f t="shared" si="16"/>
        <v>0</v>
      </c>
      <c r="DF20" s="71">
        <f t="shared" si="17"/>
        <v>0</v>
      </c>
      <c r="DG20" s="261">
        <f t="shared" si="15"/>
        <v>21</v>
      </c>
      <c r="DH20" s="261">
        <v>0</v>
      </c>
    </row>
    <row r="21" spans="1:112" s="261" customFormat="1" ht="14.4">
      <c r="A21" s="210">
        <v>9</v>
      </c>
      <c r="B21" s="262" t="str">
        <f>$B$11&amp;"L."</f>
        <v>D.1.L.</v>
      </c>
      <c r="C21" s="267" t="s">
        <v>16</v>
      </c>
      <c r="D21" s="269"/>
      <c r="E21" s="332">
        <v>0.21</v>
      </c>
      <c r="F21" s="292">
        <f>H21+NPV(FD,I21:INDEX(I21:DC21,PAL))</f>
        <v>0</v>
      </c>
      <c r="G21" s="279">
        <f>SUMIF($H$5:$DC$5,"&lt;="&amp;PAL,$H21:$DC21)</f>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7">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76">
        <v>0</v>
      </c>
      <c r="BE21" s="276">
        <v>0</v>
      </c>
      <c r="BF21" s="276">
        <v>0</v>
      </c>
      <c r="BG21" s="276">
        <v>0</v>
      </c>
      <c r="BH21" s="276">
        <v>0</v>
      </c>
      <c r="BI21" s="276">
        <v>0</v>
      </c>
      <c r="BJ21" s="276">
        <v>0</v>
      </c>
      <c r="BK21" s="276">
        <v>0</v>
      </c>
      <c r="BL21" s="276">
        <v>0</v>
      </c>
      <c r="BM21" s="276">
        <v>0</v>
      </c>
      <c r="BN21" s="276">
        <v>0</v>
      </c>
      <c r="BO21" s="276">
        <v>0</v>
      </c>
      <c r="BP21" s="276">
        <v>0</v>
      </c>
      <c r="BQ21" s="276">
        <v>0</v>
      </c>
      <c r="BR21" s="276">
        <v>0</v>
      </c>
      <c r="BS21" s="276">
        <v>0</v>
      </c>
      <c r="BT21" s="276">
        <v>0</v>
      </c>
      <c r="BU21" s="276">
        <v>0</v>
      </c>
      <c r="BV21" s="276">
        <v>0</v>
      </c>
      <c r="BW21" s="276">
        <v>0</v>
      </c>
      <c r="BX21" s="276">
        <v>0</v>
      </c>
      <c r="BY21" s="276">
        <v>0</v>
      </c>
      <c r="BZ21" s="276">
        <v>0</v>
      </c>
      <c r="CA21" s="276">
        <v>0</v>
      </c>
      <c r="CB21" s="276">
        <v>0</v>
      </c>
      <c r="CC21" s="276">
        <v>0</v>
      </c>
      <c r="CD21" s="276">
        <v>0</v>
      </c>
      <c r="CE21" s="276">
        <v>0</v>
      </c>
      <c r="CF21" s="276">
        <v>0</v>
      </c>
      <c r="CG21" s="276">
        <v>0</v>
      </c>
      <c r="CH21" s="276">
        <v>0</v>
      </c>
      <c r="CI21" s="276">
        <v>0</v>
      </c>
      <c r="CJ21" s="276">
        <v>0</v>
      </c>
      <c r="CK21" s="276">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7">
        <v>0</v>
      </c>
      <c r="DE21" s="71">
        <f t="shared" si="16"/>
        <v>0</v>
      </c>
      <c r="DF21" s="71">
        <f t="shared" si="17"/>
        <v>0</v>
      </c>
      <c r="DG21" s="261">
        <f t="shared" si="15"/>
        <v>21</v>
      </c>
      <c r="DH21" s="261">
        <f>DG21/(100+DG21)</f>
        <v>0.17355371900826447</v>
      </c>
    </row>
    <row r="22" spans="1:112" ht="14.4">
      <c r="A22" s="210">
        <v>10</v>
      </c>
      <c r="B22" s="263" t="s">
        <v>22</v>
      </c>
      <c r="C22" s="268" t="s">
        <v>433</v>
      </c>
      <c r="D22" s="25"/>
      <c r="E22" s="329"/>
      <c r="F22" s="17">
        <f>SUM(F23:F30)+F31</f>
        <v>0</v>
      </c>
      <c r="G22" s="279">
        <f>SUMIF($H$5:$DC$5,"&lt;="&amp;PAL,$H22:$DC22)</f>
        <v>0</v>
      </c>
      <c r="H22" s="17">
        <f>SUM(H23:H30)+H31</f>
        <v>0</v>
      </c>
      <c r="I22" s="17">
        <f t="shared" ref="I22:BT22" si="18">SUM(I23:I30)+I31</f>
        <v>0</v>
      </c>
      <c r="J22" s="17">
        <f t="shared" si="18"/>
        <v>0</v>
      </c>
      <c r="K22" s="17">
        <f t="shared" si="18"/>
        <v>0</v>
      </c>
      <c r="L22" s="17">
        <f t="shared" si="18"/>
        <v>0</v>
      </c>
      <c r="M22" s="17">
        <f t="shared" si="18"/>
        <v>0</v>
      </c>
      <c r="N22" s="17">
        <f t="shared" si="18"/>
        <v>0</v>
      </c>
      <c r="O22" s="17">
        <f t="shared" si="18"/>
        <v>0</v>
      </c>
      <c r="P22" s="17">
        <f t="shared" si="18"/>
        <v>0</v>
      </c>
      <c r="Q22" s="17">
        <f t="shared" si="18"/>
        <v>0</v>
      </c>
      <c r="R22" s="17">
        <f t="shared" si="18"/>
        <v>0</v>
      </c>
      <c r="S22" s="17">
        <f t="shared" si="18"/>
        <v>0</v>
      </c>
      <c r="T22" s="17">
        <f t="shared" si="18"/>
        <v>0</v>
      </c>
      <c r="U22" s="17">
        <f t="shared" si="18"/>
        <v>0</v>
      </c>
      <c r="V22" s="17">
        <f t="shared" si="18"/>
        <v>0</v>
      </c>
      <c r="W22" s="17">
        <f t="shared" si="18"/>
        <v>0</v>
      </c>
      <c r="X22" s="17">
        <f t="shared" si="18"/>
        <v>0</v>
      </c>
      <c r="Y22" s="17">
        <f t="shared" si="18"/>
        <v>0</v>
      </c>
      <c r="Z22" s="17">
        <f t="shared" si="18"/>
        <v>0</v>
      </c>
      <c r="AA22" s="17">
        <f t="shared" si="18"/>
        <v>0</v>
      </c>
      <c r="AB22" s="17">
        <f t="shared" si="18"/>
        <v>0</v>
      </c>
      <c r="AC22" s="17">
        <f t="shared" si="18"/>
        <v>0</v>
      </c>
      <c r="AD22" s="17">
        <f t="shared" si="18"/>
        <v>0</v>
      </c>
      <c r="AE22" s="17">
        <f t="shared" si="18"/>
        <v>0</v>
      </c>
      <c r="AF22" s="17">
        <f t="shared" si="18"/>
        <v>0</v>
      </c>
      <c r="AG22" s="17">
        <f t="shared" si="18"/>
        <v>0</v>
      </c>
      <c r="AH22" s="17">
        <f t="shared" si="18"/>
        <v>0</v>
      </c>
      <c r="AI22" s="17">
        <f t="shared" si="18"/>
        <v>0</v>
      </c>
      <c r="AJ22" s="17">
        <f t="shared" si="18"/>
        <v>0</v>
      </c>
      <c r="AK22" s="17">
        <f t="shared" si="18"/>
        <v>0</v>
      </c>
      <c r="AL22" s="17">
        <f t="shared" si="18"/>
        <v>0</v>
      </c>
      <c r="AM22" s="17">
        <f t="shared" si="18"/>
        <v>0</v>
      </c>
      <c r="AN22" s="17">
        <f t="shared" si="18"/>
        <v>0</v>
      </c>
      <c r="AO22" s="17">
        <f t="shared" si="18"/>
        <v>0</v>
      </c>
      <c r="AP22" s="17">
        <f t="shared" si="18"/>
        <v>0</v>
      </c>
      <c r="AQ22" s="17">
        <f t="shared" si="18"/>
        <v>0</v>
      </c>
      <c r="AR22" s="17">
        <f t="shared" si="18"/>
        <v>0</v>
      </c>
      <c r="AS22" s="17">
        <f t="shared" si="18"/>
        <v>0</v>
      </c>
      <c r="AT22" s="17">
        <f t="shared" si="18"/>
        <v>0</v>
      </c>
      <c r="AU22" s="17">
        <f t="shared" si="18"/>
        <v>0</v>
      </c>
      <c r="AV22" s="17">
        <f t="shared" si="18"/>
        <v>0</v>
      </c>
      <c r="AW22" s="17">
        <f t="shared" si="18"/>
        <v>0</v>
      </c>
      <c r="AX22" s="17">
        <f t="shared" si="18"/>
        <v>0</v>
      </c>
      <c r="AY22" s="17">
        <f t="shared" si="18"/>
        <v>0</v>
      </c>
      <c r="AZ22" s="17">
        <f t="shared" si="18"/>
        <v>0</v>
      </c>
      <c r="BA22" s="17">
        <f t="shared" si="18"/>
        <v>0</v>
      </c>
      <c r="BB22" s="17">
        <f t="shared" si="18"/>
        <v>0</v>
      </c>
      <c r="BC22" s="17">
        <f t="shared" si="18"/>
        <v>0</v>
      </c>
      <c r="BD22" s="17">
        <f t="shared" si="18"/>
        <v>0</v>
      </c>
      <c r="BE22" s="17">
        <f t="shared" si="18"/>
        <v>0</v>
      </c>
      <c r="BF22" s="17">
        <f t="shared" si="18"/>
        <v>0</v>
      </c>
      <c r="BG22" s="17">
        <f t="shared" si="18"/>
        <v>0</v>
      </c>
      <c r="BH22" s="17">
        <f t="shared" si="18"/>
        <v>0</v>
      </c>
      <c r="BI22" s="17">
        <f t="shared" si="18"/>
        <v>0</v>
      </c>
      <c r="BJ22" s="17">
        <f t="shared" si="18"/>
        <v>0</v>
      </c>
      <c r="BK22" s="17">
        <f t="shared" si="18"/>
        <v>0</v>
      </c>
      <c r="BL22" s="17">
        <f t="shared" si="18"/>
        <v>0</v>
      </c>
      <c r="BM22" s="17">
        <f t="shared" si="18"/>
        <v>0</v>
      </c>
      <c r="BN22" s="17">
        <f t="shared" si="18"/>
        <v>0</v>
      </c>
      <c r="BO22" s="17">
        <f t="shared" si="18"/>
        <v>0</v>
      </c>
      <c r="BP22" s="17">
        <f t="shared" si="18"/>
        <v>0</v>
      </c>
      <c r="BQ22" s="17">
        <f t="shared" si="18"/>
        <v>0</v>
      </c>
      <c r="BR22" s="17">
        <f t="shared" si="18"/>
        <v>0</v>
      </c>
      <c r="BS22" s="17">
        <f t="shared" si="18"/>
        <v>0</v>
      </c>
      <c r="BT22" s="17">
        <f t="shared" si="18"/>
        <v>0</v>
      </c>
      <c r="BU22" s="17">
        <f t="shared" ref="BU22:DC22" si="19">SUM(BU23:BU30)+BU31</f>
        <v>0</v>
      </c>
      <c r="BV22" s="17">
        <f t="shared" si="19"/>
        <v>0</v>
      </c>
      <c r="BW22" s="17">
        <f t="shared" si="19"/>
        <v>0</v>
      </c>
      <c r="BX22" s="17">
        <f t="shared" si="19"/>
        <v>0</v>
      </c>
      <c r="BY22" s="17">
        <f t="shared" si="19"/>
        <v>0</v>
      </c>
      <c r="BZ22" s="17">
        <f t="shared" si="19"/>
        <v>0</v>
      </c>
      <c r="CA22" s="17">
        <f t="shared" si="19"/>
        <v>0</v>
      </c>
      <c r="CB22" s="17">
        <f t="shared" si="19"/>
        <v>0</v>
      </c>
      <c r="CC22" s="17">
        <f t="shared" si="19"/>
        <v>0</v>
      </c>
      <c r="CD22" s="17">
        <f t="shared" si="19"/>
        <v>0</v>
      </c>
      <c r="CE22" s="17">
        <f t="shared" si="19"/>
        <v>0</v>
      </c>
      <c r="CF22" s="17">
        <f t="shared" si="19"/>
        <v>0</v>
      </c>
      <c r="CG22" s="17">
        <f t="shared" si="19"/>
        <v>0</v>
      </c>
      <c r="CH22" s="17">
        <f t="shared" si="19"/>
        <v>0</v>
      </c>
      <c r="CI22" s="17">
        <f t="shared" si="19"/>
        <v>0</v>
      </c>
      <c r="CJ22" s="17">
        <f t="shared" si="19"/>
        <v>0</v>
      </c>
      <c r="CK22" s="17">
        <f t="shared" si="19"/>
        <v>0</v>
      </c>
      <c r="CL22" s="17">
        <f t="shared" si="19"/>
        <v>0</v>
      </c>
      <c r="CM22" s="17">
        <f t="shared" si="19"/>
        <v>0</v>
      </c>
      <c r="CN22" s="17">
        <f t="shared" si="19"/>
        <v>0</v>
      </c>
      <c r="CO22" s="17">
        <f t="shared" si="19"/>
        <v>0</v>
      </c>
      <c r="CP22" s="17">
        <f t="shared" si="19"/>
        <v>0</v>
      </c>
      <c r="CQ22" s="17">
        <f t="shared" si="19"/>
        <v>0</v>
      </c>
      <c r="CR22" s="17">
        <f t="shared" si="19"/>
        <v>0</v>
      </c>
      <c r="CS22" s="17">
        <f t="shared" si="19"/>
        <v>0</v>
      </c>
      <c r="CT22" s="17">
        <f t="shared" si="19"/>
        <v>0</v>
      </c>
      <c r="CU22" s="17">
        <f t="shared" si="19"/>
        <v>0</v>
      </c>
      <c r="CV22" s="17">
        <f t="shared" si="19"/>
        <v>0</v>
      </c>
      <c r="CW22" s="17">
        <f t="shared" si="19"/>
        <v>0</v>
      </c>
      <c r="CX22" s="17">
        <f t="shared" si="19"/>
        <v>0</v>
      </c>
      <c r="CY22" s="17">
        <f t="shared" si="19"/>
        <v>0</v>
      </c>
      <c r="CZ22" s="17">
        <f t="shared" si="19"/>
        <v>0</v>
      </c>
      <c r="DA22" s="17">
        <f t="shared" si="19"/>
        <v>0</v>
      </c>
      <c r="DB22" s="17">
        <f t="shared" si="19"/>
        <v>0</v>
      </c>
      <c r="DC22" s="17">
        <f t="shared" si="19"/>
        <v>0</v>
      </c>
      <c r="DF22" s="71">
        <f t="shared" si="17"/>
        <v>0</v>
      </c>
    </row>
    <row r="23" spans="1:112" ht="14.4">
      <c r="A23" s="210">
        <v>11</v>
      </c>
      <c r="B23" s="262" t="str">
        <f>$B$22&amp;"1."</f>
        <v>D.2.1.</v>
      </c>
      <c r="C23" s="274" t="s">
        <v>42</v>
      </c>
      <c r="D23" s="12"/>
      <c r="E23" s="332">
        <v>0.21</v>
      </c>
      <c r="F23" s="292">
        <f>H23+NPV(FD,I23:INDEX(I23:DC23,PAL))</f>
        <v>0</v>
      </c>
      <c r="G23" s="279">
        <f>SUMIF($H$5:$DC$5,"&lt;="&amp;PAL,$H23:$DC23)</f>
        <v>0</v>
      </c>
      <c r="H23" s="280">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280">
        <v>0</v>
      </c>
      <c r="AN23" s="280">
        <v>0</v>
      </c>
      <c r="AO23" s="280">
        <v>0</v>
      </c>
      <c r="AP23" s="280">
        <v>0</v>
      </c>
      <c r="AQ23" s="280">
        <v>0</v>
      </c>
      <c r="AR23" s="280">
        <v>0</v>
      </c>
      <c r="AS23" s="280">
        <v>0</v>
      </c>
      <c r="AT23" s="280">
        <v>0</v>
      </c>
      <c r="AU23" s="280">
        <v>0</v>
      </c>
      <c r="AV23" s="280">
        <v>0</v>
      </c>
      <c r="AW23" s="280">
        <v>0</v>
      </c>
      <c r="AX23" s="280">
        <v>0</v>
      </c>
      <c r="AY23" s="280">
        <v>0</v>
      </c>
      <c r="AZ23" s="280">
        <v>0</v>
      </c>
      <c r="BA23" s="280">
        <v>0</v>
      </c>
      <c r="BB23" s="280">
        <v>0</v>
      </c>
      <c r="BC23" s="280">
        <v>0</v>
      </c>
      <c r="BD23" s="280">
        <v>0</v>
      </c>
      <c r="BE23" s="280">
        <v>0</v>
      </c>
      <c r="BF23" s="280">
        <v>0</v>
      </c>
      <c r="BG23" s="280">
        <v>0</v>
      </c>
      <c r="BH23" s="280">
        <v>0</v>
      </c>
      <c r="BI23" s="280">
        <v>0</v>
      </c>
      <c r="BJ23" s="280">
        <v>0</v>
      </c>
      <c r="BK23" s="280">
        <v>0</v>
      </c>
      <c r="BL23" s="280">
        <v>0</v>
      </c>
      <c r="BM23" s="280">
        <v>0</v>
      </c>
      <c r="BN23" s="280">
        <v>0</v>
      </c>
      <c r="BO23" s="280">
        <v>0</v>
      </c>
      <c r="BP23" s="280">
        <v>0</v>
      </c>
      <c r="BQ23" s="280">
        <v>0</v>
      </c>
      <c r="BR23" s="280">
        <v>0</v>
      </c>
      <c r="BS23" s="280">
        <v>0</v>
      </c>
      <c r="BT23" s="280">
        <v>0</v>
      </c>
      <c r="BU23" s="280">
        <v>0</v>
      </c>
      <c r="BV23" s="280">
        <v>0</v>
      </c>
      <c r="BW23" s="280">
        <v>0</v>
      </c>
      <c r="BX23" s="280">
        <v>0</v>
      </c>
      <c r="BY23" s="280">
        <v>0</v>
      </c>
      <c r="BZ23" s="280">
        <v>0</v>
      </c>
      <c r="CA23" s="280">
        <v>0</v>
      </c>
      <c r="CB23" s="280">
        <v>0</v>
      </c>
      <c r="CC23" s="280">
        <v>0</v>
      </c>
      <c r="CD23" s="280">
        <v>0</v>
      </c>
      <c r="CE23" s="280">
        <v>0</v>
      </c>
      <c r="CF23" s="280">
        <v>0</v>
      </c>
      <c r="CG23" s="280">
        <v>0</v>
      </c>
      <c r="CH23" s="280">
        <v>0</v>
      </c>
      <c r="CI23" s="280">
        <v>0</v>
      </c>
      <c r="CJ23" s="280">
        <v>0</v>
      </c>
      <c r="CK23" s="280">
        <v>0</v>
      </c>
      <c r="CL23" s="280">
        <v>0</v>
      </c>
      <c r="CM23" s="280">
        <v>0</v>
      </c>
      <c r="CN23" s="280">
        <v>0</v>
      </c>
      <c r="CO23" s="280">
        <v>0</v>
      </c>
      <c r="CP23" s="280">
        <v>0</v>
      </c>
      <c r="CQ23" s="280">
        <v>0</v>
      </c>
      <c r="CR23" s="280">
        <v>0</v>
      </c>
      <c r="CS23" s="280">
        <v>0</v>
      </c>
      <c r="CT23" s="280">
        <v>0</v>
      </c>
      <c r="CU23" s="280">
        <v>0</v>
      </c>
      <c r="CV23" s="280">
        <v>0</v>
      </c>
      <c r="CW23" s="280">
        <v>0</v>
      </c>
      <c r="CX23" s="280">
        <v>0</v>
      </c>
      <c r="CY23" s="280">
        <v>0</v>
      </c>
      <c r="CZ23" s="280">
        <v>0</v>
      </c>
      <c r="DA23" s="280">
        <v>0</v>
      </c>
      <c r="DB23" s="280">
        <v>0</v>
      </c>
      <c r="DC23" s="280">
        <v>0</v>
      </c>
      <c r="DE23" s="71">
        <f>COUNTBLANK(H23:DC23)</f>
        <v>0</v>
      </c>
      <c r="DF23" s="71">
        <f t="shared" si="17"/>
        <v>0</v>
      </c>
      <c r="DG23" s="261">
        <f t="shared" ref="DG23:DG32" si="20">IF(ISNUMBER(E23),E23*100,0)</f>
        <v>21</v>
      </c>
      <c r="DH23" s="278">
        <v>0</v>
      </c>
    </row>
    <row r="24" spans="1:112" ht="14.4">
      <c r="A24" s="210">
        <v>12</v>
      </c>
      <c r="B24" s="262" t="str">
        <f>$B$22&amp;"2."</f>
        <v>D.2.2.</v>
      </c>
      <c r="C24" s="274" t="s">
        <v>42</v>
      </c>
      <c r="D24" s="12"/>
      <c r="E24" s="332">
        <v>0.21</v>
      </c>
      <c r="F24" s="292">
        <f>H24+NPV(FD,I24:INDEX(I24:DC24,PAL))</f>
        <v>0</v>
      </c>
      <c r="G24" s="279">
        <f>SUMIF($H$5:$DC$5,"&lt;="&amp;PAL,$H24:$DC24)</f>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280">
        <v>0</v>
      </c>
      <c r="AN24" s="280">
        <v>0</v>
      </c>
      <c r="AO24" s="280">
        <v>0</v>
      </c>
      <c r="AP24" s="280">
        <v>0</v>
      </c>
      <c r="AQ24" s="280">
        <v>0</v>
      </c>
      <c r="AR24" s="280">
        <v>0</v>
      </c>
      <c r="AS24" s="280">
        <v>0</v>
      </c>
      <c r="AT24" s="280">
        <v>0</v>
      </c>
      <c r="AU24" s="280">
        <v>0</v>
      </c>
      <c r="AV24" s="280">
        <v>0</v>
      </c>
      <c r="AW24" s="280">
        <v>0</v>
      </c>
      <c r="AX24" s="280">
        <v>0</v>
      </c>
      <c r="AY24" s="280">
        <v>0</v>
      </c>
      <c r="AZ24" s="280">
        <v>0</v>
      </c>
      <c r="BA24" s="280">
        <v>0</v>
      </c>
      <c r="BB24" s="280">
        <v>0</v>
      </c>
      <c r="BC24" s="280">
        <v>0</v>
      </c>
      <c r="BD24" s="280">
        <v>0</v>
      </c>
      <c r="BE24" s="280">
        <v>0</v>
      </c>
      <c r="BF24" s="280">
        <v>0</v>
      </c>
      <c r="BG24" s="280">
        <v>0</v>
      </c>
      <c r="BH24" s="280">
        <v>0</v>
      </c>
      <c r="BI24" s="280">
        <v>0</v>
      </c>
      <c r="BJ24" s="280">
        <v>0</v>
      </c>
      <c r="BK24" s="280">
        <v>0</v>
      </c>
      <c r="BL24" s="280">
        <v>0</v>
      </c>
      <c r="BM24" s="280">
        <v>0</v>
      </c>
      <c r="BN24" s="280">
        <v>0</v>
      </c>
      <c r="BO24" s="280">
        <v>0</v>
      </c>
      <c r="BP24" s="280">
        <v>0</v>
      </c>
      <c r="BQ24" s="280">
        <v>0</v>
      </c>
      <c r="BR24" s="280">
        <v>0</v>
      </c>
      <c r="BS24" s="280">
        <v>0</v>
      </c>
      <c r="BT24" s="280">
        <v>0</v>
      </c>
      <c r="BU24" s="280">
        <v>0</v>
      </c>
      <c r="BV24" s="280">
        <v>0</v>
      </c>
      <c r="BW24" s="280">
        <v>0</v>
      </c>
      <c r="BX24" s="280">
        <v>0</v>
      </c>
      <c r="BY24" s="280">
        <v>0</v>
      </c>
      <c r="BZ24" s="280">
        <v>0</v>
      </c>
      <c r="CA24" s="280">
        <v>0</v>
      </c>
      <c r="CB24" s="280">
        <v>0</v>
      </c>
      <c r="CC24" s="280">
        <v>0</v>
      </c>
      <c r="CD24" s="280">
        <v>0</v>
      </c>
      <c r="CE24" s="280">
        <v>0</v>
      </c>
      <c r="CF24" s="280">
        <v>0</v>
      </c>
      <c r="CG24" s="280">
        <v>0</v>
      </c>
      <c r="CH24" s="280">
        <v>0</v>
      </c>
      <c r="CI24" s="280">
        <v>0</v>
      </c>
      <c r="CJ24" s="280">
        <v>0</v>
      </c>
      <c r="CK24" s="280">
        <v>0</v>
      </c>
      <c r="CL24" s="280">
        <v>0</v>
      </c>
      <c r="CM24" s="280">
        <v>0</v>
      </c>
      <c r="CN24" s="280">
        <v>0</v>
      </c>
      <c r="CO24" s="280">
        <v>0</v>
      </c>
      <c r="CP24" s="280">
        <v>0</v>
      </c>
      <c r="CQ24" s="280">
        <v>0</v>
      </c>
      <c r="CR24" s="280">
        <v>0</v>
      </c>
      <c r="CS24" s="280">
        <v>0</v>
      </c>
      <c r="CT24" s="280">
        <v>0</v>
      </c>
      <c r="CU24" s="280">
        <v>0</v>
      </c>
      <c r="CV24" s="280">
        <v>0</v>
      </c>
      <c r="CW24" s="280">
        <v>0</v>
      </c>
      <c r="CX24" s="280">
        <v>0</v>
      </c>
      <c r="CY24" s="280">
        <v>0</v>
      </c>
      <c r="CZ24" s="280">
        <v>0</v>
      </c>
      <c r="DA24" s="280">
        <v>0</v>
      </c>
      <c r="DB24" s="280">
        <v>0</v>
      </c>
      <c r="DC24" s="280">
        <v>0</v>
      </c>
      <c r="DE24" s="71">
        <f t="shared" ref="DE24:DE32" si="21">COUNTBLANK(H24:DC24)</f>
        <v>0</v>
      </c>
      <c r="DF24" s="71">
        <f t="shared" si="17"/>
        <v>0</v>
      </c>
      <c r="DG24" s="261">
        <f t="shared" si="20"/>
        <v>21</v>
      </c>
      <c r="DH24" s="278">
        <v>0</v>
      </c>
    </row>
    <row r="25" spans="1:112" ht="14.4">
      <c r="A25" s="210">
        <v>13</v>
      </c>
      <c r="B25" s="262" t="str">
        <f>$B$22&amp;"3."</f>
        <v>D.2.3.</v>
      </c>
      <c r="C25" s="274" t="s">
        <v>42</v>
      </c>
      <c r="D25" s="12"/>
      <c r="E25" s="332">
        <v>0.21</v>
      </c>
      <c r="F25" s="292">
        <f>H25+NPV(FD,I25:INDEX(I25:DC25,PAL))</f>
        <v>0</v>
      </c>
      <c r="G25" s="279">
        <f>SUMIF($H$5:$DC$5,"&lt;="&amp;PAL,$H25:$DC25)</f>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280">
        <v>0</v>
      </c>
      <c r="AN25" s="280">
        <v>0</v>
      </c>
      <c r="AO25" s="280">
        <v>0</v>
      </c>
      <c r="AP25" s="280">
        <v>0</v>
      </c>
      <c r="AQ25" s="280">
        <v>0</v>
      </c>
      <c r="AR25" s="280">
        <v>0</v>
      </c>
      <c r="AS25" s="280">
        <v>0</v>
      </c>
      <c r="AT25" s="280">
        <v>0</v>
      </c>
      <c r="AU25" s="280">
        <v>0</v>
      </c>
      <c r="AV25" s="280">
        <v>0</v>
      </c>
      <c r="AW25" s="280">
        <v>0</v>
      </c>
      <c r="AX25" s="280">
        <v>0</v>
      </c>
      <c r="AY25" s="280">
        <v>0</v>
      </c>
      <c r="AZ25" s="280">
        <v>0</v>
      </c>
      <c r="BA25" s="280">
        <v>0</v>
      </c>
      <c r="BB25" s="280">
        <v>0</v>
      </c>
      <c r="BC25" s="280">
        <v>0</v>
      </c>
      <c r="BD25" s="280">
        <v>0</v>
      </c>
      <c r="BE25" s="280">
        <v>0</v>
      </c>
      <c r="BF25" s="280">
        <v>0</v>
      </c>
      <c r="BG25" s="280">
        <v>0</v>
      </c>
      <c r="BH25" s="280">
        <v>0</v>
      </c>
      <c r="BI25" s="280">
        <v>0</v>
      </c>
      <c r="BJ25" s="280">
        <v>0</v>
      </c>
      <c r="BK25" s="280">
        <v>0</v>
      </c>
      <c r="BL25" s="280">
        <v>0</v>
      </c>
      <c r="BM25" s="280">
        <v>0</v>
      </c>
      <c r="BN25" s="280">
        <v>0</v>
      </c>
      <c r="BO25" s="280">
        <v>0</v>
      </c>
      <c r="BP25" s="280">
        <v>0</v>
      </c>
      <c r="BQ25" s="280">
        <v>0</v>
      </c>
      <c r="BR25" s="280">
        <v>0</v>
      </c>
      <c r="BS25" s="280">
        <v>0</v>
      </c>
      <c r="BT25" s="280">
        <v>0</v>
      </c>
      <c r="BU25" s="280">
        <v>0</v>
      </c>
      <c r="BV25" s="280">
        <v>0</v>
      </c>
      <c r="BW25" s="280">
        <v>0</v>
      </c>
      <c r="BX25" s="280">
        <v>0</v>
      </c>
      <c r="BY25" s="280">
        <v>0</v>
      </c>
      <c r="BZ25" s="280">
        <v>0</v>
      </c>
      <c r="CA25" s="280">
        <v>0</v>
      </c>
      <c r="CB25" s="280">
        <v>0</v>
      </c>
      <c r="CC25" s="280">
        <v>0</v>
      </c>
      <c r="CD25" s="280">
        <v>0</v>
      </c>
      <c r="CE25" s="280">
        <v>0</v>
      </c>
      <c r="CF25" s="280">
        <v>0</v>
      </c>
      <c r="CG25" s="280">
        <v>0</v>
      </c>
      <c r="CH25" s="280">
        <v>0</v>
      </c>
      <c r="CI25" s="280">
        <v>0</v>
      </c>
      <c r="CJ25" s="280">
        <v>0</v>
      </c>
      <c r="CK25" s="280">
        <v>0</v>
      </c>
      <c r="CL25" s="280">
        <v>0</v>
      </c>
      <c r="CM25" s="280">
        <v>0</v>
      </c>
      <c r="CN25" s="280">
        <v>0</v>
      </c>
      <c r="CO25" s="280">
        <v>0</v>
      </c>
      <c r="CP25" s="280">
        <v>0</v>
      </c>
      <c r="CQ25" s="280">
        <v>0</v>
      </c>
      <c r="CR25" s="280">
        <v>0</v>
      </c>
      <c r="CS25" s="280">
        <v>0</v>
      </c>
      <c r="CT25" s="280">
        <v>0</v>
      </c>
      <c r="CU25" s="280">
        <v>0</v>
      </c>
      <c r="CV25" s="280">
        <v>0</v>
      </c>
      <c r="CW25" s="280">
        <v>0</v>
      </c>
      <c r="CX25" s="280">
        <v>0</v>
      </c>
      <c r="CY25" s="280">
        <v>0</v>
      </c>
      <c r="CZ25" s="280">
        <v>0</v>
      </c>
      <c r="DA25" s="280">
        <v>0</v>
      </c>
      <c r="DB25" s="280">
        <v>0</v>
      </c>
      <c r="DC25" s="280">
        <v>0</v>
      </c>
      <c r="DE25" s="71">
        <f t="shared" si="21"/>
        <v>0</v>
      </c>
      <c r="DF25" s="71">
        <f t="shared" si="17"/>
        <v>0</v>
      </c>
      <c r="DG25" s="261">
        <f t="shared" si="20"/>
        <v>21</v>
      </c>
      <c r="DH25" s="278">
        <v>0</v>
      </c>
    </row>
    <row r="26" spans="1:112" ht="14.4">
      <c r="A26" s="210">
        <v>14</v>
      </c>
      <c r="B26" s="262" t="str">
        <f>$B$22&amp;"4."</f>
        <v>D.2.4.</v>
      </c>
      <c r="C26" s="274" t="s">
        <v>42</v>
      </c>
      <c r="D26" s="12"/>
      <c r="E26" s="332">
        <v>0.21</v>
      </c>
      <c r="F26" s="292">
        <f>H26+NPV(FD,I26:INDEX(I26:DC26,PAL))</f>
        <v>0</v>
      </c>
      <c r="G26" s="279">
        <f>SUMIF($H$5:$DC$5,"&lt;="&amp;PAL,$H26:$DC26)</f>
        <v>0</v>
      </c>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280">
        <v>0</v>
      </c>
      <c r="AN26" s="280">
        <v>0</v>
      </c>
      <c r="AO26" s="280">
        <v>0</v>
      </c>
      <c r="AP26" s="280">
        <v>0</v>
      </c>
      <c r="AQ26" s="280">
        <v>0</v>
      </c>
      <c r="AR26" s="280">
        <v>0</v>
      </c>
      <c r="AS26" s="280">
        <v>0</v>
      </c>
      <c r="AT26" s="280">
        <v>0</v>
      </c>
      <c r="AU26" s="280">
        <v>0</v>
      </c>
      <c r="AV26" s="280">
        <v>0</v>
      </c>
      <c r="AW26" s="280">
        <v>0</v>
      </c>
      <c r="AX26" s="280">
        <v>0</v>
      </c>
      <c r="AY26" s="280">
        <v>0</v>
      </c>
      <c r="AZ26" s="280">
        <v>0</v>
      </c>
      <c r="BA26" s="280">
        <v>0</v>
      </c>
      <c r="BB26" s="280">
        <v>0</v>
      </c>
      <c r="BC26" s="280">
        <v>0</v>
      </c>
      <c r="BD26" s="280">
        <v>0</v>
      </c>
      <c r="BE26" s="280">
        <v>0</v>
      </c>
      <c r="BF26" s="280">
        <v>0</v>
      </c>
      <c r="BG26" s="280">
        <v>0</v>
      </c>
      <c r="BH26" s="280">
        <v>0</v>
      </c>
      <c r="BI26" s="280">
        <v>0</v>
      </c>
      <c r="BJ26" s="280">
        <v>0</v>
      </c>
      <c r="BK26" s="280">
        <v>0</v>
      </c>
      <c r="BL26" s="280">
        <v>0</v>
      </c>
      <c r="BM26" s="280">
        <v>0</v>
      </c>
      <c r="BN26" s="280">
        <v>0</v>
      </c>
      <c r="BO26" s="280">
        <v>0</v>
      </c>
      <c r="BP26" s="280">
        <v>0</v>
      </c>
      <c r="BQ26" s="280">
        <v>0</v>
      </c>
      <c r="BR26" s="280">
        <v>0</v>
      </c>
      <c r="BS26" s="280">
        <v>0</v>
      </c>
      <c r="BT26" s="280">
        <v>0</v>
      </c>
      <c r="BU26" s="280">
        <v>0</v>
      </c>
      <c r="BV26" s="280">
        <v>0</v>
      </c>
      <c r="BW26" s="280">
        <v>0</v>
      </c>
      <c r="BX26" s="280">
        <v>0</v>
      </c>
      <c r="BY26" s="280">
        <v>0</v>
      </c>
      <c r="BZ26" s="280">
        <v>0</v>
      </c>
      <c r="CA26" s="280">
        <v>0</v>
      </c>
      <c r="CB26" s="280">
        <v>0</v>
      </c>
      <c r="CC26" s="280">
        <v>0</v>
      </c>
      <c r="CD26" s="280">
        <v>0</v>
      </c>
      <c r="CE26" s="280">
        <v>0</v>
      </c>
      <c r="CF26" s="280">
        <v>0</v>
      </c>
      <c r="CG26" s="280">
        <v>0</v>
      </c>
      <c r="CH26" s="280">
        <v>0</v>
      </c>
      <c r="CI26" s="280">
        <v>0</v>
      </c>
      <c r="CJ26" s="280">
        <v>0</v>
      </c>
      <c r="CK26" s="280">
        <v>0</v>
      </c>
      <c r="CL26" s="280">
        <v>0</v>
      </c>
      <c r="CM26" s="280">
        <v>0</v>
      </c>
      <c r="CN26" s="280">
        <v>0</v>
      </c>
      <c r="CO26" s="280">
        <v>0</v>
      </c>
      <c r="CP26" s="280">
        <v>0</v>
      </c>
      <c r="CQ26" s="280">
        <v>0</v>
      </c>
      <c r="CR26" s="280">
        <v>0</v>
      </c>
      <c r="CS26" s="280">
        <v>0</v>
      </c>
      <c r="CT26" s="280">
        <v>0</v>
      </c>
      <c r="CU26" s="280">
        <v>0</v>
      </c>
      <c r="CV26" s="280">
        <v>0</v>
      </c>
      <c r="CW26" s="280">
        <v>0</v>
      </c>
      <c r="CX26" s="280">
        <v>0</v>
      </c>
      <c r="CY26" s="280">
        <v>0</v>
      </c>
      <c r="CZ26" s="280">
        <v>0</v>
      </c>
      <c r="DA26" s="280">
        <v>0</v>
      </c>
      <c r="DB26" s="280">
        <v>0</v>
      </c>
      <c r="DC26" s="280">
        <v>0</v>
      </c>
      <c r="DE26" s="71">
        <f t="shared" si="21"/>
        <v>0</v>
      </c>
      <c r="DF26" s="71">
        <f t="shared" si="17"/>
        <v>0</v>
      </c>
      <c r="DG26" s="261">
        <f t="shared" si="20"/>
        <v>21</v>
      </c>
      <c r="DH26" s="278">
        <v>0</v>
      </c>
    </row>
    <row r="27" spans="1:112" ht="14.4">
      <c r="A27" s="210">
        <v>15</v>
      </c>
      <c r="B27" s="262" t="str">
        <f>$B$22&amp;"5."</f>
        <v>D.2.5.</v>
      </c>
      <c r="C27" s="274" t="s">
        <v>42</v>
      </c>
      <c r="D27" s="12"/>
      <c r="E27" s="332">
        <v>0.21</v>
      </c>
      <c r="F27" s="292">
        <f>H27+NPV(FD,I27:INDEX(I27:DC27,PAL))</f>
        <v>0</v>
      </c>
      <c r="G27" s="279">
        <f>SUMIF($H$5:$DC$5,"&lt;="&amp;PAL,$H27:$DC27)</f>
        <v>0</v>
      </c>
      <c r="H27" s="280">
        <v>0</v>
      </c>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280">
        <v>0</v>
      </c>
      <c r="AN27" s="280">
        <v>0</v>
      </c>
      <c r="AO27" s="280">
        <v>0</v>
      </c>
      <c r="AP27" s="280">
        <v>0</v>
      </c>
      <c r="AQ27" s="280">
        <v>0</v>
      </c>
      <c r="AR27" s="280">
        <v>0</v>
      </c>
      <c r="AS27" s="280">
        <v>0</v>
      </c>
      <c r="AT27" s="280">
        <v>0</v>
      </c>
      <c r="AU27" s="280">
        <v>0</v>
      </c>
      <c r="AV27" s="280">
        <v>0</v>
      </c>
      <c r="AW27" s="280">
        <v>0</v>
      </c>
      <c r="AX27" s="280">
        <v>0</v>
      </c>
      <c r="AY27" s="280">
        <v>0</v>
      </c>
      <c r="AZ27" s="280">
        <v>0</v>
      </c>
      <c r="BA27" s="280">
        <v>0</v>
      </c>
      <c r="BB27" s="280">
        <v>0</v>
      </c>
      <c r="BC27" s="280">
        <v>0</v>
      </c>
      <c r="BD27" s="280">
        <v>0</v>
      </c>
      <c r="BE27" s="280">
        <v>0</v>
      </c>
      <c r="BF27" s="280">
        <v>0</v>
      </c>
      <c r="BG27" s="280">
        <v>0</v>
      </c>
      <c r="BH27" s="280">
        <v>0</v>
      </c>
      <c r="BI27" s="280">
        <v>0</v>
      </c>
      <c r="BJ27" s="280">
        <v>0</v>
      </c>
      <c r="BK27" s="280">
        <v>0</v>
      </c>
      <c r="BL27" s="280">
        <v>0</v>
      </c>
      <c r="BM27" s="280">
        <v>0</v>
      </c>
      <c r="BN27" s="280">
        <v>0</v>
      </c>
      <c r="BO27" s="280">
        <v>0</v>
      </c>
      <c r="BP27" s="280">
        <v>0</v>
      </c>
      <c r="BQ27" s="280">
        <v>0</v>
      </c>
      <c r="BR27" s="280">
        <v>0</v>
      </c>
      <c r="BS27" s="280">
        <v>0</v>
      </c>
      <c r="BT27" s="280">
        <v>0</v>
      </c>
      <c r="BU27" s="280">
        <v>0</v>
      </c>
      <c r="BV27" s="280">
        <v>0</v>
      </c>
      <c r="BW27" s="280">
        <v>0</v>
      </c>
      <c r="BX27" s="280">
        <v>0</v>
      </c>
      <c r="BY27" s="280">
        <v>0</v>
      </c>
      <c r="BZ27" s="280">
        <v>0</v>
      </c>
      <c r="CA27" s="280">
        <v>0</v>
      </c>
      <c r="CB27" s="280">
        <v>0</v>
      </c>
      <c r="CC27" s="280">
        <v>0</v>
      </c>
      <c r="CD27" s="280">
        <v>0</v>
      </c>
      <c r="CE27" s="280">
        <v>0</v>
      </c>
      <c r="CF27" s="280">
        <v>0</v>
      </c>
      <c r="CG27" s="280">
        <v>0</v>
      </c>
      <c r="CH27" s="280">
        <v>0</v>
      </c>
      <c r="CI27" s="280">
        <v>0</v>
      </c>
      <c r="CJ27" s="280">
        <v>0</v>
      </c>
      <c r="CK27" s="280">
        <v>0</v>
      </c>
      <c r="CL27" s="280">
        <v>0</v>
      </c>
      <c r="CM27" s="280">
        <v>0</v>
      </c>
      <c r="CN27" s="280">
        <v>0</v>
      </c>
      <c r="CO27" s="280">
        <v>0</v>
      </c>
      <c r="CP27" s="280">
        <v>0</v>
      </c>
      <c r="CQ27" s="280">
        <v>0</v>
      </c>
      <c r="CR27" s="280">
        <v>0</v>
      </c>
      <c r="CS27" s="280">
        <v>0</v>
      </c>
      <c r="CT27" s="280">
        <v>0</v>
      </c>
      <c r="CU27" s="280">
        <v>0</v>
      </c>
      <c r="CV27" s="280">
        <v>0</v>
      </c>
      <c r="CW27" s="280">
        <v>0</v>
      </c>
      <c r="CX27" s="280">
        <v>0</v>
      </c>
      <c r="CY27" s="280">
        <v>0</v>
      </c>
      <c r="CZ27" s="280">
        <v>0</v>
      </c>
      <c r="DA27" s="280">
        <v>0</v>
      </c>
      <c r="DB27" s="280">
        <v>0</v>
      </c>
      <c r="DC27" s="280">
        <v>0</v>
      </c>
      <c r="DE27" s="71">
        <f t="shared" si="21"/>
        <v>0</v>
      </c>
      <c r="DF27" s="71">
        <f t="shared" si="17"/>
        <v>0</v>
      </c>
      <c r="DG27" s="261">
        <f t="shared" si="20"/>
        <v>21</v>
      </c>
      <c r="DH27" s="278">
        <v>0</v>
      </c>
    </row>
    <row r="28" spans="1:112" ht="14.4">
      <c r="A28" s="210">
        <v>16</v>
      </c>
      <c r="B28" s="262" t="str">
        <f>$B$22&amp;"6."</f>
        <v>D.2.6.</v>
      </c>
      <c r="C28" s="274" t="s">
        <v>42</v>
      </c>
      <c r="D28" s="12"/>
      <c r="E28" s="332">
        <v>0.21</v>
      </c>
      <c r="F28" s="292">
        <f>H28+NPV(FD,I28:INDEX(I28:DC28,PAL))</f>
        <v>0</v>
      </c>
      <c r="G28" s="279">
        <f>SUMIF($H$5:$DC$5,"&lt;="&amp;PAL,$H28:$DC28)</f>
        <v>0</v>
      </c>
      <c r="H28" s="280">
        <v>0</v>
      </c>
      <c r="I28" s="280">
        <v>0</v>
      </c>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v>0</v>
      </c>
      <c r="BF28" s="280">
        <v>0</v>
      </c>
      <c r="BG28" s="280">
        <v>0</v>
      </c>
      <c r="BH28" s="280">
        <v>0</v>
      </c>
      <c r="BI28" s="280">
        <v>0</v>
      </c>
      <c r="BJ28" s="280">
        <v>0</v>
      </c>
      <c r="BK28" s="280">
        <v>0</v>
      </c>
      <c r="BL28" s="280">
        <v>0</v>
      </c>
      <c r="BM28" s="280">
        <v>0</v>
      </c>
      <c r="BN28" s="280">
        <v>0</v>
      </c>
      <c r="BO28" s="280">
        <v>0</v>
      </c>
      <c r="BP28" s="280">
        <v>0</v>
      </c>
      <c r="BQ28" s="280">
        <v>0</v>
      </c>
      <c r="BR28" s="280">
        <v>0</v>
      </c>
      <c r="BS28" s="280">
        <v>0</v>
      </c>
      <c r="BT28" s="280">
        <v>0</v>
      </c>
      <c r="BU28" s="280">
        <v>0</v>
      </c>
      <c r="BV28" s="280">
        <v>0</v>
      </c>
      <c r="BW28" s="280">
        <v>0</v>
      </c>
      <c r="BX28" s="280">
        <v>0</v>
      </c>
      <c r="BY28" s="280">
        <v>0</v>
      </c>
      <c r="BZ28" s="280">
        <v>0</v>
      </c>
      <c r="CA28" s="280">
        <v>0</v>
      </c>
      <c r="CB28" s="280">
        <v>0</v>
      </c>
      <c r="CC28" s="280">
        <v>0</v>
      </c>
      <c r="CD28" s="280">
        <v>0</v>
      </c>
      <c r="CE28" s="280">
        <v>0</v>
      </c>
      <c r="CF28" s="280">
        <v>0</v>
      </c>
      <c r="CG28" s="280">
        <v>0</v>
      </c>
      <c r="CH28" s="280">
        <v>0</v>
      </c>
      <c r="CI28" s="280">
        <v>0</v>
      </c>
      <c r="CJ28" s="280">
        <v>0</v>
      </c>
      <c r="CK28" s="280">
        <v>0</v>
      </c>
      <c r="CL28" s="280">
        <v>0</v>
      </c>
      <c r="CM28" s="280">
        <v>0</v>
      </c>
      <c r="CN28" s="280">
        <v>0</v>
      </c>
      <c r="CO28" s="280">
        <v>0</v>
      </c>
      <c r="CP28" s="280">
        <v>0</v>
      </c>
      <c r="CQ28" s="280">
        <v>0</v>
      </c>
      <c r="CR28" s="280">
        <v>0</v>
      </c>
      <c r="CS28" s="280">
        <v>0</v>
      </c>
      <c r="CT28" s="280">
        <v>0</v>
      </c>
      <c r="CU28" s="280">
        <v>0</v>
      </c>
      <c r="CV28" s="280">
        <v>0</v>
      </c>
      <c r="CW28" s="280">
        <v>0</v>
      </c>
      <c r="CX28" s="280">
        <v>0</v>
      </c>
      <c r="CY28" s="280">
        <v>0</v>
      </c>
      <c r="CZ28" s="280">
        <v>0</v>
      </c>
      <c r="DA28" s="280">
        <v>0</v>
      </c>
      <c r="DB28" s="280">
        <v>0</v>
      </c>
      <c r="DC28" s="280">
        <v>0</v>
      </c>
      <c r="DE28" s="71">
        <f t="shared" si="21"/>
        <v>0</v>
      </c>
      <c r="DF28" s="71">
        <f t="shared" si="17"/>
        <v>0</v>
      </c>
      <c r="DG28" s="261">
        <f t="shared" si="20"/>
        <v>21</v>
      </c>
      <c r="DH28" s="278">
        <v>0</v>
      </c>
    </row>
    <row r="29" spans="1:112" ht="14.4">
      <c r="A29" s="210">
        <v>17</v>
      </c>
      <c r="B29" s="262" t="str">
        <f>$B$22&amp;"7."</f>
        <v>D.2.7.</v>
      </c>
      <c r="C29" s="274" t="s">
        <v>42</v>
      </c>
      <c r="D29" s="12"/>
      <c r="E29" s="332">
        <v>0.21</v>
      </c>
      <c r="F29" s="292">
        <f>H29+NPV(FD,I29:INDEX(I29:DC29,PAL))</f>
        <v>0</v>
      </c>
      <c r="G29" s="279">
        <f>SUMIF($H$5:$DC$5,"&lt;="&amp;PAL,$H29:$DC29)</f>
        <v>0</v>
      </c>
      <c r="H29" s="280">
        <v>0</v>
      </c>
      <c r="I29" s="280">
        <v>0</v>
      </c>
      <c r="J29" s="280">
        <v>0</v>
      </c>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0</v>
      </c>
      <c r="BD29" s="280">
        <v>0</v>
      </c>
      <c r="BE29" s="280">
        <v>0</v>
      </c>
      <c r="BF29" s="280">
        <v>0</v>
      </c>
      <c r="BG29" s="280">
        <v>0</v>
      </c>
      <c r="BH29" s="280">
        <v>0</v>
      </c>
      <c r="BI29" s="280">
        <v>0</v>
      </c>
      <c r="BJ29" s="280">
        <v>0</v>
      </c>
      <c r="BK29" s="280">
        <v>0</v>
      </c>
      <c r="BL29" s="280">
        <v>0</v>
      </c>
      <c r="BM29" s="280">
        <v>0</v>
      </c>
      <c r="BN29" s="280">
        <v>0</v>
      </c>
      <c r="BO29" s="280">
        <v>0</v>
      </c>
      <c r="BP29" s="280">
        <v>0</v>
      </c>
      <c r="BQ29" s="280">
        <v>0</v>
      </c>
      <c r="BR29" s="280">
        <v>0</v>
      </c>
      <c r="BS29" s="280">
        <v>0</v>
      </c>
      <c r="BT29" s="280">
        <v>0</v>
      </c>
      <c r="BU29" s="280">
        <v>0</v>
      </c>
      <c r="BV29" s="280">
        <v>0</v>
      </c>
      <c r="BW29" s="280">
        <v>0</v>
      </c>
      <c r="BX29" s="280">
        <v>0</v>
      </c>
      <c r="BY29" s="280">
        <v>0</v>
      </c>
      <c r="BZ29" s="280">
        <v>0</v>
      </c>
      <c r="CA29" s="280">
        <v>0</v>
      </c>
      <c r="CB29" s="280">
        <v>0</v>
      </c>
      <c r="CC29" s="280">
        <v>0</v>
      </c>
      <c r="CD29" s="280">
        <v>0</v>
      </c>
      <c r="CE29" s="280">
        <v>0</v>
      </c>
      <c r="CF29" s="280">
        <v>0</v>
      </c>
      <c r="CG29" s="280">
        <v>0</v>
      </c>
      <c r="CH29" s="280">
        <v>0</v>
      </c>
      <c r="CI29" s="280">
        <v>0</v>
      </c>
      <c r="CJ29" s="280">
        <v>0</v>
      </c>
      <c r="CK29" s="280">
        <v>0</v>
      </c>
      <c r="CL29" s="280">
        <v>0</v>
      </c>
      <c r="CM29" s="280">
        <v>0</v>
      </c>
      <c r="CN29" s="280">
        <v>0</v>
      </c>
      <c r="CO29" s="280">
        <v>0</v>
      </c>
      <c r="CP29" s="280">
        <v>0</v>
      </c>
      <c r="CQ29" s="280">
        <v>0</v>
      </c>
      <c r="CR29" s="280">
        <v>0</v>
      </c>
      <c r="CS29" s="280">
        <v>0</v>
      </c>
      <c r="CT29" s="280">
        <v>0</v>
      </c>
      <c r="CU29" s="280">
        <v>0</v>
      </c>
      <c r="CV29" s="280">
        <v>0</v>
      </c>
      <c r="CW29" s="280">
        <v>0</v>
      </c>
      <c r="CX29" s="280">
        <v>0</v>
      </c>
      <c r="CY29" s="280">
        <v>0</v>
      </c>
      <c r="CZ29" s="280">
        <v>0</v>
      </c>
      <c r="DA29" s="280">
        <v>0</v>
      </c>
      <c r="DB29" s="280">
        <v>0</v>
      </c>
      <c r="DC29" s="280">
        <v>0</v>
      </c>
      <c r="DE29" s="71">
        <f t="shared" si="21"/>
        <v>0</v>
      </c>
      <c r="DF29" s="71">
        <f t="shared" si="17"/>
        <v>0</v>
      </c>
      <c r="DG29" s="261">
        <f t="shared" si="20"/>
        <v>21</v>
      </c>
      <c r="DH29" s="278">
        <v>0</v>
      </c>
    </row>
    <row r="30" spans="1:112" ht="14.4">
      <c r="A30" s="210">
        <v>18</v>
      </c>
      <c r="B30" s="262" t="str">
        <f>$B$22&amp;"8."</f>
        <v>D.2.8.</v>
      </c>
      <c r="C30" s="274" t="s">
        <v>42</v>
      </c>
      <c r="D30" s="267"/>
      <c r="E30" s="332">
        <v>0.21</v>
      </c>
      <c r="F30" s="292">
        <f>H30+NPV(FD,I30:INDEX(I30:DC30,PAL))</f>
        <v>0</v>
      </c>
      <c r="G30" s="279">
        <f>SUMIF($H$5:$DC$5,"&lt;="&amp;PAL,$H30:$DC30)</f>
        <v>0</v>
      </c>
      <c r="H30" s="280">
        <v>0</v>
      </c>
      <c r="I30" s="280">
        <v>0</v>
      </c>
      <c r="J30" s="280">
        <v>0</v>
      </c>
      <c r="K30" s="280">
        <v>0</v>
      </c>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280">
        <v>0</v>
      </c>
      <c r="AN30" s="280">
        <v>0</v>
      </c>
      <c r="AO30" s="280">
        <v>0</v>
      </c>
      <c r="AP30" s="280">
        <v>0</v>
      </c>
      <c r="AQ30" s="280">
        <v>0</v>
      </c>
      <c r="AR30" s="280">
        <v>0</v>
      </c>
      <c r="AS30" s="280">
        <v>0</v>
      </c>
      <c r="AT30" s="280">
        <v>0</v>
      </c>
      <c r="AU30" s="280">
        <v>0</v>
      </c>
      <c r="AV30" s="280">
        <v>0</v>
      </c>
      <c r="AW30" s="280">
        <v>0</v>
      </c>
      <c r="AX30" s="280">
        <v>0</v>
      </c>
      <c r="AY30" s="280">
        <v>0</v>
      </c>
      <c r="AZ30" s="280">
        <v>0</v>
      </c>
      <c r="BA30" s="280">
        <v>0</v>
      </c>
      <c r="BB30" s="280">
        <v>0</v>
      </c>
      <c r="BC30" s="280">
        <v>0</v>
      </c>
      <c r="BD30" s="280">
        <v>0</v>
      </c>
      <c r="BE30" s="280">
        <v>0</v>
      </c>
      <c r="BF30" s="280">
        <v>0</v>
      </c>
      <c r="BG30" s="280">
        <v>0</v>
      </c>
      <c r="BH30" s="280">
        <v>0</v>
      </c>
      <c r="BI30" s="280">
        <v>0</v>
      </c>
      <c r="BJ30" s="280">
        <v>0</v>
      </c>
      <c r="BK30" s="280">
        <v>0</v>
      </c>
      <c r="BL30" s="280">
        <v>0</v>
      </c>
      <c r="BM30" s="280">
        <v>0</v>
      </c>
      <c r="BN30" s="280">
        <v>0</v>
      </c>
      <c r="BO30" s="280">
        <v>0</v>
      </c>
      <c r="BP30" s="280">
        <v>0</v>
      </c>
      <c r="BQ30" s="280">
        <v>0</v>
      </c>
      <c r="BR30" s="280">
        <v>0</v>
      </c>
      <c r="BS30" s="280">
        <v>0</v>
      </c>
      <c r="BT30" s="280">
        <v>0</v>
      </c>
      <c r="BU30" s="280">
        <v>0</v>
      </c>
      <c r="BV30" s="280">
        <v>0</v>
      </c>
      <c r="BW30" s="280">
        <v>0</v>
      </c>
      <c r="BX30" s="280">
        <v>0</v>
      </c>
      <c r="BY30" s="280">
        <v>0</v>
      </c>
      <c r="BZ30" s="280">
        <v>0</v>
      </c>
      <c r="CA30" s="280">
        <v>0</v>
      </c>
      <c r="CB30" s="280">
        <v>0</v>
      </c>
      <c r="CC30" s="280">
        <v>0</v>
      </c>
      <c r="CD30" s="280">
        <v>0</v>
      </c>
      <c r="CE30" s="280">
        <v>0</v>
      </c>
      <c r="CF30" s="280">
        <v>0</v>
      </c>
      <c r="CG30" s="280">
        <v>0</v>
      </c>
      <c r="CH30" s="280">
        <v>0</v>
      </c>
      <c r="CI30" s="280">
        <v>0</v>
      </c>
      <c r="CJ30" s="280">
        <v>0</v>
      </c>
      <c r="CK30" s="280">
        <v>0</v>
      </c>
      <c r="CL30" s="280">
        <v>0</v>
      </c>
      <c r="CM30" s="280">
        <v>0</v>
      </c>
      <c r="CN30" s="280">
        <v>0</v>
      </c>
      <c r="CO30" s="280">
        <v>0</v>
      </c>
      <c r="CP30" s="280">
        <v>0</v>
      </c>
      <c r="CQ30" s="280">
        <v>0</v>
      </c>
      <c r="CR30" s="280">
        <v>0</v>
      </c>
      <c r="CS30" s="280">
        <v>0</v>
      </c>
      <c r="CT30" s="280">
        <v>0</v>
      </c>
      <c r="CU30" s="280">
        <v>0</v>
      </c>
      <c r="CV30" s="280">
        <v>0</v>
      </c>
      <c r="CW30" s="280">
        <v>0</v>
      </c>
      <c r="CX30" s="280">
        <v>0</v>
      </c>
      <c r="CY30" s="280">
        <v>0</v>
      </c>
      <c r="CZ30" s="280">
        <v>0</v>
      </c>
      <c r="DA30" s="280">
        <v>0</v>
      </c>
      <c r="DB30" s="280">
        <v>0</v>
      </c>
      <c r="DC30" s="280">
        <v>0</v>
      </c>
      <c r="DE30" s="71">
        <f t="shared" si="21"/>
        <v>0</v>
      </c>
      <c r="DF30" s="71">
        <f t="shared" si="17"/>
        <v>0</v>
      </c>
      <c r="DG30" s="261">
        <f t="shared" si="20"/>
        <v>21</v>
      </c>
      <c r="DH30" s="278">
        <v>0</v>
      </c>
    </row>
    <row r="31" spans="1:112" ht="14.4">
      <c r="A31" s="210">
        <v>19</v>
      </c>
      <c r="B31" s="262" t="str">
        <f>$B$22&amp;"9."</f>
        <v>D.2.9.</v>
      </c>
      <c r="C31" s="267" t="s">
        <v>155</v>
      </c>
      <c r="D31" s="267"/>
      <c r="E31" s="332">
        <v>0.21</v>
      </c>
      <c r="F31" s="292">
        <f>H31+NPV(FD,I31:INDEX(I31:DC31,PAL))</f>
        <v>0</v>
      </c>
      <c r="G31" s="279">
        <f>SUMIF($H$5:$DC$5,"&lt;="&amp;PAL,$H31:$DC31)</f>
        <v>0</v>
      </c>
      <c r="H31" s="276">
        <v>0</v>
      </c>
      <c r="I31" s="276">
        <v>0</v>
      </c>
      <c r="J31" s="276">
        <v>0</v>
      </c>
      <c r="K31" s="276">
        <v>0</v>
      </c>
      <c r="L31" s="276">
        <v>0</v>
      </c>
      <c r="M31" s="276">
        <v>0</v>
      </c>
      <c r="N31" s="276">
        <v>0</v>
      </c>
      <c r="O31" s="276">
        <v>0</v>
      </c>
      <c r="P31" s="276">
        <v>0</v>
      </c>
      <c r="Q31" s="276">
        <v>0</v>
      </c>
      <c r="R31" s="276">
        <v>0</v>
      </c>
      <c r="S31" s="277">
        <v>0</v>
      </c>
      <c r="T31" s="277">
        <v>0</v>
      </c>
      <c r="U31" s="277">
        <v>0</v>
      </c>
      <c r="V31" s="277">
        <v>0</v>
      </c>
      <c r="W31" s="277">
        <v>0</v>
      </c>
      <c r="X31" s="277">
        <v>0</v>
      </c>
      <c r="Y31" s="277">
        <v>0</v>
      </c>
      <c r="Z31" s="277">
        <v>0</v>
      </c>
      <c r="AA31" s="277">
        <v>0</v>
      </c>
      <c r="AB31" s="277">
        <v>0</v>
      </c>
      <c r="AC31" s="277">
        <v>0</v>
      </c>
      <c r="AD31" s="277">
        <v>0</v>
      </c>
      <c r="AE31" s="277">
        <v>0</v>
      </c>
      <c r="AF31" s="277">
        <v>0</v>
      </c>
      <c r="AG31" s="277">
        <v>0</v>
      </c>
      <c r="AH31" s="277">
        <v>0</v>
      </c>
      <c r="AI31" s="277">
        <v>0</v>
      </c>
      <c r="AJ31" s="277">
        <v>0</v>
      </c>
      <c r="AK31" s="277">
        <v>0</v>
      </c>
      <c r="AL31" s="277">
        <v>0</v>
      </c>
      <c r="AM31" s="277">
        <v>0</v>
      </c>
      <c r="AN31" s="277">
        <v>0</v>
      </c>
      <c r="AO31" s="277">
        <v>0</v>
      </c>
      <c r="AP31" s="277">
        <v>0</v>
      </c>
      <c r="AQ31" s="277">
        <v>0</v>
      </c>
      <c r="AR31" s="277">
        <v>0</v>
      </c>
      <c r="AS31" s="277">
        <v>0</v>
      </c>
      <c r="AT31" s="277">
        <v>0</v>
      </c>
      <c r="AU31" s="277">
        <v>0</v>
      </c>
      <c r="AV31" s="277">
        <v>0</v>
      </c>
      <c r="AW31" s="277">
        <v>0</v>
      </c>
      <c r="AX31" s="277">
        <v>0</v>
      </c>
      <c r="AY31" s="277">
        <v>0</v>
      </c>
      <c r="AZ31" s="277">
        <v>0</v>
      </c>
      <c r="BA31" s="277">
        <v>0</v>
      </c>
      <c r="BB31" s="277">
        <v>0</v>
      </c>
      <c r="BC31" s="277">
        <v>0</v>
      </c>
      <c r="BD31" s="277">
        <v>0</v>
      </c>
      <c r="BE31" s="277">
        <v>0</v>
      </c>
      <c r="BF31" s="277">
        <v>0</v>
      </c>
      <c r="BG31" s="277">
        <v>0</v>
      </c>
      <c r="BH31" s="277">
        <v>0</v>
      </c>
      <c r="BI31" s="277">
        <v>0</v>
      </c>
      <c r="BJ31" s="277">
        <v>0</v>
      </c>
      <c r="BK31" s="277">
        <v>0</v>
      </c>
      <c r="BL31" s="277">
        <v>0</v>
      </c>
      <c r="BM31" s="277">
        <v>0</v>
      </c>
      <c r="BN31" s="277">
        <v>0</v>
      </c>
      <c r="BO31" s="277">
        <v>0</v>
      </c>
      <c r="BP31" s="277">
        <v>0</v>
      </c>
      <c r="BQ31" s="277">
        <v>0</v>
      </c>
      <c r="BR31" s="277">
        <v>0</v>
      </c>
      <c r="BS31" s="277">
        <v>0</v>
      </c>
      <c r="BT31" s="277">
        <v>0</v>
      </c>
      <c r="BU31" s="277">
        <v>0</v>
      </c>
      <c r="BV31" s="277">
        <v>0</v>
      </c>
      <c r="BW31" s="277">
        <v>0</v>
      </c>
      <c r="BX31" s="277">
        <v>0</v>
      </c>
      <c r="BY31" s="277">
        <v>0</v>
      </c>
      <c r="BZ31" s="277">
        <v>0</v>
      </c>
      <c r="CA31" s="277">
        <v>0</v>
      </c>
      <c r="CB31" s="277">
        <v>0</v>
      </c>
      <c r="CC31" s="277">
        <v>0</v>
      </c>
      <c r="CD31" s="277">
        <v>0</v>
      </c>
      <c r="CE31" s="277">
        <v>0</v>
      </c>
      <c r="CF31" s="277">
        <v>0</v>
      </c>
      <c r="CG31" s="277">
        <v>0</v>
      </c>
      <c r="CH31" s="277">
        <v>0</v>
      </c>
      <c r="CI31" s="277">
        <v>0</v>
      </c>
      <c r="CJ31" s="277">
        <v>0</v>
      </c>
      <c r="CK31" s="277">
        <v>0</v>
      </c>
      <c r="CL31" s="277">
        <v>0</v>
      </c>
      <c r="CM31" s="277">
        <v>0</v>
      </c>
      <c r="CN31" s="277">
        <v>0</v>
      </c>
      <c r="CO31" s="277">
        <v>0</v>
      </c>
      <c r="CP31" s="277">
        <v>0</v>
      </c>
      <c r="CQ31" s="277">
        <v>0</v>
      </c>
      <c r="CR31" s="277">
        <v>0</v>
      </c>
      <c r="CS31" s="277">
        <v>0</v>
      </c>
      <c r="CT31" s="277">
        <v>0</v>
      </c>
      <c r="CU31" s="277">
        <v>0</v>
      </c>
      <c r="CV31" s="277">
        <v>0</v>
      </c>
      <c r="CW31" s="277">
        <v>0</v>
      </c>
      <c r="CX31" s="277">
        <v>0</v>
      </c>
      <c r="CY31" s="277">
        <v>0</v>
      </c>
      <c r="CZ31" s="277">
        <v>0</v>
      </c>
      <c r="DA31" s="277">
        <v>0</v>
      </c>
      <c r="DB31" s="277">
        <v>0</v>
      </c>
      <c r="DC31" s="277">
        <v>0</v>
      </c>
      <c r="DE31" s="71">
        <f t="shared" si="21"/>
        <v>0</v>
      </c>
      <c r="DF31" s="71">
        <f t="shared" si="17"/>
        <v>0</v>
      </c>
      <c r="DG31" s="261">
        <f t="shared" si="20"/>
        <v>21</v>
      </c>
      <c r="DH31" s="278">
        <v>0</v>
      </c>
    </row>
    <row r="32" spans="1:112" ht="14.4">
      <c r="A32" s="210">
        <v>20</v>
      </c>
      <c r="B32" s="262" t="str">
        <f>$B$22&amp;"L."</f>
        <v>D.2.L.</v>
      </c>
      <c r="C32" s="267" t="s">
        <v>16</v>
      </c>
      <c r="D32" s="267"/>
      <c r="E32" s="332">
        <v>0.21</v>
      </c>
      <c r="F32" s="292">
        <f>H32+NPV(FD,I32:INDEX(I32:DC32,PAL))</f>
        <v>0</v>
      </c>
      <c r="G32" s="279">
        <f>SUMIF($H$5:$DC$5,"&lt;="&amp;PAL,$H32:$DC32)</f>
        <v>0</v>
      </c>
      <c r="H32" s="276">
        <v>0</v>
      </c>
      <c r="I32" s="276">
        <v>0</v>
      </c>
      <c r="J32" s="276">
        <v>0</v>
      </c>
      <c r="K32" s="276">
        <v>0</v>
      </c>
      <c r="L32" s="276">
        <v>0</v>
      </c>
      <c r="M32" s="276">
        <v>0</v>
      </c>
      <c r="N32" s="276">
        <v>0</v>
      </c>
      <c r="O32" s="276">
        <v>0</v>
      </c>
      <c r="P32" s="276">
        <v>0</v>
      </c>
      <c r="Q32" s="276">
        <v>0</v>
      </c>
      <c r="R32" s="276">
        <v>0</v>
      </c>
      <c r="S32" s="276">
        <v>0</v>
      </c>
      <c r="T32" s="276">
        <v>0</v>
      </c>
      <c r="U32" s="276">
        <v>0</v>
      </c>
      <c r="V32" s="276">
        <v>0</v>
      </c>
      <c r="W32" s="276">
        <v>0</v>
      </c>
      <c r="X32" s="276">
        <v>0</v>
      </c>
      <c r="Y32" s="276">
        <v>0</v>
      </c>
      <c r="Z32" s="276">
        <v>0</v>
      </c>
      <c r="AA32" s="276">
        <v>0</v>
      </c>
      <c r="AB32" s="277">
        <v>0</v>
      </c>
      <c r="AC32" s="276">
        <v>0</v>
      </c>
      <c r="AD32" s="276">
        <v>0</v>
      </c>
      <c r="AE32" s="276">
        <v>0</v>
      </c>
      <c r="AF32" s="276">
        <v>0</v>
      </c>
      <c r="AG32" s="276">
        <v>0</v>
      </c>
      <c r="AH32" s="276">
        <v>0</v>
      </c>
      <c r="AI32" s="276">
        <v>0</v>
      </c>
      <c r="AJ32" s="276">
        <v>0</v>
      </c>
      <c r="AK32" s="276">
        <v>0</v>
      </c>
      <c r="AL32" s="276">
        <v>0</v>
      </c>
      <c r="AM32" s="276">
        <v>0</v>
      </c>
      <c r="AN32" s="276">
        <v>0</v>
      </c>
      <c r="AO32" s="276">
        <v>0</v>
      </c>
      <c r="AP32" s="276">
        <v>0</v>
      </c>
      <c r="AQ32" s="276">
        <v>0</v>
      </c>
      <c r="AR32" s="276">
        <v>0</v>
      </c>
      <c r="AS32" s="276">
        <v>0</v>
      </c>
      <c r="AT32" s="276">
        <v>0</v>
      </c>
      <c r="AU32" s="276">
        <v>0</v>
      </c>
      <c r="AV32" s="276">
        <v>0</v>
      </c>
      <c r="AW32" s="276">
        <v>0</v>
      </c>
      <c r="AX32" s="276">
        <v>0</v>
      </c>
      <c r="AY32" s="276">
        <v>0</v>
      </c>
      <c r="AZ32" s="276">
        <v>0</v>
      </c>
      <c r="BA32" s="276">
        <v>0</v>
      </c>
      <c r="BB32" s="276">
        <v>0</v>
      </c>
      <c r="BC32" s="276">
        <v>0</v>
      </c>
      <c r="BD32" s="276">
        <v>0</v>
      </c>
      <c r="BE32" s="276">
        <v>0</v>
      </c>
      <c r="BF32" s="276">
        <v>0</v>
      </c>
      <c r="BG32" s="276">
        <v>0</v>
      </c>
      <c r="BH32" s="276">
        <v>0</v>
      </c>
      <c r="BI32" s="276">
        <v>0</v>
      </c>
      <c r="BJ32" s="276">
        <v>0</v>
      </c>
      <c r="BK32" s="276">
        <v>0</v>
      </c>
      <c r="BL32" s="276">
        <v>0</v>
      </c>
      <c r="BM32" s="276">
        <v>0</v>
      </c>
      <c r="BN32" s="276">
        <v>0</v>
      </c>
      <c r="BO32" s="276">
        <v>0</v>
      </c>
      <c r="BP32" s="276">
        <v>0</v>
      </c>
      <c r="BQ32" s="276">
        <v>0</v>
      </c>
      <c r="BR32" s="276">
        <v>0</v>
      </c>
      <c r="BS32" s="276">
        <v>0</v>
      </c>
      <c r="BT32" s="276">
        <v>0</v>
      </c>
      <c r="BU32" s="276">
        <v>0</v>
      </c>
      <c r="BV32" s="276">
        <v>0</v>
      </c>
      <c r="BW32" s="276">
        <v>0</v>
      </c>
      <c r="BX32" s="276">
        <v>0</v>
      </c>
      <c r="BY32" s="276">
        <v>0</v>
      </c>
      <c r="BZ32" s="276">
        <v>0</v>
      </c>
      <c r="CA32" s="276">
        <v>0</v>
      </c>
      <c r="CB32" s="276">
        <v>0</v>
      </c>
      <c r="CC32" s="276">
        <v>0</v>
      </c>
      <c r="CD32" s="276">
        <v>0</v>
      </c>
      <c r="CE32" s="276">
        <v>0</v>
      </c>
      <c r="CF32" s="276">
        <v>0</v>
      </c>
      <c r="CG32" s="276">
        <v>0</v>
      </c>
      <c r="CH32" s="276">
        <v>0</v>
      </c>
      <c r="CI32" s="276">
        <v>0</v>
      </c>
      <c r="CJ32" s="276">
        <v>0</v>
      </c>
      <c r="CK32" s="276">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7">
        <v>0</v>
      </c>
      <c r="DE32" s="71">
        <f t="shared" si="21"/>
        <v>0</v>
      </c>
      <c r="DF32" s="71">
        <f t="shared" si="17"/>
        <v>0</v>
      </c>
      <c r="DG32" s="261">
        <f t="shared" si="20"/>
        <v>21</v>
      </c>
      <c r="DH32" s="261">
        <f>DG32/(100+DG32)</f>
        <v>0.17355371900826447</v>
      </c>
    </row>
    <row r="33" spans="1:112" ht="14.4">
      <c r="A33" s="210">
        <v>21</v>
      </c>
      <c r="B33" s="55" t="s">
        <v>23</v>
      </c>
      <c r="C33" s="268" t="s">
        <v>1</v>
      </c>
      <c r="D33" s="8"/>
      <c r="E33" s="331"/>
      <c r="F33" s="17">
        <f>SUM(F34:F41)+F42</f>
        <v>0</v>
      </c>
      <c r="G33" s="279">
        <f>SUMIF($H$5:$DC$5,"&lt;="&amp;PAL,$H33:$DC33)</f>
        <v>0</v>
      </c>
      <c r="H33" s="17">
        <f>SUM(H34:H41)+H42</f>
        <v>0</v>
      </c>
      <c r="I33" s="17">
        <f t="shared" ref="I33:BT33" si="22">SUM(I34:I41)+I42</f>
        <v>0</v>
      </c>
      <c r="J33" s="17">
        <f t="shared" si="22"/>
        <v>0</v>
      </c>
      <c r="K33" s="17">
        <f t="shared" si="22"/>
        <v>0</v>
      </c>
      <c r="L33" s="17">
        <f t="shared" si="22"/>
        <v>0</v>
      </c>
      <c r="M33" s="17">
        <f t="shared" si="22"/>
        <v>0</v>
      </c>
      <c r="N33" s="17">
        <f t="shared" si="22"/>
        <v>0</v>
      </c>
      <c r="O33" s="17">
        <f t="shared" si="22"/>
        <v>0</v>
      </c>
      <c r="P33" s="17">
        <f t="shared" si="22"/>
        <v>0</v>
      </c>
      <c r="Q33" s="17">
        <f t="shared" si="22"/>
        <v>0</v>
      </c>
      <c r="R33" s="17">
        <f t="shared" si="22"/>
        <v>0</v>
      </c>
      <c r="S33" s="17">
        <f t="shared" si="22"/>
        <v>0</v>
      </c>
      <c r="T33" s="17">
        <f t="shared" si="22"/>
        <v>0</v>
      </c>
      <c r="U33" s="17">
        <f t="shared" si="22"/>
        <v>0</v>
      </c>
      <c r="V33" s="17">
        <f t="shared" si="22"/>
        <v>0</v>
      </c>
      <c r="W33" s="17">
        <f t="shared" si="22"/>
        <v>0</v>
      </c>
      <c r="X33" s="17">
        <f t="shared" si="22"/>
        <v>0</v>
      </c>
      <c r="Y33" s="17">
        <f t="shared" si="22"/>
        <v>0</v>
      </c>
      <c r="Z33" s="17">
        <f t="shared" si="22"/>
        <v>0</v>
      </c>
      <c r="AA33" s="17">
        <f t="shared" si="22"/>
        <v>0</v>
      </c>
      <c r="AB33" s="17">
        <f t="shared" si="22"/>
        <v>0</v>
      </c>
      <c r="AC33" s="17">
        <f t="shared" si="22"/>
        <v>0</v>
      </c>
      <c r="AD33" s="17">
        <f t="shared" si="22"/>
        <v>0</v>
      </c>
      <c r="AE33" s="17">
        <f t="shared" si="22"/>
        <v>0</v>
      </c>
      <c r="AF33" s="17">
        <f t="shared" si="22"/>
        <v>0</v>
      </c>
      <c r="AG33" s="17">
        <f t="shared" si="22"/>
        <v>0</v>
      </c>
      <c r="AH33" s="17">
        <f t="shared" si="22"/>
        <v>0</v>
      </c>
      <c r="AI33" s="17">
        <f t="shared" si="22"/>
        <v>0</v>
      </c>
      <c r="AJ33" s="17">
        <f t="shared" si="22"/>
        <v>0</v>
      </c>
      <c r="AK33" s="17">
        <f t="shared" si="22"/>
        <v>0</v>
      </c>
      <c r="AL33" s="17">
        <f t="shared" si="22"/>
        <v>0</v>
      </c>
      <c r="AM33" s="17">
        <f t="shared" si="22"/>
        <v>0</v>
      </c>
      <c r="AN33" s="17">
        <f t="shared" si="22"/>
        <v>0</v>
      </c>
      <c r="AO33" s="17">
        <f t="shared" si="22"/>
        <v>0</v>
      </c>
      <c r="AP33" s="17">
        <f t="shared" si="22"/>
        <v>0</v>
      </c>
      <c r="AQ33" s="17">
        <f t="shared" si="22"/>
        <v>0</v>
      </c>
      <c r="AR33" s="17">
        <f t="shared" si="22"/>
        <v>0</v>
      </c>
      <c r="AS33" s="17">
        <f t="shared" si="22"/>
        <v>0</v>
      </c>
      <c r="AT33" s="17">
        <f t="shared" si="22"/>
        <v>0</v>
      </c>
      <c r="AU33" s="17">
        <f t="shared" si="22"/>
        <v>0</v>
      </c>
      <c r="AV33" s="17">
        <f t="shared" si="22"/>
        <v>0</v>
      </c>
      <c r="AW33" s="17">
        <f t="shared" si="22"/>
        <v>0</v>
      </c>
      <c r="AX33" s="17">
        <f t="shared" si="22"/>
        <v>0</v>
      </c>
      <c r="AY33" s="17">
        <f t="shared" si="22"/>
        <v>0</v>
      </c>
      <c r="AZ33" s="17">
        <f t="shared" si="22"/>
        <v>0</v>
      </c>
      <c r="BA33" s="17">
        <f t="shared" si="22"/>
        <v>0</v>
      </c>
      <c r="BB33" s="17">
        <f t="shared" si="22"/>
        <v>0</v>
      </c>
      <c r="BC33" s="17">
        <f t="shared" si="22"/>
        <v>0</v>
      </c>
      <c r="BD33" s="17">
        <f t="shared" si="22"/>
        <v>0</v>
      </c>
      <c r="BE33" s="17">
        <f t="shared" si="22"/>
        <v>0</v>
      </c>
      <c r="BF33" s="17">
        <f t="shared" si="22"/>
        <v>0</v>
      </c>
      <c r="BG33" s="17">
        <f t="shared" si="22"/>
        <v>0</v>
      </c>
      <c r="BH33" s="17">
        <f t="shared" si="22"/>
        <v>0</v>
      </c>
      <c r="BI33" s="17">
        <f t="shared" si="22"/>
        <v>0</v>
      </c>
      <c r="BJ33" s="17">
        <f t="shared" si="22"/>
        <v>0</v>
      </c>
      <c r="BK33" s="17">
        <f t="shared" si="22"/>
        <v>0</v>
      </c>
      <c r="BL33" s="17">
        <f t="shared" si="22"/>
        <v>0</v>
      </c>
      <c r="BM33" s="17">
        <f t="shared" si="22"/>
        <v>0</v>
      </c>
      <c r="BN33" s="17">
        <f t="shared" si="22"/>
        <v>0</v>
      </c>
      <c r="BO33" s="17">
        <f t="shared" si="22"/>
        <v>0</v>
      </c>
      <c r="BP33" s="17">
        <f t="shared" si="22"/>
        <v>0</v>
      </c>
      <c r="BQ33" s="17">
        <f t="shared" si="22"/>
        <v>0</v>
      </c>
      <c r="BR33" s="17">
        <f t="shared" si="22"/>
        <v>0</v>
      </c>
      <c r="BS33" s="17">
        <f t="shared" si="22"/>
        <v>0</v>
      </c>
      <c r="BT33" s="17">
        <f t="shared" si="22"/>
        <v>0</v>
      </c>
      <c r="BU33" s="17">
        <f t="shared" ref="BU33:DC33" si="23">SUM(BU34:BU41)+BU42</f>
        <v>0</v>
      </c>
      <c r="BV33" s="17">
        <f t="shared" si="23"/>
        <v>0</v>
      </c>
      <c r="BW33" s="17">
        <f t="shared" si="23"/>
        <v>0</v>
      </c>
      <c r="BX33" s="17">
        <f t="shared" si="23"/>
        <v>0</v>
      </c>
      <c r="BY33" s="17">
        <f t="shared" si="23"/>
        <v>0</v>
      </c>
      <c r="BZ33" s="17">
        <f t="shared" si="23"/>
        <v>0</v>
      </c>
      <c r="CA33" s="17">
        <f t="shared" si="23"/>
        <v>0</v>
      </c>
      <c r="CB33" s="17">
        <f t="shared" si="23"/>
        <v>0</v>
      </c>
      <c r="CC33" s="17">
        <f t="shared" si="23"/>
        <v>0</v>
      </c>
      <c r="CD33" s="17">
        <f t="shared" si="23"/>
        <v>0</v>
      </c>
      <c r="CE33" s="17">
        <f t="shared" si="23"/>
        <v>0</v>
      </c>
      <c r="CF33" s="17">
        <f t="shared" si="23"/>
        <v>0</v>
      </c>
      <c r="CG33" s="17">
        <f t="shared" si="23"/>
        <v>0</v>
      </c>
      <c r="CH33" s="17">
        <f t="shared" si="23"/>
        <v>0</v>
      </c>
      <c r="CI33" s="17">
        <f t="shared" si="23"/>
        <v>0</v>
      </c>
      <c r="CJ33" s="17">
        <f t="shared" si="23"/>
        <v>0</v>
      </c>
      <c r="CK33" s="17">
        <f t="shared" si="23"/>
        <v>0</v>
      </c>
      <c r="CL33" s="17">
        <f t="shared" si="23"/>
        <v>0</v>
      </c>
      <c r="CM33" s="17">
        <f t="shared" si="23"/>
        <v>0</v>
      </c>
      <c r="CN33" s="17">
        <f t="shared" si="23"/>
        <v>0</v>
      </c>
      <c r="CO33" s="17">
        <f t="shared" si="23"/>
        <v>0</v>
      </c>
      <c r="CP33" s="17">
        <f t="shared" si="23"/>
        <v>0</v>
      </c>
      <c r="CQ33" s="17">
        <f t="shared" si="23"/>
        <v>0</v>
      </c>
      <c r="CR33" s="17">
        <f t="shared" si="23"/>
        <v>0</v>
      </c>
      <c r="CS33" s="17">
        <f t="shared" si="23"/>
        <v>0</v>
      </c>
      <c r="CT33" s="17">
        <f t="shared" si="23"/>
        <v>0</v>
      </c>
      <c r="CU33" s="17">
        <f t="shared" si="23"/>
        <v>0</v>
      </c>
      <c r="CV33" s="17">
        <f t="shared" si="23"/>
        <v>0</v>
      </c>
      <c r="CW33" s="17">
        <f t="shared" si="23"/>
        <v>0</v>
      </c>
      <c r="CX33" s="17">
        <f t="shared" si="23"/>
        <v>0</v>
      </c>
      <c r="CY33" s="17">
        <f t="shared" si="23"/>
        <v>0</v>
      </c>
      <c r="CZ33" s="17">
        <f t="shared" si="23"/>
        <v>0</v>
      </c>
      <c r="DA33" s="17">
        <f t="shared" si="23"/>
        <v>0</v>
      </c>
      <c r="DB33" s="17">
        <f t="shared" si="23"/>
        <v>0</v>
      </c>
      <c r="DC33" s="17">
        <f t="shared" si="23"/>
        <v>0</v>
      </c>
      <c r="DF33" s="71">
        <f t="shared" si="17"/>
        <v>0</v>
      </c>
    </row>
    <row r="34" spans="1:112" ht="14.4">
      <c r="A34" s="210">
        <v>22</v>
      </c>
      <c r="B34" s="262" t="str">
        <f>$B$33&amp;"1."</f>
        <v>D.3.1.</v>
      </c>
      <c r="C34" s="274" t="s">
        <v>42</v>
      </c>
      <c r="D34" s="12"/>
      <c r="E34" s="332">
        <v>0.21</v>
      </c>
      <c r="F34" s="292">
        <f>H34+NPV(FD,I34:INDEX(I34:DC34,PAL))</f>
        <v>0</v>
      </c>
      <c r="G34" s="279">
        <f>SUMIF($H$5:$DC$5,"&lt;="&amp;PAL,$H34:$DC34)</f>
        <v>0</v>
      </c>
      <c r="H34" s="280">
        <v>0</v>
      </c>
      <c r="I34" s="280">
        <v>0</v>
      </c>
      <c r="J34" s="280">
        <v>0</v>
      </c>
      <c r="K34" s="280">
        <v>0</v>
      </c>
      <c r="L34" s="280">
        <v>0</v>
      </c>
      <c r="M34" s="280">
        <v>0</v>
      </c>
      <c r="N34" s="280">
        <v>0</v>
      </c>
      <c r="O34" s="280">
        <v>0</v>
      </c>
      <c r="P34" s="280">
        <v>0</v>
      </c>
      <c r="Q34" s="280">
        <v>0</v>
      </c>
      <c r="R34" s="280">
        <v>0</v>
      </c>
      <c r="S34" s="280">
        <v>0</v>
      </c>
      <c r="T34" s="280">
        <v>0</v>
      </c>
      <c r="U34" s="280">
        <v>0</v>
      </c>
      <c r="V34" s="280">
        <v>0</v>
      </c>
      <c r="W34" s="280">
        <v>0</v>
      </c>
      <c r="X34" s="280">
        <v>0</v>
      </c>
      <c r="Y34" s="280">
        <v>0</v>
      </c>
      <c r="Z34" s="280">
        <v>0</v>
      </c>
      <c r="AA34" s="280">
        <v>0</v>
      </c>
      <c r="AB34" s="280">
        <v>0</v>
      </c>
      <c r="AC34" s="280">
        <v>0</v>
      </c>
      <c r="AD34" s="280">
        <v>0</v>
      </c>
      <c r="AE34" s="280">
        <v>0</v>
      </c>
      <c r="AF34" s="280">
        <v>0</v>
      </c>
      <c r="AG34" s="280">
        <v>0</v>
      </c>
      <c r="AH34" s="280">
        <v>0</v>
      </c>
      <c r="AI34" s="280">
        <v>0</v>
      </c>
      <c r="AJ34" s="280">
        <v>0</v>
      </c>
      <c r="AK34" s="280">
        <v>0</v>
      </c>
      <c r="AL34" s="280">
        <v>0</v>
      </c>
      <c r="AM34" s="280">
        <v>0</v>
      </c>
      <c r="AN34" s="280">
        <v>0</v>
      </c>
      <c r="AO34" s="280">
        <v>0</v>
      </c>
      <c r="AP34" s="280">
        <v>0</v>
      </c>
      <c r="AQ34" s="280">
        <v>0</v>
      </c>
      <c r="AR34" s="280">
        <v>0</v>
      </c>
      <c r="AS34" s="280">
        <v>0</v>
      </c>
      <c r="AT34" s="280">
        <v>0</v>
      </c>
      <c r="AU34" s="280">
        <v>0</v>
      </c>
      <c r="AV34" s="280">
        <v>0</v>
      </c>
      <c r="AW34" s="280">
        <v>0</v>
      </c>
      <c r="AX34" s="280">
        <v>0</v>
      </c>
      <c r="AY34" s="280">
        <v>0</v>
      </c>
      <c r="AZ34" s="280">
        <v>0</v>
      </c>
      <c r="BA34" s="280">
        <v>0</v>
      </c>
      <c r="BB34" s="280">
        <v>0</v>
      </c>
      <c r="BC34" s="280">
        <v>0</v>
      </c>
      <c r="BD34" s="280">
        <v>0</v>
      </c>
      <c r="BE34" s="280">
        <v>0</v>
      </c>
      <c r="BF34" s="280">
        <v>0</v>
      </c>
      <c r="BG34" s="280">
        <v>0</v>
      </c>
      <c r="BH34" s="280">
        <v>0</v>
      </c>
      <c r="BI34" s="280">
        <v>0</v>
      </c>
      <c r="BJ34" s="280">
        <v>0</v>
      </c>
      <c r="BK34" s="280">
        <v>0</v>
      </c>
      <c r="BL34" s="280">
        <v>0</v>
      </c>
      <c r="BM34" s="280">
        <v>0</v>
      </c>
      <c r="BN34" s="280">
        <v>0</v>
      </c>
      <c r="BO34" s="280">
        <v>0</v>
      </c>
      <c r="BP34" s="280">
        <v>0</v>
      </c>
      <c r="BQ34" s="280">
        <v>0</v>
      </c>
      <c r="BR34" s="280">
        <v>0</v>
      </c>
      <c r="BS34" s="280">
        <v>0</v>
      </c>
      <c r="BT34" s="280">
        <v>0</v>
      </c>
      <c r="BU34" s="280">
        <v>0</v>
      </c>
      <c r="BV34" s="280">
        <v>0</v>
      </c>
      <c r="BW34" s="280">
        <v>0</v>
      </c>
      <c r="BX34" s="280">
        <v>0</v>
      </c>
      <c r="BY34" s="280">
        <v>0</v>
      </c>
      <c r="BZ34" s="280">
        <v>0</v>
      </c>
      <c r="CA34" s="280">
        <v>0</v>
      </c>
      <c r="CB34" s="280">
        <v>0</v>
      </c>
      <c r="CC34" s="280">
        <v>0</v>
      </c>
      <c r="CD34" s="280">
        <v>0</v>
      </c>
      <c r="CE34" s="280">
        <v>0</v>
      </c>
      <c r="CF34" s="280">
        <v>0</v>
      </c>
      <c r="CG34" s="280">
        <v>0</v>
      </c>
      <c r="CH34" s="280">
        <v>0</v>
      </c>
      <c r="CI34" s="280">
        <v>0</v>
      </c>
      <c r="CJ34" s="280">
        <v>0</v>
      </c>
      <c r="CK34" s="280">
        <v>0</v>
      </c>
      <c r="CL34" s="280">
        <v>0</v>
      </c>
      <c r="CM34" s="280">
        <v>0</v>
      </c>
      <c r="CN34" s="280">
        <v>0</v>
      </c>
      <c r="CO34" s="280">
        <v>0</v>
      </c>
      <c r="CP34" s="280">
        <v>0</v>
      </c>
      <c r="CQ34" s="280">
        <v>0</v>
      </c>
      <c r="CR34" s="280">
        <v>0</v>
      </c>
      <c r="CS34" s="280">
        <v>0</v>
      </c>
      <c r="CT34" s="280">
        <v>0</v>
      </c>
      <c r="CU34" s="280">
        <v>0</v>
      </c>
      <c r="CV34" s="280">
        <v>0</v>
      </c>
      <c r="CW34" s="280">
        <v>0</v>
      </c>
      <c r="CX34" s="280">
        <v>0</v>
      </c>
      <c r="CY34" s="280">
        <v>0</v>
      </c>
      <c r="CZ34" s="280">
        <v>0</v>
      </c>
      <c r="DA34" s="280">
        <v>0</v>
      </c>
      <c r="DB34" s="280">
        <v>0</v>
      </c>
      <c r="DC34" s="280">
        <v>0</v>
      </c>
      <c r="DE34" s="71">
        <f>COUNTBLANK(H34:DC34)</f>
        <v>0</v>
      </c>
      <c r="DF34" s="71">
        <f t="shared" si="17"/>
        <v>0</v>
      </c>
      <c r="DG34" s="261">
        <f t="shared" ref="DG34:DG43" si="24">IF(ISNUMBER(E34),E34*100,0)</f>
        <v>21</v>
      </c>
      <c r="DH34" s="278">
        <v>0</v>
      </c>
    </row>
    <row r="35" spans="1:112" ht="14.4">
      <c r="A35" s="210">
        <v>23</v>
      </c>
      <c r="B35" s="262" t="str">
        <f>$B$33&amp;"2."</f>
        <v>D.3.2.</v>
      </c>
      <c r="C35" s="274" t="s">
        <v>42</v>
      </c>
      <c r="D35" s="12"/>
      <c r="E35" s="332">
        <v>0.21</v>
      </c>
      <c r="F35" s="292">
        <f>H35+NPV(FD,I35:INDEX(I35:DC35,PAL))</f>
        <v>0</v>
      </c>
      <c r="G35" s="279">
        <f>SUMIF($H$5:$DC$5,"&lt;="&amp;PAL,$H35:$DC35)</f>
        <v>0</v>
      </c>
      <c r="H35" s="280">
        <v>0</v>
      </c>
      <c r="I35" s="280">
        <v>0</v>
      </c>
      <c r="J35" s="280">
        <v>0</v>
      </c>
      <c r="K35" s="280">
        <v>0</v>
      </c>
      <c r="L35" s="280">
        <v>0</v>
      </c>
      <c r="M35" s="280">
        <v>0</v>
      </c>
      <c r="N35" s="280">
        <v>0</v>
      </c>
      <c r="O35" s="280">
        <v>0</v>
      </c>
      <c r="P35" s="280">
        <v>0</v>
      </c>
      <c r="Q35" s="280">
        <v>0</v>
      </c>
      <c r="R35" s="280">
        <v>0</v>
      </c>
      <c r="S35" s="280">
        <v>0</v>
      </c>
      <c r="T35" s="280">
        <v>0</v>
      </c>
      <c r="U35" s="280">
        <v>0</v>
      </c>
      <c r="V35" s="280">
        <v>0</v>
      </c>
      <c r="W35" s="280">
        <v>0</v>
      </c>
      <c r="X35" s="280">
        <v>0</v>
      </c>
      <c r="Y35" s="280">
        <v>0</v>
      </c>
      <c r="Z35" s="280">
        <v>0</v>
      </c>
      <c r="AA35" s="280">
        <v>0</v>
      </c>
      <c r="AB35" s="280">
        <v>0</v>
      </c>
      <c r="AC35" s="280">
        <v>0</v>
      </c>
      <c r="AD35" s="280">
        <v>0</v>
      </c>
      <c r="AE35" s="280">
        <v>0</v>
      </c>
      <c r="AF35" s="280">
        <v>0</v>
      </c>
      <c r="AG35" s="280">
        <v>0</v>
      </c>
      <c r="AH35" s="280">
        <v>0</v>
      </c>
      <c r="AI35" s="280">
        <v>0</v>
      </c>
      <c r="AJ35" s="280">
        <v>0</v>
      </c>
      <c r="AK35" s="280">
        <v>0</v>
      </c>
      <c r="AL35" s="280">
        <v>0</v>
      </c>
      <c r="AM35" s="280">
        <v>0</v>
      </c>
      <c r="AN35" s="280">
        <v>0</v>
      </c>
      <c r="AO35" s="280">
        <v>0</v>
      </c>
      <c r="AP35" s="280">
        <v>0</v>
      </c>
      <c r="AQ35" s="280">
        <v>0</v>
      </c>
      <c r="AR35" s="280">
        <v>0</v>
      </c>
      <c r="AS35" s="280">
        <v>0</v>
      </c>
      <c r="AT35" s="280">
        <v>0</v>
      </c>
      <c r="AU35" s="280">
        <v>0</v>
      </c>
      <c r="AV35" s="280">
        <v>0</v>
      </c>
      <c r="AW35" s="280">
        <v>0</v>
      </c>
      <c r="AX35" s="280">
        <v>0</v>
      </c>
      <c r="AY35" s="280">
        <v>0</v>
      </c>
      <c r="AZ35" s="280">
        <v>0</v>
      </c>
      <c r="BA35" s="280">
        <v>0</v>
      </c>
      <c r="BB35" s="280">
        <v>0</v>
      </c>
      <c r="BC35" s="280">
        <v>0</v>
      </c>
      <c r="BD35" s="280">
        <v>0</v>
      </c>
      <c r="BE35" s="280">
        <v>0</v>
      </c>
      <c r="BF35" s="280">
        <v>0</v>
      </c>
      <c r="BG35" s="280">
        <v>0</v>
      </c>
      <c r="BH35" s="280">
        <v>0</v>
      </c>
      <c r="BI35" s="280">
        <v>0</v>
      </c>
      <c r="BJ35" s="280">
        <v>0</v>
      </c>
      <c r="BK35" s="280">
        <v>0</v>
      </c>
      <c r="BL35" s="280">
        <v>0</v>
      </c>
      <c r="BM35" s="280">
        <v>0</v>
      </c>
      <c r="BN35" s="280">
        <v>0</v>
      </c>
      <c r="BO35" s="280">
        <v>0</v>
      </c>
      <c r="BP35" s="280">
        <v>0</v>
      </c>
      <c r="BQ35" s="280">
        <v>0</v>
      </c>
      <c r="BR35" s="280">
        <v>0</v>
      </c>
      <c r="BS35" s="280">
        <v>0</v>
      </c>
      <c r="BT35" s="280">
        <v>0</v>
      </c>
      <c r="BU35" s="280">
        <v>0</v>
      </c>
      <c r="BV35" s="280">
        <v>0</v>
      </c>
      <c r="BW35" s="280">
        <v>0</v>
      </c>
      <c r="BX35" s="280">
        <v>0</v>
      </c>
      <c r="BY35" s="280">
        <v>0</v>
      </c>
      <c r="BZ35" s="280">
        <v>0</v>
      </c>
      <c r="CA35" s="280">
        <v>0</v>
      </c>
      <c r="CB35" s="280">
        <v>0</v>
      </c>
      <c r="CC35" s="280">
        <v>0</v>
      </c>
      <c r="CD35" s="280">
        <v>0</v>
      </c>
      <c r="CE35" s="280">
        <v>0</v>
      </c>
      <c r="CF35" s="280">
        <v>0</v>
      </c>
      <c r="CG35" s="280">
        <v>0</v>
      </c>
      <c r="CH35" s="280">
        <v>0</v>
      </c>
      <c r="CI35" s="280">
        <v>0</v>
      </c>
      <c r="CJ35" s="280">
        <v>0</v>
      </c>
      <c r="CK35" s="280">
        <v>0</v>
      </c>
      <c r="CL35" s="280">
        <v>0</v>
      </c>
      <c r="CM35" s="280">
        <v>0</v>
      </c>
      <c r="CN35" s="280">
        <v>0</v>
      </c>
      <c r="CO35" s="280">
        <v>0</v>
      </c>
      <c r="CP35" s="280">
        <v>0</v>
      </c>
      <c r="CQ35" s="280">
        <v>0</v>
      </c>
      <c r="CR35" s="280">
        <v>0</v>
      </c>
      <c r="CS35" s="280">
        <v>0</v>
      </c>
      <c r="CT35" s="280">
        <v>0</v>
      </c>
      <c r="CU35" s="280">
        <v>0</v>
      </c>
      <c r="CV35" s="280">
        <v>0</v>
      </c>
      <c r="CW35" s="280">
        <v>0</v>
      </c>
      <c r="CX35" s="280">
        <v>0</v>
      </c>
      <c r="CY35" s="280">
        <v>0</v>
      </c>
      <c r="CZ35" s="280">
        <v>0</v>
      </c>
      <c r="DA35" s="280">
        <v>0</v>
      </c>
      <c r="DB35" s="280">
        <v>0</v>
      </c>
      <c r="DC35" s="280">
        <v>0</v>
      </c>
      <c r="DE35" s="71">
        <f t="shared" ref="DE35:DE43" si="25">COUNTBLANK(H35:DC35)</f>
        <v>0</v>
      </c>
      <c r="DF35" s="71">
        <f t="shared" si="17"/>
        <v>0</v>
      </c>
      <c r="DG35" s="261">
        <f t="shared" si="24"/>
        <v>21</v>
      </c>
      <c r="DH35" s="278">
        <v>0</v>
      </c>
    </row>
    <row r="36" spans="1:112" ht="14.4">
      <c r="A36" s="210">
        <v>24</v>
      </c>
      <c r="B36" s="262" t="str">
        <f>$B$33&amp;"3."</f>
        <v>D.3.3.</v>
      </c>
      <c r="C36" s="274" t="s">
        <v>42</v>
      </c>
      <c r="D36" s="12"/>
      <c r="E36" s="332">
        <v>0.21</v>
      </c>
      <c r="F36" s="292">
        <f>H36+NPV(FD,I36:INDEX(I36:DC36,PAL))</f>
        <v>0</v>
      </c>
      <c r="G36" s="279">
        <f>SUMIF($H$5:$DC$5,"&lt;="&amp;PAL,$H36:$DC36)</f>
        <v>0</v>
      </c>
      <c r="H36" s="280">
        <v>0</v>
      </c>
      <c r="I36" s="280">
        <v>0</v>
      </c>
      <c r="J36" s="280">
        <v>0</v>
      </c>
      <c r="K36" s="280">
        <v>0</v>
      </c>
      <c r="L36" s="280">
        <v>0</v>
      </c>
      <c r="M36" s="280">
        <v>0</v>
      </c>
      <c r="N36" s="280">
        <v>0</v>
      </c>
      <c r="O36" s="280">
        <v>0</v>
      </c>
      <c r="P36" s="280">
        <v>0</v>
      </c>
      <c r="Q36" s="280">
        <v>0</v>
      </c>
      <c r="R36" s="280">
        <v>0</v>
      </c>
      <c r="S36" s="280">
        <v>0</v>
      </c>
      <c r="T36" s="280">
        <v>0</v>
      </c>
      <c r="U36" s="280">
        <v>0</v>
      </c>
      <c r="V36" s="280">
        <v>0</v>
      </c>
      <c r="W36" s="280">
        <v>0</v>
      </c>
      <c r="X36" s="280">
        <v>0</v>
      </c>
      <c r="Y36" s="280">
        <v>0</v>
      </c>
      <c r="Z36" s="280">
        <v>0</v>
      </c>
      <c r="AA36" s="280">
        <v>0</v>
      </c>
      <c r="AB36" s="280">
        <v>0</v>
      </c>
      <c r="AC36" s="280">
        <v>0</v>
      </c>
      <c r="AD36" s="280">
        <v>0</v>
      </c>
      <c r="AE36" s="280">
        <v>0</v>
      </c>
      <c r="AF36" s="280">
        <v>0</v>
      </c>
      <c r="AG36" s="280">
        <v>0</v>
      </c>
      <c r="AH36" s="280">
        <v>0</v>
      </c>
      <c r="AI36" s="280">
        <v>0</v>
      </c>
      <c r="AJ36" s="280">
        <v>0</v>
      </c>
      <c r="AK36" s="280">
        <v>0</v>
      </c>
      <c r="AL36" s="280">
        <v>0</v>
      </c>
      <c r="AM36" s="280">
        <v>0</v>
      </c>
      <c r="AN36" s="280">
        <v>0</v>
      </c>
      <c r="AO36" s="280">
        <v>0</v>
      </c>
      <c r="AP36" s="280">
        <v>0</v>
      </c>
      <c r="AQ36" s="280">
        <v>0</v>
      </c>
      <c r="AR36" s="280">
        <v>0</v>
      </c>
      <c r="AS36" s="280">
        <v>0</v>
      </c>
      <c r="AT36" s="280">
        <v>0</v>
      </c>
      <c r="AU36" s="280">
        <v>0</v>
      </c>
      <c r="AV36" s="280">
        <v>0</v>
      </c>
      <c r="AW36" s="280">
        <v>0</v>
      </c>
      <c r="AX36" s="280">
        <v>0</v>
      </c>
      <c r="AY36" s="280">
        <v>0</v>
      </c>
      <c r="AZ36" s="280">
        <v>0</v>
      </c>
      <c r="BA36" s="280">
        <v>0</v>
      </c>
      <c r="BB36" s="280">
        <v>0</v>
      </c>
      <c r="BC36" s="280">
        <v>0</v>
      </c>
      <c r="BD36" s="280">
        <v>0</v>
      </c>
      <c r="BE36" s="280">
        <v>0</v>
      </c>
      <c r="BF36" s="280">
        <v>0</v>
      </c>
      <c r="BG36" s="280">
        <v>0</v>
      </c>
      <c r="BH36" s="280">
        <v>0</v>
      </c>
      <c r="BI36" s="280">
        <v>0</v>
      </c>
      <c r="BJ36" s="280">
        <v>0</v>
      </c>
      <c r="BK36" s="280">
        <v>0</v>
      </c>
      <c r="BL36" s="280">
        <v>0</v>
      </c>
      <c r="BM36" s="280">
        <v>0</v>
      </c>
      <c r="BN36" s="280">
        <v>0</v>
      </c>
      <c r="BO36" s="280">
        <v>0</v>
      </c>
      <c r="BP36" s="280">
        <v>0</v>
      </c>
      <c r="BQ36" s="280">
        <v>0</v>
      </c>
      <c r="BR36" s="280">
        <v>0</v>
      </c>
      <c r="BS36" s="280">
        <v>0</v>
      </c>
      <c r="BT36" s="280">
        <v>0</v>
      </c>
      <c r="BU36" s="280">
        <v>0</v>
      </c>
      <c r="BV36" s="280">
        <v>0</v>
      </c>
      <c r="BW36" s="280">
        <v>0</v>
      </c>
      <c r="BX36" s="280">
        <v>0</v>
      </c>
      <c r="BY36" s="280">
        <v>0</v>
      </c>
      <c r="BZ36" s="280">
        <v>0</v>
      </c>
      <c r="CA36" s="280">
        <v>0</v>
      </c>
      <c r="CB36" s="280">
        <v>0</v>
      </c>
      <c r="CC36" s="280">
        <v>0</v>
      </c>
      <c r="CD36" s="280">
        <v>0</v>
      </c>
      <c r="CE36" s="280">
        <v>0</v>
      </c>
      <c r="CF36" s="280">
        <v>0</v>
      </c>
      <c r="CG36" s="280">
        <v>0</v>
      </c>
      <c r="CH36" s="280">
        <v>0</v>
      </c>
      <c r="CI36" s="280">
        <v>0</v>
      </c>
      <c r="CJ36" s="280">
        <v>0</v>
      </c>
      <c r="CK36" s="280">
        <v>0</v>
      </c>
      <c r="CL36" s="280">
        <v>0</v>
      </c>
      <c r="CM36" s="280">
        <v>0</v>
      </c>
      <c r="CN36" s="280">
        <v>0</v>
      </c>
      <c r="CO36" s="280">
        <v>0</v>
      </c>
      <c r="CP36" s="280">
        <v>0</v>
      </c>
      <c r="CQ36" s="280">
        <v>0</v>
      </c>
      <c r="CR36" s="280">
        <v>0</v>
      </c>
      <c r="CS36" s="280">
        <v>0</v>
      </c>
      <c r="CT36" s="280">
        <v>0</v>
      </c>
      <c r="CU36" s="280">
        <v>0</v>
      </c>
      <c r="CV36" s="280">
        <v>0</v>
      </c>
      <c r="CW36" s="280">
        <v>0</v>
      </c>
      <c r="CX36" s="280">
        <v>0</v>
      </c>
      <c r="CY36" s="280">
        <v>0</v>
      </c>
      <c r="CZ36" s="280">
        <v>0</v>
      </c>
      <c r="DA36" s="280">
        <v>0</v>
      </c>
      <c r="DB36" s="280">
        <v>0</v>
      </c>
      <c r="DC36" s="280">
        <v>0</v>
      </c>
      <c r="DE36" s="71">
        <f t="shared" si="25"/>
        <v>0</v>
      </c>
      <c r="DF36" s="71">
        <f t="shared" si="17"/>
        <v>0</v>
      </c>
      <c r="DG36" s="261">
        <f t="shared" si="24"/>
        <v>21</v>
      </c>
      <c r="DH36" s="278">
        <v>0</v>
      </c>
    </row>
    <row r="37" spans="1:112" ht="14.4">
      <c r="A37" s="210">
        <v>25</v>
      </c>
      <c r="B37" s="262" t="str">
        <f>$B$33&amp;"4."</f>
        <v>D.3.4.</v>
      </c>
      <c r="C37" s="274" t="s">
        <v>42</v>
      </c>
      <c r="D37" s="12"/>
      <c r="E37" s="332">
        <v>0.21</v>
      </c>
      <c r="F37" s="292">
        <f>H37+NPV(FD,I37:INDEX(I37:DC37,PAL))</f>
        <v>0</v>
      </c>
      <c r="G37" s="279">
        <f>SUMIF($H$5:$DC$5,"&lt;="&amp;PAL,$H37:$DC37)</f>
        <v>0</v>
      </c>
      <c r="H37" s="280">
        <v>0</v>
      </c>
      <c r="I37" s="280">
        <v>0</v>
      </c>
      <c r="J37" s="280">
        <v>0</v>
      </c>
      <c r="K37" s="280">
        <v>0</v>
      </c>
      <c r="L37" s="280">
        <v>0</v>
      </c>
      <c r="M37" s="280">
        <v>0</v>
      </c>
      <c r="N37" s="280">
        <v>0</v>
      </c>
      <c r="O37" s="280">
        <v>0</v>
      </c>
      <c r="P37" s="280">
        <v>0</v>
      </c>
      <c r="Q37" s="280">
        <v>0</v>
      </c>
      <c r="R37" s="280">
        <v>0</v>
      </c>
      <c r="S37" s="280">
        <v>0</v>
      </c>
      <c r="T37" s="280">
        <v>0</v>
      </c>
      <c r="U37" s="280">
        <v>0</v>
      </c>
      <c r="V37" s="280">
        <v>0</v>
      </c>
      <c r="W37" s="280">
        <v>0</v>
      </c>
      <c r="X37" s="280">
        <v>0</v>
      </c>
      <c r="Y37" s="280">
        <v>0</v>
      </c>
      <c r="Z37" s="280">
        <v>0</v>
      </c>
      <c r="AA37" s="280">
        <v>0</v>
      </c>
      <c r="AB37" s="280">
        <v>0</v>
      </c>
      <c r="AC37" s="280">
        <v>0</v>
      </c>
      <c r="AD37" s="280">
        <v>0</v>
      </c>
      <c r="AE37" s="280">
        <v>0</v>
      </c>
      <c r="AF37" s="280">
        <v>0</v>
      </c>
      <c r="AG37" s="280">
        <v>0</v>
      </c>
      <c r="AH37" s="280">
        <v>0</v>
      </c>
      <c r="AI37" s="280">
        <v>0</v>
      </c>
      <c r="AJ37" s="280">
        <v>0</v>
      </c>
      <c r="AK37" s="280">
        <v>0</v>
      </c>
      <c r="AL37" s="280">
        <v>0</v>
      </c>
      <c r="AM37" s="280">
        <v>0</v>
      </c>
      <c r="AN37" s="280">
        <v>0</v>
      </c>
      <c r="AO37" s="280">
        <v>0</v>
      </c>
      <c r="AP37" s="280">
        <v>0</v>
      </c>
      <c r="AQ37" s="280">
        <v>0</v>
      </c>
      <c r="AR37" s="280">
        <v>0</v>
      </c>
      <c r="AS37" s="280">
        <v>0</v>
      </c>
      <c r="AT37" s="280">
        <v>0</v>
      </c>
      <c r="AU37" s="280">
        <v>0</v>
      </c>
      <c r="AV37" s="280">
        <v>0</v>
      </c>
      <c r="AW37" s="280">
        <v>0</v>
      </c>
      <c r="AX37" s="280">
        <v>0</v>
      </c>
      <c r="AY37" s="280">
        <v>0</v>
      </c>
      <c r="AZ37" s="280">
        <v>0</v>
      </c>
      <c r="BA37" s="280">
        <v>0</v>
      </c>
      <c r="BB37" s="280">
        <v>0</v>
      </c>
      <c r="BC37" s="280">
        <v>0</v>
      </c>
      <c r="BD37" s="280">
        <v>0</v>
      </c>
      <c r="BE37" s="280">
        <v>0</v>
      </c>
      <c r="BF37" s="280">
        <v>0</v>
      </c>
      <c r="BG37" s="280">
        <v>0</v>
      </c>
      <c r="BH37" s="280">
        <v>0</v>
      </c>
      <c r="BI37" s="280">
        <v>0</v>
      </c>
      <c r="BJ37" s="280">
        <v>0</v>
      </c>
      <c r="BK37" s="280">
        <v>0</v>
      </c>
      <c r="BL37" s="280">
        <v>0</v>
      </c>
      <c r="BM37" s="280">
        <v>0</v>
      </c>
      <c r="BN37" s="280">
        <v>0</v>
      </c>
      <c r="BO37" s="280">
        <v>0</v>
      </c>
      <c r="BP37" s="280">
        <v>0</v>
      </c>
      <c r="BQ37" s="280">
        <v>0</v>
      </c>
      <c r="BR37" s="280">
        <v>0</v>
      </c>
      <c r="BS37" s="280">
        <v>0</v>
      </c>
      <c r="BT37" s="280">
        <v>0</v>
      </c>
      <c r="BU37" s="280">
        <v>0</v>
      </c>
      <c r="BV37" s="280">
        <v>0</v>
      </c>
      <c r="BW37" s="280">
        <v>0</v>
      </c>
      <c r="BX37" s="280">
        <v>0</v>
      </c>
      <c r="BY37" s="280">
        <v>0</v>
      </c>
      <c r="BZ37" s="280">
        <v>0</v>
      </c>
      <c r="CA37" s="280">
        <v>0</v>
      </c>
      <c r="CB37" s="280">
        <v>0</v>
      </c>
      <c r="CC37" s="280">
        <v>0</v>
      </c>
      <c r="CD37" s="280">
        <v>0</v>
      </c>
      <c r="CE37" s="280">
        <v>0</v>
      </c>
      <c r="CF37" s="280">
        <v>0</v>
      </c>
      <c r="CG37" s="280">
        <v>0</v>
      </c>
      <c r="CH37" s="280">
        <v>0</v>
      </c>
      <c r="CI37" s="280">
        <v>0</v>
      </c>
      <c r="CJ37" s="280">
        <v>0</v>
      </c>
      <c r="CK37" s="280">
        <v>0</v>
      </c>
      <c r="CL37" s="280">
        <v>0</v>
      </c>
      <c r="CM37" s="280">
        <v>0</v>
      </c>
      <c r="CN37" s="280">
        <v>0</v>
      </c>
      <c r="CO37" s="280">
        <v>0</v>
      </c>
      <c r="CP37" s="280">
        <v>0</v>
      </c>
      <c r="CQ37" s="280">
        <v>0</v>
      </c>
      <c r="CR37" s="280">
        <v>0</v>
      </c>
      <c r="CS37" s="280">
        <v>0</v>
      </c>
      <c r="CT37" s="280">
        <v>0</v>
      </c>
      <c r="CU37" s="280">
        <v>0</v>
      </c>
      <c r="CV37" s="280">
        <v>0</v>
      </c>
      <c r="CW37" s="280">
        <v>0</v>
      </c>
      <c r="CX37" s="280">
        <v>0</v>
      </c>
      <c r="CY37" s="280">
        <v>0</v>
      </c>
      <c r="CZ37" s="280">
        <v>0</v>
      </c>
      <c r="DA37" s="280">
        <v>0</v>
      </c>
      <c r="DB37" s="280">
        <v>0</v>
      </c>
      <c r="DC37" s="280">
        <v>0</v>
      </c>
      <c r="DE37" s="71">
        <f t="shared" si="25"/>
        <v>0</v>
      </c>
      <c r="DF37" s="71">
        <f t="shared" si="17"/>
        <v>0</v>
      </c>
      <c r="DG37" s="261">
        <f t="shared" si="24"/>
        <v>21</v>
      </c>
      <c r="DH37" s="278">
        <v>0</v>
      </c>
    </row>
    <row r="38" spans="1:112" ht="14.4">
      <c r="A38" s="210">
        <v>26</v>
      </c>
      <c r="B38" s="262" t="str">
        <f>$B$33&amp;"5."</f>
        <v>D.3.5.</v>
      </c>
      <c r="C38" s="274" t="s">
        <v>42</v>
      </c>
      <c r="D38" s="12"/>
      <c r="E38" s="332">
        <v>0.21</v>
      </c>
      <c r="F38" s="292">
        <f>H38+NPV(FD,I38:INDEX(I38:DC38,PAL))</f>
        <v>0</v>
      </c>
      <c r="G38" s="279">
        <f>SUMIF($H$5:$DC$5,"&lt;="&amp;PAL,$H38:$DC38)</f>
        <v>0</v>
      </c>
      <c r="H38" s="280">
        <v>0</v>
      </c>
      <c r="I38" s="280">
        <v>0</v>
      </c>
      <c r="J38" s="280">
        <v>0</v>
      </c>
      <c r="K38" s="280">
        <v>0</v>
      </c>
      <c r="L38" s="280">
        <v>0</v>
      </c>
      <c r="M38" s="280">
        <v>0</v>
      </c>
      <c r="N38" s="280">
        <v>0</v>
      </c>
      <c r="O38" s="280">
        <v>0</v>
      </c>
      <c r="P38" s="280">
        <v>0</v>
      </c>
      <c r="Q38" s="280">
        <v>0</v>
      </c>
      <c r="R38" s="280">
        <v>0</v>
      </c>
      <c r="S38" s="280">
        <v>0</v>
      </c>
      <c r="T38" s="280">
        <v>0</v>
      </c>
      <c r="U38" s="280">
        <v>0</v>
      </c>
      <c r="V38" s="280">
        <v>0</v>
      </c>
      <c r="W38" s="280">
        <v>0</v>
      </c>
      <c r="X38" s="280">
        <v>0</v>
      </c>
      <c r="Y38" s="280">
        <v>0</v>
      </c>
      <c r="Z38" s="280">
        <v>0</v>
      </c>
      <c r="AA38" s="280">
        <v>0</v>
      </c>
      <c r="AB38" s="280">
        <v>0</v>
      </c>
      <c r="AC38" s="280">
        <v>0</v>
      </c>
      <c r="AD38" s="280">
        <v>0</v>
      </c>
      <c r="AE38" s="280">
        <v>0</v>
      </c>
      <c r="AF38" s="280">
        <v>0</v>
      </c>
      <c r="AG38" s="280">
        <v>0</v>
      </c>
      <c r="AH38" s="280">
        <v>0</v>
      </c>
      <c r="AI38" s="280">
        <v>0</v>
      </c>
      <c r="AJ38" s="280">
        <v>0</v>
      </c>
      <c r="AK38" s="280">
        <v>0</v>
      </c>
      <c r="AL38" s="280">
        <v>0</v>
      </c>
      <c r="AM38" s="280">
        <v>0</v>
      </c>
      <c r="AN38" s="280">
        <v>0</v>
      </c>
      <c r="AO38" s="280">
        <v>0</v>
      </c>
      <c r="AP38" s="280">
        <v>0</v>
      </c>
      <c r="AQ38" s="280">
        <v>0</v>
      </c>
      <c r="AR38" s="280">
        <v>0</v>
      </c>
      <c r="AS38" s="280">
        <v>0</v>
      </c>
      <c r="AT38" s="280">
        <v>0</v>
      </c>
      <c r="AU38" s="280">
        <v>0</v>
      </c>
      <c r="AV38" s="280">
        <v>0</v>
      </c>
      <c r="AW38" s="280">
        <v>0</v>
      </c>
      <c r="AX38" s="280">
        <v>0</v>
      </c>
      <c r="AY38" s="280">
        <v>0</v>
      </c>
      <c r="AZ38" s="280">
        <v>0</v>
      </c>
      <c r="BA38" s="280">
        <v>0</v>
      </c>
      <c r="BB38" s="280">
        <v>0</v>
      </c>
      <c r="BC38" s="280">
        <v>0</v>
      </c>
      <c r="BD38" s="280">
        <v>0</v>
      </c>
      <c r="BE38" s="280">
        <v>0</v>
      </c>
      <c r="BF38" s="280">
        <v>0</v>
      </c>
      <c r="BG38" s="280">
        <v>0</v>
      </c>
      <c r="BH38" s="280">
        <v>0</v>
      </c>
      <c r="BI38" s="280">
        <v>0</v>
      </c>
      <c r="BJ38" s="280">
        <v>0</v>
      </c>
      <c r="BK38" s="280">
        <v>0</v>
      </c>
      <c r="BL38" s="280">
        <v>0</v>
      </c>
      <c r="BM38" s="280">
        <v>0</v>
      </c>
      <c r="BN38" s="280">
        <v>0</v>
      </c>
      <c r="BO38" s="280">
        <v>0</v>
      </c>
      <c r="BP38" s="280">
        <v>0</v>
      </c>
      <c r="BQ38" s="280">
        <v>0</v>
      </c>
      <c r="BR38" s="280">
        <v>0</v>
      </c>
      <c r="BS38" s="280">
        <v>0</v>
      </c>
      <c r="BT38" s="280">
        <v>0</v>
      </c>
      <c r="BU38" s="280">
        <v>0</v>
      </c>
      <c r="BV38" s="280">
        <v>0</v>
      </c>
      <c r="BW38" s="280">
        <v>0</v>
      </c>
      <c r="BX38" s="280">
        <v>0</v>
      </c>
      <c r="BY38" s="280">
        <v>0</v>
      </c>
      <c r="BZ38" s="280">
        <v>0</v>
      </c>
      <c r="CA38" s="280">
        <v>0</v>
      </c>
      <c r="CB38" s="280">
        <v>0</v>
      </c>
      <c r="CC38" s="280">
        <v>0</v>
      </c>
      <c r="CD38" s="280">
        <v>0</v>
      </c>
      <c r="CE38" s="280">
        <v>0</v>
      </c>
      <c r="CF38" s="280">
        <v>0</v>
      </c>
      <c r="CG38" s="280">
        <v>0</v>
      </c>
      <c r="CH38" s="280">
        <v>0</v>
      </c>
      <c r="CI38" s="280">
        <v>0</v>
      </c>
      <c r="CJ38" s="280">
        <v>0</v>
      </c>
      <c r="CK38" s="280">
        <v>0</v>
      </c>
      <c r="CL38" s="280">
        <v>0</v>
      </c>
      <c r="CM38" s="280">
        <v>0</v>
      </c>
      <c r="CN38" s="280">
        <v>0</v>
      </c>
      <c r="CO38" s="280">
        <v>0</v>
      </c>
      <c r="CP38" s="280">
        <v>0</v>
      </c>
      <c r="CQ38" s="280">
        <v>0</v>
      </c>
      <c r="CR38" s="280">
        <v>0</v>
      </c>
      <c r="CS38" s="280">
        <v>0</v>
      </c>
      <c r="CT38" s="280">
        <v>0</v>
      </c>
      <c r="CU38" s="280">
        <v>0</v>
      </c>
      <c r="CV38" s="280">
        <v>0</v>
      </c>
      <c r="CW38" s="280">
        <v>0</v>
      </c>
      <c r="CX38" s="280">
        <v>0</v>
      </c>
      <c r="CY38" s="280">
        <v>0</v>
      </c>
      <c r="CZ38" s="280">
        <v>0</v>
      </c>
      <c r="DA38" s="280">
        <v>0</v>
      </c>
      <c r="DB38" s="280">
        <v>0</v>
      </c>
      <c r="DC38" s="280">
        <v>0</v>
      </c>
      <c r="DE38" s="71">
        <f t="shared" si="25"/>
        <v>0</v>
      </c>
      <c r="DF38" s="71">
        <f t="shared" si="17"/>
        <v>0</v>
      </c>
      <c r="DG38" s="261">
        <f t="shared" si="24"/>
        <v>21</v>
      </c>
      <c r="DH38" s="278">
        <v>0</v>
      </c>
    </row>
    <row r="39" spans="1:112" ht="14.4">
      <c r="A39" s="210">
        <v>27</v>
      </c>
      <c r="B39" s="262" t="str">
        <f>$B$33&amp;"6."</f>
        <v>D.3.6.</v>
      </c>
      <c r="C39" s="274" t="s">
        <v>42</v>
      </c>
      <c r="D39" s="12"/>
      <c r="E39" s="332">
        <v>0.21</v>
      </c>
      <c r="F39" s="292">
        <f>H39+NPV(FD,I39:INDEX(I39:DC39,PAL))</f>
        <v>0</v>
      </c>
      <c r="G39" s="279">
        <f>SUMIF($H$5:$DC$5,"&lt;="&amp;PAL,$H39:$DC39)</f>
        <v>0</v>
      </c>
      <c r="H39" s="280">
        <v>0</v>
      </c>
      <c r="I39" s="280">
        <v>0</v>
      </c>
      <c r="J39" s="280">
        <v>0</v>
      </c>
      <c r="K39" s="280">
        <v>0</v>
      </c>
      <c r="L39" s="280">
        <v>0</v>
      </c>
      <c r="M39" s="280">
        <v>0</v>
      </c>
      <c r="N39" s="280">
        <v>0</v>
      </c>
      <c r="O39" s="280">
        <v>0</v>
      </c>
      <c r="P39" s="280">
        <v>0</v>
      </c>
      <c r="Q39" s="280">
        <v>0</v>
      </c>
      <c r="R39" s="280">
        <v>0</v>
      </c>
      <c r="S39" s="280">
        <v>0</v>
      </c>
      <c r="T39" s="280">
        <v>0</v>
      </c>
      <c r="U39" s="280">
        <v>0</v>
      </c>
      <c r="V39" s="280">
        <v>0</v>
      </c>
      <c r="W39" s="280">
        <v>0</v>
      </c>
      <c r="X39" s="280">
        <v>0</v>
      </c>
      <c r="Y39" s="280">
        <v>0</v>
      </c>
      <c r="Z39" s="280">
        <v>0</v>
      </c>
      <c r="AA39" s="280">
        <v>0</v>
      </c>
      <c r="AB39" s="280">
        <v>0</v>
      </c>
      <c r="AC39" s="280">
        <v>0</v>
      </c>
      <c r="AD39" s="280">
        <v>0</v>
      </c>
      <c r="AE39" s="280">
        <v>0</v>
      </c>
      <c r="AF39" s="280">
        <v>0</v>
      </c>
      <c r="AG39" s="280">
        <v>0</v>
      </c>
      <c r="AH39" s="280">
        <v>0</v>
      </c>
      <c r="AI39" s="280">
        <v>0</v>
      </c>
      <c r="AJ39" s="280">
        <v>0</v>
      </c>
      <c r="AK39" s="280">
        <v>0</v>
      </c>
      <c r="AL39" s="280">
        <v>0</v>
      </c>
      <c r="AM39" s="280">
        <v>0</v>
      </c>
      <c r="AN39" s="280">
        <v>0</v>
      </c>
      <c r="AO39" s="280">
        <v>0</v>
      </c>
      <c r="AP39" s="280">
        <v>0</v>
      </c>
      <c r="AQ39" s="280">
        <v>0</v>
      </c>
      <c r="AR39" s="280">
        <v>0</v>
      </c>
      <c r="AS39" s="280">
        <v>0</v>
      </c>
      <c r="AT39" s="280">
        <v>0</v>
      </c>
      <c r="AU39" s="280">
        <v>0</v>
      </c>
      <c r="AV39" s="280">
        <v>0</v>
      </c>
      <c r="AW39" s="280">
        <v>0</v>
      </c>
      <c r="AX39" s="280">
        <v>0</v>
      </c>
      <c r="AY39" s="280">
        <v>0</v>
      </c>
      <c r="AZ39" s="280">
        <v>0</v>
      </c>
      <c r="BA39" s="280">
        <v>0</v>
      </c>
      <c r="BB39" s="280">
        <v>0</v>
      </c>
      <c r="BC39" s="280">
        <v>0</v>
      </c>
      <c r="BD39" s="280">
        <v>0</v>
      </c>
      <c r="BE39" s="280">
        <v>0</v>
      </c>
      <c r="BF39" s="280">
        <v>0</v>
      </c>
      <c r="BG39" s="280">
        <v>0</v>
      </c>
      <c r="BH39" s="280">
        <v>0</v>
      </c>
      <c r="BI39" s="280">
        <v>0</v>
      </c>
      <c r="BJ39" s="280">
        <v>0</v>
      </c>
      <c r="BK39" s="280">
        <v>0</v>
      </c>
      <c r="BL39" s="280">
        <v>0</v>
      </c>
      <c r="BM39" s="280">
        <v>0</v>
      </c>
      <c r="BN39" s="280">
        <v>0</v>
      </c>
      <c r="BO39" s="280">
        <v>0</v>
      </c>
      <c r="BP39" s="280">
        <v>0</v>
      </c>
      <c r="BQ39" s="280">
        <v>0</v>
      </c>
      <c r="BR39" s="280">
        <v>0</v>
      </c>
      <c r="BS39" s="280">
        <v>0</v>
      </c>
      <c r="BT39" s="280">
        <v>0</v>
      </c>
      <c r="BU39" s="280">
        <v>0</v>
      </c>
      <c r="BV39" s="280">
        <v>0</v>
      </c>
      <c r="BW39" s="280">
        <v>0</v>
      </c>
      <c r="BX39" s="280">
        <v>0</v>
      </c>
      <c r="BY39" s="280">
        <v>0</v>
      </c>
      <c r="BZ39" s="280">
        <v>0</v>
      </c>
      <c r="CA39" s="280">
        <v>0</v>
      </c>
      <c r="CB39" s="280">
        <v>0</v>
      </c>
      <c r="CC39" s="280">
        <v>0</v>
      </c>
      <c r="CD39" s="280">
        <v>0</v>
      </c>
      <c r="CE39" s="280">
        <v>0</v>
      </c>
      <c r="CF39" s="280">
        <v>0</v>
      </c>
      <c r="CG39" s="280">
        <v>0</v>
      </c>
      <c r="CH39" s="280">
        <v>0</v>
      </c>
      <c r="CI39" s="280">
        <v>0</v>
      </c>
      <c r="CJ39" s="280">
        <v>0</v>
      </c>
      <c r="CK39" s="280">
        <v>0</v>
      </c>
      <c r="CL39" s="280">
        <v>0</v>
      </c>
      <c r="CM39" s="280">
        <v>0</v>
      </c>
      <c r="CN39" s="280">
        <v>0</v>
      </c>
      <c r="CO39" s="280">
        <v>0</v>
      </c>
      <c r="CP39" s="280">
        <v>0</v>
      </c>
      <c r="CQ39" s="280">
        <v>0</v>
      </c>
      <c r="CR39" s="280">
        <v>0</v>
      </c>
      <c r="CS39" s="280">
        <v>0</v>
      </c>
      <c r="CT39" s="280">
        <v>0</v>
      </c>
      <c r="CU39" s="280">
        <v>0</v>
      </c>
      <c r="CV39" s="280">
        <v>0</v>
      </c>
      <c r="CW39" s="280">
        <v>0</v>
      </c>
      <c r="CX39" s="280">
        <v>0</v>
      </c>
      <c r="CY39" s="280">
        <v>0</v>
      </c>
      <c r="CZ39" s="280">
        <v>0</v>
      </c>
      <c r="DA39" s="280">
        <v>0</v>
      </c>
      <c r="DB39" s="280">
        <v>0</v>
      </c>
      <c r="DC39" s="280">
        <v>0</v>
      </c>
      <c r="DE39" s="71">
        <f t="shared" si="25"/>
        <v>0</v>
      </c>
      <c r="DF39" s="71">
        <f t="shared" si="17"/>
        <v>0</v>
      </c>
      <c r="DG39" s="261">
        <f t="shared" si="24"/>
        <v>21</v>
      </c>
      <c r="DH39" s="278">
        <v>0</v>
      </c>
    </row>
    <row r="40" spans="1:112" ht="14.4">
      <c r="A40" s="210">
        <v>28</v>
      </c>
      <c r="B40" s="262" t="str">
        <f>$B$33&amp;"7."</f>
        <v>D.3.7.</v>
      </c>
      <c r="C40" s="274" t="s">
        <v>42</v>
      </c>
      <c r="D40" s="12"/>
      <c r="E40" s="332">
        <v>0.21</v>
      </c>
      <c r="F40" s="292">
        <f>H40+NPV(FD,I40:INDEX(I40:DC40,PAL))</f>
        <v>0</v>
      </c>
      <c r="G40" s="279">
        <f>SUMIF($H$5:$DC$5,"&lt;="&amp;PAL,$H40:$DC40)</f>
        <v>0</v>
      </c>
      <c r="H40" s="280">
        <v>0</v>
      </c>
      <c r="I40" s="280">
        <v>0</v>
      </c>
      <c r="J40" s="280">
        <v>0</v>
      </c>
      <c r="K40" s="280">
        <v>0</v>
      </c>
      <c r="L40" s="280">
        <v>0</v>
      </c>
      <c r="M40" s="280">
        <v>0</v>
      </c>
      <c r="N40" s="280">
        <v>0</v>
      </c>
      <c r="O40" s="280">
        <v>0</v>
      </c>
      <c r="P40" s="280">
        <v>0</v>
      </c>
      <c r="Q40" s="280">
        <v>0</v>
      </c>
      <c r="R40" s="280">
        <v>0</v>
      </c>
      <c r="S40" s="280">
        <v>0</v>
      </c>
      <c r="T40" s="280">
        <v>0</v>
      </c>
      <c r="U40" s="280">
        <v>0</v>
      </c>
      <c r="V40" s="280">
        <v>0</v>
      </c>
      <c r="W40" s="280">
        <v>0</v>
      </c>
      <c r="X40" s="280">
        <v>0</v>
      </c>
      <c r="Y40" s="280">
        <v>0</v>
      </c>
      <c r="Z40" s="280">
        <v>0</v>
      </c>
      <c r="AA40" s="280">
        <v>0</v>
      </c>
      <c r="AB40" s="280">
        <v>0</v>
      </c>
      <c r="AC40" s="280">
        <v>0</v>
      </c>
      <c r="AD40" s="280">
        <v>0</v>
      </c>
      <c r="AE40" s="280">
        <v>0</v>
      </c>
      <c r="AF40" s="280">
        <v>0</v>
      </c>
      <c r="AG40" s="280">
        <v>0</v>
      </c>
      <c r="AH40" s="280">
        <v>0</v>
      </c>
      <c r="AI40" s="280">
        <v>0</v>
      </c>
      <c r="AJ40" s="280">
        <v>0</v>
      </c>
      <c r="AK40" s="280">
        <v>0</v>
      </c>
      <c r="AL40" s="280">
        <v>0</v>
      </c>
      <c r="AM40" s="280">
        <v>0</v>
      </c>
      <c r="AN40" s="280">
        <v>0</v>
      </c>
      <c r="AO40" s="280">
        <v>0</v>
      </c>
      <c r="AP40" s="280">
        <v>0</v>
      </c>
      <c r="AQ40" s="280">
        <v>0</v>
      </c>
      <c r="AR40" s="280">
        <v>0</v>
      </c>
      <c r="AS40" s="280">
        <v>0</v>
      </c>
      <c r="AT40" s="280">
        <v>0</v>
      </c>
      <c r="AU40" s="280">
        <v>0</v>
      </c>
      <c r="AV40" s="280">
        <v>0</v>
      </c>
      <c r="AW40" s="280">
        <v>0</v>
      </c>
      <c r="AX40" s="280">
        <v>0</v>
      </c>
      <c r="AY40" s="280">
        <v>0</v>
      </c>
      <c r="AZ40" s="280">
        <v>0</v>
      </c>
      <c r="BA40" s="280">
        <v>0</v>
      </c>
      <c r="BB40" s="280">
        <v>0</v>
      </c>
      <c r="BC40" s="280">
        <v>0</v>
      </c>
      <c r="BD40" s="280">
        <v>0</v>
      </c>
      <c r="BE40" s="280">
        <v>0</v>
      </c>
      <c r="BF40" s="280">
        <v>0</v>
      </c>
      <c r="BG40" s="280">
        <v>0</v>
      </c>
      <c r="BH40" s="280">
        <v>0</v>
      </c>
      <c r="BI40" s="280">
        <v>0</v>
      </c>
      <c r="BJ40" s="280">
        <v>0</v>
      </c>
      <c r="BK40" s="280">
        <v>0</v>
      </c>
      <c r="BL40" s="280">
        <v>0</v>
      </c>
      <c r="BM40" s="280">
        <v>0</v>
      </c>
      <c r="BN40" s="280">
        <v>0</v>
      </c>
      <c r="BO40" s="280">
        <v>0</v>
      </c>
      <c r="BP40" s="280">
        <v>0</v>
      </c>
      <c r="BQ40" s="280">
        <v>0</v>
      </c>
      <c r="BR40" s="280">
        <v>0</v>
      </c>
      <c r="BS40" s="280">
        <v>0</v>
      </c>
      <c r="BT40" s="280">
        <v>0</v>
      </c>
      <c r="BU40" s="280">
        <v>0</v>
      </c>
      <c r="BV40" s="280">
        <v>0</v>
      </c>
      <c r="BW40" s="280">
        <v>0</v>
      </c>
      <c r="BX40" s="280">
        <v>0</v>
      </c>
      <c r="BY40" s="280">
        <v>0</v>
      </c>
      <c r="BZ40" s="280">
        <v>0</v>
      </c>
      <c r="CA40" s="280">
        <v>0</v>
      </c>
      <c r="CB40" s="280">
        <v>0</v>
      </c>
      <c r="CC40" s="280">
        <v>0</v>
      </c>
      <c r="CD40" s="280">
        <v>0</v>
      </c>
      <c r="CE40" s="280">
        <v>0</v>
      </c>
      <c r="CF40" s="280">
        <v>0</v>
      </c>
      <c r="CG40" s="280">
        <v>0</v>
      </c>
      <c r="CH40" s="280">
        <v>0</v>
      </c>
      <c r="CI40" s="280">
        <v>0</v>
      </c>
      <c r="CJ40" s="280">
        <v>0</v>
      </c>
      <c r="CK40" s="280">
        <v>0</v>
      </c>
      <c r="CL40" s="280">
        <v>0</v>
      </c>
      <c r="CM40" s="280">
        <v>0</v>
      </c>
      <c r="CN40" s="280">
        <v>0</v>
      </c>
      <c r="CO40" s="280">
        <v>0</v>
      </c>
      <c r="CP40" s="280">
        <v>0</v>
      </c>
      <c r="CQ40" s="280">
        <v>0</v>
      </c>
      <c r="CR40" s="280">
        <v>0</v>
      </c>
      <c r="CS40" s="280">
        <v>0</v>
      </c>
      <c r="CT40" s="280">
        <v>0</v>
      </c>
      <c r="CU40" s="280">
        <v>0</v>
      </c>
      <c r="CV40" s="280">
        <v>0</v>
      </c>
      <c r="CW40" s="280">
        <v>0</v>
      </c>
      <c r="CX40" s="280">
        <v>0</v>
      </c>
      <c r="CY40" s="280">
        <v>0</v>
      </c>
      <c r="CZ40" s="280">
        <v>0</v>
      </c>
      <c r="DA40" s="280">
        <v>0</v>
      </c>
      <c r="DB40" s="280">
        <v>0</v>
      </c>
      <c r="DC40" s="280">
        <v>0</v>
      </c>
      <c r="DE40" s="71">
        <f t="shared" si="25"/>
        <v>0</v>
      </c>
      <c r="DF40" s="71">
        <f t="shared" si="17"/>
        <v>0</v>
      </c>
      <c r="DG40" s="261">
        <f t="shared" si="24"/>
        <v>21</v>
      </c>
      <c r="DH40" s="278">
        <v>0</v>
      </c>
    </row>
    <row r="41" spans="1:112" ht="14.4">
      <c r="A41" s="210">
        <v>29</v>
      </c>
      <c r="B41" s="262" t="str">
        <f>$B$33&amp;"8."</f>
        <v>D.3.8.</v>
      </c>
      <c r="C41" s="274" t="s">
        <v>42</v>
      </c>
      <c r="D41" s="267"/>
      <c r="E41" s="332">
        <v>0.21</v>
      </c>
      <c r="F41" s="292">
        <f>H41+NPV(FD,I41:INDEX(I41:DC41,PAL))</f>
        <v>0</v>
      </c>
      <c r="G41" s="279">
        <f>SUMIF($H$5:$DC$5,"&lt;="&amp;PAL,$H41:$DC41)</f>
        <v>0</v>
      </c>
      <c r="H41" s="280">
        <v>0</v>
      </c>
      <c r="I41" s="280">
        <v>0</v>
      </c>
      <c r="J41" s="280">
        <v>0</v>
      </c>
      <c r="K41" s="280">
        <v>0</v>
      </c>
      <c r="L41" s="280">
        <v>0</v>
      </c>
      <c r="M41" s="280">
        <v>0</v>
      </c>
      <c r="N41" s="280">
        <v>0</v>
      </c>
      <c r="O41" s="280">
        <v>0</v>
      </c>
      <c r="P41" s="280">
        <v>0</v>
      </c>
      <c r="Q41" s="280">
        <v>0</v>
      </c>
      <c r="R41" s="280">
        <v>0</v>
      </c>
      <c r="S41" s="280">
        <v>0</v>
      </c>
      <c r="T41" s="280">
        <v>0</v>
      </c>
      <c r="U41" s="280">
        <v>0</v>
      </c>
      <c r="V41" s="280">
        <v>0</v>
      </c>
      <c r="W41" s="280">
        <v>0</v>
      </c>
      <c r="X41" s="280">
        <v>0</v>
      </c>
      <c r="Y41" s="280">
        <v>0</v>
      </c>
      <c r="Z41" s="280">
        <v>0</v>
      </c>
      <c r="AA41" s="280">
        <v>0</v>
      </c>
      <c r="AB41" s="280">
        <v>0</v>
      </c>
      <c r="AC41" s="280">
        <v>0</v>
      </c>
      <c r="AD41" s="280">
        <v>0</v>
      </c>
      <c r="AE41" s="280">
        <v>0</v>
      </c>
      <c r="AF41" s="280">
        <v>0</v>
      </c>
      <c r="AG41" s="280">
        <v>0</v>
      </c>
      <c r="AH41" s="280">
        <v>0</v>
      </c>
      <c r="AI41" s="280">
        <v>0</v>
      </c>
      <c r="AJ41" s="280">
        <v>0</v>
      </c>
      <c r="AK41" s="280">
        <v>0</v>
      </c>
      <c r="AL41" s="280">
        <v>0</v>
      </c>
      <c r="AM41" s="280">
        <v>0</v>
      </c>
      <c r="AN41" s="280">
        <v>0</v>
      </c>
      <c r="AO41" s="280">
        <v>0</v>
      </c>
      <c r="AP41" s="280">
        <v>0</v>
      </c>
      <c r="AQ41" s="280">
        <v>0</v>
      </c>
      <c r="AR41" s="280">
        <v>0</v>
      </c>
      <c r="AS41" s="280">
        <v>0</v>
      </c>
      <c r="AT41" s="280">
        <v>0</v>
      </c>
      <c r="AU41" s="280">
        <v>0</v>
      </c>
      <c r="AV41" s="280">
        <v>0</v>
      </c>
      <c r="AW41" s="280">
        <v>0</v>
      </c>
      <c r="AX41" s="280">
        <v>0</v>
      </c>
      <c r="AY41" s="280">
        <v>0</v>
      </c>
      <c r="AZ41" s="280">
        <v>0</v>
      </c>
      <c r="BA41" s="280">
        <v>0</v>
      </c>
      <c r="BB41" s="280">
        <v>0</v>
      </c>
      <c r="BC41" s="280">
        <v>0</v>
      </c>
      <c r="BD41" s="280">
        <v>0</v>
      </c>
      <c r="BE41" s="280">
        <v>0</v>
      </c>
      <c r="BF41" s="280">
        <v>0</v>
      </c>
      <c r="BG41" s="280">
        <v>0</v>
      </c>
      <c r="BH41" s="280">
        <v>0</v>
      </c>
      <c r="BI41" s="280">
        <v>0</v>
      </c>
      <c r="BJ41" s="280">
        <v>0</v>
      </c>
      <c r="BK41" s="280">
        <v>0</v>
      </c>
      <c r="BL41" s="280">
        <v>0</v>
      </c>
      <c r="BM41" s="280">
        <v>0</v>
      </c>
      <c r="BN41" s="280">
        <v>0</v>
      </c>
      <c r="BO41" s="280">
        <v>0</v>
      </c>
      <c r="BP41" s="280">
        <v>0</v>
      </c>
      <c r="BQ41" s="280">
        <v>0</v>
      </c>
      <c r="BR41" s="280">
        <v>0</v>
      </c>
      <c r="BS41" s="280">
        <v>0</v>
      </c>
      <c r="BT41" s="280">
        <v>0</v>
      </c>
      <c r="BU41" s="280">
        <v>0</v>
      </c>
      <c r="BV41" s="280">
        <v>0</v>
      </c>
      <c r="BW41" s="280">
        <v>0</v>
      </c>
      <c r="BX41" s="280">
        <v>0</v>
      </c>
      <c r="BY41" s="280">
        <v>0</v>
      </c>
      <c r="BZ41" s="280">
        <v>0</v>
      </c>
      <c r="CA41" s="280">
        <v>0</v>
      </c>
      <c r="CB41" s="280">
        <v>0</v>
      </c>
      <c r="CC41" s="280">
        <v>0</v>
      </c>
      <c r="CD41" s="280">
        <v>0</v>
      </c>
      <c r="CE41" s="280">
        <v>0</v>
      </c>
      <c r="CF41" s="280">
        <v>0</v>
      </c>
      <c r="CG41" s="280">
        <v>0</v>
      </c>
      <c r="CH41" s="280">
        <v>0</v>
      </c>
      <c r="CI41" s="280">
        <v>0</v>
      </c>
      <c r="CJ41" s="280">
        <v>0</v>
      </c>
      <c r="CK41" s="280">
        <v>0</v>
      </c>
      <c r="CL41" s="280">
        <v>0</v>
      </c>
      <c r="CM41" s="280">
        <v>0</v>
      </c>
      <c r="CN41" s="280">
        <v>0</v>
      </c>
      <c r="CO41" s="280">
        <v>0</v>
      </c>
      <c r="CP41" s="280">
        <v>0</v>
      </c>
      <c r="CQ41" s="280">
        <v>0</v>
      </c>
      <c r="CR41" s="280">
        <v>0</v>
      </c>
      <c r="CS41" s="280">
        <v>0</v>
      </c>
      <c r="CT41" s="280">
        <v>0</v>
      </c>
      <c r="CU41" s="280">
        <v>0</v>
      </c>
      <c r="CV41" s="280">
        <v>0</v>
      </c>
      <c r="CW41" s="280">
        <v>0</v>
      </c>
      <c r="CX41" s="280">
        <v>0</v>
      </c>
      <c r="CY41" s="280">
        <v>0</v>
      </c>
      <c r="CZ41" s="280">
        <v>0</v>
      </c>
      <c r="DA41" s="280">
        <v>0</v>
      </c>
      <c r="DB41" s="280">
        <v>0</v>
      </c>
      <c r="DC41" s="280">
        <v>0</v>
      </c>
      <c r="DE41" s="71">
        <f t="shared" si="25"/>
        <v>0</v>
      </c>
      <c r="DF41" s="71">
        <f t="shared" si="17"/>
        <v>0</v>
      </c>
      <c r="DG41" s="261">
        <f t="shared" si="24"/>
        <v>21</v>
      </c>
      <c r="DH41" s="278">
        <v>0</v>
      </c>
    </row>
    <row r="42" spans="1:112" ht="14.4">
      <c r="A42" s="210">
        <v>30</v>
      </c>
      <c r="B42" s="262" t="str">
        <f>$B$33&amp;"9."</f>
        <v>D.3.9.</v>
      </c>
      <c r="C42" s="267" t="s">
        <v>155</v>
      </c>
      <c r="D42" s="267"/>
      <c r="E42" s="332">
        <v>0.21</v>
      </c>
      <c r="F42" s="292">
        <f>H42+NPV(FD,I42:INDEX(I42:DC42,PAL))</f>
        <v>0</v>
      </c>
      <c r="G42" s="279">
        <f>SUMIF($H$5:$DC$5,"&lt;="&amp;PAL,$H42:$DC42)</f>
        <v>0</v>
      </c>
      <c r="H42" s="276">
        <v>0</v>
      </c>
      <c r="I42" s="276">
        <v>0</v>
      </c>
      <c r="J42" s="276">
        <v>0</v>
      </c>
      <c r="K42" s="276">
        <v>0</v>
      </c>
      <c r="L42" s="276">
        <v>0</v>
      </c>
      <c r="M42" s="276">
        <v>0</v>
      </c>
      <c r="N42" s="276">
        <v>0</v>
      </c>
      <c r="O42" s="276">
        <v>0</v>
      </c>
      <c r="P42" s="276">
        <v>0</v>
      </c>
      <c r="Q42" s="276">
        <v>0</v>
      </c>
      <c r="R42" s="276">
        <v>0</v>
      </c>
      <c r="S42" s="277">
        <v>0</v>
      </c>
      <c r="T42" s="277">
        <v>0</v>
      </c>
      <c r="U42" s="277">
        <v>0</v>
      </c>
      <c r="V42" s="277">
        <v>0</v>
      </c>
      <c r="W42" s="277">
        <v>0</v>
      </c>
      <c r="X42" s="277">
        <v>0</v>
      </c>
      <c r="Y42" s="277">
        <v>0</v>
      </c>
      <c r="Z42" s="277">
        <v>0</v>
      </c>
      <c r="AA42" s="277">
        <v>0</v>
      </c>
      <c r="AB42" s="277">
        <v>0</v>
      </c>
      <c r="AC42" s="277">
        <v>0</v>
      </c>
      <c r="AD42" s="277">
        <v>0</v>
      </c>
      <c r="AE42" s="277">
        <v>0</v>
      </c>
      <c r="AF42" s="277">
        <v>0</v>
      </c>
      <c r="AG42" s="277">
        <v>0</v>
      </c>
      <c r="AH42" s="277">
        <v>0</v>
      </c>
      <c r="AI42" s="277">
        <v>0</v>
      </c>
      <c r="AJ42" s="277">
        <v>0</v>
      </c>
      <c r="AK42" s="277">
        <v>0</v>
      </c>
      <c r="AL42" s="277">
        <v>0</v>
      </c>
      <c r="AM42" s="277">
        <v>0</v>
      </c>
      <c r="AN42" s="277">
        <v>0</v>
      </c>
      <c r="AO42" s="277">
        <v>0</v>
      </c>
      <c r="AP42" s="277">
        <v>0</v>
      </c>
      <c r="AQ42" s="277">
        <v>0</v>
      </c>
      <c r="AR42" s="277">
        <v>0</v>
      </c>
      <c r="AS42" s="277">
        <v>0</v>
      </c>
      <c r="AT42" s="277">
        <v>0</v>
      </c>
      <c r="AU42" s="277">
        <v>0</v>
      </c>
      <c r="AV42" s="277">
        <v>0</v>
      </c>
      <c r="AW42" s="277">
        <v>0</v>
      </c>
      <c r="AX42" s="277">
        <v>0</v>
      </c>
      <c r="AY42" s="277">
        <v>0</v>
      </c>
      <c r="AZ42" s="277">
        <v>0</v>
      </c>
      <c r="BA42" s="277">
        <v>0</v>
      </c>
      <c r="BB42" s="277">
        <v>0</v>
      </c>
      <c r="BC42" s="277">
        <v>0</v>
      </c>
      <c r="BD42" s="277">
        <v>0</v>
      </c>
      <c r="BE42" s="277">
        <v>0</v>
      </c>
      <c r="BF42" s="277">
        <v>0</v>
      </c>
      <c r="BG42" s="277">
        <v>0</v>
      </c>
      <c r="BH42" s="277">
        <v>0</v>
      </c>
      <c r="BI42" s="277">
        <v>0</v>
      </c>
      <c r="BJ42" s="277">
        <v>0</v>
      </c>
      <c r="BK42" s="277">
        <v>0</v>
      </c>
      <c r="BL42" s="277">
        <v>0</v>
      </c>
      <c r="BM42" s="277">
        <v>0</v>
      </c>
      <c r="BN42" s="277">
        <v>0</v>
      </c>
      <c r="BO42" s="277">
        <v>0</v>
      </c>
      <c r="BP42" s="277">
        <v>0</v>
      </c>
      <c r="BQ42" s="277">
        <v>0</v>
      </c>
      <c r="BR42" s="277">
        <v>0</v>
      </c>
      <c r="BS42" s="277">
        <v>0</v>
      </c>
      <c r="BT42" s="277">
        <v>0</v>
      </c>
      <c r="BU42" s="277">
        <v>0</v>
      </c>
      <c r="BV42" s="277">
        <v>0</v>
      </c>
      <c r="BW42" s="277">
        <v>0</v>
      </c>
      <c r="BX42" s="277">
        <v>0</v>
      </c>
      <c r="BY42" s="277">
        <v>0</v>
      </c>
      <c r="BZ42" s="277">
        <v>0</v>
      </c>
      <c r="CA42" s="277">
        <v>0</v>
      </c>
      <c r="CB42" s="277">
        <v>0</v>
      </c>
      <c r="CC42" s="277">
        <v>0</v>
      </c>
      <c r="CD42" s="277">
        <v>0</v>
      </c>
      <c r="CE42" s="277">
        <v>0</v>
      </c>
      <c r="CF42" s="277">
        <v>0</v>
      </c>
      <c r="CG42" s="277">
        <v>0</v>
      </c>
      <c r="CH42" s="277">
        <v>0</v>
      </c>
      <c r="CI42" s="277">
        <v>0</v>
      </c>
      <c r="CJ42" s="277">
        <v>0</v>
      </c>
      <c r="CK42" s="277">
        <v>0</v>
      </c>
      <c r="CL42" s="277">
        <v>0</v>
      </c>
      <c r="CM42" s="277">
        <v>0</v>
      </c>
      <c r="CN42" s="277">
        <v>0</v>
      </c>
      <c r="CO42" s="277">
        <v>0</v>
      </c>
      <c r="CP42" s="277">
        <v>0</v>
      </c>
      <c r="CQ42" s="277">
        <v>0</v>
      </c>
      <c r="CR42" s="277">
        <v>0</v>
      </c>
      <c r="CS42" s="277">
        <v>0</v>
      </c>
      <c r="CT42" s="277">
        <v>0</v>
      </c>
      <c r="CU42" s="277">
        <v>0</v>
      </c>
      <c r="CV42" s="277">
        <v>0</v>
      </c>
      <c r="CW42" s="277">
        <v>0</v>
      </c>
      <c r="CX42" s="277">
        <v>0</v>
      </c>
      <c r="CY42" s="277">
        <v>0</v>
      </c>
      <c r="CZ42" s="277">
        <v>0</v>
      </c>
      <c r="DA42" s="277">
        <v>0</v>
      </c>
      <c r="DB42" s="277">
        <v>0</v>
      </c>
      <c r="DC42" s="277">
        <v>0</v>
      </c>
      <c r="DE42" s="71">
        <f t="shared" si="25"/>
        <v>0</v>
      </c>
      <c r="DF42" s="71">
        <f t="shared" si="17"/>
        <v>0</v>
      </c>
      <c r="DG42" s="261">
        <f t="shared" si="24"/>
        <v>21</v>
      </c>
      <c r="DH42" s="278">
        <v>0</v>
      </c>
    </row>
    <row r="43" spans="1:112" ht="14.4">
      <c r="A43" s="210">
        <v>31</v>
      </c>
      <c r="B43" s="262" t="str">
        <f>$B$33&amp;"L."</f>
        <v>D.3.L.</v>
      </c>
      <c r="C43" s="267" t="s">
        <v>16</v>
      </c>
      <c r="D43" s="267"/>
      <c r="E43" s="332">
        <v>0.21</v>
      </c>
      <c r="F43" s="292">
        <f>H43+NPV(FD,I43:INDEX(I43:DC43,PAL))</f>
        <v>0</v>
      </c>
      <c r="G43" s="279">
        <f>SUMIF($H$5:$DC$5,"&lt;="&amp;PAL,$H43:$DC43)</f>
        <v>0</v>
      </c>
      <c r="H43" s="276">
        <v>0</v>
      </c>
      <c r="I43" s="276">
        <v>0</v>
      </c>
      <c r="J43" s="276">
        <v>0</v>
      </c>
      <c r="K43" s="276">
        <v>0</v>
      </c>
      <c r="L43" s="276">
        <v>0</v>
      </c>
      <c r="M43" s="276">
        <v>0</v>
      </c>
      <c r="N43" s="276">
        <v>0</v>
      </c>
      <c r="O43" s="276">
        <v>0</v>
      </c>
      <c r="P43" s="276">
        <v>0</v>
      </c>
      <c r="Q43" s="276">
        <v>0</v>
      </c>
      <c r="R43" s="276">
        <v>0</v>
      </c>
      <c r="S43" s="276">
        <v>0</v>
      </c>
      <c r="T43" s="276">
        <v>0</v>
      </c>
      <c r="U43" s="276">
        <v>0</v>
      </c>
      <c r="V43" s="276">
        <v>0</v>
      </c>
      <c r="W43" s="276">
        <v>0</v>
      </c>
      <c r="X43" s="276">
        <v>0</v>
      </c>
      <c r="Y43" s="276">
        <v>0</v>
      </c>
      <c r="Z43" s="276">
        <v>0</v>
      </c>
      <c r="AA43" s="276">
        <v>0</v>
      </c>
      <c r="AB43" s="277">
        <v>0</v>
      </c>
      <c r="AC43" s="276">
        <v>0</v>
      </c>
      <c r="AD43" s="276">
        <v>0</v>
      </c>
      <c r="AE43" s="276">
        <v>0</v>
      </c>
      <c r="AF43" s="276">
        <v>0</v>
      </c>
      <c r="AG43" s="276">
        <v>0</v>
      </c>
      <c r="AH43" s="276">
        <v>0</v>
      </c>
      <c r="AI43" s="276">
        <v>0</v>
      </c>
      <c r="AJ43" s="276">
        <v>0</v>
      </c>
      <c r="AK43" s="276">
        <v>0</v>
      </c>
      <c r="AL43" s="276">
        <v>0</v>
      </c>
      <c r="AM43" s="276">
        <v>0</v>
      </c>
      <c r="AN43" s="276">
        <v>0</v>
      </c>
      <c r="AO43" s="276">
        <v>0</v>
      </c>
      <c r="AP43" s="276">
        <v>0</v>
      </c>
      <c r="AQ43" s="276">
        <v>0</v>
      </c>
      <c r="AR43" s="276">
        <v>0</v>
      </c>
      <c r="AS43" s="276">
        <v>0</v>
      </c>
      <c r="AT43" s="276">
        <v>0</v>
      </c>
      <c r="AU43" s="276">
        <v>0</v>
      </c>
      <c r="AV43" s="276">
        <v>0</v>
      </c>
      <c r="AW43" s="276">
        <v>0</v>
      </c>
      <c r="AX43" s="276">
        <v>0</v>
      </c>
      <c r="AY43" s="276">
        <v>0</v>
      </c>
      <c r="AZ43" s="276">
        <v>0</v>
      </c>
      <c r="BA43" s="276">
        <v>0</v>
      </c>
      <c r="BB43" s="276">
        <v>0</v>
      </c>
      <c r="BC43" s="276">
        <v>0</v>
      </c>
      <c r="BD43" s="276">
        <v>0</v>
      </c>
      <c r="BE43" s="276">
        <v>0</v>
      </c>
      <c r="BF43" s="276">
        <v>0</v>
      </c>
      <c r="BG43" s="276">
        <v>0</v>
      </c>
      <c r="BH43" s="276">
        <v>0</v>
      </c>
      <c r="BI43" s="276">
        <v>0</v>
      </c>
      <c r="BJ43" s="276">
        <v>0</v>
      </c>
      <c r="BK43" s="276">
        <v>0</v>
      </c>
      <c r="BL43" s="276">
        <v>0</v>
      </c>
      <c r="BM43" s="276">
        <v>0</v>
      </c>
      <c r="BN43" s="276">
        <v>0</v>
      </c>
      <c r="BO43" s="276">
        <v>0</v>
      </c>
      <c r="BP43" s="276">
        <v>0</v>
      </c>
      <c r="BQ43" s="276">
        <v>0</v>
      </c>
      <c r="BR43" s="276">
        <v>0</v>
      </c>
      <c r="BS43" s="276">
        <v>0</v>
      </c>
      <c r="BT43" s="276">
        <v>0</v>
      </c>
      <c r="BU43" s="276">
        <v>0</v>
      </c>
      <c r="BV43" s="276">
        <v>0</v>
      </c>
      <c r="BW43" s="276">
        <v>0</v>
      </c>
      <c r="BX43" s="276">
        <v>0</v>
      </c>
      <c r="BY43" s="276">
        <v>0</v>
      </c>
      <c r="BZ43" s="276">
        <v>0</v>
      </c>
      <c r="CA43" s="276">
        <v>0</v>
      </c>
      <c r="CB43" s="276">
        <v>0</v>
      </c>
      <c r="CC43" s="276">
        <v>0</v>
      </c>
      <c r="CD43" s="276">
        <v>0</v>
      </c>
      <c r="CE43" s="276">
        <v>0</v>
      </c>
      <c r="CF43" s="276">
        <v>0</v>
      </c>
      <c r="CG43" s="276">
        <v>0</v>
      </c>
      <c r="CH43" s="276">
        <v>0</v>
      </c>
      <c r="CI43" s="276">
        <v>0</v>
      </c>
      <c r="CJ43" s="276">
        <v>0</v>
      </c>
      <c r="CK43" s="276">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7">
        <v>0</v>
      </c>
      <c r="DE43" s="71">
        <f t="shared" si="25"/>
        <v>0</v>
      </c>
      <c r="DF43" s="71">
        <f t="shared" si="17"/>
        <v>0</v>
      </c>
      <c r="DG43" s="261">
        <f t="shared" si="24"/>
        <v>21</v>
      </c>
      <c r="DH43" s="261">
        <f>DG43/(100+DG43)</f>
        <v>0.17355371900826447</v>
      </c>
    </row>
    <row r="44" spans="1:112" s="261" customFormat="1" ht="14.4">
      <c r="A44" s="210">
        <v>32</v>
      </c>
      <c r="B44" s="55" t="s">
        <v>24</v>
      </c>
      <c r="C44" s="253" t="s">
        <v>434</v>
      </c>
      <c r="D44" s="8"/>
      <c r="E44" s="331"/>
      <c r="F44" s="17">
        <f>F45+F56+F67</f>
        <v>0</v>
      </c>
      <c r="G44" s="279">
        <f>SUMIF($H$5:$DC$5,"&lt;="&amp;PAL,$H44:$DC44)</f>
        <v>0</v>
      </c>
      <c r="H44" s="17">
        <f>H45+H56+H67</f>
        <v>0</v>
      </c>
      <c r="I44" s="17">
        <f t="shared" ref="I44:BT44" si="26">I45+I56+I67</f>
        <v>0</v>
      </c>
      <c r="J44" s="17">
        <f t="shared" si="26"/>
        <v>0</v>
      </c>
      <c r="K44" s="17">
        <f t="shared" si="26"/>
        <v>0</v>
      </c>
      <c r="L44" s="17">
        <f t="shared" si="26"/>
        <v>0</v>
      </c>
      <c r="M44" s="17">
        <f t="shared" si="26"/>
        <v>0</v>
      </c>
      <c r="N44" s="17">
        <f t="shared" si="26"/>
        <v>0</v>
      </c>
      <c r="O44" s="17">
        <f t="shared" si="26"/>
        <v>0</v>
      </c>
      <c r="P44" s="17">
        <f t="shared" si="26"/>
        <v>0</v>
      </c>
      <c r="Q44" s="17">
        <f t="shared" si="26"/>
        <v>0</v>
      </c>
      <c r="R44" s="17">
        <f t="shared" si="26"/>
        <v>0</v>
      </c>
      <c r="S44" s="17">
        <f t="shared" si="26"/>
        <v>0</v>
      </c>
      <c r="T44" s="17">
        <f t="shared" si="26"/>
        <v>0</v>
      </c>
      <c r="U44" s="17">
        <f t="shared" si="26"/>
        <v>0</v>
      </c>
      <c r="V44" s="17">
        <f t="shared" si="26"/>
        <v>0</v>
      </c>
      <c r="W44" s="17">
        <f t="shared" si="26"/>
        <v>0</v>
      </c>
      <c r="X44" s="17">
        <f t="shared" si="26"/>
        <v>0</v>
      </c>
      <c r="Y44" s="17">
        <f t="shared" si="26"/>
        <v>0</v>
      </c>
      <c r="Z44" s="17">
        <f t="shared" si="26"/>
        <v>0</v>
      </c>
      <c r="AA44" s="17">
        <f t="shared" si="26"/>
        <v>0</v>
      </c>
      <c r="AB44" s="17">
        <f t="shared" si="26"/>
        <v>0</v>
      </c>
      <c r="AC44" s="17">
        <f t="shared" si="26"/>
        <v>0</v>
      </c>
      <c r="AD44" s="17">
        <f t="shared" si="26"/>
        <v>0</v>
      </c>
      <c r="AE44" s="17">
        <f t="shared" si="26"/>
        <v>0</v>
      </c>
      <c r="AF44" s="17">
        <f t="shared" si="26"/>
        <v>0</v>
      </c>
      <c r="AG44" s="17">
        <f t="shared" si="26"/>
        <v>0</v>
      </c>
      <c r="AH44" s="17">
        <f t="shared" si="26"/>
        <v>0</v>
      </c>
      <c r="AI44" s="17">
        <f t="shared" si="26"/>
        <v>0</v>
      </c>
      <c r="AJ44" s="17">
        <f t="shared" si="26"/>
        <v>0</v>
      </c>
      <c r="AK44" s="17">
        <f t="shared" si="26"/>
        <v>0</v>
      </c>
      <c r="AL44" s="17">
        <f t="shared" si="26"/>
        <v>0</v>
      </c>
      <c r="AM44" s="17">
        <f t="shared" si="26"/>
        <v>0</v>
      </c>
      <c r="AN44" s="17">
        <f t="shared" si="26"/>
        <v>0</v>
      </c>
      <c r="AO44" s="17">
        <f t="shared" si="26"/>
        <v>0</v>
      </c>
      <c r="AP44" s="17">
        <f t="shared" si="26"/>
        <v>0</v>
      </c>
      <c r="AQ44" s="17">
        <f t="shared" si="26"/>
        <v>0</v>
      </c>
      <c r="AR44" s="17">
        <f t="shared" si="26"/>
        <v>0</v>
      </c>
      <c r="AS44" s="17">
        <f t="shared" si="26"/>
        <v>0</v>
      </c>
      <c r="AT44" s="17">
        <f t="shared" si="26"/>
        <v>0</v>
      </c>
      <c r="AU44" s="17">
        <f t="shared" si="26"/>
        <v>0</v>
      </c>
      <c r="AV44" s="17">
        <f t="shared" si="26"/>
        <v>0</v>
      </c>
      <c r="AW44" s="17">
        <f t="shared" si="26"/>
        <v>0</v>
      </c>
      <c r="AX44" s="17">
        <f t="shared" si="26"/>
        <v>0</v>
      </c>
      <c r="AY44" s="17">
        <f t="shared" si="26"/>
        <v>0</v>
      </c>
      <c r="AZ44" s="17">
        <f t="shared" si="26"/>
        <v>0</v>
      </c>
      <c r="BA44" s="17">
        <f t="shared" si="26"/>
        <v>0</v>
      </c>
      <c r="BB44" s="17">
        <f t="shared" si="26"/>
        <v>0</v>
      </c>
      <c r="BC44" s="17">
        <f t="shared" si="26"/>
        <v>0</v>
      </c>
      <c r="BD44" s="17">
        <f t="shared" si="26"/>
        <v>0</v>
      </c>
      <c r="BE44" s="17">
        <f t="shared" si="26"/>
        <v>0</v>
      </c>
      <c r="BF44" s="17">
        <f t="shared" si="26"/>
        <v>0</v>
      </c>
      <c r="BG44" s="17">
        <f t="shared" si="26"/>
        <v>0</v>
      </c>
      <c r="BH44" s="17">
        <f t="shared" si="26"/>
        <v>0</v>
      </c>
      <c r="BI44" s="17">
        <f t="shared" si="26"/>
        <v>0</v>
      </c>
      <c r="BJ44" s="17">
        <f t="shared" si="26"/>
        <v>0</v>
      </c>
      <c r="BK44" s="17">
        <f t="shared" si="26"/>
        <v>0</v>
      </c>
      <c r="BL44" s="17">
        <f t="shared" si="26"/>
        <v>0</v>
      </c>
      <c r="BM44" s="17">
        <f t="shared" si="26"/>
        <v>0</v>
      </c>
      <c r="BN44" s="17">
        <f t="shared" si="26"/>
        <v>0</v>
      </c>
      <c r="BO44" s="17">
        <f t="shared" si="26"/>
        <v>0</v>
      </c>
      <c r="BP44" s="17">
        <f t="shared" si="26"/>
        <v>0</v>
      </c>
      <c r="BQ44" s="17">
        <f t="shared" si="26"/>
        <v>0</v>
      </c>
      <c r="BR44" s="17">
        <f t="shared" si="26"/>
        <v>0</v>
      </c>
      <c r="BS44" s="17">
        <f t="shared" si="26"/>
        <v>0</v>
      </c>
      <c r="BT44" s="17">
        <f t="shared" si="26"/>
        <v>0</v>
      </c>
      <c r="BU44" s="17">
        <f t="shared" ref="BU44:DC44" si="27">BU45+BU56+BU67</f>
        <v>0</v>
      </c>
      <c r="BV44" s="17">
        <f t="shared" si="27"/>
        <v>0</v>
      </c>
      <c r="BW44" s="17">
        <f t="shared" si="27"/>
        <v>0</v>
      </c>
      <c r="BX44" s="17">
        <f t="shared" si="27"/>
        <v>0</v>
      </c>
      <c r="BY44" s="17">
        <f t="shared" si="27"/>
        <v>0</v>
      </c>
      <c r="BZ44" s="17">
        <f t="shared" si="27"/>
        <v>0</v>
      </c>
      <c r="CA44" s="17">
        <f t="shared" si="27"/>
        <v>0</v>
      </c>
      <c r="CB44" s="17">
        <f t="shared" si="27"/>
        <v>0</v>
      </c>
      <c r="CC44" s="17">
        <f t="shared" si="27"/>
        <v>0</v>
      </c>
      <c r="CD44" s="17">
        <f t="shared" si="27"/>
        <v>0</v>
      </c>
      <c r="CE44" s="17">
        <f t="shared" si="27"/>
        <v>0</v>
      </c>
      <c r="CF44" s="17">
        <f t="shared" si="27"/>
        <v>0</v>
      </c>
      <c r="CG44" s="17">
        <f t="shared" si="27"/>
        <v>0</v>
      </c>
      <c r="CH44" s="17">
        <f t="shared" si="27"/>
        <v>0</v>
      </c>
      <c r="CI44" s="17">
        <f t="shared" si="27"/>
        <v>0</v>
      </c>
      <c r="CJ44" s="17">
        <f t="shared" si="27"/>
        <v>0</v>
      </c>
      <c r="CK44" s="17">
        <f t="shared" si="27"/>
        <v>0</v>
      </c>
      <c r="CL44" s="17">
        <f t="shared" si="27"/>
        <v>0</v>
      </c>
      <c r="CM44" s="17">
        <f t="shared" si="27"/>
        <v>0</v>
      </c>
      <c r="CN44" s="17">
        <f t="shared" si="27"/>
        <v>0</v>
      </c>
      <c r="CO44" s="17">
        <f t="shared" si="27"/>
        <v>0</v>
      </c>
      <c r="CP44" s="17">
        <f t="shared" si="27"/>
        <v>0</v>
      </c>
      <c r="CQ44" s="17">
        <f t="shared" si="27"/>
        <v>0</v>
      </c>
      <c r="CR44" s="17">
        <f t="shared" si="27"/>
        <v>0</v>
      </c>
      <c r="CS44" s="17">
        <f t="shared" si="27"/>
        <v>0</v>
      </c>
      <c r="CT44" s="17">
        <f t="shared" si="27"/>
        <v>0</v>
      </c>
      <c r="CU44" s="17">
        <f t="shared" si="27"/>
        <v>0</v>
      </c>
      <c r="CV44" s="17">
        <f t="shared" si="27"/>
        <v>0</v>
      </c>
      <c r="CW44" s="17">
        <f t="shared" si="27"/>
        <v>0</v>
      </c>
      <c r="CX44" s="17">
        <f t="shared" si="27"/>
        <v>0</v>
      </c>
      <c r="CY44" s="17">
        <f t="shared" si="27"/>
        <v>0</v>
      </c>
      <c r="CZ44" s="17">
        <f t="shared" si="27"/>
        <v>0</v>
      </c>
      <c r="DA44" s="17">
        <f t="shared" si="27"/>
        <v>0</v>
      </c>
      <c r="DB44" s="17">
        <f t="shared" si="27"/>
        <v>0</v>
      </c>
      <c r="DC44" s="17">
        <f t="shared" si="27"/>
        <v>0</v>
      </c>
      <c r="DE44" s="71"/>
      <c r="DF44" s="71">
        <f t="shared" si="17"/>
        <v>0</v>
      </c>
    </row>
    <row r="45" spans="1:112" s="261" customFormat="1" ht="14.4">
      <c r="A45" s="210">
        <v>33</v>
      </c>
      <c r="B45" s="55" t="s">
        <v>35</v>
      </c>
      <c r="C45" s="268" t="s">
        <v>2</v>
      </c>
      <c r="D45" s="8"/>
      <c r="E45" s="331"/>
      <c r="F45" s="17">
        <f>SUM(F46:F53)+F54</f>
        <v>0</v>
      </c>
      <c r="G45" s="279">
        <f>SUMIF($H$5:$DC$5,"&lt;="&amp;PAL,$H45:$DC45)</f>
        <v>0</v>
      </c>
      <c r="H45" s="17">
        <f>SUM(H46:H53)+H54</f>
        <v>0</v>
      </c>
      <c r="I45" s="17">
        <f t="shared" ref="I45:BT45" si="28">SUM(I46:I53)+I54</f>
        <v>0</v>
      </c>
      <c r="J45" s="17">
        <f t="shared" si="28"/>
        <v>0</v>
      </c>
      <c r="K45" s="17">
        <f t="shared" si="28"/>
        <v>0</v>
      </c>
      <c r="L45" s="17">
        <f t="shared" si="28"/>
        <v>0</v>
      </c>
      <c r="M45" s="17">
        <f t="shared" si="28"/>
        <v>0</v>
      </c>
      <c r="N45" s="17">
        <f t="shared" si="28"/>
        <v>0</v>
      </c>
      <c r="O45" s="17">
        <f t="shared" si="28"/>
        <v>0</v>
      </c>
      <c r="P45" s="17">
        <f t="shared" si="28"/>
        <v>0</v>
      </c>
      <c r="Q45" s="17">
        <f t="shared" si="28"/>
        <v>0</v>
      </c>
      <c r="R45" s="17">
        <f t="shared" si="28"/>
        <v>0</v>
      </c>
      <c r="S45" s="17">
        <f t="shared" si="28"/>
        <v>0</v>
      </c>
      <c r="T45" s="17">
        <f t="shared" si="28"/>
        <v>0</v>
      </c>
      <c r="U45" s="17">
        <f t="shared" si="28"/>
        <v>0</v>
      </c>
      <c r="V45" s="17">
        <f t="shared" si="28"/>
        <v>0</v>
      </c>
      <c r="W45" s="17">
        <f t="shared" si="28"/>
        <v>0</v>
      </c>
      <c r="X45" s="17">
        <f t="shared" si="28"/>
        <v>0</v>
      </c>
      <c r="Y45" s="17">
        <f t="shared" si="28"/>
        <v>0</v>
      </c>
      <c r="Z45" s="17">
        <f t="shared" si="28"/>
        <v>0</v>
      </c>
      <c r="AA45" s="17">
        <f t="shared" si="28"/>
        <v>0</v>
      </c>
      <c r="AB45" s="17">
        <f t="shared" si="28"/>
        <v>0</v>
      </c>
      <c r="AC45" s="17">
        <f t="shared" si="28"/>
        <v>0</v>
      </c>
      <c r="AD45" s="17">
        <f t="shared" si="28"/>
        <v>0</v>
      </c>
      <c r="AE45" s="17">
        <f t="shared" si="28"/>
        <v>0</v>
      </c>
      <c r="AF45" s="17">
        <f t="shared" si="28"/>
        <v>0</v>
      </c>
      <c r="AG45" s="17">
        <f t="shared" si="28"/>
        <v>0</v>
      </c>
      <c r="AH45" s="17">
        <f t="shared" si="28"/>
        <v>0</v>
      </c>
      <c r="AI45" s="17">
        <f t="shared" si="28"/>
        <v>0</v>
      </c>
      <c r="AJ45" s="17">
        <f t="shared" si="28"/>
        <v>0</v>
      </c>
      <c r="AK45" s="17">
        <f t="shared" si="28"/>
        <v>0</v>
      </c>
      <c r="AL45" s="17">
        <f t="shared" si="28"/>
        <v>0</v>
      </c>
      <c r="AM45" s="17">
        <f t="shared" si="28"/>
        <v>0</v>
      </c>
      <c r="AN45" s="17">
        <f t="shared" si="28"/>
        <v>0</v>
      </c>
      <c r="AO45" s="17">
        <f t="shared" si="28"/>
        <v>0</v>
      </c>
      <c r="AP45" s="17">
        <f t="shared" si="28"/>
        <v>0</v>
      </c>
      <c r="AQ45" s="17">
        <f t="shared" si="28"/>
        <v>0</v>
      </c>
      <c r="AR45" s="17">
        <f t="shared" si="28"/>
        <v>0</v>
      </c>
      <c r="AS45" s="17">
        <f t="shared" si="28"/>
        <v>0</v>
      </c>
      <c r="AT45" s="17">
        <f t="shared" si="28"/>
        <v>0</v>
      </c>
      <c r="AU45" s="17">
        <f t="shared" si="28"/>
        <v>0</v>
      </c>
      <c r="AV45" s="17">
        <f t="shared" si="28"/>
        <v>0</v>
      </c>
      <c r="AW45" s="17">
        <f t="shared" si="28"/>
        <v>0</v>
      </c>
      <c r="AX45" s="17">
        <f t="shared" si="28"/>
        <v>0</v>
      </c>
      <c r="AY45" s="17">
        <f t="shared" si="28"/>
        <v>0</v>
      </c>
      <c r="AZ45" s="17">
        <f t="shared" si="28"/>
        <v>0</v>
      </c>
      <c r="BA45" s="17">
        <f t="shared" si="28"/>
        <v>0</v>
      </c>
      <c r="BB45" s="17">
        <f t="shared" si="28"/>
        <v>0</v>
      </c>
      <c r="BC45" s="17">
        <f t="shared" si="28"/>
        <v>0</v>
      </c>
      <c r="BD45" s="17">
        <f t="shared" si="28"/>
        <v>0</v>
      </c>
      <c r="BE45" s="17">
        <f t="shared" si="28"/>
        <v>0</v>
      </c>
      <c r="BF45" s="17">
        <f t="shared" si="28"/>
        <v>0</v>
      </c>
      <c r="BG45" s="17">
        <f t="shared" si="28"/>
        <v>0</v>
      </c>
      <c r="BH45" s="17">
        <f t="shared" si="28"/>
        <v>0</v>
      </c>
      <c r="BI45" s="17">
        <f t="shared" si="28"/>
        <v>0</v>
      </c>
      <c r="BJ45" s="17">
        <f t="shared" si="28"/>
        <v>0</v>
      </c>
      <c r="BK45" s="17">
        <f t="shared" si="28"/>
        <v>0</v>
      </c>
      <c r="BL45" s="17">
        <f t="shared" si="28"/>
        <v>0</v>
      </c>
      <c r="BM45" s="17">
        <f t="shared" si="28"/>
        <v>0</v>
      </c>
      <c r="BN45" s="17">
        <f t="shared" si="28"/>
        <v>0</v>
      </c>
      <c r="BO45" s="17">
        <f t="shared" si="28"/>
        <v>0</v>
      </c>
      <c r="BP45" s="17">
        <f t="shared" si="28"/>
        <v>0</v>
      </c>
      <c r="BQ45" s="17">
        <f t="shared" si="28"/>
        <v>0</v>
      </c>
      <c r="BR45" s="17">
        <f t="shared" si="28"/>
        <v>0</v>
      </c>
      <c r="BS45" s="17">
        <f t="shared" si="28"/>
        <v>0</v>
      </c>
      <c r="BT45" s="17">
        <f t="shared" si="28"/>
        <v>0</v>
      </c>
      <c r="BU45" s="17">
        <f t="shared" ref="BU45:DC45" si="29">SUM(BU46:BU53)+BU54</f>
        <v>0</v>
      </c>
      <c r="BV45" s="17">
        <f t="shared" si="29"/>
        <v>0</v>
      </c>
      <c r="BW45" s="17">
        <f t="shared" si="29"/>
        <v>0</v>
      </c>
      <c r="BX45" s="17">
        <f t="shared" si="29"/>
        <v>0</v>
      </c>
      <c r="BY45" s="17">
        <f t="shared" si="29"/>
        <v>0</v>
      </c>
      <c r="BZ45" s="17">
        <f t="shared" si="29"/>
        <v>0</v>
      </c>
      <c r="CA45" s="17">
        <f t="shared" si="29"/>
        <v>0</v>
      </c>
      <c r="CB45" s="17">
        <f t="shared" si="29"/>
        <v>0</v>
      </c>
      <c r="CC45" s="17">
        <f t="shared" si="29"/>
        <v>0</v>
      </c>
      <c r="CD45" s="17">
        <f t="shared" si="29"/>
        <v>0</v>
      </c>
      <c r="CE45" s="17">
        <f t="shared" si="29"/>
        <v>0</v>
      </c>
      <c r="CF45" s="17">
        <f t="shared" si="29"/>
        <v>0</v>
      </c>
      <c r="CG45" s="17">
        <f t="shared" si="29"/>
        <v>0</v>
      </c>
      <c r="CH45" s="17">
        <f t="shared" si="29"/>
        <v>0</v>
      </c>
      <c r="CI45" s="17">
        <f t="shared" si="29"/>
        <v>0</v>
      </c>
      <c r="CJ45" s="17">
        <f t="shared" si="29"/>
        <v>0</v>
      </c>
      <c r="CK45" s="17">
        <f t="shared" si="29"/>
        <v>0</v>
      </c>
      <c r="CL45" s="17">
        <f t="shared" si="29"/>
        <v>0</v>
      </c>
      <c r="CM45" s="17">
        <f t="shared" si="29"/>
        <v>0</v>
      </c>
      <c r="CN45" s="17">
        <f t="shared" si="29"/>
        <v>0</v>
      </c>
      <c r="CO45" s="17">
        <f t="shared" si="29"/>
        <v>0</v>
      </c>
      <c r="CP45" s="17">
        <f t="shared" si="29"/>
        <v>0</v>
      </c>
      <c r="CQ45" s="17">
        <f t="shared" si="29"/>
        <v>0</v>
      </c>
      <c r="CR45" s="17">
        <f t="shared" si="29"/>
        <v>0</v>
      </c>
      <c r="CS45" s="17">
        <f t="shared" si="29"/>
        <v>0</v>
      </c>
      <c r="CT45" s="17">
        <f t="shared" si="29"/>
        <v>0</v>
      </c>
      <c r="CU45" s="17">
        <f t="shared" si="29"/>
        <v>0</v>
      </c>
      <c r="CV45" s="17">
        <f t="shared" si="29"/>
        <v>0</v>
      </c>
      <c r="CW45" s="17">
        <f t="shared" si="29"/>
        <v>0</v>
      </c>
      <c r="CX45" s="17">
        <f t="shared" si="29"/>
        <v>0</v>
      </c>
      <c r="CY45" s="17">
        <f t="shared" si="29"/>
        <v>0</v>
      </c>
      <c r="CZ45" s="17">
        <f t="shared" si="29"/>
        <v>0</v>
      </c>
      <c r="DA45" s="17">
        <f t="shared" si="29"/>
        <v>0</v>
      </c>
      <c r="DB45" s="17">
        <f t="shared" si="29"/>
        <v>0</v>
      </c>
      <c r="DC45" s="17">
        <f t="shared" si="29"/>
        <v>0</v>
      </c>
      <c r="DE45" s="71"/>
      <c r="DF45" s="71">
        <f t="shared" si="17"/>
        <v>0</v>
      </c>
    </row>
    <row r="46" spans="1:112" s="261" customFormat="1" ht="14.4">
      <c r="A46" s="210">
        <v>34</v>
      </c>
      <c r="B46" s="262" t="str">
        <f>$B$45&amp;"1."</f>
        <v>E.1.1.</v>
      </c>
      <c r="C46" s="274" t="s">
        <v>42</v>
      </c>
      <c r="D46" s="12"/>
      <c r="E46" s="332">
        <v>0.21</v>
      </c>
      <c r="F46" s="292">
        <f>H46+NPV(FD,I46:INDEX(I46:DC46,PAL))</f>
        <v>0</v>
      </c>
      <c r="G46" s="279">
        <f>SUMIF($H$5:$DC$5,"&lt;="&amp;PAL,$H46:$DC46)</f>
        <v>0</v>
      </c>
      <c r="H46" s="280">
        <v>0</v>
      </c>
      <c r="I46" s="280">
        <v>0</v>
      </c>
      <c r="J46" s="280">
        <v>0</v>
      </c>
      <c r="K46" s="280">
        <v>0</v>
      </c>
      <c r="L46" s="280">
        <v>0</v>
      </c>
      <c r="M46" s="280">
        <v>0</v>
      </c>
      <c r="N46" s="280">
        <v>0</v>
      </c>
      <c r="O46" s="280">
        <v>0</v>
      </c>
      <c r="P46" s="280">
        <v>0</v>
      </c>
      <c r="Q46" s="280">
        <v>0</v>
      </c>
      <c r="R46" s="280">
        <v>0</v>
      </c>
      <c r="S46" s="280">
        <v>0</v>
      </c>
      <c r="T46" s="280">
        <v>0</v>
      </c>
      <c r="U46" s="280">
        <v>0</v>
      </c>
      <c r="V46" s="280">
        <v>0</v>
      </c>
      <c r="W46" s="280">
        <v>0</v>
      </c>
      <c r="X46" s="280">
        <v>0</v>
      </c>
      <c r="Y46" s="280">
        <v>0</v>
      </c>
      <c r="Z46" s="280">
        <v>0</v>
      </c>
      <c r="AA46" s="280">
        <v>0</v>
      </c>
      <c r="AB46" s="280">
        <v>0</v>
      </c>
      <c r="AC46" s="280">
        <v>0</v>
      </c>
      <c r="AD46" s="280">
        <v>0</v>
      </c>
      <c r="AE46" s="280">
        <v>0</v>
      </c>
      <c r="AF46" s="280">
        <v>0</v>
      </c>
      <c r="AG46" s="280">
        <v>0</v>
      </c>
      <c r="AH46" s="280">
        <v>0</v>
      </c>
      <c r="AI46" s="280">
        <v>0</v>
      </c>
      <c r="AJ46" s="280">
        <v>0</v>
      </c>
      <c r="AK46" s="280">
        <v>0</v>
      </c>
      <c r="AL46" s="280">
        <v>0</v>
      </c>
      <c r="AM46" s="280">
        <v>0</v>
      </c>
      <c r="AN46" s="280">
        <v>0</v>
      </c>
      <c r="AO46" s="280">
        <v>0</v>
      </c>
      <c r="AP46" s="280">
        <v>0</v>
      </c>
      <c r="AQ46" s="280">
        <v>0</v>
      </c>
      <c r="AR46" s="280">
        <v>0</v>
      </c>
      <c r="AS46" s="280">
        <v>0</v>
      </c>
      <c r="AT46" s="280">
        <v>0</v>
      </c>
      <c r="AU46" s="280">
        <v>0</v>
      </c>
      <c r="AV46" s="280">
        <v>0</v>
      </c>
      <c r="AW46" s="280">
        <v>0</v>
      </c>
      <c r="AX46" s="280">
        <v>0</v>
      </c>
      <c r="AY46" s="280">
        <v>0</v>
      </c>
      <c r="AZ46" s="280">
        <v>0</v>
      </c>
      <c r="BA46" s="280">
        <v>0</v>
      </c>
      <c r="BB46" s="280">
        <v>0</v>
      </c>
      <c r="BC46" s="280">
        <v>0</v>
      </c>
      <c r="BD46" s="280">
        <v>0</v>
      </c>
      <c r="BE46" s="280">
        <v>0</v>
      </c>
      <c r="BF46" s="280">
        <v>0</v>
      </c>
      <c r="BG46" s="280">
        <v>0</v>
      </c>
      <c r="BH46" s="280">
        <v>0</v>
      </c>
      <c r="BI46" s="280">
        <v>0</v>
      </c>
      <c r="BJ46" s="280">
        <v>0</v>
      </c>
      <c r="BK46" s="280">
        <v>0</v>
      </c>
      <c r="BL46" s="280">
        <v>0</v>
      </c>
      <c r="BM46" s="280">
        <v>0</v>
      </c>
      <c r="BN46" s="280">
        <v>0</v>
      </c>
      <c r="BO46" s="280">
        <v>0</v>
      </c>
      <c r="BP46" s="280">
        <v>0</v>
      </c>
      <c r="BQ46" s="280">
        <v>0</v>
      </c>
      <c r="BR46" s="280">
        <v>0</v>
      </c>
      <c r="BS46" s="280">
        <v>0</v>
      </c>
      <c r="BT46" s="280">
        <v>0</v>
      </c>
      <c r="BU46" s="280">
        <v>0</v>
      </c>
      <c r="BV46" s="280">
        <v>0</v>
      </c>
      <c r="BW46" s="280">
        <v>0</v>
      </c>
      <c r="BX46" s="280">
        <v>0</v>
      </c>
      <c r="BY46" s="280">
        <v>0</v>
      </c>
      <c r="BZ46" s="280">
        <v>0</v>
      </c>
      <c r="CA46" s="280">
        <v>0</v>
      </c>
      <c r="CB46" s="280">
        <v>0</v>
      </c>
      <c r="CC46" s="280">
        <v>0</v>
      </c>
      <c r="CD46" s="280">
        <v>0</v>
      </c>
      <c r="CE46" s="280">
        <v>0</v>
      </c>
      <c r="CF46" s="280">
        <v>0</v>
      </c>
      <c r="CG46" s="280">
        <v>0</v>
      </c>
      <c r="CH46" s="280">
        <v>0</v>
      </c>
      <c r="CI46" s="280">
        <v>0</v>
      </c>
      <c r="CJ46" s="280">
        <v>0</v>
      </c>
      <c r="CK46" s="280">
        <v>0</v>
      </c>
      <c r="CL46" s="280">
        <v>0</v>
      </c>
      <c r="CM46" s="280">
        <v>0</v>
      </c>
      <c r="CN46" s="280">
        <v>0</v>
      </c>
      <c r="CO46" s="280">
        <v>0</v>
      </c>
      <c r="CP46" s="280">
        <v>0</v>
      </c>
      <c r="CQ46" s="280">
        <v>0</v>
      </c>
      <c r="CR46" s="280">
        <v>0</v>
      </c>
      <c r="CS46" s="280">
        <v>0</v>
      </c>
      <c r="CT46" s="280">
        <v>0</v>
      </c>
      <c r="CU46" s="280">
        <v>0</v>
      </c>
      <c r="CV46" s="280">
        <v>0</v>
      </c>
      <c r="CW46" s="280">
        <v>0</v>
      </c>
      <c r="CX46" s="280">
        <v>0</v>
      </c>
      <c r="CY46" s="280">
        <v>0</v>
      </c>
      <c r="CZ46" s="280">
        <v>0</v>
      </c>
      <c r="DA46" s="280">
        <v>0</v>
      </c>
      <c r="DB46" s="280">
        <v>0</v>
      </c>
      <c r="DC46" s="280">
        <v>0</v>
      </c>
      <c r="DE46" s="71">
        <f>COUNTBLANK(H46:DC46)</f>
        <v>0</v>
      </c>
      <c r="DF46" s="71">
        <f t="shared" si="17"/>
        <v>0</v>
      </c>
      <c r="DG46" s="261">
        <f t="shared" ref="DG46:DG55" si="30">IF(ISNUMBER(E46),E46*100,0)</f>
        <v>21</v>
      </c>
      <c r="DH46" s="261">
        <v>0</v>
      </c>
    </row>
    <row r="47" spans="1:112" s="261" customFormat="1" ht="14.4">
      <c r="A47" s="210">
        <v>35</v>
      </c>
      <c r="B47" s="262" t="str">
        <f>$B$45&amp;"2."</f>
        <v>E.1.2.</v>
      </c>
      <c r="C47" s="274" t="s">
        <v>42</v>
      </c>
      <c r="D47" s="12"/>
      <c r="E47" s="332">
        <v>0.21</v>
      </c>
      <c r="F47" s="292">
        <f>H47+NPV(FD,I47:INDEX(I47:DC47,PAL))</f>
        <v>0</v>
      </c>
      <c r="G47" s="279">
        <f>SUMIF($H$5:$DC$5,"&lt;="&amp;PAL,$H47:$DC47)</f>
        <v>0</v>
      </c>
      <c r="H47" s="280">
        <v>0</v>
      </c>
      <c r="I47" s="280">
        <v>0</v>
      </c>
      <c r="J47" s="280">
        <v>0</v>
      </c>
      <c r="K47" s="280">
        <v>0</v>
      </c>
      <c r="L47" s="280">
        <v>0</v>
      </c>
      <c r="M47" s="280">
        <v>0</v>
      </c>
      <c r="N47" s="280">
        <v>0</v>
      </c>
      <c r="O47" s="280">
        <v>0</v>
      </c>
      <c r="P47" s="280">
        <v>0</v>
      </c>
      <c r="Q47" s="280">
        <v>0</v>
      </c>
      <c r="R47" s="280">
        <v>0</v>
      </c>
      <c r="S47" s="280">
        <v>0</v>
      </c>
      <c r="T47" s="280">
        <v>0</v>
      </c>
      <c r="U47" s="280">
        <v>0</v>
      </c>
      <c r="V47" s="280">
        <v>0</v>
      </c>
      <c r="W47" s="280">
        <v>0</v>
      </c>
      <c r="X47" s="280">
        <v>0</v>
      </c>
      <c r="Y47" s="280">
        <v>0</v>
      </c>
      <c r="Z47" s="280">
        <v>0</v>
      </c>
      <c r="AA47" s="280">
        <v>0</v>
      </c>
      <c r="AB47" s="280">
        <v>0</v>
      </c>
      <c r="AC47" s="280">
        <v>0</v>
      </c>
      <c r="AD47" s="280">
        <v>0</v>
      </c>
      <c r="AE47" s="280">
        <v>0</v>
      </c>
      <c r="AF47" s="280">
        <v>0</v>
      </c>
      <c r="AG47" s="280">
        <v>0</v>
      </c>
      <c r="AH47" s="280">
        <v>0</v>
      </c>
      <c r="AI47" s="280">
        <v>0</v>
      </c>
      <c r="AJ47" s="280">
        <v>0</v>
      </c>
      <c r="AK47" s="280">
        <v>0</v>
      </c>
      <c r="AL47" s="280">
        <v>0</v>
      </c>
      <c r="AM47" s="280">
        <v>0</v>
      </c>
      <c r="AN47" s="280">
        <v>0</v>
      </c>
      <c r="AO47" s="280">
        <v>0</v>
      </c>
      <c r="AP47" s="280">
        <v>0</v>
      </c>
      <c r="AQ47" s="280">
        <v>0</v>
      </c>
      <c r="AR47" s="280">
        <v>0</v>
      </c>
      <c r="AS47" s="280">
        <v>0</v>
      </c>
      <c r="AT47" s="280">
        <v>0</v>
      </c>
      <c r="AU47" s="280">
        <v>0</v>
      </c>
      <c r="AV47" s="280">
        <v>0</v>
      </c>
      <c r="AW47" s="280">
        <v>0</v>
      </c>
      <c r="AX47" s="280">
        <v>0</v>
      </c>
      <c r="AY47" s="280">
        <v>0</v>
      </c>
      <c r="AZ47" s="280">
        <v>0</v>
      </c>
      <c r="BA47" s="280">
        <v>0</v>
      </c>
      <c r="BB47" s="280">
        <v>0</v>
      </c>
      <c r="BC47" s="280">
        <v>0</v>
      </c>
      <c r="BD47" s="280">
        <v>0</v>
      </c>
      <c r="BE47" s="280">
        <v>0</v>
      </c>
      <c r="BF47" s="280">
        <v>0</v>
      </c>
      <c r="BG47" s="280">
        <v>0</v>
      </c>
      <c r="BH47" s="280">
        <v>0</v>
      </c>
      <c r="BI47" s="280">
        <v>0</v>
      </c>
      <c r="BJ47" s="280">
        <v>0</v>
      </c>
      <c r="BK47" s="280">
        <v>0</v>
      </c>
      <c r="BL47" s="280">
        <v>0</v>
      </c>
      <c r="BM47" s="280">
        <v>0</v>
      </c>
      <c r="BN47" s="280">
        <v>0</v>
      </c>
      <c r="BO47" s="280">
        <v>0</v>
      </c>
      <c r="BP47" s="280">
        <v>0</v>
      </c>
      <c r="BQ47" s="280">
        <v>0</v>
      </c>
      <c r="BR47" s="280">
        <v>0</v>
      </c>
      <c r="BS47" s="280">
        <v>0</v>
      </c>
      <c r="BT47" s="280">
        <v>0</v>
      </c>
      <c r="BU47" s="280">
        <v>0</v>
      </c>
      <c r="BV47" s="280">
        <v>0</v>
      </c>
      <c r="BW47" s="280">
        <v>0</v>
      </c>
      <c r="BX47" s="280">
        <v>0</v>
      </c>
      <c r="BY47" s="280">
        <v>0</v>
      </c>
      <c r="BZ47" s="280">
        <v>0</v>
      </c>
      <c r="CA47" s="280">
        <v>0</v>
      </c>
      <c r="CB47" s="280">
        <v>0</v>
      </c>
      <c r="CC47" s="280">
        <v>0</v>
      </c>
      <c r="CD47" s="280">
        <v>0</v>
      </c>
      <c r="CE47" s="280">
        <v>0</v>
      </c>
      <c r="CF47" s="280">
        <v>0</v>
      </c>
      <c r="CG47" s="280">
        <v>0</v>
      </c>
      <c r="CH47" s="280">
        <v>0</v>
      </c>
      <c r="CI47" s="280">
        <v>0</v>
      </c>
      <c r="CJ47" s="280">
        <v>0</v>
      </c>
      <c r="CK47" s="280">
        <v>0</v>
      </c>
      <c r="CL47" s="280">
        <v>0</v>
      </c>
      <c r="CM47" s="280">
        <v>0</v>
      </c>
      <c r="CN47" s="280">
        <v>0</v>
      </c>
      <c r="CO47" s="280">
        <v>0</v>
      </c>
      <c r="CP47" s="280">
        <v>0</v>
      </c>
      <c r="CQ47" s="280">
        <v>0</v>
      </c>
      <c r="CR47" s="280">
        <v>0</v>
      </c>
      <c r="CS47" s="280">
        <v>0</v>
      </c>
      <c r="CT47" s="280">
        <v>0</v>
      </c>
      <c r="CU47" s="280">
        <v>0</v>
      </c>
      <c r="CV47" s="280">
        <v>0</v>
      </c>
      <c r="CW47" s="280">
        <v>0</v>
      </c>
      <c r="CX47" s="280">
        <v>0</v>
      </c>
      <c r="CY47" s="280">
        <v>0</v>
      </c>
      <c r="CZ47" s="280">
        <v>0</v>
      </c>
      <c r="DA47" s="280">
        <v>0</v>
      </c>
      <c r="DB47" s="280">
        <v>0</v>
      </c>
      <c r="DC47" s="280">
        <v>0</v>
      </c>
      <c r="DE47" s="71">
        <f t="shared" ref="DE47:DE55" si="31">COUNTBLANK(H47:DC47)</f>
        <v>0</v>
      </c>
      <c r="DF47" s="71">
        <f t="shared" si="17"/>
        <v>0</v>
      </c>
      <c r="DG47" s="261">
        <f t="shared" si="30"/>
        <v>21</v>
      </c>
      <c r="DH47" s="261">
        <v>0</v>
      </c>
    </row>
    <row r="48" spans="1:112" s="261" customFormat="1" ht="14.4">
      <c r="A48" s="210">
        <v>36</v>
      </c>
      <c r="B48" s="262" t="str">
        <f>$B$45&amp;"3."</f>
        <v>E.1.3.</v>
      </c>
      <c r="C48" s="274" t="s">
        <v>42</v>
      </c>
      <c r="D48" s="12"/>
      <c r="E48" s="332">
        <v>0.21</v>
      </c>
      <c r="F48" s="292">
        <f>H48+NPV(FD,I48:INDEX(I48:DC48,PAL))</f>
        <v>0</v>
      </c>
      <c r="G48" s="279">
        <f>SUMIF($H$5:$DC$5,"&lt;="&amp;PAL,$H48:$DC48)</f>
        <v>0</v>
      </c>
      <c r="H48" s="280">
        <v>0</v>
      </c>
      <c r="I48" s="280">
        <v>0</v>
      </c>
      <c r="J48" s="280">
        <v>0</v>
      </c>
      <c r="K48" s="280">
        <v>0</v>
      </c>
      <c r="L48" s="280">
        <v>0</v>
      </c>
      <c r="M48" s="280">
        <v>0</v>
      </c>
      <c r="N48" s="280">
        <v>0</v>
      </c>
      <c r="O48" s="280">
        <v>0</v>
      </c>
      <c r="P48" s="280">
        <v>0</v>
      </c>
      <c r="Q48" s="280">
        <v>0</v>
      </c>
      <c r="R48" s="280">
        <v>0</v>
      </c>
      <c r="S48" s="280">
        <v>0</v>
      </c>
      <c r="T48" s="280">
        <v>0</v>
      </c>
      <c r="U48" s="280">
        <v>0</v>
      </c>
      <c r="V48" s="280">
        <v>0</v>
      </c>
      <c r="W48" s="280">
        <v>0</v>
      </c>
      <c r="X48" s="280">
        <v>0</v>
      </c>
      <c r="Y48" s="280">
        <v>0</v>
      </c>
      <c r="Z48" s="280">
        <v>0</v>
      </c>
      <c r="AA48" s="280">
        <v>0</v>
      </c>
      <c r="AB48" s="280">
        <v>0</v>
      </c>
      <c r="AC48" s="280">
        <v>0</v>
      </c>
      <c r="AD48" s="280">
        <v>0</v>
      </c>
      <c r="AE48" s="280">
        <v>0</v>
      </c>
      <c r="AF48" s="280">
        <v>0</v>
      </c>
      <c r="AG48" s="280">
        <v>0</v>
      </c>
      <c r="AH48" s="280">
        <v>0</v>
      </c>
      <c r="AI48" s="280">
        <v>0</v>
      </c>
      <c r="AJ48" s="280">
        <v>0</v>
      </c>
      <c r="AK48" s="280">
        <v>0</v>
      </c>
      <c r="AL48" s="280">
        <v>0</v>
      </c>
      <c r="AM48" s="280">
        <v>0</v>
      </c>
      <c r="AN48" s="280">
        <v>0</v>
      </c>
      <c r="AO48" s="280">
        <v>0</v>
      </c>
      <c r="AP48" s="280">
        <v>0</v>
      </c>
      <c r="AQ48" s="280">
        <v>0</v>
      </c>
      <c r="AR48" s="280">
        <v>0</v>
      </c>
      <c r="AS48" s="280">
        <v>0</v>
      </c>
      <c r="AT48" s="280">
        <v>0</v>
      </c>
      <c r="AU48" s="280">
        <v>0</v>
      </c>
      <c r="AV48" s="280">
        <v>0</v>
      </c>
      <c r="AW48" s="280">
        <v>0</v>
      </c>
      <c r="AX48" s="280">
        <v>0</v>
      </c>
      <c r="AY48" s="280">
        <v>0</v>
      </c>
      <c r="AZ48" s="280">
        <v>0</v>
      </c>
      <c r="BA48" s="280">
        <v>0</v>
      </c>
      <c r="BB48" s="280">
        <v>0</v>
      </c>
      <c r="BC48" s="280">
        <v>0</v>
      </c>
      <c r="BD48" s="280">
        <v>0</v>
      </c>
      <c r="BE48" s="280">
        <v>0</v>
      </c>
      <c r="BF48" s="280">
        <v>0</v>
      </c>
      <c r="BG48" s="280">
        <v>0</v>
      </c>
      <c r="BH48" s="280">
        <v>0</v>
      </c>
      <c r="BI48" s="280">
        <v>0</v>
      </c>
      <c r="BJ48" s="280">
        <v>0</v>
      </c>
      <c r="BK48" s="280">
        <v>0</v>
      </c>
      <c r="BL48" s="280">
        <v>0</v>
      </c>
      <c r="BM48" s="280">
        <v>0</v>
      </c>
      <c r="BN48" s="280">
        <v>0</v>
      </c>
      <c r="BO48" s="280">
        <v>0</v>
      </c>
      <c r="BP48" s="280">
        <v>0</v>
      </c>
      <c r="BQ48" s="280">
        <v>0</v>
      </c>
      <c r="BR48" s="280">
        <v>0</v>
      </c>
      <c r="BS48" s="280">
        <v>0</v>
      </c>
      <c r="BT48" s="280">
        <v>0</v>
      </c>
      <c r="BU48" s="280">
        <v>0</v>
      </c>
      <c r="BV48" s="280">
        <v>0</v>
      </c>
      <c r="BW48" s="280">
        <v>0</v>
      </c>
      <c r="BX48" s="280">
        <v>0</v>
      </c>
      <c r="BY48" s="280">
        <v>0</v>
      </c>
      <c r="BZ48" s="280">
        <v>0</v>
      </c>
      <c r="CA48" s="280">
        <v>0</v>
      </c>
      <c r="CB48" s="280">
        <v>0</v>
      </c>
      <c r="CC48" s="280">
        <v>0</v>
      </c>
      <c r="CD48" s="280">
        <v>0</v>
      </c>
      <c r="CE48" s="280">
        <v>0</v>
      </c>
      <c r="CF48" s="280">
        <v>0</v>
      </c>
      <c r="CG48" s="280">
        <v>0</v>
      </c>
      <c r="CH48" s="280">
        <v>0</v>
      </c>
      <c r="CI48" s="280">
        <v>0</v>
      </c>
      <c r="CJ48" s="280">
        <v>0</v>
      </c>
      <c r="CK48" s="280">
        <v>0</v>
      </c>
      <c r="CL48" s="280">
        <v>0</v>
      </c>
      <c r="CM48" s="280">
        <v>0</v>
      </c>
      <c r="CN48" s="280">
        <v>0</v>
      </c>
      <c r="CO48" s="280">
        <v>0</v>
      </c>
      <c r="CP48" s="280">
        <v>0</v>
      </c>
      <c r="CQ48" s="280">
        <v>0</v>
      </c>
      <c r="CR48" s="280">
        <v>0</v>
      </c>
      <c r="CS48" s="280">
        <v>0</v>
      </c>
      <c r="CT48" s="280">
        <v>0</v>
      </c>
      <c r="CU48" s="280">
        <v>0</v>
      </c>
      <c r="CV48" s="280">
        <v>0</v>
      </c>
      <c r="CW48" s="280">
        <v>0</v>
      </c>
      <c r="CX48" s="280">
        <v>0</v>
      </c>
      <c r="CY48" s="280">
        <v>0</v>
      </c>
      <c r="CZ48" s="280">
        <v>0</v>
      </c>
      <c r="DA48" s="280">
        <v>0</v>
      </c>
      <c r="DB48" s="280">
        <v>0</v>
      </c>
      <c r="DC48" s="280">
        <v>0</v>
      </c>
      <c r="DE48" s="71">
        <f t="shared" si="31"/>
        <v>0</v>
      </c>
      <c r="DF48" s="71">
        <f t="shared" si="17"/>
        <v>0</v>
      </c>
      <c r="DG48" s="261">
        <f t="shared" si="30"/>
        <v>21</v>
      </c>
      <c r="DH48" s="261">
        <v>0</v>
      </c>
    </row>
    <row r="49" spans="1:112" s="261" customFormat="1" ht="14.4">
      <c r="A49" s="210">
        <v>37</v>
      </c>
      <c r="B49" s="262" t="str">
        <f>$B$45&amp;"4."</f>
        <v>E.1.4.</v>
      </c>
      <c r="C49" s="274" t="s">
        <v>42</v>
      </c>
      <c r="D49" s="12"/>
      <c r="E49" s="332">
        <v>0.21</v>
      </c>
      <c r="F49" s="292">
        <f>H49+NPV(FD,I49:INDEX(I49:DC49,PAL))</f>
        <v>0</v>
      </c>
      <c r="G49" s="279">
        <f>SUMIF($H$5:$DC$5,"&lt;="&amp;PAL,$H49:$DC49)</f>
        <v>0</v>
      </c>
      <c r="H49" s="280">
        <v>0</v>
      </c>
      <c r="I49" s="280">
        <v>0</v>
      </c>
      <c r="J49" s="280">
        <v>0</v>
      </c>
      <c r="K49" s="280">
        <v>0</v>
      </c>
      <c r="L49" s="280">
        <v>0</v>
      </c>
      <c r="M49" s="280">
        <v>0</v>
      </c>
      <c r="N49" s="280">
        <v>0</v>
      </c>
      <c r="O49" s="280">
        <v>0</v>
      </c>
      <c r="P49" s="280">
        <v>0</v>
      </c>
      <c r="Q49" s="280">
        <v>0</v>
      </c>
      <c r="R49" s="280">
        <v>0</v>
      </c>
      <c r="S49" s="280">
        <v>0</v>
      </c>
      <c r="T49" s="280">
        <v>0</v>
      </c>
      <c r="U49" s="280">
        <v>0</v>
      </c>
      <c r="V49" s="280">
        <v>0</v>
      </c>
      <c r="W49" s="280">
        <v>0</v>
      </c>
      <c r="X49" s="280">
        <v>0</v>
      </c>
      <c r="Y49" s="280">
        <v>0</v>
      </c>
      <c r="Z49" s="280">
        <v>0</v>
      </c>
      <c r="AA49" s="280">
        <v>0</v>
      </c>
      <c r="AB49" s="280">
        <v>0</v>
      </c>
      <c r="AC49" s="280">
        <v>0</v>
      </c>
      <c r="AD49" s="280">
        <v>0</v>
      </c>
      <c r="AE49" s="280">
        <v>0</v>
      </c>
      <c r="AF49" s="280">
        <v>0</v>
      </c>
      <c r="AG49" s="280">
        <v>0</v>
      </c>
      <c r="AH49" s="280">
        <v>0</v>
      </c>
      <c r="AI49" s="280">
        <v>0</v>
      </c>
      <c r="AJ49" s="280">
        <v>0</v>
      </c>
      <c r="AK49" s="280">
        <v>0</v>
      </c>
      <c r="AL49" s="280">
        <v>0</v>
      </c>
      <c r="AM49" s="280">
        <v>0</v>
      </c>
      <c r="AN49" s="280">
        <v>0</v>
      </c>
      <c r="AO49" s="280">
        <v>0</v>
      </c>
      <c r="AP49" s="280">
        <v>0</v>
      </c>
      <c r="AQ49" s="280">
        <v>0</v>
      </c>
      <c r="AR49" s="280">
        <v>0</v>
      </c>
      <c r="AS49" s="280">
        <v>0</v>
      </c>
      <c r="AT49" s="280">
        <v>0</v>
      </c>
      <c r="AU49" s="280">
        <v>0</v>
      </c>
      <c r="AV49" s="280">
        <v>0</v>
      </c>
      <c r="AW49" s="280">
        <v>0</v>
      </c>
      <c r="AX49" s="280">
        <v>0</v>
      </c>
      <c r="AY49" s="280">
        <v>0</v>
      </c>
      <c r="AZ49" s="280">
        <v>0</v>
      </c>
      <c r="BA49" s="280">
        <v>0</v>
      </c>
      <c r="BB49" s="280">
        <v>0</v>
      </c>
      <c r="BC49" s="280">
        <v>0</v>
      </c>
      <c r="BD49" s="280">
        <v>0</v>
      </c>
      <c r="BE49" s="280">
        <v>0</v>
      </c>
      <c r="BF49" s="280">
        <v>0</v>
      </c>
      <c r="BG49" s="280">
        <v>0</v>
      </c>
      <c r="BH49" s="280">
        <v>0</v>
      </c>
      <c r="BI49" s="280">
        <v>0</v>
      </c>
      <c r="BJ49" s="280">
        <v>0</v>
      </c>
      <c r="BK49" s="280">
        <v>0</v>
      </c>
      <c r="BL49" s="280">
        <v>0</v>
      </c>
      <c r="BM49" s="280">
        <v>0</v>
      </c>
      <c r="BN49" s="280">
        <v>0</v>
      </c>
      <c r="BO49" s="280">
        <v>0</v>
      </c>
      <c r="BP49" s="280">
        <v>0</v>
      </c>
      <c r="BQ49" s="280">
        <v>0</v>
      </c>
      <c r="BR49" s="280">
        <v>0</v>
      </c>
      <c r="BS49" s="280">
        <v>0</v>
      </c>
      <c r="BT49" s="280">
        <v>0</v>
      </c>
      <c r="BU49" s="280">
        <v>0</v>
      </c>
      <c r="BV49" s="280">
        <v>0</v>
      </c>
      <c r="BW49" s="280">
        <v>0</v>
      </c>
      <c r="BX49" s="280">
        <v>0</v>
      </c>
      <c r="BY49" s="280">
        <v>0</v>
      </c>
      <c r="BZ49" s="280">
        <v>0</v>
      </c>
      <c r="CA49" s="280">
        <v>0</v>
      </c>
      <c r="CB49" s="280">
        <v>0</v>
      </c>
      <c r="CC49" s="280">
        <v>0</v>
      </c>
      <c r="CD49" s="280">
        <v>0</v>
      </c>
      <c r="CE49" s="280">
        <v>0</v>
      </c>
      <c r="CF49" s="280">
        <v>0</v>
      </c>
      <c r="CG49" s="280">
        <v>0</v>
      </c>
      <c r="CH49" s="280">
        <v>0</v>
      </c>
      <c r="CI49" s="280">
        <v>0</v>
      </c>
      <c r="CJ49" s="280">
        <v>0</v>
      </c>
      <c r="CK49" s="280">
        <v>0</v>
      </c>
      <c r="CL49" s="280">
        <v>0</v>
      </c>
      <c r="CM49" s="280">
        <v>0</v>
      </c>
      <c r="CN49" s="280">
        <v>0</v>
      </c>
      <c r="CO49" s="280">
        <v>0</v>
      </c>
      <c r="CP49" s="280">
        <v>0</v>
      </c>
      <c r="CQ49" s="280">
        <v>0</v>
      </c>
      <c r="CR49" s="280">
        <v>0</v>
      </c>
      <c r="CS49" s="280">
        <v>0</v>
      </c>
      <c r="CT49" s="280">
        <v>0</v>
      </c>
      <c r="CU49" s="280">
        <v>0</v>
      </c>
      <c r="CV49" s="280">
        <v>0</v>
      </c>
      <c r="CW49" s="280">
        <v>0</v>
      </c>
      <c r="CX49" s="280">
        <v>0</v>
      </c>
      <c r="CY49" s="280">
        <v>0</v>
      </c>
      <c r="CZ49" s="280">
        <v>0</v>
      </c>
      <c r="DA49" s="280">
        <v>0</v>
      </c>
      <c r="DB49" s="280">
        <v>0</v>
      </c>
      <c r="DC49" s="280">
        <v>0</v>
      </c>
      <c r="DE49" s="71">
        <f t="shared" si="31"/>
        <v>0</v>
      </c>
      <c r="DF49" s="71">
        <f t="shared" si="17"/>
        <v>0</v>
      </c>
      <c r="DG49" s="261">
        <f t="shared" si="30"/>
        <v>21</v>
      </c>
      <c r="DH49" s="261">
        <v>0</v>
      </c>
    </row>
    <row r="50" spans="1:112" s="261" customFormat="1" ht="14.4">
      <c r="A50" s="210">
        <v>38</v>
      </c>
      <c r="B50" s="262" t="str">
        <f>$B$45&amp;"5."</f>
        <v>E.1.5.</v>
      </c>
      <c r="C50" s="274" t="s">
        <v>42</v>
      </c>
      <c r="D50" s="12"/>
      <c r="E50" s="332">
        <v>0.21</v>
      </c>
      <c r="F50" s="292">
        <f>H50+NPV(FD,I50:INDEX(I50:DC50,PAL))</f>
        <v>0</v>
      </c>
      <c r="G50" s="279">
        <f>SUMIF($H$5:$DC$5,"&lt;="&amp;PAL,$H50:$DC50)</f>
        <v>0</v>
      </c>
      <c r="H50" s="280">
        <v>0</v>
      </c>
      <c r="I50" s="280">
        <v>0</v>
      </c>
      <c r="J50" s="280">
        <v>0</v>
      </c>
      <c r="K50" s="280">
        <v>0</v>
      </c>
      <c r="L50" s="280">
        <v>0</v>
      </c>
      <c r="M50" s="280">
        <v>0</v>
      </c>
      <c r="N50" s="280">
        <v>0</v>
      </c>
      <c r="O50" s="280">
        <v>0</v>
      </c>
      <c r="P50" s="280">
        <v>0</v>
      </c>
      <c r="Q50" s="280">
        <v>0</v>
      </c>
      <c r="R50" s="280">
        <v>0</v>
      </c>
      <c r="S50" s="280">
        <v>0</v>
      </c>
      <c r="T50" s="280">
        <v>0</v>
      </c>
      <c r="U50" s="280">
        <v>0</v>
      </c>
      <c r="V50" s="280">
        <v>0</v>
      </c>
      <c r="W50" s="280">
        <v>0</v>
      </c>
      <c r="X50" s="280">
        <v>0</v>
      </c>
      <c r="Y50" s="280">
        <v>0</v>
      </c>
      <c r="Z50" s="280">
        <v>0</v>
      </c>
      <c r="AA50" s="280">
        <v>0</v>
      </c>
      <c r="AB50" s="280">
        <v>0</v>
      </c>
      <c r="AC50" s="280">
        <v>0</v>
      </c>
      <c r="AD50" s="280">
        <v>0</v>
      </c>
      <c r="AE50" s="280">
        <v>0</v>
      </c>
      <c r="AF50" s="280">
        <v>0</v>
      </c>
      <c r="AG50" s="280">
        <v>0</v>
      </c>
      <c r="AH50" s="280">
        <v>0</v>
      </c>
      <c r="AI50" s="280">
        <v>0</v>
      </c>
      <c r="AJ50" s="280">
        <v>0</v>
      </c>
      <c r="AK50" s="280">
        <v>0</v>
      </c>
      <c r="AL50" s="280">
        <v>0</v>
      </c>
      <c r="AM50" s="280">
        <v>0</v>
      </c>
      <c r="AN50" s="280">
        <v>0</v>
      </c>
      <c r="AO50" s="280">
        <v>0</v>
      </c>
      <c r="AP50" s="280">
        <v>0</v>
      </c>
      <c r="AQ50" s="280">
        <v>0</v>
      </c>
      <c r="AR50" s="280">
        <v>0</v>
      </c>
      <c r="AS50" s="280">
        <v>0</v>
      </c>
      <c r="AT50" s="280">
        <v>0</v>
      </c>
      <c r="AU50" s="280">
        <v>0</v>
      </c>
      <c r="AV50" s="280">
        <v>0</v>
      </c>
      <c r="AW50" s="280">
        <v>0</v>
      </c>
      <c r="AX50" s="280">
        <v>0</v>
      </c>
      <c r="AY50" s="280">
        <v>0</v>
      </c>
      <c r="AZ50" s="280">
        <v>0</v>
      </c>
      <c r="BA50" s="280">
        <v>0</v>
      </c>
      <c r="BB50" s="280">
        <v>0</v>
      </c>
      <c r="BC50" s="280">
        <v>0</v>
      </c>
      <c r="BD50" s="280">
        <v>0</v>
      </c>
      <c r="BE50" s="280">
        <v>0</v>
      </c>
      <c r="BF50" s="280">
        <v>0</v>
      </c>
      <c r="BG50" s="280">
        <v>0</v>
      </c>
      <c r="BH50" s="280">
        <v>0</v>
      </c>
      <c r="BI50" s="280">
        <v>0</v>
      </c>
      <c r="BJ50" s="280">
        <v>0</v>
      </c>
      <c r="BK50" s="280">
        <v>0</v>
      </c>
      <c r="BL50" s="280">
        <v>0</v>
      </c>
      <c r="BM50" s="280">
        <v>0</v>
      </c>
      <c r="BN50" s="280">
        <v>0</v>
      </c>
      <c r="BO50" s="280">
        <v>0</v>
      </c>
      <c r="BP50" s="280">
        <v>0</v>
      </c>
      <c r="BQ50" s="280">
        <v>0</v>
      </c>
      <c r="BR50" s="280">
        <v>0</v>
      </c>
      <c r="BS50" s="280">
        <v>0</v>
      </c>
      <c r="BT50" s="280">
        <v>0</v>
      </c>
      <c r="BU50" s="280">
        <v>0</v>
      </c>
      <c r="BV50" s="280">
        <v>0</v>
      </c>
      <c r="BW50" s="280">
        <v>0</v>
      </c>
      <c r="BX50" s="280">
        <v>0</v>
      </c>
      <c r="BY50" s="280">
        <v>0</v>
      </c>
      <c r="BZ50" s="280">
        <v>0</v>
      </c>
      <c r="CA50" s="280">
        <v>0</v>
      </c>
      <c r="CB50" s="280">
        <v>0</v>
      </c>
      <c r="CC50" s="280">
        <v>0</v>
      </c>
      <c r="CD50" s="280">
        <v>0</v>
      </c>
      <c r="CE50" s="280">
        <v>0</v>
      </c>
      <c r="CF50" s="280">
        <v>0</v>
      </c>
      <c r="CG50" s="280">
        <v>0</v>
      </c>
      <c r="CH50" s="280">
        <v>0</v>
      </c>
      <c r="CI50" s="280">
        <v>0</v>
      </c>
      <c r="CJ50" s="280">
        <v>0</v>
      </c>
      <c r="CK50" s="280">
        <v>0</v>
      </c>
      <c r="CL50" s="280">
        <v>0</v>
      </c>
      <c r="CM50" s="280">
        <v>0</v>
      </c>
      <c r="CN50" s="280">
        <v>0</v>
      </c>
      <c r="CO50" s="280">
        <v>0</v>
      </c>
      <c r="CP50" s="280">
        <v>0</v>
      </c>
      <c r="CQ50" s="280">
        <v>0</v>
      </c>
      <c r="CR50" s="280">
        <v>0</v>
      </c>
      <c r="CS50" s="280">
        <v>0</v>
      </c>
      <c r="CT50" s="280">
        <v>0</v>
      </c>
      <c r="CU50" s="280">
        <v>0</v>
      </c>
      <c r="CV50" s="280">
        <v>0</v>
      </c>
      <c r="CW50" s="280">
        <v>0</v>
      </c>
      <c r="CX50" s="280">
        <v>0</v>
      </c>
      <c r="CY50" s="280">
        <v>0</v>
      </c>
      <c r="CZ50" s="280">
        <v>0</v>
      </c>
      <c r="DA50" s="280">
        <v>0</v>
      </c>
      <c r="DB50" s="280">
        <v>0</v>
      </c>
      <c r="DC50" s="280">
        <v>0</v>
      </c>
      <c r="DE50" s="71">
        <f t="shared" si="31"/>
        <v>0</v>
      </c>
      <c r="DF50" s="71">
        <f t="shared" si="17"/>
        <v>0</v>
      </c>
      <c r="DG50" s="261">
        <f t="shared" si="30"/>
        <v>21</v>
      </c>
      <c r="DH50" s="261">
        <v>0</v>
      </c>
    </row>
    <row r="51" spans="1:112" s="261" customFormat="1" ht="14.4">
      <c r="A51" s="210">
        <v>39</v>
      </c>
      <c r="B51" s="262" t="str">
        <f>$B$45&amp;"6."</f>
        <v>E.1.6.</v>
      </c>
      <c r="C51" s="274" t="s">
        <v>42</v>
      </c>
      <c r="D51" s="12"/>
      <c r="E51" s="332">
        <v>0.21</v>
      </c>
      <c r="F51" s="292">
        <f>H51+NPV(FD,I51:INDEX(I51:DC51,PAL))</f>
        <v>0</v>
      </c>
      <c r="G51" s="279">
        <f>SUMIF($H$5:$DC$5,"&lt;="&amp;PAL,$H51:$DC51)</f>
        <v>0</v>
      </c>
      <c r="H51" s="280">
        <v>0</v>
      </c>
      <c r="I51" s="280">
        <v>0</v>
      </c>
      <c r="J51" s="280">
        <v>0</v>
      </c>
      <c r="K51" s="280">
        <v>0</v>
      </c>
      <c r="L51" s="280">
        <v>0</v>
      </c>
      <c r="M51" s="280">
        <v>0</v>
      </c>
      <c r="N51" s="280">
        <v>0</v>
      </c>
      <c r="O51" s="280">
        <v>0</v>
      </c>
      <c r="P51" s="280">
        <v>0</v>
      </c>
      <c r="Q51" s="280">
        <v>0</v>
      </c>
      <c r="R51" s="280">
        <v>0</v>
      </c>
      <c r="S51" s="280">
        <v>0</v>
      </c>
      <c r="T51" s="280">
        <v>0</v>
      </c>
      <c r="U51" s="280">
        <v>0</v>
      </c>
      <c r="V51" s="280">
        <v>0</v>
      </c>
      <c r="W51" s="280">
        <v>0</v>
      </c>
      <c r="X51" s="280">
        <v>0</v>
      </c>
      <c r="Y51" s="280">
        <v>0</v>
      </c>
      <c r="Z51" s="280">
        <v>0</v>
      </c>
      <c r="AA51" s="280">
        <v>0</v>
      </c>
      <c r="AB51" s="280">
        <v>0</v>
      </c>
      <c r="AC51" s="280">
        <v>0</v>
      </c>
      <c r="AD51" s="280">
        <v>0</v>
      </c>
      <c r="AE51" s="280">
        <v>0</v>
      </c>
      <c r="AF51" s="280">
        <v>0</v>
      </c>
      <c r="AG51" s="280">
        <v>0</v>
      </c>
      <c r="AH51" s="280">
        <v>0</v>
      </c>
      <c r="AI51" s="280">
        <v>0</v>
      </c>
      <c r="AJ51" s="280">
        <v>0</v>
      </c>
      <c r="AK51" s="280">
        <v>0</v>
      </c>
      <c r="AL51" s="280">
        <v>0</v>
      </c>
      <c r="AM51" s="280">
        <v>0</v>
      </c>
      <c r="AN51" s="280">
        <v>0</v>
      </c>
      <c r="AO51" s="280">
        <v>0</v>
      </c>
      <c r="AP51" s="280">
        <v>0</v>
      </c>
      <c r="AQ51" s="280">
        <v>0</v>
      </c>
      <c r="AR51" s="280">
        <v>0</v>
      </c>
      <c r="AS51" s="280">
        <v>0</v>
      </c>
      <c r="AT51" s="280">
        <v>0</v>
      </c>
      <c r="AU51" s="280">
        <v>0</v>
      </c>
      <c r="AV51" s="280">
        <v>0</v>
      </c>
      <c r="AW51" s="280">
        <v>0</v>
      </c>
      <c r="AX51" s="280">
        <v>0</v>
      </c>
      <c r="AY51" s="280">
        <v>0</v>
      </c>
      <c r="AZ51" s="280">
        <v>0</v>
      </c>
      <c r="BA51" s="280">
        <v>0</v>
      </c>
      <c r="BB51" s="280">
        <v>0</v>
      </c>
      <c r="BC51" s="280">
        <v>0</v>
      </c>
      <c r="BD51" s="280">
        <v>0</v>
      </c>
      <c r="BE51" s="280">
        <v>0</v>
      </c>
      <c r="BF51" s="280">
        <v>0</v>
      </c>
      <c r="BG51" s="280">
        <v>0</v>
      </c>
      <c r="BH51" s="280">
        <v>0</v>
      </c>
      <c r="BI51" s="280">
        <v>0</v>
      </c>
      <c r="BJ51" s="280">
        <v>0</v>
      </c>
      <c r="BK51" s="280">
        <v>0</v>
      </c>
      <c r="BL51" s="280">
        <v>0</v>
      </c>
      <c r="BM51" s="280">
        <v>0</v>
      </c>
      <c r="BN51" s="280">
        <v>0</v>
      </c>
      <c r="BO51" s="280">
        <v>0</v>
      </c>
      <c r="BP51" s="280">
        <v>0</v>
      </c>
      <c r="BQ51" s="280">
        <v>0</v>
      </c>
      <c r="BR51" s="280">
        <v>0</v>
      </c>
      <c r="BS51" s="280">
        <v>0</v>
      </c>
      <c r="BT51" s="280">
        <v>0</v>
      </c>
      <c r="BU51" s="280">
        <v>0</v>
      </c>
      <c r="BV51" s="280">
        <v>0</v>
      </c>
      <c r="BW51" s="280">
        <v>0</v>
      </c>
      <c r="BX51" s="280">
        <v>0</v>
      </c>
      <c r="BY51" s="280">
        <v>0</v>
      </c>
      <c r="BZ51" s="280">
        <v>0</v>
      </c>
      <c r="CA51" s="280">
        <v>0</v>
      </c>
      <c r="CB51" s="280">
        <v>0</v>
      </c>
      <c r="CC51" s="280">
        <v>0</v>
      </c>
      <c r="CD51" s="280">
        <v>0</v>
      </c>
      <c r="CE51" s="280">
        <v>0</v>
      </c>
      <c r="CF51" s="280">
        <v>0</v>
      </c>
      <c r="CG51" s="280">
        <v>0</v>
      </c>
      <c r="CH51" s="280">
        <v>0</v>
      </c>
      <c r="CI51" s="280">
        <v>0</v>
      </c>
      <c r="CJ51" s="280">
        <v>0</v>
      </c>
      <c r="CK51" s="280">
        <v>0</v>
      </c>
      <c r="CL51" s="280">
        <v>0</v>
      </c>
      <c r="CM51" s="280">
        <v>0</v>
      </c>
      <c r="CN51" s="280">
        <v>0</v>
      </c>
      <c r="CO51" s="280">
        <v>0</v>
      </c>
      <c r="CP51" s="280">
        <v>0</v>
      </c>
      <c r="CQ51" s="280">
        <v>0</v>
      </c>
      <c r="CR51" s="280">
        <v>0</v>
      </c>
      <c r="CS51" s="280">
        <v>0</v>
      </c>
      <c r="CT51" s="280">
        <v>0</v>
      </c>
      <c r="CU51" s="280">
        <v>0</v>
      </c>
      <c r="CV51" s="280">
        <v>0</v>
      </c>
      <c r="CW51" s="280">
        <v>0</v>
      </c>
      <c r="CX51" s="280">
        <v>0</v>
      </c>
      <c r="CY51" s="280">
        <v>0</v>
      </c>
      <c r="CZ51" s="280">
        <v>0</v>
      </c>
      <c r="DA51" s="280">
        <v>0</v>
      </c>
      <c r="DB51" s="280">
        <v>0</v>
      </c>
      <c r="DC51" s="280">
        <v>0</v>
      </c>
      <c r="DE51" s="71">
        <f t="shared" si="31"/>
        <v>0</v>
      </c>
      <c r="DF51" s="71">
        <f t="shared" si="17"/>
        <v>0</v>
      </c>
      <c r="DG51" s="261">
        <f t="shared" si="30"/>
        <v>21</v>
      </c>
      <c r="DH51" s="261">
        <v>0</v>
      </c>
    </row>
    <row r="52" spans="1:112" s="261" customFormat="1" ht="14.4">
      <c r="A52" s="210">
        <v>40</v>
      </c>
      <c r="B52" s="262" t="str">
        <f>$B$45&amp;"7."</f>
        <v>E.1.7.</v>
      </c>
      <c r="C52" s="274" t="s">
        <v>42</v>
      </c>
      <c r="D52" s="12"/>
      <c r="E52" s="332">
        <v>0.21</v>
      </c>
      <c r="F52" s="292">
        <f>H52+NPV(FD,I52:INDEX(I52:DC52,PAL))</f>
        <v>0</v>
      </c>
      <c r="G52" s="279">
        <f>SUMIF($H$5:$DC$5,"&lt;="&amp;PAL,$H52:$DC52)</f>
        <v>0</v>
      </c>
      <c r="H52" s="280">
        <v>0</v>
      </c>
      <c r="I52" s="280">
        <v>0</v>
      </c>
      <c r="J52" s="280">
        <v>0</v>
      </c>
      <c r="K52" s="280">
        <v>0</v>
      </c>
      <c r="L52" s="280">
        <v>0</v>
      </c>
      <c r="M52" s="280">
        <v>0</v>
      </c>
      <c r="N52" s="280">
        <v>0</v>
      </c>
      <c r="O52" s="280">
        <v>0</v>
      </c>
      <c r="P52" s="280">
        <v>0</v>
      </c>
      <c r="Q52" s="280">
        <v>0</v>
      </c>
      <c r="R52" s="280">
        <v>0</v>
      </c>
      <c r="S52" s="280">
        <v>0</v>
      </c>
      <c r="T52" s="280">
        <v>0</v>
      </c>
      <c r="U52" s="280">
        <v>0</v>
      </c>
      <c r="V52" s="280">
        <v>0</v>
      </c>
      <c r="W52" s="280">
        <v>0</v>
      </c>
      <c r="X52" s="280">
        <v>0</v>
      </c>
      <c r="Y52" s="280">
        <v>0</v>
      </c>
      <c r="Z52" s="280">
        <v>0</v>
      </c>
      <c r="AA52" s="280">
        <v>0</v>
      </c>
      <c r="AB52" s="280">
        <v>0</v>
      </c>
      <c r="AC52" s="280">
        <v>0</v>
      </c>
      <c r="AD52" s="280">
        <v>0</v>
      </c>
      <c r="AE52" s="280">
        <v>0</v>
      </c>
      <c r="AF52" s="280">
        <v>0</v>
      </c>
      <c r="AG52" s="280">
        <v>0</v>
      </c>
      <c r="AH52" s="280">
        <v>0</v>
      </c>
      <c r="AI52" s="280">
        <v>0</v>
      </c>
      <c r="AJ52" s="280">
        <v>0</v>
      </c>
      <c r="AK52" s="280">
        <v>0</v>
      </c>
      <c r="AL52" s="280">
        <v>0</v>
      </c>
      <c r="AM52" s="280">
        <v>0</v>
      </c>
      <c r="AN52" s="280">
        <v>0</v>
      </c>
      <c r="AO52" s="280">
        <v>0</v>
      </c>
      <c r="AP52" s="280">
        <v>0</v>
      </c>
      <c r="AQ52" s="280">
        <v>0</v>
      </c>
      <c r="AR52" s="280">
        <v>0</v>
      </c>
      <c r="AS52" s="280">
        <v>0</v>
      </c>
      <c r="AT52" s="280">
        <v>0</v>
      </c>
      <c r="AU52" s="280">
        <v>0</v>
      </c>
      <c r="AV52" s="280">
        <v>0</v>
      </c>
      <c r="AW52" s="280">
        <v>0</v>
      </c>
      <c r="AX52" s="280">
        <v>0</v>
      </c>
      <c r="AY52" s="280">
        <v>0</v>
      </c>
      <c r="AZ52" s="280">
        <v>0</v>
      </c>
      <c r="BA52" s="280">
        <v>0</v>
      </c>
      <c r="BB52" s="280">
        <v>0</v>
      </c>
      <c r="BC52" s="280">
        <v>0</v>
      </c>
      <c r="BD52" s="280">
        <v>0</v>
      </c>
      <c r="BE52" s="280">
        <v>0</v>
      </c>
      <c r="BF52" s="280">
        <v>0</v>
      </c>
      <c r="BG52" s="280">
        <v>0</v>
      </c>
      <c r="BH52" s="280">
        <v>0</v>
      </c>
      <c r="BI52" s="280">
        <v>0</v>
      </c>
      <c r="BJ52" s="280">
        <v>0</v>
      </c>
      <c r="BK52" s="280">
        <v>0</v>
      </c>
      <c r="BL52" s="280">
        <v>0</v>
      </c>
      <c r="BM52" s="280">
        <v>0</v>
      </c>
      <c r="BN52" s="280">
        <v>0</v>
      </c>
      <c r="BO52" s="280">
        <v>0</v>
      </c>
      <c r="BP52" s="280">
        <v>0</v>
      </c>
      <c r="BQ52" s="280">
        <v>0</v>
      </c>
      <c r="BR52" s="280">
        <v>0</v>
      </c>
      <c r="BS52" s="280">
        <v>0</v>
      </c>
      <c r="BT52" s="280">
        <v>0</v>
      </c>
      <c r="BU52" s="280">
        <v>0</v>
      </c>
      <c r="BV52" s="280">
        <v>0</v>
      </c>
      <c r="BW52" s="280">
        <v>0</v>
      </c>
      <c r="BX52" s="280">
        <v>0</v>
      </c>
      <c r="BY52" s="280">
        <v>0</v>
      </c>
      <c r="BZ52" s="280">
        <v>0</v>
      </c>
      <c r="CA52" s="280">
        <v>0</v>
      </c>
      <c r="CB52" s="280">
        <v>0</v>
      </c>
      <c r="CC52" s="280">
        <v>0</v>
      </c>
      <c r="CD52" s="280">
        <v>0</v>
      </c>
      <c r="CE52" s="280">
        <v>0</v>
      </c>
      <c r="CF52" s="280">
        <v>0</v>
      </c>
      <c r="CG52" s="280">
        <v>0</v>
      </c>
      <c r="CH52" s="280">
        <v>0</v>
      </c>
      <c r="CI52" s="280">
        <v>0</v>
      </c>
      <c r="CJ52" s="280">
        <v>0</v>
      </c>
      <c r="CK52" s="280">
        <v>0</v>
      </c>
      <c r="CL52" s="280">
        <v>0</v>
      </c>
      <c r="CM52" s="280">
        <v>0</v>
      </c>
      <c r="CN52" s="280">
        <v>0</v>
      </c>
      <c r="CO52" s="280">
        <v>0</v>
      </c>
      <c r="CP52" s="280">
        <v>0</v>
      </c>
      <c r="CQ52" s="280">
        <v>0</v>
      </c>
      <c r="CR52" s="280">
        <v>0</v>
      </c>
      <c r="CS52" s="280">
        <v>0</v>
      </c>
      <c r="CT52" s="280">
        <v>0</v>
      </c>
      <c r="CU52" s="280">
        <v>0</v>
      </c>
      <c r="CV52" s="280">
        <v>0</v>
      </c>
      <c r="CW52" s="280">
        <v>0</v>
      </c>
      <c r="CX52" s="280">
        <v>0</v>
      </c>
      <c r="CY52" s="280">
        <v>0</v>
      </c>
      <c r="CZ52" s="280">
        <v>0</v>
      </c>
      <c r="DA52" s="280">
        <v>0</v>
      </c>
      <c r="DB52" s="280">
        <v>0</v>
      </c>
      <c r="DC52" s="280">
        <v>0</v>
      </c>
      <c r="DE52" s="71">
        <f t="shared" si="31"/>
        <v>0</v>
      </c>
      <c r="DF52" s="71">
        <f t="shared" si="17"/>
        <v>0</v>
      </c>
      <c r="DG52" s="261">
        <f t="shared" si="30"/>
        <v>21</v>
      </c>
      <c r="DH52" s="261">
        <v>0</v>
      </c>
    </row>
    <row r="53" spans="1:112" s="261" customFormat="1" ht="14.4">
      <c r="A53" s="210">
        <v>41</v>
      </c>
      <c r="B53" s="262" t="str">
        <f>$B$45&amp;"8."</f>
        <v>E.1.8.</v>
      </c>
      <c r="C53" s="274" t="s">
        <v>42</v>
      </c>
      <c r="D53" s="12"/>
      <c r="E53" s="332">
        <v>0.21</v>
      </c>
      <c r="F53" s="292">
        <f>H53+NPV(FD,I53:INDEX(I53:DC53,PAL))</f>
        <v>0</v>
      </c>
      <c r="G53" s="279">
        <f>SUMIF($H$5:$DC$5,"&lt;="&amp;PAL,$H53:$DC53)</f>
        <v>0</v>
      </c>
      <c r="H53" s="280">
        <v>0</v>
      </c>
      <c r="I53" s="280">
        <v>0</v>
      </c>
      <c r="J53" s="280">
        <v>0</v>
      </c>
      <c r="K53" s="280">
        <v>0</v>
      </c>
      <c r="L53" s="280">
        <v>0</v>
      </c>
      <c r="M53" s="280">
        <v>0</v>
      </c>
      <c r="N53" s="280">
        <v>0</v>
      </c>
      <c r="O53" s="280">
        <v>0</v>
      </c>
      <c r="P53" s="280">
        <v>0</v>
      </c>
      <c r="Q53" s="280">
        <v>0</v>
      </c>
      <c r="R53" s="280">
        <v>0</v>
      </c>
      <c r="S53" s="280">
        <v>0</v>
      </c>
      <c r="T53" s="280">
        <v>0</v>
      </c>
      <c r="U53" s="280">
        <v>0</v>
      </c>
      <c r="V53" s="280">
        <v>0</v>
      </c>
      <c r="W53" s="280">
        <v>0</v>
      </c>
      <c r="X53" s="280">
        <v>0</v>
      </c>
      <c r="Y53" s="280">
        <v>0</v>
      </c>
      <c r="Z53" s="280">
        <v>0</v>
      </c>
      <c r="AA53" s="280">
        <v>0</v>
      </c>
      <c r="AB53" s="280">
        <v>0</v>
      </c>
      <c r="AC53" s="280">
        <v>0</v>
      </c>
      <c r="AD53" s="280">
        <v>0</v>
      </c>
      <c r="AE53" s="280">
        <v>0</v>
      </c>
      <c r="AF53" s="280">
        <v>0</v>
      </c>
      <c r="AG53" s="280">
        <v>0</v>
      </c>
      <c r="AH53" s="280">
        <v>0</v>
      </c>
      <c r="AI53" s="280">
        <v>0</v>
      </c>
      <c r="AJ53" s="280">
        <v>0</v>
      </c>
      <c r="AK53" s="280">
        <v>0</v>
      </c>
      <c r="AL53" s="280">
        <v>0</v>
      </c>
      <c r="AM53" s="280">
        <v>0</v>
      </c>
      <c r="AN53" s="280">
        <v>0</v>
      </c>
      <c r="AO53" s="280">
        <v>0</v>
      </c>
      <c r="AP53" s="280">
        <v>0</v>
      </c>
      <c r="AQ53" s="280">
        <v>0</v>
      </c>
      <c r="AR53" s="280">
        <v>0</v>
      </c>
      <c r="AS53" s="280">
        <v>0</v>
      </c>
      <c r="AT53" s="280">
        <v>0</v>
      </c>
      <c r="AU53" s="280">
        <v>0</v>
      </c>
      <c r="AV53" s="280">
        <v>0</v>
      </c>
      <c r="AW53" s="280">
        <v>0</v>
      </c>
      <c r="AX53" s="280">
        <v>0</v>
      </c>
      <c r="AY53" s="280">
        <v>0</v>
      </c>
      <c r="AZ53" s="280">
        <v>0</v>
      </c>
      <c r="BA53" s="280">
        <v>0</v>
      </c>
      <c r="BB53" s="280">
        <v>0</v>
      </c>
      <c r="BC53" s="280">
        <v>0</v>
      </c>
      <c r="BD53" s="280">
        <v>0</v>
      </c>
      <c r="BE53" s="280">
        <v>0</v>
      </c>
      <c r="BF53" s="280">
        <v>0</v>
      </c>
      <c r="BG53" s="280">
        <v>0</v>
      </c>
      <c r="BH53" s="280">
        <v>0</v>
      </c>
      <c r="BI53" s="280">
        <v>0</v>
      </c>
      <c r="BJ53" s="280">
        <v>0</v>
      </c>
      <c r="BK53" s="280">
        <v>0</v>
      </c>
      <c r="BL53" s="280">
        <v>0</v>
      </c>
      <c r="BM53" s="280">
        <v>0</v>
      </c>
      <c r="BN53" s="280">
        <v>0</v>
      </c>
      <c r="BO53" s="280">
        <v>0</v>
      </c>
      <c r="BP53" s="280">
        <v>0</v>
      </c>
      <c r="BQ53" s="280">
        <v>0</v>
      </c>
      <c r="BR53" s="280">
        <v>0</v>
      </c>
      <c r="BS53" s="280">
        <v>0</v>
      </c>
      <c r="BT53" s="280">
        <v>0</v>
      </c>
      <c r="BU53" s="280">
        <v>0</v>
      </c>
      <c r="BV53" s="280">
        <v>0</v>
      </c>
      <c r="BW53" s="280">
        <v>0</v>
      </c>
      <c r="BX53" s="280">
        <v>0</v>
      </c>
      <c r="BY53" s="280">
        <v>0</v>
      </c>
      <c r="BZ53" s="280">
        <v>0</v>
      </c>
      <c r="CA53" s="280">
        <v>0</v>
      </c>
      <c r="CB53" s="280">
        <v>0</v>
      </c>
      <c r="CC53" s="280">
        <v>0</v>
      </c>
      <c r="CD53" s="280">
        <v>0</v>
      </c>
      <c r="CE53" s="280">
        <v>0</v>
      </c>
      <c r="CF53" s="280">
        <v>0</v>
      </c>
      <c r="CG53" s="280">
        <v>0</v>
      </c>
      <c r="CH53" s="280">
        <v>0</v>
      </c>
      <c r="CI53" s="280">
        <v>0</v>
      </c>
      <c r="CJ53" s="280">
        <v>0</v>
      </c>
      <c r="CK53" s="280">
        <v>0</v>
      </c>
      <c r="CL53" s="280">
        <v>0</v>
      </c>
      <c r="CM53" s="280">
        <v>0</v>
      </c>
      <c r="CN53" s="280">
        <v>0</v>
      </c>
      <c r="CO53" s="280">
        <v>0</v>
      </c>
      <c r="CP53" s="280">
        <v>0</v>
      </c>
      <c r="CQ53" s="280">
        <v>0</v>
      </c>
      <c r="CR53" s="280">
        <v>0</v>
      </c>
      <c r="CS53" s="280">
        <v>0</v>
      </c>
      <c r="CT53" s="280">
        <v>0</v>
      </c>
      <c r="CU53" s="280">
        <v>0</v>
      </c>
      <c r="CV53" s="280">
        <v>0</v>
      </c>
      <c r="CW53" s="280">
        <v>0</v>
      </c>
      <c r="CX53" s="280">
        <v>0</v>
      </c>
      <c r="CY53" s="280">
        <v>0</v>
      </c>
      <c r="CZ53" s="280">
        <v>0</v>
      </c>
      <c r="DA53" s="280">
        <v>0</v>
      </c>
      <c r="DB53" s="280">
        <v>0</v>
      </c>
      <c r="DC53" s="280">
        <v>0</v>
      </c>
      <c r="DE53" s="71">
        <f t="shared" si="31"/>
        <v>0</v>
      </c>
      <c r="DF53" s="71">
        <f t="shared" si="17"/>
        <v>0</v>
      </c>
      <c r="DG53" s="261">
        <f t="shared" si="30"/>
        <v>21</v>
      </c>
      <c r="DH53" s="261">
        <v>0</v>
      </c>
    </row>
    <row r="54" spans="1:112" s="261" customFormat="1" ht="14.4">
      <c r="A54" s="210">
        <v>42</v>
      </c>
      <c r="B54" s="262" t="str">
        <f>$B$45&amp;"9."</f>
        <v>E.1.9.</v>
      </c>
      <c r="C54" s="267" t="s">
        <v>155</v>
      </c>
      <c r="D54" s="262"/>
      <c r="E54" s="332">
        <v>0.21</v>
      </c>
      <c r="F54" s="292">
        <f>H54+NPV(FD,I54:INDEX(I54:DC54,PAL))</f>
        <v>0</v>
      </c>
      <c r="G54" s="279">
        <f>SUMIF($H$5:$DC$5,"&lt;="&amp;PAL,$H54:$DC54)</f>
        <v>0</v>
      </c>
      <c r="H54" s="276">
        <v>0</v>
      </c>
      <c r="I54" s="276">
        <v>0</v>
      </c>
      <c r="J54" s="276">
        <v>0</v>
      </c>
      <c r="K54" s="276">
        <v>0</v>
      </c>
      <c r="L54" s="276">
        <v>0</v>
      </c>
      <c r="M54" s="276">
        <v>0</v>
      </c>
      <c r="N54" s="276">
        <v>0</v>
      </c>
      <c r="O54" s="276">
        <v>0</v>
      </c>
      <c r="P54" s="276">
        <v>0</v>
      </c>
      <c r="Q54" s="276">
        <v>0</v>
      </c>
      <c r="R54" s="276">
        <v>0</v>
      </c>
      <c r="S54" s="277">
        <v>0</v>
      </c>
      <c r="T54" s="277">
        <v>0</v>
      </c>
      <c r="U54" s="277">
        <v>0</v>
      </c>
      <c r="V54" s="277">
        <v>0</v>
      </c>
      <c r="W54" s="277">
        <v>0</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0</v>
      </c>
      <c r="AN54" s="277">
        <v>0</v>
      </c>
      <c r="AO54" s="277">
        <v>0</v>
      </c>
      <c r="AP54" s="277">
        <v>0</v>
      </c>
      <c r="AQ54" s="277">
        <v>0</v>
      </c>
      <c r="AR54" s="277">
        <v>0</v>
      </c>
      <c r="AS54" s="277">
        <v>0</v>
      </c>
      <c r="AT54" s="277">
        <v>0</v>
      </c>
      <c r="AU54" s="277">
        <v>0</v>
      </c>
      <c r="AV54" s="277">
        <v>0</v>
      </c>
      <c r="AW54" s="277">
        <v>0</v>
      </c>
      <c r="AX54" s="277">
        <v>0</v>
      </c>
      <c r="AY54" s="277">
        <v>0</v>
      </c>
      <c r="AZ54" s="277">
        <v>0</v>
      </c>
      <c r="BA54" s="277">
        <v>0</v>
      </c>
      <c r="BB54" s="277">
        <v>0</v>
      </c>
      <c r="BC54" s="277">
        <v>0</v>
      </c>
      <c r="BD54" s="277">
        <v>0</v>
      </c>
      <c r="BE54" s="277">
        <v>0</v>
      </c>
      <c r="BF54" s="277">
        <v>0</v>
      </c>
      <c r="BG54" s="277">
        <v>0</v>
      </c>
      <c r="BH54" s="277">
        <v>0</v>
      </c>
      <c r="BI54" s="277">
        <v>0</v>
      </c>
      <c r="BJ54" s="277">
        <v>0</v>
      </c>
      <c r="BK54" s="277">
        <v>0</v>
      </c>
      <c r="BL54" s="277">
        <v>0</v>
      </c>
      <c r="BM54" s="277">
        <v>0</v>
      </c>
      <c r="BN54" s="277">
        <v>0</v>
      </c>
      <c r="BO54" s="277">
        <v>0</v>
      </c>
      <c r="BP54" s="277">
        <v>0</v>
      </c>
      <c r="BQ54" s="277">
        <v>0</v>
      </c>
      <c r="BR54" s="277">
        <v>0</v>
      </c>
      <c r="BS54" s="277">
        <v>0</v>
      </c>
      <c r="BT54" s="277">
        <v>0</v>
      </c>
      <c r="BU54" s="277">
        <v>0</v>
      </c>
      <c r="BV54" s="277">
        <v>0</v>
      </c>
      <c r="BW54" s="277">
        <v>0</v>
      </c>
      <c r="BX54" s="277">
        <v>0</v>
      </c>
      <c r="BY54" s="277">
        <v>0</v>
      </c>
      <c r="BZ54" s="277">
        <v>0</v>
      </c>
      <c r="CA54" s="277">
        <v>0</v>
      </c>
      <c r="CB54" s="277">
        <v>0</v>
      </c>
      <c r="CC54" s="277">
        <v>0</v>
      </c>
      <c r="CD54" s="277">
        <v>0</v>
      </c>
      <c r="CE54" s="277">
        <v>0</v>
      </c>
      <c r="CF54" s="277">
        <v>0</v>
      </c>
      <c r="CG54" s="277">
        <v>0</v>
      </c>
      <c r="CH54" s="277">
        <v>0</v>
      </c>
      <c r="CI54" s="277">
        <v>0</v>
      </c>
      <c r="CJ54" s="277">
        <v>0</v>
      </c>
      <c r="CK54" s="277">
        <v>0</v>
      </c>
      <c r="CL54" s="277">
        <v>0</v>
      </c>
      <c r="CM54" s="277">
        <v>0</v>
      </c>
      <c r="CN54" s="277">
        <v>0</v>
      </c>
      <c r="CO54" s="277">
        <v>0</v>
      </c>
      <c r="CP54" s="277">
        <v>0</v>
      </c>
      <c r="CQ54" s="277">
        <v>0</v>
      </c>
      <c r="CR54" s="277">
        <v>0</v>
      </c>
      <c r="CS54" s="277">
        <v>0</v>
      </c>
      <c r="CT54" s="277">
        <v>0</v>
      </c>
      <c r="CU54" s="277">
        <v>0</v>
      </c>
      <c r="CV54" s="277">
        <v>0</v>
      </c>
      <c r="CW54" s="277">
        <v>0</v>
      </c>
      <c r="CX54" s="277">
        <v>0</v>
      </c>
      <c r="CY54" s="277">
        <v>0</v>
      </c>
      <c r="CZ54" s="277">
        <v>0</v>
      </c>
      <c r="DA54" s="277">
        <v>0</v>
      </c>
      <c r="DB54" s="277">
        <v>0</v>
      </c>
      <c r="DC54" s="277">
        <v>0</v>
      </c>
      <c r="DE54" s="71">
        <f t="shared" si="31"/>
        <v>0</v>
      </c>
      <c r="DF54" s="71">
        <f t="shared" si="17"/>
        <v>0</v>
      </c>
      <c r="DG54" s="261">
        <f t="shared" si="30"/>
        <v>21</v>
      </c>
      <c r="DH54" s="261">
        <v>0</v>
      </c>
    </row>
    <row r="55" spans="1:112" s="261" customFormat="1" ht="14.4">
      <c r="A55" s="210">
        <v>43</v>
      </c>
      <c r="B55" s="262" t="str">
        <f>$B$45&amp;"L."</f>
        <v>E.1.L.</v>
      </c>
      <c r="C55" s="267" t="s">
        <v>16</v>
      </c>
      <c r="D55" s="262"/>
      <c r="E55" s="332">
        <v>0.21</v>
      </c>
      <c r="F55" s="292">
        <f>H55+NPV(FD,I55:INDEX(I55:DC55,PAL))</f>
        <v>0</v>
      </c>
      <c r="G55" s="279">
        <f>SUMIF($H$5:$DC$5,"&lt;="&amp;PAL,$H55:$DC55)</f>
        <v>0</v>
      </c>
      <c r="H55" s="276">
        <v>0</v>
      </c>
      <c r="I55" s="276">
        <v>0</v>
      </c>
      <c r="J55" s="276">
        <v>0</v>
      </c>
      <c r="K55" s="276">
        <v>0</v>
      </c>
      <c r="L55" s="276">
        <v>0</v>
      </c>
      <c r="M55" s="276">
        <v>0</v>
      </c>
      <c r="N55" s="276">
        <v>0</v>
      </c>
      <c r="O55" s="276">
        <v>0</v>
      </c>
      <c r="P55" s="276">
        <v>0</v>
      </c>
      <c r="Q55" s="276">
        <v>0</v>
      </c>
      <c r="R55" s="276">
        <v>0</v>
      </c>
      <c r="S55" s="276">
        <v>0</v>
      </c>
      <c r="T55" s="276">
        <v>0</v>
      </c>
      <c r="U55" s="276">
        <v>0</v>
      </c>
      <c r="V55" s="276">
        <v>0</v>
      </c>
      <c r="W55" s="276">
        <v>0</v>
      </c>
      <c r="X55" s="276">
        <v>0</v>
      </c>
      <c r="Y55" s="276">
        <v>0</v>
      </c>
      <c r="Z55" s="276">
        <v>0</v>
      </c>
      <c r="AA55" s="276">
        <v>0</v>
      </c>
      <c r="AB55" s="277">
        <v>0</v>
      </c>
      <c r="AC55" s="276">
        <v>0</v>
      </c>
      <c r="AD55" s="276">
        <v>0</v>
      </c>
      <c r="AE55" s="276">
        <v>0</v>
      </c>
      <c r="AF55" s="276">
        <v>0</v>
      </c>
      <c r="AG55" s="276">
        <v>0</v>
      </c>
      <c r="AH55" s="276">
        <v>0</v>
      </c>
      <c r="AI55" s="276">
        <v>0</v>
      </c>
      <c r="AJ55" s="276">
        <v>0</v>
      </c>
      <c r="AK55" s="276">
        <v>0</v>
      </c>
      <c r="AL55" s="276">
        <v>0</v>
      </c>
      <c r="AM55" s="276">
        <v>0</v>
      </c>
      <c r="AN55" s="276">
        <v>0</v>
      </c>
      <c r="AO55" s="276">
        <v>0</v>
      </c>
      <c r="AP55" s="276">
        <v>0</v>
      </c>
      <c r="AQ55" s="276">
        <v>0</v>
      </c>
      <c r="AR55" s="276">
        <v>0</v>
      </c>
      <c r="AS55" s="276">
        <v>0</v>
      </c>
      <c r="AT55" s="276">
        <v>0</v>
      </c>
      <c r="AU55" s="276">
        <v>0</v>
      </c>
      <c r="AV55" s="276">
        <v>0</v>
      </c>
      <c r="AW55" s="276">
        <v>0</v>
      </c>
      <c r="AX55" s="276">
        <v>0</v>
      </c>
      <c r="AY55" s="276">
        <v>0</v>
      </c>
      <c r="AZ55" s="276">
        <v>0</v>
      </c>
      <c r="BA55" s="276">
        <v>0</v>
      </c>
      <c r="BB55" s="276">
        <v>0</v>
      </c>
      <c r="BC55" s="276">
        <v>0</v>
      </c>
      <c r="BD55" s="276">
        <v>0</v>
      </c>
      <c r="BE55" s="276">
        <v>0</v>
      </c>
      <c r="BF55" s="276">
        <v>0</v>
      </c>
      <c r="BG55" s="276">
        <v>0</v>
      </c>
      <c r="BH55" s="276">
        <v>0</v>
      </c>
      <c r="BI55" s="276">
        <v>0</v>
      </c>
      <c r="BJ55" s="276">
        <v>0</v>
      </c>
      <c r="BK55" s="276">
        <v>0</v>
      </c>
      <c r="BL55" s="276">
        <v>0</v>
      </c>
      <c r="BM55" s="276">
        <v>0</v>
      </c>
      <c r="BN55" s="276">
        <v>0</v>
      </c>
      <c r="BO55" s="276">
        <v>0</v>
      </c>
      <c r="BP55" s="276">
        <v>0</v>
      </c>
      <c r="BQ55" s="276">
        <v>0</v>
      </c>
      <c r="BR55" s="276">
        <v>0</v>
      </c>
      <c r="BS55" s="276">
        <v>0</v>
      </c>
      <c r="BT55" s="276">
        <v>0</v>
      </c>
      <c r="BU55" s="276">
        <v>0</v>
      </c>
      <c r="BV55" s="276">
        <v>0</v>
      </c>
      <c r="BW55" s="276">
        <v>0</v>
      </c>
      <c r="BX55" s="276">
        <v>0</v>
      </c>
      <c r="BY55" s="276">
        <v>0</v>
      </c>
      <c r="BZ55" s="276">
        <v>0</v>
      </c>
      <c r="CA55" s="276">
        <v>0</v>
      </c>
      <c r="CB55" s="276">
        <v>0</v>
      </c>
      <c r="CC55" s="276">
        <v>0</v>
      </c>
      <c r="CD55" s="276">
        <v>0</v>
      </c>
      <c r="CE55" s="276">
        <v>0</v>
      </c>
      <c r="CF55" s="276">
        <v>0</v>
      </c>
      <c r="CG55" s="276">
        <v>0</v>
      </c>
      <c r="CH55" s="276">
        <v>0</v>
      </c>
      <c r="CI55" s="276">
        <v>0</v>
      </c>
      <c r="CJ55" s="276">
        <v>0</v>
      </c>
      <c r="CK55" s="276">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7">
        <v>0</v>
      </c>
      <c r="DE55" s="71">
        <f t="shared" si="31"/>
        <v>0</v>
      </c>
      <c r="DF55" s="71">
        <f t="shared" si="17"/>
        <v>0</v>
      </c>
      <c r="DG55" s="261">
        <f t="shared" si="30"/>
        <v>21</v>
      </c>
      <c r="DH55" s="261">
        <f>DG55/(100+DG55)</f>
        <v>0.17355371900826447</v>
      </c>
    </row>
    <row r="56" spans="1:112" s="261" customFormat="1" ht="14.4">
      <c r="A56" s="210">
        <v>44</v>
      </c>
      <c r="B56" s="55" t="s">
        <v>36</v>
      </c>
      <c r="C56" s="268" t="s">
        <v>0</v>
      </c>
      <c r="D56" s="8"/>
      <c r="E56" s="331"/>
      <c r="F56" s="17">
        <f>SUM(F57:F64)+F65</f>
        <v>0</v>
      </c>
      <c r="G56" s="279">
        <f>SUMIF($H$5:$DC$5,"&lt;="&amp;PAL,$H56:$DC56)</f>
        <v>0</v>
      </c>
      <c r="H56" s="17">
        <f>SUM(H57:H64)+H65</f>
        <v>0</v>
      </c>
      <c r="I56" s="17">
        <f t="shared" ref="I56:BT56" si="32">SUM(I57:I64)+I65</f>
        <v>0</v>
      </c>
      <c r="J56" s="17">
        <f t="shared" si="32"/>
        <v>0</v>
      </c>
      <c r="K56" s="17">
        <f t="shared" si="32"/>
        <v>0</v>
      </c>
      <c r="L56" s="17">
        <f t="shared" si="32"/>
        <v>0</v>
      </c>
      <c r="M56" s="17">
        <f t="shared" si="32"/>
        <v>0</v>
      </c>
      <c r="N56" s="17">
        <f t="shared" si="32"/>
        <v>0</v>
      </c>
      <c r="O56" s="17">
        <f t="shared" si="32"/>
        <v>0</v>
      </c>
      <c r="P56" s="17">
        <f t="shared" si="32"/>
        <v>0</v>
      </c>
      <c r="Q56" s="17">
        <f t="shared" si="32"/>
        <v>0</v>
      </c>
      <c r="R56" s="17">
        <f t="shared" si="32"/>
        <v>0</v>
      </c>
      <c r="S56" s="17">
        <f t="shared" si="32"/>
        <v>0</v>
      </c>
      <c r="T56" s="17">
        <f t="shared" si="32"/>
        <v>0</v>
      </c>
      <c r="U56" s="17">
        <f t="shared" si="32"/>
        <v>0</v>
      </c>
      <c r="V56" s="17">
        <f t="shared" si="32"/>
        <v>0</v>
      </c>
      <c r="W56" s="17">
        <f t="shared" si="32"/>
        <v>0</v>
      </c>
      <c r="X56" s="17">
        <f t="shared" si="32"/>
        <v>0</v>
      </c>
      <c r="Y56" s="17">
        <f t="shared" si="32"/>
        <v>0</v>
      </c>
      <c r="Z56" s="17">
        <f t="shared" si="32"/>
        <v>0</v>
      </c>
      <c r="AA56" s="17">
        <f t="shared" si="32"/>
        <v>0</v>
      </c>
      <c r="AB56" s="17">
        <f t="shared" si="32"/>
        <v>0</v>
      </c>
      <c r="AC56" s="17">
        <f t="shared" si="32"/>
        <v>0</v>
      </c>
      <c r="AD56" s="17">
        <f t="shared" si="32"/>
        <v>0</v>
      </c>
      <c r="AE56" s="17">
        <f t="shared" si="32"/>
        <v>0</v>
      </c>
      <c r="AF56" s="17">
        <f t="shared" si="32"/>
        <v>0</v>
      </c>
      <c r="AG56" s="17">
        <f t="shared" si="32"/>
        <v>0</v>
      </c>
      <c r="AH56" s="17">
        <f t="shared" si="32"/>
        <v>0</v>
      </c>
      <c r="AI56" s="17">
        <f t="shared" si="32"/>
        <v>0</v>
      </c>
      <c r="AJ56" s="17">
        <f t="shared" si="32"/>
        <v>0</v>
      </c>
      <c r="AK56" s="17">
        <f t="shared" si="32"/>
        <v>0</v>
      </c>
      <c r="AL56" s="17">
        <f t="shared" si="32"/>
        <v>0</v>
      </c>
      <c r="AM56" s="17">
        <f t="shared" si="32"/>
        <v>0</v>
      </c>
      <c r="AN56" s="17">
        <f t="shared" si="32"/>
        <v>0</v>
      </c>
      <c r="AO56" s="17">
        <f t="shared" si="32"/>
        <v>0</v>
      </c>
      <c r="AP56" s="17">
        <f t="shared" si="32"/>
        <v>0</v>
      </c>
      <c r="AQ56" s="17">
        <f t="shared" si="32"/>
        <v>0</v>
      </c>
      <c r="AR56" s="17">
        <f t="shared" si="32"/>
        <v>0</v>
      </c>
      <c r="AS56" s="17">
        <f t="shared" si="32"/>
        <v>0</v>
      </c>
      <c r="AT56" s="17">
        <f t="shared" si="32"/>
        <v>0</v>
      </c>
      <c r="AU56" s="17">
        <f t="shared" si="32"/>
        <v>0</v>
      </c>
      <c r="AV56" s="17">
        <f t="shared" si="32"/>
        <v>0</v>
      </c>
      <c r="AW56" s="17">
        <f t="shared" si="32"/>
        <v>0</v>
      </c>
      <c r="AX56" s="17">
        <f t="shared" si="32"/>
        <v>0</v>
      </c>
      <c r="AY56" s="17">
        <f t="shared" si="32"/>
        <v>0</v>
      </c>
      <c r="AZ56" s="17">
        <f t="shared" si="32"/>
        <v>0</v>
      </c>
      <c r="BA56" s="17">
        <f t="shared" si="32"/>
        <v>0</v>
      </c>
      <c r="BB56" s="17">
        <f t="shared" si="32"/>
        <v>0</v>
      </c>
      <c r="BC56" s="17">
        <f t="shared" si="32"/>
        <v>0</v>
      </c>
      <c r="BD56" s="17">
        <f t="shared" si="32"/>
        <v>0</v>
      </c>
      <c r="BE56" s="17">
        <f t="shared" si="32"/>
        <v>0</v>
      </c>
      <c r="BF56" s="17">
        <f t="shared" si="32"/>
        <v>0</v>
      </c>
      <c r="BG56" s="17">
        <f t="shared" si="32"/>
        <v>0</v>
      </c>
      <c r="BH56" s="17">
        <f t="shared" si="32"/>
        <v>0</v>
      </c>
      <c r="BI56" s="17">
        <f t="shared" si="32"/>
        <v>0</v>
      </c>
      <c r="BJ56" s="17">
        <f t="shared" si="32"/>
        <v>0</v>
      </c>
      <c r="BK56" s="17">
        <f t="shared" si="32"/>
        <v>0</v>
      </c>
      <c r="BL56" s="17">
        <f t="shared" si="32"/>
        <v>0</v>
      </c>
      <c r="BM56" s="17">
        <f t="shared" si="32"/>
        <v>0</v>
      </c>
      <c r="BN56" s="17">
        <f t="shared" si="32"/>
        <v>0</v>
      </c>
      <c r="BO56" s="17">
        <f t="shared" si="32"/>
        <v>0</v>
      </c>
      <c r="BP56" s="17">
        <f t="shared" si="32"/>
        <v>0</v>
      </c>
      <c r="BQ56" s="17">
        <f t="shared" si="32"/>
        <v>0</v>
      </c>
      <c r="BR56" s="17">
        <f t="shared" si="32"/>
        <v>0</v>
      </c>
      <c r="BS56" s="17">
        <f t="shared" si="32"/>
        <v>0</v>
      </c>
      <c r="BT56" s="17">
        <f t="shared" si="32"/>
        <v>0</v>
      </c>
      <c r="BU56" s="17">
        <f t="shared" ref="BU56:DC56" si="33">SUM(BU57:BU64)+BU65</f>
        <v>0</v>
      </c>
      <c r="BV56" s="17">
        <f t="shared" si="33"/>
        <v>0</v>
      </c>
      <c r="BW56" s="17">
        <f t="shared" si="33"/>
        <v>0</v>
      </c>
      <c r="BX56" s="17">
        <f t="shared" si="33"/>
        <v>0</v>
      </c>
      <c r="BY56" s="17">
        <f t="shared" si="33"/>
        <v>0</v>
      </c>
      <c r="BZ56" s="17">
        <f t="shared" si="33"/>
        <v>0</v>
      </c>
      <c r="CA56" s="17">
        <f t="shared" si="33"/>
        <v>0</v>
      </c>
      <c r="CB56" s="17">
        <f t="shared" si="33"/>
        <v>0</v>
      </c>
      <c r="CC56" s="17">
        <f t="shared" si="33"/>
        <v>0</v>
      </c>
      <c r="CD56" s="17">
        <f t="shared" si="33"/>
        <v>0</v>
      </c>
      <c r="CE56" s="17">
        <f t="shared" si="33"/>
        <v>0</v>
      </c>
      <c r="CF56" s="17">
        <f t="shared" si="33"/>
        <v>0</v>
      </c>
      <c r="CG56" s="17">
        <f t="shared" si="33"/>
        <v>0</v>
      </c>
      <c r="CH56" s="17">
        <f t="shared" si="33"/>
        <v>0</v>
      </c>
      <c r="CI56" s="17">
        <f t="shared" si="33"/>
        <v>0</v>
      </c>
      <c r="CJ56" s="17">
        <f t="shared" si="33"/>
        <v>0</v>
      </c>
      <c r="CK56" s="17">
        <f t="shared" si="33"/>
        <v>0</v>
      </c>
      <c r="CL56" s="17">
        <f t="shared" si="33"/>
        <v>0</v>
      </c>
      <c r="CM56" s="17">
        <f t="shared" si="33"/>
        <v>0</v>
      </c>
      <c r="CN56" s="17">
        <f t="shared" si="33"/>
        <v>0</v>
      </c>
      <c r="CO56" s="17">
        <f t="shared" si="33"/>
        <v>0</v>
      </c>
      <c r="CP56" s="17">
        <f t="shared" si="33"/>
        <v>0</v>
      </c>
      <c r="CQ56" s="17">
        <f t="shared" si="33"/>
        <v>0</v>
      </c>
      <c r="CR56" s="17">
        <f t="shared" si="33"/>
        <v>0</v>
      </c>
      <c r="CS56" s="17">
        <f t="shared" si="33"/>
        <v>0</v>
      </c>
      <c r="CT56" s="17">
        <f t="shared" si="33"/>
        <v>0</v>
      </c>
      <c r="CU56" s="17">
        <f t="shared" si="33"/>
        <v>0</v>
      </c>
      <c r="CV56" s="17">
        <f t="shared" si="33"/>
        <v>0</v>
      </c>
      <c r="CW56" s="17">
        <f t="shared" si="33"/>
        <v>0</v>
      </c>
      <c r="CX56" s="17">
        <f t="shared" si="33"/>
        <v>0</v>
      </c>
      <c r="CY56" s="17">
        <f t="shared" si="33"/>
        <v>0</v>
      </c>
      <c r="CZ56" s="17">
        <f t="shared" si="33"/>
        <v>0</v>
      </c>
      <c r="DA56" s="17">
        <f t="shared" si="33"/>
        <v>0</v>
      </c>
      <c r="DB56" s="17">
        <f t="shared" si="33"/>
        <v>0</v>
      </c>
      <c r="DC56" s="17">
        <f t="shared" si="33"/>
        <v>0</v>
      </c>
      <c r="DE56" s="71"/>
      <c r="DF56" s="71">
        <f t="shared" si="17"/>
        <v>0</v>
      </c>
    </row>
    <row r="57" spans="1:112" s="261" customFormat="1" ht="14.4">
      <c r="A57" s="210">
        <v>45</v>
      </c>
      <c r="B57" s="262" t="str">
        <f>$B$56&amp;"1."</f>
        <v>E.2.1.</v>
      </c>
      <c r="C57" s="274" t="s">
        <v>42</v>
      </c>
      <c r="D57" s="12"/>
      <c r="E57" s="332">
        <v>0.21</v>
      </c>
      <c r="F57" s="292">
        <f>H57+NPV(FD,I57:INDEX(I57:DC57,PAL))</f>
        <v>0</v>
      </c>
      <c r="G57" s="279">
        <f>SUMIF($H$5:$DC$5,"&lt;="&amp;PAL,$H57:$DC57)</f>
        <v>0</v>
      </c>
      <c r="H57" s="280">
        <v>0</v>
      </c>
      <c r="I57" s="280">
        <v>0</v>
      </c>
      <c r="J57" s="280">
        <v>0</v>
      </c>
      <c r="K57" s="280">
        <v>0</v>
      </c>
      <c r="L57" s="280">
        <v>0</v>
      </c>
      <c r="M57" s="280">
        <v>0</v>
      </c>
      <c r="N57" s="280">
        <v>0</v>
      </c>
      <c r="O57" s="280">
        <v>0</v>
      </c>
      <c r="P57" s="280">
        <v>0</v>
      </c>
      <c r="Q57" s="280">
        <v>0</v>
      </c>
      <c r="R57" s="280">
        <v>0</v>
      </c>
      <c r="S57" s="280">
        <v>0</v>
      </c>
      <c r="T57" s="280">
        <v>0</v>
      </c>
      <c r="U57" s="280">
        <v>0</v>
      </c>
      <c r="V57" s="280">
        <v>0</v>
      </c>
      <c r="W57" s="280">
        <v>0</v>
      </c>
      <c r="X57" s="280">
        <v>0</v>
      </c>
      <c r="Y57" s="280">
        <v>0</v>
      </c>
      <c r="Z57" s="280">
        <v>0</v>
      </c>
      <c r="AA57" s="280">
        <v>0</v>
      </c>
      <c r="AB57" s="280">
        <v>0</v>
      </c>
      <c r="AC57" s="280">
        <v>0</v>
      </c>
      <c r="AD57" s="280">
        <v>0</v>
      </c>
      <c r="AE57" s="280">
        <v>0</v>
      </c>
      <c r="AF57" s="280">
        <v>0</v>
      </c>
      <c r="AG57" s="280">
        <v>0</v>
      </c>
      <c r="AH57" s="280">
        <v>0</v>
      </c>
      <c r="AI57" s="280">
        <v>0</v>
      </c>
      <c r="AJ57" s="280">
        <v>0</v>
      </c>
      <c r="AK57" s="280">
        <v>0</v>
      </c>
      <c r="AL57" s="280">
        <v>0</v>
      </c>
      <c r="AM57" s="280">
        <v>0</v>
      </c>
      <c r="AN57" s="280">
        <v>0</v>
      </c>
      <c r="AO57" s="280">
        <v>0</v>
      </c>
      <c r="AP57" s="280">
        <v>0</v>
      </c>
      <c r="AQ57" s="280">
        <v>0</v>
      </c>
      <c r="AR57" s="280">
        <v>0</v>
      </c>
      <c r="AS57" s="280">
        <v>0</v>
      </c>
      <c r="AT57" s="280">
        <v>0</v>
      </c>
      <c r="AU57" s="280">
        <v>0</v>
      </c>
      <c r="AV57" s="280">
        <v>0</v>
      </c>
      <c r="AW57" s="280">
        <v>0</v>
      </c>
      <c r="AX57" s="280">
        <v>0</v>
      </c>
      <c r="AY57" s="280">
        <v>0</v>
      </c>
      <c r="AZ57" s="280">
        <v>0</v>
      </c>
      <c r="BA57" s="280">
        <v>0</v>
      </c>
      <c r="BB57" s="280">
        <v>0</v>
      </c>
      <c r="BC57" s="280">
        <v>0</v>
      </c>
      <c r="BD57" s="280">
        <v>0</v>
      </c>
      <c r="BE57" s="280">
        <v>0</v>
      </c>
      <c r="BF57" s="280">
        <v>0</v>
      </c>
      <c r="BG57" s="280">
        <v>0</v>
      </c>
      <c r="BH57" s="280">
        <v>0</v>
      </c>
      <c r="BI57" s="280">
        <v>0</v>
      </c>
      <c r="BJ57" s="280">
        <v>0</v>
      </c>
      <c r="BK57" s="280">
        <v>0</v>
      </c>
      <c r="BL57" s="280">
        <v>0</v>
      </c>
      <c r="BM57" s="280">
        <v>0</v>
      </c>
      <c r="BN57" s="280">
        <v>0</v>
      </c>
      <c r="BO57" s="280">
        <v>0</v>
      </c>
      <c r="BP57" s="280">
        <v>0</v>
      </c>
      <c r="BQ57" s="280">
        <v>0</v>
      </c>
      <c r="BR57" s="280">
        <v>0</v>
      </c>
      <c r="BS57" s="280">
        <v>0</v>
      </c>
      <c r="BT57" s="280">
        <v>0</v>
      </c>
      <c r="BU57" s="280">
        <v>0</v>
      </c>
      <c r="BV57" s="280">
        <v>0</v>
      </c>
      <c r="BW57" s="280">
        <v>0</v>
      </c>
      <c r="BX57" s="280">
        <v>0</v>
      </c>
      <c r="BY57" s="280">
        <v>0</v>
      </c>
      <c r="BZ57" s="280">
        <v>0</v>
      </c>
      <c r="CA57" s="280">
        <v>0</v>
      </c>
      <c r="CB57" s="280">
        <v>0</v>
      </c>
      <c r="CC57" s="280">
        <v>0</v>
      </c>
      <c r="CD57" s="280">
        <v>0</v>
      </c>
      <c r="CE57" s="280">
        <v>0</v>
      </c>
      <c r="CF57" s="280">
        <v>0</v>
      </c>
      <c r="CG57" s="280">
        <v>0</v>
      </c>
      <c r="CH57" s="280">
        <v>0</v>
      </c>
      <c r="CI57" s="280">
        <v>0</v>
      </c>
      <c r="CJ57" s="280">
        <v>0</v>
      </c>
      <c r="CK57" s="280">
        <v>0</v>
      </c>
      <c r="CL57" s="280">
        <v>0</v>
      </c>
      <c r="CM57" s="280">
        <v>0</v>
      </c>
      <c r="CN57" s="280">
        <v>0</v>
      </c>
      <c r="CO57" s="280">
        <v>0</v>
      </c>
      <c r="CP57" s="280">
        <v>0</v>
      </c>
      <c r="CQ57" s="280">
        <v>0</v>
      </c>
      <c r="CR57" s="280">
        <v>0</v>
      </c>
      <c r="CS57" s="280">
        <v>0</v>
      </c>
      <c r="CT57" s="280">
        <v>0</v>
      </c>
      <c r="CU57" s="280">
        <v>0</v>
      </c>
      <c r="CV57" s="280">
        <v>0</v>
      </c>
      <c r="CW57" s="280">
        <v>0</v>
      </c>
      <c r="CX57" s="280">
        <v>0</v>
      </c>
      <c r="CY57" s="280">
        <v>0</v>
      </c>
      <c r="CZ57" s="280">
        <v>0</v>
      </c>
      <c r="DA57" s="280">
        <v>0</v>
      </c>
      <c r="DB57" s="280">
        <v>0</v>
      </c>
      <c r="DC57" s="280">
        <v>0</v>
      </c>
      <c r="DE57" s="71">
        <f>COUNTBLANK(H57:DC57)</f>
        <v>0</v>
      </c>
      <c r="DF57" s="71">
        <f t="shared" si="17"/>
        <v>0</v>
      </c>
      <c r="DG57" s="261">
        <f t="shared" ref="DG57:DG66" si="34">IF(ISNUMBER(E57),E57*100,0)</f>
        <v>21</v>
      </c>
      <c r="DH57" s="261">
        <v>0</v>
      </c>
    </row>
    <row r="58" spans="1:112" s="261" customFormat="1" ht="14.4">
      <c r="A58" s="210">
        <v>46</v>
      </c>
      <c r="B58" s="262" t="str">
        <f>$B$56&amp;"2."</f>
        <v>E.2.2.</v>
      </c>
      <c r="C58" s="274" t="s">
        <v>42</v>
      </c>
      <c r="D58" s="12"/>
      <c r="E58" s="332">
        <v>0.21</v>
      </c>
      <c r="F58" s="292">
        <f>H58+NPV(FD,I58:INDEX(I58:DC58,PAL))</f>
        <v>0</v>
      </c>
      <c r="G58" s="279">
        <f>SUMIF($H$5:$DC$5,"&lt;="&amp;PAL,$H58:$DC58)</f>
        <v>0</v>
      </c>
      <c r="H58" s="280">
        <v>0</v>
      </c>
      <c r="I58" s="280">
        <v>0</v>
      </c>
      <c r="J58" s="280">
        <v>0</v>
      </c>
      <c r="K58" s="280">
        <v>0</v>
      </c>
      <c r="L58" s="280">
        <v>0</v>
      </c>
      <c r="M58" s="280">
        <v>0</v>
      </c>
      <c r="N58" s="280">
        <v>0</v>
      </c>
      <c r="O58" s="280">
        <v>0</v>
      </c>
      <c r="P58" s="280">
        <v>0</v>
      </c>
      <c r="Q58" s="280">
        <v>0</v>
      </c>
      <c r="R58" s="280">
        <v>0</v>
      </c>
      <c r="S58" s="280">
        <v>0</v>
      </c>
      <c r="T58" s="280">
        <v>0</v>
      </c>
      <c r="U58" s="280">
        <v>0</v>
      </c>
      <c r="V58" s="280">
        <v>0</v>
      </c>
      <c r="W58" s="280">
        <v>0</v>
      </c>
      <c r="X58" s="280">
        <v>0</v>
      </c>
      <c r="Y58" s="280">
        <v>0</v>
      </c>
      <c r="Z58" s="280">
        <v>0</v>
      </c>
      <c r="AA58" s="280">
        <v>0</v>
      </c>
      <c r="AB58" s="280">
        <v>0</v>
      </c>
      <c r="AC58" s="280">
        <v>0</v>
      </c>
      <c r="AD58" s="280">
        <v>0</v>
      </c>
      <c r="AE58" s="280">
        <v>0</v>
      </c>
      <c r="AF58" s="280">
        <v>0</v>
      </c>
      <c r="AG58" s="280">
        <v>0</v>
      </c>
      <c r="AH58" s="280">
        <v>0</v>
      </c>
      <c r="AI58" s="280">
        <v>0</v>
      </c>
      <c r="AJ58" s="280">
        <v>0</v>
      </c>
      <c r="AK58" s="280">
        <v>0</v>
      </c>
      <c r="AL58" s="280">
        <v>0</v>
      </c>
      <c r="AM58" s="280">
        <v>0</v>
      </c>
      <c r="AN58" s="280">
        <v>0</v>
      </c>
      <c r="AO58" s="280">
        <v>0</v>
      </c>
      <c r="AP58" s="280">
        <v>0</v>
      </c>
      <c r="AQ58" s="280">
        <v>0</v>
      </c>
      <c r="AR58" s="280">
        <v>0</v>
      </c>
      <c r="AS58" s="280">
        <v>0</v>
      </c>
      <c r="AT58" s="280">
        <v>0</v>
      </c>
      <c r="AU58" s="280">
        <v>0</v>
      </c>
      <c r="AV58" s="280">
        <v>0</v>
      </c>
      <c r="AW58" s="280">
        <v>0</v>
      </c>
      <c r="AX58" s="280">
        <v>0</v>
      </c>
      <c r="AY58" s="280">
        <v>0</v>
      </c>
      <c r="AZ58" s="280">
        <v>0</v>
      </c>
      <c r="BA58" s="280">
        <v>0</v>
      </c>
      <c r="BB58" s="280">
        <v>0</v>
      </c>
      <c r="BC58" s="280">
        <v>0</v>
      </c>
      <c r="BD58" s="280">
        <v>0</v>
      </c>
      <c r="BE58" s="280">
        <v>0</v>
      </c>
      <c r="BF58" s="280">
        <v>0</v>
      </c>
      <c r="BG58" s="280">
        <v>0</v>
      </c>
      <c r="BH58" s="280">
        <v>0</v>
      </c>
      <c r="BI58" s="280">
        <v>0</v>
      </c>
      <c r="BJ58" s="280">
        <v>0</v>
      </c>
      <c r="BK58" s="280">
        <v>0</v>
      </c>
      <c r="BL58" s="280">
        <v>0</v>
      </c>
      <c r="BM58" s="280">
        <v>0</v>
      </c>
      <c r="BN58" s="280">
        <v>0</v>
      </c>
      <c r="BO58" s="280">
        <v>0</v>
      </c>
      <c r="BP58" s="280">
        <v>0</v>
      </c>
      <c r="BQ58" s="280">
        <v>0</v>
      </c>
      <c r="BR58" s="280">
        <v>0</v>
      </c>
      <c r="BS58" s="280">
        <v>0</v>
      </c>
      <c r="BT58" s="280">
        <v>0</v>
      </c>
      <c r="BU58" s="280">
        <v>0</v>
      </c>
      <c r="BV58" s="280">
        <v>0</v>
      </c>
      <c r="BW58" s="280">
        <v>0</v>
      </c>
      <c r="BX58" s="280">
        <v>0</v>
      </c>
      <c r="BY58" s="280">
        <v>0</v>
      </c>
      <c r="BZ58" s="280">
        <v>0</v>
      </c>
      <c r="CA58" s="280">
        <v>0</v>
      </c>
      <c r="CB58" s="280">
        <v>0</v>
      </c>
      <c r="CC58" s="280">
        <v>0</v>
      </c>
      <c r="CD58" s="280">
        <v>0</v>
      </c>
      <c r="CE58" s="280">
        <v>0</v>
      </c>
      <c r="CF58" s="280">
        <v>0</v>
      </c>
      <c r="CG58" s="280">
        <v>0</v>
      </c>
      <c r="CH58" s="280">
        <v>0</v>
      </c>
      <c r="CI58" s="280">
        <v>0</v>
      </c>
      <c r="CJ58" s="280">
        <v>0</v>
      </c>
      <c r="CK58" s="280">
        <v>0</v>
      </c>
      <c r="CL58" s="280">
        <v>0</v>
      </c>
      <c r="CM58" s="280">
        <v>0</v>
      </c>
      <c r="CN58" s="280">
        <v>0</v>
      </c>
      <c r="CO58" s="280">
        <v>0</v>
      </c>
      <c r="CP58" s="280">
        <v>0</v>
      </c>
      <c r="CQ58" s="280">
        <v>0</v>
      </c>
      <c r="CR58" s="280">
        <v>0</v>
      </c>
      <c r="CS58" s="280">
        <v>0</v>
      </c>
      <c r="CT58" s="280">
        <v>0</v>
      </c>
      <c r="CU58" s="280">
        <v>0</v>
      </c>
      <c r="CV58" s="280">
        <v>0</v>
      </c>
      <c r="CW58" s="280">
        <v>0</v>
      </c>
      <c r="CX58" s="280">
        <v>0</v>
      </c>
      <c r="CY58" s="280">
        <v>0</v>
      </c>
      <c r="CZ58" s="280">
        <v>0</v>
      </c>
      <c r="DA58" s="280">
        <v>0</v>
      </c>
      <c r="DB58" s="280">
        <v>0</v>
      </c>
      <c r="DC58" s="280">
        <v>0</v>
      </c>
      <c r="DE58" s="71">
        <f t="shared" ref="DE58:DE66" si="35">COUNTBLANK(H58:DC58)</f>
        <v>0</v>
      </c>
      <c r="DF58" s="71">
        <f t="shared" si="17"/>
        <v>0</v>
      </c>
      <c r="DG58" s="261">
        <f t="shared" si="34"/>
        <v>21</v>
      </c>
      <c r="DH58" s="261">
        <v>0</v>
      </c>
    </row>
    <row r="59" spans="1:112" s="261" customFormat="1" ht="14.4">
      <c r="A59" s="210">
        <v>47</v>
      </c>
      <c r="B59" s="262" t="str">
        <f>$B$56&amp;"3."</f>
        <v>E.2.3.</v>
      </c>
      <c r="C59" s="274" t="s">
        <v>42</v>
      </c>
      <c r="D59" s="12"/>
      <c r="E59" s="332">
        <v>0.21</v>
      </c>
      <c r="F59" s="292">
        <f>H59+NPV(FD,I59:INDEX(I59:DC59,PAL))</f>
        <v>0</v>
      </c>
      <c r="G59" s="279">
        <f>SUMIF($H$5:$DC$5,"&lt;="&amp;PAL,$H59:$DC59)</f>
        <v>0</v>
      </c>
      <c r="H59" s="280">
        <v>0</v>
      </c>
      <c r="I59" s="280">
        <v>0</v>
      </c>
      <c r="J59" s="280">
        <v>0</v>
      </c>
      <c r="K59" s="280">
        <v>0</v>
      </c>
      <c r="L59" s="280">
        <v>0</v>
      </c>
      <c r="M59" s="280">
        <v>0</v>
      </c>
      <c r="N59" s="280">
        <v>0</v>
      </c>
      <c r="O59" s="280">
        <v>0</v>
      </c>
      <c r="P59" s="280">
        <v>0</v>
      </c>
      <c r="Q59" s="280">
        <v>0</v>
      </c>
      <c r="R59" s="280">
        <v>0</v>
      </c>
      <c r="S59" s="280">
        <v>0</v>
      </c>
      <c r="T59" s="280">
        <v>0</v>
      </c>
      <c r="U59" s="280">
        <v>0</v>
      </c>
      <c r="V59" s="280">
        <v>0</v>
      </c>
      <c r="W59" s="280">
        <v>0</v>
      </c>
      <c r="X59" s="280">
        <v>0</v>
      </c>
      <c r="Y59" s="280">
        <v>0</v>
      </c>
      <c r="Z59" s="280">
        <v>0</v>
      </c>
      <c r="AA59" s="280">
        <v>0</v>
      </c>
      <c r="AB59" s="280">
        <v>0</v>
      </c>
      <c r="AC59" s="280">
        <v>0</v>
      </c>
      <c r="AD59" s="280">
        <v>0</v>
      </c>
      <c r="AE59" s="280">
        <v>0</v>
      </c>
      <c r="AF59" s="280">
        <v>0</v>
      </c>
      <c r="AG59" s="280">
        <v>0</v>
      </c>
      <c r="AH59" s="280">
        <v>0</v>
      </c>
      <c r="AI59" s="280">
        <v>0</v>
      </c>
      <c r="AJ59" s="280">
        <v>0</v>
      </c>
      <c r="AK59" s="280">
        <v>0</v>
      </c>
      <c r="AL59" s="280">
        <v>0</v>
      </c>
      <c r="AM59" s="280">
        <v>0</v>
      </c>
      <c r="AN59" s="280">
        <v>0</v>
      </c>
      <c r="AO59" s="280">
        <v>0</v>
      </c>
      <c r="AP59" s="280">
        <v>0</v>
      </c>
      <c r="AQ59" s="280">
        <v>0</v>
      </c>
      <c r="AR59" s="280">
        <v>0</v>
      </c>
      <c r="AS59" s="280">
        <v>0</v>
      </c>
      <c r="AT59" s="280">
        <v>0</v>
      </c>
      <c r="AU59" s="280">
        <v>0</v>
      </c>
      <c r="AV59" s="280">
        <v>0</v>
      </c>
      <c r="AW59" s="280">
        <v>0</v>
      </c>
      <c r="AX59" s="280">
        <v>0</v>
      </c>
      <c r="AY59" s="280">
        <v>0</v>
      </c>
      <c r="AZ59" s="280">
        <v>0</v>
      </c>
      <c r="BA59" s="280">
        <v>0</v>
      </c>
      <c r="BB59" s="280">
        <v>0</v>
      </c>
      <c r="BC59" s="280">
        <v>0</v>
      </c>
      <c r="BD59" s="280">
        <v>0</v>
      </c>
      <c r="BE59" s="280">
        <v>0</v>
      </c>
      <c r="BF59" s="280">
        <v>0</v>
      </c>
      <c r="BG59" s="280">
        <v>0</v>
      </c>
      <c r="BH59" s="280">
        <v>0</v>
      </c>
      <c r="BI59" s="280">
        <v>0</v>
      </c>
      <c r="BJ59" s="280">
        <v>0</v>
      </c>
      <c r="BK59" s="280">
        <v>0</v>
      </c>
      <c r="BL59" s="280">
        <v>0</v>
      </c>
      <c r="BM59" s="280">
        <v>0</v>
      </c>
      <c r="BN59" s="280">
        <v>0</v>
      </c>
      <c r="BO59" s="280">
        <v>0</v>
      </c>
      <c r="BP59" s="280">
        <v>0</v>
      </c>
      <c r="BQ59" s="280">
        <v>0</v>
      </c>
      <c r="BR59" s="280">
        <v>0</v>
      </c>
      <c r="BS59" s="280">
        <v>0</v>
      </c>
      <c r="BT59" s="280">
        <v>0</v>
      </c>
      <c r="BU59" s="280">
        <v>0</v>
      </c>
      <c r="BV59" s="280">
        <v>0</v>
      </c>
      <c r="BW59" s="280">
        <v>0</v>
      </c>
      <c r="BX59" s="280">
        <v>0</v>
      </c>
      <c r="BY59" s="280">
        <v>0</v>
      </c>
      <c r="BZ59" s="280">
        <v>0</v>
      </c>
      <c r="CA59" s="280">
        <v>0</v>
      </c>
      <c r="CB59" s="280">
        <v>0</v>
      </c>
      <c r="CC59" s="280">
        <v>0</v>
      </c>
      <c r="CD59" s="280">
        <v>0</v>
      </c>
      <c r="CE59" s="280">
        <v>0</v>
      </c>
      <c r="CF59" s="280">
        <v>0</v>
      </c>
      <c r="CG59" s="280">
        <v>0</v>
      </c>
      <c r="CH59" s="280">
        <v>0</v>
      </c>
      <c r="CI59" s="280">
        <v>0</v>
      </c>
      <c r="CJ59" s="280">
        <v>0</v>
      </c>
      <c r="CK59" s="280">
        <v>0</v>
      </c>
      <c r="CL59" s="280">
        <v>0</v>
      </c>
      <c r="CM59" s="280">
        <v>0</v>
      </c>
      <c r="CN59" s="280">
        <v>0</v>
      </c>
      <c r="CO59" s="280">
        <v>0</v>
      </c>
      <c r="CP59" s="280">
        <v>0</v>
      </c>
      <c r="CQ59" s="280">
        <v>0</v>
      </c>
      <c r="CR59" s="280">
        <v>0</v>
      </c>
      <c r="CS59" s="280">
        <v>0</v>
      </c>
      <c r="CT59" s="280">
        <v>0</v>
      </c>
      <c r="CU59" s="280">
        <v>0</v>
      </c>
      <c r="CV59" s="280">
        <v>0</v>
      </c>
      <c r="CW59" s="280">
        <v>0</v>
      </c>
      <c r="CX59" s="280">
        <v>0</v>
      </c>
      <c r="CY59" s="280">
        <v>0</v>
      </c>
      <c r="CZ59" s="280">
        <v>0</v>
      </c>
      <c r="DA59" s="280">
        <v>0</v>
      </c>
      <c r="DB59" s="280">
        <v>0</v>
      </c>
      <c r="DC59" s="280">
        <v>0</v>
      </c>
      <c r="DE59" s="71">
        <f t="shared" si="35"/>
        <v>0</v>
      </c>
      <c r="DF59" s="71">
        <f t="shared" si="17"/>
        <v>0</v>
      </c>
      <c r="DG59" s="261">
        <f t="shared" si="34"/>
        <v>21</v>
      </c>
      <c r="DH59" s="261">
        <v>0</v>
      </c>
    </row>
    <row r="60" spans="1:112" s="261" customFormat="1" ht="14.4">
      <c r="A60" s="210">
        <v>48</v>
      </c>
      <c r="B60" s="262" t="str">
        <f>$B$56&amp;"4."</f>
        <v>E.2.4.</v>
      </c>
      <c r="C60" s="274" t="s">
        <v>42</v>
      </c>
      <c r="D60" s="12"/>
      <c r="E60" s="332">
        <v>0.21</v>
      </c>
      <c r="F60" s="292">
        <f>H60+NPV(FD,I60:INDEX(I60:DC60,PAL))</f>
        <v>0</v>
      </c>
      <c r="G60" s="279">
        <f>SUMIF($H$5:$DC$5,"&lt;="&amp;PAL,$H60:$DC60)</f>
        <v>0</v>
      </c>
      <c r="H60" s="280">
        <v>0</v>
      </c>
      <c r="I60" s="280">
        <v>0</v>
      </c>
      <c r="J60" s="280">
        <v>0</v>
      </c>
      <c r="K60" s="280">
        <v>0</v>
      </c>
      <c r="L60" s="280">
        <v>0</v>
      </c>
      <c r="M60" s="280">
        <v>0</v>
      </c>
      <c r="N60" s="280">
        <v>0</v>
      </c>
      <c r="O60" s="280">
        <v>0</v>
      </c>
      <c r="P60" s="280">
        <v>0</v>
      </c>
      <c r="Q60" s="280">
        <v>0</v>
      </c>
      <c r="R60" s="280">
        <v>0</v>
      </c>
      <c r="S60" s="280">
        <v>0</v>
      </c>
      <c r="T60" s="280">
        <v>0</v>
      </c>
      <c r="U60" s="280">
        <v>0</v>
      </c>
      <c r="V60" s="280">
        <v>0</v>
      </c>
      <c r="W60" s="280">
        <v>0</v>
      </c>
      <c r="X60" s="280">
        <v>0</v>
      </c>
      <c r="Y60" s="280">
        <v>0</v>
      </c>
      <c r="Z60" s="280">
        <v>0</v>
      </c>
      <c r="AA60" s="280">
        <v>0</v>
      </c>
      <c r="AB60" s="280">
        <v>0</v>
      </c>
      <c r="AC60" s="280">
        <v>0</v>
      </c>
      <c r="AD60" s="280">
        <v>0</v>
      </c>
      <c r="AE60" s="280">
        <v>0</v>
      </c>
      <c r="AF60" s="280">
        <v>0</v>
      </c>
      <c r="AG60" s="280">
        <v>0</v>
      </c>
      <c r="AH60" s="280">
        <v>0</v>
      </c>
      <c r="AI60" s="280">
        <v>0</v>
      </c>
      <c r="AJ60" s="280">
        <v>0</v>
      </c>
      <c r="AK60" s="280">
        <v>0</v>
      </c>
      <c r="AL60" s="280">
        <v>0</v>
      </c>
      <c r="AM60" s="280">
        <v>0</v>
      </c>
      <c r="AN60" s="280">
        <v>0</v>
      </c>
      <c r="AO60" s="280">
        <v>0</v>
      </c>
      <c r="AP60" s="280">
        <v>0</v>
      </c>
      <c r="AQ60" s="280">
        <v>0</v>
      </c>
      <c r="AR60" s="280">
        <v>0</v>
      </c>
      <c r="AS60" s="280">
        <v>0</v>
      </c>
      <c r="AT60" s="280">
        <v>0</v>
      </c>
      <c r="AU60" s="280">
        <v>0</v>
      </c>
      <c r="AV60" s="280">
        <v>0</v>
      </c>
      <c r="AW60" s="280">
        <v>0</v>
      </c>
      <c r="AX60" s="280">
        <v>0</v>
      </c>
      <c r="AY60" s="280">
        <v>0</v>
      </c>
      <c r="AZ60" s="280">
        <v>0</v>
      </c>
      <c r="BA60" s="280">
        <v>0</v>
      </c>
      <c r="BB60" s="280">
        <v>0</v>
      </c>
      <c r="BC60" s="280">
        <v>0</v>
      </c>
      <c r="BD60" s="280">
        <v>0</v>
      </c>
      <c r="BE60" s="280">
        <v>0</v>
      </c>
      <c r="BF60" s="280">
        <v>0</v>
      </c>
      <c r="BG60" s="280">
        <v>0</v>
      </c>
      <c r="BH60" s="280">
        <v>0</v>
      </c>
      <c r="BI60" s="280">
        <v>0</v>
      </c>
      <c r="BJ60" s="280">
        <v>0</v>
      </c>
      <c r="BK60" s="280">
        <v>0</v>
      </c>
      <c r="BL60" s="280">
        <v>0</v>
      </c>
      <c r="BM60" s="280">
        <v>0</v>
      </c>
      <c r="BN60" s="280">
        <v>0</v>
      </c>
      <c r="BO60" s="280">
        <v>0</v>
      </c>
      <c r="BP60" s="280">
        <v>0</v>
      </c>
      <c r="BQ60" s="280">
        <v>0</v>
      </c>
      <c r="BR60" s="280">
        <v>0</v>
      </c>
      <c r="BS60" s="280">
        <v>0</v>
      </c>
      <c r="BT60" s="280">
        <v>0</v>
      </c>
      <c r="BU60" s="280">
        <v>0</v>
      </c>
      <c r="BV60" s="280">
        <v>0</v>
      </c>
      <c r="BW60" s="280">
        <v>0</v>
      </c>
      <c r="BX60" s="280">
        <v>0</v>
      </c>
      <c r="BY60" s="280">
        <v>0</v>
      </c>
      <c r="BZ60" s="280">
        <v>0</v>
      </c>
      <c r="CA60" s="280">
        <v>0</v>
      </c>
      <c r="CB60" s="280">
        <v>0</v>
      </c>
      <c r="CC60" s="280">
        <v>0</v>
      </c>
      <c r="CD60" s="280">
        <v>0</v>
      </c>
      <c r="CE60" s="280">
        <v>0</v>
      </c>
      <c r="CF60" s="280">
        <v>0</v>
      </c>
      <c r="CG60" s="280">
        <v>0</v>
      </c>
      <c r="CH60" s="280">
        <v>0</v>
      </c>
      <c r="CI60" s="280">
        <v>0</v>
      </c>
      <c r="CJ60" s="280">
        <v>0</v>
      </c>
      <c r="CK60" s="280">
        <v>0</v>
      </c>
      <c r="CL60" s="280">
        <v>0</v>
      </c>
      <c r="CM60" s="280">
        <v>0</v>
      </c>
      <c r="CN60" s="280">
        <v>0</v>
      </c>
      <c r="CO60" s="280">
        <v>0</v>
      </c>
      <c r="CP60" s="280">
        <v>0</v>
      </c>
      <c r="CQ60" s="280">
        <v>0</v>
      </c>
      <c r="CR60" s="280">
        <v>0</v>
      </c>
      <c r="CS60" s="280">
        <v>0</v>
      </c>
      <c r="CT60" s="280">
        <v>0</v>
      </c>
      <c r="CU60" s="280">
        <v>0</v>
      </c>
      <c r="CV60" s="280">
        <v>0</v>
      </c>
      <c r="CW60" s="280">
        <v>0</v>
      </c>
      <c r="CX60" s="280">
        <v>0</v>
      </c>
      <c r="CY60" s="280">
        <v>0</v>
      </c>
      <c r="CZ60" s="280">
        <v>0</v>
      </c>
      <c r="DA60" s="280">
        <v>0</v>
      </c>
      <c r="DB60" s="280">
        <v>0</v>
      </c>
      <c r="DC60" s="280">
        <v>0</v>
      </c>
      <c r="DE60" s="71">
        <f t="shared" si="35"/>
        <v>0</v>
      </c>
      <c r="DF60" s="71">
        <f t="shared" si="17"/>
        <v>0</v>
      </c>
      <c r="DG60" s="261">
        <f t="shared" si="34"/>
        <v>21</v>
      </c>
      <c r="DH60" s="261">
        <v>0</v>
      </c>
    </row>
    <row r="61" spans="1:112" s="261" customFormat="1" ht="14.4">
      <c r="A61" s="210">
        <v>49</v>
      </c>
      <c r="B61" s="262" t="str">
        <f>$B$56&amp;"5."</f>
        <v>E.2.5.</v>
      </c>
      <c r="C61" s="274" t="s">
        <v>42</v>
      </c>
      <c r="D61" s="12"/>
      <c r="E61" s="332">
        <v>0.21</v>
      </c>
      <c r="F61" s="292">
        <f>H61+NPV(FD,I61:INDEX(I61:DC61,PAL))</f>
        <v>0</v>
      </c>
      <c r="G61" s="279">
        <f>SUMIF($H$5:$DC$5,"&lt;="&amp;PAL,$H61:$DC61)</f>
        <v>0</v>
      </c>
      <c r="H61" s="280">
        <v>0</v>
      </c>
      <c r="I61" s="280">
        <v>0</v>
      </c>
      <c r="J61" s="280">
        <v>0</v>
      </c>
      <c r="K61" s="280">
        <v>0</v>
      </c>
      <c r="L61" s="280">
        <v>0</v>
      </c>
      <c r="M61" s="280">
        <v>0</v>
      </c>
      <c r="N61" s="280">
        <v>0</v>
      </c>
      <c r="O61" s="280">
        <v>0</v>
      </c>
      <c r="P61" s="280">
        <v>0</v>
      </c>
      <c r="Q61" s="280">
        <v>0</v>
      </c>
      <c r="R61" s="280">
        <v>0</v>
      </c>
      <c r="S61" s="280">
        <v>0</v>
      </c>
      <c r="T61" s="280">
        <v>0</v>
      </c>
      <c r="U61" s="280">
        <v>0</v>
      </c>
      <c r="V61" s="280">
        <v>0</v>
      </c>
      <c r="W61" s="280">
        <v>0</v>
      </c>
      <c r="X61" s="280">
        <v>0</v>
      </c>
      <c r="Y61" s="280">
        <v>0</v>
      </c>
      <c r="Z61" s="280">
        <v>0</v>
      </c>
      <c r="AA61" s="280">
        <v>0</v>
      </c>
      <c r="AB61" s="280">
        <v>0</v>
      </c>
      <c r="AC61" s="280">
        <v>0</v>
      </c>
      <c r="AD61" s="280">
        <v>0</v>
      </c>
      <c r="AE61" s="280">
        <v>0</v>
      </c>
      <c r="AF61" s="280">
        <v>0</v>
      </c>
      <c r="AG61" s="280">
        <v>0</v>
      </c>
      <c r="AH61" s="280">
        <v>0</v>
      </c>
      <c r="AI61" s="280">
        <v>0</v>
      </c>
      <c r="AJ61" s="280">
        <v>0</v>
      </c>
      <c r="AK61" s="280">
        <v>0</v>
      </c>
      <c r="AL61" s="280">
        <v>0</v>
      </c>
      <c r="AM61" s="280">
        <v>0</v>
      </c>
      <c r="AN61" s="280">
        <v>0</v>
      </c>
      <c r="AO61" s="280">
        <v>0</v>
      </c>
      <c r="AP61" s="280">
        <v>0</v>
      </c>
      <c r="AQ61" s="280">
        <v>0</v>
      </c>
      <c r="AR61" s="280">
        <v>0</v>
      </c>
      <c r="AS61" s="280">
        <v>0</v>
      </c>
      <c r="AT61" s="280">
        <v>0</v>
      </c>
      <c r="AU61" s="280">
        <v>0</v>
      </c>
      <c r="AV61" s="280">
        <v>0</v>
      </c>
      <c r="AW61" s="280">
        <v>0</v>
      </c>
      <c r="AX61" s="280">
        <v>0</v>
      </c>
      <c r="AY61" s="280">
        <v>0</v>
      </c>
      <c r="AZ61" s="280">
        <v>0</v>
      </c>
      <c r="BA61" s="280">
        <v>0</v>
      </c>
      <c r="BB61" s="280">
        <v>0</v>
      </c>
      <c r="BC61" s="280">
        <v>0</v>
      </c>
      <c r="BD61" s="280">
        <v>0</v>
      </c>
      <c r="BE61" s="280">
        <v>0</v>
      </c>
      <c r="BF61" s="280">
        <v>0</v>
      </c>
      <c r="BG61" s="280">
        <v>0</v>
      </c>
      <c r="BH61" s="280">
        <v>0</v>
      </c>
      <c r="BI61" s="280">
        <v>0</v>
      </c>
      <c r="BJ61" s="280">
        <v>0</v>
      </c>
      <c r="BK61" s="280">
        <v>0</v>
      </c>
      <c r="BL61" s="280">
        <v>0</v>
      </c>
      <c r="BM61" s="280">
        <v>0</v>
      </c>
      <c r="BN61" s="280">
        <v>0</v>
      </c>
      <c r="BO61" s="280">
        <v>0</v>
      </c>
      <c r="BP61" s="280">
        <v>0</v>
      </c>
      <c r="BQ61" s="280">
        <v>0</v>
      </c>
      <c r="BR61" s="280">
        <v>0</v>
      </c>
      <c r="BS61" s="280">
        <v>0</v>
      </c>
      <c r="BT61" s="280">
        <v>0</v>
      </c>
      <c r="BU61" s="280">
        <v>0</v>
      </c>
      <c r="BV61" s="280">
        <v>0</v>
      </c>
      <c r="BW61" s="280">
        <v>0</v>
      </c>
      <c r="BX61" s="280">
        <v>0</v>
      </c>
      <c r="BY61" s="280">
        <v>0</v>
      </c>
      <c r="BZ61" s="280">
        <v>0</v>
      </c>
      <c r="CA61" s="280">
        <v>0</v>
      </c>
      <c r="CB61" s="280">
        <v>0</v>
      </c>
      <c r="CC61" s="280">
        <v>0</v>
      </c>
      <c r="CD61" s="280">
        <v>0</v>
      </c>
      <c r="CE61" s="280">
        <v>0</v>
      </c>
      <c r="CF61" s="280">
        <v>0</v>
      </c>
      <c r="CG61" s="280">
        <v>0</v>
      </c>
      <c r="CH61" s="280">
        <v>0</v>
      </c>
      <c r="CI61" s="280">
        <v>0</v>
      </c>
      <c r="CJ61" s="280">
        <v>0</v>
      </c>
      <c r="CK61" s="280">
        <v>0</v>
      </c>
      <c r="CL61" s="280">
        <v>0</v>
      </c>
      <c r="CM61" s="280">
        <v>0</v>
      </c>
      <c r="CN61" s="280">
        <v>0</v>
      </c>
      <c r="CO61" s="280">
        <v>0</v>
      </c>
      <c r="CP61" s="280">
        <v>0</v>
      </c>
      <c r="CQ61" s="280">
        <v>0</v>
      </c>
      <c r="CR61" s="280">
        <v>0</v>
      </c>
      <c r="CS61" s="280">
        <v>0</v>
      </c>
      <c r="CT61" s="280">
        <v>0</v>
      </c>
      <c r="CU61" s="280">
        <v>0</v>
      </c>
      <c r="CV61" s="280">
        <v>0</v>
      </c>
      <c r="CW61" s="280">
        <v>0</v>
      </c>
      <c r="CX61" s="280">
        <v>0</v>
      </c>
      <c r="CY61" s="280">
        <v>0</v>
      </c>
      <c r="CZ61" s="280">
        <v>0</v>
      </c>
      <c r="DA61" s="280">
        <v>0</v>
      </c>
      <c r="DB61" s="280">
        <v>0</v>
      </c>
      <c r="DC61" s="280">
        <v>0</v>
      </c>
      <c r="DE61" s="71">
        <f t="shared" si="35"/>
        <v>0</v>
      </c>
      <c r="DF61" s="71">
        <f t="shared" si="17"/>
        <v>0</v>
      </c>
      <c r="DG61" s="261">
        <f t="shared" si="34"/>
        <v>21</v>
      </c>
      <c r="DH61" s="261">
        <v>0</v>
      </c>
    </row>
    <row r="62" spans="1:112" s="261" customFormat="1" ht="14.4">
      <c r="A62" s="210">
        <v>50</v>
      </c>
      <c r="B62" s="262" t="str">
        <f>$B$56&amp;"6."</f>
        <v>E.2.6.</v>
      </c>
      <c r="C62" s="274" t="s">
        <v>42</v>
      </c>
      <c r="D62" s="12"/>
      <c r="E62" s="332">
        <v>0.21</v>
      </c>
      <c r="F62" s="292">
        <f>H62+NPV(FD,I62:INDEX(I62:DC62,PAL))</f>
        <v>0</v>
      </c>
      <c r="G62" s="279">
        <f>SUMIF($H$5:$DC$5,"&lt;="&amp;PAL,$H62:$DC62)</f>
        <v>0</v>
      </c>
      <c r="H62" s="280">
        <v>0</v>
      </c>
      <c r="I62" s="280">
        <v>0</v>
      </c>
      <c r="J62" s="280">
        <v>0</v>
      </c>
      <c r="K62" s="280">
        <v>0</v>
      </c>
      <c r="L62" s="280">
        <v>0</v>
      </c>
      <c r="M62" s="280">
        <v>0</v>
      </c>
      <c r="N62" s="280">
        <v>0</v>
      </c>
      <c r="O62" s="280">
        <v>0</v>
      </c>
      <c r="P62" s="280">
        <v>0</v>
      </c>
      <c r="Q62" s="280">
        <v>0</v>
      </c>
      <c r="R62" s="280">
        <v>0</v>
      </c>
      <c r="S62" s="280">
        <v>0</v>
      </c>
      <c r="T62" s="280">
        <v>0</v>
      </c>
      <c r="U62" s="280">
        <v>0</v>
      </c>
      <c r="V62" s="280">
        <v>0</v>
      </c>
      <c r="W62" s="280">
        <v>0</v>
      </c>
      <c r="X62" s="280">
        <v>0</v>
      </c>
      <c r="Y62" s="280">
        <v>0</v>
      </c>
      <c r="Z62" s="280">
        <v>0</v>
      </c>
      <c r="AA62" s="280">
        <v>0</v>
      </c>
      <c r="AB62" s="280">
        <v>0</v>
      </c>
      <c r="AC62" s="280">
        <v>0</v>
      </c>
      <c r="AD62" s="280">
        <v>0</v>
      </c>
      <c r="AE62" s="280">
        <v>0</v>
      </c>
      <c r="AF62" s="280">
        <v>0</v>
      </c>
      <c r="AG62" s="280">
        <v>0</v>
      </c>
      <c r="AH62" s="280">
        <v>0</v>
      </c>
      <c r="AI62" s="280">
        <v>0</v>
      </c>
      <c r="AJ62" s="280">
        <v>0</v>
      </c>
      <c r="AK62" s="280">
        <v>0</v>
      </c>
      <c r="AL62" s="280">
        <v>0</v>
      </c>
      <c r="AM62" s="280">
        <v>0</v>
      </c>
      <c r="AN62" s="280">
        <v>0</v>
      </c>
      <c r="AO62" s="280">
        <v>0</v>
      </c>
      <c r="AP62" s="280">
        <v>0</v>
      </c>
      <c r="AQ62" s="280">
        <v>0</v>
      </c>
      <c r="AR62" s="280">
        <v>0</v>
      </c>
      <c r="AS62" s="280">
        <v>0</v>
      </c>
      <c r="AT62" s="280">
        <v>0</v>
      </c>
      <c r="AU62" s="280">
        <v>0</v>
      </c>
      <c r="AV62" s="280">
        <v>0</v>
      </c>
      <c r="AW62" s="280">
        <v>0</v>
      </c>
      <c r="AX62" s="280">
        <v>0</v>
      </c>
      <c r="AY62" s="280">
        <v>0</v>
      </c>
      <c r="AZ62" s="280">
        <v>0</v>
      </c>
      <c r="BA62" s="280">
        <v>0</v>
      </c>
      <c r="BB62" s="280">
        <v>0</v>
      </c>
      <c r="BC62" s="280">
        <v>0</v>
      </c>
      <c r="BD62" s="280">
        <v>0</v>
      </c>
      <c r="BE62" s="280">
        <v>0</v>
      </c>
      <c r="BF62" s="280">
        <v>0</v>
      </c>
      <c r="BG62" s="280">
        <v>0</v>
      </c>
      <c r="BH62" s="280">
        <v>0</v>
      </c>
      <c r="BI62" s="280">
        <v>0</v>
      </c>
      <c r="BJ62" s="280">
        <v>0</v>
      </c>
      <c r="BK62" s="280">
        <v>0</v>
      </c>
      <c r="BL62" s="280">
        <v>0</v>
      </c>
      <c r="BM62" s="280">
        <v>0</v>
      </c>
      <c r="BN62" s="280">
        <v>0</v>
      </c>
      <c r="BO62" s="280">
        <v>0</v>
      </c>
      <c r="BP62" s="280">
        <v>0</v>
      </c>
      <c r="BQ62" s="280">
        <v>0</v>
      </c>
      <c r="BR62" s="280">
        <v>0</v>
      </c>
      <c r="BS62" s="280">
        <v>0</v>
      </c>
      <c r="BT62" s="280">
        <v>0</v>
      </c>
      <c r="BU62" s="280">
        <v>0</v>
      </c>
      <c r="BV62" s="280">
        <v>0</v>
      </c>
      <c r="BW62" s="280">
        <v>0</v>
      </c>
      <c r="BX62" s="280">
        <v>0</v>
      </c>
      <c r="BY62" s="280">
        <v>0</v>
      </c>
      <c r="BZ62" s="280">
        <v>0</v>
      </c>
      <c r="CA62" s="280">
        <v>0</v>
      </c>
      <c r="CB62" s="280">
        <v>0</v>
      </c>
      <c r="CC62" s="280">
        <v>0</v>
      </c>
      <c r="CD62" s="280">
        <v>0</v>
      </c>
      <c r="CE62" s="280">
        <v>0</v>
      </c>
      <c r="CF62" s="280">
        <v>0</v>
      </c>
      <c r="CG62" s="280">
        <v>0</v>
      </c>
      <c r="CH62" s="280">
        <v>0</v>
      </c>
      <c r="CI62" s="280">
        <v>0</v>
      </c>
      <c r="CJ62" s="280">
        <v>0</v>
      </c>
      <c r="CK62" s="280">
        <v>0</v>
      </c>
      <c r="CL62" s="280">
        <v>0</v>
      </c>
      <c r="CM62" s="280">
        <v>0</v>
      </c>
      <c r="CN62" s="280">
        <v>0</v>
      </c>
      <c r="CO62" s="280">
        <v>0</v>
      </c>
      <c r="CP62" s="280">
        <v>0</v>
      </c>
      <c r="CQ62" s="280">
        <v>0</v>
      </c>
      <c r="CR62" s="280">
        <v>0</v>
      </c>
      <c r="CS62" s="280">
        <v>0</v>
      </c>
      <c r="CT62" s="280">
        <v>0</v>
      </c>
      <c r="CU62" s="280">
        <v>0</v>
      </c>
      <c r="CV62" s="280">
        <v>0</v>
      </c>
      <c r="CW62" s="280">
        <v>0</v>
      </c>
      <c r="CX62" s="280">
        <v>0</v>
      </c>
      <c r="CY62" s="280">
        <v>0</v>
      </c>
      <c r="CZ62" s="280">
        <v>0</v>
      </c>
      <c r="DA62" s="280">
        <v>0</v>
      </c>
      <c r="DB62" s="280">
        <v>0</v>
      </c>
      <c r="DC62" s="280">
        <v>0</v>
      </c>
      <c r="DE62" s="71">
        <f t="shared" si="35"/>
        <v>0</v>
      </c>
      <c r="DF62" s="71">
        <f t="shared" si="17"/>
        <v>0</v>
      </c>
      <c r="DG62" s="261">
        <f t="shared" si="34"/>
        <v>21</v>
      </c>
      <c r="DH62" s="261">
        <v>0</v>
      </c>
    </row>
    <row r="63" spans="1:112" s="261" customFormat="1" ht="14.4">
      <c r="A63" s="210">
        <v>51</v>
      </c>
      <c r="B63" s="262" t="str">
        <f>$B$56&amp;"7."</f>
        <v>E.2.7.</v>
      </c>
      <c r="C63" s="274" t="s">
        <v>42</v>
      </c>
      <c r="D63" s="12"/>
      <c r="E63" s="332">
        <v>0.21</v>
      </c>
      <c r="F63" s="292">
        <f>H63+NPV(FD,I63:INDEX(I63:DC63,PAL))</f>
        <v>0</v>
      </c>
      <c r="G63" s="279">
        <f>SUMIF($H$5:$DC$5,"&lt;="&amp;PAL,$H63:$DC63)</f>
        <v>0</v>
      </c>
      <c r="H63" s="280">
        <v>0</v>
      </c>
      <c r="I63" s="280">
        <v>0</v>
      </c>
      <c r="J63" s="280">
        <v>0</v>
      </c>
      <c r="K63" s="280">
        <v>0</v>
      </c>
      <c r="L63" s="280">
        <v>0</v>
      </c>
      <c r="M63" s="280">
        <v>0</v>
      </c>
      <c r="N63" s="280">
        <v>0</v>
      </c>
      <c r="O63" s="280">
        <v>0</v>
      </c>
      <c r="P63" s="280">
        <v>0</v>
      </c>
      <c r="Q63" s="280">
        <v>0</v>
      </c>
      <c r="R63" s="280">
        <v>0</v>
      </c>
      <c r="S63" s="280">
        <v>0</v>
      </c>
      <c r="T63" s="280">
        <v>0</v>
      </c>
      <c r="U63" s="280">
        <v>0</v>
      </c>
      <c r="V63" s="280">
        <v>0</v>
      </c>
      <c r="W63" s="280">
        <v>0</v>
      </c>
      <c r="X63" s="280">
        <v>0</v>
      </c>
      <c r="Y63" s="280">
        <v>0</v>
      </c>
      <c r="Z63" s="280">
        <v>0</v>
      </c>
      <c r="AA63" s="280">
        <v>0</v>
      </c>
      <c r="AB63" s="280">
        <v>0</v>
      </c>
      <c r="AC63" s="280">
        <v>0</v>
      </c>
      <c r="AD63" s="280">
        <v>0</v>
      </c>
      <c r="AE63" s="280">
        <v>0</v>
      </c>
      <c r="AF63" s="280">
        <v>0</v>
      </c>
      <c r="AG63" s="280">
        <v>0</v>
      </c>
      <c r="AH63" s="280">
        <v>0</v>
      </c>
      <c r="AI63" s="280">
        <v>0</v>
      </c>
      <c r="AJ63" s="280">
        <v>0</v>
      </c>
      <c r="AK63" s="280">
        <v>0</v>
      </c>
      <c r="AL63" s="280">
        <v>0</v>
      </c>
      <c r="AM63" s="280">
        <v>0</v>
      </c>
      <c r="AN63" s="280">
        <v>0</v>
      </c>
      <c r="AO63" s="280">
        <v>0</v>
      </c>
      <c r="AP63" s="280">
        <v>0</v>
      </c>
      <c r="AQ63" s="280">
        <v>0</v>
      </c>
      <c r="AR63" s="280">
        <v>0</v>
      </c>
      <c r="AS63" s="280">
        <v>0</v>
      </c>
      <c r="AT63" s="280">
        <v>0</v>
      </c>
      <c r="AU63" s="280">
        <v>0</v>
      </c>
      <c r="AV63" s="280">
        <v>0</v>
      </c>
      <c r="AW63" s="280">
        <v>0</v>
      </c>
      <c r="AX63" s="280">
        <v>0</v>
      </c>
      <c r="AY63" s="280">
        <v>0</v>
      </c>
      <c r="AZ63" s="280">
        <v>0</v>
      </c>
      <c r="BA63" s="280">
        <v>0</v>
      </c>
      <c r="BB63" s="280">
        <v>0</v>
      </c>
      <c r="BC63" s="280">
        <v>0</v>
      </c>
      <c r="BD63" s="280">
        <v>0</v>
      </c>
      <c r="BE63" s="280">
        <v>0</v>
      </c>
      <c r="BF63" s="280">
        <v>0</v>
      </c>
      <c r="BG63" s="280">
        <v>0</v>
      </c>
      <c r="BH63" s="280">
        <v>0</v>
      </c>
      <c r="BI63" s="280">
        <v>0</v>
      </c>
      <c r="BJ63" s="280">
        <v>0</v>
      </c>
      <c r="BK63" s="280">
        <v>0</v>
      </c>
      <c r="BL63" s="280">
        <v>0</v>
      </c>
      <c r="BM63" s="280">
        <v>0</v>
      </c>
      <c r="BN63" s="280">
        <v>0</v>
      </c>
      <c r="BO63" s="280">
        <v>0</v>
      </c>
      <c r="BP63" s="280">
        <v>0</v>
      </c>
      <c r="BQ63" s="280">
        <v>0</v>
      </c>
      <c r="BR63" s="280">
        <v>0</v>
      </c>
      <c r="BS63" s="280">
        <v>0</v>
      </c>
      <c r="BT63" s="280">
        <v>0</v>
      </c>
      <c r="BU63" s="280">
        <v>0</v>
      </c>
      <c r="BV63" s="280">
        <v>0</v>
      </c>
      <c r="BW63" s="280">
        <v>0</v>
      </c>
      <c r="BX63" s="280">
        <v>0</v>
      </c>
      <c r="BY63" s="280">
        <v>0</v>
      </c>
      <c r="BZ63" s="280">
        <v>0</v>
      </c>
      <c r="CA63" s="280">
        <v>0</v>
      </c>
      <c r="CB63" s="280">
        <v>0</v>
      </c>
      <c r="CC63" s="280">
        <v>0</v>
      </c>
      <c r="CD63" s="280">
        <v>0</v>
      </c>
      <c r="CE63" s="280">
        <v>0</v>
      </c>
      <c r="CF63" s="280">
        <v>0</v>
      </c>
      <c r="CG63" s="280">
        <v>0</v>
      </c>
      <c r="CH63" s="280">
        <v>0</v>
      </c>
      <c r="CI63" s="280">
        <v>0</v>
      </c>
      <c r="CJ63" s="280">
        <v>0</v>
      </c>
      <c r="CK63" s="280">
        <v>0</v>
      </c>
      <c r="CL63" s="280">
        <v>0</v>
      </c>
      <c r="CM63" s="280">
        <v>0</v>
      </c>
      <c r="CN63" s="280">
        <v>0</v>
      </c>
      <c r="CO63" s="280">
        <v>0</v>
      </c>
      <c r="CP63" s="280">
        <v>0</v>
      </c>
      <c r="CQ63" s="280">
        <v>0</v>
      </c>
      <c r="CR63" s="280">
        <v>0</v>
      </c>
      <c r="CS63" s="280">
        <v>0</v>
      </c>
      <c r="CT63" s="280">
        <v>0</v>
      </c>
      <c r="CU63" s="280">
        <v>0</v>
      </c>
      <c r="CV63" s="280">
        <v>0</v>
      </c>
      <c r="CW63" s="280">
        <v>0</v>
      </c>
      <c r="CX63" s="280">
        <v>0</v>
      </c>
      <c r="CY63" s="280">
        <v>0</v>
      </c>
      <c r="CZ63" s="280">
        <v>0</v>
      </c>
      <c r="DA63" s="280">
        <v>0</v>
      </c>
      <c r="DB63" s="280">
        <v>0</v>
      </c>
      <c r="DC63" s="280">
        <v>0</v>
      </c>
      <c r="DE63" s="71">
        <f t="shared" si="35"/>
        <v>0</v>
      </c>
      <c r="DF63" s="71">
        <f t="shared" si="17"/>
        <v>0</v>
      </c>
      <c r="DG63" s="261">
        <f t="shared" si="34"/>
        <v>21</v>
      </c>
      <c r="DH63" s="261">
        <v>0</v>
      </c>
    </row>
    <row r="64" spans="1:112" s="261" customFormat="1" ht="14.4">
      <c r="A64" s="210">
        <v>52</v>
      </c>
      <c r="B64" s="262" t="str">
        <f>$B$56&amp;"8."</f>
        <v>E.2.8.</v>
      </c>
      <c r="C64" s="274" t="s">
        <v>42</v>
      </c>
      <c r="D64" s="12"/>
      <c r="E64" s="332">
        <v>0.21</v>
      </c>
      <c r="F64" s="292">
        <f>H64+NPV(FD,I64:INDEX(I64:DC64,PAL))</f>
        <v>0</v>
      </c>
      <c r="G64" s="279">
        <f>SUMIF($H$5:$DC$5,"&lt;="&amp;PAL,$H64:$DC64)</f>
        <v>0</v>
      </c>
      <c r="H64" s="280">
        <v>0</v>
      </c>
      <c r="I64" s="280">
        <v>0</v>
      </c>
      <c r="J64" s="280">
        <v>0</v>
      </c>
      <c r="K64" s="280">
        <v>0</v>
      </c>
      <c r="L64" s="280">
        <v>0</v>
      </c>
      <c r="M64" s="280">
        <v>0</v>
      </c>
      <c r="N64" s="280">
        <v>0</v>
      </c>
      <c r="O64" s="280">
        <v>0</v>
      </c>
      <c r="P64" s="280">
        <v>0</v>
      </c>
      <c r="Q64" s="280">
        <v>0</v>
      </c>
      <c r="R64" s="280">
        <v>0</v>
      </c>
      <c r="S64" s="280">
        <v>0</v>
      </c>
      <c r="T64" s="280">
        <v>0</v>
      </c>
      <c r="U64" s="280">
        <v>0</v>
      </c>
      <c r="V64" s="280">
        <v>0</v>
      </c>
      <c r="W64" s="280">
        <v>0</v>
      </c>
      <c r="X64" s="280">
        <v>0</v>
      </c>
      <c r="Y64" s="280">
        <v>0</v>
      </c>
      <c r="Z64" s="280">
        <v>0</v>
      </c>
      <c r="AA64" s="280">
        <v>0</v>
      </c>
      <c r="AB64" s="280">
        <v>0</v>
      </c>
      <c r="AC64" s="280">
        <v>0</v>
      </c>
      <c r="AD64" s="280">
        <v>0</v>
      </c>
      <c r="AE64" s="280">
        <v>0</v>
      </c>
      <c r="AF64" s="280">
        <v>0</v>
      </c>
      <c r="AG64" s="280">
        <v>0</v>
      </c>
      <c r="AH64" s="280">
        <v>0</v>
      </c>
      <c r="AI64" s="280">
        <v>0</v>
      </c>
      <c r="AJ64" s="280">
        <v>0</v>
      </c>
      <c r="AK64" s="280">
        <v>0</v>
      </c>
      <c r="AL64" s="280">
        <v>0</v>
      </c>
      <c r="AM64" s="280">
        <v>0</v>
      </c>
      <c r="AN64" s="280">
        <v>0</v>
      </c>
      <c r="AO64" s="280">
        <v>0</v>
      </c>
      <c r="AP64" s="280">
        <v>0</v>
      </c>
      <c r="AQ64" s="280">
        <v>0</v>
      </c>
      <c r="AR64" s="280">
        <v>0</v>
      </c>
      <c r="AS64" s="280">
        <v>0</v>
      </c>
      <c r="AT64" s="280">
        <v>0</v>
      </c>
      <c r="AU64" s="280">
        <v>0</v>
      </c>
      <c r="AV64" s="280">
        <v>0</v>
      </c>
      <c r="AW64" s="280">
        <v>0</v>
      </c>
      <c r="AX64" s="280">
        <v>0</v>
      </c>
      <c r="AY64" s="280">
        <v>0</v>
      </c>
      <c r="AZ64" s="280">
        <v>0</v>
      </c>
      <c r="BA64" s="280">
        <v>0</v>
      </c>
      <c r="BB64" s="280">
        <v>0</v>
      </c>
      <c r="BC64" s="280">
        <v>0</v>
      </c>
      <c r="BD64" s="280">
        <v>0</v>
      </c>
      <c r="BE64" s="280">
        <v>0</v>
      </c>
      <c r="BF64" s="280">
        <v>0</v>
      </c>
      <c r="BG64" s="280">
        <v>0</v>
      </c>
      <c r="BH64" s="280">
        <v>0</v>
      </c>
      <c r="BI64" s="280">
        <v>0</v>
      </c>
      <c r="BJ64" s="280">
        <v>0</v>
      </c>
      <c r="BK64" s="280">
        <v>0</v>
      </c>
      <c r="BL64" s="280">
        <v>0</v>
      </c>
      <c r="BM64" s="280">
        <v>0</v>
      </c>
      <c r="BN64" s="280">
        <v>0</v>
      </c>
      <c r="BO64" s="280">
        <v>0</v>
      </c>
      <c r="BP64" s="280">
        <v>0</v>
      </c>
      <c r="BQ64" s="280">
        <v>0</v>
      </c>
      <c r="BR64" s="280">
        <v>0</v>
      </c>
      <c r="BS64" s="280">
        <v>0</v>
      </c>
      <c r="BT64" s="280">
        <v>0</v>
      </c>
      <c r="BU64" s="280">
        <v>0</v>
      </c>
      <c r="BV64" s="280">
        <v>0</v>
      </c>
      <c r="BW64" s="280">
        <v>0</v>
      </c>
      <c r="BX64" s="280">
        <v>0</v>
      </c>
      <c r="BY64" s="280">
        <v>0</v>
      </c>
      <c r="BZ64" s="280">
        <v>0</v>
      </c>
      <c r="CA64" s="280">
        <v>0</v>
      </c>
      <c r="CB64" s="280">
        <v>0</v>
      </c>
      <c r="CC64" s="280">
        <v>0</v>
      </c>
      <c r="CD64" s="280">
        <v>0</v>
      </c>
      <c r="CE64" s="280">
        <v>0</v>
      </c>
      <c r="CF64" s="280">
        <v>0</v>
      </c>
      <c r="CG64" s="280">
        <v>0</v>
      </c>
      <c r="CH64" s="280">
        <v>0</v>
      </c>
      <c r="CI64" s="280">
        <v>0</v>
      </c>
      <c r="CJ64" s="280">
        <v>0</v>
      </c>
      <c r="CK64" s="280">
        <v>0</v>
      </c>
      <c r="CL64" s="280">
        <v>0</v>
      </c>
      <c r="CM64" s="280">
        <v>0</v>
      </c>
      <c r="CN64" s="280">
        <v>0</v>
      </c>
      <c r="CO64" s="280">
        <v>0</v>
      </c>
      <c r="CP64" s="280">
        <v>0</v>
      </c>
      <c r="CQ64" s="280">
        <v>0</v>
      </c>
      <c r="CR64" s="280">
        <v>0</v>
      </c>
      <c r="CS64" s="280">
        <v>0</v>
      </c>
      <c r="CT64" s="280">
        <v>0</v>
      </c>
      <c r="CU64" s="280">
        <v>0</v>
      </c>
      <c r="CV64" s="280">
        <v>0</v>
      </c>
      <c r="CW64" s="280">
        <v>0</v>
      </c>
      <c r="CX64" s="280">
        <v>0</v>
      </c>
      <c r="CY64" s="280">
        <v>0</v>
      </c>
      <c r="CZ64" s="280">
        <v>0</v>
      </c>
      <c r="DA64" s="280">
        <v>0</v>
      </c>
      <c r="DB64" s="280">
        <v>0</v>
      </c>
      <c r="DC64" s="280">
        <v>0</v>
      </c>
      <c r="DE64" s="71">
        <f t="shared" si="35"/>
        <v>0</v>
      </c>
      <c r="DF64" s="71">
        <f t="shared" si="17"/>
        <v>0</v>
      </c>
      <c r="DG64" s="261">
        <f t="shared" si="34"/>
        <v>21</v>
      </c>
      <c r="DH64" s="261">
        <v>0</v>
      </c>
    </row>
    <row r="65" spans="1:112" s="261" customFormat="1" ht="14.4">
      <c r="A65" s="210">
        <v>53</v>
      </c>
      <c r="B65" s="262" t="str">
        <f>$B$56&amp;"9."</f>
        <v>E.2.9.</v>
      </c>
      <c r="C65" s="267" t="s">
        <v>155</v>
      </c>
      <c r="D65" s="262"/>
      <c r="E65" s="332">
        <v>0.21</v>
      </c>
      <c r="F65" s="292">
        <f>H65+NPV(FD,I65:INDEX(I65:DC65,PAL))</f>
        <v>0</v>
      </c>
      <c r="G65" s="279">
        <f>SUMIF($H$5:$DC$5,"&lt;="&amp;PAL,$H65:$DC65)</f>
        <v>0</v>
      </c>
      <c r="H65" s="276">
        <v>0</v>
      </c>
      <c r="I65" s="276">
        <v>0</v>
      </c>
      <c r="J65" s="276">
        <v>0</v>
      </c>
      <c r="K65" s="276">
        <v>0</v>
      </c>
      <c r="L65" s="276">
        <v>0</v>
      </c>
      <c r="M65" s="276">
        <v>0</v>
      </c>
      <c r="N65" s="276">
        <v>0</v>
      </c>
      <c r="O65" s="276">
        <v>0</v>
      </c>
      <c r="P65" s="276">
        <v>0</v>
      </c>
      <c r="Q65" s="276">
        <v>0</v>
      </c>
      <c r="R65" s="276">
        <v>0</v>
      </c>
      <c r="S65" s="277">
        <v>0</v>
      </c>
      <c r="T65" s="277">
        <v>0</v>
      </c>
      <c r="U65" s="277">
        <v>0</v>
      </c>
      <c r="V65" s="277">
        <v>0</v>
      </c>
      <c r="W65" s="277">
        <v>0</v>
      </c>
      <c r="X65" s="277">
        <v>0</v>
      </c>
      <c r="Y65" s="277">
        <v>0</v>
      </c>
      <c r="Z65" s="277">
        <v>0</v>
      </c>
      <c r="AA65" s="277">
        <v>0</v>
      </c>
      <c r="AB65" s="277">
        <v>0</v>
      </c>
      <c r="AC65" s="277">
        <v>0</v>
      </c>
      <c r="AD65" s="277">
        <v>0</v>
      </c>
      <c r="AE65" s="277">
        <v>0</v>
      </c>
      <c r="AF65" s="277">
        <v>0</v>
      </c>
      <c r="AG65" s="277">
        <v>0</v>
      </c>
      <c r="AH65" s="277">
        <v>0</v>
      </c>
      <c r="AI65" s="277">
        <v>0</v>
      </c>
      <c r="AJ65" s="277">
        <v>0</v>
      </c>
      <c r="AK65" s="277">
        <v>0</v>
      </c>
      <c r="AL65" s="277">
        <v>0</v>
      </c>
      <c r="AM65" s="277">
        <v>0</v>
      </c>
      <c r="AN65" s="277">
        <v>0</v>
      </c>
      <c r="AO65" s="277">
        <v>0</v>
      </c>
      <c r="AP65" s="277">
        <v>0</v>
      </c>
      <c r="AQ65" s="277">
        <v>0</v>
      </c>
      <c r="AR65" s="277">
        <v>0</v>
      </c>
      <c r="AS65" s="277">
        <v>0</v>
      </c>
      <c r="AT65" s="277">
        <v>0</v>
      </c>
      <c r="AU65" s="277">
        <v>0</v>
      </c>
      <c r="AV65" s="277">
        <v>0</v>
      </c>
      <c r="AW65" s="277">
        <v>0</v>
      </c>
      <c r="AX65" s="277">
        <v>0</v>
      </c>
      <c r="AY65" s="277">
        <v>0</v>
      </c>
      <c r="AZ65" s="277">
        <v>0</v>
      </c>
      <c r="BA65" s="277">
        <v>0</v>
      </c>
      <c r="BB65" s="277">
        <v>0</v>
      </c>
      <c r="BC65" s="277">
        <v>0</v>
      </c>
      <c r="BD65" s="277">
        <v>0</v>
      </c>
      <c r="BE65" s="277">
        <v>0</v>
      </c>
      <c r="BF65" s="277">
        <v>0</v>
      </c>
      <c r="BG65" s="277">
        <v>0</v>
      </c>
      <c r="BH65" s="277">
        <v>0</v>
      </c>
      <c r="BI65" s="277">
        <v>0</v>
      </c>
      <c r="BJ65" s="277">
        <v>0</v>
      </c>
      <c r="BK65" s="277">
        <v>0</v>
      </c>
      <c r="BL65" s="277">
        <v>0</v>
      </c>
      <c r="BM65" s="277">
        <v>0</v>
      </c>
      <c r="BN65" s="277">
        <v>0</v>
      </c>
      <c r="BO65" s="277">
        <v>0</v>
      </c>
      <c r="BP65" s="277">
        <v>0</v>
      </c>
      <c r="BQ65" s="277">
        <v>0</v>
      </c>
      <c r="BR65" s="277">
        <v>0</v>
      </c>
      <c r="BS65" s="277">
        <v>0</v>
      </c>
      <c r="BT65" s="277">
        <v>0</v>
      </c>
      <c r="BU65" s="277">
        <v>0</v>
      </c>
      <c r="BV65" s="277">
        <v>0</v>
      </c>
      <c r="BW65" s="277">
        <v>0</v>
      </c>
      <c r="BX65" s="277">
        <v>0</v>
      </c>
      <c r="BY65" s="277">
        <v>0</v>
      </c>
      <c r="BZ65" s="277">
        <v>0</v>
      </c>
      <c r="CA65" s="277">
        <v>0</v>
      </c>
      <c r="CB65" s="277">
        <v>0</v>
      </c>
      <c r="CC65" s="277">
        <v>0</v>
      </c>
      <c r="CD65" s="277">
        <v>0</v>
      </c>
      <c r="CE65" s="277">
        <v>0</v>
      </c>
      <c r="CF65" s="277">
        <v>0</v>
      </c>
      <c r="CG65" s="277">
        <v>0</v>
      </c>
      <c r="CH65" s="277">
        <v>0</v>
      </c>
      <c r="CI65" s="277">
        <v>0</v>
      </c>
      <c r="CJ65" s="277">
        <v>0</v>
      </c>
      <c r="CK65" s="277">
        <v>0</v>
      </c>
      <c r="CL65" s="277">
        <v>0</v>
      </c>
      <c r="CM65" s="277">
        <v>0</v>
      </c>
      <c r="CN65" s="277">
        <v>0</v>
      </c>
      <c r="CO65" s="277">
        <v>0</v>
      </c>
      <c r="CP65" s="277">
        <v>0</v>
      </c>
      <c r="CQ65" s="277">
        <v>0</v>
      </c>
      <c r="CR65" s="277">
        <v>0</v>
      </c>
      <c r="CS65" s="277">
        <v>0</v>
      </c>
      <c r="CT65" s="277">
        <v>0</v>
      </c>
      <c r="CU65" s="277">
        <v>0</v>
      </c>
      <c r="CV65" s="277">
        <v>0</v>
      </c>
      <c r="CW65" s="277">
        <v>0</v>
      </c>
      <c r="CX65" s="277">
        <v>0</v>
      </c>
      <c r="CY65" s="277">
        <v>0</v>
      </c>
      <c r="CZ65" s="277">
        <v>0</v>
      </c>
      <c r="DA65" s="277">
        <v>0</v>
      </c>
      <c r="DB65" s="277">
        <v>0</v>
      </c>
      <c r="DC65" s="277">
        <v>0</v>
      </c>
      <c r="DE65" s="71">
        <f t="shared" si="35"/>
        <v>0</v>
      </c>
      <c r="DF65" s="71">
        <f t="shared" si="17"/>
        <v>0</v>
      </c>
      <c r="DG65" s="261">
        <f t="shared" si="34"/>
        <v>21</v>
      </c>
      <c r="DH65" s="261">
        <v>0</v>
      </c>
    </row>
    <row r="66" spans="1:112" s="261" customFormat="1" ht="14.4">
      <c r="A66" s="210">
        <v>54</v>
      </c>
      <c r="B66" s="262" t="str">
        <f>$B$56&amp;"L."</f>
        <v>E.2.L.</v>
      </c>
      <c r="C66" s="267" t="s">
        <v>16</v>
      </c>
      <c r="D66" s="262"/>
      <c r="E66" s="332">
        <v>0.21</v>
      </c>
      <c r="F66" s="292">
        <f>H66+NPV(FD,I66:INDEX(I66:DC66,PAL))</f>
        <v>0</v>
      </c>
      <c r="G66" s="279">
        <f>SUMIF($H$5:$DC$5,"&lt;="&amp;PAL,$H66:$DC66)</f>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7">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76">
        <v>0</v>
      </c>
      <c r="BE66" s="276">
        <v>0</v>
      </c>
      <c r="BF66" s="276">
        <v>0</v>
      </c>
      <c r="BG66" s="276">
        <v>0</v>
      </c>
      <c r="BH66" s="276">
        <v>0</v>
      </c>
      <c r="BI66" s="276">
        <v>0</v>
      </c>
      <c r="BJ66" s="276">
        <v>0</v>
      </c>
      <c r="BK66" s="276">
        <v>0</v>
      </c>
      <c r="BL66" s="276">
        <v>0</v>
      </c>
      <c r="BM66" s="276">
        <v>0</v>
      </c>
      <c r="BN66" s="276">
        <v>0</v>
      </c>
      <c r="BO66" s="276">
        <v>0</v>
      </c>
      <c r="BP66" s="276">
        <v>0</v>
      </c>
      <c r="BQ66" s="276">
        <v>0</v>
      </c>
      <c r="BR66" s="276">
        <v>0</v>
      </c>
      <c r="BS66" s="276">
        <v>0</v>
      </c>
      <c r="BT66" s="276">
        <v>0</v>
      </c>
      <c r="BU66" s="276">
        <v>0</v>
      </c>
      <c r="BV66" s="276">
        <v>0</v>
      </c>
      <c r="BW66" s="276">
        <v>0</v>
      </c>
      <c r="BX66" s="276">
        <v>0</v>
      </c>
      <c r="BY66" s="276">
        <v>0</v>
      </c>
      <c r="BZ66" s="276">
        <v>0</v>
      </c>
      <c r="CA66" s="276">
        <v>0</v>
      </c>
      <c r="CB66" s="276">
        <v>0</v>
      </c>
      <c r="CC66" s="276">
        <v>0</v>
      </c>
      <c r="CD66" s="276">
        <v>0</v>
      </c>
      <c r="CE66" s="276">
        <v>0</v>
      </c>
      <c r="CF66" s="276">
        <v>0</v>
      </c>
      <c r="CG66" s="276">
        <v>0</v>
      </c>
      <c r="CH66" s="276">
        <v>0</v>
      </c>
      <c r="CI66" s="276">
        <v>0</v>
      </c>
      <c r="CJ66" s="276">
        <v>0</v>
      </c>
      <c r="CK66" s="276">
        <v>0</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7">
        <v>0</v>
      </c>
      <c r="DE66" s="71">
        <f t="shared" si="35"/>
        <v>0</v>
      </c>
      <c r="DF66" s="71">
        <f t="shared" si="17"/>
        <v>0</v>
      </c>
      <c r="DG66" s="261">
        <f t="shared" si="34"/>
        <v>21</v>
      </c>
      <c r="DH66" s="261">
        <f>DG66/(100+DG66)</f>
        <v>0.17355371900826447</v>
      </c>
    </row>
    <row r="67" spans="1:112" s="261" customFormat="1" ht="14.4">
      <c r="A67" s="210">
        <v>55</v>
      </c>
      <c r="B67" s="262" t="s">
        <v>37</v>
      </c>
      <c r="C67" s="268" t="s">
        <v>208</v>
      </c>
      <c r="D67" s="8"/>
      <c r="E67" s="331"/>
      <c r="F67" s="17">
        <f>SUM(F68:F75)+F76</f>
        <v>0</v>
      </c>
      <c r="G67" s="279">
        <f>SUMIF($H$5:$DC$5,"&lt;="&amp;PAL,$H67:$DC67)</f>
        <v>0</v>
      </c>
      <c r="H67" s="17">
        <f>SUM(H68:H75)+H76</f>
        <v>0</v>
      </c>
      <c r="I67" s="17">
        <f t="shared" ref="I67:BT67" si="36">SUM(I68:I75)+I76</f>
        <v>0</v>
      </c>
      <c r="J67" s="17">
        <f t="shared" si="36"/>
        <v>0</v>
      </c>
      <c r="K67" s="17">
        <f t="shared" si="36"/>
        <v>0</v>
      </c>
      <c r="L67" s="17">
        <f t="shared" si="36"/>
        <v>0</v>
      </c>
      <c r="M67" s="17">
        <f t="shared" si="36"/>
        <v>0</v>
      </c>
      <c r="N67" s="17">
        <f t="shared" si="36"/>
        <v>0</v>
      </c>
      <c r="O67" s="17">
        <f t="shared" si="36"/>
        <v>0</v>
      </c>
      <c r="P67" s="17">
        <f t="shared" si="36"/>
        <v>0</v>
      </c>
      <c r="Q67" s="17">
        <f t="shared" si="36"/>
        <v>0</v>
      </c>
      <c r="R67" s="17">
        <f t="shared" si="36"/>
        <v>0</v>
      </c>
      <c r="S67" s="17">
        <f t="shared" si="36"/>
        <v>0</v>
      </c>
      <c r="T67" s="17">
        <f t="shared" si="36"/>
        <v>0</v>
      </c>
      <c r="U67" s="17">
        <f t="shared" si="36"/>
        <v>0</v>
      </c>
      <c r="V67" s="17">
        <f t="shared" si="36"/>
        <v>0</v>
      </c>
      <c r="W67" s="17">
        <f t="shared" si="36"/>
        <v>0</v>
      </c>
      <c r="X67" s="17">
        <f t="shared" si="36"/>
        <v>0</v>
      </c>
      <c r="Y67" s="17">
        <f t="shared" si="36"/>
        <v>0</v>
      </c>
      <c r="Z67" s="17">
        <f t="shared" si="36"/>
        <v>0</v>
      </c>
      <c r="AA67" s="17">
        <f t="shared" si="36"/>
        <v>0</v>
      </c>
      <c r="AB67" s="17">
        <f t="shared" si="36"/>
        <v>0</v>
      </c>
      <c r="AC67" s="17">
        <f t="shared" si="36"/>
        <v>0</v>
      </c>
      <c r="AD67" s="17">
        <f t="shared" si="36"/>
        <v>0</v>
      </c>
      <c r="AE67" s="17">
        <f t="shared" si="36"/>
        <v>0</v>
      </c>
      <c r="AF67" s="17">
        <f t="shared" si="36"/>
        <v>0</v>
      </c>
      <c r="AG67" s="17">
        <f t="shared" si="36"/>
        <v>0</v>
      </c>
      <c r="AH67" s="17">
        <f t="shared" si="36"/>
        <v>0</v>
      </c>
      <c r="AI67" s="17">
        <f t="shared" si="36"/>
        <v>0</v>
      </c>
      <c r="AJ67" s="17">
        <f t="shared" si="36"/>
        <v>0</v>
      </c>
      <c r="AK67" s="17">
        <f t="shared" si="36"/>
        <v>0</v>
      </c>
      <c r="AL67" s="17">
        <f t="shared" si="36"/>
        <v>0</v>
      </c>
      <c r="AM67" s="17">
        <f t="shared" si="36"/>
        <v>0</v>
      </c>
      <c r="AN67" s="17">
        <f t="shared" si="36"/>
        <v>0</v>
      </c>
      <c r="AO67" s="17">
        <f t="shared" si="36"/>
        <v>0</v>
      </c>
      <c r="AP67" s="17">
        <f t="shared" si="36"/>
        <v>0</v>
      </c>
      <c r="AQ67" s="17">
        <f t="shared" si="36"/>
        <v>0</v>
      </c>
      <c r="AR67" s="17">
        <f t="shared" si="36"/>
        <v>0</v>
      </c>
      <c r="AS67" s="17">
        <f t="shared" si="36"/>
        <v>0</v>
      </c>
      <c r="AT67" s="17">
        <f t="shared" si="36"/>
        <v>0</v>
      </c>
      <c r="AU67" s="17">
        <f t="shared" si="36"/>
        <v>0</v>
      </c>
      <c r="AV67" s="17">
        <f t="shared" si="36"/>
        <v>0</v>
      </c>
      <c r="AW67" s="17">
        <f t="shared" si="36"/>
        <v>0</v>
      </c>
      <c r="AX67" s="17">
        <f t="shared" si="36"/>
        <v>0</v>
      </c>
      <c r="AY67" s="17">
        <f t="shared" si="36"/>
        <v>0</v>
      </c>
      <c r="AZ67" s="17">
        <f t="shared" si="36"/>
        <v>0</v>
      </c>
      <c r="BA67" s="17">
        <f t="shared" si="36"/>
        <v>0</v>
      </c>
      <c r="BB67" s="17">
        <f t="shared" si="36"/>
        <v>0</v>
      </c>
      <c r="BC67" s="17">
        <f t="shared" si="36"/>
        <v>0</v>
      </c>
      <c r="BD67" s="17">
        <f t="shared" si="36"/>
        <v>0</v>
      </c>
      <c r="BE67" s="17">
        <f t="shared" si="36"/>
        <v>0</v>
      </c>
      <c r="BF67" s="17">
        <f t="shared" si="36"/>
        <v>0</v>
      </c>
      <c r="BG67" s="17">
        <f t="shared" si="36"/>
        <v>0</v>
      </c>
      <c r="BH67" s="17">
        <f t="shared" si="36"/>
        <v>0</v>
      </c>
      <c r="BI67" s="17">
        <f t="shared" si="36"/>
        <v>0</v>
      </c>
      <c r="BJ67" s="17">
        <f t="shared" si="36"/>
        <v>0</v>
      </c>
      <c r="BK67" s="17">
        <f t="shared" si="36"/>
        <v>0</v>
      </c>
      <c r="BL67" s="17">
        <f t="shared" si="36"/>
        <v>0</v>
      </c>
      <c r="BM67" s="17">
        <f t="shared" si="36"/>
        <v>0</v>
      </c>
      <c r="BN67" s="17">
        <f t="shared" si="36"/>
        <v>0</v>
      </c>
      <c r="BO67" s="17">
        <f t="shared" si="36"/>
        <v>0</v>
      </c>
      <c r="BP67" s="17">
        <f t="shared" si="36"/>
        <v>0</v>
      </c>
      <c r="BQ67" s="17">
        <f t="shared" si="36"/>
        <v>0</v>
      </c>
      <c r="BR67" s="17">
        <f t="shared" si="36"/>
        <v>0</v>
      </c>
      <c r="BS67" s="17">
        <f t="shared" si="36"/>
        <v>0</v>
      </c>
      <c r="BT67" s="17">
        <f t="shared" si="36"/>
        <v>0</v>
      </c>
      <c r="BU67" s="17">
        <f t="shared" ref="BU67:DC67" si="37">SUM(BU68:BU75)+BU76</f>
        <v>0</v>
      </c>
      <c r="BV67" s="17">
        <f t="shared" si="37"/>
        <v>0</v>
      </c>
      <c r="BW67" s="17">
        <f t="shared" si="37"/>
        <v>0</v>
      </c>
      <c r="BX67" s="17">
        <f t="shared" si="37"/>
        <v>0</v>
      </c>
      <c r="BY67" s="17">
        <f t="shared" si="37"/>
        <v>0</v>
      </c>
      <c r="BZ67" s="17">
        <f t="shared" si="37"/>
        <v>0</v>
      </c>
      <c r="CA67" s="17">
        <f t="shared" si="37"/>
        <v>0</v>
      </c>
      <c r="CB67" s="17">
        <f t="shared" si="37"/>
        <v>0</v>
      </c>
      <c r="CC67" s="17">
        <f t="shared" si="37"/>
        <v>0</v>
      </c>
      <c r="CD67" s="17">
        <f t="shared" si="37"/>
        <v>0</v>
      </c>
      <c r="CE67" s="17">
        <f t="shared" si="37"/>
        <v>0</v>
      </c>
      <c r="CF67" s="17">
        <f t="shared" si="37"/>
        <v>0</v>
      </c>
      <c r="CG67" s="17">
        <f t="shared" si="37"/>
        <v>0</v>
      </c>
      <c r="CH67" s="17">
        <f t="shared" si="37"/>
        <v>0</v>
      </c>
      <c r="CI67" s="17">
        <f t="shared" si="37"/>
        <v>0</v>
      </c>
      <c r="CJ67" s="17">
        <f t="shared" si="37"/>
        <v>0</v>
      </c>
      <c r="CK67" s="17">
        <f t="shared" si="37"/>
        <v>0</v>
      </c>
      <c r="CL67" s="17">
        <f t="shared" si="37"/>
        <v>0</v>
      </c>
      <c r="CM67" s="17">
        <f t="shared" si="37"/>
        <v>0</v>
      </c>
      <c r="CN67" s="17">
        <f t="shared" si="37"/>
        <v>0</v>
      </c>
      <c r="CO67" s="17">
        <f t="shared" si="37"/>
        <v>0</v>
      </c>
      <c r="CP67" s="17">
        <f t="shared" si="37"/>
        <v>0</v>
      </c>
      <c r="CQ67" s="17">
        <f t="shared" si="37"/>
        <v>0</v>
      </c>
      <c r="CR67" s="17">
        <f t="shared" si="37"/>
        <v>0</v>
      </c>
      <c r="CS67" s="17">
        <f t="shared" si="37"/>
        <v>0</v>
      </c>
      <c r="CT67" s="17">
        <f t="shared" si="37"/>
        <v>0</v>
      </c>
      <c r="CU67" s="17">
        <f t="shared" si="37"/>
        <v>0</v>
      </c>
      <c r="CV67" s="17">
        <f t="shared" si="37"/>
        <v>0</v>
      </c>
      <c r="CW67" s="17">
        <f t="shared" si="37"/>
        <v>0</v>
      </c>
      <c r="CX67" s="17">
        <f t="shared" si="37"/>
        <v>0</v>
      </c>
      <c r="CY67" s="17">
        <f t="shared" si="37"/>
        <v>0</v>
      </c>
      <c r="CZ67" s="17">
        <f t="shared" si="37"/>
        <v>0</v>
      </c>
      <c r="DA67" s="17">
        <f t="shared" si="37"/>
        <v>0</v>
      </c>
      <c r="DB67" s="17">
        <f t="shared" si="37"/>
        <v>0</v>
      </c>
      <c r="DC67" s="17">
        <f t="shared" si="37"/>
        <v>0</v>
      </c>
      <c r="DE67" s="71"/>
      <c r="DF67" s="71">
        <f t="shared" si="17"/>
        <v>0</v>
      </c>
    </row>
    <row r="68" spans="1:112" s="261" customFormat="1" ht="14.4">
      <c r="A68" s="210">
        <v>56</v>
      </c>
      <c r="B68" s="262" t="str">
        <f>$B$67&amp;"1."</f>
        <v>E.3.1.</v>
      </c>
      <c r="C68" s="274" t="s">
        <v>42</v>
      </c>
      <c r="D68" s="12"/>
      <c r="E68" s="332">
        <v>0.21</v>
      </c>
      <c r="F68" s="292">
        <f>H68+NPV(FD,I68:INDEX(I68:DC68,PAL))</f>
        <v>0</v>
      </c>
      <c r="G68" s="279">
        <f>SUMIF($H$5:$DC$5,"&lt;="&amp;PAL,$H68:$DC68)</f>
        <v>0</v>
      </c>
      <c r="H68" s="280">
        <v>0</v>
      </c>
      <c r="I68" s="280">
        <v>0</v>
      </c>
      <c r="J68" s="280">
        <v>0</v>
      </c>
      <c r="K68" s="280">
        <v>0</v>
      </c>
      <c r="L68" s="280">
        <v>0</v>
      </c>
      <c r="M68" s="280">
        <v>0</v>
      </c>
      <c r="N68" s="280">
        <v>0</v>
      </c>
      <c r="O68" s="280">
        <v>0</v>
      </c>
      <c r="P68" s="280">
        <v>0</v>
      </c>
      <c r="Q68" s="280">
        <v>0</v>
      </c>
      <c r="R68" s="280">
        <v>0</v>
      </c>
      <c r="S68" s="280">
        <v>0</v>
      </c>
      <c r="T68" s="280">
        <v>0</v>
      </c>
      <c r="U68" s="280">
        <v>0</v>
      </c>
      <c r="V68" s="280">
        <v>0</v>
      </c>
      <c r="W68" s="280">
        <v>0</v>
      </c>
      <c r="X68" s="280">
        <v>0</v>
      </c>
      <c r="Y68" s="280">
        <v>0</v>
      </c>
      <c r="Z68" s="280">
        <v>0</v>
      </c>
      <c r="AA68" s="280">
        <v>0</v>
      </c>
      <c r="AB68" s="280">
        <v>0</v>
      </c>
      <c r="AC68" s="280">
        <v>0</v>
      </c>
      <c r="AD68" s="280">
        <v>0</v>
      </c>
      <c r="AE68" s="280">
        <v>0</v>
      </c>
      <c r="AF68" s="280">
        <v>0</v>
      </c>
      <c r="AG68" s="280">
        <v>0</v>
      </c>
      <c r="AH68" s="280">
        <v>0</v>
      </c>
      <c r="AI68" s="280">
        <v>0</v>
      </c>
      <c r="AJ68" s="280">
        <v>0</v>
      </c>
      <c r="AK68" s="280">
        <v>0</v>
      </c>
      <c r="AL68" s="280">
        <v>0</v>
      </c>
      <c r="AM68" s="280">
        <v>0</v>
      </c>
      <c r="AN68" s="280">
        <v>0</v>
      </c>
      <c r="AO68" s="280">
        <v>0</v>
      </c>
      <c r="AP68" s="280">
        <v>0</v>
      </c>
      <c r="AQ68" s="280">
        <v>0</v>
      </c>
      <c r="AR68" s="280">
        <v>0</v>
      </c>
      <c r="AS68" s="280">
        <v>0</v>
      </c>
      <c r="AT68" s="280">
        <v>0</v>
      </c>
      <c r="AU68" s="280">
        <v>0</v>
      </c>
      <c r="AV68" s="280">
        <v>0</v>
      </c>
      <c r="AW68" s="280">
        <v>0</v>
      </c>
      <c r="AX68" s="280">
        <v>0</v>
      </c>
      <c r="AY68" s="280">
        <v>0</v>
      </c>
      <c r="AZ68" s="280">
        <v>0</v>
      </c>
      <c r="BA68" s="280">
        <v>0</v>
      </c>
      <c r="BB68" s="280">
        <v>0</v>
      </c>
      <c r="BC68" s="280">
        <v>0</v>
      </c>
      <c r="BD68" s="280">
        <v>0</v>
      </c>
      <c r="BE68" s="280">
        <v>0</v>
      </c>
      <c r="BF68" s="280">
        <v>0</v>
      </c>
      <c r="BG68" s="280">
        <v>0</v>
      </c>
      <c r="BH68" s="280">
        <v>0</v>
      </c>
      <c r="BI68" s="280">
        <v>0</v>
      </c>
      <c r="BJ68" s="280">
        <v>0</v>
      </c>
      <c r="BK68" s="280">
        <v>0</v>
      </c>
      <c r="BL68" s="280">
        <v>0</v>
      </c>
      <c r="BM68" s="280">
        <v>0</v>
      </c>
      <c r="BN68" s="280">
        <v>0</v>
      </c>
      <c r="BO68" s="280">
        <v>0</v>
      </c>
      <c r="BP68" s="280">
        <v>0</v>
      </c>
      <c r="BQ68" s="280">
        <v>0</v>
      </c>
      <c r="BR68" s="280">
        <v>0</v>
      </c>
      <c r="BS68" s="280">
        <v>0</v>
      </c>
      <c r="BT68" s="280">
        <v>0</v>
      </c>
      <c r="BU68" s="280">
        <v>0</v>
      </c>
      <c r="BV68" s="280">
        <v>0</v>
      </c>
      <c r="BW68" s="280">
        <v>0</v>
      </c>
      <c r="BX68" s="280">
        <v>0</v>
      </c>
      <c r="BY68" s="280">
        <v>0</v>
      </c>
      <c r="BZ68" s="280">
        <v>0</v>
      </c>
      <c r="CA68" s="280">
        <v>0</v>
      </c>
      <c r="CB68" s="280">
        <v>0</v>
      </c>
      <c r="CC68" s="280">
        <v>0</v>
      </c>
      <c r="CD68" s="280">
        <v>0</v>
      </c>
      <c r="CE68" s="280">
        <v>0</v>
      </c>
      <c r="CF68" s="280">
        <v>0</v>
      </c>
      <c r="CG68" s="280">
        <v>0</v>
      </c>
      <c r="CH68" s="280">
        <v>0</v>
      </c>
      <c r="CI68" s="280">
        <v>0</v>
      </c>
      <c r="CJ68" s="280">
        <v>0</v>
      </c>
      <c r="CK68" s="280">
        <v>0</v>
      </c>
      <c r="CL68" s="280">
        <v>0</v>
      </c>
      <c r="CM68" s="280">
        <v>0</v>
      </c>
      <c r="CN68" s="280">
        <v>0</v>
      </c>
      <c r="CO68" s="280">
        <v>0</v>
      </c>
      <c r="CP68" s="280">
        <v>0</v>
      </c>
      <c r="CQ68" s="280">
        <v>0</v>
      </c>
      <c r="CR68" s="280">
        <v>0</v>
      </c>
      <c r="CS68" s="280">
        <v>0</v>
      </c>
      <c r="CT68" s="280">
        <v>0</v>
      </c>
      <c r="CU68" s="280">
        <v>0</v>
      </c>
      <c r="CV68" s="280">
        <v>0</v>
      </c>
      <c r="CW68" s="280">
        <v>0</v>
      </c>
      <c r="CX68" s="280">
        <v>0</v>
      </c>
      <c r="CY68" s="280">
        <v>0</v>
      </c>
      <c r="CZ68" s="280">
        <v>0</v>
      </c>
      <c r="DA68" s="280">
        <v>0</v>
      </c>
      <c r="DB68" s="280">
        <v>0</v>
      </c>
      <c r="DC68" s="280">
        <v>0</v>
      </c>
      <c r="DE68" s="71">
        <f>COUNTBLANK(H68:DC68)</f>
        <v>0</v>
      </c>
      <c r="DF68" s="71">
        <f t="shared" si="17"/>
        <v>0</v>
      </c>
      <c r="DG68" s="261">
        <f t="shared" ref="DG68:DG77" si="38">IF(ISNUMBER(E68),E68*100,0)</f>
        <v>21</v>
      </c>
      <c r="DH68" s="261">
        <v>0</v>
      </c>
    </row>
    <row r="69" spans="1:112" s="261" customFormat="1" ht="14.4">
      <c r="A69" s="210">
        <v>57</v>
      </c>
      <c r="B69" s="262" t="str">
        <f>$B$67&amp;"2."</f>
        <v>E.3.2.</v>
      </c>
      <c r="C69" s="274" t="s">
        <v>42</v>
      </c>
      <c r="D69" s="12"/>
      <c r="E69" s="332">
        <v>0.21</v>
      </c>
      <c r="F69" s="292">
        <f>H69+NPV(FD,I69:INDEX(I69:DC69,PAL))</f>
        <v>0</v>
      </c>
      <c r="G69" s="279">
        <f>SUMIF($H$5:$DC$5,"&lt;="&amp;PAL,$H69:$DC69)</f>
        <v>0</v>
      </c>
      <c r="H69" s="280">
        <v>0</v>
      </c>
      <c r="I69" s="280">
        <v>0</v>
      </c>
      <c r="J69" s="280">
        <v>0</v>
      </c>
      <c r="K69" s="280">
        <v>0</v>
      </c>
      <c r="L69" s="280">
        <v>0</v>
      </c>
      <c r="M69" s="280">
        <v>0</v>
      </c>
      <c r="N69" s="280">
        <v>0</v>
      </c>
      <c r="O69" s="280">
        <v>0</v>
      </c>
      <c r="P69" s="280">
        <v>0</v>
      </c>
      <c r="Q69" s="280">
        <v>0</v>
      </c>
      <c r="R69" s="280">
        <v>0</v>
      </c>
      <c r="S69" s="280">
        <v>0</v>
      </c>
      <c r="T69" s="280">
        <v>0</v>
      </c>
      <c r="U69" s="280">
        <v>0</v>
      </c>
      <c r="V69" s="280">
        <v>0</v>
      </c>
      <c r="W69" s="280">
        <v>0</v>
      </c>
      <c r="X69" s="280">
        <v>0</v>
      </c>
      <c r="Y69" s="280">
        <v>0</v>
      </c>
      <c r="Z69" s="280">
        <v>0</v>
      </c>
      <c r="AA69" s="280">
        <v>0</v>
      </c>
      <c r="AB69" s="280">
        <v>0</v>
      </c>
      <c r="AC69" s="280">
        <v>0</v>
      </c>
      <c r="AD69" s="280">
        <v>0</v>
      </c>
      <c r="AE69" s="280">
        <v>0</v>
      </c>
      <c r="AF69" s="280">
        <v>0</v>
      </c>
      <c r="AG69" s="280">
        <v>0</v>
      </c>
      <c r="AH69" s="280">
        <v>0</v>
      </c>
      <c r="AI69" s="280">
        <v>0</v>
      </c>
      <c r="AJ69" s="280">
        <v>0</v>
      </c>
      <c r="AK69" s="280">
        <v>0</v>
      </c>
      <c r="AL69" s="280">
        <v>0</v>
      </c>
      <c r="AM69" s="280">
        <v>0</v>
      </c>
      <c r="AN69" s="280">
        <v>0</v>
      </c>
      <c r="AO69" s="280">
        <v>0</v>
      </c>
      <c r="AP69" s="280">
        <v>0</v>
      </c>
      <c r="AQ69" s="280">
        <v>0</v>
      </c>
      <c r="AR69" s="280">
        <v>0</v>
      </c>
      <c r="AS69" s="280">
        <v>0</v>
      </c>
      <c r="AT69" s="280">
        <v>0</v>
      </c>
      <c r="AU69" s="280">
        <v>0</v>
      </c>
      <c r="AV69" s="280">
        <v>0</v>
      </c>
      <c r="AW69" s="280">
        <v>0</v>
      </c>
      <c r="AX69" s="280">
        <v>0</v>
      </c>
      <c r="AY69" s="280">
        <v>0</v>
      </c>
      <c r="AZ69" s="280">
        <v>0</v>
      </c>
      <c r="BA69" s="280">
        <v>0</v>
      </c>
      <c r="BB69" s="280">
        <v>0</v>
      </c>
      <c r="BC69" s="280">
        <v>0</v>
      </c>
      <c r="BD69" s="280">
        <v>0</v>
      </c>
      <c r="BE69" s="280">
        <v>0</v>
      </c>
      <c r="BF69" s="280">
        <v>0</v>
      </c>
      <c r="BG69" s="280">
        <v>0</v>
      </c>
      <c r="BH69" s="280">
        <v>0</v>
      </c>
      <c r="BI69" s="280">
        <v>0</v>
      </c>
      <c r="BJ69" s="280">
        <v>0</v>
      </c>
      <c r="BK69" s="280">
        <v>0</v>
      </c>
      <c r="BL69" s="280">
        <v>0</v>
      </c>
      <c r="BM69" s="280">
        <v>0</v>
      </c>
      <c r="BN69" s="280">
        <v>0</v>
      </c>
      <c r="BO69" s="280">
        <v>0</v>
      </c>
      <c r="BP69" s="280">
        <v>0</v>
      </c>
      <c r="BQ69" s="280">
        <v>0</v>
      </c>
      <c r="BR69" s="280">
        <v>0</v>
      </c>
      <c r="BS69" s="280">
        <v>0</v>
      </c>
      <c r="BT69" s="280">
        <v>0</v>
      </c>
      <c r="BU69" s="280">
        <v>0</v>
      </c>
      <c r="BV69" s="280">
        <v>0</v>
      </c>
      <c r="BW69" s="280">
        <v>0</v>
      </c>
      <c r="BX69" s="280">
        <v>0</v>
      </c>
      <c r="BY69" s="280">
        <v>0</v>
      </c>
      <c r="BZ69" s="280">
        <v>0</v>
      </c>
      <c r="CA69" s="280">
        <v>0</v>
      </c>
      <c r="CB69" s="280">
        <v>0</v>
      </c>
      <c r="CC69" s="280">
        <v>0</v>
      </c>
      <c r="CD69" s="280">
        <v>0</v>
      </c>
      <c r="CE69" s="280">
        <v>0</v>
      </c>
      <c r="CF69" s="280">
        <v>0</v>
      </c>
      <c r="CG69" s="280">
        <v>0</v>
      </c>
      <c r="CH69" s="280">
        <v>0</v>
      </c>
      <c r="CI69" s="280">
        <v>0</v>
      </c>
      <c r="CJ69" s="280">
        <v>0</v>
      </c>
      <c r="CK69" s="280">
        <v>0</v>
      </c>
      <c r="CL69" s="280">
        <v>0</v>
      </c>
      <c r="CM69" s="280">
        <v>0</v>
      </c>
      <c r="CN69" s="280">
        <v>0</v>
      </c>
      <c r="CO69" s="280">
        <v>0</v>
      </c>
      <c r="CP69" s="280">
        <v>0</v>
      </c>
      <c r="CQ69" s="280">
        <v>0</v>
      </c>
      <c r="CR69" s="280">
        <v>0</v>
      </c>
      <c r="CS69" s="280">
        <v>0</v>
      </c>
      <c r="CT69" s="280">
        <v>0</v>
      </c>
      <c r="CU69" s="280">
        <v>0</v>
      </c>
      <c r="CV69" s="280">
        <v>0</v>
      </c>
      <c r="CW69" s="280">
        <v>0</v>
      </c>
      <c r="CX69" s="280">
        <v>0</v>
      </c>
      <c r="CY69" s="280">
        <v>0</v>
      </c>
      <c r="CZ69" s="280">
        <v>0</v>
      </c>
      <c r="DA69" s="280">
        <v>0</v>
      </c>
      <c r="DB69" s="280">
        <v>0</v>
      </c>
      <c r="DC69" s="280">
        <v>0</v>
      </c>
      <c r="DE69" s="71">
        <f t="shared" ref="DE69:DE77" si="39">COUNTBLANK(H69:DC69)</f>
        <v>0</v>
      </c>
      <c r="DF69" s="71">
        <f t="shared" si="17"/>
        <v>0</v>
      </c>
      <c r="DG69" s="261">
        <f t="shared" si="38"/>
        <v>21</v>
      </c>
      <c r="DH69" s="261">
        <v>0</v>
      </c>
    </row>
    <row r="70" spans="1:112" s="261" customFormat="1" ht="14.4">
      <c r="A70" s="210">
        <v>58</v>
      </c>
      <c r="B70" s="262" t="str">
        <f>$B$67&amp;"3."</f>
        <v>E.3.3.</v>
      </c>
      <c r="C70" s="274" t="s">
        <v>42</v>
      </c>
      <c r="D70" s="12"/>
      <c r="E70" s="332">
        <v>0.21</v>
      </c>
      <c r="F70" s="292">
        <f>H70+NPV(FD,I70:INDEX(I70:DC70,PAL))</f>
        <v>0</v>
      </c>
      <c r="G70" s="279">
        <f>SUMIF($H$5:$DC$5,"&lt;="&amp;PAL,$H70:$DC70)</f>
        <v>0</v>
      </c>
      <c r="H70" s="280">
        <v>0</v>
      </c>
      <c r="I70" s="280">
        <v>0</v>
      </c>
      <c r="J70" s="280">
        <v>0</v>
      </c>
      <c r="K70" s="280">
        <v>0</v>
      </c>
      <c r="L70" s="280">
        <v>0</v>
      </c>
      <c r="M70" s="280">
        <v>0</v>
      </c>
      <c r="N70" s="280">
        <v>0</v>
      </c>
      <c r="O70" s="280">
        <v>0</v>
      </c>
      <c r="P70" s="280">
        <v>0</v>
      </c>
      <c r="Q70" s="280">
        <v>0</v>
      </c>
      <c r="R70" s="280">
        <v>0</v>
      </c>
      <c r="S70" s="280">
        <v>0</v>
      </c>
      <c r="T70" s="280">
        <v>0</v>
      </c>
      <c r="U70" s="280">
        <v>0</v>
      </c>
      <c r="V70" s="280">
        <v>0</v>
      </c>
      <c r="W70" s="280">
        <v>0</v>
      </c>
      <c r="X70" s="280">
        <v>0</v>
      </c>
      <c r="Y70" s="280">
        <v>0</v>
      </c>
      <c r="Z70" s="280">
        <v>0</v>
      </c>
      <c r="AA70" s="280">
        <v>0</v>
      </c>
      <c r="AB70" s="280">
        <v>0</v>
      </c>
      <c r="AC70" s="280">
        <v>0</v>
      </c>
      <c r="AD70" s="280">
        <v>0</v>
      </c>
      <c r="AE70" s="280">
        <v>0</v>
      </c>
      <c r="AF70" s="280">
        <v>0</v>
      </c>
      <c r="AG70" s="280">
        <v>0</v>
      </c>
      <c r="AH70" s="280">
        <v>0</v>
      </c>
      <c r="AI70" s="280">
        <v>0</v>
      </c>
      <c r="AJ70" s="280">
        <v>0</v>
      </c>
      <c r="AK70" s="280">
        <v>0</v>
      </c>
      <c r="AL70" s="280">
        <v>0</v>
      </c>
      <c r="AM70" s="280">
        <v>0</v>
      </c>
      <c r="AN70" s="280">
        <v>0</v>
      </c>
      <c r="AO70" s="280">
        <v>0</v>
      </c>
      <c r="AP70" s="280">
        <v>0</v>
      </c>
      <c r="AQ70" s="280">
        <v>0</v>
      </c>
      <c r="AR70" s="280">
        <v>0</v>
      </c>
      <c r="AS70" s="280">
        <v>0</v>
      </c>
      <c r="AT70" s="280">
        <v>0</v>
      </c>
      <c r="AU70" s="280">
        <v>0</v>
      </c>
      <c r="AV70" s="280">
        <v>0</v>
      </c>
      <c r="AW70" s="280">
        <v>0</v>
      </c>
      <c r="AX70" s="280">
        <v>0</v>
      </c>
      <c r="AY70" s="280">
        <v>0</v>
      </c>
      <c r="AZ70" s="280">
        <v>0</v>
      </c>
      <c r="BA70" s="280">
        <v>0</v>
      </c>
      <c r="BB70" s="280">
        <v>0</v>
      </c>
      <c r="BC70" s="280">
        <v>0</v>
      </c>
      <c r="BD70" s="280">
        <v>0</v>
      </c>
      <c r="BE70" s="280">
        <v>0</v>
      </c>
      <c r="BF70" s="280">
        <v>0</v>
      </c>
      <c r="BG70" s="280">
        <v>0</v>
      </c>
      <c r="BH70" s="280">
        <v>0</v>
      </c>
      <c r="BI70" s="280">
        <v>0</v>
      </c>
      <c r="BJ70" s="280">
        <v>0</v>
      </c>
      <c r="BK70" s="280">
        <v>0</v>
      </c>
      <c r="BL70" s="280">
        <v>0</v>
      </c>
      <c r="BM70" s="280">
        <v>0</v>
      </c>
      <c r="BN70" s="280">
        <v>0</v>
      </c>
      <c r="BO70" s="280">
        <v>0</v>
      </c>
      <c r="BP70" s="280">
        <v>0</v>
      </c>
      <c r="BQ70" s="280">
        <v>0</v>
      </c>
      <c r="BR70" s="280">
        <v>0</v>
      </c>
      <c r="BS70" s="280">
        <v>0</v>
      </c>
      <c r="BT70" s="280">
        <v>0</v>
      </c>
      <c r="BU70" s="280">
        <v>0</v>
      </c>
      <c r="BV70" s="280">
        <v>0</v>
      </c>
      <c r="BW70" s="280">
        <v>0</v>
      </c>
      <c r="BX70" s="280">
        <v>0</v>
      </c>
      <c r="BY70" s="280">
        <v>0</v>
      </c>
      <c r="BZ70" s="280">
        <v>0</v>
      </c>
      <c r="CA70" s="280">
        <v>0</v>
      </c>
      <c r="CB70" s="280">
        <v>0</v>
      </c>
      <c r="CC70" s="280">
        <v>0</v>
      </c>
      <c r="CD70" s="280">
        <v>0</v>
      </c>
      <c r="CE70" s="280">
        <v>0</v>
      </c>
      <c r="CF70" s="280">
        <v>0</v>
      </c>
      <c r="CG70" s="280">
        <v>0</v>
      </c>
      <c r="CH70" s="280">
        <v>0</v>
      </c>
      <c r="CI70" s="280">
        <v>0</v>
      </c>
      <c r="CJ70" s="280">
        <v>0</v>
      </c>
      <c r="CK70" s="280">
        <v>0</v>
      </c>
      <c r="CL70" s="280">
        <v>0</v>
      </c>
      <c r="CM70" s="280">
        <v>0</v>
      </c>
      <c r="CN70" s="280">
        <v>0</v>
      </c>
      <c r="CO70" s="280">
        <v>0</v>
      </c>
      <c r="CP70" s="280">
        <v>0</v>
      </c>
      <c r="CQ70" s="280">
        <v>0</v>
      </c>
      <c r="CR70" s="280">
        <v>0</v>
      </c>
      <c r="CS70" s="280">
        <v>0</v>
      </c>
      <c r="CT70" s="280">
        <v>0</v>
      </c>
      <c r="CU70" s="280">
        <v>0</v>
      </c>
      <c r="CV70" s="280">
        <v>0</v>
      </c>
      <c r="CW70" s="280">
        <v>0</v>
      </c>
      <c r="CX70" s="280">
        <v>0</v>
      </c>
      <c r="CY70" s="280">
        <v>0</v>
      </c>
      <c r="CZ70" s="280">
        <v>0</v>
      </c>
      <c r="DA70" s="280">
        <v>0</v>
      </c>
      <c r="DB70" s="280">
        <v>0</v>
      </c>
      <c r="DC70" s="280">
        <v>0</v>
      </c>
      <c r="DE70" s="71">
        <f t="shared" si="39"/>
        <v>0</v>
      </c>
      <c r="DF70" s="71">
        <f t="shared" si="17"/>
        <v>0</v>
      </c>
      <c r="DG70" s="261">
        <f t="shared" si="38"/>
        <v>21</v>
      </c>
      <c r="DH70" s="261">
        <v>0</v>
      </c>
    </row>
    <row r="71" spans="1:112" s="261" customFormat="1" ht="14.4">
      <c r="A71" s="210">
        <v>59</v>
      </c>
      <c r="B71" s="262" t="str">
        <f>$B$67&amp;"4."</f>
        <v>E.3.4.</v>
      </c>
      <c r="C71" s="274" t="s">
        <v>42</v>
      </c>
      <c r="D71" s="12"/>
      <c r="E71" s="332">
        <v>0.21</v>
      </c>
      <c r="F71" s="292">
        <f>H71+NPV(FD,I71:INDEX(I71:DC71,PAL))</f>
        <v>0</v>
      </c>
      <c r="G71" s="279">
        <f>SUMIF($H$5:$DC$5,"&lt;="&amp;PAL,$H71:$DC71)</f>
        <v>0</v>
      </c>
      <c r="H71" s="280">
        <v>0</v>
      </c>
      <c r="I71" s="280">
        <v>0</v>
      </c>
      <c r="J71" s="280">
        <v>0</v>
      </c>
      <c r="K71" s="280">
        <v>0</v>
      </c>
      <c r="L71" s="280">
        <v>0</v>
      </c>
      <c r="M71" s="280">
        <v>0</v>
      </c>
      <c r="N71" s="280">
        <v>0</v>
      </c>
      <c r="O71" s="280">
        <v>0</v>
      </c>
      <c r="P71" s="280">
        <v>0</v>
      </c>
      <c r="Q71" s="280">
        <v>0</v>
      </c>
      <c r="R71" s="280">
        <v>0</v>
      </c>
      <c r="S71" s="280">
        <v>0</v>
      </c>
      <c r="T71" s="280">
        <v>0</v>
      </c>
      <c r="U71" s="280">
        <v>0</v>
      </c>
      <c r="V71" s="280">
        <v>0</v>
      </c>
      <c r="W71" s="280">
        <v>0</v>
      </c>
      <c r="X71" s="280">
        <v>0</v>
      </c>
      <c r="Y71" s="280">
        <v>0</v>
      </c>
      <c r="Z71" s="280">
        <v>0</v>
      </c>
      <c r="AA71" s="280">
        <v>0</v>
      </c>
      <c r="AB71" s="280">
        <v>0</v>
      </c>
      <c r="AC71" s="280">
        <v>0</v>
      </c>
      <c r="AD71" s="280">
        <v>0</v>
      </c>
      <c r="AE71" s="280">
        <v>0</v>
      </c>
      <c r="AF71" s="280">
        <v>0</v>
      </c>
      <c r="AG71" s="280">
        <v>0</v>
      </c>
      <c r="AH71" s="280">
        <v>0</v>
      </c>
      <c r="AI71" s="280">
        <v>0</v>
      </c>
      <c r="AJ71" s="280">
        <v>0</v>
      </c>
      <c r="AK71" s="280">
        <v>0</v>
      </c>
      <c r="AL71" s="280">
        <v>0</v>
      </c>
      <c r="AM71" s="280">
        <v>0</v>
      </c>
      <c r="AN71" s="280">
        <v>0</v>
      </c>
      <c r="AO71" s="280">
        <v>0</v>
      </c>
      <c r="AP71" s="280">
        <v>0</v>
      </c>
      <c r="AQ71" s="280">
        <v>0</v>
      </c>
      <c r="AR71" s="280">
        <v>0</v>
      </c>
      <c r="AS71" s="280">
        <v>0</v>
      </c>
      <c r="AT71" s="280">
        <v>0</v>
      </c>
      <c r="AU71" s="280">
        <v>0</v>
      </c>
      <c r="AV71" s="280">
        <v>0</v>
      </c>
      <c r="AW71" s="280">
        <v>0</v>
      </c>
      <c r="AX71" s="280">
        <v>0</v>
      </c>
      <c r="AY71" s="280">
        <v>0</v>
      </c>
      <c r="AZ71" s="280">
        <v>0</v>
      </c>
      <c r="BA71" s="280">
        <v>0</v>
      </c>
      <c r="BB71" s="280">
        <v>0</v>
      </c>
      <c r="BC71" s="280">
        <v>0</v>
      </c>
      <c r="BD71" s="280">
        <v>0</v>
      </c>
      <c r="BE71" s="280">
        <v>0</v>
      </c>
      <c r="BF71" s="280">
        <v>0</v>
      </c>
      <c r="BG71" s="280">
        <v>0</v>
      </c>
      <c r="BH71" s="280">
        <v>0</v>
      </c>
      <c r="BI71" s="280">
        <v>0</v>
      </c>
      <c r="BJ71" s="280">
        <v>0</v>
      </c>
      <c r="BK71" s="280">
        <v>0</v>
      </c>
      <c r="BL71" s="280">
        <v>0</v>
      </c>
      <c r="BM71" s="280">
        <v>0</v>
      </c>
      <c r="BN71" s="280">
        <v>0</v>
      </c>
      <c r="BO71" s="280">
        <v>0</v>
      </c>
      <c r="BP71" s="280">
        <v>0</v>
      </c>
      <c r="BQ71" s="280">
        <v>0</v>
      </c>
      <c r="BR71" s="280">
        <v>0</v>
      </c>
      <c r="BS71" s="280">
        <v>0</v>
      </c>
      <c r="BT71" s="280">
        <v>0</v>
      </c>
      <c r="BU71" s="280">
        <v>0</v>
      </c>
      <c r="BV71" s="280">
        <v>0</v>
      </c>
      <c r="BW71" s="280">
        <v>0</v>
      </c>
      <c r="BX71" s="280">
        <v>0</v>
      </c>
      <c r="BY71" s="280">
        <v>0</v>
      </c>
      <c r="BZ71" s="280">
        <v>0</v>
      </c>
      <c r="CA71" s="280">
        <v>0</v>
      </c>
      <c r="CB71" s="280">
        <v>0</v>
      </c>
      <c r="CC71" s="280">
        <v>0</v>
      </c>
      <c r="CD71" s="280">
        <v>0</v>
      </c>
      <c r="CE71" s="280">
        <v>0</v>
      </c>
      <c r="CF71" s="280">
        <v>0</v>
      </c>
      <c r="CG71" s="280">
        <v>0</v>
      </c>
      <c r="CH71" s="280">
        <v>0</v>
      </c>
      <c r="CI71" s="280">
        <v>0</v>
      </c>
      <c r="CJ71" s="280">
        <v>0</v>
      </c>
      <c r="CK71" s="280">
        <v>0</v>
      </c>
      <c r="CL71" s="280">
        <v>0</v>
      </c>
      <c r="CM71" s="280">
        <v>0</v>
      </c>
      <c r="CN71" s="280">
        <v>0</v>
      </c>
      <c r="CO71" s="280">
        <v>0</v>
      </c>
      <c r="CP71" s="280">
        <v>0</v>
      </c>
      <c r="CQ71" s="280">
        <v>0</v>
      </c>
      <c r="CR71" s="280">
        <v>0</v>
      </c>
      <c r="CS71" s="280">
        <v>0</v>
      </c>
      <c r="CT71" s="280">
        <v>0</v>
      </c>
      <c r="CU71" s="280">
        <v>0</v>
      </c>
      <c r="CV71" s="280">
        <v>0</v>
      </c>
      <c r="CW71" s="280">
        <v>0</v>
      </c>
      <c r="CX71" s="280">
        <v>0</v>
      </c>
      <c r="CY71" s="280">
        <v>0</v>
      </c>
      <c r="CZ71" s="280">
        <v>0</v>
      </c>
      <c r="DA71" s="280">
        <v>0</v>
      </c>
      <c r="DB71" s="280">
        <v>0</v>
      </c>
      <c r="DC71" s="280">
        <v>0</v>
      </c>
      <c r="DE71" s="71">
        <f t="shared" si="39"/>
        <v>0</v>
      </c>
      <c r="DF71" s="71">
        <f t="shared" si="17"/>
        <v>0</v>
      </c>
      <c r="DG71" s="261">
        <f t="shared" si="38"/>
        <v>21</v>
      </c>
      <c r="DH71" s="261">
        <v>0</v>
      </c>
    </row>
    <row r="72" spans="1:112" s="261" customFormat="1" ht="14.4">
      <c r="A72" s="210">
        <v>60</v>
      </c>
      <c r="B72" s="262" t="str">
        <f>$B$67&amp;"5."</f>
        <v>E.3.5.</v>
      </c>
      <c r="C72" s="274" t="s">
        <v>42</v>
      </c>
      <c r="D72" s="12"/>
      <c r="E72" s="332">
        <v>0.21</v>
      </c>
      <c r="F72" s="292">
        <f>H72+NPV(FD,I72:INDEX(I72:DC72,PAL))</f>
        <v>0</v>
      </c>
      <c r="G72" s="279">
        <f>SUMIF($H$5:$DC$5,"&lt;="&amp;PAL,$H72:$DC72)</f>
        <v>0</v>
      </c>
      <c r="H72" s="280">
        <v>0</v>
      </c>
      <c r="I72" s="280">
        <v>0</v>
      </c>
      <c r="J72" s="280">
        <v>0</v>
      </c>
      <c r="K72" s="280">
        <v>0</v>
      </c>
      <c r="L72" s="280">
        <v>0</v>
      </c>
      <c r="M72" s="280">
        <v>0</v>
      </c>
      <c r="N72" s="280">
        <v>0</v>
      </c>
      <c r="O72" s="280">
        <v>0</v>
      </c>
      <c r="P72" s="280">
        <v>0</v>
      </c>
      <c r="Q72" s="280">
        <v>0</v>
      </c>
      <c r="R72" s="280">
        <v>0</v>
      </c>
      <c r="S72" s="280">
        <v>0</v>
      </c>
      <c r="T72" s="280">
        <v>0</v>
      </c>
      <c r="U72" s="280">
        <v>0</v>
      </c>
      <c r="V72" s="280">
        <v>0</v>
      </c>
      <c r="W72" s="280">
        <v>0</v>
      </c>
      <c r="X72" s="280">
        <v>0</v>
      </c>
      <c r="Y72" s="280">
        <v>0</v>
      </c>
      <c r="Z72" s="280">
        <v>0</v>
      </c>
      <c r="AA72" s="280">
        <v>0</v>
      </c>
      <c r="AB72" s="280">
        <v>0</v>
      </c>
      <c r="AC72" s="280">
        <v>0</v>
      </c>
      <c r="AD72" s="280">
        <v>0</v>
      </c>
      <c r="AE72" s="280">
        <v>0</v>
      </c>
      <c r="AF72" s="280">
        <v>0</v>
      </c>
      <c r="AG72" s="280">
        <v>0</v>
      </c>
      <c r="AH72" s="280">
        <v>0</v>
      </c>
      <c r="AI72" s="280">
        <v>0</v>
      </c>
      <c r="AJ72" s="280">
        <v>0</v>
      </c>
      <c r="AK72" s="280">
        <v>0</v>
      </c>
      <c r="AL72" s="280">
        <v>0</v>
      </c>
      <c r="AM72" s="280">
        <v>0</v>
      </c>
      <c r="AN72" s="280">
        <v>0</v>
      </c>
      <c r="AO72" s="280">
        <v>0</v>
      </c>
      <c r="AP72" s="280">
        <v>0</v>
      </c>
      <c r="AQ72" s="280">
        <v>0</v>
      </c>
      <c r="AR72" s="280">
        <v>0</v>
      </c>
      <c r="AS72" s="280">
        <v>0</v>
      </c>
      <c r="AT72" s="280">
        <v>0</v>
      </c>
      <c r="AU72" s="280">
        <v>0</v>
      </c>
      <c r="AV72" s="280">
        <v>0</v>
      </c>
      <c r="AW72" s="280">
        <v>0</v>
      </c>
      <c r="AX72" s="280">
        <v>0</v>
      </c>
      <c r="AY72" s="280">
        <v>0</v>
      </c>
      <c r="AZ72" s="280">
        <v>0</v>
      </c>
      <c r="BA72" s="280">
        <v>0</v>
      </c>
      <c r="BB72" s="280">
        <v>0</v>
      </c>
      <c r="BC72" s="280">
        <v>0</v>
      </c>
      <c r="BD72" s="280">
        <v>0</v>
      </c>
      <c r="BE72" s="280">
        <v>0</v>
      </c>
      <c r="BF72" s="280">
        <v>0</v>
      </c>
      <c r="BG72" s="280">
        <v>0</v>
      </c>
      <c r="BH72" s="280">
        <v>0</v>
      </c>
      <c r="BI72" s="280">
        <v>0</v>
      </c>
      <c r="BJ72" s="280">
        <v>0</v>
      </c>
      <c r="BK72" s="280">
        <v>0</v>
      </c>
      <c r="BL72" s="280">
        <v>0</v>
      </c>
      <c r="BM72" s="280">
        <v>0</v>
      </c>
      <c r="BN72" s="280">
        <v>0</v>
      </c>
      <c r="BO72" s="280">
        <v>0</v>
      </c>
      <c r="BP72" s="280">
        <v>0</v>
      </c>
      <c r="BQ72" s="280">
        <v>0</v>
      </c>
      <c r="BR72" s="280">
        <v>0</v>
      </c>
      <c r="BS72" s="280">
        <v>0</v>
      </c>
      <c r="BT72" s="280">
        <v>0</v>
      </c>
      <c r="BU72" s="280">
        <v>0</v>
      </c>
      <c r="BV72" s="280">
        <v>0</v>
      </c>
      <c r="BW72" s="280">
        <v>0</v>
      </c>
      <c r="BX72" s="280">
        <v>0</v>
      </c>
      <c r="BY72" s="280">
        <v>0</v>
      </c>
      <c r="BZ72" s="280">
        <v>0</v>
      </c>
      <c r="CA72" s="280">
        <v>0</v>
      </c>
      <c r="CB72" s="280">
        <v>0</v>
      </c>
      <c r="CC72" s="280">
        <v>0</v>
      </c>
      <c r="CD72" s="280">
        <v>0</v>
      </c>
      <c r="CE72" s="280">
        <v>0</v>
      </c>
      <c r="CF72" s="280">
        <v>0</v>
      </c>
      <c r="CG72" s="280">
        <v>0</v>
      </c>
      <c r="CH72" s="280">
        <v>0</v>
      </c>
      <c r="CI72" s="280">
        <v>0</v>
      </c>
      <c r="CJ72" s="280">
        <v>0</v>
      </c>
      <c r="CK72" s="280">
        <v>0</v>
      </c>
      <c r="CL72" s="280">
        <v>0</v>
      </c>
      <c r="CM72" s="280">
        <v>0</v>
      </c>
      <c r="CN72" s="280">
        <v>0</v>
      </c>
      <c r="CO72" s="280">
        <v>0</v>
      </c>
      <c r="CP72" s="280">
        <v>0</v>
      </c>
      <c r="CQ72" s="280">
        <v>0</v>
      </c>
      <c r="CR72" s="280">
        <v>0</v>
      </c>
      <c r="CS72" s="280">
        <v>0</v>
      </c>
      <c r="CT72" s="280">
        <v>0</v>
      </c>
      <c r="CU72" s="280">
        <v>0</v>
      </c>
      <c r="CV72" s="280">
        <v>0</v>
      </c>
      <c r="CW72" s="280">
        <v>0</v>
      </c>
      <c r="CX72" s="280">
        <v>0</v>
      </c>
      <c r="CY72" s="280">
        <v>0</v>
      </c>
      <c r="CZ72" s="280">
        <v>0</v>
      </c>
      <c r="DA72" s="280">
        <v>0</v>
      </c>
      <c r="DB72" s="280">
        <v>0</v>
      </c>
      <c r="DC72" s="280">
        <v>0</v>
      </c>
      <c r="DE72" s="71">
        <f t="shared" si="39"/>
        <v>0</v>
      </c>
      <c r="DF72" s="71">
        <f t="shared" si="17"/>
        <v>0</v>
      </c>
      <c r="DG72" s="261">
        <f t="shared" si="38"/>
        <v>21</v>
      </c>
      <c r="DH72" s="261">
        <v>0</v>
      </c>
    </row>
    <row r="73" spans="1:112" s="261" customFormat="1" ht="14.4">
      <c r="A73" s="210">
        <v>61</v>
      </c>
      <c r="B73" s="262" t="str">
        <f>$B$67&amp;"6."</f>
        <v>E.3.6.</v>
      </c>
      <c r="C73" s="274" t="s">
        <v>42</v>
      </c>
      <c r="D73" s="12"/>
      <c r="E73" s="332">
        <v>0.21</v>
      </c>
      <c r="F73" s="292">
        <f>H73+NPV(FD,I73:INDEX(I73:DC73,PAL))</f>
        <v>0</v>
      </c>
      <c r="G73" s="279">
        <f>SUMIF($H$5:$DC$5,"&lt;="&amp;PAL,$H73:$DC73)</f>
        <v>0</v>
      </c>
      <c r="H73" s="280">
        <v>0</v>
      </c>
      <c r="I73" s="280">
        <v>0</v>
      </c>
      <c r="J73" s="280">
        <v>0</v>
      </c>
      <c r="K73" s="280">
        <v>0</v>
      </c>
      <c r="L73" s="280">
        <v>0</v>
      </c>
      <c r="M73" s="280">
        <v>0</v>
      </c>
      <c r="N73" s="280">
        <v>0</v>
      </c>
      <c r="O73" s="280">
        <v>0</v>
      </c>
      <c r="P73" s="280">
        <v>0</v>
      </c>
      <c r="Q73" s="280">
        <v>0</v>
      </c>
      <c r="R73" s="280">
        <v>0</v>
      </c>
      <c r="S73" s="280">
        <v>0</v>
      </c>
      <c r="T73" s="280">
        <v>0</v>
      </c>
      <c r="U73" s="280">
        <v>0</v>
      </c>
      <c r="V73" s="280">
        <v>0</v>
      </c>
      <c r="W73" s="280">
        <v>0</v>
      </c>
      <c r="X73" s="280">
        <v>0</v>
      </c>
      <c r="Y73" s="280">
        <v>0</v>
      </c>
      <c r="Z73" s="280">
        <v>0</v>
      </c>
      <c r="AA73" s="280">
        <v>0</v>
      </c>
      <c r="AB73" s="280">
        <v>0</v>
      </c>
      <c r="AC73" s="280">
        <v>0</v>
      </c>
      <c r="AD73" s="280">
        <v>0</v>
      </c>
      <c r="AE73" s="280">
        <v>0</v>
      </c>
      <c r="AF73" s="280">
        <v>0</v>
      </c>
      <c r="AG73" s="280">
        <v>0</v>
      </c>
      <c r="AH73" s="280">
        <v>0</v>
      </c>
      <c r="AI73" s="280">
        <v>0</v>
      </c>
      <c r="AJ73" s="280">
        <v>0</v>
      </c>
      <c r="AK73" s="280">
        <v>0</v>
      </c>
      <c r="AL73" s="280">
        <v>0</v>
      </c>
      <c r="AM73" s="280">
        <v>0</v>
      </c>
      <c r="AN73" s="280">
        <v>0</v>
      </c>
      <c r="AO73" s="280">
        <v>0</v>
      </c>
      <c r="AP73" s="280">
        <v>0</v>
      </c>
      <c r="AQ73" s="280">
        <v>0</v>
      </c>
      <c r="AR73" s="280">
        <v>0</v>
      </c>
      <c r="AS73" s="280">
        <v>0</v>
      </c>
      <c r="AT73" s="280">
        <v>0</v>
      </c>
      <c r="AU73" s="280">
        <v>0</v>
      </c>
      <c r="AV73" s="280">
        <v>0</v>
      </c>
      <c r="AW73" s="280">
        <v>0</v>
      </c>
      <c r="AX73" s="280">
        <v>0</v>
      </c>
      <c r="AY73" s="280">
        <v>0</v>
      </c>
      <c r="AZ73" s="280">
        <v>0</v>
      </c>
      <c r="BA73" s="280">
        <v>0</v>
      </c>
      <c r="BB73" s="280">
        <v>0</v>
      </c>
      <c r="BC73" s="280">
        <v>0</v>
      </c>
      <c r="BD73" s="280">
        <v>0</v>
      </c>
      <c r="BE73" s="280">
        <v>0</v>
      </c>
      <c r="BF73" s="280">
        <v>0</v>
      </c>
      <c r="BG73" s="280">
        <v>0</v>
      </c>
      <c r="BH73" s="280">
        <v>0</v>
      </c>
      <c r="BI73" s="280">
        <v>0</v>
      </c>
      <c r="BJ73" s="280">
        <v>0</v>
      </c>
      <c r="BK73" s="280">
        <v>0</v>
      </c>
      <c r="BL73" s="280">
        <v>0</v>
      </c>
      <c r="BM73" s="280">
        <v>0</v>
      </c>
      <c r="BN73" s="280">
        <v>0</v>
      </c>
      <c r="BO73" s="280">
        <v>0</v>
      </c>
      <c r="BP73" s="280">
        <v>0</v>
      </c>
      <c r="BQ73" s="280">
        <v>0</v>
      </c>
      <c r="BR73" s="280">
        <v>0</v>
      </c>
      <c r="BS73" s="280">
        <v>0</v>
      </c>
      <c r="BT73" s="280">
        <v>0</v>
      </c>
      <c r="BU73" s="280">
        <v>0</v>
      </c>
      <c r="BV73" s="280">
        <v>0</v>
      </c>
      <c r="BW73" s="280">
        <v>0</v>
      </c>
      <c r="BX73" s="280">
        <v>0</v>
      </c>
      <c r="BY73" s="280">
        <v>0</v>
      </c>
      <c r="BZ73" s="280">
        <v>0</v>
      </c>
      <c r="CA73" s="280">
        <v>0</v>
      </c>
      <c r="CB73" s="280">
        <v>0</v>
      </c>
      <c r="CC73" s="280">
        <v>0</v>
      </c>
      <c r="CD73" s="280">
        <v>0</v>
      </c>
      <c r="CE73" s="280">
        <v>0</v>
      </c>
      <c r="CF73" s="280">
        <v>0</v>
      </c>
      <c r="CG73" s="280">
        <v>0</v>
      </c>
      <c r="CH73" s="280">
        <v>0</v>
      </c>
      <c r="CI73" s="280">
        <v>0</v>
      </c>
      <c r="CJ73" s="280">
        <v>0</v>
      </c>
      <c r="CK73" s="280">
        <v>0</v>
      </c>
      <c r="CL73" s="280">
        <v>0</v>
      </c>
      <c r="CM73" s="280">
        <v>0</v>
      </c>
      <c r="CN73" s="280">
        <v>0</v>
      </c>
      <c r="CO73" s="280">
        <v>0</v>
      </c>
      <c r="CP73" s="280">
        <v>0</v>
      </c>
      <c r="CQ73" s="280">
        <v>0</v>
      </c>
      <c r="CR73" s="280">
        <v>0</v>
      </c>
      <c r="CS73" s="280">
        <v>0</v>
      </c>
      <c r="CT73" s="280">
        <v>0</v>
      </c>
      <c r="CU73" s="280">
        <v>0</v>
      </c>
      <c r="CV73" s="280">
        <v>0</v>
      </c>
      <c r="CW73" s="280">
        <v>0</v>
      </c>
      <c r="CX73" s="280">
        <v>0</v>
      </c>
      <c r="CY73" s="280">
        <v>0</v>
      </c>
      <c r="CZ73" s="280">
        <v>0</v>
      </c>
      <c r="DA73" s="280">
        <v>0</v>
      </c>
      <c r="DB73" s="280">
        <v>0</v>
      </c>
      <c r="DC73" s="280">
        <v>0</v>
      </c>
      <c r="DE73" s="71">
        <f t="shared" si="39"/>
        <v>0</v>
      </c>
      <c r="DF73" s="71">
        <f t="shared" si="17"/>
        <v>0</v>
      </c>
      <c r="DG73" s="261">
        <f t="shared" si="38"/>
        <v>21</v>
      </c>
      <c r="DH73" s="261">
        <v>0</v>
      </c>
    </row>
    <row r="74" spans="1:112" s="261" customFormat="1" ht="14.4">
      <c r="A74" s="210">
        <v>62</v>
      </c>
      <c r="B74" s="262" t="str">
        <f>$B$67&amp;"7."</f>
        <v>E.3.7.</v>
      </c>
      <c r="C74" s="274" t="s">
        <v>42</v>
      </c>
      <c r="D74" s="12"/>
      <c r="E74" s="332">
        <v>0.21</v>
      </c>
      <c r="F74" s="292">
        <f>H74+NPV(FD,I74:INDEX(I74:DC74,PAL))</f>
        <v>0</v>
      </c>
      <c r="G74" s="279">
        <f>SUMIF($H$5:$DC$5,"&lt;="&amp;PAL,$H74:$DC74)</f>
        <v>0</v>
      </c>
      <c r="H74" s="280">
        <v>0</v>
      </c>
      <c r="I74" s="280">
        <v>0</v>
      </c>
      <c r="J74" s="280">
        <v>0</v>
      </c>
      <c r="K74" s="280">
        <v>0</v>
      </c>
      <c r="L74" s="280">
        <v>0</v>
      </c>
      <c r="M74" s="280">
        <v>0</v>
      </c>
      <c r="N74" s="280">
        <v>0</v>
      </c>
      <c r="O74" s="280">
        <v>0</v>
      </c>
      <c r="P74" s="280">
        <v>0</v>
      </c>
      <c r="Q74" s="280">
        <v>0</v>
      </c>
      <c r="R74" s="280">
        <v>0</v>
      </c>
      <c r="S74" s="280">
        <v>0</v>
      </c>
      <c r="T74" s="280">
        <v>0</v>
      </c>
      <c r="U74" s="280">
        <v>0</v>
      </c>
      <c r="V74" s="280">
        <v>0</v>
      </c>
      <c r="W74" s="280">
        <v>0</v>
      </c>
      <c r="X74" s="280">
        <v>0</v>
      </c>
      <c r="Y74" s="280">
        <v>0</v>
      </c>
      <c r="Z74" s="280">
        <v>0</v>
      </c>
      <c r="AA74" s="280">
        <v>0</v>
      </c>
      <c r="AB74" s="280">
        <v>0</v>
      </c>
      <c r="AC74" s="280">
        <v>0</v>
      </c>
      <c r="AD74" s="280">
        <v>0</v>
      </c>
      <c r="AE74" s="280">
        <v>0</v>
      </c>
      <c r="AF74" s="280">
        <v>0</v>
      </c>
      <c r="AG74" s="280">
        <v>0</v>
      </c>
      <c r="AH74" s="280">
        <v>0</v>
      </c>
      <c r="AI74" s="280">
        <v>0</v>
      </c>
      <c r="AJ74" s="280">
        <v>0</v>
      </c>
      <c r="AK74" s="280">
        <v>0</v>
      </c>
      <c r="AL74" s="280">
        <v>0</v>
      </c>
      <c r="AM74" s="280">
        <v>0</v>
      </c>
      <c r="AN74" s="280">
        <v>0</v>
      </c>
      <c r="AO74" s="280">
        <v>0</v>
      </c>
      <c r="AP74" s="280">
        <v>0</v>
      </c>
      <c r="AQ74" s="280">
        <v>0</v>
      </c>
      <c r="AR74" s="280">
        <v>0</v>
      </c>
      <c r="AS74" s="280">
        <v>0</v>
      </c>
      <c r="AT74" s="280">
        <v>0</v>
      </c>
      <c r="AU74" s="280">
        <v>0</v>
      </c>
      <c r="AV74" s="280">
        <v>0</v>
      </c>
      <c r="AW74" s="280">
        <v>0</v>
      </c>
      <c r="AX74" s="280">
        <v>0</v>
      </c>
      <c r="AY74" s="280">
        <v>0</v>
      </c>
      <c r="AZ74" s="280">
        <v>0</v>
      </c>
      <c r="BA74" s="280">
        <v>0</v>
      </c>
      <c r="BB74" s="280">
        <v>0</v>
      </c>
      <c r="BC74" s="280">
        <v>0</v>
      </c>
      <c r="BD74" s="280">
        <v>0</v>
      </c>
      <c r="BE74" s="280">
        <v>0</v>
      </c>
      <c r="BF74" s="280">
        <v>0</v>
      </c>
      <c r="BG74" s="280">
        <v>0</v>
      </c>
      <c r="BH74" s="280">
        <v>0</v>
      </c>
      <c r="BI74" s="280">
        <v>0</v>
      </c>
      <c r="BJ74" s="280">
        <v>0</v>
      </c>
      <c r="BK74" s="280">
        <v>0</v>
      </c>
      <c r="BL74" s="280">
        <v>0</v>
      </c>
      <c r="BM74" s="280">
        <v>0</v>
      </c>
      <c r="BN74" s="280">
        <v>0</v>
      </c>
      <c r="BO74" s="280">
        <v>0</v>
      </c>
      <c r="BP74" s="280">
        <v>0</v>
      </c>
      <c r="BQ74" s="280">
        <v>0</v>
      </c>
      <c r="BR74" s="280">
        <v>0</v>
      </c>
      <c r="BS74" s="280">
        <v>0</v>
      </c>
      <c r="BT74" s="280">
        <v>0</v>
      </c>
      <c r="BU74" s="280">
        <v>0</v>
      </c>
      <c r="BV74" s="280">
        <v>0</v>
      </c>
      <c r="BW74" s="280">
        <v>0</v>
      </c>
      <c r="BX74" s="280">
        <v>0</v>
      </c>
      <c r="BY74" s="280">
        <v>0</v>
      </c>
      <c r="BZ74" s="280">
        <v>0</v>
      </c>
      <c r="CA74" s="280">
        <v>0</v>
      </c>
      <c r="CB74" s="280">
        <v>0</v>
      </c>
      <c r="CC74" s="280">
        <v>0</v>
      </c>
      <c r="CD74" s="280">
        <v>0</v>
      </c>
      <c r="CE74" s="280">
        <v>0</v>
      </c>
      <c r="CF74" s="280">
        <v>0</v>
      </c>
      <c r="CG74" s="280">
        <v>0</v>
      </c>
      <c r="CH74" s="280">
        <v>0</v>
      </c>
      <c r="CI74" s="280">
        <v>0</v>
      </c>
      <c r="CJ74" s="280">
        <v>0</v>
      </c>
      <c r="CK74" s="280">
        <v>0</v>
      </c>
      <c r="CL74" s="280">
        <v>0</v>
      </c>
      <c r="CM74" s="280">
        <v>0</v>
      </c>
      <c r="CN74" s="280">
        <v>0</v>
      </c>
      <c r="CO74" s="280">
        <v>0</v>
      </c>
      <c r="CP74" s="280">
        <v>0</v>
      </c>
      <c r="CQ74" s="280">
        <v>0</v>
      </c>
      <c r="CR74" s="280">
        <v>0</v>
      </c>
      <c r="CS74" s="280">
        <v>0</v>
      </c>
      <c r="CT74" s="280">
        <v>0</v>
      </c>
      <c r="CU74" s="280">
        <v>0</v>
      </c>
      <c r="CV74" s="280">
        <v>0</v>
      </c>
      <c r="CW74" s="280">
        <v>0</v>
      </c>
      <c r="CX74" s="280">
        <v>0</v>
      </c>
      <c r="CY74" s="280">
        <v>0</v>
      </c>
      <c r="CZ74" s="280">
        <v>0</v>
      </c>
      <c r="DA74" s="280">
        <v>0</v>
      </c>
      <c r="DB74" s="280">
        <v>0</v>
      </c>
      <c r="DC74" s="280">
        <v>0</v>
      </c>
      <c r="DE74" s="71">
        <f t="shared" si="39"/>
        <v>0</v>
      </c>
      <c r="DF74" s="71">
        <f t="shared" si="17"/>
        <v>0</v>
      </c>
      <c r="DG74" s="261">
        <f t="shared" si="38"/>
        <v>21</v>
      </c>
      <c r="DH74" s="261">
        <v>0</v>
      </c>
    </row>
    <row r="75" spans="1:112" s="261" customFormat="1" ht="14.4">
      <c r="A75" s="210">
        <v>63</v>
      </c>
      <c r="B75" s="262" t="str">
        <f>$B$67&amp;"8."</f>
        <v>E.3.8.</v>
      </c>
      <c r="C75" s="274" t="s">
        <v>42</v>
      </c>
      <c r="D75" s="12"/>
      <c r="E75" s="332">
        <v>0.21</v>
      </c>
      <c r="F75" s="292">
        <f>H75+NPV(FD,I75:INDEX(I75:DC75,PAL))</f>
        <v>0</v>
      </c>
      <c r="G75" s="279">
        <f>SUMIF($H$5:$DC$5,"&lt;="&amp;PAL,$H75:$DC75)</f>
        <v>0</v>
      </c>
      <c r="H75" s="280">
        <v>0</v>
      </c>
      <c r="I75" s="280">
        <v>0</v>
      </c>
      <c r="J75" s="280">
        <v>0</v>
      </c>
      <c r="K75" s="280">
        <v>0</v>
      </c>
      <c r="L75" s="280">
        <v>0</v>
      </c>
      <c r="M75" s="280">
        <v>0</v>
      </c>
      <c r="N75" s="280">
        <v>0</v>
      </c>
      <c r="O75" s="280">
        <v>0</v>
      </c>
      <c r="P75" s="280">
        <v>0</v>
      </c>
      <c r="Q75" s="280">
        <v>0</v>
      </c>
      <c r="R75" s="280">
        <v>0</v>
      </c>
      <c r="S75" s="280">
        <v>0</v>
      </c>
      <c r="T75" s="280">
        <v>0</v>
      </c>
      <c r="U75" s="280">
        <v>0</v>
      </c>
      <c r="V75" s="280">
        <v>0</v>
      </c>
      <c r="W75" s="280">
        <v>0</v>
      </c>
      <c r="X75" s="280">
        <v>0</v>
      </c>
      <c r="Y75" s="280">
        <v>0</v>
      </c>
      <c r="Z75" s="280">
        <v>0</v>
      </c>
      <c r="AA75" s="280">
        <v>0</v>
      </c>
      <c r="AB75" s="280">
        <v>0</v>
      </c>
      <c r="AC75" s="280">
        <v>0</v>
      </c>
      <c r="AD75" s="280">
        <v>0</v>
      </c>
      <c r="AE75" s="280">
        <v>0</v>
      </c>
      <c r="AF75" s="280">
        <v>0</v>
      </c>
      <c r="AG75" s="280">
        <v>0</v>
      </c>
      <c r="AH75" s="280">
        <v>0</v>
      </c>
      <c r="AI75" s="280">
        <v>0</v>
      </c>
      <c r="AJ75" s="280">
        <v>0</v>
      </c>
      <c r="AK75" s="280">
        <v>0</v>
      </c>
      <c r="AL75" s="280">
        <v>0</v>
      </c>
      <c r="AM75" s="280">
        <v>0</v>
      </c>
      <c r="AN75" s="280">
        <v>0</v>
      </c>
      <c r="AO75" s="280">
        <v>0</v>
      </c>
      <c r="AP75" s="280">
        <v>0</v>
      </c>
      <c r="AQ75" s="280">
        <v>0</v>
      </c>
      <c r="AR75" s="280">
        <v>0</v>
      </c>
      <c r="AS75" s="280">
        <v>0</v>
      </c>
      <c r="AT75" s="280">
        <v>0</v>
      </c>
      <c r="AU75" s="280">
        <v>0</v>
      </c>
      <c r="AV75" s="280">
        <v>0</v>
      </c>
      <c r="AW75" s="280">
        <v>0</v>
      </c>
      <c r="AX75" s="280">
        <v>0</v>
      </c>
      <c r="AY75" s="280">
        <v>0</v>
      </c>
      <c r="AZ75" s="280">
        <v>0</v>
      </c>
      <c r="BA75" s="280">
        <v>0</v>
      </c>
      <c r="BB75" s="280">
        <v>0</v>
      </c>
      <c r="BC75" s="280">
        <v>0</v>
      </c>
      <c r="BD75" s="280">
        <v>0</v>
      </c>
      <c r="BE75" s="280">
        <v>0</v>
      </c>
      <c r="BF75" s="280">
        <v>0</v>
      </c>
      <c r="BG75" s="280">
        <v>0</v>
      </c>
      <c r="BH75" s="280">
        <v>0</v>
      </c>
      <c r="BI75" s="280">
        <v>0</v>
      </c>
      <c r="BJ75" s="280">
        <v>0</v>
      </c>
      <c r="BK75" s="280">
        <v>0</v>
      </c>
      <c r="BL75" s="280">
        <v>0</v>
      </c>
      <c r="BM75" s="280">
        <v>0</v>
      </c>
      <c r="BN75" s="280">
        <v>0</v>
      </c>
      <c r="BO75" s="280">
        <v>0</v>
      </c>
      <c r="BP75" s="280">
        <v>0</v>
      </c>
      <c r="BQ75" s="280">
        <v>0</v>
      </c>
      <c r="BR75" s="280">
        <v>0</v>
      </c>
      <c r="BS75" s="280">
        <v>0</v>
      </c>
      <c r="BT75" s="280">
        <v>0</v>
      </c>
      <c r="BU75" s="280">
        <v>0</v>
      </c>
      <c r="BV75" s="280">
        <v>0</v>
      </c>
      <c r="BW75" s="280">
        <v>0</v>
      </c>
      <c r="BX75" s="280">
        <v>0</v>
      </c>
      <c r="BY75" s="280">
        <v>0</v>
      </c>
      <c r="BZ75" s="280">
        <v>0</v>
      </c>
      <c r="CA75" s="280">
        <v>0</v>
      </c>
      <c r="CB75" s="280">
        <v>0</v>
      </c>
      <c r="CC75" s="280">
        <v>0</v>
      </c>
      <c r="CD75" s="280">
        <v>0</v>
      </c>
      <c r="CE75" s="280">
        <v>0</v>
      </c>
      <c r="CF75" s="280">
        <v>0</v>
      </c>
      <c r="CG75" s="280">
        <v>0</v>
      </c>
      <c r="CH75" s="280">
        <v>0</v>
      </c>
      <c r="CI75" s="280">
        <v>0</v>
      </c>
      <c r="CJ75" s="280">
        <v>0</v>
      </c>
      <c r="CK75" s="280">
        <v>0</v>
      </c>
      <c r="CL75" s="280">
        <v>0</v>
      </c>
      <c r="CM75" s="280">
        <v>0</v>
      </c>
      <c r="CN75" s="280">
        <v>0</v>
      </c>
      <c r="CO75" s="280">
        <v>0</v>
      </c>
      <c r="CP75" s="280">
        <v>0</v>
      </c>
      <c r="CQ75" s="280">
        <v>0</v>
      </c>
      <c r="CR75" s="280">
        <v>0</v>
      </c>
      <c r="CS75" s="280">
        <v>0</v>
      </c>
      <c r="CT75" s="280">
        <v>0</v>
      </c>
      <c r="CU75" s="280">
        <v>0</v>
      </c>
      <c r="CV75" s="280">
        <v>0</v>
      </c>
      <c r="CW75" s="280">
        <v>0</v>
      </c>
      <c r="CX75" s="280">
        <v>0</v>
      </c>
      <c r="CY75" s="280">
        <v>0</v>
      </c>
      <c r="CZ75" s="280">
        <v>0</v>
      </c>
      <c r="DA75" s="280">
        <v>0</v>
      </c>
      <c r="DB75" s="280">
        <v>0</v>
      </c>
      <c r="DC75" s="280">
        <v>0</v>
      </c>
      <c r="DE75" s="71">
        <f t="shared" si="39"/>
        <v>0</v>
      </c>
      <c r="DF75" s="71">
        <f t="shared" si="17"/>
        <v>0</v>
      </c>
      <c r="DG75" s="261">
        <f t="shared" si="38"/>
        <v>21</v>
      </c>
      <c r="DH75" s="261">
        <v>0</v>
      </c>
    </row>
    <row r="76" spans="1:112" s="261" customFormat="1" ht="14.4">
      <c r="A76" s="210">
        <v>64</v>
      </c>
      <c r="B76" s="262" t="str">
        <f>$B$67&amp;"9."</f>
        <v>E.3.9.</v>
      </c>
      <c r="C76" s="267" t="s">
        <v>155</v>
      </c>
      <c r="D76" s="262"/>
      <c r="E76" s="332">
        <v>0.21</v>
      </c>
      <c r="F76" s="292">
        <f>H76+NPV(FD,I76:INDEX(I76:DC76,PAL))</f>
        <v>0</v>
      </c>
      <c r="G76" s="279">
        <f>SUMIF($H$5:$DC$5,"&lt;="&amp;PAL,$H76:$DC76)</f>
        <v>0</v>
      </c>
      <c r="H76" s="276">
        <v>0</v>
      </c>
      <c r="I76" s="276">
        <v>0</v>
      </c>
      <c r="J76" s="276">
        <v>0</v>
      </c>
      <c r="K76" s="276">
        <v>0</v>
      </c>
      <c r="L76" s="276">
        <v>0</v>
      </c>
      <c r="M76" s="276">
        <v>0</v>
      </c>
      <c r="N76" s="276">
        <v>0</v>
      </c>
      <c r="O76" s="276">
        <v>0</v>
      </c>
      <c r="P76" s="276">
        <v>0</v>
      </c>
      <c r="Q76" s="276">
        <v>0</v>
      </c>
      <c r="R76" s="276">
        <v>0</v>
      </c>
      <c r="S76" s="277">
        <v>0</v>
      </c>
      <c r="T76" s="277">
        <v>0</v>
      </c>
      <c r="U76" s="277">
        <v>0</v>
      </c>
      <c r="V76" s="277">
        <v>0</v>
      </c>
      <c r="W76" s="277">
        <v>0</v>
      </c>
      <c r="X76" s="277">
        <v>0</v>
      </c>
      <c r="Y76" s="277">
        <v>0</v>
      </c>
      <c r="Z76" s="277">
        <v>0</v>
      </c>
      <c r="AA76" s="277">
        <v>0</v>
      </c>
      <c r="AB76" s="277">
        <v>0</v>
      </c>
      <c r="AC76" s="277">
        <v>0</v>
      </c>
      <c r="AD76" s="277">
        <v>0</v>
      </c>
      <c r="AE76" s="277">
        <v>0</v>
      </c>
      <c r="AF76" s="277">
        <v>0</v>
      </c>
      <c r="AG76" s="277">
        <v>0</v>
      </c>
      <c r="AH76" s="277">
        <v>0</v>
      </c>
      <c r="AI76" s="277">
        <v>0</v>
      </c>
      <c r="AJ76" s="277">
        <v>0</v>
      </c>
      <c r="AK76" s="277">
        <v>0</v>
      </c>
      <c r="AL76" s="277">
        <v>0</v>
      </c>
      <c r="AM76" s="277">
        <v>0</v>
      </c>
      <c r="AN76" s="277">
        <v>0</v>
      </c>
      <c r="AO76" s="277">
        <v>0</v>
      </c>
      <c r="AP76" s="277">
        <v>0</v>
      </c>
      <c r="AQ76" s="277">
        <v>0</v>
      </c>
      <c r="AR76" s="277">
        <v>0</v>
      </c>
      <c r="AS76" s="277">
        <v>0</v>
      </c>
      <c r="AT76" s="277">
        <v>0</v>
      </c>
      <c r="AU76" s="277">
        <v>0</v>
      </c>
      <c r="AV76" s="277">
        <v>0</v>
      </c>
      <c r="AW76" s="277">
        <v>0</v>
      </c>
      <c r="AX76" s="277">
        <v>0</v>
      </c>
      <c r="AY76" s="277">
        <v>0</v>
      </c>
      <c r="AZ76" s="277">
        <v>0</v>
      </c>
      <c r="BA76" s="277">
        <v>0</v>
      </c>
      <c r="BB76" s="277">
        <v>0</v>
      </c>
      <c r="BC76" s="277">
        <v>0</v>
      </c>
      <c r="BD76" s="277">
        <v>0</v>
      </c>
      <c r="BE76" s="277">
        <v>0</v>
      </c>
      <c r="BF76" s="277">
        <v>0</v>
      </c>
      <c r="BG76" s="277">
        <v>0</v>
      </c>
      <c r="BH76" s="277">
        <v>0</v>
      </c>
      <c r="BI76" s="277">
        <v>0</v>
      </c>
      <c r="BJ76" s="277">
        <v>0</v>
      </c>
      <c r="BK76" s="277">
        <v>0</v>
      </c>
      <c r="BL76" s="277">
        <v>0</v>
      </c>
      <c r="BM76" s="277">
        <v>0</v>
      </c>
      <c r="BN76" s="277">
        <v>0</v>
      </c>
      <c r="BO76" s="277">
        <v>0</v>
      </c>
      <c r="BP76" s="277">
        <v>0</v>
      </c>
      <c r="BQ76" s="277">
        <v>0</v>
      </c>
      <c r="BR76" s="277">
        <v>0</v>
      </c>
      <c r="BS76" s="277">
        <v>0</v>
      </c>
      <c r="BT76" s="277">
        <v>0</v>
      </c>
      <c r="BU76" s="277">
        <v>0</v>
      </c>
      <c r="BV76" s="277">
        <v>0</v>
      </c>
      <c r="BW76" s="277">
        <v>0</v>
      </c>
      <c r="BX76" s="277">
        <v>0</v>
      </c>
      <c r="BY76" s="277">
        <v>0</v>
      </c>
      <c r="BZ76" s="277">
        <v>0</v>
      </c>
      <c r="CA76" s="277">
        <v>0</v>
      </c>
      <c r="CB76" s="277">
        <v>0</v>
      </c>
      <c r="CC76" s="277">
        <v>0</v>
      </c>
      <c r="CD76" s="277">
        <v>0</v>
      </c>
      <c r="CE76" s="277">
        <v>0</v>
      </c>
      <c r="CF76" s="277">
        <v>0</v>
      </c>
      <c r="CG76" s="277">
        <v>0</v>
      </c>
      <c r="CH76" s="277">
        <v>0</v>
      </c>
      <c r="CI76" s="277">
        <v>0</v>
      </c>
      <c r="CJ76" s="277">
        <v>0</v>
      </c>
      <c r="CK76" s="277">
        <v>0</v>
      </c>
      <c r="CL76" s="277">
        <v>0</v>
      </c>
      <c r="CM76" s="277">
        <v>0</v>
      </c>
      <c r="CN76" s="277">
        <v>0</v>
      </c>
      <c r="CO76" s="277">
        <v>0</v>
      </c>
      <c r="CP76" s="277">
        <v>0</v>
      </c>
      <c r="CQ76" s="277">
        <v>0</v>
      </c>
      <c r="CR76" s="277">
        <v>0</v>
      </c>
      <c r="CS76" s="277">
        <v>0</v>
      </c>
      <c r="CT76" s="277">
        <v>0</v>
      </c>
      <c r="CU76" s="277">
        <v>0</v>
      </c>
      <c r="CV76" s="277">
        <v>0</v>
      </c>
      <c r="CW76" s="277">
        <v>0</v>
      </c>
      <c r="CX76" s="277">
        <v>0</v>
      </c>
      <c r="CY76" s="277">
        <v>0</v>
      </c>
      <c r="CZ76" s="277">
        <v>0</v>
      </c>
      <c r="DA76" s="277">
        <v>0</v>
      </c>
      <c r="DB76" s="277">
        <v>0</v>
      </c>
      <c r="DC76" s="277">
        <v>0</v>
      </c>
      <c r="DE76" s="71">
        <f t="shared" si="39"/>
        <v>0</v>
      </c>
      <c r="DF76" s="71">
        <f t="shared" si="17"/>
        <v>0</v>
      </c>
      <c r="DG76" s="261">
        <f t="shared" si="38"/>
        <v>21</v>
      </c>
      <c r="DH76" s="261">
        <v>0</v>
      </c>
    </row>
    <row r="77" spans="1:112" s="261" customFormat="1" ht="14.4">
      <c r="A77" s="210">
        <v>65</v>
      </c>
      <c r="B77" s="262" t="str">
        <f>$B$67&amp;"L."</f>
        <v>E.3.L.</v>
      </c>
      <c r="C77" s="267" t="s">
        <v>16</v>
      </c>
      <c r="D77" s="262"/>
      <c r="E77" s="332">
        <v>0.21</v>
      </c>
      <c r="F77" s="292">
        <f>H77+NPV(FD,I77:INDEX(I77:DC77,PAL))</f>
        <v>0</v>
      </c>
      <c r="G77" s="279">
        <f>SUMIF($H$5:$DC$5,"&lt;="&amp;PAL,$H77:$DC77)</f>
        <v>0</v>
      </c>
      <c r="H77" s="276">
        <v>0</v>
      </c>
      <c r="I77" s="276">
        <v>0</v>
      </c>
      <c r="J77" s="276">
        <v>0</v>
      </c>
      <c r="K77" s="276">
        <v>0</v>
      </c>
      <c r="L77" s="276">
        <v>0</v>
      </c>
      <c r="M77" s="276">
        <v>0</v>
      </c>
      <c r="N77" s="276">
        <v>0</v>
      </c>
      <c r="O77" s="276">
        <v>0</v>
      </c>
      <c r="P77" s="276">
        <v>0</v>
      </c>
      <c r="Q77" s="276">
        <v>0</v>
      </c>
      <c r="R77" s="276">
        <v>0</v>
      </c>
      <c r="S77" s="276">
        <v>0</v>
      </c>
      <c r="T77" s="276">
        <v>0</v>
      </c>
      <c r="U77" s="276">
        <v>0</v>
      </c>
      <c r="V77" s="276">
        <v>0</v>
      </c>
      <c r="W77" s="276">
        <v>0</v>
      </c>
      <c r="X77" s="276">
        <v>0</v>
      </c>
      <c r="Y77" s="276">
        <v>0</v>
      </c>
      <c r="Z77" s="276">
        <v>0</v>
      </c>
      <c r="AA77" s="276">
        <v>0</v>
      </c>
      <c r="AB77" s="277">
        <v>0</v>
      </c>
      <c r="AC77" s="276">
        <v>0</v>
      </c>
      <c r="AD77" s="276">
        <v>0</v>
      </c>
      <c r="AE77" s="276">
        <v>0</v>
      </c>
      <c r="AF77" s="276">
        <v>0</v>
      </c>
      <c r="AG77" s="276">
        <v>0</v>
      </c>
      <c r="AH77" s="276">
        <v>0</v>
      </c>
      <c r="AI77" s="276">
        <v>0</v>
      </c>
      <c r="AJ77" s="276">
        <v>0</v>
      </c>
      <c r="AK77" s="276">
        <v>0</v>
      </c>
      <c r="AL77" s="276">
        <v>0</v>
      </c>
      <c r="AM77" s="276">
        <v>0</v>
      </c>
      <c r="AN77" s="276">
        <v>0</v>
      </c>
      <c r="AO77" s="276">
        <v>0</v>
      </c>
      <c r="AP77" s="276">
        <v>0</v>
      </c>
      <c r="AQ77" s="276">
        <v>0</v>
      </c>
      <c r="AR77" s="276">
        <v>0</v>
      </c>
      <c r="AS77" s="276">
        <v>0</v>
      </c>
      <c r="AT77" s="276">
        <v>0</v>
      </c>
      <c r="AU77" s="276">
        <v>0</v>
      </c>
      <c r="AV77" s="276">
        <v>0</v>
      </c>
      <c r="AW77" s="276">
        <v>0</v>
      </c>
      <c r="AX77" s="276">
        <v>0</v>
      </c>
      <c r="AY77" s="276">
        <v>0</v>
      </c>
      <c r="AZ77" s="276">
        <v>0</v>
      </c>
      <c r="BA77" s="276">
        <v>0</v>
      </c>
      <c r="BB77" s="276">
        <v>0</v>
      </c>
      <c r="BC77" s="276">
        <v>0</v>
      </c>
      <c r="BD77" s="276">
        <v>0</v>
      </c>
      <c r="BE77" s="276">
        <v>0</v>
      </c>
      <c r="BF77" s="276">
        <v>0</v>
      </c>
      <c r="BG77" s="276">
        <v>0</v>
      </c>
      <c r="BH77" s="276">
        <v>0</v>
      </c>
      <c r="BI77" s="276">
        <v>0</v>
      </c>
      <c r="BJ77" s="276">
        <v>0</v>
      </c>
      <c r="BK77" s="276">
        <v>0</v>
      </c>
      <c r="BL77" s="276">
        <v>0</v>
      </c>
      <c r="BM77" s="276">
        <v>0</v>
      </c>
      <c r="BN77" s="276">
        <v>0</v>
      </c>
      <c r="BO77" s="276">
        <v>0</v>
      </c>
      <c r="BP77" s="276">
        <v>0</v>
      </c>
      <c r="BQ77" s="276">
        <v>0</v>
      </c>
      <c r="BR77" s="276">
        <v>0</v>
      </c>
      <c r="BS77" s="276">
        <v>0</v>
      </c>
      <c r="BT77" s="276">
        <v>0</v>
      </c>
      <c r="BU77" s="276">
        <v>0</v>
      </c>
      <c r="BV77" s="276">
        <v>0</v>
      </c>
      <c r="BW77" s="276">
        <v>0</v>
      </c>
      <c r="BX77" s="276">
        <v>0</v>
      </c>
      <c r="BY77" s="276">
        <v>0</v>
      </c>
      <c r="BZ77" s="276">
        <v>0</v>
      </c>
      <c r="CA77" s="276">
        <v>0</v>
      </c>
      <c r="CB77" s="276">
        <v>0</v>
      </c>
      <c r="CC77" s="276">
        <v>0</v>
      </c>
      <c r="CD77" s="276">
        <v>0</v>
      </c>
      <c r="CE77" s="276">
        <v>0</v>
      </c>
      <c r="CF77" s="276">
        <v>0</v>
      </c>
      <c r="CG77" s="276">
        <v>0</v>
      </c>
      <c r="CH77" s="276">
        <v>0</v>
      </c>
      <c r="CI77" s="276">
        <v>0</v>
      </c>
      <c r="CJ77" s="276">
        <v>0</v>
      </c>
      <c r="CK77" s="276">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7">
        <v>0</v>
      </c>
      <c r="DE77" s="71">
        <f t="shared" si="39"/>
        <v>0</v>
      </c>
      <c r="DF77" s="71">
        <f t="shared" ref="DF77:DF129" si="40">COUNTIF($H77:$DC77,"&lt;&gt;0")</f>
        <v>0</v>
      </c>
      <c r="DG77" s="261">
        <f t="shared" si="38"/>
        <v>21</v>
      </c>
      <c r="DH77" s="261">
        <f>DG77/(100+DG77)</f>
        <v>0.17355371900826447</v>
      </c>
    </row>
    <row r="78" spans="1:112" s="261" customFormat="1" ht="14.4">
      <c r="A78" s="210">
        <v>66</v>
      </c>
      <c r="B78" s="57" t="s">
        <v>25</v>
      </c>
      <c r="C78" s="255" t="s">
        <v>435</v>
      </c>
      <c r="D78" s="9"/>
      <c r="E78" s="333"/>
      <c r="F78" s="279">
        <f>SUM(F79:F87)</f>
        <v>0</v>
      </c>
      <c r="G78" s="279">
        <f>SUMIF($H$5:$DC$5,"&lt;="&amp;PAL,$H78:$DC78)</f>
        <v>0</v>
      </c>
      <c r="H78" s="17">
        <f>SUM(H79:H86)+H87</f>
        <v>0</v>
      </c>
      <c r="I78" s="17">
        <f t="shared" ref="I78:AK78" si="41">SUM(I79:I86)+I87</f>
        <v>0</v>
      </c>
      <c r="J78" s="17">
        <f t="shared" si="41"/>
        <v>0</v>
      </c>
      <c r="K78" s="17">
        <f t="shared" si="41"/>
        <v>0</v>
      </c>
      <c r="L78" s="17">
        <f t="shared" si="41"/>
        <v>0</v>
      </c>
      <c r="M78" s="17">
        <f t="shared" si="41"/>
        <v>0</v>
      </c>
      <c r="N78" s="17">
        <f t="shared" si="41"/>
        <v>0</v>
      </c>
      <c r="O78" s="17">
        <f t="shared" si="41"/>
        <v>0</v>
      </c>
      <c r="P78" s="17">
        <f t="shared" si="41"/>
        <v>0</v>
      </c>
      <c r="Q78" s="17">
        <f t="shared" si="41"/>
        <v>0</v>
      </c>
      <c r="R78" s="17">
        <f t="shared" si="41"/>
        <v>0</v>
      </c>
      <c r="S78" s="17">
        <f t="shared" si="41"/>
        <v>0</v>
      </c>
      <c r="T78" s="17">
        <f t="shared" si="41"/>
        <v>0</v>
      </c>
      <c r="U78" s="17">
        <f t="shared" si="41"/>
        <v>0</v>
      </c>
      <c r="V78" s="17">
        <f t="shared" si="41"/>
        <v>0</v>
      </c>
      <c r="W78" s="17">
        <f t="shared" si="41"/>
        <v>0</v>
      </c>
      <c r="X78" s="17">
        <f t="shared" si="41"/>
        <v>0</v>
      </c>
      <c r="Y78" s="17">
        <f t="shared" si="41"/>
        <v>0</v>
      </c>
      <c r="Z78" s="17">
        <f t="shared" si="41"/>
        <v>0</v>
      </c>
      <c r="AA78" s="17">
        <f t="shared" si="41"/>
        <v>0</v>
      </c>
      <c r="AB78" s="17">
        <f t="shared" si="41"/>
        <v>0</v>
      </c>
      <c r="AC78" s="17">
        <f t="shared" si="41"/>
        <v>0</v>
      </c>
      <c r="AD78" s="17">
        <f t="shared" si="41"/>
        <v>0</v>
      </c>
      <c r="AE78" s="17">
        <f t="shared" si="41"/>
        <v>0</v>
      </c>
      <c r="AF78" s="17">
        <f t="shared" si="41"/>
        <v>0</v>
      </c>
      <c r="AG78" s="17">
        <f t="shared" si="41"/>
        <v>0</v>
      </c>
      <c r="AH78" s="17">
        <f t="shared" si="41"/>
        <v>0</v>
      </c>
      <c r="AI78" s="17">
        <f t="shared" si="41"/>
        <v>0</v>
      </c>
      <c r="AJ78" s="17">
        <f t="shared" si="41"/>
        <v>0</v>
      </c>
      <c r="AK78" s="17">
        <f t="shared" si="41"/>
        <v>0</v>
      </c>
      <c r="AL78" s="17">
        <f>SUM(AL79:AL86)+AL87</f>
        <v>0</v>
      </c>
      <c r="AM78" s="17">
        <f t="shared" ref="AM78:CX78" si="42">SUM(AM79:AM86)+AM87</f>
        <v>0</v>
      </c>
      <c r="AN78" s="17">
        <f t="shared" si="42"/>
        <v>0</v>
      </c>
      <c r="AO78" s="17">
        <f t="shared" si="42"/>
        <v>0</v>
      </c>
      <c r="AP78" s="17">
        <f t="shared" si="42"/>
        <v>0</v>
      </c>
      <c r="AQ78" s="17">
        <f t="shared" si="42"/>
        <v>0</v>
      </c>
      <c r="AR78" s="17">
        <f t="shared" si="42"/>
        <v>0</v>
      </c>
      <c r="AS78" s="17">
        <f t="shared" si="42"/>
        <v>0</v>
      </c>
      <c r="AT78" s="17">
        <f t="shared" si="42"/>
        <v>0</v>
      </c>
      <c r="AU78" s="17">
        <f t="shared" si="42"/>
        <v>0</v>
      </c>
      <c r="AV78" s="17">
        <f t="shared" si="42"/>
        <v>0</v>
      </c>
      <c r="AW78" s="17">
        <f t="shared" si="42"/>
        <v>0</v>
      </c>
      <c r="AX78" s="17">
        <f t="shared" si="42"/>
        <v>0</v>
      </c>
      <c r="AY78" s="17">
        <f t="shared" si="42"/>
        <v>0</v>
      </c>
      <c r="AZ78" s="17">
        <f t="shared" si="42"/>
        <v>0</v>
      </c>
      <c r="BA78" s="17">
        <f t="shared" si="42"/>
        <v>0</v>
      </c>
      <c r="BB78" s="17">
        <f t="shared" si="42"/>
        <v>0</v>
      </c>
      <c r="BC78" s="17">
        <f t="shared" si="42"/>
        <v>0</v>
      </c>
      <c r="BD78" s="17">
        <f t="shared" si="42"/>
        <v>0</v>
      </c>
      <c r="BE78" s="17">
        <f t="shared" si="42"/>
        <v>0</v>
      </c>
      <c r="BF78" s="17">
        <f t="shared" si="42"/>
        <v>0</v>
      </c>
      <c r="BG78" s="17">
        <f t="shared" si="42"/>
        <v>0</v>
      </c>
      <c r="BH78" s="17">
        <f t="shared" si="42"/>
        <v>0</v>
      </c>
      <c r="BI78" s="17">
        <f t="shared" si="42"/>
        <v>0</v>
      </c>
      <c r="BJ78" s="17">
        <f t="shared" si="42"/>
        <v>0</v>
      </c>
      <c r="BK78" s="17">
        <f t="shared" si="42"/>
        <v>0</v>
      </c>
      <c r="BL78" s="17">
        <f t="shared" si="42"/>
        <v>0</v>
      </c>
      <c r="BM78" s="17">
        <f t="shared" si="42"/>
        <v>0</v>
      </c>
      <c r="BN78" s="17">
        <f t="shared" si="42"/>
        <v>0</v>
      </c>
      <c r="BO78" s="17">
        <f t="shared" si="42"/>
        <v>0</v>
      </c>
      <c r="BP78" s="17">
        <f t="shared" si="42"/>
        <v>0</v>
      </c>
      <c r="BQ78" s="17">
        <f t="shared" si="42"/>
        <v>0</v>
      </c>
      <c r="BR78" s="17">
        <f t="shared" si="42"/>
        <v>0</v>
      </c>
      <c r="BS78" s="17">
        <f t="shared" si="42"/>
        <v>0</v>
      </c>
      <c r="BT78" s="17">
        <f t="shared" si="42"/>
        <v>0</v>
      </c>
      <c r="BU78" s="17">
        <f t="shared" si="42"/>
        <v>0</v>
      </c>
      <c r="BV78" s="17">
        <f t="shared" si="42"/>
        <v>0</v>
      </c>
      <c r="BW78" s="17">
        <f t="shared" si="42"/>
        <v>0</v>
      </c>
      <c r="BX78" s="17">
        <f t="shared" si="42"/>
        <v>0</v>
      </c>
      <c r="BY78" s="17">
        <f t="shared" si="42"/>
        <v>0</v>
      </c>
      <c r="BZ78" s="17">
        <f t="shared" si="42"/>
        <v>0</v>
      </c>
      <c r="CA78" s="17">
        <f t="shared" si="42"/>
        <v>0</v>
      </c>
      <c r="CB78" s="17">
        <f t="shared" si="42"/>
        <v>0</v>
      </c>
      <c r="CC78" s="17">
        <f t="shared" si="42"/>
        <v>0</v>
      </c>
      <c r="CD78" s="17">
        <f t="shared" si="42"/>
        <v>0</v>
      </c>
      <c r="CE78" s="17">
        <f t="shared" si="42"/>
        <v>0</v>
      </c>
      <c r="CF78" s="17">
        <f t="shared" si="42"/>
        <v>0</v>
      </c>
      <c r="CG78" s="17">
        <f t="shared" si="42"/>
        <v>0</v>
      </c>
      <c r="CH78" s="17">
        <f t="shared" si="42"/>
        <v>0</v>
      </c>
      <c r="CI78" s="17">
        <f t="shared" si="42"/>
        <v>0</v>
      </c>
      <c r="CJ78" s="17">
        <f t="shared" si="42"/>
        <v>0</v>
      </c>
      <c r="CK78" s="17">
        <f t="shared" si="42"/>
        <v>0</v>
      </c>
      <c r="CL78" s="17">
        <f t="shared" si="42"/>
        <v>0</v>
      </c>
      <c r="CM78" s="17">
        <f t="shared" si="42"/>
        <v>0</v>
      </c>
      <c r="CN78" s="17">
        <f t="shared" si="42"/>
        <v>0</v>
      </c>
      <c r="CO78" s="17">
        <f t="shared" si="42"/>
        <v>0</v>
      </c>
      <c r="CP78" s="17">
        <f t="shared" si="42"/>
        <v>0</v>
      </c>
      <c r="CQ78" s="17">
        <f t="shared" si="42"/>
        <v>0</v>
      </c>
      <c r="CR78" s="17">
        <f t="shared" si="42"/>
        <v>0</v>
      </c>
      <c r="CS78" s="17">
        <f t="shared" si="42"/>
        <v>0</v>
      </c>
      <c r="CT78" s="17">
        <f t="shared" si="42"/>
        <v>0</v>
      </c>
      <c r="CU78" s="17">
        <f t="shared" si="42"/>
        <v>0</v>
      </c>
      <c r="CV78" s="17">
        <f t="shared" si="42"/>
        <v>0</v>
      </c>
      <c r="CW78" s="17">
        <f t="shared" si="42"/>
        <v>0</v>
      </c>
      <c r="CX78" s="17">
        <f t="shared" si="42"/>
        <v>0</v>
      </c>
      <c r="CY78" s="17">
        <f>SUM(CY79:CY86)+CY87</f>
        <v>0</v>
      </c>
      <c r="CZ78" s="17">
        <f>SUM(CZ79:CZ86)+CZ87</f>
        <v>0</v>
      </c>
      <c r="DA78" s="17">
        <f>SUM(DA79:DA86)+DA87</f>
        <v>0</v>
      </c>
      <c r="DB78" s="17">
        <f>SUM(DB79:DB86)+DB87</f>
        <v>0</v>
      </c>
      <c r="DC78" s="17">
        <f>SUM(DC79:DC86)+DC87</f>
        <v>0</v>
      </c>
      <c r="DE78" s="71"/>
      <c r="DF78" s="71">
        <f t="shared" si="40"/>
        <v>0</v>
      </c>
    </row>
    <row r="79" spans="1:112" s="261" customFormat="1" ht="15" customHeight="1">
      <c r="A79" s="210">
        <v>67</v>
      </c>
      <c r="B79" s="262" t="str">
        <f>$B$78&amp;"1."</f>
        <v>F.1.</v>
      </c>
      <c r="C79" s="274" t="s">
        <v>42</v>
      </c>
      <c r="D79" s="12"/>
      <c r="E79" s="332">
        <v>0.21</v>
      </c>
      <c r="F79" s="292">
        <f>H79+NPV(FD,I79:INDEX(I79:DC79,PAL))</f>
        <v>0</v>
      </c>
      <c r="G79" s="279">
        <f>SUMIF($H$5:$DC$5,"&lt;="&amp;PAL,$H79:$DC79)</f>
        <v>0</v>
      </c>
      <c r="H79" s="280">
        <v>0</v>
      </c>
      <c r="I79" s="280">
        <v>0</v>
      </c>
      <c r="J79" s="280">
        <v>0</v>
      </c>
      <c r="K79" s="280">
        <v>0</v>
      </c>
      <c r="L79" s="280">
        <v>0</v>
      </c>
      <c r="M79" s="280">
        <v>0</v>
      </c>
      <c r="N79" s="280">
        <v>0</v>
      </c>
      <c r="O79" s="280">
        <v>0</v>
      </c>
      <c r="P79" s="280">
        <v>0</v>
      </c>
      <c r="Q79" s="280">
        <v>0</v>
      </c>
      <c r="R79" s="280">
        <v>0</v>
      </c>
      <c r="S79" s="280">
        <v>0</v>
      </c>
      <c r="T79" s="280">
        <v>0</v>
      </c>
      <c r="U79" s="280">
        <v>0</v>
      </c>
      <c r="V79" s="280">
        <v>0</v>
      </c>
      <c r="W79" s="280">
        <v>0</v>
      </c>
      <c r="X79" s="280">
        <v>0</v>
      </c>
      <c r="Y79" s="280">
        <v>0</v>
      </c>
      <c r="Z79" s="280">
        <v>0</v>
      </c>
      <c r="AA79" s="280">
        <v>0</v>
      </c>
      <c r="AB79" s="280">
        <v>0</v>
      </c>
      <c r="AC79" s="280">
        <v>0</v>
      </c>
      <c r="AD79" s="280">
        <v>0</v>
      </c>
      <c r="AE79" s="280">
        <v>0</v>
      </c>
      <c r="AF79" s="280">
        <v>0</v>
      </c>
      <c r="AG79" s="280">
        <v>0</v>
      </c>
      <c r="AH79" s="280">
        <v>0</v>
      </c>
      <c r="AI79" s="280">
        <v>0</v>
      </c>
      <c r="AJ79" s="280">
        <v>0</v>
      </c>
      <c r="AK79" s="280">
        <v>0</v>
      </c>
      <c r="AL79" s="280">
        <v>0</v>
      </c>
      <c r="AM79" s="280">
        <v>0</v>
      </c>
      <c r="AN79" s="280">
        <v>0</v>
      </c>
      <c r="AO79" s="280">
        <v>0</v>
      </c>
      <c r="AP79" s="280">
        <v>0</v>
      </c>
      <c r="AQ79" s="280">
        <v>0</v>
      </c>
      <c r="AR79" s="280">
        <v>0</v>
      </c>
      <c r="AS79" s="280">
        <v>0</v>
      </c>
      <c r="AT79" s="280">
        <v>0</v>
      </c>
      <c r="AU79" s="280">
        <v>0</v>
      </c>
      <c r="AV79" s="280">
        <v>0</v>
      </c>
      <c r="AW79" s="280">
        <v>0</v>
      </c>
      <c r="AX79" s="280">
        <v>0</v>
      </c>
      <c r="AY79" s="280">
        <v>0</v>
      </c>
      <c r="AZ79" s="280">
        <v>0</v>
      </c>
      <c r="BA79" s="280">
        <v>0</v>
      </c>
      <c r="BB79" s="280">
        <v>0</v>
      </c>
      <c r="BC79" s="280">
        <v>0</v>
      </c>
      <c r="BD79" s="280">
        <v>0</v>
      </c>
      <c r="BE79" s="280">
        <v>0</v>
      </c>
      <c r="BF79" s="280">
        <v>0</v>
      </c>
      <c r="BG79" s="280">
        <v>0</v>
      </c>
      <c r="BH79" s="280">
        <v>0</v>
      </c>
      <c r="BI79" s="280">
        <v>0</v>
      </c>
      <c r="BJ79" s="280">
        <v>0</v>
      </c>
      <c r="BK79" s="280">
        <v>0</v>
      </c>
      <c r="BL79" s="280">
        <v>0</v>
      </c>
      <c r="BM79" s="280">
        <v>0</v>
      </c>
      <c r="BN79" s="280">
        <v>0</v>
      </c>
      <c r="BO79" s="280">
        <v>0</v>
      </c>
      <c r="BP79" s="280">
        <v>0</v>
      </c>
      <c r="BQ79" s="280">
        <v>0</v>
      </c>
      <c r="BR79" s="280">
        <v>0</v>
      </c>
      <c r="BS79" s="280">
        <v>0</v>
      </c>
      <c r="BT79" s="280">
        <v>0</v>
      </c>
      <c r="BU79" s="280">
        <v>0</v>
      </c>
      <c r="BV79" s="280">
        <v>0</v>
      </c>
      <c r="BW79" s="280">
        <v>0</v>
      </c>
      <c r="BX79" s="280">
        <v>0</v>
      </c>
      <c r="BY79" s="280">
        <v>0</v>
      </c>
      <c r="BZ79" s="280">
        <v>0</v>
      </c>
      <c r="CA79" s="280">
        <v>0</v>
      </c>
      <c r="CB79" s="280">
        <v>0</v>
      </c>
      <c r="CC79" s="280">
        <v>0</v>
      </c>
      <c r="CD79" s="280">
        <v>0</v>
      </c>
      <c r="CE79" s="280">
        <v>0</v>
      </c>
      <c r="CF79" s="280">
        <v>0</v>
      </c>
      <c r="CG79" s="280">
        <v>0</v>
      </c>
      <c r="CH79" s="280">
        <v>0</v>
      </c>
      <c r="CI79" s="280">
        <v>0</v>
      </c>
      <c r="CJ79" s="280">
        <v>0</v>
      </c>
      <c r="CK79" s="280">
        <v>0</v>
      </c>
      <c r="CL79" s="280">
        <v>0</v>
      </c>
      <c r="CM79" s="280">
        <v>0</v>
      </c>
      <c r="CN79" s="280">
        <v>0</v>
      </c>
      <c r="CO79" s="280">
        <v>0</v>
      </c>
      <c r="CP79" s="280">
        <v>0</v>
      </c>
      <c r="CQ79" s="280">
        <v>0</v>
      </c>
      <c r="CR79" s="280">
        <v>0</v>
      </c>
      <c r="CS79" s="280">
        <v>0</v>
      </c>
      <c r="CT79" s="280">
        <v>0</v>
      </c>
      <c r="CU79" s="280">
        <v>0</v>
      </c>
      <c r="CV79" s="280">
        <v>0</v>
      </c>
      <c r="CW79" s="280">
        <v>0</v>
      </c>
      <c r="CX79" s="280">
        <v>0</v>
      </c>
      <c r="CY79" s="280">
        <v>0</v>
      </c>
      <c r="CZ79" s="280">
        <v>0</v>
      </c>
      <c r="DA79" s="280">
        <v>0</v>
      </c>
      <c r="DB79" s="280">
        <v>0</v>
      </c>
      <c r="DC79" s="280">
        <v>0</v>
      </c>
      <c r="DE79" s="71">
        <f>COUNTBLANK(H79:DC79)</f>
        <v>0</v>
      </c>
      <c r="DF79" s="71">
        <f t="shared" si="40"/>
        <v>0</v>
      </c>
      <c r="DG79" s="261">
        <f t="shared" ref="DG79:DG88" si="43">IF(ISNUMBER(E79),E79*100,0)</f>
        <v>21</v>
      </c>
      <c r="DH79" s="261">
        <v>0</v>
      </c>
    </row>
    <row r="80" spans="1:112" s="261" customFormat="1" ht="15" customHeight="1">
      <c r="A80" s="210">
        <v>68</v>
      </c>
      <c r="B80" s="262" t="str">
        <f>$B$78&amp;"2."</f>
        <v>F.2.</v>
      </c>
      <c r="C80" s="274" t="s">
        <v>42</v>
      </c>
      <c r="D80" s="12"/>
      <c r="E80" s="332">
        <v>0.21</v>
      </c>
      <c r="F80" s="292">
        <f>H80+NPV(FD,I80:INDEX(I80:DC80,PAL))</f>
        <v>0</v>
      </c>
      <c r="G80" s="279">
        <f>SUMIF($H$5:$DC$5,"&lt;="&amp;PAL,$H80:$DC80)</f>
        <v>0</v>
      </c>
      <c r="H80" s="280">
        <v>0</v>
      </c>
      <c r="I80" s="280">
        <v>0</v>
      </c>
      <c r="J80" s="280">
        <v>0</v>
      </c>
      <c r="K80" s="280">
        <v>0</v>
      </c>
      <c r="L80" s="280">
        <v>0</v>
      </c>
      <c r="M80" s="280">
        <v>0</v>
      </c>
      <c r="N80" s="280">
        <v>0</v>
      </c>
      <c r="O80" s="280">
        <v>0</v>
      </c>
      <c r="P80" s="280">
        <v>0</v>
      </c>
      <c r="Q80" s="280">
        <v>0</v>
      </c>
      <c r="R80" s="280">
        <v>0</v>
      </c>
      <c r="S80" s="280">
        <v>0</v>
      </c>
      <c r="T80" s="280">
        <v>0</v>
      </c>
      <c r="U80" s="280">
        <v>0</v>
      </c>
      <c r="V80" s="280">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280">
        <v>0</v>
      </c>
      <c r="AN80" s="280">
        <v>0</v>
      </c>
      <c r="AO80" s="280">
        <v>0</v>
      </c>
      <c r="AP80" s="280">
        <v>0</v>
      </c>
      <c r="AQ80" s="280">
        <v>0</v>
      </c>
      <c r="AR80" s="280">
        <v>0</v>
      </c>
      <c r="AS80" s="280">
        <v>0</v>
      </c>
      <c r="AT80" s="280">
        <v>0</v>
      </c>
      <c r="AU80" s="280">
        <v>0</v>
      </c>
      <c r="AV80" s="280">
        <v>0</v>
      </c>
      <c r="AW80" s="280">
        <v>0</v>
      </c>
      <c r="AX80" s="280">
        <v>0</v>
      </c>
      <c r="AY80" s="280">
        <v>0</v>
      </c>
      <c r="AZ80" s="280">
        <v>0</v>
      </c>
      <c r="BA80" s="280">
        <v>0</v>
      </c>
      <c r="BB80" s="280">
        <v>0</v>
      </c>
      <c r="BC80" s="280">
        <v>0</v>
      </c>
      <c r="BD80" s="280">
        <v>0</v>
      </c>
      <c r="BE80" s="280">
        <v>0</v>
      </c>
      <c r="BF80" s="280">
        <v>0</v>
      </c>
      <c r="BG80" s="280">
        <v>0</v>
      </c>
      <c r="BH80" s="280">
        <v>0</v>
      </c>
      <c r="BI80" s="280">
        <v>0</v>
      </c>
      <c r="BJ80" s="280">
        <v>0</v>
      </c>
      <c r="BK80" s="280">
        <v>0</v>
      </c>
      <c r="BL80" s="280">
        <v>0</v>
      </c>
      <c r="BM80" s="280">
        <v>0</v>
      </c>
      <c r="BN80" s="280">
        <v>0</v>
      </c>
      <c r="BO80" s="280">
        <v>0</v>
      </c>
      <c r="BP80" s="280">
        <v>0</v>
      </c>
      <c r="BQ80" s="280">
        <v>0</v>
      </c>
      <c r="BR80" s="280">
        <v>0</v>
      </c>
      <c r="BS80" s="280">
        <v>0</v>
      </c>
      <c r="BT80" s="280">
        <v>0</v>
      </c>
      <c r="BU80" s="280">
        <v>0</v>
      </c>
      <c r="BV80" s="280">
        <v>0</v>
      </c>
      <c r="BW80" s="280">
        <v>0</v>
      </c>
      <c r="BX80" s="280">
        <v>0</v>
      </c>
      <c r="BY80" s="280">
        <v>0</v>
      </c>
      <c r="BZ80" s="280">
        <v>0</v>
      </c>
      <c r="CA80" s="280">
        <v>0</v>
      </c>
      <c r="CB80" s="280">
        <v>0</v>
      </c>
      <c r="CC80" s="280">
        <v>0</v>
      </c>
      <c r="CD80" s="280">
        <v>0</v>
      </c>
      <c r="CE80" s="280">
        <v>0</v>
      </c>
      <c r="CF80" s="280">
        <v>0</v>
      </c>
      <c r="CG80" s="280">
        <v>0</v>
      </c>
      <c r="CH80" s="280">
        <v>0</v>
      </c>
      <c r="CI80" s="280">
        <v>0</v>
      </c>
      <c r="CJ80" s="280">
        <v>0</v>
      </c>
      <c r="CK80" s="280">
        <v>0</v>
      </c>
      <c r="CL80" s="280">
        <v>0</v>
      </c>
      <c r="CM80" s="280">
        <v>0</v>
      </c>
      <c r="CN80" s="280">
        <v>0</v>
      </c>
      <c r="CO80" s="280">
        <v>0</v>
      </c>
      <c r="CP80" s="280">
        <v>0</v>
      </c>
      <c r="CQ80" s="280">
        <v>0</v>
      </c>
      <c r="CR80" s="280">
        <v>0</v>
      </c>
      <c r="CS80" s="280">
        <v>0</v>
      </c>
      <c r="CT80" s="280">
        <v>0</v>
      </c>
      <c r="CU80" s="280">
        <v>0</v>
      </c>
      <c r="CV80" s="280">
        <v>0</v>
      </c>
      <c r="CW80" s="280">
        <v>0</v>
      </c>
      <c r="CX80" s="280">
        <v>0</v>
      </c>
      <c r="CY80" s="280">
        <v>0</v>
      </c>
      <c r="CZ80" s="280">
        <v>0</v>
      </c>
      <c r="DA80" s="280">
        <v>0</v>
      </c>
      <c r="DB80" s="280">
        <v>0</v>
      </c>
      <c r="DC80" s="280">
        <v>0</v>
      </c>
      <c r="DE80" s="71">
        <f t="shared" ref="DE80:DE88" si="44">COUNTBLANK(H80:DC80)</f>
        <v>0</v>
      </c>
      <c r="DF80" s="71">
        <f t="shared" si="40"/>
        <v>0</v>
      </c>
      <c r="DG80" s="261">
        <f t="shared" si="43"/>
        <v>21</v>
      </c>
      <c r="DH80" s="261">
        <v>0</v>
      </c>
    </row>
    <row r="81" spans="1:112" s="261" customFormat="1" ht="15" customHeight="1">
      <c r="A81" s="210">
        <v>69</v>
      </c>
      <c r="B81" s="262" t="str">
        <f>$B$78&amp;"3."</f>
        <v>F.3.</v>
      </c>
      <c r="C81" s="274" t="s">
        <v>42</v>
      </c>
      <c r="D81" s="12"/>
      <c r="E81" s="332">
        <v>0.21</v>
      </c>
      <c r="F81" s="292">
        <f>H81+NPV(FD,I81:INDEX(I81:DC81,PAL))</f>
        <v>0</v>
      </c>
      <c r="G81" s="279">
        <f>SUMIF($H$5:$DC$5,"&lt;="&amp;PAL,$H81:$DC81)</f>
        <v>0</v>
      </c>
      <c r="H81" s="280">
        <v>0</v>
      </c>
      <c r="I81" s="280">
        <v>0</v>
      </c>
      <c r="J81" s="280">
        <v>0</v>
      </c>
      <c r="K81" s="280">
        <v>0</v>
      </c>
      <c r="L81" s="280">
        <v>0</v>
      </c>
      <c r="M81" s="280">
        <v>0</v>
      </c>
      <c r="N81" s="280">
        <v>0</v>
      </c>
      <c r="O81" s="280">
        <v>0</v>
      </c>
      <c r="P81" s="280">
        <v>0</v>
      </c>
      <c r="Q81" s="280">
        <v>0</v>
      </c>
      <c r="R81" s="280">
        <v>0</v>
      </c>
      <c r="S81" s="280">
        <v>0</v>
      </c>
      <c r="T81" s="280">
        <v>0</v>
      </c>
      <c r="U81" s="280">
        <v>0</v>
      </c>
      <c r="V81" s="280">
        <v>0</v>
      </c>
      <c r="W81" s="280">
        <v>0</v>
      </c>
      <c r="X81" s="280">
        <v>0</v>
      </c>
      <c r="Y81" s="280">
        <v>0</v>
      </c>
      <c r="Z81" s="280">
        <v>0</v>
      </c>
      <c r="AA81" s="280">
        <v>0</v>
      </c>
      <c r="AB81" s="280">
        <v>0</v>
      </c>
      <c r="AC81" s="280">
        <v>0</v>
      </c>
      <c r="AD81" s="280">
        <v>0</v>
      </c>
      <c r="AE81" s="280">
        <v>0</v>
      </c>
      <c r="AF81" s="280">
        <v>0</v>
      </c>
      <c r="AG81" s="280">
        <v>0</v>
      </c>
      <c r="AH81" s="280">
        <v>0</v>
      </c>
      <c r="AI81" s="280">
        <v>0</v>
      </c>
      <c r="AJ81" s="280">
        <v>0</v>
      </c>
      <c r="AK81" s="280">
        <v>0</v>
      </c>
      <c r="AL81" s="280">
        <v>0</v>
      </c>
      <c r="AM81" s="280">
        <v>0</v>
      </c>
      <c r="AN81" s="280">
        <v>0</v>
      </c>
      <c r="AO81" s="280">
        <v>0</v>
      </c>
      <c r="AP81" s="280">
        <v>0</v>
      </c>
      <c r="AQ81" s="280">
        <v>0</v>
      </c>
      <c r="AR81" s="280">
        <v>0</v>
      </c>
      <c r="AS81" s="280">
        <v>0</v>
      </c>
      <c r="AT81" s="280">
        <v>0</v>
      </c>
      <c r="AU81" s="280">
        <v>0</v>
      </c>
      <c r="AV81" s="280">
        <v>0</v>
      </c>
      <c r="AW81" s="280">
        <v>0</v>
      </c>
      <c r="AX81" s="280">
        <v>0</v>
      </c>
      <c r="AY81" s="280">
        <v>0</v>
      </c>
      <c r="AZ81" s="280">
        <v>0</v>
      </c>
      <c r="BA81" s="280">
        <v>0</v>
      </c>
      <c r="BB81" s="280">
        <v>0</v>
      </c>
      <c r="BC81" s="280">
        <v>0</v>
      </c>
      <c r="BD81" s="280">
        <v>0</v>
      </c>
      <c r="BE81" s="280">
        <v>0</v>
      </c>
      <c r="BF81" s="280">
        <v>0</v>
      </c>
      <c r="BG81" s="280">
        <v>0</v>
      </c>
      <c r="BH81" s="280">
        <v>0</v>
      </c>
      <c r="BI81" s="280">
        <v>0</v>
      </c>
      <c r="BJ81" s="280">
        <v>0</v>
      </c>
      <c r="BK81" s="280">
        <v>0</v>
      </c>
      <c r="BL81" s="280">
        <v>0</v>
      </c>
      <c r="BM81" s="280">
        <v>0</v>
      </c>
      <c r="BN81" s="280">
        <v>0</v>
      </c>
      <c r="BO81" s="280">
        <v>0</v>
      </c>
      <c r="BP81" s="280">
        <v>0</v>
      </c>
      <c r="BQ81" s="280">
        <v>0</v>
      </c>
      <c r="BR81" s="280">
        <v>0</v>
      </c>
      <c r="BS81" s="280">
        <v>0</v>
      </c>
      <c r="BT81" s="280">
        <v>0</v>
      </c>
      <c r="BU81" s="280">
        <v>0</v>
      </c>
      <c r="BV81" s="280">
        <v>0</v>
      </c>
      <c r="BW81" s="280">
        <v>0</v>
      </c>
      <c r="BX81" s="280">
        <v>0</v>
      </c>
      <c r="BY81" s="280">
        <v>0</v>
      </c>
      <c r="BZ81" s="280">
        <v>0</v>
      </c>
      <c r="CA81" s="280">
        <v>0</v>
      </c>
      <c r="CB81" s="280">
        <v>0</v>
      </c>
      <c r="CC81" s="280">
        <v>0</v>
      </c>
      <c r="CD81" s="280">
        <v>0</v>
      </c>
      <c r="CE81" s="280">
        <v>0</v>
      </c>
      <c r="CF81" s="280">
        <v>0</v>
      </c>
      <c r="CG81" s="280">
        <v>0</v>
      </c>
      <c r="CH81" s="280">
        <v>0</v>
      </c>
      <c r="CI81" s="280">
        <v>0</v>
      </c>
      <c r="CJ81" s="280">
        <v>0</v>
      </c>
      <c r="CK81" s="280">
        <v>0</v>
      </c>
      <c r="CL81" s="280">
        <v>0</v>
      </c>
      <c r="CM81" s="280">
        <v>0</v>
      </c>
      <c r="CN81" s="280">
        <v>0</v>
      </c>
      <c r="CO81" s="280">
        <v>0</v>
      </c>
      <c r="CP81" s="280">
        <v>0</v>
      </c>
      <c r="CQ81" s="280">
        <v>0</v>
      </c>
      <c r="CR81" s="280">
        <v>0</v>
      </c>
      <c r="CS81" s="280">
        <v>0</v>
      </c>
      <c r="CT81" s="280">
        <v>0</v>
      </c>
      <c r="CU81" s="280">
        <v>0</v>
      </c>
      <c r="CV81" s="280">
        <v>0</v>
      </c>
      <c r="CW81" s="280">
        <v>0</v>
      </c>
      <c r="CX81" s="280">
        <v>0</v>
      </c>
      <c r="CY81" s="280">
        <v>0</v>
      </c>
      <c r="CZ81" s="280">
        <v>0</v>
      </c>
      <c r="DA81" s="280">
        <v>0</v>
      </c>
      <c r="DB81" s="280">
        <v>0</v>
      </c>
      <c r="DC81" s="280">
        <v>0</v>
      </c>
      <c r="DE81" s="71">
        <f t="shared" si="44"/>
        <v>0</v>
      </c>
      <c r="DF81" s="71">
        <f t="shared" si="40"/>
        <v>0</v>
      </c>
      <c r="DG81" s="261">
        <f t="shared" si="43"/>
        <v>21</v>
      </c>
      <c r="DH81" s="261">
        <v>0</v>
      </c>
    </row>
    <row r="82" spans="1:112" s="261" customFormat="1" ht="15" customHeight="1">
      <c r="A82" s="210">
        <v>70</v>
      </c>
      <c r="B82" s="262" t="str">
        <f>$B$78&amp;"4."</f>
        <v>F.4.</v>
      </c>
      <c r="C82" s="274" t="s">
        <v>42</v>
      </c>
      <c r="D82" s="12"/>
      <c r="E82" s="332">
        <v>0.21</v>
      </c>
      <c r="F82" s="292">
        <f>H82+NPV(FD,I82:INDEX(I82:DC82,PAL))</f>
        <v>0</v>
      </c>
      <c r="G82" s="279">
        <f>SUMIF($H$5:$DC$5,"&lt;="&amp;PAL,$H82:$DC82)</f>
        <v>0</v>
      </c>
      <c r="H82" s="280">
        <v>0</v>
      </c>
      <c r="I82" s="280">
        <v>0</v>
      </c>
      <c r="J82" s="280">
        <v>0</v>
      </c>
      <c r="K82" s="280">
        <v>0</v>
      </c>
      <c r="L82" s="280">
        <v>0</v>
      </c>
      <c r="M82" s="280">
        <v>0</v>
      </c>
      <c r="N82" s="280">
        <v>0</v>
      </c>
      <c r="O82" s="280">
        <v>0</v>
      </c>
      <c r="P82" s="280">
        <v>0</v>
      </c>
      <c r="Q82" s="280">
        <v>0</v>
      </c>
      <c r="R82" s="280">
        <v>0</v>
      </c>
      <c r="S82" s="280">
        <v>0</v>
      </c>
      <c r="T82" s="280">
        <v>0</v>
      </c>
      <c r="U82" s="280">
        <v>0</v>
      </c>
      <c r="V82" s="280">
        <v>0</v>
      </c>
      <c r="W82" s="280">
        <v>0</v>
      </c>
      <c r="X82" s="280">
        <v>0</v>
      </c>
      <c r="Y82" s="280">
        <v>0</v>
      </c>
      <c r="Z82" s="280">
        <v>0</v>
      </c>
      <c r="AA82" s="280">
        <v>0</v>
      </c>
      <c r="AB82" s="280">
        <v>0</v>
      </c>
      <c r="AC82" s="280">
        <v>0</v>
      </c>
      <c r="AD82" s="280">
        <v>0</v>
      </c>
      <c r="AE82" s="280">
        <v>0</v>
      </c>
      <c r="AF82" s="280">
        <v>0</v>
      </c>
      <c r="AG82" s="280">
        <v>0</v>
      </c>
      <c r="AH82" s="280">
        <v>0</v>
      </c>
      <c r="AI82" s="280">
        <v>0</v>
      </c>
      <c r="AJ82" s="280">
        <v>0</v>
      </c>
      <c r="AK82" s="280">
        <v>0</v>
      </c>
      <c r="AL82" s="280">
        <v>0</v>
      </c>
      <c r="AM82" s="280">
        <v>0</v>
      </c>
      <c r="AN82" s="280">
        <v>0</v>
      </c>
      <c r="AO82" s="280">
        <v>0</v>
      </c>
      <c r="AP82" s="280">
        <v>0</v>
      </c>
      <c r="AQ82" s="280">
        <v>0</v>
      </c>
      <c r="AR82" s="280">
        <v>0</v>
      </c>
      <c r="AS82" s="280">
        <v>0</v>
      </c>
      <c r="AT82" s="280">
        <v>0</v>
      </c>
      <c r="AU82" s="280">
        <v>0</v>
      </c>
      <c r="AV82" s="280">
        <v>0</v>
      </c>
      <c r="AW82" s="280">
        <v>0</v>
      </c>
      <c r="AX82" s="280">
        <v>0</v>
      </c>
      <c r="AY82" s="280">
        <v>0</v>
      </c>
      <c r="AZ82" s="280">
        <v>0</v>
      </c>
      <c r="BA82" s="280">
        <v>0</v>
      </c>
      <c r="BB82" s="280">
        <v>0</v>
      </c>
      <c r="BC82" s="280">
        <v>0</v>
      </c>
      <c r="BD82" s="280">
        <v>0</v>
      </c>
      <c r="BE82" s="280">
        <v>0</v>
      </c>
      <c r="BF82" s="280">
        <v>0</v>
      </c>
      <c r="BG82" s="280">
        <v>0</v>
      </c>
      <c r="BH82" s="280">
        <v>0</v>
      </c>
      <c r="BI82" s="280">
        <v>0</v>
      </c>
      <c r="BJ82" s="280">
        <v>0</v>
      </c>
      <c r="BK82" s="280">
        <v>0</v>
      </c>
      <c r="BL82" s="280">
        <v>0</v>
      </c>
      <c r="BM82" s="280">
        <v>0</v>
      </c>
      <c r="BN82" s="280">
        <v>0</v>
      </c>
      <c r="BO82" s="280">
        <v>0</v>
      </c>
      <c r="BP82" s="280">
        <v>0</v>
      </c>
      <c r="BQ82" s="280">
        <v>0</v>
      </c>
      <c r="BR82" s="280">
        <v>0</v>
      </c>
      <c r="BS82" s="280">
        <v>0</v>
      </c>
      <c r="BT82" s="280">
        <v>0</v>
      </c>
      <c r="BU82" s="280">
        <v>0</v>
      </c>
      <c r="BV82" s="280">
        <v>0</v>
      </c>
      <c r="BW82" s="280">
        <v>0</v>
      </c>
      <c r="BX82" s="280">
        <v>0</v>
      </c>
      <c r="BY82" s="280">
        <v>0</v>
      </c>
      <c r="BZ82" s="280">
        <v>0</v>
      </c>
      <c r="CA82" s="280">
        <v>0</v>
      </c>
      <c r="CB82" s="280">
        <v>0</v>
      </c>
      <c r="CC82" s="280">
        <v>0</v>
      </c>
      <c r="CD82" s="280">
        <v>0</v>
      </c>
      <c r="CE82" s="280">
        <v>0</v>
      </c>
      <c r="CF82" s="280">
        <v>0</v>
      </c>
      <c r="CG82" s="280">
        <v>0</v>
      </c>
      <c r="CH82" s="280">
        <v>0</v>
      </c>
      <c r="CI82" s="280">
        <v>0</v>
      </c>
      <c r="CJ82" s="280">
        <v>0</v>
      </c>
      <c r="CK82" s="280">
        <v>0</v>
      </c>
      <c r="CL82" s="280">
        <v>0</v>
      </c>
      <c r="CM82" s="280">
        <v>0</v>
      </c>
      <c r="CN82" s="280">
        <v>0</v>
      </c>
      <c r="CO82" s="280">
        <v>0</v>
      </c>
      <c r="CP82" s="280">
        <v>0</v>
      </c>
      <c r="CQ82" s="280">
        <v>0</v>
      </c>
      <c r="CR82" s="280">
        <v>0</v>
      </c>
      <c r="CS82" s="280">
        <v>0</v>
      </c>
      <c r="CT82" s="280">
        <v>0</v>
      </c>
      <c r="CU82" s="280">
        <v>0</v>
      </c>
      <c r="CV82" s="280">
        <v>0</v>
      </c>
      <c r="CW82" s="280">
        <v>0</v>
      </c>
      <c r="CX82" s="280">
        <v>0</v>
      </c>
      <c r="CY82" s="280">
        <v>0</v>
      </c>
      <c r="CZ82" s="280">
        <v>0</v>
      </c>
      <c r="DA82" s="280">
        <v>0</v>
      </c>
      <c r="DB82" s="280">
        <v>0</v>
      </c>
      <c r="DC82" s="280">
        <v>0</v>
      </c>
      <c r="DE82" s="71">
        <f t="shared" si="44"/>
        <v>0</v>
      </c>
      <c r="DF82" s="71">
        <f t="shared" si="40"/>
        <v>0</v>
      </c>
      <c r="DG82" s="261">
        <f t="shared" si="43"/>
        <v>21</v>
      </c>
      <c r="DH82" s="261">
        <v>0</v>
      </c>
    </row>
    <row r="83" spans="1:112" s="261" customFormat="1" ht="15" customHeight="1">
      <c r="A83" s="210">
        <v>71</v>
      </c>
      <c r="B83" s="262" t="str">
        <f>$B$78&amp;"5."</f>
        <v>F.5.</v>
      </c>
      <c r="C83" s="274" t="s">
        <v>42</v>
      </c>
      <c r="D83" s="12"/>
      <c r="E83" s="332">
        <v>0.21</v>
      </c>
      <c r="F83" s="292">
        <f>H83+NPV(FD,I83:INDEX(I83:DC83,PAL))</f>
        <v>0</v>
      </c>
      <c r="G83" s="279">
        <f>SUMIF($H$5:$DC$5,"&lt;="&amp;PAL,$H83:$DC83)</f>
        <v>0</v>
      </c>
      <c r="H83" s="280">
        <v>0</v>
      </c>
      <c r="I83" s="280">
        <v>0</v>
      </c>
      <c r="J83" s="280">
        <v>0</v>
      </c>
      <c r="K83" s="280">
        <v>0</v>
      </c>
      <c r="L83" s="280">
        <v>0</v>
      </c>
      <c r="M83" s="280">
        <v>0</v>
      </c>
      <c r="N83" s="280">
        <v>0</v>
      </c>
      <c r="O83" s="280">
        <v>0</v>
      </c>
      <c r="P83" s="280">
        <v>0</v>
      </c>
      <c r="Q83" s="280">
        <v>0</v>
      </c>
      <c r="R83" s="280">
        <v>0</v>
      </c>
      <c r="S83" s="280">
        <v>0</v>
      </c>
      <c r="T83" s="280">
        <v>0</v>
      </c>
      <c r="U83" s="280">
        <v>0</v>
      </c>
      <c r="V83" s="280">
        <v>0</v>
      </c>
      <c r="W83" s="280">
        <v>0</v>
      </c>
      <c r="X83" s="280">
        <v>0</v>
      </c>
      <c r="Y83" s="280">
        <v>0</v>
      </c>
      <c r="Z83" s="280">
        <v>0</v>
      </c>
      <c r="AA83" s="280">
        <v>0</v>
      </c>
      <c r="AB83" s="280">
        <v>0</v>
      </c>
      <c r="AC83" s="280">
        <v>0</v>
      </c>
      <c r="AD83" s="280">
        <v>0</v>
      </c>
      <c r="AE83" s="280">
        <v>0</v>
      </c>
      <c r="AF83" s="280">
        <v>0</v>
      </c>
      <c r="AG83" s="280">
        <v>0</v>
      </c>
      <c r="AH83" s="280">
        <v>0</v>
      </c>
      <c r="AI83" s="280">
        <v>0</v>
      </c>
      <c r="AJ83" s="280">
        <v>0</v>
      </c>
      <c r="AK83" s="280">
        <v>0</v>
      </c>
      <c r="AL83" s="280">
        <v>0</v>
      </c>
      <c r="AM83" s="280">
        <v>0</v>
      </c>
      <c r="AN83" s="280">
        <v>0</v>
      </c>
      <c r="AO83" s="280">
        <v>0</v>
      </c>
      <c r="AP83" s="280">
        <v>0</v>
      </c>
      <c r="AQ83" s="280">
        <v>0</v>
      </c>
      <c r="AR83" s="280">
        <v>0</v>
      </c>
      <c r="AS83" s="280">
        <v>0</v>
      </c>
      <c r="AT83" s="280">
        <v>0</v>
      </c>
      <c r="AU83" s="280">
        <v>0</v>
      </c>
      <c r="AV83" s="280">
        <v>0</v>
      </c>
      <c r="AW83" s="280">
        <v>0</v>
      </c>
      <c r="AX83" s="280">
        <v>0</v>
      </c>
      <c r="AY83" s="280">
        <v>0</v>
      </c>
      <c r="AZ83" s="280">
        <v>0</v>
      </c>
      <c r="BA83" s="280">
        <v>0</v>
      </c>
      <c r="BB83" s="280">
        <v>0</v>
      </c>
      <c r="BC83" s="280">
        <v>0</v>
      </c>
      <c r="BD83" s="280">
        <v>0</v>
      </c>
      <c r="BE83" s="280">
        <v>0</v>
      </c>
      <c r="BF83" s="280">
        <v>0</v>
      </c>
      <c r="BG83" s="280">
        <v>0</v>
      </c>
      <c r="BH83" s="280">
        <v>0</v>
      </c>
      <c r="BI83" s="280">
        <v>0</v>
      </c>
      <c r="BJ83" s="280">
        <v>0</v>
      </c>
      <c r="BK83" s="280">
        <v>0</v>
      </c>
      <c r="BL83" s="280">
        <v>0</v>
      </c>
      <c r="BM83" s="280">
        <v>0</v>
      </c>
      <c r="BN83" s="280">
        <v>0</v>
      </c>
      <c r="BO83" s="280">
        <v>0</v>
      </c>
      <c r="BP83" s="280">
        <v>0</v>
      </c>
      <c r="BQ83" s="280">
        <v>0</v>
      </c>
      <c r="BR83" s="280">
        <v>0</v>
      </c>
      <c r="BS83" s="280">
        <v>0</v>
      </c>
      <c r="BT83" s="280">
        <v>0</v>
      </c>
      <c r="BU83" s="280">
        <v>0</v>
      </c>
      <c r="BV83" s="280">
        <v>0</v>
      </c>
      <c r="BW83" s="280">
        <v>0</v>
      </c>
      <c r="BX83" s="280">
        <v>0</v>
      </c>
      <c r="BY83" s="280">
        <v>0</v>
      </c>
      <c r="BZ83" s="280">
        <v>0</v>
      </c>
      <c r="CA83" s="280">
        <v>0</v>
      </c>
      <c r="CB83" s="280">
        <v>0</v>
      </c>
      <c r="CC83" s="280">
        <v>0</v>
      </c>
      <c r="CD83" s="280">
        <v>0</v>
      </c>
      <c r="CE83" s="280">
        <v>0</v>
      </c>
      <c r="CF83" s="280">
        <v>0</v>
      </c>
      <c r="CG83" s="280">
        <v>0</v>
      </c>
      <c r="CH83" s="280">
        <v>0</v>
      </c>
      <c r="CI83" s="280">
        <v>0</v>
      </c>
      <c r="CJ83" s="280">
        <v>0</v>
      </c>
      <c r="CK83" s="280">
        <v>0</v>
      </c>
      <c r="CL83" s="280">
        <v>0</v>
      </c>
      <c r="CM83" s="280">
        <v>0</v>
      </c>
      <c r="CN83" s="280">
        <v>0</v>
      </c>
      <c r="CO83" s="280">
        <v>0</v>
      </c>
      <c r="CP83" s="280">
        <v>0</v>
      </c>
      <c r="CQ83" s="280">
        <v>0</v>
      </c>
      <c r="CR83" s="280">
        <v>0</v>
      </c>
      <c r="CS83" s="280">
        <v>0</v>
      </c>
      <c r="CT83" s="280">
        <v>0</v>
      </c>
      <c r="CU83" s="280">
        <v>0</v>
      </c>
      <c r="CV83" s="280">
        <v>0</v>
      </c>
      <c r="CW83" s="280">
        <v>0</v>
      </c>
      <c r="CX83" s="280">
        <v>0</v>
      </c>
      <c r="CY83" s="280">
        <v>0</v>
      </c>
      <c r="CZ83" s="280">
        <v>0</v>
      </c>
      <c r="DA83" s="280">
        <v>0</v>
      </c>
      <c r="DB83" s="280">
        <v>0</v>
      </c>
      <c r="DC83" s="280">
        <v>0</v>
      </c>
      <c r="DE83" s="71">
        <f t="shared" si="44"/>
        <v>0</v>
      </c>
      <c r="DF83" s="71">
        <f t="shared" si="40"/>
        <v>0</v>
      </c>
      <c r="DG83" s="261">
        <f t="shared" si="43"/>
        <v>21</v>
      </c>
      <c r="DH83" s="261">
        <v>0</v>
      </c>
    </row>
    <row r="84" spans="1:112" s="261" customFormat="1" ht="15" customHeight="1">
      <c r="A84" s="210">
        <v>72</v>
      </c>
      <c r="B84" s="262" t="str">
        <f>$B$78&amp;"6."</f>
        <v>F.6.</v>
      </c>
      <c r="C84" s="274" t="s">
        <v>42</v>
      </c>
      <c r="D84" s="12"/>
      <c r="E84" s="332">
        <v>0.21</v>
      </c>
      <c r="F84" s="292">
        <f>H84+NPV(FD,I84:INDEX(I84:DC84,PAL))</f>
        <v>0</v>
      </c>
      <c r="G84" s="279">
        <f>SUMIF($H$5:$DC$5,"&lt;="&amp;PAL,$H84:$DC84)</f>
        <v>0</v>
      </c>
      <c r="H84" s="280">
        <v>0</v>
      </c>
      <c r="I84" s="280">
        <v>0</v>
      </c>
      <c r="J84" s="280">
        <v>0</v>
      </c>
      <c r="K84" s="280">
        <v>0</v>
      </c>
      <c r="L84" s="280">
        <v>0</v>
      </c>
      <c r="M84" s="280">
        <v>0</v>
      </c>
      <c r="N84" s="280">
        <v>0</v>
      </c>
      <c r="O84" s="280">
        <v>0</v>
      </c>
      <c r="P84" s="280">
        <v>0</v>
      </c>
      <c r="Q84" s="280">
        <v>0</v>
      </c>
      <c r="R84" s="280">
        <v>0</v>
      </c>
      <c r="S84" s="280">
        <v>0</v>
      </c>
      <c r="T84" s="280">
        <v>0</v>
      </c>
      <c r="U84" s="280">
        <v>0</v>
      </c>
      <c r="V84" s="280">
        <v>0</v>
      </c>
      <c r="W84" s="280">
        <v>0</v>
      </c>
      <c r="X84" s="280">
        <v>0</v>
      </c>
      <c r="Y84" s="280">
        <v>0</v>
      </c>
      <c r="Z84" s="280">
        <v>0</v>
      </c>
      <c r="AA84" s="280">
        <v>0</v>
      </c>
      <c r="AB84" s="280">
        <v>0</v>
      </c>
      <c r="AC84" s="280">
        <v>0</v>
      </c>
      <c r="AD84" s="280">
        <v>0</v>
      </c>
      <c r="AE84" s="280">
        <v>0</v>
      </c>
      <c r="AF84" s="280">
        <v>0</v>
      </c>
      <c r="AG84" s="280">
        <v>0</v>
      </c>
      <c r="AH84" s="280">
        <v>0</v>
      </c>
      <c r="AI84" s="280">
        <v>0</v>
      </c>
      <c r="AJ84" s="280">
        <v>0</v>
      </c>
      <c r="AK84" s="280">
        <v>0</v>
      </c>
      <c r="AL84" s="280">
        <v>0</v>
      </c>
      <c r="AM84" s="280">
        <v>0</v>
      </c>
      <c r="AN84" s="280">
        <v>0</v>
      </c>
      <c r="AO84" s="280">
        <v>0</v>
      </c>
      <c r="AP84" s="280">
        <v>0</v>
      </c>
      <c r="AQ84" s="280">
        <v>0</v>
      </c>
      <c r="AR84" s="280">
        <v>0</v>
      </c>
      <c r="AS84" s="280">
        <v>0</v>
      </c>
      <c r="AT84" s="280">
        <v>0</v>
      </c>
      <c r="AU84" s="280">
        <v>0</v>
      </c>
      <c r="AV84" s="280">
        <v>0</v>
      </c>
      <c r="AW84" s="280">
        <v>0</v>
      </c>
      <c r="AX84" s="280">
        <v>0</v>
      </c>
      <c r="AY84" s="280">
        <v>0</v>
      </c>
      <c r="AZ84" s="280">
        <v>0</v>
      </c>
      <c r="BA84" s="280">
        <v>0</v>
      </c>
      <c r="BB84" s="280">
        <v>0</v>
      </c>
      <c r="BC84" s="280">
        <v>0</v>
      </c>
      <c r="BD84" s="280">
        <v>0</v>
      </c>
      <c r="BE84" s="280">
        <v>0</v>
      </c>
      <c r="BF84" s="280">
        <v>0</v>
      </c>
      <c r="BG84" s="280">
        <v>0</v>
      </c>
      <c r="BH84" s="280">
        <v>0</v>
      </c>
      <c r="BI84" s="280">
        <v>0</v>
      </c>
      <c r="BJ84" s="280">
        <v>0</v>
      </c>
      <c r="BK84" s="280">
        <v>0</v>
      </c>
      <c r="BL84" s="280">
        <v>0</v>
      </c>
      <c r="BM84" s="280">
        <v>0</v>
      </c>
      <c r="BN84" s="280">
        <v>0</v>
      </c>
      <c r="BO84" s="280">
        <v>0</v>
      </c>
      <c r="BP84" s="280">
        <v>0</v>
      </c>
      <c r="BQ84" s="280">
        <v>0</v>
      </c>
      <c r="BR84" s="280">
        <v>0</v>
      </c>
      <c r="BS84" s="280">
        <v>0</v>
      </c>
      <c r="BT84" s="280">
        <v>0</v>
      </c>
      <c r="BU84" s="280">
        <v>0</v>
      </c>
      <c r="BV84" s="280">
        <v>0</v>
      </c>
      <c r="BW84" s="280">
        <v>0</v>
      </c>
      <c r="BX84" s="280">
        <v>0</v>
      </c>
      <c r="BY84" s="280">
        <v>0</v>
      </c>
      <c r="BZ84" s="280">
        <v>0</v>
      </c>
      <c r="CA84" s="280">
        <v>0</v>
      </c>
      <c r="CB84" s="280">
        <v>0</v>
      </c>
      <c r="CC84" s="280">
        <v>0</v>
      </c>
      <c r="CD84" s="280">
        <v>0</v>
      </c>
      <c r="CE84" s="280">
        <v>0</v>
      </c>
      <c r="CF84" s="280">
        <v>0</v>
      </c>
      <c r="CG84" s="280">
        <v>0</v>
      </c>
      <c r="CH84" s="280">
        <v>0</v>
      </c>
      <c r="CI84" s="280">
        <v>0</v>
      </c>
      <c r="CJ84" s="280">
        <v>0</v>
      </c>
      <c r="CK84" s="280">
        <v>0</v>
      </c>
      <c r="CL84" s="280">
        <v>0</v>
      </c>
      <c r="CM84" s="280">
        <v>0</v>
      </c>
      <c r="CN84" s="280">
        <v>0</v>
      </c>
      <c r="CO84" s="280">
        <v>0</v>
      </c>
      <c r="CP84" s="280">
        <v>0</v>
      </c>
      <c r="CQ84" s="280">
        <v>0</v>
      </c>
      <c r="CR84" s="280">
        <v>0</v>
      </c>
      <c r="CS84" s="280">
        <v>0</v>
      </c>
      <c r="CT84" s="280">
        <v>0</v>
      </c>
      <c r="CU84" s="280">
        <v>0</v>
      </c>
      <c r="CV84" s="280">
        <v>0</v>
      </c>
      <c r="CW84" s="280">
        <v>0</v>
      </c>
      <c r="CX84" s="280">
        <v>0</v>
      </c>
      <c r="CY84" s="280">
        <v>0</v>
      </c>
      <c r="CZ84" s="280">
        <v>0</v>
      </c>
      <c r="DA84" s="280">
        <v>0</v>
      </c>
      <c r="DB84" s="280">
        <v>0</v>
      </c>
      <c r="DC84" s="280">
        <v>0</v>
      </c>
      <c r="DE84" s="71">
        <f t="shared" si="44"/>
        <v>0</v>
      </c>
      <c r="DF84" s="71">
        <f t="shared" si="40"/>
        <v>0</v>
      </c>
      <c r="DG84" s="261">
        <f t="shared" si="43"/>
        <v>21</v>
      </c>
      <c r="DH84" s="261">
        <v>0</v>
      </c>
    </row>
    <row r="85" spans="1:112" s="261" customFormat="1" ht="15" customHeight="1">
      <c r="A85" s="210">
        <v>73</v>
      </c>
      <c r="B85" s="262" t="str">
        <f>$B$78&amp;"7."</f>
        <v>F.7.</v>
      </c>
      <c r="C85" s="274" t="s">
        <v>42</v>
      </c>
      <c r="D85" s="12"/>
      <c r="E85" s="332">
        <v>0.21</v>
      </c>
      <c r="F85" s="292">
        <f>H85+NPV(FD,I85:INDEX(I85:DC85,PAL))</f>
        <v>0</v>
      </c>
      <c r="G85" s="279">
        <f>SUMIF($H$5:$DC$5,"&lt;="&amp;PAL,$H85:$DC85)</f>
        <v>0</v>
      </c>
      <c r="H85" s="280">
        <v>0</v>
      </c>
      <c r="I85" s="280">
        <v>0</v>
      </c>
      <c r="J85" s="280">
        <v>0</v>
      </c>
      <c r="K85" s="280">
        <v>0</v>
      </c>
      <c r="L85" s="280">
        <v>0</v>
      </c>
      <c r="M85" s="280">
        <v>0</v>
      </c>
      <c r="N85" s="280">
        <v>0</v>
      </c>
      <c r="O85" s="280">
        <v>0</v>
      </c>
      <c r="P85" s="280">
        <v>0</v>
      </c>
      <c r="Q85" s="280">
        <v>0</v>
      </c>
      <c r="R85" s="280">
        <v>0</v>
      </c>
      <c r="S85" s="280">
        <v>0</v>
      </c>
      <c r="T85" s="280">
        <v>0</v>
      </c>
      <c r="U85" s="280">
        <v>0</v>
      </c>
      <c r="V85" s="280">
        <v>0</v>
      </c>
      <c r="W85" s="280">
        <v>0</v>
      </c>
      <c r="X85" s="280">
        <v>0</v>
      </c>
      <c r="Y85" s="280">
        <v>0</v>
      </c>
      <c r="Z85" s="280">
        <v>0</v>
      </c>
      <c r="AA85" s="280">
        <v>0</v>
      </c>
      <c r="AB85" s="280">
        <v>0</v>
      </c>
      <c r="AC85" s="280">
        <v>0</v>
      </c>
      <c r="AD85" s="280">
        <v>0</v>
      </c>
      <c r="AE85" s="280">
        <v>0</v>
      </c>
      <c r="AF85" s="280">
        <v>0</v>
      </c>
      <c r="AG85" s="280">
        <v>0</v>
      </c>
      <c r="AH85" s="280">
        <v>0</v>
      </c>
      <c r="AI85" s="280">
        <v>0</v>
      </c>
      <c r="AJ85" s="280">
        <v>0</v>
      </c>
      <c r="AK85" s="280">
        <v>0</v>
      </c>
      <c r="AL85" s="280">
        <v>0</v>
      </c>
      <c r="AM85" s="280">
        <v>0</v>
      </c>
      <c r="AN85" s="280">
        <v>0</v>
      </c>
      <c r="AO85" s="280">
        <v>0</v>
      </c>
      <c r="AP85" s="280">
        <v>0</v>
      </c>
      <c r="AQ85" s="280">
        <v>0</v>
      </c>
      <c r="AR85" s="280">
        <v>0</v>
      </c>
      <c r="AS85" s="280">
        <v>0</v>
      </c>
      <c r="AT85" s="280">
        <v>0</v>
      </c>
      <c r="AU85" s="280">
        <v>0</v>
      </c>
      <c r="AV85" s="280">
        <v>0</v>
      </c>
      <c r="AW85" s="280">
        <v>0</v>
      </c>
      <c r="AX85" s="280">
        <v>0</v>
      </c>
      <c r="AY85" s="280">
        <v>0</v>
      </c>
      <c r="AZ85" s="280">
        <v>0</v>
      </c>
      <c r="BA85" s="280">
        <v>0</v>
      </c>
      <c r="BB85" s="280">
        <v>0</v>
      </c>
      <c r="BC85" s="280">
        <v>0</v>
      </c>
      <c r="BD85" s="280">
        <v>0</v>
      </c>
      <c r="BE85" s="280">
        <v>0</v>
      </c>
      <c r="BF85" s="280">
        <v>0</v>
      </c>
      <c r="BG85" s="280">
        <v>0</v>
      </c>
      <c r="BH85" s="280">
        <v>0</v>
      </c>
      <c r="BI85" s="280">
        <v>0</v>
      </c>
      <c r="BJ85" s="280">
        <v>0</v>
      </c>
      <c r="BK85" s="280">
        <v>0</v>
      </c>
      <c r="BL85" s="280">
        <v>0</v>
      </c>
      <c r="BM85" s="280">
        <v>0</v>
      </c>
      <c r="BN85" s="280">
        <v>0</v>
      </c>
      <c r="BO85" s="280">
        <v>0</v>
      </c>
      <c r="BP85" s="280">
        <v>0</v>
      </c>
      <c r="BQ85" s="280">
        <v>0</v>
      </c>
      <c r="BR85" s="280">
        <v>0</v>
      </c>
      <c r="BS85" s="280">
        <v>0</v>
      </c>
      <c r="BT85" s="280">
        <v>0</v>
      </c>
      <c r="BU85" s="280">
        <v>0</v>
      </c>
      <c r="BV85" s="280">
        <v>0</v>
      </c>
      <c r="BW85" s="280">
        <v>0</v>
      </c>
      <c r="BX85" s="280">
        <v>0</v>
      </c>
      <c r="BY85" s="280">
        <v>0</v>
      </c>
      <c r="BZ85" s="280">
        <v>0</v>
      </c>
      <c r="CA85" s="280">
        <v>0</v>
      </c>
      <c r="CB85" s="280">
        <v>0</v>
      </c>
      <c r="CC85" s="280">
        <v>0</v>
      </c>
      <c r="CD85" s="280">
        <v>0</v>
      </c>
      <c r="CE85" s="280">
        <v>0</v>
      </c>
      <c r="CF85" s="280">
        <v>0</v>
      </c>
      <c r="CG85" s="280">
        <v>0</v>
      </c>
      <c r="CH85" s="280">
        <v>0</v>
      </c>
      <c r="CI85" s="280">
        <v>0</v>
      </c>
      <c r="CJ85" s="280">
        <v>0</v>
      </c>
      <c r="CK85" s="280">
        <v>0</v>
      </c>
      <c r="CL85" s="280">
        <v>0</v>
      </c>
      <c r="CM85" s="280">
        <v>0</v>
      </c>
      <c r="CN85" s="280">
        <v>0</v>
      </c>
      <c r="CO85" s="280">
        <v>0</v>
      </c>
      <c r="CP85" s="280">
        <v>0</v>
      </c>
      <c r="CQ85" s="280">
        <v>0</v>
      </c>
      <c r="CR85" s="280">
        <v>0</v>
      </c>
      <c r="CS85" s="280">
        <v>0</v>
      </c>
      <c r="CT85" s="280">
        <v>0</v>
      </c>
      <c r="CU85" s="280">
        <v>0</v>
      </c>
      <c r="CV85" s="280">
        <v>0</v>
      </c>
      <c r="CW85" s="280">
        <v>0</v>
      </c>
      <c r="CX85" s="280">
        <v>0</v>
      </c>
      <c r="CY85" s="280">
        <v>0</v>
      </c>
      <c r="CZ85" s="280">
        <v>0</v>
      </c>
      <c r="DA85" s="280">
        <v>0</v>
      </c>
      <c r="DB85" s="280">
        <v>0</v>
      </c>
      <c r="DC85" s="280">
        <v>0</v>
      </c>
      <c r="DE85" s="71">
        <f t="shared" si="44"/>
        <v>0</v>
      </c>
      <c r="DF85" s="71">
        <f t="shared" si="40"/>
        <v>0</v>
      </c>
      <c r="DG85" s="261">
        <f t="shared" si="43"/>
        <v>21</v>
      </c>
      <c r="DH85" s="261">
        <v>0</v>
      </c>
    </row>
    <row r="86" spans="1:112" s="261" customFormat="1" ht="15" customHeight="1">
      <c r="A86" s="210">
        <v>74</v>
      </c>
      <c r="B86" s="262" t="str">
        <f>$B$78&amp;"8."</f>
        <v>F.8.</v>
      </c>
      <c r="C86" s="274" t="s">
        <v>42</v>
      </c>
      <c r="D86" s="12"/>
      <c r="E86" s="332">
        <v>0.21</v>
      </c>
      <c r="F86" s="292">
        <f>H86+NPV(FD,I86:INDEX(I86:DC86,PAL))</f>
        <v>0</v>
      </c>
      <c r="G86" s="279">
        <f>SUMIF($H$5:$DC$5,"&lt;="&amp;PAL,$H86:$DC86)</f>
        <v>0</v>
      </c>
      <c r="H86" s="280">
        <v>0</v>
      </c>
      <c r="I86" s="280">
        <v>0</v>
      </c>
      <c r="J86" s="280">
        <v>0</v>
      </c>
      <c r="K86" s="280">
        <v>0</v>
      </c>
      <c r="L86" s="280">
        <v>0</v>
      </c>
      <c r="M86" s="280">
        <v>0</v>
      </c>
      <c r="N86" s="280">
        <v>0</v>
      </c>
      <c r="O86" s="280">
        <v>0</v>
      </c>
      <c r="P86" s="280">
        <v>0</v>
      </c>
      <c r="Q86" s="280">
        <v>0</v>
      </c>
      <c r="R86" s="280">
        <v>0</v>
      </c>
      <c r="S86" s="280">
        <v>0</v>
      </c>
      <c r="T86" s="280">
        <v>0</v>
      </c>
      <c r="U86" s="280">
        <v>0</v>
      </c>
      <c r="V86" s="280">
        <v>0</v>
      </c>
      <c r="W86" s="280">
        <v>0</v>
      </c>
      <c r="X86" s="280">
        <v>0</v>
      </c>
      <c r="Y86" s="280">
        <v>0</v>
      </c>
      <c r="Z86" s="280">
        <v>0</v>
      </c>
      <c r="AA86" s="280">
        <v>0</v>
      </c>
      <c r="AB86" s="280">
        <v>0</v>
      </c>
      <c r="AC86" s="280">
        <v>0</v>
      </c>
      <c r="AD86" s="280">
        <v>0</v>
      </c>
      <c r="AE86" s="280">
        <v>0</v>
      </c>
      <c r="AF86" s="280">
        <v>0</v>
      </c>
      <c r="AG86" s="280">
        <v>0</v>
      </c>
      <c r="AH86" s="280">
        <v>0</v>
      </c>
      <c r="AI86" s="280">
        <v>0</v>
      </c>
      <c r="AJ86" s="280">
        <v>0</v>
      </c>
      <c r="AK86" s="280">
        <v>0</v>
      </c>
      <c r="AL86" s="280">
        <v>0</v>
      </c>
      <c r="AM86" s="280">
        <v>0</v>
      </c>
      <c r="AN86" s="280">
        <v>0</v>
      </c>
      <c r="AO86" s="280">
        <v>0</v>
      </c>
      <c r="AP86" s="280">
        <v>0</v>
      </c>
      <c r="AQ86" s="280">
        <v>0</v>
      </c>
      <c r="AR86" s="280">
        <v>0</v>
      </c>
      <c r="AS86" s="280">
        <v>0</v>
      </c>
      <c r="AT86" s="280">
        <v>0</v>
      </c>
      <c r="AU86" s="280">
        <v>0</v>
      </c>
      <c r="AV86" s="280">
        <v>0</v>
      </c>
      <c r="AW86" s="280">
        <v>0</v>
      </c>
      <c r="AX86" s="280">
        <v>0</v>
      </c>
      <c r="AY86" s="280">
        <v>0</v>
      </c>
      <c r="AZ86" s="280">
        <v>0</v>
      </c>
      <c r="BA86" s="280">
        <v>0</v>
      </c>
      <c r="BB86" s="280">
        <v>0</v>
      </c>
      <c r="BC86" s="280">
        <v>0</v>
      </c>
      <c r="BD86" s="280">
        <v>0</v>
      </c>
      <c r="BE86" s="280">
        <v>0</v>
      </c>
      <c r="BF86" s="280">
        <v>0</v>
      </c>
      <c r="BG86" s="280">
        <v>0</v>
      </c>
      <c r="BH86" s="280">
        <v>0</v>
      </c>
      <c r="BI86" s="280">
        <v>0</v>
      </c>
      <c r="BJ86" s="280">
        <v>0</v>
      </c>
      <c r="BK86" s="280">
        <v>0</v>
      </c>
      <c r="BL86" s="280">
        <v>0</v>
      </c>
      <c r="BM86" s="280">
        <v>0</v>
      </c>
      <c r="BN86" s="280">
        <v>0</v>
      </c>
      <c r="BO86" s="280">
        <v>0</v>
      </c>
      <c r="BP86" s="280">
        <v>0</v>
      </c>
      <c r="BQ86" s="280">
        <v>0</v>
      </c>
      <c r="BR86" s="280">
        <v>0</v>
      </c>
      <c r="BS86" s="280">
        <v>0</v>
      </c>
      <c r="BT86" s="280">
        <v>0</v>
      </c>
      <c r="BU86" s="280">
        <v>0</v>
      </c>
      <c r="BV86" s="280">
        <v>0</v>
      </c>
      <c r="BW86" s="280">
        <v>0</v>
      </c>
      <c r="BX86" s="280">
        <v>0</v>
      </c>
      <c r="BY86" s="280">
        <v>0</v>
      </c>
      <c r="BZ86" s="280">
        <v>0</v>
      </c>
      <c r="CA86" s="280">
        <v>0</v>
      </c>
      <c r="CB86" s="280">
        <v>0</v>
      </c>
      <c r="CC86" s="280">
        <v>0</v>
      </c>
      <c r="CD86" s="280">
        <v>0</v>
      </c>
      <c r="CE86" s="280">
        <v>0</v>
      </c>
      <c r="CF86" s="280">
        <v>0</v>
      </c>
      <c r="CG86" s="280">
        <v>0</v>
      </c>
      <c r="CH86" s="280">
        <v>0</v>
      </c>
      <c r="CI86" s="280">
        <v>0</v>
      </c>
      <c r="CJ86" s="280">
        <v>0</v>
      </c>
      <c r="CK86" s="280">
        <v>0</v>
      </c>
      <c r="CL86" s="280">
        <v>0</v>
      </c>
      <c r="CM86" s="280">
        <v>0</v>
      </c>
      <c r="CN86" s="280">
        <v>0</v>
      </c>
      <c r="CO86" s="280">
        <v>0</v>
      </c>
      <c r="CP86" s="280">
        <v>0</v>
      </c>
      <c r="CQ86" s="280">
        <v>0</v>
      </c>
      <c r="CR86" s="280">
        <v>0</v>
      </c>
      <c r="CS86" s="280">
        <v>0</v>
      </c>
      <c r="CT86" s="280">
        <v>0</v>
      </c>
      <c r="CU86" s="280">
        <v>0</v>
      </c>
      <c r="CV86" s="280">
        <v>0</v>
      </c>
      <c r="CW86" s="280">
        <v>0</v>
      </c>
      <c r="CX86" s="280">
        <v>0</v>
      </c>
      <c r="CY86" s="280">
        <v>0</v>
      </c>
      <c r="CZ86" s="280">
        <v>0</v>
      </c>
      <c r="DA86" s="280">
        <v>0</v>
      </c>
      <c r="DB86" s="280">
        <v>0</v>
      </c>
      <c r="DC86" s="280">
        <v>0</v>
      </c>
      <c r="DE86" s="71">
        <f t="shared" si="44"/>
        <v>0</v>
      </c>
      <c r="DF86" s="71">
        <f t="shared" si="40"/>
        <v>0</v>
      </c>
      <c r="DG86" s="261">
        <f t="shared" si="43"/>
        <v>21</v>
      </c>
      <c r="DH86" s="261">
        <v>0</v>
      </c>
    </row>
    <row r="87" spans="1:112" s="261" customFormat="1" ht="15" customHeight="1">
      <c r="A87" s="210">
        <v>75</v>
      </c>
      <c r="B87" s="262" t="str">
        <f>$B$78&amp;"9."</f>
        <v>F.9.</v>
      </c>
      <c r="C87" s="267" t="s">
        <v>155</v>
      </c>
      <c r="D87" s="262"/>
      <c r="E87" s="332">
        <v>0.21</v>
      </c>
      <c r="F87" s="292">
        <f>H87+NPV(FD,I87:INDEX(I87:DC87,PAL))</f>
        <v>0</v>
      </c>
      <c r="G87" s="279">
        <f>SUMIF($H$5:$DC$5,"&lt;="&amp;PAL,$H87:$DC87)</f>
        <v>0</v>
      </c>
      <c r="H87" s="281">
        <v>0</v>
      </c>
      <c r="I87" s="281">
        <v>0</v>
      </c>
      <c r="J87" s="281">
        <v>0</v>
      </c>
      <c r="K87" s="281">
        <v>0</v>
      </c>
      <c r="L87" s="281">
        <v>0</v>
      </c>
      <c r="M87" s="281">
        <v>0</v>
      </c>
      <c r="N87" s="281">
        <v>0</v>
      </c>
      <c r="O87" s="281">
        <v>0</v>
      </c>
      <c r="P87" s="281">
        <v>0</v>
      </c>
      <c r="Q87" s="281">
        <v>0</v>
      </c>
      <c r="R87" s="281">
        <v>0</v>
      </c>
      <c r="S87" s="282">
        <v>0</v>
      </c>
      <c r="T87" s="282">
        <v>0</v>
      </c>
      <c r="U87" s="282">
        <v>0</v>
      </c>
      <c r="V87" s="282">
        <v>0</v>
      </c>
      <c r="W87" s="282">
        <v>0</v>
      </c>
      <c r="X87" s="282">
        <v>0</v>
      </c>
      <c r="Y87" s="282">
        <v>0</v>
      </c>
      <c r="Z87" s="282">
        <v>0</v>
      </c>
      <c r="AA87" s="282">
        <v>0</v>
      </c>
      <c r="AB87" s="282">
        <v>0</v>
      </c>
      <c r="AC87" s="282">
        <v>0</v>
      </c>
      <c r="AD87" s="282">
        <v>0</v>
      </c>
      <c r="AE87" s="282">
        <v>0</v>
      </c>
      <c r="AF87" s="282">
        <v>0</v>
      </c>
      <c r="AG87" s="282">
        <v>0</v>
      </c>
      <c r="AH87" s="282">
        <v>0</v>
      </c>
      <c r="AI87" s="282">
        <v>0</v>
      </c>
      <c r="AJ87" s="282">
        <v>0</v>
      </c>
      <c r="AK87" s="282">
        <v>0</v>
      </c>
      <c r="AL87" s="282">
        <v>0</v>
      </c>
      <c r="AM87" s="282">
        <v>0</v>
      </c>
      <c r="AN87" s="282">
        <v>0</v>
      </c>
      <c r="AO87" s="282">
        <v>0</v>
      </c>
      <c r="AP87" s="282">
        <v>0</v>
      </c>
      <c r="AQ87" s="282">
        <v>0</v>
      </c>
      <c r="AR87" s="282">
        <v>0</v>
      </c>
      <c r="AS87" s="282">
        <v>0</v>
      </c>
      <c r="AT87" s="282">
        <v>0</v>
      </c>
      <c r="AU87" s="282">
        <v>0</v>
      </c>
      <c r="AV87" s="282">
        <v>0</v>
      </c>
      <c r="AW87" s="282">
        <v>0</v>
      </c>
      <c r="AX87" s="282">
        <v>0</v>
      </c>
      <c r="AY87" s="282">
        <v>0</v>
      </c>
      <c r="AZ87" s="282">
        <v>0</v>
      </c>
      <c r="BA87" s="282">
        <v>0</v>
      </c>
      <c r="BB87" s="282">
        <v>0</v>
      </c>
      <c r="BC87" s="282">
        <v>0</v>
      </c>
      <c r="BD87" s="282">
        <v>0</v>
      </c>
      <c r="BE87" s="282">
        <v>0</v>
      </c>
      <c r="BF87" s="282">
        <v>0</v>
      </c>
      <c r="BG87" s="282">
        <v>0</v>
      </c>
      <c r="BH87" s="282">
        <v>0</v>
      </c>
      <c r="BI87" s="282">
        <v>0</v>
      </c>
      <c r="BJ87" s="282">
        <v>0</v>
      </c>
      <c r="BK87" s="282">
        <v>0</v>
      </c>
      <c r="BL87" s="282">
        <v>0</v>
      </c>
      <c r="BM87" s="282">
        <v>0</v>
      </c>
      <c r="BN87" s="282">
        <v>0</v>
      </c>
      <c r="BO87" s="282">
        <v>0</v>
      </c>
      <c r="BP87" s="282">
        <v>0</v>
      </c>
      <c r="BQ87" s="282">
        <v>0</v>
      </c>
      <c r="BR87" s="282">
        <v>0</v>
      </c>
      <c r="BS87" s="282">
        <v>0</v>
      </c>
      <c r="BT87" s="282">
        <v>0</v>
      </c>
      <c r="BU87" s="282">
        <v>0</v>
      </c>
      <c r="BV87" s="282">
        <v>0</v>
      </c>
      <c r="BW87" s="282">
        <v>0</v>
      </c>
      <c r="BX87" s="282">
        <v>0</v>
      </c>
      <c r="BY87" s="282">
        <v>0</v>
      </c>
      <c r="BZ87" s="282">
        <v>0</v>
      </c>
      <c r="CA87" s="282">
        <v>0</v>
      </c>
      <c r="CB87" s="282">
        <v>0</v>
      </c>
      <c r="CC87" s="282">
        <v>0</v>
      </c>
      <c r="CD87" s="282">
        <v>0</v>
      </c>
      <c r="CE87" s="282">
        <v>0</v>
      </c>
      <c r="CF87" s="282">
        <v>0</v>
      </c>
      <c r="CG87" s="282">
        <v>0</v>
      </c>
      <c r="CH87" s="282">
        <v>0</v>
      </c>
      <c r="CI87" s="282">
        <v>0</v>
      </c>
      <c r="CJ87" s="282">
        <v>0</v>
      </c>
      <c r="CK87" s="282">
        <v>0</v>
      </c>
      <c r="CL87" s="282">
        <v>0</v>
      </c>
      <c r="CM87" s="282">
        <v>0</v>
      </c>
      <c r="CN87" s="282">
        <v>0</v>
      </c>
      <c r="CO87" s="282">
        <v>0</v>
      </c>
      <c r="CP87" s="282">
        <v>0</v>
      </c>
      <c r="CQ87" s="282">
        <v>0</v>
      </c>
      <c r="CR87" s="282">
        <v>0</v>
      </c>
      <c r="CS87" s="282">
        <v>0</v>
      </c>
      <c r="CT87" s="282">
        <v>0</v>
      </c>
      <c r="CU87" s="282">
        <v>0</v>
      </c>
      <c r="CV87" s="282">
        <v>0</v>
      </c>
      <c r="CW87" s="282">
        <v>0</v>
      </c>
      <c r="CX87" s="282">
        <v>0</v>
      </c>
      <c r="CY87" s="282">
        <v>0</v>
      </c>
      <c r="CZ87" s="282">
        <v>0</v>
      </c>
      <c r="DA87" s="282">
        <v>0</v>
      </c>
      <c r="DB87" s="282">
        <v>0</v>
      </c>
      <c r="DC87" s="282">
        <v>0</v>
      </c>
      <c r="DE87" s="71">
        <f t="shared" si="44"/>
        <v>0</v>
      </c>
      <c r="DF87" s="71">
        <f t="shared" si="40"/>
        <v>0</v>
      </c>
      <c r="DG87" s="261">
        <f t="shared" si="43"/>
        <v>21</v>
      </c>
      <c r="DH87" s="261">
        <v>0</v>
      </c>
    </row>
    <row r="88" spans="1:112" s="261" customFormat="1" ht="15" customHeight="1">
      <c r="A88" s="210">
        <v>76</v>
      </c>
      <c r="B88" s="262" t="str">
        <f>$B$78&amp;"L."</f>
        <v>F.L.</v>
      </c>
      <c r="C88" s="267" t="s">
        <v>16</v>
      </c>
      <c r="D88" s="262"/>
      <c r="E88" s="332">
        <v>0.21</v>
      </c>
      <c r="F88" s="292">
        <f>H88+NPV(FD,I88:INDEX(I88:DC88,PAL))</f>
        <v>0</v>
      </c>
      <c r="G88" s="279">
        <f>SUMIF($H$5:$DC$5,"&lt;="&amp;PAL,$H88:$DC88)</f>
        <v>0</v>
      </c>
      <c r="H88" s="281">
        <v>0</v>
      </c>
      <c r="I88" s="281">
        <v>0</v>
      </c>
      <c r="J88" s="281">
        <v>0</v>
      </c>
      <c r="K88" s="281">
        <v>0</v>
      </c>
      <c r="L88" s="281">
        <v>0</v>
      </c>
      <c r="M88" s="281">
        <v>0</v>
      </c>
      <c r="N88" s="281">
        <v>0</v>
      </c>
      <c r="O88" s="281">
        <v>0</v>
      </c>
      <c r="P88" s="281">
        <v>0</v>
      </c>
      <c r="Q88" s="281">
        <v>0</v>
      </c>
      <c r="R88" s="281">
        <v>0</v>
      </c>
      <c r="S88" s="281">
        <v>0</v>
      </c>
      <c r="T88" s="281">
        <v>0</v>
      </c>
      <c r="U88" s="281">
        <v>0</v>
      </c>
      <c r="V88" s="281">
        <v>0</v>
      </c>
      <c r="W88" s="281">
        <v>0</v>
      </c>
      <c r="X88" s="281">
        <v>0</v>
      </c>
      <c r="Y88" s="281">
        <v>0</v>
      </c>
      <c r="Z88" s="281">
        <v>0</v>
      </c>
      <c r="AA88" s="281">
        <v>0</v>
      </c>
      <c r="AB88" s="282">
        <v>0</v>
      </c>
      <c r="AC88" s="281">
        <v>0</v>
      </c>
      <c r="AD88" s="281">
        <v>0</v>
      </c>
      <c r="AE88" s="281">
        <v>0</v>
      </c>
      <c r="AF88" s="281">
        <v>0</v>
      </c>
      <c r="AG88" s="281">
        <v>0</v>
      </c>
      <c r="AH88" s="281">
        <v>0</v>
      </c>
      <c r="AI88" s="281">
        <v>0</v>
      </c>
      <c r="AJ88" s="281">
        <v>0</v>
      </c>
      <c r="AK88" s="281">
        <v>0</v>
      </c>
      <c r="AL88" s="281">
        <v>0</v>
      </c>
      <c r="AM88" s="281">
        <v>0</v>
      </c>
      <c r="AN88" s="281">
        <v>0</v>
      </c>
      <c r="AO88" s="281">
        <v>0</v>
      </c>
      <c r="AP88" s="281">
        <v>0</v>
      </c>
      <c r="AQ88" s="281">
        <v>0</v>
      </c>
      <c r="AR88" s="281">
        <v>0</v>
      </c>
      <c r="AS88" s="281">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281">
        <v>0</v>
      </c>
      <c r="BZ88" s="281">
        <v>0</v>
      </c>
      <c r="CA88" s="281">
        <v>0</v>
      </c>
      <c r="CB88" s="281">
        <v>0</v>
      </c>
      <c r="CC88" s="281">
        <v>0</v>
      </c>
      <c r="CD88" s="281">
        <v>0</v>
      </c>
      <c r="CE88" s="281">
        <v>0</v>
      </c>
      <c r="CF88" s="281">
        <v>0</v>
      </c>
      <c r="CG88" s="281">
        <v>0</v>
      </c>
      <c r="CH88" s="281">
        <v>0</v>
      </c>
      <c r="CI88" s="281">
        <v>0</v>
      </c>
      <c r="CJ88" s="281">
        <v>0</v>
      </c>
      <c r="CK88" s="281">
        <v>0</v>
      </c>
      <c r="CL88" s="281">
        <v>0</v>
      </c>
      <c r="CM88" s="281">
        <v>0</v>
      </c>
      <c r="CN88" s="281">
        <v>0</v>
      </c>
      <c r="CO88" s="281">
        <v>0</v>
      </c>
      <c r="CP88" s="281">
        <v>0</v>
      </c>
      <c r="CQ88" s="281">
        <v>0</v>
      </c>
      <c r="CR88" s="281">
        <v>0</v>
      </c>
      <c r="CS88" s="281">
        <v>0</v>
      </c>
      <c r="CT88" s="281">
        <v>0</v>
      </c>
      <c r="CU88" s="281">
        <v>0</v>
      </c>
      <c r="CV88" s="281">
        <v>0</v>
      </c>
      <c r="CW88" s="281">
        <v>0</v>
      </c>
      <c r="CX88" s="281">
        <v>0</v>
      </c>
      <c r="CY88" s="281">
        <v>0</v>
      </c>
      <c r="CZ88" s="281">
        <v>0</v>
      </c>
      <c r="DA88" s="281">
        <v>0</v>
      </c>
      <c r="DB88" s="281">
        <v>0</v>
      </c>
      <c r="DC88" s="282">
        <v>0</v>
      </c>
      <c r="DE88" s="71">
        <f t="shared" si="44"/>
        <v>0</v>
      </c>
      <c r="DF88" s="71">
        <f t="shared" si="40"/>
        <v>0</v>
      </c>
      <c r="DG88" s="261">
        <f t="shared" si="43"/>
        <v>21</v>
      </c>
      <c r="DH88" s="261">
        <f>DG88/(100+DG88)</f>
        <v>0.17355371900826447</v>
      </c>
    </row>
    <row r="89" spans="1:112" ht="14.25" customHeight="1">
      <c r="A89" s="210">
        <v>77</v>
      </c>
      <c r="B89" s="263" t="s">
        <v>26</v>
      </c>
      <c r="C89" s="266" t="s">
        <v>260</v>
      </c>
      <c r="E89" s="328"/>
      <c r="F89" s="17">
        <f>SUM(F90:F99)</f>
        <v>0</v>
      </c>
      <c r="G89" s="279">
        <f>SUMIF($H$5:$DC$5,"&lt;="&amp;PAL,$H89:$DC89)</f>
        <v>0</v>
      </c>
      <c r="H89" s="17">
        <f t="shared" ref="H89:BR89" si="45">SUM(H90:H99)</f>
        <v>0</v>
      </c>
      <c r="I89" s="17">
        <f t="shared" si="45"/>
        <v>0</v>
      </c>
      <c r="J89" s="17">
        <f t="shared" si="45"/>
        <v>0</v>
      </c>
      <c r="K89" s="17">
        <f t="shared" si="45"/>
        <v>0</v>
      </c>
      <c r="L89" s="17">
        <f t="shared" si="45"/>
        <v>0</v>
      </c>
      <c r="M89" s="17">
        <f t="shared" si="45"/>
        <v>0</v>
      </c>
      <c r="N89" s="17">
        <f t="shared" si="45"/>
        <v>0</v>
      </c>
      <c r="O89" s="17">
        <f t="shared" si="45"/>
        <v>0</v>
      </c>
      <c r="P89" s="17">
        <f t="shared" si="45"/>
        <v>0</v>
      </c>
      <c r="Q89" s="17">
        <f t="shared" si="45"/>
        <v>0</v>
      </c>
      <c r="R89" s="17">
        <f t="shared" si="45"/>
        <v>0</v>
      </c>
      <c r="S89" s="17">
        <f t="shared" si="45"/>
        <v>0</v>
      </c>
      <c r="T89" s="17">
        <f t="shared" si="45"/>
        <v>0</v>
      </c>
      <c r="U89" s="17">
        <f t="shared" si="45"/>
        <v>0</v>
      </c>
      <c r="V89" s="17">
        <f t="shared" si="45"/>
        <v>0</v>
      </c>
      <c r="W89" s="17">
        <f t="shared" si="45"/>
        <v>0</v>
      </c>
      <c r="X89" s="17">
        <f t="shared" si="45"/>
        <v>0</v>
      </c>
      <c r="Y89" s="17">
        <f t="shared" si="45"/>
        <v>0</v>
      </c>
      <c r="Z89" s="17">
        <f t="shared" si="45"/>
        <v>0</v>
      </c>
      <c r="AA89" s="17">
        <f t="shared" si="45"/>
        <v>0</v>
      </c>
      <c r="AB89" s="17">
        <f t="shared" si="45"/>
        <v>0</v>
      </c>
      <c r="AC89" s="17">
        <f t="shared" si="45"/>
        <v>0</v>
      </c>
      <c r="AD89" s="17">
        <f t="shared" si="45"/>
        <v>0</v>
      </c>
      <c r="AE89" s="17">
        <f t="shared" si="45"/>
        <v>0</v>
      </c>
      <c r="AF89" s="17">
        <f t="shared" si="45"/>
        <v>0</v>
      </c>
      <c r="AG89" s="17">
        <f t="shared" si="45"/>
        <v>0</v>
      </c>
      <c r="AH89" s="17">
        <f t="shared" si="45"/>
        <v>0</v>
      </c>
      <c r="AI89" s="17">
        <f t="shared" si="45"/>
        <v>0</v>
      </c>
      <c r="AJ89" s="17">
        <f t="shared" si="45"/>
        <v>0</v>
      </c>
      <c r="AK89" s="17">
        <f t="shared" si="45"/>
        <v>0</v>
      </c>
      <c r="AL89" s="17">
        <f t="shared" si="45"/>
        <v>0</v>
      </c>
      <c r="AM89" s="17">
        <f t="shared" si="45"/>
        <v>0</v>
      </c>
      <c r="AN89" s="17">
        <f t="shared" si="45"/>
        <v>0</v>
      </c>
      <c r="AO89" s="17">
        <f t="shared" si="45"/>
        <v>0</v>
      </c>
      <c r="AP89" s="17">
        <f t="shared" si="45"/>
        <v>0</v>
      </c>
      <c r="AQ89" s="17">
        <f t="shared" si="45"/>
        <v>0</v>
      </c>
      <c r="AR89" s="17">
        <f t="shared" si="45"/>
        <v>0</v>
      </c>
      <c r="AS89" s="17">
        <f t="shared" si="45"/>
        <v>0</v>
      </c>
      <c r="AT89" s="17">
        <f t="shared" si="45"/>
        <v>0</v>
      </c>
      <c r="AU89" s="17">
        <f t="shared" si="45"/>
        <v>0</v>
      </c>
      <c r="AV89" s="17">
        <f t="shared" si="45"/>
        <v>0</v>
      </c>
      <c r="AW89" s="17">
        <f t="shared" si="45"/>
        <v>0</v>
      </c>
      <c r="AX89" s="17">
        <f t="shared" si="45"/>
        <v>0</v>
      </c>
      <c r="AY89" s="17">
        <f t="shared" si="45"/>
        <v>0</v>
      </c>
      <c r="AZ89" s="17">
        <f t="shared" si="45"/>
        <v>0</v>
      </c>
      <c r="BA89" s="17">
        <f t="shared" si="45"/>
        <v>0</v>
      </c>
      <c r="BB89" s="17">
        <f t="shared" si="45"/>
        <v>0</v>
      </c>
      <c r="BC89" s="17">
        <f t="shared" si="45"/>
        <v>0</v>
      </c>
      <c r="BD89" s="17">
        <f t="shared" si="45"/>
        <v>0</v>
      </c>
      <c r="BE89" s="17">
        <f t="shared" si="45"/>
        <v>0</v>
      </c>
      <c r="BF89" s="17">
        <f t="shared" si="45"/>
        <v>0</v>
      </c>
      <c r="BG89" s="17">
        <f t="shared" si="45"/>
        <v>0</v>
      </c>
      <c r="BH89" s="17">
        <f t="shared" si="45"/>
        <v>0</v>
      </c>
      <c r="BI89" s="17">
        <f t="shared" si="45"/>
        <v>0</v>
      </c>
      <c r="BJ89" s="17">
        <f t="shared" si="45"/>
        <v>0</v>
      </c>
      <c r="BK89" s="17">
        <f t="shared" si="45"/>
        <v>0</v>
      </c>
      <c r="BL89" s="17">
        <f t="shared" si="45"/>
        <v>0</v>
      </c>
      <c r="BM89" s="17">
        <f t="shared" si="45"/>
        <v>0</v>
      </c>
      <c r="BN89" s="17">
        <f t="shared" si="45"/>
        <v>0</v>
      </c>
      <c r="BO89" s="17">
        <f t="shared" si="45"/>
        <v>0</v>
      </c>
      <c r="BP89" s="17">
        <f t="shared" si="45"/>
        <v>0</v>
      </c>
      <c r="BQ89" s="17">
        <f t="shared" si="45"/>
        <v>0</v>
      </c>
      <c r="BR89" s="17">
        <f t="shared" si="45"/>
        <v>0</v>
      </c>
      <c r="BS89" s="17">
        <f t="shared" ref="BS89:DC89" si="46">SUM(BS90:BS99)</f>
        <v>0</v>
      </c>
      <c r="BT89" s="17">
        <f t="shared" si="46"/>
        <v>0</v>
      </c>
      <c r="BU89" s="17">
        <f t="shared" si="46"/>
        <v>0</v>
      </c>
      <c r="BV89" s="17">
        <f t="shared" si="46"/>
        <v>0</v>
      </c>
      <c r="BW89" s="17">
        <f t="shared" si="46"/>
        <v>0</v>
      </c>
      <c r="BX89" s="17">
        <f t="shared" si="46"/>
        <v>0</v>
      </c>
      <c r="BY89" s="17">
        <f t="shared" si="46"/>
        <v>0</v>
      </c>
      <c r="BZ89" s="17">
        <f t="shared" si="46"/>
        <v>0</v>
      </c>
      <c r="CA89" s="17">
        <f t="shared" si="46"/>
        <v>0</v>
      </c>
      <c r="CB89" s="17">
        <f t="shared" si="46"/>
        <v>0</v>
      </c>
      <c r="CC89" s="17">
        <f t="shared" si="46"/>
        <v>0</v>
      </c>
      <c r="CD89" s="17">
        <f t="shared" si="46"/>
        <v>0</v>
      </c>
      <c r="CE89" s="17">
        <f t="shared" si="46"/>
        <v>0</v>
      </c>
      <c r="CF89" s="17">
        <f t="shared" si="46"/>
        <v>0</v>
      </c>
      <c r="CG89" s="17">
        <f t="shared" si="46"/>
        <v>0</v>
      </c>
      <c r="CH89" s="17">
        <f t="shared" si="46"/>
        <v>0</v>
      </c>
      <c r="CI89" s="17">
        <f t="shared" si="46"/>
        <v>0</v>
      </c>
      <c r="CJ89" s="17">
        <f t="shared" si="46"/>
        <v>0</v>
      </c>
      <c r="CK89" s="17">
        <f t="shared" si="46"/>
        <v>0</v>
      </c>
      <c r="CL89" s="17">
        <f t="shared" si="46"/>
        <v>0</v>
      </c>
      <c r="CM89" s="17">
        <f t="shared" si="46"/>
        <v>0</v>
      </c>
      <c r="CN89" s="17">
        <f t="shared" si="46"/>
        <v>0</v>
      </c>
      <c r="CO89" s="17">
        <f t="shared" si="46"/>
        <v>0</v>
      </c>
      <c r="CP89" s="17">
        <f t="shared" si="46"/>
        <v>0</v>
      </c>
      <c r="CQ89" s="17">
        <f t="shared" si="46"/>
        <v>0</v>
      </c>
      <c r="CR89" s="17">
        <f t="shared" si="46"/>
        <v>0</v>
      </c>
      <c r="CS89" s="17">
        <f t="shared" si="46"/>
        <v>0</v>
      </c>
      <c r="CT89" s="17">
        <f t="shared" si="46"/>
        <v>0</v>
      </c>
      <c r="CU89" s="17">
        <f t="shared" si="46"/>
        <v>0</v>
      </c>
      <c r="CV89" s="17">
        <f t="shared" si="46"/>
        <v>0</v>
      </c>
      <c r="CW89" s="17">
        <f t="shared" si="46"/>
        <v>0</v>
      </c>
      <c r="CX89" s="17">
        <f t="shared" si="46"/>
        <v>0</v>
      </c>
      <c r="CY89" s="17">
        <f t="shared" si="46"/>
        <v>0</v>
      </c>
      <c r="CZ89" s="17">
        <f t="shared" si="46"/>
        <v>0</v>
      </c>
      <c r="DA89" s="17">
        <f t="shared" si="46"/>
        <v>0</v>
      </c>
      <c r="DB89" s="17">
        <f t="shared" si="46"/>
        <v>0</v>
      </c>
      <c r="DC89" s="17">
        <f t="shared" si="46"/>
        <v>0</v>
      </c>
      <c r="DF89" s="71">
        <f t="shared" si="40"/>
        <v>0</v>
      </c>
    </row>
    <row r="90" spans="1:112" ht="15" customHeight="1">
      <c r="A90" s="210">
        <v>78</v>
      </c>
      <c r="B90" s="262" t="str">
        <f>$B$89&amp;"1."</f>
        <v>G.1.</v>
      </c>
      <c r="C90" s="274" t="s">
        <v>211</v>
      </c>
      <c r="D90" s="263"/>
      <c r="E90" s="334">
        <v>0.21</v>
      </c>
      <c r="F90" s="292">
        <f>H90+NPV(FD,I90:INDEX(I90:DC90,PAL))</f>
        <v>0</v>
      </c>
      <c r="G90" s="279">
        <f>SUMIF($H$5:$DC$5,"&lt;="&amp;PAL,$H90:$DC90)</f>
        <v>0</v>
      </c>
      <c r="H90" s="280">
        <v>0</v>
      </c>
      <c r="I90" s="280">
        <v>0</v>
      </c>
      <c r="J90" s="280">
        <v>0</v>
      </c>
      <c r="K90" s="280">
        <v>0</v>
      </c>
      <c r="L90" s="280">
        <v>0</v>
      </c>
      <c r="M90" s="280">
        <v>0</v>
      </c>
      <c r="N90" s="280">
        <v>0</v>
      </c>
      <c r="O90" s="280">
        <v>0</v>
      </c>
      <c r="P90" s="280">
        <v>0</v>
      </c>
      <c r="Q90" s="280">
        <v>0</v>
      </c>
      <c r="R90" s="280">
        <v>0</v>
      </c>
      <c r="S90" s="280">
        <v>0</v>
      </c>
      <c r="T90" s="280">
        <v>0</v>
      </c>
      <c r="U90" s="280">
        <v>0</v>
      </c>
      <c r="V90" s="280">
        <v>0</v>
      </c>
      <c r="W90" s="280">
        <v>0</v>
      </c>
      <c r="X90" s="280">
        <v>0</v>
      </c>
      <c r="Y90" s="280">
        <v>0</v>
      </c>
      <c r="Z90" s="280">
        <v>0</v>
      </c>
      <c r="AA90" s="280">
        <v>0</v>
      </c>
      <c r="AB90" s="280">
        <v>0</v>
      </c>
      <c r="AC90" s="280">
        <v>0</v>
      </c>
      <c r="AD90" s="280">
        <v>0</v>
      </c>
      <c r="AE90" s="280">
        <v>0</v>
      </c>
      <c r="AF90" s="280">
        <v>0</v>
      </c>
      <c r="AG90" s="280">
        <v>0</v>
      </c>
      <c r="AH90" s="280">
        <v>0</v>
      </c>
      <c r="AI90" s="280">
        <v>0</v>
      </c>
      <c r="AJ90" s="280">
        <v>0</v>
      </c>
      <c r="AK90" s="280">
        <v>0</v>
      </c>
      <c r="AL90" s="280">
        <v>0</v>
      </c>
      <c r="AM90" s="280">
        <v>0</v>
      </c>
      <c r="AN90" s="280">
        <v>0</v>
      </c>
      <c r="AO90" s="280">
        <v>0</v>
      </c>
      <c r="AP90" s="280">
        <v>0</v>
      </c>
      <c r="AQ90" s="280">
        <v>0</v>
      </c>
      <c r="AR90" s="280">
        <v>0</v>
      </c>
      <c r="AS90" s="280">
        <v>0</v>
      </c>
      <c r="AT90" s="280">
        <v>0</v>
      </c>
      <c r="AU90" s="280">
        <v>0</v>
      </c>
      <c r="AV90" s="280">
        <v>0</v>
      </c>
      <c r="AW90" s="280">
        <v>0</v>
      </c>
      <c r="AX90" s="280">
        <v>0</v>
      </c>
      <c r="AY90" s="280">
        <v>0</v>
      </c>
      <c r="AZ90" s="280">
        <v>0</v>
      </c>
      <c r="BA90" s="280">
        <v>0</v>
      </c>
      <c r="BB90" s="280">
        <v>0</v>
      </c>
      <c r="BC90" s="280">
        <v>0</v>
      </c>
      <c r="BD90" s="280">
        <v>0</v>
      </c>
      <c r="BE90" s="280">
        <v>0</v>
      </c>
      <c r="BF90" s="280">
        <v>0</v>
      </c>
      <c r="BG90" s="280">
        <v>0</v>
      </c>
      <c r="BH90" s="280">
        <v>0</v>
      </c>
      <c r="BI90" s="280">
        <v>0</v>
      </c>
      <c r="BJ90" s="280">
        <v>0</v>
      </c>
      <c r="BK90" s="280">
        <v>0</v>
      </c>
      <c r="BL90" s="280">
        <v>0</v>
      </c>
      <c r="BM90" s="280">
        <v>0</v>
      </c>
      <c r="BN90" s="280">
        <v>0</v>
      </c>
      <c r="BO90" s="280">
        <v>0</v>
      </c>
      <c r="BP90" s="280">
        <v>0</v>
      </c>
      <c r="BQ90" s="280">
        <v>0</v>
      </c>
      <c r="BR90" s="280">
        <v>0</v>
      </c>
      <c r="BS90" s="280">
        <v>0</v>
      </c>
      <c r="BT90" s="280">
        <v>0</v>
      </c>
      <c r="BU90" s="280">
        <v>0</v>
      </c>
      <c r="BV90" s="280">
        <v>0</v>
      </c>
      <c r="BW90" s="280">
        <v>0</v>
      </c>
      <c r="BX90" s="280">
        <v>0</v>
      </c>
      <c r="BY90" s="280">
        <v>0</v>
      </c>
      <c r="BZ90" s="280">
        <v>0</v>
      </c>
      <c r="CA90" s="280">
        <v>0</v>
      </c>
      <c r="CB90" s="280">
        <v>0</v>
      </c>
      <c r="CC90" s="280">
        <v>0</v>
      </c>
      <c r="CD90" s="280">
        <v>0</v>
      </c>
      <c r="CE90" s="280">
        <v>0</v>
      </c>
      <c r="CF90" s="280">
        <v>0</v>
      </c>
      <c r="CG90" s="280">
        <v>0</v>
      </c>
      <c r="CH90" s="280">
        <v>0</v>
      </c>
      <c r="CI90" s="280">
        <v>0</v>
      </c>
      <c r="CJ90" s="280">
        <v>0</v>
      </c>
      <c r="CK90" s="280">
        <v>0</v>
      </c>
      <c r="CL90" s="280">
        <v>0</v>
      </c>
      <c r="CM90" s="280">
        <v>0</v>
      </c>
      <c r="CN90" s="280">
        <v>0</v>
      </c>
      <c r="CO90" s="280">
        <v>0</v>
      </c>
      <c r="CP90" s="280">
        <v>0</v>
      </c>
      <c r="CQ90" s="280">
        <v>0</v>
      </c>
      <c r="CR90" s="280">
        <v>0</v>
      </c>
      <c r="CS90" s="280">
        <v>0</v>
      </c>
      <c r="CT90" s="280">
        <v>0</v>
      </c>
      <c r="CU90" s="280">
        <v>0</v>
      </c>
      <c r="CV90" s="280">
        <v>0</v>
      </c>
      <c r="CW90" s="280">
        <v>0</v>
      </c>
      <c r="CX90" s="280">
        <v>0</v>
      </c>
      <c r="CY90" s="280">
        <v>0</v>
      </c>
      <c r="CZ90" s="280">
        <v>0</v>
      </c>
      <c r="DA90" s="280">
        <v>0</v>
      </c>
      <c r="DB90" s="280">
        <v>0</v>
      </c>
      <c r="DC90" s="280">
        <v>0</v>
      </c>
      <c r="DE90" s="71">
        <f t="shared" ref="DE90:DE116" si="47">COUNTBLANK(H90:DC90)</f>
        <v>0</v>
      </c>
      <c r="DF90" s="71">
        <f t="shared" si="40"/>
        <v>0</v>
      </c>
      <c r="DG90" s="261">
        <f t="shared" ref="DG90:DG110" si="48">IF(ISNUMBER(E90),E90*100,0)</f>
        <v>21</v>
      </c>
    </row>
    <row r="91" spans="1:112" ht="15" customHeight="1">
      <c r="A91" s="210">
        <v>79</v>
      </c>
      <c r="B91" s="262" t="str">
        <f>$B$89&amp;"2."</f>
        <v>G.2.</v>
      </c>
      <c r="C91" s="274" t="s">
        <v>213</v>
      </c>
      <c r="D91" s="263"/>
      <c r="E91" s="334">
        <v>0.21</v>
      </c>
      <c r="F91" s="292">
        <f>H91+NPV(FD,I91:INDEX(I91:DC91,PAL))</f>
        <v>0</v>
      </c>
      <c r="G91" s="279">
        <f>SUMIF($H$5:$DC$5,"&lt;="&amp;PAL,$H91:$DC91)</f>
        <v>0</v>
      </c>
      <c r="H91" s="280">
        <v>0</v>
      </c>
      <c r="I91" s="280">
        <v>0</v>
      </c>
      <c r="J91" s="280">
        <v>0</v>
      </c>
      <c r="K91" s="280">
        <v>0</v>
      </c>
      <c r="L91" s="280">
        <v>0</v>
      </c>
      <c r="M91" s="280">
        <v>0</v>
      </c>
      <c r="N91" s="280">
        <v>0</v>
      </c>
      <c r="O91" s="280">
        <v>0</v>
      </c>
      <c r="P91" s="280">
        <v>0</v>
      </c>
      <c r="Q91" s="280">
        <v>0</v>
      </c>
      <c r="R91" s="280">
        <v>0</v>
      </c>
      <c r="S91" s="280">
        <v>0</v>
      </c>
      <c r="T91" s="280">
        <v>0</v>
      </c>
      <c r="U91" s="280">
        <v>0</v>
      </c>
      <c r="V91" s="280">
        <v>0</v>
      </c>
      <c r="W91" s="280">
        <v>0</v>
      </c>
      <c r="X91" s="280">
        <v>0</v>
      </c>
      <c r="Y91" s="280">
        <v>0</v>
      </c>
      <c r="Z91" s="280">
        <v>0</v>
      </c>
      <c r="AA91" s="280">
        <v>0</v>
      </c>
      <c r="AB91" s="280">
        <v>0</v>
      </c>
      <c r="AC91" s="280">
        <v>0</v>
      </c>
      <c r="AD91" s="280">
        <v>0</v>
      </c>
      <c r="AE91" s="280">
        <v>0</v>
      </c>
      <c r="AF91" s="280">
        <v>0</v>
      </c>
      <c r="AG91" s="280">
        <v>0</v>
      </c>
      <c r="AH91" s="280">
        <v>0</v>
      </c>
      <c r="AI91" s="280">
        <v>0</v>
      </c>
      <c r="AJ91" s="280">
        <v>0</v>
      </c>
      <c r="AK91" s="280">
        <v>0</v>
      </c>
      <c r="AL91" s="280">
        <v>0</v>
      </c>
      <c r="AM91" s="280">
        <v>0</v>
      </c>
      <c r="AN91" s="280">
        <v>0</v>
      </c>
      <c r="AO91" s="280">
        <v>0</v>
      </c>
      <c r="AP91" s="280">
        <v>0</v>
      </c>
      <c r="AQ91" s="280">
        <v>0</v>
      </c>
      <c r="AR91" s="280">
        <v>0</v>
      </c>
      <c r="AS91" s="280">
        <v>0</v>
      </c>
      <c r="AT91" s="280">
        <v>0</v>
      </c>
      <c r="AU91" s="280">
        <v>0</v>
      </c>
      <c r="AV91" s="280">
        <v>0</v>
      </c>
      <c r="AW91" s="280">
        <v>0</v>
      </c>
      <c r="AX91" s="280">
        <v>0</v>
      </c>
      <c r="AY91" s="280">
        <v>0</v>
      </c>
      <c r="AZ91" s="280">
        <v>0</v>
      </c>
      <c r="BA91" s="280">
        <v>0</v>
      </c>
      <c r="BB91" s="280">
        <v>0</v>
      </c>
      <c r="BC91" s="280">
        <v>0</v>
      </c>
      <c r="BD91" s="280">
        <v>0</v>
      </c>
      <c r="BE91" s="280">
        <v>0</v>
      </c>
      <c r="BF91" s="280">
        <v>0</v>
      </c>
      <c r="BG91" s="280">
        <v>0</v>
      </c>
      <c r="BH91" s="280">
        <v>0</v>
      </c>
      <c r="BI91" s="280">
        <v>0</v>
      </c>
      <c r="BJ91" s="280">
        <v>0</v>
      </c>
      <c r="BK91" s="280">
        <v>0</v>
      </c>
      <c r="BL91" s="280">
        <v>0</v>
      </c>
      <c r="BM91" s="280">
        <v>0</v>
      </c>
      <c r="BN91" s="280">
        <v>0</v>
      </c>
      <c r="BO91" s="280">
        <v>0</v>
      </c>
      <c r="BP91" s="280">
        <v>0</v>
      </c>
      <c r="BQ91" s="280">
        <v>0</v>
      </c>
      <c r="BR91" s="280">
        <v>0</v>
      </c>
      <c r="BS91" s="280">
        <v>0</v>
      </c>
      <c r="BT91" s="280">
        <v>0</v>
      </c>
      <c r="BU91" s="280">
        <v>0</v>
      </c>
      <c r="BV91" s="280">
        <v>0</v>
      </c>
      <c r="BW91" s="280">
        <v>0</v>
      </c>
      <c r="BX91" s="280">
        <v>0</v>
      </c>
      <c r="BY91" s="280">
        <v>0</v>
      </c>
      <c r="BZ91" s="280">
        <v>0</v>
      </c>
      <c r="CA91" s="280">
        <v>0</v>
      </c>
      <c r="CB91" s="280">
        <v>0</v>
      </c>
      <c r="CC91" s="280">
        <v>0</v>
      </c>
      <c r="CD91" s="280">
        <v>0</v>
      </c>
      <c r="CE91" s="280">
        <v>0</v>
      </c>
      <c r="CF91" s="280">
        <v>0</v>
      </c>
      <c r="CG91" s="280">
        <v>0</v>
      </c>
      <c r="CH91" s="280">
        <v>0</v>
      </c>
      <c r="CI91" s="280">
        <v>0</v>
      </c>
      <c r="CJ91" s="280">
        <v>0</v>
      </c>
      <c r="CK91" s="280">
        <v>0</v>
      </c>
      <c r="CL91" s="280">
        <v>0</v>
      </c>
      <c r="CM91" s="280">
        <v>0</v>
      </c>
      <c r="CN91" s="280">
        <v>0</v>
      </c>
      <c r="CO91" s="280">
        <v>0</v>
      </c>
      <c r="CP91" s="280">
        <v>0</v>
      </c>
      <c r="CQ91" s="280">
        <v>0</v>
      </c>
      <c r="CR91" s="280">
        <v>0</v>
      </c>
      <c r="CS91" s="280">
        <v>0</v>
      </c>
      <c r="CT91" s="280">
        <v>0</v>
      </c>
      <c r="CU91" s="280">
        <v>0</v>
      </c>
      <c r="CV91" s="280">
        <v>0</v>
      </c>
      <c r="CW91" s="280">
        <v>0</v>
      </c>
      <c r="CX91" s="280">
        <v>0</v>
      </c>
      <c r="CY91" s="280">
        <v>0</v>
      </c>
      <c r="CZ91" s="280">
        <v>0</v>
      </c>
      <c r="DA91" s="280">
        <v>0</v>
      </c>
      <c r="DB91" s="280">
        <v>0</v>
      </c>
      <c r="DC91" s="280">
        <v>0</v>
      </c>
      <c r="DE91" s="71">
        <f t="shared" si="47"/>
        <v>0</v>
      </c>
      <c r="DF91" s="71">
        <f t="shared" si="40"/>
        <v>0</v>
      </c>
      <c r="DG91" s="261">
        <f t="shared" si="48"/>
        <v>21</v>
      </c>
    </row>
    <row r="92" spans="1:112" ht="15" customHeight="1">
      <c r="A92" s="210">
        <v>80</v>
      </c>
      <c r="B92" s="262" t="str">
        <f>$B$89&amp;"3."</f>
        <v>G.3.</v>
      </c>
      <c r="C92" s="274" t="s">
        <v>215</v>
      </c>
      <c r="D92" s="263"/>
      <c r="E92" s="334">
        <v>0.21</v>
      </c>
      <c r="F92" s="292">
        <f>H92+NPV(FD,I92:INDEX(I92:DC92,PAL))</f>
        <v>0</v>
      </c>
      <c r="G92" s="279">
        <f>SUMIF($H$5:$DC$5,"&lt;="&amp;PAL,$H92:$DC92)</f>
        <v>0</v>
      </c>
      <c r="H92" s="280">
        <v>0</v>
      </c>
      <c r="I92" s="280">
        <v>0</v>
      </c>
      <c r="J92" s="280">
        <v>0</v>
      </c>
      <c r="K92" s="280">
        <v>0</v>
      </c>
      <c r="L92" s="280">
        <v>0</v>
      </c>
      <c r="M92" s="280">
        <v>0</v>
      </c>
      <c r="N92" s="280">
        <v>0</v>
      </c>
      <c r="O92" s="280">
        <v>0</v>
      </c>
      <c r="P92" s="280">
        <v>0</v>
      </c>
      <c r="Q92" s="280">
        <v>0</v>
      </c>
      <c r="R92" s="280">
        <v>0</v>
      </c>
      <c r="S92" s="280">
        <v>0</v>
      </c>
      <c r="T92" s="280">
        <v>0</v>
      </c>
      <c r="U92" s="280">
        <v>0</v>
      </c>
      <c r="V92" s="280">
        <v>0</v>
      </c>
      <c r="W92" s="280">
        <v>0</v>
      </c>
      <c r="X92" s="280">
        <v>0</v>
      </c>
      <c r="Y92" s="280">
        <v>0</v>
      </c>
      <c r="Z92" s="280">
        <v>0</v>
      </c>
      <c r="AA92" s="280">
        <v>0</v>
      </c>
      <c r="AB92" s="280">
        <v>0</v>
      </c>
      <c r="AC92" s="280">
        <v>0</v>
      </c>
      <c r="AD92" s="280">
        <v>0</v>
      </c>
      <c r="AE92" s="280">
        <v>0</v>
      </c>
      <c r="AF92" s="280">
        <v>0</v>
      </c>
      <c r="AG92" s="280">
        <v>0</v>
      </c>
      <c r="AH92" s="280">
        <v>0</v>
      </c>
      <c r="AI92" s="280">
        <v>0</v>
      </c>
      <c r="AJ92" s="280">
        <v>0</v>
      </c>
      <c r="AK92" s="280">
        <v>0</v>
      </c>
      <c r="AL92" s="280">
        <v>0</v>
      </c>
      <c r="AM92" s="280">
        <v>0</v>
      </c>
      <c r="AN92" s="280">
        <v>0</v>
      </c>
      <c r="AO92" s="280">
        <v>0</v>
      </c>
      <c r="AP92" s="280">
        <v>0</v>
      </c>
      <c r="AQ92" s="280">
        <v>0</v>
      </c>
      <c r="AR92" s="280">
        <v>0</v>
      </c>
      <c r="AS92" s="280">
        <v>0</v>
      </c>
      <c r="AT92" s="280">
        <v>0</v>
      </c>
      <c r="AU92" s="280">
        <v>0</v>
      </c>
      <c r="AV92" s="280">
        <v>0</v>
      </c>
      <c r="AW92" s="280">
        <v>0</v>
      </c>
      <c r="AX92" s="280">
        <v>0</v>
      </c>
      <c r="AY92" s="280">
        <v>0</v>
      </c>
      <c r="AZ92" s="280">
        <v>0</v>
      </c>
      <c r="BA92" s="280">
        <v>0</v>
      </c>
      <c r="BB92" s="280">
        <v>0</v>
      </c>
      <c r="BC92" s="280">
        <v>0</v>
      </c>
      <c r="BD92" s="280">
        <v>0</v>
      </c>
      <c r="BE92" s="280">
        <v>0</v>
      </c>
      <c r="BF92" s="280">
        <v>0</v>
      </c>
      <c r="BG92" s="280">
        <v>0</v>
      </c>
      <c r="BH92" s="280">
        <v>0</v>
      </c>
      <c r="BI92" s="280">
        <v>0</v>
      </c>
      <c r="BJ92" s="280">
        <v>0</v>
      </c>
      <c r="BK92" s="280">
        <v>0</v>
      </c>
      <c r="BL92" s="280">
        <v>0</v>
      </c>
      <c r="BM92" s="280">
        <v>0</v>
      </c>
      <c r="BN92" s="280">
        <v>0</v>
      </c>
      <c r="BO92" s="280">
        <v>0</v>
      </c>
      <c r="BP92" s="280">
        <v>0</v>
      </c>
      <c r="BQ92" s="280">
        <v>0</v>
      </c>
      <c r="BR92" s="280">
        <v>0</v>
      </c>
      <c r="BS92" s="280">
        <v>0</v>
      </c>
      <c r="BT92" s="280">
        <v>0</v>
      </c>
      <c r="BU92" s="280">
        <v>0</v>
      </c>
      <c r="BV92" s="280">
        <v>0</v>
      </c>
      <c r="BW92" s="280">
        <v>0</v>
      </c>
      <c r="BX92" s="280">
        <v>0</v>
      </c>
      <c r="BY92" s="280">
        <v>0</v>
      </c>
      <c r="BZ92" s="280">
        <v>0</v>
      </c>
      <c r="CA92" s="280">
        <v>0</v>
      </c>
      <c r="CB92" s="280">
        <v>0</v>
      </c>
      <c r="CC92" s="280">
        <v>0</v>
      </c>
      <c r="CD92" s="280">
        <v>0</v>
      </c>
      <c r="CE92" s="280">
        <v>0</v>
      </c>
      <c r="CF92" s="280">
        <v>0</v>
      </c>
      <c r="CG92" s="280">
        <v>0</v>
      </c>
      <c r="CH92" s="280">
        <v>0</v>
      </c>
      <c r="CI92" s="280">
        <v>0</v>
      </c>
      <c r="CJ92" s="280">
        <v>0</v>
      </c>
      <c r="CK92" s="280">
        <v>0</v>
      </c>
      <c r="CL92" s="280">
        <v>0</v>
      </c>
      <c r="CM92" s="280">
        <v>0</v>
      </c>
      <c r="CN92" s="280">
        <v>0</v>
      </c>
      <c r="CO92" s="280">
        <v>0</v>
      </c>
      <c r="CP92" s="280">
        <v>0</v>
      </c>
      <c r="CQ92" s="280">
        <v>0</v>
      </c>
      <c r="CR92" s="280">
        <v>0</v>
      </c>
      <c r="CS92" s="280">
        <v>0</v>
      </c>
      <c r="CT92" s="280">
        <v>0</v>
      </c>
      <c r="CU92" s="280">
        <v>0</v>
      </c>
      <c r="CV92" s="280">
        <v>0</v>
      </c>
      <c r="CW92" s="280">
        <v>0</v>
      </c>
      <c r="CX92" s="280">
        <v>0</v>
      </c>
      <c r="CY92" s="280">
        <v>0</v>
      </c>
      <c r="CZ92" s="280">
        <v>0</v>
      </c>
      <c r="DA92" s="280">
        <v>0</v>
      </c>
      <c r="DB92" s="280">
        <v>0</v>
      </c>
      <c r="DC92" s="280">
        <v>0</v>
      </c>
      <c r="DE92" s="71">
        <f t="shared" si="47"/>
        <v>0</v>
      </c>
      <c r="DF92" s="71">
        <f t="shared" si="40"/>
        <v>0</v>
      </c>
      <c r="DG92" s="261">
        <f t="shared" si="48"/>
        <v>21</v>
      </c>
    </row>
    <row r="93" spans="1:112" ht="15" customHeight="1">
      <c r="A93" s="210">
        <v>81</v>
      </c>
      <c r="B93" s="262" t="str">
        <f>$B$89&amp;"4."</f>
        <v>G.4.</v>
      </c>
      <c r="C93" s="274" t="s">
        <v>217</v>
      </c>
      <c r="D93" s="263"/>
      <c r="E93" s="334">
        <v>0.21</v>
      </c>
      <c r="F93" s="292">
        <f>H93+NPV(FD,I93:INDEX(I93:DC93,PAL))</f>
        <v>0</v>
      </c>
      <c r="G93" s="279">
        <f>SUMIF($H$5:$DC$5,"&lt;="&amp;PAL,$H93:$DC93)</f>
        <v>0</v>
      </c>
      <c r="H93" s="280">
        <v>0</v>
      </c>
      <c r="I93" s="280">
        <v>0</v>
      </c>
      <c r="J93" s="280">
        <v>0</v>
      </c>
      <c r="K93" s="280">
        <v>0</v>
      </c>
      <c r="L93" s="280">
        <v>0</v>
      </c>
      <c r="M93" s="280">
        <v>0</v>
      </c>
      <c r="N93" s="280">
        <v>0</v>
      </c>
      <c r="O93" s="280">
        <v>0</v>
      </c>
      <c r="P93" s="280">
        <v>0</v>
      </c>
      <c r="Q93" s="280">
        <v>0</v>
      </c>
      <c r="R93" s="280">
        <v>0</v>
      </c>
      <c r="S93" s="280">
        <v>0</v>
      </c>
      <c r="T93" s="280">
        <v>0</v>
      </c>
      <c r="U93" s="280">
        <v>0</v>
      </c>
      <c r="V93" s="280">
        <v>0</v>
      </c>
      <c r="W93" s="280">
        <v>0</v>
      </c>
      <c r="X93" s="280">
        <v>0</v>
      </c>
      <c r="Y93" s="280">
        <v>0</v>
      </c>
      <c r="Z93" s="280">
        <v>0</v>
      </c>
      <c r="AA93" s="280">
        <v>0</v>
      </c>
      <c r="AB93" s="280">
        <v>0</v>
      </c>
      <c r="AC93" s="280">
        <v>0</v>
      </c>
      <c r="AD93" s="280">
        <v>0</v>
      </c>
      <c r="AE93" s="280">
        <v>0</v>
      </c>
      <c r="AF93" s="280">
        <v>0</v>
      </c>
      <c r="AG93" s="280">
        <v>0</v>
      </c>
      <c r="AH93" s="280">
        <v>0</v>
      </c>
      <c r="AI93" s="280">
        <v>0</v>
      </c>
      <c r="AJ93" s="280">
        <v>0</v>
      </c>
      <c r="AK93" s="280">
        <v>0</v>
      </c>
      <c r="AL93" s="280">
        <v>0</v>
      </c>
      <c r="AM93" s="280">
        <v>0</v>
      </c>
      <c r="AN93" s="280">
        <v>0</v>
      </c>
      <c r="AO93" s="280">
        <v>0</v>
      </c>
      <c r="AP93" s="280">
        <v>0</v>
      </c>
      <c r="AQ93" s="280">
        <v>0</v>
      </c>
      <c r="AR93" s="280">
        <v>0</v>
      </c>
      <c r="AS93" s="280">
        <v>0</v>
      </c>
      <c r="AT93" s="280">
        <v>0</v>
      </c>
      <c r="AU93" s="280">
        <v>0</v>
      </c>
      <c r="AV93" s="280">
        <v>0</v>
      </c>
      <c r="AW93" s="280">
        <v>0</v>
      </c>
      <c r="AX93" s="280">
        <v>0</v>
      </c>
      <c r="AY93" s="280">
        <v>0</v>
      </c>
      <c r="AZ93" s="280">
        <v>0</v>
      </c>
      <c r="BA93" s="280">
        <v>0</v>
      </c>
      <c r="BB93" s="280">
        <v>0</v>
      </c>
      <c r="BC93" s="280">
        <v>0</v>
      </c>
      <c r="BD93" s="280">
        <v>0</v>
      </c>
      <c r="BE93" s="280">
        <v>0</v>
      </c>
      <c r="BF93" s="280">
        <v>0</v>
      </c>
      <c r="BG93" s="280">
        <v>0</v>
      </c>
      <c r="BH93" s="280">
        <v>0</v>
      </c>
      <c r="BI93" s="280">
        <v>0</v>
      </c>
      <c r="BJ93" s="280">
        <v>0</v>
      </c>
      <c r="BK93" s="280">
        <v>0</v>
      </c>
      <c r="BL93" s="280">
        <v>0</v>
      </c>
      <c r="BM93" s="280">
        <v>0</v>
      </c>
      <c r="BN93" s="280">
        <v>0</v>
      </c>
      <c r="BO93" s="280">
        <v>0</v>
      </c>
      <c r="BP93" s="280">
        <v>0</v>
      </c>
      <c r="BQ93" s="280">
        <v>0</v>
      </c>
      <c r="BR93" s="280">
        <v>0</v>
      </c>
      <c r="BS93" s="280">
        <v>0</v>
      </c>
      <c r="BT93" s="280">
        <v>0</v>
      </c>
      <c r="BU93" s="280">
        <v>0</v>
      </c>
      <c r="BV93" s="280">
        <v>0</v>
      </c>
      <c r="BW93" s="280">
        <v>0</v>
      </c>
      <c r="BX93" s="280">
        <v>0</v>
      </c>
      <c r="BY93" s="280">
        <v>0</v>
      </c>
      <c r="BZ93" s="280">
        <v>0</v>
      </c>
      <c r="CA93" s="280">
        <v>0</v>
      </c>
      <c r="CB93" s="280">
        <v>0</v>
      </c>
      <c r="CC93" s="280">
        <v>0</v>
      </c>
      <c r="CD93" s="280">
        <v>0</v>
      </c>
      <c r="CE93" s="280">
        <v>0</v>
      </c>
      <c r="CF93" s="280">
        <v>0</v>
      </c>
      <c r="CG93" s="280">
        <v>0</v>
      </c>
      <c r="CH93" s="280">
        <v>0</v>
      </c>
      <c r="CI93" s="280">
        <v>0</v>
      </c>
      <c r="CJ93" s="280">
        <v>0</v>
      </c>
      <c r="CK93" s="280">
        <v>0</v>
      </c>
      <c r="CL93" s="280">
        <v>0</v>
      </c>
      <c r="CM93" s="280">
        <v>0</v>
      </c>
      <c r="CN93" s="280">
        <v>0</v>
      </c>
      <c r="CO93" s="280">
        <v>0</v>
      </c>
      <c r="CP93" s="280">
        <v>0</v>
      </c>
      <c r="CQ93" s="280">
        <v>0</v>
      </c>
      <c r="CR93" s="280">
        <v>0</v>
      </c>
      <c r="CS93" s="280">
        <v>0</v>
      </c>
      <c r="CT93" s="280">
        <v>0</v>
      </c>
      <c r="CU93" s="280">
        <v>0</v>
      </c>
      <c r="CV93" s="280">
        <v>0</v>
      </c>
      <c r="CW93" s="280">
        <v>0</v>
      </c>
      <c r="CX93" s="280">
        <v>0</v>
      </c>
      <c r="CY93" s="280">
        <v>0</v>
      </c>
      <c r="CZ93" s="280">
        <v>0</v>
      </c>
      <c r="DA93" s="280">
        <v>0</v>
      </c>
      <c r="DB93" s="280">
        <v>0</v>
      </c>
      <c r="DC93" s="280">
        <v>0</v>
      </c>
      <c r="DE93" s="71">
        <f t="shared" si="47"/>
        <v>0</v>
      </c>
      <c r="DF93" s="71">
        <f t="shared" si="40"/>
        <v>0</v>
      </c>
      <c r="DG93" s="261">
        <f t="shared" si="48"/>
        <v>21</v>
      </c>
    </row>
    <row r="94" spans="1:112" ht="15" customHeight="1">
      <c r="A94" s="210">
        <v>82</v>
      </c>
      <c r="B94" s="262" t="str">
        <f>$B$89&amp;"5."</f>
        <v>G.5.</v>
      </c>
      <c r="C94" s="274" t="s">
        <v>219</v>
      </c>
      <c r="D94" s="263"/>
      <c r="E94" s="334">
        <v>0.21</v>
      </c>
      <c r="F94" s="292">
        <f>H94+NPV(FD,I94:INDEX(I94:DC94,PAL))</f>
        <v>0</v>
      </c>
      <c r="G94" s="279">
        <f>SUMIF($H$5:$DC$5,"&lt;="&amp;PAL,$H94:$DC94)</f>
        <v>0</v>
      </c>
      <c r="H94" s="280">
        <v>0</v>
      </c>
      <c r="I94" s="280">
        <v>0</v>
      </c>
      <c r="J94" s="280">
        <v>0</v>
      </c>
      <c r="K94" s="280">
        <v>0</v>
      </c>
      <c r="L94" s="280">
        <v>0</v>
      </c>
      <c r="M94" s="280">
        <v>0</v>
      </c>
      <c r="N94" s="280">
        <v>0</v>
      </c>
      <c r="O94" s="280">
        <v>0</v>
      </c>
      <c r="P94" s="280">
        <v>0</v>
      </c>
      <c r="Q94" s="280">
        <v>0</v>
      </c>
      <c r="R94" s="280">
        <v>0</v>
      </c>
      <c r="S94" s="280">
        <v>0</v>
      </c>
      <c r="T94" s="280">
        <v>0</v>
      </c>
      <c r="U94" s="280">
        <v>0</v>
      </c>
      <c r="V94" s="280">
        <v>0</v>
      </c>
      <c r="W94" s="280">
        <v>0</v>
      </c>
      <c r="X94" s="280">
        <v>0</v>
      </c>
      <c r="Y94" s="280">
        <v>0</v>
      </c>
      <c r="Z94" s="280">
        <v>0</v>
      </c>
      <c r="AA94" s="280">
        <v>0</v>
      </c>
      <c r="AB94" s="280">
        <v>0</v>
      </c>
      <c r="AC94" s="280">
        <v>0</v>
      </c>
      <c r="AD94" s="280">
        <v>0</v>
      </c>
      <c r="AE94" s="280">
        <v>0</v>
      </c>
      <c r="AF94" s="280">
        <v>0</v>
      </c>
      <c r="AG94" s="280">
        <v>0</v>
      </c>
      <c r="AH94" s="280">
        <v>0</v>
      </c>
      <c r="AI94" s="280">
        <v>0</v>
      </c>
      <c r="AJ94" s="280">
        <v>0</v>
      </c>
      <c r="AK94" s="280">
        <v>0</v>
      </c>
      <c r="AL94" s="280">
        <v>0</v>
      </c>
      <c r="AM94" s="280">
        <v>0</v>
      </c>
      <c r="AN94" s="280">
        <v>0</v>
      </c>
      <c r="AO94" s="280">
        <v>0</v>
      </c>
      <c r="AP94" s="280">
        <v>0</v>
      </c>
      <c r="AQ94" s="280">
        <v>0</v>
      </c>
      <c r="AR94" s="280">
        <v>0</v>
      </c>
      <c r="AS94" s="280">
        <v>0</v>
      </c>
      <c r="AT94" s="280">
        <v>0</v>
      </c>
      <c r="AU94" s="280">
        <v>0</v>
      </c>
      <c r="AV94" s="280">
        <v>0</v>
      </c>
      <c r="AW94" s="280">
        <v>0</v>
      </c>
      <c r="AX94" s="280">
        <v>0</v>
      </c>
      <c r="AY94" s="280">
        <v>0</v>
      </c>
      <c r="AZ94" s="280">
        <v>0</v>
      </c>
      <c r="BA94" s="280">
        <v>0</v>
      </c>
      <c r="BB94" s="280">
        <v>0</v>
      </c>
      <c r="BC94" s="280">
        <v>0</v>
      </c>
      <c r="BD94" s="280">
        <v>0</v>
      </c>
      <c r="BE94" s="280">
        <v>0</v>
      </c>
      <c r="BF94" s="280">
        <v>0</v>
      </c>
      <c r="BG94" s="280">
        <v>0</v>
      </c>
      <c r="BH94" s="280">
        <v>0</v>
      </c>
      <c r="BI94" s="280">
        <v>0</v>
      </c>
      <c r="BJ94" s="280">
        <v>0</v>
      </c>
      <c r="BK94" s="280">
        <v>0</v>
      </c>
      <c r="BL94" s="280">
        <v>0</v>
      </c>
      <c r="BM94" s="280">
        <v>0</v>
      </c>
      <c r="BN94" s="280">
        <v>0</v>
      </c>
      <c r="BO94" s="280">
        <v>0</v>
      </c>
      <c r="BP94" s="280">
        <v>0</v>
      </c>
      <c r="BQ94" s="280">
        <v>0</v>
      </c>
      <c r="BR94" s="280">
        <v>0</v>
      </c>
      <c r="BS94" s="280">
        <v>0</v>
      </c>
      <c r="BT94" s="280">
        <v>0</v>
      </c>
      <c r="BU94" s="280">
        <v>0</v>
      </c>
      <c r="BV94" s="280">
        <v>0</v>
      </c>
      <c r="BW94" s="280">
        <v>0</v>
      </c>
      <c r="BX94" s="280">
        <v>0</v>
      </c>
      <c r="BY94" s="280">
        <v>0</v>
      </c>
      <c r="BZ94" s="280">
        <v>0</v>
      </c>
      <c r="CA94" s="280">
        <v>0</v>
      </c>
      <c r="CB94" s="280">
        <v>0</v>
      </c>
      <c r="CC94" s="280">
        <v>0</v>
      </c>
      <c r="CD94" s="280">
        <v>0</v>
      </c>
      <c r="CE94" s="280">
        <v>0</v>
      </c>
      <c r="CF94" s="280">
        <v>0</v>
      </c>
      <c r="CG94" s="280">
        <v>0</v>
      </c>
      <c r="CH94" s="280">
        <v>0</v>
      </c>
      <c r="CI94" s="280">
        <v>0</v>
      </c>
      <c r="CJ94" s="280">
        <v>0</v>
      </c>
      <c r="CK94" s="280">
        <v>0</v>
      </c>
      <c r="CL94" s="280">
        <v>0</v>
      </c>
      <c r="CM94" s="280">
        <v>0</v>
      </c>
      <c r="CN94" s="280">
        <v>0</v>
      </c>
      <c r="CO94" s="280">
        <v>0</v>
      </c>
      <c r="CP94" s="280">
        <v>0</v>
      </c>
      <c r="CQ94" s="280">
        <v>0</v>
      </c>
      <c r="CR94" s="280">
        <v>0</v>
      </c>
      <c r="CS94" s="280">
        <v>0</v>
      </c>
      <c r="CT94" s="280">
        <v>0</v>
      </c>
      <c r="CU94" s="280">
        <v>0</v>
      </c>
      <c r="CV94" s="280">
        <v>0</v>
      </c>
      <c r="CW94" s="280">
        <v>0</v>
      </c>
      <c r="CX94" s="280">
        <v>0</v>
      </c>
      <c r="CY94" s="280">
        <v>0</v>
      </c>
      <c r="CZ94" s="280">
        <v>0</v>
      </c>
      <c r="DA94" s="280">
        <v>0</v>
      </c>
      <c r="DB94" s="280">
        <v>0</v>
      </c>
      <c r="DC94" s="280">
        <v>0</v>
      </c>
      <c r="DE94" s="71">
        <f t="shared" si="47"/>
        <v>0</v>
      </c>
      <c r="DF94" s="71">
        <f t="shared" si="40"/>
        <v>0</v>
      </c>
      <c r="DG94" s="261">
        <f t="shared" si="48"/>
        <v>21</v>
      </c>
    </row>
    <row r="95" spans="1:112" ht="15" customHeight="1">
      <c r="A95" s="210">
        <v>83</v>
      </c>
      <c r="B95" s="262" t="str">
        <f>$B$89&amp;"6."</f>
        <v>G.6.</v>
      </c>
      <c r="C95" s="274" t="s">
        <v>212</v>
      </c>
      <c r="D95" s="263"/>
      <c r="E95" s="334">
        <v>0.21</v>
      </c>
      <c r="F95" s="292">
        <f>H95+NPV(FD,I95:INDEX(I95:DC95,PAL))</f>
        <v>0</v>
      </c>
      <c r="G95" s="279">
        <f>SUMIF($H$5:$DC$5,"&lt;="&amp;PAL,$H95:$DC95)</f>
        <v>0</v>
      </c>
      <c r="H95" s="280">
        <v>0</v>
      </c>
      <c r="I95" s="280">
        <v>0</v>
      </c>
      <c r="J95" s="280">
        <v>0</v>
      </c>
      <c r="K95" s="280">
        <v>0</v>
      </c>
      <c r="L95" s="280">
        <v>0</v>
      </c>
      <c r="M95" s="280">
        <v>0</v>
      </c>
      <c r="N95" s="280">
        <v>0</v>
      </c>
      <c r="O95" s="280">
        <v>0</v>
      </c>
      <c r="P95" s="280">
        <v>0</v>
      </c>
      <c r="Q95" s="280">
        <v>0</v>
      </c>
      <c r="R95" s="280">
        <v>0</v>
      </c>
      <c r="S95" s="280">
        <v>0</v>
      </c>
      <c r="T95" s="280">
        <v>0</v>
      </c>
      <c r="U95" s="280">
        <v>0</v>
      </c>
      <c r="V95" s="280">
        <v>0</v>
      </c>
      <c r="W95" s="280">
        <v>0</v>
      </c>
      <c r="X95" s="280">
        <v>0</v>
      </c>
      <c r="Y95" s="280">
        <v>0</v>
      </c>
      <c r="Z95" s="280">
        <v>0</v>
      </c>
      <c r="AA95" s="280">
        <v>0</v>
      </c>
      <c r="AB95" s="280">
        <v>0</v>
      </c>
      <c r="AC95" s="280">
        <v>0</v>
      </c>
      <c r="AD95" s="280">
        <v>0</v>
      </c>
      <c r="AE95" s="280">
        <v>0</v>
      </c>
      <c r="AF95" s="280">
        <v>0</v>
      </c>
      <c r="AG95" s="280">
        <v>0</v>
      </c>
      <c r="AH95" s="280">
        <v>0</v>
      </c>
      <c r="AI95" s="280">
        <v>0</v>
      </c>
      <c r="AJ95" s="280">
        <v>0</v>
      </c>
      <c r="AK95" s="280">
        <v>0</v>
      </c>
      <c r="AL95" s="280">
        <v>0</v>
      </c>
      <c r="AM95" s="280">
        <v>0</v>
      </c>
      <c r="AN95" s="280">
        <v>0</v>
      </c>
      <c r="AO95" s="280">
        <v>0</v>
      </c>
      <c r="AP95" s="280">
        <v>0</v>
      </c>
      <c r="AQ95" s="280">
        <v>0</v>
      </c>
      <c r="AR95" s="280">
        <v>0</v>
      </c>
      <c r="AS95" s="280">
        <v>0</v>
      </c>
      <c r="AT95" s="280">
        <v>0</v>
      </c>
      <c r="AU95" s="280">
        <v>0</v>
      </c>
      <c r="AV95" s="280">
        <v>0</v>
      </c>
      <c r="AW95" s="280">
        <v>0</v>
      </c>
      <c r="AX95" s="280">
        <v>0</v>
      </c>
      <c r="AY95" s="280">
        <v>0</v>
      </c>
      <c r="AZ95" s="280">
        <v>0</v>
      </c>
      <c r="BA95" s="280">
        <v>0</v>
      </c>
      <c r="BB95" s="280">
        <v>0</v>
      </c>
      <c r="BC95" s="280">
        <v>0</v>
      </c>
      <c r="BD95" s="280">
        <v>0</v>
      </c>
      <c r="BE95" s="280">
        <v>0</v>
      </c>
      <c r="BF95" s="280">
        <v>0</v>
      </c>
      <c r="BG95" s="280">
        <v>0</v>
      </c>
      <c r="BH95" s="280">
        <v>0</v>
      </c>
      <c r="BI95" s="280">
        <v>0</v>
      </c>
      <c r="BJ95" s="280">
        <v>0</v>
      </c>
      <c r="BK95" s="280">
        <v>0</v>
      </c>
      <c r="BL95" s="280">
        <v>0</v>
      </c>
      <c r="BM95" s="280">
        <v>0</v>
      </c>
      <c r="BN95" s="280">
        <v>0</v>
      </c>
      <c r="BO95" s="280">
        <v>0</v>
      </c>
      <c r="BP95" s="280">
        <v>0</v>
      </c>
      <c r="BQ95" s="280">
        <v>0</v>
      </c>
      <c r="BR95" s="280">
        <v>0</v>
      </c>
      <c r="BS95" s="280">
        <v>0</v>
      </c>
      <c r="BT95" s="280">
        <v>0</v>
      </c>
      <c r="BU95" s="280">
        <v>0</v>
      </c>
      <c r="BV95" s="280">
        <v>0</v>
      </c>
      <c r="BW95" s="280">
        <v>0</v>
      </c>
      <c r="BX95" s="280">
        <v>0</v>
      </c>
      <c r="BY95" s="280">
        <v>0</v>
      </c>
      <c r="BZ95" s="280">
        <v>0</v>
      </c>
      <c r="CA95" s="280">
        <v>0</v>
      </c>
      <c r="CB95" s="280">
        <v>0</v>
      </c>
      <c r="CC95" s="280">
        <v>0</v>
      </c>
      <c r="CD95" s="280">
        <v>0</v>
      </c>
      <c r="CE95" s="280">
        <v>0</v>
      </c>
      <c r="CF95" s="280">
        <v>0</v>
      </c>
      <c r="CG95" s="280">
        <v>0</v>
      </c>
      <c r="CH95" s="280">
        <v>0</v>
      </c>
      <c r="CI95" s="280">
        <v>0</v>
      </c>
      <c r="CJ95" s="280">
        <v>0</v>
      </c>
      <c r="CK95" s="280">
        <v>0</v>
      </c>
      <c r="CL95" s="280">
        <v>0</v>
      </c>
      <c r="CM95" s="280">
        <v>0</v>
      </c>
      <c r="CN95" s="280">
        <v>0</v>
      </c>
      <c r="CO95" s="280">
        <v>0</v>
      </c>
      <c r="CP95" s="280">
        <v>0</v>
      </c>
      <c r="CQ95" s="280">
        <v>0</v>
      </c>
      <c r="CR95" s="280">
        <v>0</v>
      </c>
      <c r="CS95" s="280">
        <v>0</v>
      </c>
      <c r="CT95" s="280">
        <v>0</v>
      </c>
      <c r="CU95" s="280">
        <v>0</v>
      </c>
      <c r="CV95" s="280">
        <v>0</v>
      </c>
      <c r="CW95" s="280">
        <v>0</v>
      </c>
      <c r="CX95" s="280">
        <v>0</v>
      </c>
      <c r="CY95" s="280">
        <v>0</v>
      </c>
      <c r="CZ95" s="280">
        <v>0</v>
      </c>
      <c r="DA95" s="280">
        <v>0</v>
      </c>
      <c r="DB95" s="280">
        <v>0</v>
      </c>
      <c r="DC95" s="280">
        <v>0</v>
      </c>
      <c r="DE95" s="71">
        <f t="shared" si="47"/>
        <v>0</v>
      </c>
      <c r="DF95" s="71">
        <f t="shared" si="40"/>
        <v>0</v>
      </c>
      <c r="DG95" s="261">
        <f t="shared" si="48"/>
        <v>21</v>
      </c>
    </row>
    <row r="96" spans="1:112" ht="15" customHeight="1">
      <c r="A96" s="210">
        <v>84</v>
      </c>
      <c r="B96" s="262" t="str">
        <f>$B$89&amp;"7."</f>
        <v>G.7.</v>
      </c>
      <c r="C96" s="274" t="s">
        <v>214</v>
      </c>
      <c r="D96" s="263"/>
      <c r="E96" s="334">
        <v>0.21</v>
      </c>
      <c r="F96" s="292">
        <f>H96+NPV(FD,I96:INDEX(I96:DC96,PAL))</f>
        <v>0</v>
      </c>
      <c r="G96" s="279">
        <f>SUMIF($H$5:$DC$5,"&lt;="&amp;PAL,$H96:$DC96)</f>
        <v>0</v>
      </c>
      <c r="H96" s="280">
        <v>0</v>
      </c>
      <c r="I96" s="280">
        <v>0</v>
      </c>
      <c r="J96" s="280">
        <v>0</v>
      </c>
      <c r="K96" s="280">
        <v>0</v>
      </c>
      <c r="L96" s="280">
        <v>0</v>
      </c>
      <c r="M96" s="280">
        <v>0</v>
      </c>
      <c r="N96" s="280">
        <v>0</v>
      </c>
      <c r="O96" s="280">
        <v>0</v>
      </c>
      <c r="P96" s="280">
        <v>0</v>
      </c>
      <c r="Q96" s="280">
        <v>0</v>
      </c>
      <c r="R96" s="280">
        <v>0</v>
      </c>
      <c r="S96" s="280">
        <v>0</v>
      </c>
      <c r="T96" s="280">
        <v>0</v>
      </c>
      <c r="U96" s="280">
        <v>0</v>
      </c>
      <c r="V96" s="280">
        <v>0</v>
      </c>
      <c r="W96" s="280">
        <v>0</v>
      </c>
      <c r="X96" s="280">
        <v>0</v>
      </c>
      <c r="Y96" s="280">
        <v>0</v>
      </c>
      <c r="Z96" s="280">
        <v>0</v>
      </c>
      <c r="AA96" s="280">
        <v>0</v>
      </c>
      <c r="AB96" s="280">
        <v>0</v>
      </c>
      <c r="AC96" s="280">
        <v>0</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c r="AU96" s="280">
        <v>0</v>
      </c>
      <c r="AV96" s="280">
        <v>0</v>
      </c>
      <c r="AW96" s="280">
        <v>0</v>
      </c>
      <c r="AX96" s="280">
        <v>0</v>
      </c>
      <c r="AY96" s="280">
        <v>0</v>
      </c>
      <c r="AZ96" s="280">
        <v>0</v>
      </c>
      <c r="BA96" s="280">
        <v>0</v>
      </c>
      <c r="BB96" s="280">
        <v>0</v>
      </c>
      <c r="BC96" s="280">
        <v>0</v>
      </c>
      <c r="BD96" s="280">
        <v>0</v>
      </c>
      <c r="BE96" s="280">
        <v>0</v>
      </c>
      <c r="BF96" s="280">
        <v>0</v>
      </c>
      <c r="BG96" s="280">
        <v>0</v>
      </c>
      <c r="BH96" s="280">
        <v>0</v>
      </c>
      <c r="BI96" s="280">
        <v>0</v>
      </c>
      <c r="BJ96" s="280">
        <v>0</v>
      </c>
      <c r="BK96" s="280">
        <v>0</v>
      </c>
      <c r="BL96" s="280">
        <v>0</v>
      </c>
      <c r="BM96" s="280">
        <v>0</v>
      </c>
      <c r="BN96" s="280">
        <v>0</v>
      </c>
      <c r="BO96" s="280">
        <v>0</v>
      </c>
      <c r="BP96" s="280">
        <v>0</v>
      </c>
      <c r="BQ96" s="280">
        <v>0</v>
      </c>
      <c r="BR96" s="280">
        <v>0</v>
      </c>
      <c r="BS96" s="280">
        <v>0</v>
      </c>
      <c r="BT96" s="280">
        <v>0</v>
      </c>
      <c r="BU96" s="280">
        <v>0</v>
      </c>
      <c r="BV96" s="280">
        <v>0</v>
      </c>
      <c r="BW96" s="280">
        <v>0</v>
      </c>
      <c r="BX96" s="280">
        <v>0</v>
      </c>
      <c r="BY96" s="280">
        <v>0</v>
      </c>
      <c r="BZ96" s="280">
        <v>0</v>
      </c>
      <c r="CA96" s="280">
        <v>0</v>
      </c>
      <c r="CB96" s="280">
        <v>0</v>
      </c>
      <c r="CC96" s="280">
        <v>0</v>
      </c>
      <c r="CD96" s="280">
        <v>0</v>
      </c>
      <c r="CE96" s="280">
        <v>0</v>
      </c>
      <c r="CF96" s="280">
        <v>0</v>
      </c>
      <c r="CG96" s="280">
        <v>0</v>
      </c>
      <c r="CH96" s="280">
        <v>0</v>
      </c>
      <c r="CI96" s="280">
        <v>0</v>
      </c>
      <c r="CJ96" s="280">
        <v>0</v>
      </c>
      <c r="CK96" s="280">
        <v>0</v>
      </c>
      <c r="CL96" s="280">
        <v>0</v>
      </c>
      <c r="CM96" s="280">
        <v>0</v>
      </c>
      <c r="CN96" s="280">
        <v>0</v>
      </c>
      <c r="CO96" s="280">
        <v>0</v>
      </c>
      <c r="CP96" s="280">
        <v>0</v>
      </c>
      <c r="CQ96" s="280">
        <v>0</v>
      </c>
      <c r="CR96" s="280">
        <v>0</v>
      </c>
      <c r="CS96" s="280">
        <v>0</v>
      </c>
      <c r="CT96" s="280">
        <v>0</v>
      </c>
      <c r="CU96" s="280">
        <v>0</v>
      </c>
      <c r="CV96" s="280">
        <v>0</v>
      </c>
      <c r="CW96" s="280">
        <v>0</v>
      </c>
      <c r="CX96" s="280">
        <v>0</v>
      </c>
      <c r="CY96" s="280">
        <v>0</v>
      </c>
      <c r="CZ96" s="280">
        <v>0</v>
      </c>
      <c r="DA96" s="280">
        <v>0</v>
      </c>
      <c r="DB96" s="280">
        <v>0</v>
      </c>
      <c r="DC96" s="280">
        <v>0</v>
      </c>
      <c r="DE96" s="71">
        <f t="shared" si="47"/>
        <v>0</v>
      </c>
      <c r="DF96" s="71">
        <f t="shared" si="40"/>
        <v>0</v>
      </c>
      <c r="DG96" s="261">
        <f t="shared" si="48"/>
        <v>21</v>
      </c>
    </row>
    <row r="97" spans="1:111" ht="15" customHeight="1">
      <c r="A97" s="210">
        <v>85</v>
      </c>
      <c r="B97" s="262" t="str">
        <f>$B$89&amp;"8."</f>
        <v>G.8.</v>
      </c>
      <c r="C97" s="274" t="s">
        <v>216</v>
      </c>
      <c r="D97" s="263"/>
      <c r="E97" s="334">
        <v>0.21</v>
      </c>
      <c r="F97" s="292">
        <f>H97+NPV(FD,I97:INDEX(I97:DC97,PAL))</f>
        <v>0</v>
      </c>
      <c r="G97" s="279">
        <f>SUMIF($H$5:$DC$5,"&lt;="&amp;PAL,$H97:$DC97)</f>
        <v>0</v>
      </c>
      <c r="H97" s="280">
        <v>0</v>
      </c>
      <c r="I97" s="280">
        <v>0</v>
      </c>
      <c r="J97" s="280">
        <v>0</v>
      </c>
      <c r="K97" s="280">
        <v>0</v>
      </c>
      <c r="L97" s="280">
        <v>0</v>
      </c>
      <c r="M97" s="280">
        <v>0</v>
      </c>
      <c r="N97" s="280">
        <v>0</v>
      </c>
      <c r="O97" s="280">
        <v>0</v>
      </c>
      <c r="P97" s="280">
        <v>0</v>
      </c>
      <c r="Q97" s="280">
        <v>0</v>
      </c>
      <c r="R97" s="280">
        <v>0</v>
      </c>
      <c r="S97" s="280">
        <v>0</v>
      </c>
      <c r="T97" s="280">
        <v>0</v>
      </c>
      <c r="U97" s="280">
        <v>0</v>
      </c>
      <c r="V97" s="280">
        <v>0</v>
      </c>
      <c r="W97" s="280">
        <v>0</v>
      </c>
      <c r="X97" s="280">
        <v>0</v>
      </c>
      <c r="Y97" s="280">
        <v>0</v>
      </c>
      <c r="Z97" s="280">
        <v>0</v>
      </c>
      <c r="AA97" s="280">
        <v>0</v>
      </c>
      <c r="AB97" s="280">
        <v>0</v>
      </c>
      <c r="AC97" s="280">
        <v>0</v>
      </c>
      <c r="AD97" s="280">
        <v>0</v>
      </c>
      <c r="AE97" s="280">
        <v>0</v>
      </c>
      <c r="AF97" s="280">
        <v>0</v>
      </c>
      <c r="AG97" s="280">
        <v>0</v>
      </c>
      <c r="AH97" s="280">
        <v>0</v>
      </c>
      <c r="AI97" s="280">
        <v>0</v>
      </c>
      <c r="AJ97" s="280">
        <v>0</v>
      </c>
      <c r="AK97" s="280">
        <v>0</v>
      </c>
      <c r="AL97" s="280">
        <v>0</v>
      </c>
      <c r="AM97" s="280">
        <v>0</v>
      </c>
      <c r="AN97" s="280">
        <v>0</v>
      </c>
      <c r="AO97" s="280">
        <v>0</v>
      </c>
      <c r="AP97" s="280">
        <v>0</v>
      </c>
      <c r="AQ97" s="280">
        <v>0</v>
      </c>
      <c r="AR97" s="280">
        <v>0</v>
      </c>
      <c r="AS97" s="280">
        <v>0</v>
      </c>
      <c r="AT97" s="280">
        <v>0</v>
      </c>
      <c r="AU97" s="280">
        <v>0</v>
      </c>
      <c r="AV97" s="280">
        <v>0</v>
      </c>
      <c r="AW97" s="280">
        <v>0</v>
      </c>
      <c r="AX97" s="280">
        <v>0</v>
      </c>
      <c r="AY97" s="280">
        <v>0</v>
      </c>
      <c r="AZ97" s="280">
        <v>0</v>
      </c>
      <c r="BA97" s="280">
        <v>0</v>
      </c>
      <c r="BB97" s="280">
        <v>0</v>
      </c>
      <c r="BC97" s="280">
        <v>0</v>
      </c>
      <c r="BD97" s="280">
        <v>0</v>
      </c>
      <c r="BE97" s="280">
        <v>0</v>
      </c>
      <c r="BF97" s="280">
        <v>0</v>
      </c>
      <c r="BG97" s="280">
        <v>0</v>
      </c>
      <c r="BH97" s="280">
        <v>0</v>
      </c>
      <c r="BI97" s="280">
        <v>0</v>
      </c>
      <c r="BJ97" s="280">
        <v>0</v>
      </c>
      <c r="BK97" s="280">
        <v>0</v>
      </c>
      <c r="BL97" s="280">
        <v>0</v>
      </c>
      <c r="BM97" s="280">
        <v>0</v>
      </c>
      <c r="BN97" s="280">
        <v>0</v>
      </c>
      <c r="BO97" s="280">
        <v>0</v>
      </c>
      <c r="BP97" s="280">
        <v>0</v>
      </c>
      <c r="BQ97" s="280">
        <v>0</v>
      </c>
      <c r="BR97" s="280">
        <v>0</v>
      </c>
      <c r="BS97" s="280">
        <v>0</v>
      </c>
      <c r="BT97" s="280">
        <v>0</v>
      </c>
      <c r="BU97" s="280">
        <v>0</v>
      </c>
      <c r="BV97" s="280">
        <v>0</v>
      </c>
      <c r="BW97" s="280">
        <v>0</v>
      </c>
      <c r="BX97" s="280">
        <v>0</v>
      </c>
      <c r="BY97" s="280">
        <v>0</v>
      </c>
      <c r="BZ97" s="280">
        <v>0</v>
      </c>
      <c r="CA97" s="280">
        <v>0</v>
      </c>
      <c r="CB97" s="280">
        <v>0</v>
      </c>
      <c r="CC97" s="280">
        <v>0</v>
      </c>
      <c r="CD97" s="280">
        <v>0</v>
      </c>
      <c r="CE97" s="280">
        <v>0</v>
      </c>
      <c r="CF97" s="280">
        <v>0</v>
      </c>
      <c r="CG97" s="280">
        <v>0</v>
      </c>
      <c r="CH97" s="280">
        <v>0</v>
      </c>
      <c r="CI97" s="280">
        <v>0</v>
      </c>
      <c r="CJ97" s="280">
        <v>0</v>
      </c>
      <c r="CK97" s="280">
        <v>0</v>
      </c>
      <c r="CL97" s="280">
        <v>0</v>
      </c>
      <c r="CM97" s="280">
        <v>0</v>
      </c>
      <c r="CN97" s="280">
        <v>0</v>
      </c>
      <c r="CO97" s="280">
        <v>0</v>
      </c>
      <c r="CP97" s="280">
        <v>0</v>
      </c>
      <c r="CQ97" s="280">
        <v>0</v>
      </c>
      <c r="CR97" s="280">
        <v>0</v>
      </c>
      <c r="CS97" s="280">
        <v>0</v>
      </c>
      <c r="CT97" s="280">
        <v>0</v>
      </c>
      <c r="CU97" s="280">
        <v>0</v>
      </c>
      <c r="CV97" s="280">
        <v>0</v>
      </c>
      <c r="CW97" s="280">
        <v>0</v>
      </c>
      <c r="CX97" s="280">
        <v>0</v>
      </c>
      <c r="CY97" s="280">
        <v>0</v>
      </c>
      <c r="CZ97" s="280">
        <v>0</v>
      </c>
      <c r="DA97" s="280">
        <v>0</v>
      </c>
      <c r="DB97" s="280">
        <v>0</v>
      </c>
      <c r="DC97" s="280">
        <v>0</v>
      </c>
      <c r="DE97" s="71">
        <f t="shared" si="47"/>
        <v>0</v>
      </c>
      <c r="DF97" s="71">
        <f t="shared" si="40"/>
        <v>0</v>
      </c>
      <c r="DG97" s="261">
        <f t="shared" si="48"/>
        <v>21</v>
      </c>
    </row>
    <row r="98" spans="1:111" ht="15" customHeight="1">
      <c r="A98" s="210">
        <v>86</v>
      </c>
      <c r="B98" s="262" t="str">
        <f>$B$89&amp;"9."</f>
        <v>G.9.</v>
      </c>
      <c r="C98" s="274" t="s">
        <v>218</v>
      </c>
      <c r="D98" s="263"/>
      <c r="E98" s="334">
        <v>0.21</v>
      </c>
      <c r="F98" s="292">
        <f>H98+NPV(FD,I98:INDEX(I98:DC98,PAL))</f>
        <v>0</v>
      </c>
      <c r="G98" s="279">
        <f>SUMIF($H$5:$DC$5,"&lt;="&amp;PAL,$H98:$DC98)</f>
        <v>0</v>
      </c>
      <c r="H98" s="280">
        <v>0</v>
      </c>
      <c r="I98" s="280">
        <v>0</v>
      </c>
      <c r="J98" s="280">
        <v>0</v>
      </c>
      <c r="K98" s="280">
        <v>0</v>
      </c>
      <c r="L98" s="280">
        <v>0</v>
      </c>
      <c r="M98" s="280">
        <v>0</v>
      </c>
      <c r="N98" s="280">
        <v>0</v>
      </c>
      <c r="O98" s="280">
        <v>0</v>
      </c>
      <c r="P98" s="280">
        <v>0</v>
      </c>
      <c r="Q98" s="280">
        <v>0</v>
      </c>
      <c r="R98" s="280">
        <v>0</v>
      </c>
      <c r="S98" s="280">
        <v>0</v>
      </c>
      <c r="T98" s="280">
        <v>0</v>
      </c>
      <c r="U98" s="280">
        <v>0</v>
      </c>
      <c r="V98" s="280">
        <v>0</v>
      </c>
      <c r="W98" s="280">
        <v>0</v>
      </c>
      <c r="X98" s="280">
        <v>0</v>
      </c>
      <c r="Y98" s="280">
        <v>0</v>
      </c>
      <c r="Z98" s="280">
        <v>0</v>
      </c>
      <c r="AA98" s="280">
        <v>0</v>
      </c>
      <c r="AB98" s="280">
        <v>0</v>
      </c>
      <c r="AC98" s="280">
        <v>0</v>
      </c>
      <c r="AD98" s="280">
        <v>0</v>
      </c>
      <c r="AE98" s="280">
        <v>0</v>
      </c>
      <c r="AF98" s="280">
        <v>0</v>
      </c>
      <c r="AG98" s="280">
        <v>0</v>
      </c>
      <c r="AH98" s="280">
        <v>0</v>
      </c>
      <c r="AI98" s="280">
        <v>0</v>
      </c>
      <c r="AJ98" s="280">
        <v>0</v>
      </c>
      <c r="AK98" s="280">
        <v>0</v>
      </c>
      <c r="AL98" s="280">
        <v>0</v>
      </c>
      <c r="AM98" s="280">
        <v>0</v>
      </c>
      <c r="AN98" s="280">
        <v>0</v>
      </c>
      <c r="AO98" s="280">
        <v>0</v>
      </c>
      <c r="AP98" s="280">
        <v>0</v>
      </c>
      <c r="AQ98" s="280">
        <v>0</v>
      </c>
      <c r="AR98" s="280">
        <v>0</v>
      </c>
      <c r="AS98" s="280">
        <v>0</v>
      </c>
      <c r="AT98" s="280">
        <v>0</v>
      </c>
      <c r="AU98" s="280">
        <v>0</v>
      </c>
      <c r="AV98" s="280">
        <v>0</v>
      </c>
      <c r="AW98" s="280">
        <v>0</v>
      </c>
      <c r="AX98" s="280">
        <v>0</v>
      </c>
      <c r="AY98" s="280">
        <v>0</v>
      </c>
      <c r="AZ98" s="280">
        <v>0</v>
      </c>
      <c r="BA98" s="280">
        <v>0</v>
      </c>
      <c r="BB98" s="280">
        <v>0</v>
      </c>
      <c r="BC98" s="280">
        <v>0</v>
      </c>
      <c r="BD98" s="280">
        <v>0</v>
      </c>
      <c r="BE98" s="280">
        <v>0</v>
      </c>
      <c r="BF98" s="280">
        <v>0</v>
      </c>
      <c r="BG98" s="280">
        <v>0</v>
      </c>
      <c r="BH98" s="280">
        <v>0</v>
      </c>
      <c r="BI98" s="280">
        <v>0</v>
      </c>
      <c r="BJ98" s="280">
        <v>0</v>
      </c>
      <c r="BK98" s="280">
        <v>0</v>
      </c>
      <c r="BL98" s="280">
        <v>0</v>
      </c>
      <c r="BM98" s="280">
        <v>0</v>
      </c>
      <c r="BN98" s="280">
        <v>0</v>
      </c>
      <c r="BO98" s="280">
        <v>0</v>
      </c>
      <c r="BP98" s="280">
        <v>0</v>
      </c>
      <c r="BQ98" s="280">
        <v>0</v>
      </c>
      <c r="BR98" s="280">
        <v>0</v>
      </c>
      <c r="BS98" s="280">
        <v>0</v>
      </c>
      <c r="BT98" s="280">
        <v>0</v>
      </c>
      <c r="BU98" s="280">
        <v>0</v>
      </c>
      <c r="BV98" s="280">
        <v>0</v>
      </c>
      <c r="BW98" s="280">
        <v>0</v>
      </c>
      <c r="BX98" s="280">
        <v>0</v>
      </c>
      <c r="BY98" s="280">
        <v>0</v>
      </c>
      <c r="BZ98" s="280">
        <v>0</v>
      </c>
      <c r="CA98" s="280">
        <v>0</v>
      </c>
      <c r="CB98" s="280">
        <v>0</v>
      </c>
      <c r="CC98" s="280">
        <v>0</v>
      </c>
      <c r="CD98" s="280">
        <v>0</v>
      </c>
      <c r="CE98" s="280">
        <v>0</v>
      </c>
      <c r="CF98" s="280">
        <v>0</v>
      </c>
      <c r="CG98" s="280">
        <v>0</v>
      </c>
      <c r="CH98" s="280">
        <v>0</v>
      </c>
      <c r="CI98" s="280">
        <v>0</v>
      </c>
      <c r="CJ98" s="280">
        <v>0</v>
      </c>
      <c r="CK98" s="280">
        <v>0</v>
      </c>
      <c r="CL98" s="280">
        <v>0</v>
      </c>
      <c r="CM98" s="280">
        <v>0</v>
      </c>
      <c r="CN98" s="280">
        <v>0</v>
      </c>
      <c r="CO98" s="280">
        <v>0</v>
      </c>
      <c r="CP98" s="280">
        <v>0</v>
      </c>
      <c r="CQ98" s="280">
        <v>0</v>
      </c>
      <c r="CR98" s="280">
        <v>0</v>
      </c>
      <c r="CS98" s="280">
        <v>0</v>
      </c>
      <c r="CT98" s="280">
        <v>0</v>
      </c>
      <c r="CU98" s="280">
        <v>0</v>
      </c>
      <c r="CV98" s="280">
        <v>0</v>
      </c>
      <c r="CW98" s="280">
        <v>0</v>
      </c>
      <c r="CX98" s="280">
        <v>0</v>
      </c>
      <c r="CY98" s="280">
        <v>0</v>
      </c>
      <c r="CZ98" s="280">
        <v>0</v>
      </c>
      <c r="DA98" s="280">
        <v>0</v>
      </c>
      <c r="DB98" s="280">
        <v>0</v>
      </c>
      <c r="DC98" s="280">
        <v>0</v>
      </c>
      <c r="DE98" s="71">
        <f t="shared" si="47"/>
        <v>0</v>
      </c>
      <c r="DF98" s="71">
        <f t="shared" si="40"/>
        <v>0</v>
      </c>
      <c r="DG98" s="261">
        <f t="shared" si="48"/>
        <v>21</v>
      </c>
    </row>
    <row r="99" spans="1:111" ht="15" customHeight="1">
      <c r="A99" s="210">
        <v>87</v>
      </c>
      <c r="B99" s="262" t="str">
        <f>$B$89&amp;"10."</f>
        <v>G.10.</v>
      </c>
      <c r="C99" s="274" t="s">
        <v>220</v>
      </c>
      <c r="D99" s="263"/>
      <c r="E99" s="334">
        <v>0.21</v>
      </c>
      <c r="F99" s="292">
        <f>H99+NPV(FD,I99:INDEX(I99:DC99,PAL))</f>
        <v>0</v>
      </c>
      <c r="G99" s="279">
        <f>SUMIF($H$5:$DC$5,"&lt;="&amp;PAL,$H99:$DC99)</f>
        <v>0</v>
      </c>
      <c r="H99" s="280">
        <v>0</v>
      </c>
      <c r="I99" s="280">
        <v>0</v>
      </c>
      <c r="J99" s="280">
        <v>0</v>
      </c>
      <c r="K99" s="280">
        <v>0</v>
      </c>
      <c r="L99" s="280">
        <v>0</v>
      </c>
      <c r="M99" s="280">
        <v>0</v>
      </c>
      <c r="N99" s="280">
        <v>0</v>
      </c>
      <c r="O99" s="280">
        <v>0</v>
      </c>
      <c r="P99" s="280">
        <v>0</v>
      </c>
      <c r="Q99" s="280">
        <v>0</v>
      </c>
      <c r="R99" s="280">
        <v>0</v>
      </c>
      <c r="S99" s="280">
        <v>0</v>
      </c>
      <c r="T99" s="280">
        <v>0</v>
      </c>
      <c r="U99" s="280">
        <v>0</v>
      </c>
      <c r="V99" s="280">
        <v>0</v>
      </c>
      <c r="W99" s="280">
        <v>0</v>
      </c>
      <c r="X99" s="280">
        <v>0</v>
      </c>
      <c r="Y99" s="280">
        <v>0</v>
      </c>
      <c r="Z99" s="280">
        <v>0</v>
      </c>
      <c r="AA99" s="280">
        <v>0</v>
      </c>
      <c r="AB99" s="280">
        <v>0</v>
      </c>
      <c r="AC99" s="280">
        <v>0</v>
      </c>
      <c r="AD99" s="280">
        <v>0</v>
      </c>
      <c r="AE99" s="280">
        <v>0</v>
      </c>
      <c r="AF99" s="280">
        <v>0</v>
      </c>
      <c r="AG99" s="280">
        <v>0</v>
      </c>
      <c r="AH99" s="280">
        <v>0</v>
      </c>
      <c r="AI99" s="280">
        <v>0</v>
      </c>
      <c r="AJ99" s="280">
        <v>0</v>
      </c>
      <c r="AK99" s="280">
        <v>0</v>
      </c>
      <c r="AL99" s="280">
        <v>0</v>
      </c>
      <c r="AM99" s="280">
        <v>0</v>
      </c>
      <c r="AN99" s="280">
        <v>0</v>
      </c>
      <c r="AO99" s="280">
        <v>0</v>
      </c>
      <c r="AP99" s="280">
        <v>0</v>
      </c>
      <c r="AQ99" s="280">
        <v>0</v>
      </c>
      <c r="AR99" s="280">
        <v>0</v>
      </c>
      <c r="AS99" s="280">
        <v>0</v>
      </c>
      <c r="AT99" s="280">
        <v>0</v>
      </c>
      <c r="AU99" s="280">
        <v>0</v>
      </c>
      <c r="AV99" s="280">
        <v>0</v>
      </c>
      <c r="AW99" s="280">
        <v>0</v>
      </c>
      <c r="AX99" s="280">
        <v>0</v>
      </c>
      <c r="AY99" s="280">
        <v>0</v>
      </c>
      <c r="AZ99" s="280">
        <v>0</v>
      </c>
      <c r="BA99" s="280">
        <v>0</v>
      </c>
      <c r="BB99" s="280">
        <v>0</v>
      </c>
      <c r="BC99" s="280">
        <v>0</v>
      </c>
      <c r="BD99" s="280">
        <v>0</v>
      </c>
      <c r="BE99" s="280">
        <v>0</v>
      </c>
      <c r="BF99" s="280">
        <v>0</v>
      </c>
      <c r="BG99" s="280">
        <v>0</v>
      </c>
      <c r="BH99" s="280">
        <v>0</v>
      </c>
      <c r="BI99" s="280">
        <v>0</v>
      </c>
      <c r="BJ99" s="280">
        <v>0</v>
      </c>
      <c r="BK99" s="280">
        <v>0</v>
      </c>
      <c r="BL99" s="280">
        <v>0</v>
      </c>
      <c r="BM99" s="280">
        <v>0</v>
      </c>
      <c r="BN99" s="280">
        <v>0</v>
      </c>
      <c r="BO99" s="280">
        <v>0</v>
      </c>
      <c r="BP99" s="280">
        <v>0</v>
      </c>
      <c r="BQ99" s="280">
        <v>0</v>
      </c>
      <c r="BR99" s="280">
        <v>0</v>
      </c>
      <c r="BS99" s="280">
        <v>0</v>
      </c>
      <c r="BT99" s="280">
        <v>0</v>
      </c>
      <c r="BU99" s="280">
        <v>0</v>
      </c>
      <c r="BV99" s="280">
        <v>0</v>
      </c>
      <c r="BW99" s="280">
        <v>0</v>
      </c>
      <c r="BX99" s="280">
        <v>0</v>
      </c>
      <c r="BY99" s="280">
        <v>0</v>
      </c>
      <c r="BZ99" s="280">
        <v>0</v>
      </c>
      <c r="CA99" s="280">
        <v>0</v>
      </c>
      <c r="CB99" s="280">
        <v>0</v>
      </c>
      <c r="CC99" s="280">
        <v>0</v>
      </c>
      <c r="CD99" s="280">
        <v>0</v>
      </c>
      <c r="CE99" s="280">
        <v>0</v>
      </c>
      <c r="CF99" s="280">
        <v>0</v>
      </c>
      <c r="CG99" s="280">
        <v>0</v>
      </c>
      <c r="CH99" s="280">
        <v>0</v>
      </c>
      <c r="CI99" s="280">
        <v>0</v>
      </c>
      <c r="CJ99" s="280">
        <v>0</v>
      </c>
      <c r="CK99" s="280">
        <v>0</v>
      </c>
      <c r="CL99" s="280">
        <v>0</v>
      </c>
      <c r="CM99" s="280">
        <v>0</v>
      </c>
      <c r="CN99" s="280">
        <v>0</v>
      </c>
      <c r="CO99" s="280">
        <v>0</v>
      </c>
      <c r="CP99" s="280">
        <v>0</v>
      </c>
      <c r="CQ99" s="280">
        <v>0</v>
      </c>
      <c r="CR99" s="280">
        <v>0</v>
      </c>
      <c r="CS99" s="280">
        <v>0</v>
      </c>
      <c r="CT99" s="280">
        <v>0</v>
      </c>
      <c r="CU99" s="280">
        <v>0</v>
      </c>
      <c r="CV99" s="280">
        <v>0</v>
      </c>
      <c r="CW99" s="280">
        <v>0</v>
      </c>
      <c r="CX99" s="280">
        <v>0</v>
      </c>
      <c r="CY99" s="280">
        <v>0</v>
      </c>
      <c r="CZ99" s="280">
        <v>0</v>
      </c>
      <c r="DA99" s="280">
        <v>0</v>
      </c>
      <c r="DB99" s="280">
        <v>0</v>
      </c>
      <c r="DC99" s="280">
        <v>0</v>
      </c>
      <c r="DE99" s="71">
        <f t="shared" si="47"/>
        <v>0</v>
      </c>
      <c r="DF99" s="71">
        <f t="shared" si="40"/>
        <v>0</v>
      </c>
      <c r="DG99" s="261">
        <f t="shared" si="48"/>
        <v>21</v>
      </c>
    </row>
    <row r="100" spans="1:111" ht="17.25" customHeight="1">
      <c r="A100" s="210">
        <v>88</v>
      </c>
      <c r="B100" s="262" t="s">
        <v>38</v>
      </c>
      <c r="C100" s="266" t="s">
        <v>262</v>
      </c>
      <c r="D100" s="263"/>
      <c r="E100" s="328"/>
      <c r="F100" s="17">
        <f>SUM(F101:F110)</f>
        <v>0</v>
      </c>
      <c r="G100" s="279">
        <f>SUMIF($H$5:$DC$5,"&lt;="&amp;PAL,$H100:$DC100)</f>
        <v>0</v>
      </c>
      <c r="H100" s="17">
        <f t="shared" ref="H100:BR100" si="49">SUM(H101:H110)</f>
        <v>0</v>
      </c>
      <c r="I100" s="17">
        <f t="shared" si="49"/>
        <v>0</v>
      </c>
      <c r="J100" s="17">
        <f t="shared" si="49"/>
        <v>0</v>
      </c>
      <c r="K100" s="17">
        <f t="shared" si="49"/>
        <v>0</v>
      </c>
      <c r="L100" s="17">
        <f t="shared" si="49"/>
        <v>0</v>
      </c>
      <c r="M100" s="17">
        <f t="shared" si="49"/>
        <v>0</v>
      </c>
      <c r="N100" s="17">
        <f t="shared" si="49"/>
        <v>0</v>
      </c>
      <c r="O100" s="17">
        <f t="shared" si="49"/>
        <v>0</v>
      </c>
      <c r="P100" s="17">
        <f t="shared" si="49"/>
        <v>0</v>
      </c>
      <c r="Q100" s="17">
        <f t="shared" si="49"/>
        <v>0</v>
      </c>
      <c r="R100" s="17">
        <f t="shared" si="49"/>
        <v>0</v>
      </c>
      <c r="S100" s="17">
        <f t="shared" si="49"/>
        <v>0</v>
      </c>
      <c r="T100" s="17">
        <f t="shared" si="49"/>
        <v>0</v>
      </c>
      <c r="U100" s="17">
        <f t="shared" si="49"/>
        <v>0</v>
      </c>
      <c r="V100" s="17">
        <f t="shared" si="49"/>
        <v>0</v>
      </c>
      <c r="W100" s="17">
        <f t="shared" si="49"/>
        <v>0</v>
      </c>
      <c r="X100" s="17">
        <f t="shared" si="49"/>
        <v>0</v>
      </c>
      <c r="Y100" s="17">
        <f t="shared" si="49"/>
        <v>0</v>
      </c>
      <c r="Z100" s="17">
        <f t="shared" si="49"/>
        <v>0</v>
      </c>
      <c r="AA100" s="17">
        <f t="shared" si="49"/>
        <v>0</v>
      </c>
      <c r="AB100" s="17">
        <f t="shared" si="49"/>
        <v>0</v>
      </c>
      <c r="AC100" s="17">
        <f t="shared" si="49"/>
        <v>0</v>
      </c>
      <c r="AD100" s="17">
        <f t="shared" si="49"/>
        <v>0</v>
      </c>
      <c r="AE100" s="17">
        <f t="shared" si="49"/>
        <v>0</v>
      </c>
      <c r="AF100" s="17">
        <f t="shared" si="49"/>
        <v>0</v>
      </c>
      <c r="AG100" s="17">
        <f t="shared" si="49"/>
        <v>0</v>
      </c>
      <c r="AH100" s="17">
        <f t="shared" si="49"/>
        <v>0</v>
      </c>
      <c r="AI100" s="17">
        <f t="shared" si="49"/>
        <v>0</v>
      </c>
      <c r="AJ100" s="17">
        <f t="shared" si="49"/>
        <v>0</v>
      </c>
      <c r="AK100" s="17">
        <f t="shared" si="49"/>
        <v>0</v>
      </c>
      <c r="AL100" s="17">
        <f t="shared" si="49"/>
        <v>0</v>
      </c>
      <c r="AM100" s="17">
        <f t="shared" si="49"/>
        <v>0</v>
      </c>
      <c r="AN100" s="17">
        <f t="shared" si="49"/>
        <v>0</v>
      </c>
      <c r="AO100" s="17">
        <f t="shared" si="49"/>
        <v>0</v>
      </c>
      <c r="AP100" s="17">
        <f t="shared" si="49"/>
        <v>0</v>
      </c>
      <c r="AQ100" s="17">
        <f t="shared" si="49"/>
        <v>0</v>
      </c>
      <c r="AR100" s="17">
        <f t="shared" si="49"/>
        <v>0</v>
      </c>
      <c r="AS100" s="17">
        <f t="shared" si="49"/>
        <v>0</v>
      </c>
      <c r="AT100" s="17">
        <f t="shared" si="49"/>
        <v>0</v>
      </c>
      <c r="AU100" s="17">
        <f t="shared" si="49"/>
        <v>0</v>
      </c>
      <c r="AV100" s="17">
        <f t="shared" si="49"/>
        <v>0</v>
      </c>
      <c r="AW100" s="17">
        <f t="shared" si="49"/>
        <v>0</v>
      </c>
      <c r="AX100" s="17">
        <f t="shared" si="49"/>
        <v>0</v>
      </c>
      <c r="AY100" s="17">
        <f t="shared" si="49"/>
        <v>0</v>
      </c>
      <c r="AZ100" s="17">
        <f t="shared" si="49"/>
        <v>0</v>
      </c>
      <c r="BA100" s="17">
        <f t="shared" si="49"/>
        <v>0</v>
      </c>
      <c r="BB100" s="17">
        <f t="shared" si="49"/>
        <v>0</v>
      </c>
      <c r="BC100" s="17">
        <f t="shared" si="49"/>
        <v>0</v>
      </c>
      <c r="BD100" s="17">
        <f t="shared" si="49"/>
        <v>0</v>
      </c>
      <c r="BE100" s="17">
        <f t="shared" si="49"/>
        <v>0</v>
      </c>
      <c r="BF100" s="17">
        <f t="shared" si="49"/>
        <v>0</v>
      </c>
      <c r="BG100" s="17">
        <f t="shared" si="49"/>
        <v>0</v>
      </c>
      <c r="BH100" s="17">
        <f t="shared" si="49"/>
        <v>0</v>
      </c>
      <c r="BI100" s="17">
        <f t="shared" si="49"/>
        <v>0</v>
      </c>
      <c r="BJ100" s="17">
        <f t="shared" si="49"/>
        <v>0</v>
      </c>
      <c r="BK100" s="17">
        <f t="shared" si="49"/>
        <v>0</v>
      </c>
      <c r="BL100" s="17">
        <f t="shared" si="49"/>
        <v>0</v>
      </c>
      <c r="BM100" s="17">
        <f t="shared" si="49"/>
        <v>0</v>
      </c>
      <c r="BN100" s="17">
        <f t="shared" si="49"/>
        <v>0</v>
      </c>
      <c r="BO100" s="17">
        <f t="shared" si="49"/>
        <v>0</v>
      </c>
      <c r="BP100" s="17">
        <f t="shared" si="49"/>
        <v>0</v>
      </c>
      <c r="BQ100" s="17">
        <f t="shared" si="49"/>
        <v>0</v>
      </c>
      <c r="BR100" s="17">
        <f t="shared" si="49"/>
        <v>0</v>
      </c>
      <c r="BS100" s="17">
        <f t="shared" ref="BS100:DC100" si="50">SUM(BS101:BS110)</f>
        <v>0</v>
      </c>
      <c r="BT100" s="17">
        <f t="shared" si="50"/>
        <v>0</v>
      </c>
      <c r="BU100" s="17">
        <f t="shared" si="50"/>
        <v>0</v>
      </c>
      <c r="BV100" s="17">
        <f t="shared" si="50"/>
        <v>0</v>
      </c>
      <c r="BW100" s="17">
        <f t="shared" si="50"/>
        <v>0</v>
      </c>
      <c r="BX100" s="17">
        <f t="shared" si="50"/>
        <v>0</v>
      </c>
      <c r="BY100" s="17">
        <f t="shared" si="50"/>
        <v>0</v>
      </c>
      <c r="BZ100" s="17">
        <f t="shared" si="50"/>
        <v>0</v>
      </c>
      <c r="CA100" s="17">
        <f t="shared" si="50"/>
        <v>0</v>
      </c>
      <c r="CB100" s="17">
        <f t="shared" si="50"/>
        <v>0</v>
      </c>
      <c r="CC100" s="17">
        <f t="shared" si="50"/>
        <v>0</v>
      </c>
      <c r="CD100" s="17">
        <f t="shared" si="50"/>
        <v>0</v>
      </c>
      <c r="CE100" s="17">
        <f t="shared" si="50"/>
        <v>0</v>
      </c>
      <c r="CF100" s="17">
        <f t="shared" si="50"/>
        <v>0</v>
      </c>
      <c r="CG100" s="17">
        <f t="shared" si="50"/>
        <v>0</v>
      </c>
      <c r="CH100" s="17">
        <f t="shared" si="50"/>
        <v>0</v>
      </c>
      <c r="CI100" s="17">
        <f t="shared" si="50"/>
        <v>0</v>
      </c>
      <c r="CJ100" s="17">
        <f t="shared" si="50"/>
        <v>0</v>
      </c>
      <c r="CK100" s="17">
        <f t="shared" si="50"/>
        <v>0</v>
      </c>
      <c r="CL100" s="17">
        <f t="shared" si="50"/>
        <v>0</v>
      </c>
      <c r="CM100" s="17">
        <f t="shared" si="50"/>
        <v>0</v>
      </c>
      <c r="CN100" s="17">
        <f t="shared" si="50"/>
        <v>0</v>
      </c>
      <c r="CO100" s="17">
        <f t="shared" si="50"/>
        <v>0</v>
      </c>
      <c r="CP100" s="17">
        <f t="shared" si="50"/>
        <v>0</v>
      </c>
      <c r="CQ100" s="17">
        <f t="shared" si="50"/>
        <v>0</v>
      </c>
      <c r="CR100" s="17">
        <f t="shared" si="50"/>
        <v>0</v>
      </c>
      <c r="CS100" s="17">
        <f t="shared" si="50"/>
        <v>0</v>
      </c>
      <c r="CT100" s="17">
        <f t="shared" si="50"/>
        <v>0</v>
      </c>
      <c r="CU100" s="17">
        <f t="shared" si="50"/>
        <v>0</v>
      </c>
      <c r="CV100" s="17">
        <f t="shared" si="50"/>
        <v>0</v>
      </c>
      <c r="CW100" s="17">
        <f t="shared" si="50"/>
        <v>0</v>
      </c>
      <c r="CX100" s="17">
        <f t="shared" si="50"/>
        <v>0</v>
      </c>
      <c r="CY100" s="17">
        <f t="shared" si="50"/>
        <v>0</v>
      </c>
      <c r="CZ100" s="17">
        <f t="shared" si="50"/>
        <v>0</v>
      </c>
      <c r="DA100" s="17">
        <f t="shared" si="50"/>
        <v>0</v>
      </c>
      <c r="DB100" s="17">
        <f t="shared" si="50"/>
        <v>0</v>
      </c>
      <c r="DC100" s="17">
        <f t="shared" si="50"/>
        <v>0</v>
      </c>
      <c r="DF100" s="71">
        <f t="shared" si="40"/>
        <v>0</v>
      </c>
      <c r="DG100" s="261"/>
    </row>
    <row r="101" spans="1:111" ht="15" customHeight="1">
      <c r="A101" s="210">
        <v>89</v>
      </c>
      <c r="B101" s="262" t="str">
        <f>$B$100&amp;"1."</f>
        <v>H.1.</v>
      </c>
      <c r="C101" s="274" t="s">
        <v>221</v>
      </c>
      <c r="D101" s="263"/>
      <c r="E101" s="316" t="s">
        <v>255</v>
      </c>
      <c r="F101" s="292">
        <f>H101+NPV(FD,I101:INDEX(I101:DC101,PAL))</f>
        <v>0</v>
      </c>
      <c r="G101" s="279">
        <f>SUMIF($H$5:$DC$5,"&lt;="&amp;PAL,$H101:$DC101)</f>
        <v>0</v>
      </c>
      <c r="H101" s="280">
        <v>0</v>
      </c>
      <c r="I101" s="280">
        <v>0</v>
      </c>
      <c r="J101" s="280">
        <v>0</v>
      </c>
      <c r="K101" s="280">
        <v>0</v>
      </c>
      <c r="L101" s="280">
        <v>0</v>
      </c>
      <c r="M101" s="280">
        <v>0</v>
      </c>
      <c r="N101" s="280">
        <v>0</v>
      </c>
      <c r="O101" s="280">
        <v>0</v>
      </c>
      <c r="P101" s="280">
        <v>0</v>
      </c>
      <c r="Q101" s="280">
        <v>0</v>
      </c>
      <c r="R101" s="280">
        <v>0</v>
      </c>
      <c r="S101" s="280">
        <v>0</v>
      </c>
      <c r="T101" s="280">
        <v>0</v>
      </c>
      <c r="U101" s="280">
        <v>0</v>
      </c>
      <c r="V101" s="280">
        <v>0</v>
      </c>
      <c r="W101" s="280">
        <v>0</v>
      </c>
      <c r="X101" s="280">
        <v>0</v>
      </c>
      <c r="Y101" s="280">
        <v>0</v>
      </c>
      <c r="Z101" s="280">
        <v>0</v>
      </c>
      <c r="AA101" s="280">
        <v>0</v>
      </c>
      <c r="AB101" s="280">
        <v>0</v>
      </c>
      <c r="AC101" s="280">
        <v>0</v>
      </c>
      <c r="AD101" s="280">
        <v>0</v>
      </c>
      <c r="AE101" s="280">
        <v>0</v>
      </c>
      <c r="AF101" s="280">
        <v>0</v>
      </c>
      <c r="AG101" s="280">
        <v>0</v>
      </c>
      <c r="AH101" s="280">
        <v>0</v>
      </c>
      <c r="AI101" s="280">
        <v>0</v>
      </c>
      <c r="AJ101" s="280">
        <v>0</v>
      </c>
      <c r="AK101" s="280">
        <v>0</v>
      </c>
      <c r="AL101" s="280">
        <v>0</v>
      </c>
      <c r="AM101" s="280">
        <v>0</v>
      </c>
      <c r="AN101" s="280">
        <v>0</v>
      </c>
      <c r="AO101" s="280">
        <v>0</v>
      </c>
      <c r="AP101" s="280">
        <v>0</v>
      </c>
      <c r="AQ101" s="280">
        <v>0</v>
      </c>
      <c r="AR101" s="280">
        <v>0</v>
      </c>
      <c r="AS101" s="280">
        <v>0</v>
      </c>
      <c r="AT101" s="280">
        <v>0</v>
      </c>
      <c r="AU101" s="280">
        <v>0</v>
      </c>
      <c r="AV101" s="280">
        <v>0</v>
      </c>
      <c r="AW101" s="280">
        <v>0</v>
      </c>
      <c r="AX101" s="280">
        <v>0</v>
      </c>
      <c r="AY101" s="280">
        <v>0</v>
      </c>
      <c r="AZ101" s="280">
        <v>0</v>
      </c>
      <c r="BA101" s="280">
        <v>0</v>
      </c>
      <c r="BB101" s="280">
        <v>0</v>
      </c>
      <c r="BC101" s="280">
        <v>0</v>
      </c>
      <c r="BD101" s="280">
        <v>0</v>
      </c>
      <c r="BE101" s="280">
        <v>0</v>
      </c>
      <c r="BF101" s="280">
        <v>0</v>
      </c>
      <c r="BG101" s="280">
        <v>0</v>
      </c>
      <c r="BH101" s="280">
        <v>0</v>
      </c>
      <c r="BI101" s="280">
        <v>0</v>
      </c>
      <c r="BJ101" s="280">
        <v>0</v>
      </c>
      <c r="BK101" s="280">
        <v>0</v>
      </c>
      <c r="BL101" s="280">
        <v>0</v>
      </c>
      <c r="BM101" s="280">
        <v>0</v>
      </c>
      <c r="BN101" s="280">
        <v>0</v>
      </c>
      <c r="BO101" s="280">
        <v>0</v>
      </c>
      <c r="BP101" s="280">
        <v>0</v>
      </c>
      <c r="BQ101" s="280">
        <v>0</v>
      </c>
      <c r="BR101" s="280">
        <v>0</v>
      </c>
      <c r="BS101" s="280">
        <v>0</v>
      </c>
      <c r="BT101" s="280">
        <v>0</v>
      </c>
      <c r="BU101" s="280">
        <v>0</v>
      </c>
      <c r="BV101" s="280">
        <v>0</v>
      </c>
      <c r="BW101" s="280">
        <v>0</v>
      </c>
      <c r="BX101" s="280">
        <v>0</v>
      </c>
      <c r="BY101" s="280">
        <v>0</v>
      </c>
      <c r="BZ101" s="280">
        <v>0</v>
      </c>
      <c r="CA101" s="280">
        <v>0</v>
      </c>
      <c r="CB101" s="280">
        <v>0</v>
      </c>
      <c r="CC101" s="280">
        <v>0</v>
      </c>
      <c r="CD101" s="280">
        <v>0</v>
      </c>
      <c r="CE101" s="280">
        <v>0</v>
      </c>
      <c r="CF101" s="280">
        <v>0</v>
      </c>
      <c r="CG101" s="280">
        <v>0</v>
      </c>
      <c r="CH101" s="280">
        <v>0</v>
      </c>
      <c r="CI101" s="280">
        <v>0</v>
      </c>
      <c r="CJ101" s="280">
        <v>0</v>
      </c>
      <c r="CK101" s="280">
        <v>0</v>
      </c>
      <c r="CL101" s="280">
        <v>0</v>
      </c>
      <c r="CM101" s="280">
        <v>0</v>
      </c>
      <c r="CN101" s="280">
        <v>0</v>
      </c>
      <c r="CO101" s="280">
        <v>0</v>
      </c>
      <c r="CP101" s="280">
        <v>0</v>
      </c>
      <c r="CQ101" s="280">
        <v>0</v>
      </c>
      <c r="CR101" s="280">
        <v>0</v>
      </c>
      <c r="CS101" s="280">
        <v>0</v>
      </c>
      <c r="CT101" s="280">
        <v>0</v>
      </c>
      <c r="CU101" s="280">
        <v>0</v>
      </c>
      <c r="CV101" s="280">
        <v>0</v>
      </c>
      <c r="CW101" s="280">
        <v>0</v>
      </c>
      <c r="CX101" s="280">
        <v>0</v>
      </c>
      <c r="CY101" s="280">
        <v>0</v>
      </c>
      <c r="CZ101" s="280">
        <v>0</v>
      </c>
      <c r="DA101" s="280">
        <v>0</v>
      </c>
      <c r="DB101" s="280">
        <v>0</v>
      </c>
      <c r="DC101" s="280">
        <v>0</v>
      </c>
      <c r="DE101" s="71">
        <f>COUNTBLANK(H101:DC101)</f>
        <v>0</v>
      </c>
      <c r="DF101" s="71">
        <f t="shared" si="40"/>
        <v>0</v>
      </c>
      <c r="DG101" s="261">
        <f t="shared" si="48"/>
        <v>0</v>
      </c>
    </row>
    <row r="102" spans="1:111" ht="15" customHeight="1">
      <c r="A102" s="210">
        <v>90</v>
      </c>
      <c r="B102" s="262" t="str">
        <f>$B$100&amp;"2."</f>
        <v>H.2.</v>
      </c>
      <c r="C102" s="274" t="s">
        <v>223</v>
      </c>
      <c r="D102" s="263"/>
      <c r="E102" s="316" t="s">
        <v>255</v>
      </c>
      <c r="F102" s="292">
        <f>H102+NPV(FD,I102:INDEX(I102:DC102,PAL))</f>
        <v>0</v>
      </c>
      <c r="G102" s="279">
        <f>SUMIF($H$5:$DC$5,"&lt;="&amp;PAL,$H102:$DC102)</f>
        <v>0</v>
      </c>
      <c r="H102" s="280">
        <v>0</v>
      </c>
      <c r="I102" s="280">
        <v>0</v>
      </c>
      <c r="J102" s="280">
        <v>0</v>
      </c>
      <c r="K102" s="280">
        <v>0</v>
      </c>
      <c r="L102" s="280">
        <v>0</v>
      </c>
      <c r="M102" s="280">
        <v>0</v>
      </c>
      <c r="N102" s="280">
        <v>0</v>
      </c>
      <c r="O102" s="280">
        <v>0</v>
      </c>
      <c r="P102" s="280">
        <v>0</v>
      </c>
      <c r="Q102" s="280">
        <v>0</v>
      </c>
      <c r="R102" s="280">
        <v>0</v>
      </c>
      <c r="S102" s="280">
        <v>0</v>
      </c>
      <c r="T102" s="280">
        <v>0</v>
      </c>
      <c r="U102" s="280">
        <v>0</v>
      </c>
      <c r="V102" s="280">
        <v>0</v>
      </c>
      <c r="W102" s="280">
        <v>0</v>
      </c>
      <c r="X102" s="280">
        <v>0</v>
      </c>
      <c r="Y102" s="280">
        <v>0</v>
      </c>
      <c r="Z102" s="280">
        <v>0</v>
      </c>
      <c r="AA102" s="280">
        <v>0</v>
      </c>
      <c r="AB102" s="280">
        <v>0</v>
      </c>
      <c r="AC102" s="280">
        <v>0</v>
      </c>
      <c r="AD102" s="280">
        <v>0</v>
      </c>
      <c r="AE102" s="280">
        <v>0</v>
      </c>
      <c r="AF102" s="280">
        <v>0</v>
      </c>
      <c r="AG102" s="280">
        <v>0</v>
      </c>
      <c r="AH102" s="280">
        <v>0</v>
      </c>
      <c r="AI102" s="280">
        <v>0</v>
      </c>
      <c r="AJ102" s="280">
        <v>0</v>
      </c>
      <c r="AK102" s="280">
        <v>0</v>
      </c>
      <c r="AL102" s="280">
        <v>0</v>
      </c>
      <c r="AM102" s="280">
        <v>0</v>
      </c>
      <c r="AN102" s="280">
        <v>0</v>
      </c>
      <c r="AO102" s="280">
        <v>0</v>
      </c>
      <c r="AP102" s="280">
        <v>0</v>
      </c>
      <c r="AQ102" s="280">
        <v>0</v>
      </c>
      <c r="AR102" s="280">
        <v>0</v>
      </c>
      <c r="AS102" s="280">
        <v>0</v>
      </c>
      <c r="AT102" s="280">
        <v>0</v>
      </c>
      <c r="AU102" s="280">
        <v>0</v>
      </c>
      <c r="AV102" s="280">
        <v>0</v>
      </c>
      <c r="AW102" s="280">
        <v>0</v>
      </c>
      <c r="AX102" s="280">
        <v>0</v>
      </c>
      <c r="AY102" s="280">
        <v>0</v>
      </c>
      <c r="AZ102" s="280">
        <v>0</v>
      </c>
      <c r="BA102" s="280">
        <v>0</v>
      </c>
      <c r="BB102" s="280">
        <v>0</v>
      </c>
      <c r="BC102" s="280">
        <v>0</v>
      </c>
      <c r="BD102" s="280">
        <v>0</v>
      </c>
      <c r="BE102" s="280">
        <v>0</v>
      </c>
      <c r="BF102" s="280">
        <v>0</v>
      </c>
      <c r="BG102" s="280">
        <v>0</v>
      </c>
      <c r="BH102" s="280">
        <v>0</v>
      </c>
      <c r="BI102" s="280">
        <v>0</v>
      </c>
      <c r="BJ102" s="280">
        <v>0</v>
      </c>
      <c r="BK102" s="280">
        <v>0</v>
      </c>
      <c r="BL102" s="280">
        <v>0</v>
      </c>
      <c r="BM102" s="280">
        <v>0</v>
      </c>
      <c r="BN102" s="280">
        <v>0</v>
      </c>
      <c r="BO102" s="280">
        <v>0</v>
      </c>
      <c r="BP102" s="280">
        <v>0</v>
      </c>
      <c r="BQ102" s="280">
        <v>0</v>
      </c>
      <c r="BR102" s="280">
        <v>0</v>
      </c>
      <c r="BS102" s="280">
        <v>0</v>
      </c>
      <c r="BT102" s="280">
        <v>0</v>
      </c>
      <c r="BU102" s="280">
        <v>0</v>
      </c>
      <c r="BV102" s="280">
        <v>0</v>
      </c>
      <c r="BW102" s="280">
        <v>0</v>
      </c>
      <c r="BX102" s="280">
        <v>0</v>
      </c>
      <c r="BY102" s="280">
        <v>0</v>
      </c>
      <c r="BZ102" s="280">
        <v>0</v>
      </c>
      <c r="CA102" s="280">
        <v>0</v>
      </c>
      <c r="CB102" s="280">
        <v>0</v>
      </c>
      <c r="CC102" s="280">
        <v>0</v>
      </c>
      <c r="CD102" s="280">
        <v>0</v>
      </c>
      <c r="CE102" s="280">
        <v>0</v>
      </c>
      <c r="CF102" s="280">
        <v>0</v>
      </c>
      <c r="CG102" s="280">
        <v>0</v>
      </c>
      <c r="CH102" s="280">
        <v>0</v>
      </c>
      <c r="CI102" s="280">
        <v>0</v>
      </c>
      <c r="CJ102" s="280">
        <v>0</v>
      </c>
      <c r="CK102" s="280">
        <v>0</v>
      </c>
      <c r="CL102" s="280">
        <v>0</v>
      </c>
      <c r="CM102" s="280">
        <v>0</v>
      </c>
      <c r="CN102" s="280">
        <v>0</v>
      </c>
      <c r="CO102" s="280">
        <v>0</v>
      </c>
      <c r="CP102" s="280">
        <v>0</v>
      </c>
      <c r="CQ102" s="280">
        <v>0</v>
      </c>
      <c r="CR102" s="280">
        <v>0</v>
      </c>
      <c r="CS102" s="280">
        <v>0</v>
      </c>
      <c r="CT102" s="280">
        <v>0</v>
      </c>
      <c r="CU102" s="280">
        <v>0</v>
      </c>
      <c r="CV102" s="280">
        <v>0</v>
      </c>
      <c r="CW102" s="280">
        <v>0</v>
      </c>
      <c r="CX102" s="280">
        <v>0</v>
      </c>
      <c r="CY102" s="280">
        <v>0</v>
      </c>
      <c r="CZ102" s="280">
        <v>0</v>
      </c>
      <c r="DA102" s="280">
        <v>0</v>
      </c>
      <c r="DB102" s="280">
        <v>0</v>
      </c>
      <c r="DC102" s="280">
        <v>0</v>
      </c>
      <c r="DE102" s="71">
        <f>COUNTBLANK(H102:DC102)</f>
        <v>0</v>
      </c>
      <c r="DF102" s="71">
        <f t="shared" si="40"/>
        <v>0</v>
      </c>
      <c r="DG102" s="261">
        <f t="shared" si="48"/>
        <v>0</v>
      </c>
    </row>
    <row r="103" spans="1:111" ht="15" customHeight="1">
      <c r="A103" s="210">
        <v>91</v>
      </c>
      <c r="B103" s="262" t="str">
        <f>$B$100&amp;"3."</f>
        <v>H.3.</v>
      </c>
      <c r="C103" s="274" t="s">
        <v>225</v>
      </c>
      <c r="D103" s="263"/>
      <c r="E103" s="316" t="s">
        <v>255</v>
      </c>
      <c r="F103" s="292">
        <f>H103+NPV(FD,I103:INDEX(I103:DC103,PAL))</f>
        <v>0</v>
      </c>
      <c r="G103" s="279">
        <f>SUMIF($H$5:$DC$5,"&lt;="&amp;PAL,$H103:$DC103)</f>
        <v>0</v>
      </c>
      <c r="H103" s="280">
        <v>0</v>
      </c>
      <c r="I103" s="280">
        <v>0</v>
      </c>
      <c r="J103" s="280">
        <v>0</v>
      </c>
      <c r="K103" s="280">
        <v>0</v>
      </c>
      <c r="L103" s="280">
        <v>0</v>
      </c>
      <c r="M103" s="280">
        <v>0</v>
      </c>
      <c r="N103" s="280">
        <v>0</v>
      </c>
      <c r="O103" s="280">
        <v>0</v>
      </c>
      <c r="P103" s="280">
        <v>0</v>
      </c>
      <c r="Q103" s="280">
        <v>0</v>
      </c>
      <c r="R103" s="280">
        <v>0</v>
      </c>
      <c r="S103" s="280">
        <v>0</v>
      </c>
      <c r="T103" s="280">
        <v>0</v>
      </c>
      <c r="U103" s="280">
        <v>0</v>
      </c>
      <c r="V103" s="280">
        <v>0</v>
      </c>
      <c r="W103" s="280">
        <v>0</v>
      </c>
      <c r="X103" s="280">
        <v>0</v>
      </c>
      <c r="Y103" s="280">
        <v>0</v>
      </c>
      <c r="Z103" s="280">
        <v>0</v>
      </c>
      <c r="AA103" s="280">
        <v>0</v>
      </c>
      <c r="AB103" s="280">
        <v>0</v>
      </c>
      <c r="AC103" s="280">
        <v>0</v>
      </c>
      <c r="AD103" s="280">
        <v>0</v>
      </c>
      <c r="AE103" s="280">
        <v>0</v>
      </c>
      <c r="AF103" s="280">
        <v>0</v>
      </c>
      <c r="AG103" s="280">
        <v>0</v>
      </c>
      <c r="AH103" s="280">
        <v>0</v>
      </c>
      <c r="AI103" s="280">
        <v>0</v>
      </c>
      <c r="AJ103" s="280">
        <v>0</v>
      </c>
      <c r="AK103" s="280">
        <v>0</v>
      </c>
      <c r="AL103" s="280">
        <v>0</v>
      </c>
      <c r="AM103" s="280">
        <v>0</v>
      </c>
      <c r="AN103" s="280">
        <v>0</v>
      </c>
      <c r="AO103" s="280">
        <v>0</v>
      </c>
      <c r="AP103" s="280">
        <v>0</v>
      </c>
      <c r="AQ103" s="280">
        <v>0</v>
      </c>
      <c r="AR103" s="280">
        <v>0</v>
      </c>
      <c r="AS103" s="280">
        <v>0</v>
      </c>
      <c r="AT103" s="280">
        <v>0</v>
      </c>
      <c r="AU103" s="280">
        <v>0</v>
      </c>
      <c r="AV103" s="280">
        <v>0</v>
      </c>
      <c r="AW103" s="280">
        <v>0</v>
      </c>
      <c r="AX103" s="280">
        <v>0</v>
      </c>
      <c r="AY103" s="280">
        <v>0</v>
      </c>
      <c r="AZ103" s="280">
        <v>0</v>
      </c>
      <c r="BA103" s="280">
        <v>0</v>
      </c>
      <c r="BB103" s="280">
        <v>0</v>
      </c>
      <c r="BC103" s="280">
        <v>0</v>
      </c>
      <c r="BD103" s="280">
        <v>0</v>
      </c>
      <c r="BE103" s="280">
        <v>0</v>
      </c>
      <c r="BF103" s="280">
        <v>0</v>
      </c>
      <c r="BG103" s="280">
        <v>0</v>
      </c>
      <c r="BH103" s="280">
        <v>0</v>
      </c>
      <c r="BI103" s="280">
        <v>0</v>
      </c>
      <c r="BJ103" s="280">
        <v>0</v>
      </c>
      <c r="BK103" s="280">
        <v>0</v>
      </c>
      <c r="BL103" s="280">
        <v>0</v>
      </c>
      <c r="BM103" s="280">
        <v>0</v>
      </c>
      <c r="BN103" s="280">
        <v>0</v>
      </c>
      <c r="BO103" s="280">
        <v>0</v>
      </c>
      <c r="BP103" s="280">
        <v>0</v>
      </c>
      <c r="BQ103" s="280">
        <v>0</v>
      </c>
      <c r="BR103" s="280">
        <v>0</v>
      </c>
      <c r="BS103" s="280">
        <v>0</v>
      </c>
      <c r="BT103" s="280">
        <v>0</v>
      </c>
      <c r="BU103" s="280">
        <v>0</v>
      </c>
      <c r="BV103" s="280">
        <v>0</v>
      </c>
      <c r="BW103" s="280">
        <v>0</v>
      </c>
      <c r="BX103" s="280">
        <v>0</v>
      </c>
      <c r="BY103" s="280">
        <v>0</v>
      </c>
      <c r="BZ103" s="280">
        <v>0</v>
      </c>
      <c r="CA103" s="280">
        <v>0</v>
      </c>
      <c r="CB103" s="280">
        <v>0</v>
      </c>
      <c r="CC103" s="280">
        <v>0</v>
      </c>
      <c r="CD103" s="280">
        <v>0</v>
      </c>
      <c r="CE103" s="280">
        <v>0</v>
      </c>
      <c r="CF103" s="280">
        <v>0</v>
      </c>
      <c r="CG103" s="280">
        <v>0</v>
      </c>
      <c r="CH103" s="280">
        <v>0</v>
      </c>
      <c r="CI103" s="280">
        <v>0</v>
      </c>
      <c r="CJ103" s="280">
        <v>0</v>
      </c>
      <c r="CK103" s="280">
        <v>0</v>
      </c>
      <c r="CL103" s="280">
        <v>0</v>
      </c>
      <c r="CM103" s="280">
        <v>0</v>
      </c>
      <c r="CN103" s="280">
        <v>0</v>
      </c>
      <c r="CO103" s="280">
        <v>0</v>
      </c>
      <c r="CP103" s="280">
        <v>0</v>
      </c>
      <c r="CQ103" s="280">
        <v>0</v>
      </c>
      <c r="CR103" s="280">
        <v>0</v>
      </c>
      <c r="CS103" s="280">
        <v>0</v>
      </c>
      <c r="CT103" s="280">
        <v>0</v>
      </c>
      <c r="CU103" s="280">
        <v>0</v>
      </c>
      <c r="CV103" s="280">
        <v>0</v>
      </c>
      <c r="CW103" s="280">
        <v>0</v>
      </c>
      <c r="CX103" s="280">
        <v>0</v>
      </c>
      <c r="CY103" s="280">
        <v>0</v>
      </c>
      <c r="CZ103" s="280">
        <v>0</v>
      </c>
      <c r="DA103" s="280">
        <v>0</v>
      </c>
      <c r="DB103" s="280">
        <v>0</v>
      </c>
      <c r="DC103" s="280">
        <v>0</v>
      </c>
      <c r="DE103" s="71">
        <f>COUNTBLANK(H103:DC103)</f>
        <v>0</v>
      </c>
      <c r="DF103" s="71">
        <f t="shared" si="40"/>
        <v>0</v>
      </c>
      <c r="DG103" s="261">
        <f t="shared" si="48"/>
        <v>0</v>
      </c>
    </row>
    <row r="104" spans="1:111" ht="15" customHeight="1">
      <c r="A104" s="210">
        <v>92</v>
      </c>
      <c r="B104" s="262" t="str">
        <f>$B$100&amp;"4."</f>
        <v>H.4.</v>
      </c>
      <c r="C104" s="274" t="s">
        <v>229</v>
      </c>
      <c r="D104" s="263"/>
      <c r="E104" s="316" t="s">
        <v>255</v>
      </c>
      <c r="F104" s="292">
        <f>H104+NPV(FD,I104:INDEX(I104:DC104,PAL))</f>
        <v>0</v>
      </c>
      <c r="G104" s="279">
        <f>SUMIF($H$5:$DC$5,"&lt;="&amp;PAL,$H104:$DC104)</f>
        <v>0</v>
      </c>
      <c r="H104" s="280">
        <v>0</v>
      </c>
      <c r="I104" s="280">
        <v>0</v>
      </c>
      <c r="J104" s="280">
        <v>0</v>
      </c>
      <c r="K104" s="280">
        <v>0</v>
      </c>
      <c r="L104" s="280">
        <v>0</v>
      </c>
      <c r="M104" s="280">
        <v>0</v>
      </c>
      <c r="N104" s="280">
        <v>0</v>
      </c>
      <c r="O104" s="280">
        <v>0</v>
      </c>
      <c r="P104" s="280">
        <v>0</v>
      </c>
      <c r="Q104" s="280">
        <v>0</v>
      </c>
      <c r="R104" s="280">
        <v>0</v>
      </c>
      <c r="S104" s="280">
        <v>0</v>
      </c>
      <c r="T104" s="280">
        <v>0</v>
      </c>
      <c r="U104" s="280">
        <v>0</v>
      </c>
      <c r="V104" s="280">
        <v>0</v>
      </c>
      <c r="W104" s="280">
        <v>0</v>
      </c>
      <c r="X104" s="280">
        <v>0</v>
      </c>
      <c r="Y104" s="280">
        <v>0</v>
      </c>
      <c r="Z104" s="280">
        <v>0</v>
      </c>
      <c r="AA104" s="280">
        <v>0</v>
      </c>
      <c r="AB104" s="280">
        <v>0</v>
      </c>
      <c r="AC104" s="280">
        <v>0</v>
      </c>
      <c r="AD104" s="280">
        <v>0</v>
      </c>
      <c r="AE104" s="280">
        <v>0</v>
      </c>
      <c r="AF104" s="280">
        <v>0</v>
      </c>
      <c r="AG104" s="280">
        <v>0</v>
      </c>
      <c r="AH104" s="280">
        <v>0</v>
      </c>
      <c r="AI104" s="280">
        <v>0</v>
      </c>
      <c r="AJ104" s="280">
        <v>0</v>
      </c>
      <c r="AK104" s="280">
        <v>0</v>
      </c>
      <c r="AL104" s="280">
        <v>0</v>
      </c>
      <c r="AM104" s="280">
        <v>0</v>
      </c>
      <c r="AN104" s="280">
        <v>0</v>
      </c>
      <c r="AO104" s="280">
        <v>0</v>
      </c>
      <c r="AP104" s="280">
        <v>0</v>
      </c>
      <c r="AQ104" s="280">
        <v>0</v>
      </c>
      <c r="AR104" s="280">
        <v>0</v>
      </c>
      <c r="AS104" s="280">
        <v>0</v>
      </c>
      <c r="AT104" s="280">
        <v>0</v>
      </c>
      <c r="AU104" s="280">
        <v>0</v>
      </c>
      <c r="AV104" s="280">
        <v>0</v>
      </c>
      <c r="AW104" s="280">
        <v>0</v>
      </c>
      <c r="AX104" s="280">
        <v>0</v>
      </c>
      <c r="AY104" s="280">
        <v>0</v>
      </c>
      <c r="AZ104" s="280">
        <v>0</v>
      </c>
      <c r="BA104" s="280">
        <v>0</v>
      </c>
      <c r="BB104" s="280">
        <v>0</v>
      </c>
      <c r="BC104" s="280">
        <v>0</v>
      </c>
      <c r="BD104" s="280">
        <v>0</v>
      </c>
      <c r="BE104" s="280">
        <v>0</v>
      </c>
      <c r="BF104" s="280">
        <v>0</v>
      </c>
      <c r="BG104" s="280">
        <v>0</v>
      </c>
      <c r="BH104" s="280">
        <v>0</v>
      </c>
      <c r="BI104" s="280">
        <v>0</v>
      </c>
      <c r="BJ104" s="280">
        <v>0</v>
      </c>
      <c r="BK104" s="280">
        <v>0</v>
      </c>
      <c r="BL104" s="280">
        <v>0</v>
      </c>
      <c r="BM104" s="280">
        <v>0</v>
      </c>
      <c r="BN104" s="280">
        <v>0</v>
      </c>
      <c r="BO104" s="280">
        <v>0</v>
      </c>
      <c r="BP104" s="280">
        <v>0</v>
      </c>
      <c r="BQ104" s="280">
        <v>0</v>
      </c>
      <c r="BR104" s="280">
        <v>0</v>
      </c>
      <c r="BS104" s="280">
        <v>0</v>
      </c>
      <c r="BT104" s="280">
        <v>0</v>
      </c>
      <c r="BU104" s="280">
        <v>0</v>
      </c>
      <c r="BV104" s="280">
        <v>0</v>
      </c>
      <c r="BW104" s="280">
        <v>0</v>
      </c>
      <c r="BX104" s="280">
        <v>0</v>
      </c>
      <c r="BY104" s="280">
        <v>0</v>
      </c>
      <c r="BZ104" s="280">
        <v>0</v>
      </c>
      <c r="CA104" s="280">
        <v>0</v>
      </c>
      <c r="CB104" s="280">
        <v>0</v>
      </c>
      <c r="CC104" s="280">
        <v>0</v>
      </c>
      <c r="CD104" s="280">
        <v>0</v>
      </c>
      <c r="CE104" s="280">
        <v>0</v>
      </c>
      <c r="CF104" s="280">
        <v>0</v>
      </c>
      <c r="CG104" s="280">
        <v>0</v>
      </c>
      <c r="CH104" s="280">
        <v>0</v>
      </c>
      <c r="CI104" s="280">
        <v>0</v>
      </c>
      <c r="CJ104" s="280">
        <v>0</v>
      </c>
      <c r="CK104" s="280">
        <v>0</v>
      </c>
      <c r="CL104" s="280">
        <v>0</v>
      </c>
      <c r="CM104" s="280">
        <v>0</v>
      </c>
      <c r="CN104" s="280">
        <v>0</v>
      </c>
      <c r="CO104" s="280">
        <v>0</v>
      </c>
      <c r="CP104" s="280">
        <v>0</v>
      </c>
      <c r="CQ104" s="280">
        <v>0</v>
      </c>
      <c r="CR104" s="280">
        <v>0</v>
      </c>
      <c r="CS104" s="280">
        <v>0</v>
      </c>
      <c r="CT104" s="280">
        <v>0</v>
      </c>
      <c r="CU104" s="280">
        <v>0</v>
      </c>
      <c r="CV104" s="280">
        <v>0</v>
      </c>
      <c r="CW104" s="280">
        <v>0</v>
      </c>
      <c r="CX104" s="280">
        <v>0</v>
      </c>
      <c r="CY104" s="280">
        <v>0</v>
      </c>
      <c r="CZ104" s="280">
        <v>0</v>
      </c>
      <c r="DA104" s="280">
        <v>0</v>
      </c>
      <c r="DB104" s="280">
        <v>0</v>
      </c>
      <c r="DC104" s="280">
        <v>0</v>
      </c>
      <c r="DE104" s="71">
        <f>COUNTBLANK(H104:DC104)</f>
        <v>0</v>
      </c>
      <c r="DF104" s="71">
        <f t="shared" si="40"/>
        <v>0</v>
      </c>
      <c r="DG104" s="261">
        <f t="shared" si="48"/>
        <v>0</v>
      </c>
    </row>
    <row r="105" spans="1:111" ht="15" customHeight="1">
      <c r="A105" s="210">
        <v>93</v>
      </c>
      <c r="B105" s="262" t="str">
        <f>$B$100&amp;"5."</f>
        <v>H.5.</v>
      </c>
      <c r="C105" s="274" t="s">
        <v>227</v>
      </c>
      <c r="D105" s="263"/>
      <c r="E105" s="316" t="s">
        <v>255</v>
      </c>
      <c r="F105" s="292">
        <f>H105+NPV(FD,I105:INDEX(I105:DC105,PAL))</f>
        <v>0</v>
      </c>
      <c r="G105" s="279">
        <f>SUMIF($H$5:$DC$5,"&lt;="&amp;PAL,$H105:$DC105)</f>
        <v>0</v>
      </c>
      <c r="H105" s="280">
        <v>0</v>
      </c>
      <c r="I105" s="280">
        <v>0</v>
      </c>
      <c r="J105" s="280">
        <v>0</v>
      </c>
      <c r="K105" s="280">
        <v>0</v>
      </c>
      <c r="L105" s="280">
        <v>0</v>
      </c>
      <c r="M105" s="280">
        <v>0</v>
      </c>
      <c r="N105" s="280">
        <v>0</v>
      </c>
      <c r="O105" s="280">
        <v>0</v>
      </c>
      <c r="P105" s="280">
        <v>0</v>
      </c>
      <c r="Q105" s="280">
        <v>0</v>
      </c>
      <c r="R105" s="280">
        <v>0</v>
      </c>
      <c r="S105" s="280">
        <v>0</v>
      </c>
      <c r="T105" s="280">
        <v>0</v>
      </c>
      <c r="U105" s="280">
        <v>0</v>
      </c>
      <c r="V105" s="280">
        <v>0</v>
      </c>
      <c r="W105" s="280">
        <v>0</v>
      </c>
      <c r="X105" s="280">
        <v>0</v>
      </c>
      <c r="Y105" s="280">
        <v>0</v>
      </c>
      <c r="Z105" s="280">
        <v>0</v>
      </c>
      <c r="AA105" s="280">
        <v>0</v>
      </c>
      <c r="AB105" s="280">
        <v>0</v>
      </c>
      <c r="AC105" s="280">
        <v>0</v>
      </c>
      <c r="AD105" s="280">
        <v>0</v>
      </c>
      <c r="AE105" s="280">
        <v>0</v>
      </c>
      <c r="AF105" s="280">
        <v>0</v>
      </c>
      <c r="AG105" s="280">
        <v>0</v>
      </c>
      <c r="AH105" s="280">
        <v>0</v>
      </c>
      <c r="AI105" s="280">
        <v>0</v>
      </c>
      <c r="AJ105" s="280">
        <v>0</v>
      </c>
      <c r="AK105" s="280">
        <v>0</v>
      </c>
      <c r="AL105" s="280">
        <v>0</v>
      </c>
      <c r="AM105" s="280">
        <v>0</v>
      </c>
      <c r="AN105" s="280">
        <v>0</v>
      </c>
      <c r="AO105" s="280">
        <v>0</v>
      </c>
      <c r="AP105" s="280">
        <v>0</v>
      </c>
      <c r="AQ105" s="280">
        <v>0</v>
      </c>
      <c r="AR105" s="280">
        <v>0</v>
      </c>
      <c r="AS105" s="280">
        <v>0</v>
      </c>
      <c r="AT105" s="280">
        <v>0</v>
      </c>
      <c r="AU105" s="280">
        <v>0</v>
      </c>
      <c r="AV105" s="280">
        <v>0</v>
      </c>
      <c r="AW105" s="280">
        <v>0</v>
      </c>
      <c r="AX105" s="280">
        <v>0</v>
      </c>
      <c r="AY105" s="280">
        <v>0</v>
      </c>
      <c r="AZ105" s="280">
        <v>0</v>
      </c>
      <c r="BA105" s="280">
        <v>0</v>
      </c>
      <c r="BB105" s="280">
        <v>0</v>
      </c>
      <c r="BC105" s="280">
        <v>0</v>
      </c>
      <c r="BD105" s="280">
        <v>0</v>
      </c>
      <c r="BE105" s="280">
        <v>0</v>
      </c>
      <c r="BF105" s="280">
        <v>0</v>
      </c>
      <c r="BG105" s="280">
        <v>0</v>
      </c>
      <c r="BH105" s="280">
        <v>0</v>
      </c>
      <c r="BI105" s="280">
        <v>0</v>
      </c>
      <c r="BJ105" s="280">
        <v>0</v>
      </c>
      <c r="BK105" s="280">
        <v>0</v>
      </c>
      <c r="BL105" s="280">
        <v>0</v>
      </c>
      <c r="BM105" s="280">
        <v>0</v>
      </c>
      <c r="BN105" s="280">
        <v>0</v>
      </c>
      <c r="BO105" s="280">
        <v>0</v>
      </c>
      <c r="BP105" s="280">
        <v>0</v>
      </c>
      <c r="BQ105" s="280">
        <v>0</v>
      </c>
      <c r="BR105" s="280">
        <v>0</v>
      </c>
      <c r="BS105" s="280">
        <v>0</v>
      </c>
      <c r="BT105" s="280">
        <v>0</v>
      </c>
      <c r="BU105" s="280">
        <v>0</v>
      </c>
      <c r="BV105" s="280">
        <v>0</v>
      </c>
      <c r="BW105" s="280">
        <v>0</v>
      </c>
      <c r="BX105" s="280">
        <v>0</v>
      </c>
      <c r="BY105" s="280">
        <v>0</v>
      </c>
      <c r="BZ105" s="280">
        <v>0</v>
      </c>
      <c r="CA105" s="280">
        <v>0</v>
      </c>
      <c r="CB105" s="280">
        <v>0</v>
      </c>
      <c r="CC105" s="280">
        <v>0</v>
      </c>
      <c r="CD105" s="280">
        <v>0</v>
      </c>
      <c r="CE105" s="280">
        <v>0</v>
      </c>
      <c r="CF105" s="280">
        <v>0</v>
      </c>
      <c r="CG105" s="280">
        <v>0</v>
      </c>
      <c r="CH105" s="280">
        <v>0</v>
      </c>
      <c r="CI105" s="280">
        <v>0</v>
      </c>
      <c r="CJ105" s="280">
        <v>0</v>
      </c>
      <c r="CK105" s="280">
        <v>0</v>
      </c>
      <c r="CL105" s="280">
        <v>0</v>
      </c>
      <c r="CM105" s="280">
        <v>0</v>
      </c>
      <c r="CN105" s="280">
        <v>0</v>
      </c>
      <c r="CO105" s="280">
        <v>0</v>
      </c>
      <c r="CP105" s="280">
        <v>0</v>
      </c>
      <c r="CQ105" s="280">
        <v>0</v>
      </c>
      <c r="CR105" s="280">
        <v>0</v>
      </c>
      <c r="CS105" s="280">
        <v>0</v>
      </c>
      <c r="CT105" s="280">
        <v>0</v>
      </c>
      <c r="CU105" s="280">
        <v>0</v>
      </c>
      <c r="CV105" s="280">
        <v>0</v>
      </c>
      <c r="CW105" s="280">
        <v>0</v>
      </c>
      <c r="CX105" s="280">
        <v>0</v>
      </c>
      <c r="CY105" s="280">
        <v>0</v>
      </c>
      <c r="CZ105" s="280">
        <v>0</v>
      </c>
      <c r="DA105" s="280">
        <v>0</v>
      </c>
      <c r="DB105" s="280">
        <v>0</v>
      </c>
      <c r="DC105" s="280">
        <v>0</v>
      </c>
      <c r="DE105" s="71">
        <f>COUNTBLANK(H105:DC105)</f>
        <v>0</v>
      </c>
      <c r="DF105" s="71">
        <f t="shared" si="40"/>
        <v>0</v>
      </c>
      <c r="DG105" s="261">
        <f t="shared" si="48"/>
        <v>0</v>
      </c>
    </row>
    <row r="106" spans="1:111" ht="15" customHeight="1">
      <c r="A106" s="210">
        <v>94</v>
      </c>
      <c r="B106" s="262" t="str">
        <f>$B$100&amp;"6."</f>
        <v>H.6.</v>
      </c>
      <c r="C106" s="274" t="s">
        <v>222</v>
      </c>
      <c r="D106" s="125">
        <f>IF(E106="Be PVM",DI106,E106)</f>
        <v>0</v>
      </c>
      <c r="E106" s="316"/>
      <c r="F106" s="292">
        <f>H106+NPV(FD,I106:INDEX(I106:DC106,PAL))</f>
        <v>0</v>
      </c>
      <c r="G106" s="279">
        <f>SUMIF($H$5:$DC$5,"&lt;="&amp;PAL,$H106:$DC106)</f>
        <v>0</v>
      </c>
      <c r="H106" s="280">
        <v>0</v>
      </c>
      <c r="I106" s="280">
        <v>0</v>
      </c>
      <c r="J106" s="280">
        <v>0</v>
      </c>
      <c r="K106" s="280">
        <v>0</v>
      </c>
      <c r="L106" s="280">
        <v>0</v>
      </c>
      <c r="M106" s="280">
        <v>0</v>
      </c>
      <c r="N106" s="280">
        <v>0</v>
      </c>
      <c r="O106" s="280">
        <v>0</v>
      </c>
      <c r="P106" s="280">
        <v>0</v>
      </c>
      <c r="Q106" s="280">
        <v>0</v>
      </c>
      <c r="R106" s="280">
        <v>0</v>
      </c>
      <c r="S106" s="280">
        <v>0</v>
      </c>
      <c r="T106" s="280">
        <v>0</v>
      </c>
      <c r="U106" s="280">
        <v>0</v>
      </c>
      <c r="V106" s="280">
        <v>0</v>
      </c>
      <c r="W106" s="280">
        <v>0</v>
      </c>
      <c r="X106" s="280">
        <v>0</v>
      </c>
      <c r="Y106" s="280">
        <v>0</v>
      </c>
      <c r="Z106" s="280">
        <v>0</v>
      </c>
      <c r="AA106" s="280">
        <v>0</v>
      </c>
      <c r="AB106" s="280">
        <v>0</v>
      </c>
      <c r="AC106" s="280">
        <v>0</v>
      </c>
      <c r="AD106" s="280">
        <v>0</v>
      </c>
      <c r="AE106" s="280">
        <v>0</v>
      </c>
      <c r="AF106" s="280">
        <v>0</v>
      </c>
      <c r="AG106" s="280">
        <v>0</v>
      </c>
      <c r="AH106" s="280">
        <v>0</v>
      </c>
      <c r="AI106" s="280">
        <v>0</v>
      </c>
      <c r="AJ106" s="280">
        <v>0</v>
      </c>
      <c r="AK106" s="280">
        <v>0</v>
      </c>
      <c r="AL106" s="280">
        <v>0</v>
      </c>
      <c r="AM106" s="280">
        <v>0</v>
      </c>
      <c r="AN106" s="280">
        <v>0</v>
      </c>
      <c r="AO106" s="280">
        <v>0</v>
      </c>
      <c r="AP106" s="280">
        <v>0</v>
      </c>
      <c r="AQ106" s="280">
        <v>0</v>
      </c>
      <c r="AR106" s="280">
        <v>0</v>
      </c>
      <c r="AS106" s="280">
        <v>0</v>
      </c>
      <c r="AT106" s="280">
        <v>0</v>
      </c>
      <c r="AU106" s="280">
        <v>0</v>
      </c>
      <c r="AV106" s="280">
        <v>0</v>
      </c>
      <c r="AW106" s="280">
        <v>0</v>
      </c>
      <c r="AX106" s="280">
        <v>0</v>
      </c>
      <c r="AY106" s="280">
        <v>0</v>
      </c>
      <c r="AZ106" s="280">
        <v>0</v>
      </c>
      <c r="BA106" s="280">
        <v>0</v>
      </c>
      <c r="BB106" s="280">
        <v>0</v>
      </c>
      <c r="BC106" s="280">
        <v>0</v>
      </c>
      <c r="BD106" s="280">
        <v>0</v>
      </c>
      <c r="BE106" s="280">
        <v>0</v>
      </c>
      <c r="BF106" s="280">
        <v>0</v>
      </c>
      <c r="BG106" s="280">
        <v>0</v>
      </c>
      <c r="BH106" s="280">
        <v>0</v>
      </c>
      <c r="BI106" s="280">
        <v>0</v>
      </c>
      <c r="BJ106" s="280">
        <v>0</v>
      </c>
      <c r="BK106" s="280">
        <v>0</v>
      </c>
      <c r="BL106" s="280">
        <v>0</v>
      </c>
      <c r="BM106" s="280">
        <v>0</v>
      </c>
      <c r="BN106" s="280">
        <v>0</v>
      </c>
      <c r="BO106" s="280">
        <v>0</v>
      </c>
      <c r="BP106" s="280">
        <v>0</v>
      </c>
      <c r="BQ106" s="280">
        <v>0</v>
      </c>
      <c r="BR106" s="280">
        <v>0</v>
      </c>
      <c r="BS106" s="280">
        <v>0</v>
      </c>
      <c r="BT106" s="280">
        <v>0</v>
      </c>
      <c r="BU106" s="280">
        <v>0</v>
      </c>
      <c r="BV106" s="280">
        <v>0</v>
      </c>
      <c r="BW106" s="280">
        <v>0</v>
      </c>
      <c r="BX106" s="280">
        <v>0</v>
      </c>
      <c r="BY106" s="280">
        <v>0</v>
      </c>
      <c r="BZ106" s="280">
        <v>0</v>
      </c>
      <c r="CA106" s="280">
        <v>0</v>
      </c>
      <c r="CB106" s="280">
        <v>0</v>
      </c>
      <c r="CC106" s="280">
        <v>0</v>
      </c>
      <c r="CD106" s="280">
        <v>0</v>
      </c>
      <c r="CE106" s="280">
        <v>0</v>
      </c>
      <c r="CF106" s="280">
        <v>0</v>
      </c>
      <c r="CG106" s="280">
        <v>0</v>
      </c>
      <c r="CH106" s="280">
        <v>0</v>
      </c>
      <c r="CI106" s="280">
        <v>0</v>
      </c>
      <c r="CJ106" s="280">
        <v>0</v>
      </c>
      <c r="CK106" s="280">
        <v>0</v>
      </c>
      <c r="CL106" s="280">
        <v>0</v>
      </c>
      <c r="CM106" s="280">
        <v>0</v>
      </c>
      <c r="CN106" s="280">
        <v>0</v>
      </c>
      <c r="CO106" s="280">
        <v>0</v>
      </c>
      <c r="CP106" s="280">
        <v>0</v>
      </c>
      <c r="CQ106" s="280">
        <v>0</v>
      </c>
      <c r="CR106" s="280">
        <v>0</v>
      </c>
      <c r="CS106" s="280">
        <v>0</v>
      </c>
      <c r="CT106" s="280">
        <v>0</v>
      </c>
      <c r="CU106" s="280">
        <v>0</v>
      </c>
      <c r="CV106" s="280">
        <v>0</v>
      </c>
      <c r="CW106" s="280">
        <v>0</v>
      </c>
      <c r="CX106" s="280">
        <v>0</v>
      </c>
      <c r="CY106" s="280">
        <v>0</v>
      </c>
      <c r="CZ106" s="280">
        <v>0</v>
      </c>
      <c r="DA106" s="280">
        <v>0</v>
      </c>
      <c r="DB106" s="280">
        <v>0</v>
      </c>
      <c r="DC106" s="280">
        <v>0</v>
      </c>
      <c r="DE106" s="71">
        <f t="shared" si="47"/>
        <v>0</v>
      </c>
      <c r="DF106" s="71">
        <f t="shared" si="40"/>
        <v>0</v>
      </c>
      <c r="DG106" s="261">
        <f t="shared" si="48"/>
        <v>0</v>
      </c>
    </row>
    <row r="107" spans="1:111" ht="15" customHeight="1">
      <c r="A107" s="210">
        <v>95</v>
      </c>
      <c r="B107" s="262" t="str">
        <f>$B$100&amp;"7."</f>
        <v>H.7.</v>
      </c>
      <c r="C107" s="274" t="s">
        <v>224</v>
      </c>
      <c r="D107" s="125">
        <f>IF(E107="Be PVM",DI107,E107)</f>
        <v>0</v>
      </c>
      <c r="E107" s="316"/>
      <c r="F107" s="292">
        <f>H107+NPV(FD,I107:INDEX(I107:DC107,PAL))</f>
        <v>0</v>
      </c>
      <c r="G107" s="279">
        <f>SUMIF($H$5:$DC$5,"&lt;="&amp;PAL,$H107:$DC107)</f>
        <v>0</v>
      </c>
      <c r="H107" s="280">
        <v>0</v>
      </c>
      <c r="I107" s="280">
        <v>0</v>
      </c>
      <c r="J107" s="280">
        <v>0</v>
      </c>
      <c r="K107" s="280">
        <v>0</v>
      </c>
      <c r="L107" s="280">
        <v>0</v>
      </c>
      <c r="M107" s="280">
        <v>0</v>
      </c>
      <c r="N107" s="280">
        <v>0</v>
      </c>
      <c r="O107" s="280">
        <v>0</v>
      </c>
      <c r="P107" s="280">
        <v>0</v>
      </c>
      <c r="Q107" s="280">
        <v>0</v>
      </c>
      <c r="R107" s="280">
        <v>0</v>
      </c>
      <c r="S107" s="280">
        <v>0</v>
      </c>
      <c r="T107" s="280">
        <v>0</v>
      </c>
      <c r="U107" s="280">
        <v>0</v>
      </c>
      <c r="V107" s="280">
        <v>0</v>
      </c>
      <c r="W107" s="280">
        <v>0</v>
      </c>
      <c r="X107" s="280">
        <v>0</v>
      </c>
      <c r="Y107" s="280">
        <v>0</v>
      </c>
      <c r="Z107" s="280">
        <v>0</v>
      </c>
      <c r="AA107" s="280">
        <v>0</v>
      </c>
      <c r="AB107" s="280">
        <v>0</v>
      </c>
      <c r="AC107" s="280">
        <v>0</v>
      </c>
      <c r="AD107" s="280">
        <v>0</v>
      </c>
      <c r="AE107" s="280">
        <v>0</v>
      </c>
      <c r="AF107" s="280">
        <v>0</v>
      </c>
      <c r="AG107" s="280">
        <v>0</v>
      </c>
      <c r="AH107" s="280">
        <v>0</v>
      </c>
      <c r="AI107" s="280">
        <v>0</v>
      </c>
      <c r="AJ107" s="280">
        <v>0</v>
      </c>
      <c r="AK107" s="280">
        <v>0</v>
      </c>
      <c r="AL107" s="280">
        <v>0</v>
      </c>
      <c r="AM107" s="280">
        <v>0</v>
      </c>
      <c r="AN107" s="280">
        <v>0</v>
      </c>
      <c r="AO107" s="280">
        <v>0</v>
      </c>
      <c r="AP107" s="280">
        <v>0</v>
      </c>
      <c r="AQ107" s="280">
        <v>0</v>
      </c>
      <c r="AR107" s="280">
        <v>0</v>
      </c>
      <c r="AS107" s="280">
        <v>0</v>
      </c>
      <c r="AT107" s="280">
        <v>0</v>
      </c>
      <c r="AU107" s="280">
        <v>0</v>
      </c>
      <c r="AV107" s="280">
        <v>0</v>
      </c>
      <c r="AW107" s="280">
        <v>0</v>
      </c>
      <c r="AX107" s="280">
        <v>0</v>
      </c>
      <c r="AY107" s="280">
        <v>0</v>
      </c>
      <c r="AZ107" s="280">
        <v>0</v>
      </c>
      <c r="BA107" s="280">
        <v>0</v>
      </c>
      <c r="BB107" s="280">
        <v>0</v>
      </c>
      <c r="BC107" s="280">
        <v>0</v>
      </c>
      <c r="BD107" s="280">
        <v>0</v>
      </c>
      <c r="BE107" s="280">
        <v>0</v>
      </c>
      <c r="BF107" s="280">
        <v>0</v>
      </c>
      <c r="BG107" s="280">
        <v>0</v>
      </c>
      <c r="BH107" s="280">
        <v>0</v>
      </c>
      <c r="BI107" s="280">
        <v>0</v>
      </c>
      <c r="BJ107" s="280">
        <v>0</v>
      </c>
      <c r="BK107" s="280">
        <v>0</v>
      </c>
      <c r="BL107" s="280">
        <v>0</v>
      </c>
      <c r="BM107" s="280">
        <v>0</v>
      </c>
      <c r="BN107" s="280">
        <v>0</v>
      </c>
      <c r="BO107" s="280">
        <v>0</v>
      </c>
      <c r="BP107" s="280">
        <v>0</v>
      </c>
      <c r="BQ107" s="280">
        <v>0</v>
      </c>
      <c r="BR107" s="280">
        <v>0</v>
      </c>
      <c r="BS107" s="280">
        <v>0</v>
      </c>
      <c r="BT107" s="280">
        <v>0</v>
      </c>
      <c r="BU107" s="280">
        <v>0</v>
      </c>
      <c r="BV107" s="280">
        <v>0</v>
      </c>
      <c r="BW107" s="280">
        <v>0</v>
      </c>
      <c r="BX107" s="280">
        <v>0</v>
      </c>
      <c r="BY107" s="280">
        <v>0</v>
      </c>
      <c r="BZ107" s="280">
        <v>0</v>
      </c>
      <c r="CA107" s="280">
        <v>0</v>
      </c>
      <c r="CB107" s="280">
        <v>0</v>
      </c>
      <c r="CC107" s="280">
        <v>0</v>
      </c>
      <c r="CD107" s="280">
        <v>0</v>
      </c>
      <c r="CE107" s="280">
        <v>0</v>
      </c>
      <c r="CF107" s="280">
        <v>0</v>
      </c>
      <c r="CG107" s="280">
        <v>0</v>
      </c>
      <c r="CH107" s="280">
        <v>0</v>
      </c>
      <c r="CI107" s="280">
        <v>0</v>
      </c>
      <c r="CJ107" s="280">
        <v>0</v>
      </c>
      <c r="CK107" s="280">
        <v>0</v>
      </c>
      <c r="CL107" s="280">
        <v>0</v>
      </c>
      <c r="CM107" s="280">
        <v>0</v>
      </c>
      <c r="CN107" s="280">
        <v>0</v>
      </c>
      <c r="CO107" s="280">
        <v>0</v>
      </c>
      <c r="CP107" s="280">
        <v>0</v>
      </c>
      <c r="CQ107" s="280">
        <v>0</v>
      </c>
      <c r="CR107" s="280">
        <v>0</v>
      </c>
      <c r="CS107" s="280">
        <v>0</v>
      </c>
      <c r="CT107" s="280">
        <v>0</v>
      </c>
      <c r="CU107" s="280">
        <v>0</v>
      </c>
      <c r="CV107" s="280">
        <v>0</v>
      </c>
      <c r="CW107" s="280">
        <v>0</v>
      </c>
      <c r="CX107" s="280">
        <v>0</v>
      </c>
      <c r="CY107" s="280">
        <v>0</v>
      </c>
      <c r="CZ107" s="280">
        <v>0</v>
      </c>
      <c r="DA107" s="280">
        <v>0</v>
      </c>
      <c r="DB107" s="280">
        <v>0</v>
      </c>
      <c r="DC107" s="280">
        <v>0</v>
      </c>
      <c r="DE107" s="71">
        <f t="shared" si="47"/>
        <v>0</v>
      </c>
      <c r="DF107" s="71">
        <f t="shared" si="40"/>
        <v>0</v>
      </c>
      <c r="DG107" s="261">
        <f t="shared" si="48"/>
        <v>0</v>
      </c>
    </row>
    <row r="108" spans="1:111" ht="15" customHeight="1">
      <c r="A108" s="210">
        <v>96</v>
      </c>
      <c r="B108" s="262" t="str">
        <f>$B$100&amp;"8."</f>
        <v>H.8.</v>
      </c>
      <c r="C108" s="274" t="s">
        <v>228</v>
      </c>
      <c r="D108" s="125">
        <f t="shared" ref="D108:D110" si="51">IF(E108="Be PVM",DI108,E108)</f>
        <v>0</v>
      </c>
      <c r="E108" s="316"/>
      <c r="F108" s="292">
        <f>H108+NPV(FD,I108:INDEX(I108:DC108,PAL))</f>
        <v>0</v>
      </c>
      <c r="G108" s="279">
        <f>SUMIF($H$5:$DC$5,"&lt;="&amp;PAL,$H108:$DC108)</f>
        <v>0</v>
      </c>
      <c r="H108" s="280">
        <v>0</v>
      </c>
      <c r="I108" s="280">
        <v>0</v>
      </c>
      <c r="J108" s="280">
        <v>0</v>
      </c>
      <c r="K108" s="280">
        <v>0</v>
      </c>
      <c r="L108" s="280">
        <v>0</v>
      </c>
      <c r="M108" s="280">
        <v>0</v>
      </c>
      <c r="N108" s="280">
        <v>0</v>
      </c>
      <c r="O108" s="280">
        <v>0</v>
      </c>
      <c r="P108" s="280">
        <v>0</v>
      </c>
      <c r="Q108" s="280">
        <v>0</v>
      </c>
      <c r="R108" s="280">
        <v>0</v>
      </c>
      <c r="S108" s="280">
        <v>0</v>
      </c>
      <c r="T108" s="280">
        <v>0</v>
      </c>
      <c r="U108" s="280">
        <v>0</v>
      </c>
      <c r="V108" s="280">
        <v>0</v>
      </c>
      <c r="W108" s="280">
        <v>0</v>
      </c>
      <c r="X108" s="280">
        <v>0</v>
      </c>
      <c r="Y108" s="280">
        <v>0</v>
      </c>
      <c r="Z108" s="280">
        <v>0</v>
      </c>
      <c r="AA108" s="280">
        <v>0</v>
      </c>
      <c r="AB108" s="280">
        <v>0</v>
      </c>
      <c r="AC108" s="280">
        <v>0</v>
      </c>
      <c r="AD108" s="280">
        <v>0</v>
      </c>
      <c r="AE108" s="280">
        <v>0</v>
      </c>
      <c r="AF108" s="280">
        <v>0</v>
      </c>
      <c r="AG108" s="280">
        <v>0</v>
      </c>
      <c r="AH108" s="280">
        <v>0</v>
      </c>
      <c r="AI108" s="280">
        <v>0</v>
      </c>
      <c r="AJ108" s="280">
        <v>0</v>
      </c>
      <c r="AK108" s="280">
        <v>0</v>
      </c>
      <c r="AL108" s="280">
        <v>0</v>
      </c>
      <c r="AM108" s="280">
        <v>0</v>
      </c>
      <c r="AN108" s="280">
        <v>0</v>
      </c>
      <c r="AO108" s="280">
        <v>0</v>
      </c>
      <c r="AP108" s="280">
        <v>0</v>
      </c>
      <c r="AQ108" s="280">
        <v>0</v>
      </c>
      <c r="AR108" s="280">
        <v>0</v>
      </c>
      <c r="AS108" s="280">
        <v>0</v>
      </c>
      <c r="AT108" s="280">
        <v>0</v>
      </c>
      <c r="AU108" s="280">
        <v>0</v>
      </c>
      <c r="AV108" s="280">
        <v>0</v>
      </c>
      <c r="AW108" s="280">
        <v>0</v>
      </c>
      <c r="AX108" s="280">
        <v>0</v>
      </c>
      <c r="AY108" s="280">
        <v>0</v>
      </c>
      <c r="AZ108" s="280">
        <v>0</v>
      </c>
      <c r="BA108" s="280">
        <v>0</v>
      </c>
      <c r="BB108" s="280">
        <v>0</v>
      </c>
      <c r="BC108" s="280">
        <v>0</v>
      </c>
      <c r="BD108" s="280">
        <v>0</v>
      </c>
      <c r="BE108" s="280">
        <v>0</v>
      </c>
      <c r="BF108" s="280">
        <v>0</v>
      </c>
      <c r="BG108" s="280">
        <v>0</v>
      </c>
      <c r="BH108" s="280">
        <v>0</v>
      </c>
      <c r="BI108" s="280">
        <v>0</v>
      </c>
      <c r="BJ108" s="280">
        <v>0</v>
      </c>
      <c r="BK108" s="280">
        <v>0</v>
      </c>
      <c r="BL108" s="280">
        <v>0</v>
      </c>
      <c r="BM108" s="280">
        <v>0</v>
      </c>
      <c r="BN108" s="280">
        <v>0</v>
      </c>
      <c r="BO108" s="280">
        <v>0</v>
      </c>
      <c r="BP108" s="280">
        <v>0</v>
      </c>
      <c r="BQ108" s="280">
        <v>0</v>
      </c>
      <c r="BR108" s="280">
        <v>0</v>
      </c>
      <c r="BS108" s="280">
        <v>0</v>
      </c>
      <c r="BT108" s="280">
        <v>0</v>
      </c>
      <c r="BU108" s="280">
        <v>0</v>
      </c>
      <c r="BV108" s="280">
        <v>0</v>
      </c>
      <c r="BW108" s="280">
        <v>0</v>
      </c>
      <c r="BX108" s="280">
        <v>0</v>
      </c>
      <c r="BY108" s="280">
        <v>0</v>
      </c>
      <c r="BZ108" s="280">
        <v>0</v>
      </c>
      <c r="CA108" s="280">
        <v>0</v>
      </c>
      <c r="CB108" s="280">
        <v>0</v>
      </c>
      <c r="CC108" s="280">
        <v>0</v>
      </c>
      <c r="CD108" s="280">
        <v>0</v>
      </c>
      <c r="CE108" s="280">
        <v>0</v>
      </c>
      <c r="CF108" s="280">
        <v>0</v>
      </c>
      <c r="CG108" s="280">
        <v>0</v>
      </c>
      <c r="CH108" s="280">
        <v>0</v>
      </c>
      <c r="CI108" s="280">
        <v>0</v>
      </c>
      <c r="CJ108" s="280">
        <v>0</v>
      </c>
      <c r="CK108" s="280">
        <v>0</v>
      </c>
      <c r="CL108" s="280">
        <v>0</v>
      </c>
      <c r="CM108" s="280">
        <v>0</v>
      </c>
      <c r="CN108" s="280">
        <v>0</v>
      </c>
      <c r="CO108" s="280">
        <v>0</v>
      </c>
      <c r="CP108" s="280">
        <v>0</v>
      </c>
      <c r="CQ108" s="280">
        <v>0</v>
      </c>
      <c r="CR108" s="280">
        <v>0</v>
      </c>
      <c r="CS108" s="280">
        <v>0</v>
      </c>
      <c r="CT108" s="280">
        <v>0</v>
      </c>
      <c r="CU108" s="280">
        <v>0</v>
      </c>
      <c r="CV108" s="280">
        <v>0</v>
      </c>
      <c r="CW108" s="280">
        <v>0</v>
      </c>
      <c r="CX108" s="280">
        <v>0</v>
      </c>
      <c r="CY108" s="280">
        <v>0</v>
      </c>
      <c r="CZ108" s="280">
        <v>0</v>
      </c>
      <c r="DA108" s="280">
        <v>0</v>
      </c>
      <c r="DB108" s="280">
        <v>0</v>
      </c>
      <c r="DC108" s="280">
        <v>0</v>
      </c>
      <c r="DE108" s="71">
        <f t="shared" si="47"/>
        <v>0</v>
      </c>
      <c r="DF108" s="71">
        <f t="shared" si="40"/>
        <v>0</v>
      </c>
      <c r="DG108" s="261">
        <f t="shared" si="48"/>
        <v>0</v>
      </c>
    </row>
    <row r="109" spans="1:111" ht="15" customHeight="1">
      <c r="A109" s="210">
        <v>97</v>
      </c>
      <c r="B109" s="262" t="str">
        <f>$B$100&amp;"9."</f>
        <v>H.9.</v>
      </c>
      <c r="C109" s="274" t="s">
        <v>226</v>
      </c>
      <c r="D109" s="125">
        <f t="shared" si="51"/>
        <v>0</v>
      </c>
      <c r="E109" s="316"/>
      <c r="F109" s="292">
        <f>H109+NPV(FD,I109:INDEX(I109:DC109,PAL))</f>
        <v>0</v>
      </c>
      <c r="G109" s="279">
        <f>SUMIF($H$5:$DC$5,"&lt;="&amp;PAL,$H109:$DC109)</f>
        <v>0</v>
      </c>
      <c r="H109" s="280">
        <v>0</v>
      </c>
      <c r="I109" s="280">
        <v>0</v>
      </c>
      <c r="J109" s="280">
        <v>0</v>
      </c>
      <c r="K109" s="280">
        <v>0</v>
      </c>
      <c r="L109" s="280">
        <v>0</v>
      </c>
      <c r="M109" s="280">
        <v>0</v>
      </c>
      <c r="N109" s="280">
        <v>0</v>
      </c>
      <c r="O109" s="280">
        <v>0</v>
      </c>
      <c r="P109" s="280">
        <v>0</v>
      </c>
      <c r="Q109" s="280">
        <v>0</v>
      </c>
      <c r="R109" s="280">
        <v>0</v>
      </c>
      <c r="S109" s="280">
        <v>0</v>
      </c>
      <c r="T109" s="280">
        <v>0</v>
      </c>
      <c r="U109" s="280">
        <v>0</v>
      </c>
      <c r="V109" s="280">
        <v>0</v>
      </c>
      <c r="W109" s="280">
        <v>0</v>
      </c>
      <c r="X109" s="280">
        <v>0</v>
      </c>
      <c r="Y109" s="280">
        <v>0</v>
      </c>
      <c r="Z109" s="280">
        <v>0</v>
      </c>
      <c r="AA109" s="280">
        <v>0</v>
      </c>
      <c r="AB109" s="280">
        <v>0</v>
      </c>
      <c r="AC109" s="280">
        <v>0</v>
      </c>
      <c r="AD109" s="280">
        <v>0</v>
      </c>
      <c r="AE109" s="280">
        <v>0</v>
      </c>
      <c r="AF109" s="280">
        <v>0</v>
      </c>
      <c r="AG109" s="280">
        <v>0</v>
      </c>
      <c r="AH109" s="280">
        <v>0</v>
      </c>
      <c r="AI109" s="280">
        <v>0</v>
      </c>
      <c r="AJ109" s="280">
        <v>0</v>
      </c>
      <c r="AK109" s="280">
        <v>0</v>
      </c>
      <c r="AL109" s="280">
        <v>0</v>
      </c>
      <c r="AM109" s="280">
        <v>0</v>
      </c>
      <c r="AN109" s="280">
        <v>0</v>
      </c>
      <c r="AO109" s="280">
        <v>0</v>
      </c>
      <c r="AP109" s="280">
        <v>0</v>
      </c>
      <c r="AQ109" s="280">
        <v>0</v>
      </c>
      <c r="AR109" s="280">
        <v>0</v>
      </c>
      <c r="AS109" s="280">
        <v>0</v>
      </c>
      <c r="AT109" s="280">
        <v>0</v>
      </c>
      <c r="AU109" s="280">
        <v>0</v>
      </c>
      <c r="AV109" s="280">
        <v>0</v>
      </c>
      <c r="AW109" s="280">
        <v>0</v>
      </c>
      <c r="AX109" s="280">
        <v>0</v>
      </c>
      <c r="AY109" s="280">
        <v>0</v>
      </c>
      <c r="AZ109" s="280">
        <v>0</v>
      </c>
      <c r="BA109" s="280">
        <v>0</v>
      </c>
      <c r="BB109" s="280">
        <v>0</v>
      </c>
      <c r="BC109" s="280">
        <v>0</v>
      </c>
      <c r="BD109" s="280">
        <v>0</v>
      </c>
      <c r="BE109" s="280">
        <v>0</v>
      </c>
      <c r="BF109" s="280">
        <v>0</v>
      </c>
      <c r="BG109" s="280">
        <v>0</v>
      </c>
      <c r="BH109" s="280">
        <v>0</v>
      </c>
      <c r="BI109" s="280">
        <v>0</v>
      </c>
      <c r="BJ109" s="280">
        <v>0</v>
      </c>
      <c r="BK109" s="280">
        <v>0</v>
      </c>
      <c r="BL109" s="280">
        <v>0</v>
      </c>
      <c r="BM109" s="280">
        <v>0</v>
      </c>
      <c r="BN109" s="280">
        <v>0</v>
      </c>
      <c r="BO109" s="280">
        <v>0</v>
      </c>
      <c r="BP109" s="280">
        <v>0</v>
      </c>
      <c r="BQ109" s="280">
        <v>0</v>
      </c>
      <c r="BR109" s="280">
        <v>0</v>
      </c>
      <c r="BS109" s="280">
        <v>0</v>
      </c>
      <c r="BT109" s="280">
        <v>0</v>
      </c>
      <c r="BU109" s="280">
        <v>0</v>
      </c>
      <c r="BV109" s="280">
        <v>0</v>
      </c>
      <c r="BW109" s="280">
        <v>0</v>
      </c>
      <c r="BX109" s="280">
        <v>0</v>
      </c>
      <c r="BY109" s="280">
        <v>0</v>
      </c>
      <c r="BZ109" s="280">
        <v>0</v>
      </c>
      <c r="CA109" s="280">
        <v>0</v>
      </c>
      <c r="CB109" s="280">
        <v>0</v>
      </c>
      <c r="CC109" s="280">
        <v>0</v>
      </c>
      <c r="CD109" s="280">
        <v>0</v>
      </c>
      <c r="CE109" s="280">
        <v>0</v>
      </c>
      <c r="CF109" s="280">
        <v>0</v>
      </c>
      <c r="CG109" s="280">
        <v>0</v>
      </c>
      <c r="CH109" s="280">
        <v>0</v>
      </c>
      <c r="CI109" s="280">
        <v>0</v>
      </c>
      <c r="CJ109" s="280">
        <v>0</v>
      </c>
      <c r="CK109" s="280">
        <v>0</v>
      </c>
      <c r="CL109" s="280">
        <v>0</v>
      </c>
      <c r="CM109" s="280">
        <v>0</v>
      </c>
      <c r="CN109" s="280">
        <v>0</v>
      </c>
      <c r="CO109" s="280">
        <v>0</v>
      </c>
      <c r="CP109" s="280">
        <v>0</v>
      </c>
      <c r="CQ109" s="280">
        <v>0</v>
      </c>
      <c r="CR109" s="280">
        <v>0</v>
      </c>
      <c r="CS109" s="280">
        <v>0</v>
      </c>
      <c r="CT109" s="280">
        <v>0</v>
      </c>
      <c r="CU109" s="280">
        <v>0</v>
      </c>
      <c r="CV109" s="280">
        <v>0</v>
      </c>
      <c r="CW109" s="280">
        <v>0</v>
      </c>
      <c r="CX109" s="280">
        <v>0</v>
      </c>
      <c r="CY109" s="280">
        <v>0</v>
      </c>
      <c r="CZ109" s="280">
        <v>0</v>
      </c>
      <c r="DA109" s="280">
        <v>0</v>
      </c>
      <c r="DB109" s="280">
        <v>0</v>
      </c>
      <c r="DC109" s="280">
        <v>0</v>
      </c>
      <c r="DE109" s="71">
        <f t="shared" si="47"/>
        <v>0</v>
      </c>
      <c r="DF109" s="71">
        <f t="shared" si="40"/>
        <v>0</v>
      </c>
      <c r="DG109" s="261">
        <f t="shared" si="48"/>
        <v>0</v>
      </c>
    </row>
    <row r="110" spans="1:111" ht="15" customHeight="1">
      <c r="A110" s="210">
        <v>98</v>
      </c>
      <c r="B110" s="262" t="str">
        <f>$B$100&amp;"10."</f>
        <v>H.10.</v>
      </c>
      <c r="C110" s="274" t="s">
        <v>230</v>
      </c>
      <c r="D110" s="125">
        <f t="shared" si="51"/>
        <v>0</v>
      </c>
      <c r="E110" s="316"/>
      <c r="F110" s="292">
        <f>H110+NPV(FD,I110:INDEX(I110:DC110,PAL))</f>
        <v>0</v>
      </c>
      <c r="G110" s="279">
        <f>SUMIF($H$5:$DC$5,"&lt;="&amp;PAL,$H110:$DC110)</f>
        <v>0</v>
      </c>
      <c r="H110" s="280">
        <v>0</v>
      </c>
      <c r="I110" s="280">
        <v>0</v>
      </c>
      <c r="J110" s="280">
        <v>0</v>
      </c>
      <c r="K110" s="280">
        <v>0</v>
      </c>
      <c r="L110" s="280">
        <v>0</v>
      </c>
      <c r="M110" s="280">
        <v>0</v>
      </c>
      <c r="N110" s="280">
        <v>0</v>
      </c>
      <c r="O110" s="280">
        <v>0</v>
      </c>
      <c r="P110" s="280">
        <v>0</v>
      </c>
      <c r="Q110" s="280">
        <v>0</v>
      </c>
      <c r="R110" s="280">
        <v>0</v>
      </c>
      <c r="S110" s="280">
        <v>0</v>
      </c>
      <c r="T110" s="280">
        <v>0</v>
      </c>
      <c r="U110" s="280">
        <v>0</v>
      </c>
      <c r="V110" s="280">
        <v>0</v>
      </c>
      <c r="W110" s="280">
        <v>0</v>
      </c>
      <c r="X110" s="280">
        <v>0</v>
      </c>
      <c r="Y110" s="280">
        <v>0</v>
      </c>
      <c r="Z110" s="280">
        <v>0</v>
      </c>
      <c r="AA110" s="280">
        <v>0</v>
      </c>
      <c r="AB110" s="280">
        <v>0</v>
      </c>
      <c r="AC110" s="280">
        <v>0</v>
      </c>
      <c r="AD110" s="280">
        <v>0</v>
      </c>
      <c r="AE110" s="280">
        <v>0</v>
      </c>
      <c r="AF110" s="280">
        <v>0</v>
      </c>
      <c r="AG110" s="280">
        <v>0</v>
      </c>
      <c r="AH110" s="280">
        <v>0</v>
      </c>
      <c r="AI110" s="280">
        <v>0</v>
      </c>
      <c r="AJ110" s="280">
        <v>0</v>
      </c>
      <c r="AK110" s="280">
        <v>0</v>
      </c>
      <c r="AL110" s="280">
        <v>0</v>
      </c>
      <c r="AM110" s="280">
        <v>0</v>
      </c>
      <c r="AN110" s="280">
        <v>0</v>
      </c>
      <c r="AO110" s="280">
        <v>0</v>
      </c>
      <c r="AP110" s="280">
        <v>0</v>
      </c>
      <c r="AQ110" s="280">
        <v>0</v>
      </c>
      <c r="AR110" s="280">
        <v>0</v>
      </c>
      <c r="AS110" s="280">
        <v>0</v>
      </c>
      <c r="AT110" s="280">
        <v>0</v>
      </c>
      <c r="AU110" s="280">
        <v>0</v>
      </c>
      <c r="AV110" s="280">
        <v>0</v>
      </c>
      <c r="AW110" s="280">
        <v>0</v>
      </c>
      <c r="AX110" s="280">
        <v>0</v>
      </c>
      <c r="AY110" s="280">
        <v>0</v>
      </c>
      <c r="AZ110" s="280">
        <v>0</v>
      </c>
      <c r="BA110" s="280">
        <v>0</v>
      </c>
      <c r="BB110" s="280">
        <v>0</v>
      </c>
      <c r="BC110" s="280">
        <v>0</v>
      </c>
      <c r="BD110" s="280">
        <v>0</v>
      </c>
      <c r="BE110" s="280">
        <v>0</v>
      </c>
      <c r="BF110" s="280">
        <v>0</v>
      </c>
      <c r="BG110" s="280">
        <v>0</v>
      </c>
      <c r="BH110" s="280">
        <v>0</v>
      </c>
      <c r="BI110" s="280">
        <v>0</v>
      </c>
      <c r="BJ110" s="280">
        <v>0</v>
      </c>
      <c r="BK110" s="280">
        <v>0</v>
      </c>
      <c r="BL110" s="280">
        <v>0</v>
      </c>
      <c r="BM110" s="280">
        <v>0</v>
      </c>
      <c r="BN110" s="280">
        <v>0</v>
      </c>
      <c r="BO110" s="280">
        <v>0</v>
      </c>
      <c r="BP110" s="280">
        <v>0</v>
      </c>
      <c r="BQ110" s="280">
        <v>0</v>
      </c>
      <c r="BR110" s="280">
        <v>0</v>
      </c>
      <c r="BS110" s="280">
        <v>0</v>
      </c>
      <c r="BT110" s="280">
        <v>0</v>
      </c>
      <c r="BU110" s="280">
        <v>0</v>
      </c>
      <c r="BV110" s="280">
        <v>0</v>
      </c>
      <c r="BW110" s="280">
        <v>0</v>
      </c>
      <c r="BX110" s="280">
        <v>0</v>
      </c>
      <c r="BY110" s="280">
        <v>0</v>
      </c>
      <c r="BZ110" s="280">
        <v>0</v>
      </c>
      <c r="CA110" s="280">
        <v>0</v>
      </c>
      <c r="CB110" s="280">
        <v>0</v>
      </c>
      <c r="CC110" s="280">
        <v>0</v>
      </c>
      <c r="CD110" s="280">
        <v>0</v>
      </c>
      <c r="CE110" s="280">
        <v>0</v>
      </c>
      <c r="CF110" s="280">
        <v>0</v>
      </c>
      <c r="CG110" s="280">
        <v>0</v>
      </c>
      <c r="CH110" s="280">
        <v>0</v>
      </c>
      <c r="CI110" s="280">
        <v>0</v>
      </c>
      <c r="CJ110" s="280">
        <v>0</v>
      </c>
      <c r="CK110" s="280">
        <v>0</v>
      </c>
      <c r="CL110" s="280">
        <v>0</v>
      </c>
      <c r="CM110" s="280">
        <v>0</v>
      </c>
      <c r="CN110" s="280">
        <v>0</v>
      </c>
      <c r="CO110" s="280">
        <v>0</v>
      </c>
      <c r="CP110" s="280">
        <v>0</v>
      </c>
      <c r="CQ110" s="280">
        <v>0</v>
      </c>
      <c r="CR110" s="280">
        <v>0</v>
      </c>
      <c r="CS110" s="280">
        <v>0</v>
      </c>
      <c r="CT110" s="280">
        <v>0</v>
      </c>
      <c r="CU110" s="280">
        <v>0</v>
      </c>
      <c r="CV110" s="280">
        <v>0</v>
      </c>
      <c r="CW110" s="280">
        <v>0</v>
      </c>
      <c r="CX110" s="280">
        <v>0</v>
      </c>
      <c r="CY110" s="280">
        <v>0</v>
      </c>
      <c r="CZ110" s="280">
        <v>0</v>
      </c>
      <c r="DA110" s="280">
        <v>0</v>
      </c>
      <c r="DB110" s="280">
        <v>0</v>
      </c>
      <c r="DC110" s="280">
        <v>0</v>
      </c>
      <c r="DE110" s="71">
        <f t="shared" si="47"/>
        <v>0</v>
      </c>
      <c r="DF110" s="71">
        <f t="shared" si="40"/>
        <v>0</v>
      </c>
      <c r="DG110" s="261">
        <f t="shared" si="48"/>
        <v>0</v>
      </c>
    </row>
    <row r="111" spans="1:111" ht="14.4">
      <c r="A111" s="210">
        <v>99</v>
      </c>
      <c r="B111" s="262" t="s">
        <v>149</v>
      </c>
      <c r="C111" s="268" t="s">
        <v>258</v>
      </c>
      <c r="D111" s="8"/>
      <c r="E111" s="331"/>
      <c r="F111" s="292">
        <f>H111+NPV(FD,I111:INDEX(I111:DC111,PAL))</f>
        <v>0</v>
      </c>
      <c r="G111" s="279">
        <f>SUMIF($H$5:$DC$5,"&lt;="&amp;PAL,$H111:$DC111)</f>
        <v>0</v>
      </c>
      <c r="H111" s="280">
        <v>0</v>
      </c>
      <c r="I111" s="280">
        <v>0</v>
      </c>
      <c r="J111" s="280">
        <v>0</v>
      </c>
      <c r="K111" s="280">
        <v>0</v>
      </c>
      <c r="L111" s="280">
        <v>0</v>
      </c>
      <c r="M111" s="280">
        <v>0</v>
      </c>
      <c r="N111" s="280">
        <v>0</v>
      </c>
      <c r="O111" s="280">
        <v>0</v>
      </c>
      <c r="P111" s="280">
        <v>0</v>
      </c>
      <c r="Q111" s="280">
        <v>0</v>
      </c>
      <c r="R111" s="280">
        <v>0</v>
      </c>
      <c r="S111" s="280">
        <v>0</v>
      </c>
      <c r="T111" s="280">
        <v>0</v>
      </c>
      <c r="U111" s="280">
        <v>0</v>
      </c>
      <c r="V111" s="280">
        <v>0</v>
      </c>
      <c r="W111" s="280">
        <v>0</v>
      </c>
      <c r="X111" s="280">
        <v>0</v>
      </c>
      <c r="Y111" s="280">
        <v>0</v>
      </c>
      <c r="Z111" s="280">
        <v>0</v>
      </c>
      <c r="AA111" s="280">
        <v>0</v>
      </c>
      <c r="AB111" s="280">
        <v>0</v>
      </c>
      <c r="AC111" s="280">
        <v>0</v>
      </c>
      <c r="AD111" s="280">
        <v>0</v>
      </c>
      <c r="AE111" s="280">
        <v>0</v>
      </c>
      <c r="AF111" s="280">
        <v>0</v>
      </c>
      <c r="AG111" s="280">
        <v>0</v>
      </c>
      <c r="AH111" s="280">
        <v>0</v>
      </c>
      <c r="AI111" s="280">
        <v>0</v>
      </c>
      <c r="AJ111" s="280">
        <v>0</v>
      </c>
      <c r="AK111" s="280">
        <v>0</v>
      </c>
      <c r="AL111" s="280">
        <v>0</v>
      </c>
      <c r="AM111" s="280">
        <v>0</v>
      </c>
      <c r="AN111" s="280">
        <v>0</v>
      </c>
      <c r="AO111" s="280">
        <v>0</v>
      </c>
      <c r="AP111" s="280">
        <v>0</v>
      </c>
      <c r="AQ111" s="280">
        <v>0</v>
      </c>
      <c r="AR111" s="280">
        <v>0</v>
      </c>
      <c r="AS111" s="280">
        <v>0</v>
      </c>
      <c r="AT111" s="280">
        <v>0</v>
      </c>
      <c r="AU111" s="280">
        <v>0</v>
      </c>
      <c r="AV111" s="280">
        <v>0</v>
      </c>
      <c r="AW111" s="280">
        <v>0</v>
      </c>
      <c r="AX111" s="280">
        <v>0</v>
      </c>
      <c r="AY111" s="280">
        <v>0</v>
      </c>
      <c r="AZ111" s="280">
        <v>0</v>
      </c>
      <c r="BA111" s="280">
        <v>0</v>
      </c>
      <c r="BB111" s="280">
        <v>0</v>
      </c>
      <c r="BC111" s="280">
        <v>0</v>
      </c>
      <c r="BD111" s="280">
        <v>0</v>
      </c>
      <c r="BE111" s="280">
        <v>0</v>
      </c>
      <c r="BF111" s="280">
        <v>0</v>
      </c>
      <c r="BG111" s="280">
        <v>0</v>
      </c>
      <c r="BH111" s="280">
        <v>0</v>
      </c>
      <c r="BI111" s="280">
        <v>0</v>
      </c>
      <c r="BJ111" s="280">
        <v>0</v>
      </c>
      <c r="BK111" s="280">
        <v>0</v>
      </c>
      <c r="BL111" s="280">
        <v>0</v>
      </c>
      <c r="BM111" s="280">
        <v>0</v>
      </c>
      <c r="BN111" s="280">
        <v>0</v>
      </c>
      <c r="BO111" s="280">
        <v>0</v>
      </c>
      <c r="BP111" s="280">
        <v>0</v>
      </c>
      <c r="BQ111" s="280">
        <v>0</v>
      </c>
      <c r="BR111" s="280">
        <v>0</v>
      </c>
      <c r="BS111" s="280">
        <v>0</v>
      </c>
      <c r="BT111" s="280">
        <v>0</v>
      </c>
      <c r="BU111" s="280">
        <v>0</v>
      </c>
      <c r="BV111" s="280">
        <v>0</v>
      </c>
      <c r="BW111" s="280">
        <v>0</v>
      </c>
      <c r="BX111" s="280">
        <v>0</v>
      </c>
      <c r="BY111" s="280">
        <v>0</v>
      </c>
      <c r="BZ111" s="280">
        <v>0</v>
      </c>
      <c r="CA111" s="280">
        <v>0</v>
      </c>
      <c r="CB111" s="280">
        <v>0</v>
      </c>
      <c r="CC111" s="280">
        <v>0</v>
      </c>
      <c r="CD111" s="280">
        <v>0</v>
      </c>
      <c r="CE111" s="280">
        <v>0</v>
      </c>
      <c r="CF111" s="280">
        <v>0</v>
      </c>
      <c r="CG111" s="280">
        <v>0</v>
      </c>
      <c r="CH111" s="280">
        <v>0</v>
      </c>
      <c r="CI111" s="280">
        <v>0</v>
      </c>
      <c r="CJ111" s="280">
        <v>0</v>
      </c>
      <c r="CK111" s="280">
        <v>0</v>
      </c>
      <c r="CL111" s="280">
        <v>0</v>
      </c>
      <c r="CM111" s="280">
        <v>0</v>
      </c>
      <c r="CN111" s="280">
        <v>0</v>
      </c>
      <c r="CO111" s="280">
        <v>0</v>
      </c>
      <c r="CP111" s="280">
        <v>0</v>
      </c>
      <c r="CQ111" s="280">
        <v>0</v>
      </c>
      <c r="CR111" s="280">
        <v>0</v>
      </c>
      <c r="CS111" s="280">
        <v>0</v>
      </c>
      <c r="CT111" s="280">
        <v>0</v>
      </c>
      <c r="CU111" s="280">
        <v>0</v>
      </c>
      <c r="CV111" s="280">
        <v>0</v>
      </c>
      <c r="CW111" s="280">
        <v>0</v>
      </c>
      <c r="CX111" s="280">
        <v>0</v>
      </c>
      <c r="CY111" s="280">
        <v>0</v>
      </c>
      <c r="CZ111" s="280">
        <v>0</v>
      </c>
      <c r="DA111" s="280">
        <v>0</v>
      </c>
      <c r="DB111" s="280">
        <v>0</v>
      </c>
      <c r="DC111" s="280">
        <v>0</v>
      </c>
      <c r="DE111" s="71">
        <f>COUNTBLANK(H111:DC111)</f>
        <v>0</v>
      </c>
      <c r="DF111" s="71">
        <f t="shared" si="40"/>
        <v>0</v>
      </c>
    </row>
    <row r="112" spans="1:111" ht="27.75" customHeight="1">
      <c r="A112" s="210">
        <v>102</v>
      </c>
      <c r="B112" s="263" t="s">
        <v>150</v>
      </c>
      <c r="C112" s="266" t="s">
        <v>163</v>
      </c>
      <c r="D112" s="266"/>
      <c r="E112" s="329"/>
      <c r="F112" s="17">
        <f>F113+F114-F115</f>
        <v>0</v>
      </c>
      <c r="G112" s="279">
        <f>SUMIF($H$5:$DC$5,"&lt;="&amp;PAL,$H112:$DC112)</f>
        <v>0</v>
      </c>
      <c r="H112" s="17">
        <f>H113+H114-H115</f>
        <v>0</v>
      </c>
      <c r="I112" s="17">
        <f t="shared" ref="I112:BR112" si="52">I113+I114-I115</f>
        <v>0</v>
      </c>
      <c r="J112" s="17">
        <f t="shared" si="52"/>
        <v>0</v>
      </c>
      <c r="K112" s="17">
        <f t="shared" si="52"/>
        <v>0</v>
      </c>
      <c r="L112" s="17">
        <f t="shared" si="52"/>
        <v>0</v>
      </c>
      <c r="M112" s="17">
        <f t="shared" si="52"/>
        <v>0</v>
      </c>
      <c r="N112" s="17">
        <f t="shared" si="52"/>
        <v>0</v>
      </c>
      <c r="O112" s="17">
        <f t="shared" si="52"/>
        <v>0</v>
      </c>
      <c r="P112" s="17">
        <f t="shared" si="52"/>
        <v>0</v>
      </c>
      <c r="Q112" s="17">
        <f t="shared" si="52"/>
        <v>0</v>
      </c>
      <c r="R112" s="17">
        <f t="shared" si="52"/>
        <v>0</v>
      </c>
      <c r="S112" s="17">
        <f t="shared" si="52"/>
        <v>0</v>
      </c>
      <c r="T112" s="17">
        <f t="shared" si="52"/>
        <v>0</v>
      </c>
      <c r="U112" s="17">
        <f t="shared" si="52"/>
        <v>0</v>
      </c>
      <c r="V112" s="17">
        <f t="shared" si="52"/>
        <v>0</v>
      </c>
      <c r="W112" s="17">
        <f t="shared" si="52"/>
        <v>0</v>
      </c>
      <c r="X112" s="17">
        <f t="shared" si="52"/>
        <v>0</v>
      </c>
      <c r="Y112" s="17">
        <f t="shared" si="52"/>
        <v>0</v>
      </c>
      <c r="Z112" s="17">
        <f t="shared" si="52"/>
        <v>0</v>
      </c>
      <c r="AA112" s="17">
        <f t="shared" si="52"/>
        <v>0</v>
      </c>
      <c r="AB112" s="17">
        <f t="shared" si="52"/>
        <v>0</v>
      </c>
      <c r="AC112" s="17">
        <f t="shared" si="52"/>
        <v>0</v>
      </c>
      <c r="AD112" s="17">
        <f t="shared" si="52"/>
        <v>0</v>
      </c>
      <c r="AE112" s="17">
        <f t="shared" si="52"/>
        <v>0</v>
      </c>
      <c r="AF112" s="17">
        <f t="shared" si="52"/>
        <v>0</v>
      </c>
      <c r="AG112" s="17">
        <f t="shared" si="52"/>
        <v>0</v>
      </c>
      <c r="AH112" s="17">
        <f t="shared" si="52"/>
        <v>0</v>
      </c>
      <c r="AI112" s="17">
        <f t="shared" si="52"/>
        <v>0</v>
      </c>
      <c r="AJ112" s="17">
        <f t="shared" si="52"/>
        <v>0</v>
      </c>
      <c r="AK112" s="17">
        <f t="shared" si="52"/>
        <v>0</v>
      </c>
      <c r="AL112" s="17">
        <f t="shared" si="52"/>
        <v>0</v>
      </c>
      <c r="AM112" s="17">
        <f t="shared" si="52"/>
        <v>0</v>
      </c>
      <c r="AN112" s="17">
        <f t="shared" si="52"/>
        <v>0</v>
      </c>
      <c r="AO112" s="17">
        <f t="shared" si="52"/>
        <v>0</v>
      </c>
      <c r="AP112" s="17">
        <f t="shared" si="52"/>
        <v>0</v>
      </c>
      <c r="AQ112" s="17">
        <f t="shared" si="52"/>
        <v>0</v>
      </c>
      <c r="AR112" s="17">
        <f t="shared" si="52"/>
        <v>0</v>
      </c>
      <c r="AS112" s="17">
        <f t="shared" si="52"/>
        <v>0</v>
      </c>
      <c r="AT112" s="17">
        <f t="shared" si="52"/>
        <v>0</v>
      </c>
      <c r="AU112" s="17">
        <f t="shared" si="52"/>
        <v>0</v>
      </c>
      <c r="AV112" s="17">
        <f t="shared" si="52"/>
        <v>0</v>
      </c>
      <c r="AW112" s="17">
        <f t="shared" si="52"/>
        <v>0</v>
      </c>
      <c r="AX112" s="17">
        <f t="shared" si="52"/>
        <v>0</v>
      </c>
      <c r="AY112" s="17">
        <f t="shared" si="52"/>
        <v>0</v>
      </c>
      <c r="AZ112" s="17">
        <f t="shared" si="52"/>
        <v>0</v>
      </c>
      <c r="BA112" s="17">
        <f t="shared" si="52"/>
        <v>0</v>
      </c>
      <c r="BB112" s="17">
        <f t="shared" si="52"/>
        <v>0</v>
      </c>
      <c r="BC112" s="17">
        <f t="shared" si="52"/>
        <v>0</v>
      </c>
      <c r="BD112" s="17">
        <f t="shared" si="52"/>
        <v>0</v>
      </c>
      <c r="BE112" s="17">
        <f t="shared" si="52"/>
        <v>0</v>
      </c>
      <c r="BF112" s="17">
        <f t="shared" si="52"/>
        <v>0</v>
      </c>
      <c r="BG112" s="17">
        <f t="shared" si="52"/>
        <v>0</v>
      </c>
      <c r="BH112" s="17">
        <f t="shared" si="52"/>
        <v>0</v>
      </c>
      <c r="BI112" s="17">
        <f t="shared" si="52"/>
        <v>0</v>
      </c>
      <c r="BJ112" s="17">
        <f t="shared" si="52"/>
        <v>0</v>
      </c>
      <c r="BK112" s="17">
        <f t="shared" si="52"/>
        <v>0</v>
      </c>
      <c r="BL112" s="17">
        <f t="shared" si="52"/>
        <v>0</v>
      </c>
      <c r="BM112" s="17">
        <f t="shared" si="52"/>
        <v>0</v>
      </c>
      <c r="BN112" s="17">
        <f t="shared" si="52"/>
        <v>0</v>
      </c>
      <c r="BO112" s="17">
        <f t="shared" si="52"/>
        <v>0</v>
      </c>
      <c r="BP112" s="17">
        <f t="shared" si="52"/>
        <v>0</v>
      </c>
      <c r="BQ112" s="17">
        <f t="shared" si="52"/>
        <v>0</v>
      </c>
      <c r="BR112" s="17">
        <f t="shared" si="52"/>
        <v>0</v>
      </c>
      <c r="BS112" s="17">
        <f t="shared" ref="BS112:DC112" si="53">BS113+BS114-BS115</f>
        <v>0</v>
      </c>
      <c r="BT112" s="17">
        <f t="shared" si="53"/>
        <v>0</v>
      </c>
      <c r="BU112" s="17">
        <f t="shared" si="53"/>
        <v>0</v>
      </c>
      <c r="BV112" s="17">
        <f t="shared" si="53"/>
        <v>0</v>
      </c>
      <c r="BW112" s="17">
        <f t="shared" si="53"/>
        <v>0</v>
      </c>
      <c r="BX112" s="17">
        <f t="shared" si="53"/>
        <v>0</v>
      </c>
      <c r="BY112" s="17">
        <f t="shared" si="53"/>
        <v>0</v>
      </c>
      <c r="BZ112" s="17">
        <f t="shared" si="53"/>
        <v>0</v>
      </c>
      <c r="CA112" s="17">
        <f t="shared" si="53"/>
        <v>0</v>
      </c>
      <c r="CB112" s="17">
        <f t="shared" si="53"/>
        <v>0</v>
      </c>
      <c r="CC112" s="17">
        <f t="shared" si="53"/>
        <v>0</v>
      </c>
      <c r="CD112" s="17">
        <f t="shared" si="53"/>
        <v>0</v>
      </c>
      <c r="CE112" s="17">
        <f t="shared" si="53"/>
        <v>0</v>
      </c>
      <c r="CF112" s="17">
        <f t="shared" si="53"/>
        <v>0</v>
      </c>
      <c r="CG112" s="17">
        <f t="shared" si="53"/>
        <v>0</v>
      </c>
      <c r="CH112" s="17">
        <f t="shared" si="53"/>
        <v>0</v>
      </c>
      <c r="CI112" s="17">
        <f t="shared" si="53"/>
        <v>0</v>
      </c>
      <c r="CJ112" s="17">
        <f t="shared" si="53"/>
        <v>0</v>
      </c>
      <c r="CK112" s="17">
        <f t="shared" si="53"/>
        <v>0</v>
      </c>
      <c r="CL112" s="17">
        <f t="shared" si="53"/>
        <v>0</v>
      </c>
      <c r="CM112" s="17">
        <f t="shared" si="53"/>
        <v>0</v>
      </c>
      <c r="CN112" s="17">
        <f t="shared" si="53"/>
        <v>0</v>
      </c>
      <c r="CO112" s="17">
        <f t="shared" si="53"/>
        <v>0</v>
      </c>
      <c r="CP112" s="17">
        <f t="shared" si="53"/>
        <v>0</v>
      </c>
      <c r="CQ112" s="17">
        <f t="shared" si="53"/>
        <v>0</v>
      </c>
      <c r="CR112" s="17">
        <f t="shared" si="53"/>
        <v>0</v>
      </c>
      <c r="CS112" s="17">
        <f t="shared" si="53"/>
        <v>0</v>
      </c>
      <c r="CT112" s="17">
        <f t="shared" si="53"/>
        <v>0</v>
      </c>
      <c r="CU112" s="17">
        <f t="shared" si="53"/>
        <v>0</v>
      </c>
      <c r="CV112" s="17">
        <f t="shared" si="53"/>
        <v>0</v>
      </c>
      <c r="CW112" s="17">
        <f t="shared" si="53"/>
        <v>0</v>
      </c>
      <c r="CX112" s="17">
        <f t="shared" si="53"/>
        <v>0</v>
      </c>
      <c r="CY112" s="17">
        <f t="shared" si="53"/>
        <v>0</v>
      </c>
      <c r="CZ112" s="17">
        <f t="shared" si="53"/>
        <v>0</v>
      </c>
      <c r="DA112" s="17">
        <f t="shared" si="53"/>
        <v>0</v>
      </c>
      <c r="DB112" s="17">
        <f t="shared" si="53"/>
        <v>0</v>
      </c>
      <c r="DC112" s="17">
        <f t="shared" si="53"/>
        <v>0</v>
      </c>
      <c r="DF112" s="71">
        <f t="shared" si="40"/>
        <v>0</v>
      </c>
    </row>
    <row r="113" spans="1:110" ht="15" customHeight="1">
      <c r="A113" s="210">
        <v>103</v>
      </c>
      <c r="B113" s="263" t="s">
        <v>151</v>
      </c>
      <c r="C113" s="271" t="s">
        <v>203</v>
      </c>
      <c r="D113" s="263"/>
      <c r="E113" s="328"/>
      <c r="F113" s="292">
        <f>H113+NPV(FD,I113:INDEX(I113:DC113,PAL))</f>
        <v>0</v>
      </c>
      <c r="G113" s="279">
        <f>SUMIF($H$5:$DC$5,"&lt;="&amp;PAL,$H113:$DC113)</f>
        <v>0</v>
      </c>
      <c r="H113" s="10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si="54"/>
        <v>0</v>
      </c>
      <c r="J113" s="101">
        <f t="shared" si="54"/>
        <v>0</v>
      </c>
      <c r="K113" s="101">
        <f t="shared" si="54"/>
        <v>0</v>
      </c>
      <c r="L113" s="101">
        <f t="shared" si="54"/>
        <v>0</v>
      </c>
      <c r="M113" s="101">
        <f t="shared" si="54"/>
        <v>0</v>
      </c>
      <c r="N113" s="101">
        <f t="shared" si="54"/>
        <v>0</v>
      </c>
      <c r="O113" s="101">
        <f t="shared" si="54"/>
        <v>0</v>
      </c>
      <c r="P113" s="101">
        <f t="shared" si="54"/>
        <v>0</v>
      </c>
      <c r="Q113" s="101">
        <f t="shared" si="54"/>
        <v>0</v>
      </c>
      <c r="R113" s="101">
        <f t="shared" si="54"/>
        <v>0</v>
      </c>
      <c r="S113" s="101">
        <f t="shared" si="54"/>
        <v>0</v>
      </c>
      <c r="T113" s="101">
        <f t="shared" si="54"/>
        <v>0</v>
      </c>
      <c r="U113" s="101">
        <f t="shared" si="54"/>
        <v>0</v>
      </c>
      <c r="V113" s="101">
        <f t="shared" si="54"/>
        <v>0</v>
      </c>
      <c r="W113" s="101">
        <f t="shared" si="54"/>
        <v>0</v>
      </c>
      <c r="X113" s="101">
        <f t="shared" si="54"/>
        <v>0</v>
      </c>
      <c r="Y113" s="101">
        <f t="shared" si="54"/>
        <v>0</v>
      </c>
      <c r="Z113" s="101">
        <f t="shared" si="54"/>
        <v>0</v>
      </c>
      <c r="AA113" s="101">
        <f t="shared" si="54"/>
        <v>0</v>
      </c>
      <c r="AB113" s="101">
        <f t="shared" si="54"/>
        <v>0</v>
      </c>
      <c r="AC113" s="101">
        <f t="shared" si="54"/>
        <v>0</v>
      </c>
      <c r="AD113" s="101">
        <f t="shared" si="54"/>
        <v>0</v>
      </c>
      <c r="AE113" s="101">
        <f t="shared" si="54"/>
        <v>0</v>
      </c>
      <c r="AF113" s="101">
        <f t="shared" si="54"/>
        <v>0</v>
      </c>
      <c r="AG113" s="101">
        <f t="shared" si="54"/>
        <v>0</v>
      </c>
      <c r="AH113" s="101">
        <f t="shared" si="54"/>
        <v>0</v>
      </c>
      <c r="AI113" s="101">
        <f t="shared" si="54"/>
        <v>0</v>
      </c>
      <c r="AJ113" s="101">
        <f t="shared" si="54"/>
        <v>0</v>
      </c>
      <c r="AK113" s="101">
        <f t="shared" si="54"/>
        <v>0</v>
      </c>
      <c r="AL113" s="101">
        <f t="shared" si="54"/>
        <v>0</v>
      </c>
      <c r="AM113" s="101">
        <f t="shared" si="54"/>
        <v>0</v>
      </c>
      <c r="AN113" s="10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01">
        <f t="shared" si="55"/>
        <v>0</v>
      </c>
      <c r="AP113" s="101">
        <f t="shared" si="55"/>
        <v>0</v>
      </c>
      <c r="AQ113" s="101">
        <f t="shared" si="55"/>
        <v>0</v>
      </c>
      <c r="AR113" s="101">
        <f t="shared" si="55"/>
        <v>0</v>
      </c>
      <c r="AS113" s="101">
        <f t="shared" si="55"/>
        <v>0</v>
      </c>
      <c r="AT113" s="101">
        <f t="shared" si="55"/>
        <v>0</v>
      </c>
      <c r="AU113" s="101">
        <f t="shared" si="55"/>
        <v>0</v>
      </c>
      <c r="AV113" s="101">
        <f t="shared" si="55"/>
        <v>0</v>
      </c>
      <c r="AW113" s="101">
        <f t="shared" si="55"/>
        <v>0</v>
      </c>
      <c r="AX113" s="101">
        <f t="shared" si="55"/>
        <v>0</v>
      </c>
      <c r="AY113" s="101">
        <f t="shared" si="55"/>
        <v>0</v>
      </c>
      <c r="AZ113" s="101">
        <f t="shared" si="55"/>
        <v>0</v>
      </c>
      <c r="BA113" s="101">
        <f t="shared" si="55"/>
        <v>0</v>
      </c>
      <c r="BB113" s="101">
        <f t="shared" si="55"/>
        <v>0</v>
      </c>
      <c r="BC113" s="101">
        <f t="shared" si="55"/>
        <v>0</v>
      </c>
      <c r="BD113" s="101">
        <f t="shared" si="55"/>
        <v>0</v>
      </c>
      <c r="BE113" s="101">
        <f t="shared" si="55"/>
        <v>0</v>
      </c>
      <c r="BF113" s="101">
        <f t="shared" si="55"/>
        <v>0</v>
      </c>
      <c r="BG113" s="101">
        <f t="shared" si="55"/>
        <v>0</v>
      </c>
      <c r="BH113" s="101">
        <f t="shared" si="55"/>
        <v>0</v>
      </c>
      <c r="BI113" s="101">
        <f t="shared" si="55"/>
        <v>0</v>
      </c>
      <c r="BJ113" s="101">
        <f t="shared" si="55"/>
        <v>0</v>
      </c>
      <c r="BK113" s="101">
        <f t="shared" si="55"/>
        <v>0</v>
      </c>
      <c r="BL113" s="101">
        <f t="shared" si="55"/>
        <v>0</v>
      </c>
      <c r="BM113" s="101">
        <f t="shared" si="55"/>
        <v>0</v>
      </c>
      <c r="BN113" s="101">
        <f t="shared" si="55"/>
        <v>0</v>
      </c>
      <c r="BO113" s="101">
        <f t="shared" si="55"/>
        <v>0</v>
      </c>
      <c r="BP113" s="101">
        <f t="shared" si="55"/>
        <v>0</v>
      </c>
      <c r="BQ113" s="101">
        <f t="shared" si="55"/>
        <v>0</v>
      </c>
      <c r="BR113" s="101">
        <f t="shared" si="55"/>
        <v>0</v>
      </c>
      <c r="BS113" s="101">
        <f t="shared" si="55"/>
        <v>0</v>
      </c>
      <c r="BT113" s="10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01">
        <f t="shared" si="56"/>
        <v>0</v>
      </c>
      <c r="BV113" s="101">
        <f t="shared" si="56"/>
        <v>0</v>
      </c>
      <c r="BW113" s="101">
        <f t="shared" si="56"/>
        <v>0</v>
      </c>
      <c r="BX113" s="101">
        <f t="shared" si="56"/>
        <v>0</v>
      </c>
      <c r="BY113" s="101">
        <f t="shared" si="56"/>
        <v>0</v>
      </c>
      <c r="BZ113" s="101">
        <f t="shared" si="56"/>
        <v>0</v>
      </c>
      <c r="CA113" s="101">
        <f t="shared" si="56"/>
        <v>0</v>
      </c>
      <c r="CB113" s="101">
        <f t="shared" si="56"/>
        <v>0</v>
      </c>
      <c r="CC113" s="101">
        <f t="shared" si="56"/>
        <v>0</v>
      </c>
      <c r="CD113" s="101">
        <f t="shared" si="56"/>
        <v>0</v>
      </c>
      <c r="CE113" s="101">
        <f t="shared" si="56"/>
        <v>0</v>
      </c>
      <c r="CF113" s="101">
        <f t="shared" si="56"/>
        <v>0</v>
      </c>
      <c r="CG113" s="101">
        <f t="shared" si="56"/>
        <v>0</v>
      </c>
      <c r="CH113" s="101">
        <f t="shared" si="56"/>
        <v>0</v>
      </c>
      <c r="CI113" s="101">
        <f t="shared" si="56"/>
        <v>0</v>
      </c>
      <c r="CJ113" s="101">
        <f t="shared" si="56"/>
        <v>0</v>
      </c>
      <c r="CK113" s="101">
        <f t="shared" si="56"/>
        <v>0</v>
      </c>
      <c r="CL113" s="101">
        <f t="shared" si="56"/>
        <v>0</v>
      </c>
      <c r="CM113" s="101">
        <f t="shared" si="56"/>
        <v>0</v>
      </c>
      <c r="CN113" s="101">
        <f t="shared" si="56"/>
        <v>0</v>
      </c>
      <c r="CO113" s="101">
        <f t="shared" si="56"/>
        <v>0</v>
      </c>
      <c r="CP113" s="101">
        <f t="shared" si="56"/>
        <v>0</v>
      </c>
      <c r="CQ113" s="101">
        <f t="shared" si="56"/>
        <v>0</v>
      </c>
      <c r="CR113" s="101">
        <f t="shared" si="56"/>
        <v>0</v>
      </c>
      <c r="CS113" s="101">
        <f t="shared" si="56"/>
        <v>0</v>
      </c>
      <c r="CT113" s="101">
        <f t="shared" si="56"/>
        <v>0</v>
      </c>
      <c r="CU113" s="101">
        <f t="shared" si="56"/>
        <v>0</v>
      </c>
      <c r="CV113" s="101">
        <f t="shared" si="56"/>
        <v>0</v>
      </c>
      <c r="CW113" s="101">
        <f t="shared" si="56"/>
        <v>0</v>
      </c>
      <c r="CX113" s="101">
        <f t="shared" si="56"/>
        <v>0</v>
      </c>
      <c r="CY113" s="101">
        <f t="shared" si="56"/>
        <v>0</v>
      </c>
      <c r="CZ113" s="101">
        <f t="shared" si="56"/>
        <v>0</v>
      </c>
      <c r="DA113" s="101">
        <f t="shared" si="56"/>
        <v>0</v>
      </c>
      <c r="DB113" s="101">
        <f t="shared" si="56"/>
        <v>0</v>
      </c>
      <c r="DC113" s="101">
        <f t="shared" si="56"/>
        <v>0</v>
      </c>
      <c r="DF113" s="71">
        <f t="shared" si="40"/>
        <v>0</v>
      </c>
    </row>
    <row r="114" spans="1:110" ht="15" customHeight="1">
      <c r="A114" s="210">
        <v>104</v>
      </c>
      <c r="B114" s="263" t="s">
        <v>152</v>
      </c>
      <c r="C114" s="271" t="s">
        <v>204</v>
      </c>
      <c r="D114" s="263"/>
      <c r="E114" s="328"/>
      <c r="F114" s="292">
        <f>H114+NPV(FD,I114:INDEX(I114:DC114,PAL))</f>
        <v>0</v>
      </c>
      <c r="G114" s="279">
        <f>SUMIF($H$5:$DC$5,"&lt;="&amp;PAL,$H114:$DC114)</f>
        <v>0</v>
      </c>
      <c r="H114" s="101">
        <f t="shared" ref="H114:AM114" si="57">SUMPRODUCT($DG90:$DG99,H90:H99,1/($DG90:$DG99+100))</f>
        <v>0</v>
      </c>
      <c r="I114" s="101">
        <f t="shared" si="57"/>
        <v>0</v>
      </c>
      <c r="J114" s="101">
        <f t="shared" si="57"/>
        <v>0</v>
      </c>
      <c r="K114" s="101">
        <f t="shared" si="57"/>
        <v>0</v>
      </c>
      <c r="L114" s="101">
        <f t="shared" si="57"/>
        <v>0</v>
      </c>
      <c r="M114" s="101">
        <f t="shared" si="57"/>
        <v>0</v>
      </c>
      <c r="N114" s="101">
        <f t="shared" si="57"/>
        <v>0</v>
      </c>
      <c r="O114" s="101">
        <f t="shared" si="57"/>
        <v>0</v>
      </c>
      <c r="P114" s="101">
        <f t="shared" si="57"/>
        <v>0</v>
      </c>
      <c r="Q114" s="101">
        <f t="shared" si="57"/>
        <v>0</v>
      </c>
      <c r="R114" s="101">
        <f t="shared" si="57"/>
        <v>0</v>
      </c>
      <c r="S114" s="101">
        <f t="shared" si="57"/>
        <v>0</v>
      </c>
      <c r="T114" s="101">
        <f t="shared" si="57"/>
        <v>0</v>
      </c>
      <c r="U114" s="101">
        <f t="shared" si="57"/>
        <v>0</v>
      </c>
      <c r="V114" s="101">
        <f t="shared" si="57"/>
        <v>0</v>
      </c>
      <c r="W114" s="101">
        <f t="shared" si="57"/>
        <v>0</v>
      </c>
      <c r="X114" s="101">
        <f t="shared" si="57"/>
        <v>0</v>
      </c>
      <c r="Y114" s="101">
        <f t="shared" si="57"/>
        <v>0</v>
      </c>
      <c r="Z114" s="101">
        <f t="shared" si="57"/>
        <v>0</v>
      </c>
      <c r="AA114" s="101">
        <f t="shared" si="57"/>
        <v>0</v>
      </c>
      <c r="AB114" s="101">
        <f t="shared" si="57"/>
        <v>0</v>
      </c>
      <c r="AC114" s="101">
        <f t="shared" si="57"/>
        <v>0</v>
      </c>
      <c r="AD114" s="101">
        <f t="shared" si="57"/>
        <v>0</v>
      </c>
      <c r="AE114" s="101">
        <f t="shared" si="57"/>
        <v>0</v>
      </c>
      <c r="AF114" s="101">
        <f t="shared" si="57"/>
        <v>0</v>
      </c>
      <c r="AG114" s="101">
        <f t="shared" si="57"/>
        <v>0</v>
      </c>
      <c r="AH114" s="101">
        <f t="shared" si="57"/>
        <v>0</v>
      </c>
      <c r="AI114" s="101">
        <f t="shared" si="57"/>
        <v>0</v>
      </c>
      <c r="AJ114" s="101">
        <f t="shared" si="57"/>
        <v>0</v>
      </c>
      <c r="AK114" s="101">
        <f t="shared" si="57"/>
        <v>0</v>
      </c>
      <c r="AL114" s="101">
        <f t="shared" si="57"/>
        <v>0</v>
      </c>
      <c r="AM114" s="101">
        <f t="shared" si="57"/>
        <v>0</v>
      </c>
      <c r="AN114" s="101">
        <f t="shared" ref="AN114:BS114" si="58">SUMPRODUCT($DG90:$DG99,AN90:AN99,1/($DG90:$DG99+100))</f>
        <v>0</v>
      </c>
      <c r="AO114" s="101">
        <f t="shared" si="58"/>
        <v>0</v>
      </c>
      <c r="AP114" s="101">
        <f t="shared" si="58"/>
        <v>0</v>
      </c>
      <c r="AQ114" s="101">
        <f t="shared" si="58"/>
        <v>0</v>
      </c>
      <c r="AR114" s="101">
        <f t="shared" si="58"/>
        <v>0</v>
      </c>
      <c r="AS114" s="101">
        <f t="shared" si="58"/>
        <v>0</v>
      </c>
      <c r="AT114" s="101">
        <f t="shared" si="58"/>
        <v>0</v>
      </c>
      <c r="AU114" s="101">
        <f t="shared" si="58"/>
        <v>0</v>
      </c>
      <c r="AV114" s="101">
        <f t="shared" si="58"/>
        <v>0</v>
      </c>
      <c r="AW114" s="101">
        <f t="shared" si="58"/>
        <v>0</v>
      </c>
      <c r="AX114" s="101">
        <f t="shared" si="58"/>
        <v>0</v>
      </c>
      <c r="AY114" s="101">
        <f t="shared" si="58"/>
        <v>0</v>
      </c>
      <c r="AZ114" s="101">
        <f t="shared" si="58"/>
        <v>0</v>
      </c>
      <c r="BA114" s="101">
        <f t="shared" si="58"/>
        <v>0</v>
      </c>
      <c r="BB114" s="101">
        <f t="shared" si="58"/>
        <v>0</v>
      </c>
      <c r="BC114" s="101">
        <f t="shared" si="58"/>
        <v>0</v>
      </c>
      <c r="BD114" s="101">
        <f t="shared" si="58"/>
        <v>0</v>
      </c>
      <c r="BE114" s="101">
        <f t="shared" si="58"/>
        <v>0</v>
      </c>
      <c r="BF114" s="101">
        <f t="shared" si="58"/>
        <v>0</v>
      </c>
      <c r="BG114" s="101">
        <f t="shared" si="58"/>
        <v>0</v>
      </c>
      <c r="BH114" s="101">
        <f t="shared" si="58"/>
        <v>0</v>
      </c>
      <c r="BI114" s="101">
        <f t="shared" si="58"/>
        <v>0</v>
      </c>
      <c r="BJ114" s="101">
        <f t="shared" si="58"/>
        <v>0</v>
      </c>
      <c r="BK114" s="101">
        <f t="shared" si="58"/>
        <v>0</v>
      </c>
      <c r="BL114" s="101">
        <f t="shared" si="58"/>
        <v>0</v>
      </c>
      <c r="BM114" s="101">
        <f t="shared" si="58"/>
        <v>0</v>
      </c>
      <c r="BN114" s="101">
        <f t="shared" si="58"/>
        <v>0</v>
      </c>
      <c r="BO114" s="101">
        <f t="shared" si="58"/>
        <v>0</v>
      </c>
      <c r="BP114" s="101">
        <f t="shared" si="58"/>
        <v>0</v>
      </c>
      <c r="BQ114" s="101">
        <f t="shared" si="58"/>
        <v>0</v>
      </c>
      <c r="BR114" s="101">
        <f t="shared" si="58"/>
        <v>0</v>
      </c>
      <c r="BS114" s="101">
        <f t="shared" si="58"/>
        <v>0</v>
      </c>
      <c r="BT114" s="101">
        <f t="shared" ref="BT114:DC114" si="59">SUMPRODUCT($DG90:$DG99,BT90:BT99,1/($DG90:$DG99+100))</f>
        <v>0</v>
      </c>
      <c r="BU114" s="101">
        <f t="shared" si="59"/>
        <v>0</v>
      </c>
      <c r="BV114" s="101">
        <f t="shared" si="59"/>
        <v>0</v>
      </c>
      <c r="BW114" s="101">
        <f t="shared" si="59"/>
        <v>0</v>
      </c>
      <c r="BX114" s="101">
        <f t="shared" si="59"/>
        <v>0</v>
      </c>
      <c r="BY114" s="101">
        <f t="shared" si="59"/>
        <v>0</v>
      </c>
      <c r="BZ114" s="101">
        <f t="shared" si="59"/>
        <v>0</v>
      </c>
      <c r="CA114" s="101">
        <f t="shared" si="59"/>
        <v>0</v>
      </c>
      <c r="CB114" s="101">
        <f t="shared" si="59"/>
        <v>0</v>
      </c>
      <c r="CC114" s="101">
        <f t="shared" si="59"/>
        <v>0</v>
      </c>
      <c r="CD114" s="101">
        <f t="shared" si="59"/>
        <v>0</v>
      </c>
      <c r="CE114" s="101">
        <f t="shared" si="59"/>
        <v>0</v>
      </c>
      <c r="CF114" s="101">
        <f t="shared" si="59"/>
        <v>0</v>
      </c>
      <c r="CG114" s="101">
        <f t="shared" si="59"/>
        <v>0</v>
      </c>
      <c r="CH114" s="101">
        <f t="shared" si="59"/>
        <v>0</v>
      </c>
      <c r="CI114" s="101">
        <f t="shared" si="59"/>
        <v>0</v>
      </c>
      <c r="CJ114" s="101">
        <f t="shared" si="59"/>
        <v>0</v>
      </c>
      <c r="CK114" s="101">
        <f t="shared" si="59"/>
        <v>0</v>
      </c>
      <c r="CL114" s="101">
        <f t="shared" si="59"/>
        <v>0</v>
      </c>
      <c r="CM114" s="101">
        <f t="shared" si="59"/>
        <v>0</v>
      </c>
      <c r="CN114" s="101">
        <f t="shared" si="59"/>
        <v>0</v>
      </c>
      <c r="CO114" s="101">
        <f t="shared" si="59"/>
        <v>0</v>
      </c>
      <c r="CP114" s="101">
        <f t="shared" si="59"/>
        <v>0</v>
      </c>
      <c r="CQ114" s="101">
        <f t="shared" si="59"/>
        <v>0</v>
      </c>
      <c r="CR114" s="101">
        <f t="shared" si="59"/>
        <v>0</v>
      </c>
      <c r="CS114" s="101">
        <f t="shared" si="59"/>
        <v>0</v>
      </c>
      <c r="CT114" s="101">
        <f t="shared" si="59"/>
        <v>0</v>
      </c>
      <c r="CU114" s="101">
        <f t="shared" si="59"/>
        <v>0</v>
      </c>
      <c r="CV114" s="101">
        <f t="shared" si="59"/>
        <v>0</v>
      </c>
      <c r="CW114" s="101">
        <f t="shared" si="59"/>
        <v>0</v>
      </c>
      <c r="CX114" s="101">
        <f t="shared" si="59"/>
        <v>0</v>
      </c>
      <c r="CY114" s="101">
        <f t="shared" si="59"/>
        <v>0</v>
      </c>
      <c r="CZ114" s="101">
        <f t="shared" si="59"/>
        <v>0</v>
      </c>
      <c r="DA114" s="101">
        <f t="shared" si="59"/>
        <v>0</v>
      </c>
      <c r="DB114" s="101">
        <f t="shared" si="59"/>
        <v>0</v>
      </c>
      <c r="DC114" s="101">
        <f t="shared" si="59"/>
        <v>0</v>
      </c>
      <c r="DD114" s="100"/>
      <c r="DF114" s="71">
        <f t="shared" si="40"/>
        <v>0</v>
      </c>
    </row>
    <row r="115" spans="1:110" ht="15" customHeight="1">
      <c r="A115" s="210">
        <v>105</v>
      </c>
      <c r="B115" s="263" t="s">
        <v>202</v>
      </c>
      <c r="C115" s="271" t="s">
        <v>12</v>
      </c>
      <c r="D115" s="271"/>
      <c r="E115" s="328"/>
      <c r="F115" s="292">
        <f>H115+NPV(FD,I115:INDEX(I115:DC115,PAL))</f>
        <v>0</v>
      </c>
      <c r="G115" s="279">
        <f>SUMIF($H$5:$DC$5,"&lt;="&amp;PAL,$H115:$DC115)</f>
        <v>0</v>
      </c>
      <c r="H115" s="101">
        <f>SUMPRODUCT($DG101:$DG110,H101:H110,1/($DG101:$DG110+100))</f>
        <v>0</v>
      </c>
      <c r="I115" s="101">
        <f t="shared" ref="I115:BT115" si="60">SUMPRODUCT($DG101:$DG110,I101:I110,1/($DG101:$DG110+100))</f>
        <v>0</v>
      </c>
      <c r="J115" s="101">
        <f t="shared" si="60"/>
        <v>0</v>
      </c>
      <c r="K115" s="101">
        <f t="shared" si="60"/>
        <v>0</v>
      </c>
      <c r="L115" s="101">
        <f t="shared" si="60"/>
        <v>0</v>
      </c>
      <c r="M115" s="101">
        <f t="shared" si="60"/>
        <v>0</v>
      </c>
      <c r="N115" s="101">
        <f t="shared" si="60"/>
        <v>0</v>
      </c>
      <c r="O115" s="101">
        <f t="shared" si="60"/>
        <v>0</v>
      </c>
      <c r="P115" s="101">
        <f t="shared" si="60"/>
        <v>0</v>
      </c>
      <c r="Q115" s="101">
        <f t="shared" si="60"/>
        <v>0</v>
      </c>
      <c r="R115" s="101">
        <f t="shared" si="60"/>
        <v>0</v>
      </c>
      <c r="S115" s="101">
        <f t="shared" si="60"/>
        <v>0</v>
      </c>
      <c r="T115" s="101">
        <f t="shared" si="60"/>
        <v>0</v>
      </c>
      <c r="U115" s="101">
        <f t="shared" si="60"/>
        <v>0</v>
      </c>
      <c r="V115" s="101">
        <f t="shared" si="60"/>
        <v>0</v>
      </c>
      <c r="W115" s="101">
        <f t="shared" si="60"/>
        <v>0</v>
      </c>
      <c r="X115" s="101">
        <f t="shared" si="60"/>
        <v>0</v>
      </c>
      <c r="Y115" s="101">
        <f t="shared" si="60"/>
        <v>0</v>
      </c>
      <c r="Z115" s="101">
        <f t="shared" si="60"/>
        <v>0</v>
      </c>
      <c r="AA115" s="101">
        <f t="shared" si="60"/>
        <v>0</v>
      </c>
      <c r="AB115" s="101">
        <f t="shared" si="60"/>
        <v>0</v>
      </c>
      <c r="AC115" s="101">
        <f t="shared" si="60"/>
        <v>0</v>
      </c>
      <c r="AD115" s="101">
        <f t="shared" si="60"/>
        <v>0</v>
      </c>
      <c r="AE115" s="101">
        <f t="shared" si="60"/>
        <v>0</v>
      </c>
      <c r="AF115" s="101">
        <f t="shared" si="60"/>
        <v>0</v>
      </c>
      <c r="AG115" s="101">
        <f t="shared" si="60"/>
        <v>0</v>
      </c>
      <c r="AH115" s="101">
        <f t="shared" si="60"/>
        <v>0</v>
      </c>
      <c r="AI115" s="101">
        <f t="shared" si="60"/>
        <v>0</v>
      </c>
      <c r="AJ115" s="101">
        <f t="shared" si="60"/>
        <v>0</v>
      </c>
      <c r="AK115" s="101">
        <f t="shared" si="60"/>
        <v>0</v>
      </c>
      <c r="AL115" s="101">
        <f t="shared" si="60"/>
        <v>0</v>
      </c>
      <c r="AM115" s="101">
        <f t="shared" si="60"/>
        <v>0</v>
      </c>
      <c r="AN115" s="101">
        <f t="shared" si="60"/>
        <v>0</v>
      </c>
      <c r="AO115" s="101">
        <f t="shared" si="60"/>
        <v>0</v>
      </c>
      <c r="AP115" s="101">
        <f t="shared" si="60"/>
        <v>0</v>
      </c>
      <c r="AQ115" s="101">
        <f t="shared" si="60"/>
        <v>0</v>
      </c>
      <c r="AR115" s="101">
        <f t="shared" si="60"/>
        <v>0</v>
      </c>
      <c r="AS115" s="101">
        <f t="shared" si="60"/>
        <v>0</v>
      </c>
      <c r="AT115" s="101">
        <f t="shared" si="60"/>
        <v>0</v>
      </c>
      <c r="AU115" s="101">
        <f t="shared" si="60"/>
        <v>0</v>
      </c>
      <c r="AV115" s="101">
        <f t="shared" si="60"/>
        <v>0</v>
      </c>
      <c r="AW115" s="101">
        <f t="shared" si="60"/>
        <v>0</v>
      </c>
      <c r="AX115" s="101">
        <f t="shared" si="60"/>
        <v>0</v>
      </c>
      <c r="AY115" s="101">
        <f t="shared" si="60"/>
        <v>0</v>
      </c>
      <c r="AZ115" s="101">
        <f t="shared" si="60"/>
        <v>0</v>
      </c>
      <c r="BA115" s="101">
        <f t="shared" si="60"/>
        <v>0</v>
      </c>
      <c r="BB115" s="101">
        <f t="shared" si="60"/>
        <v>0</v>
      </c>
      <c r="BC115" s="101">
        <f t="shared" si="60"/>
        <v>0</v>
      </c>
      <c r="BD115" s="101">
        <f t="shared" si="60"/>
        <v>0</v>
      </c>
      <c r="BE115" s="101">
        <f t="shared" si="60"/>
        <v>0</v>
      </c>
      <c r="BF115" s="101">
        <f t="shared" si="60"/>
        <v>0</v>
      </c>
      <c r="BG115" s="101">
        <f t="shared" si="60"/>
        <v>0</v>
      </c>
      <c r="BH115" s="101">
        <f t="shared" si="60"/>
        <v>0</v>
      </c>
      <c r="BI115" s="101">
        <f t="shared" si="60"/>
        <v>0</v>
      </c>
      <c r="BJ115" s="101">
        <f t="shared" si="60"/>
        <v>0</v>
      </c>
      <c r="BK115" s="101">
        <f t="shared" si="60"/>
        <v>0</v>
      </c>
      <c r="BL115" s="101">
        <f t="shared" si="60"/>
        <v>0</v>
      </c>
      <c r="BM115" s="101">
        <f t="shared" si="60"/>
        <v>0</v>
      </c>
      <c r="BN115" s="101">
        <f t="shared" si="60"/>
        <v>0</v>
      </c>
      <c r="BO115" s="101">
        <f t="shared" si="60"/>
        <v>0</v>
      </c>
      <c r="BP115" s="101">
        <f t="shared" si="60"/>
        <v>0</v>
      </c>
      <c r="BQ115" s="101">
        <f t="shared" si="60"/>
        <v>0</v>
      </c>
      <c r="BR115" s="101">
        <f t="shared" si="60"/>
        <v>0</v>
      </c>
      <c r="BS115" s="101">
        <f t="shared" si="60"/>
        <v>0</v>
      </c>
      <c r="BT115" s="101">
        <f t="shared" si="60"/>
        <v>0</v>
      </c>
      <c r="BU115" s="101">
        <f t="shared" ref="BU115:DC115" si="61">SUMPRODUCT($DG101:$DG110,BU101:BU110,1/($DG101:$DG110+100))</f>
        <v>0</v>
      </c>
      <c r="BV115" s="101">
        <f t="shared" si="61"/>
        <v>0</v>
      </c>
      <c r="BW115" s="101">
        <f t="shared" si="61"/>
        <v>0</v>
      </c>
      <c r="BX115" s="101">
        <f t="shared" si="61"/>
        <v>0</v>
      </c>
      <c r="BY115" s="101">
        <f t="shared" si="61"/>
        <v>0</v>
      </c>
      <c r="BZ115" s="101">
        <f t="shared" si="61"/>
        <v>0</v>
      </c>
      <c r="CA115" s="101">
        <f t="shared" si="61"/>
        <v>0</v>
      </c>
      <c r="CB115" s="101">
        <f t="shared" si="61"/>
        <v>0</v>
      </c>
      <c r="CC115" s="101">
        <f t="shared" si="61"/>
        <v>0</v>
      </c>
      <c r="CD115" s="101">
        <f t="shared" si="61"/>
        <v>0</v>
      </c>
      <c r="CE115" s="101">
        <f t="shared" si="61"/>
        <v>0</v>
      </c>
      <c r="CF115" s="101">
        <f t="shared" si="61"/>
        <v>0</v>
      </c>
      <c r="CG115" s="101">
        <f t="shared" si="61"/>
        <v>0</v>
      </c>
      <c r="CH115" s="101">
        <f t="shared" si="61"/>
        <v>0</v>
      </c>
      <c r="CI115" s="101">
        <f t="shared" si="61"/>
        <v>0</v>
      </c>
      <c r="CJ115" s="101">
        <f t="shared" si="61"/>
        <v>0</v>
      </c>
      <c r="CK115" s="101">
        <f t="shared" si="61"/>
        <v>0</v>
      </c>
      <c r="CL115" s="101">
        <f t="shared" si="61"/>
        <v>0</v>
      </c>
      <c r="CM115" s="101">
        <f t="shared" si="61"/>
        <v>0</v>
      </c>
      <c r="CN115" s="101">
        <f t="shared" si="61"/>
        <v>0</v>
      </c>
      <c r="CO115" s="101">
        <f t="shared" si="61"/>
        <v>0</v>
      </c>
      <c r="CP115" s="101">
        <f t="shared" si="61"/>
        <v>0</v>
      </c>
      <c r="CQ115" s="101">
        <f t="shared" si="61"/>
        <v>0</v>
      </c>
      <c r="CR115" s="101">
        <f t="shared" si="61"/>
        <v>0</v>
      </c>
      <c r="CS115" s="101">
        <f t="shared" si="61"/>
        <v>0</v>
      </c>
      <c r="CT115" s="101">
        <f t="shared" si="61"/>
        <v>0</v>
      </c>
      <c r="CU115" s="101">
        <f t="shared" si="61"/>
        <v>0</v>
      </c>
      <c r="CV115" s="101">
        <f t="shared" si="61"/>
        <v>0</v>
      </c>
      <c r="CW115" s="101">
        <f t="shared" si="61"/>
        <v>0</v>
      </c>
      <c r="CX115" s="101">
        <f t="shared" si="61"/>
        <v>0</v>
      </c>
      <c r="CY115" s="101">
        <f t="shared" si="61"/>
        <v>0</v>
      </c>
      <c r="CZ115" s="101">
        <f t="shared" si="61"/>
        <v>0</v>
      </c>
      <c r="DA115" s="101">
        <f t="shared" si="61"/>
        <v>0</v>
      </c>
      <c r="DB115" s="101">
        <f t="shared" si="61"/>
        <v>0</v>
      </c>
      <c r="DC115" s="101">
        <f t="shared" si="61"/>
        <v>0</v>
      </c>
      <c r="DE115" s="71">
        <f>COUNTBLANK(H115:DC115)</f>
        <v>0</v>
      </c>
      <c r="DF115" s="71">
        <f t="shared" si="40"/>
        <v>0</v>
      </c>
    </row>
    <row r="116" spans="1:110" ht="31.5" customHeight="1">
      <c r="A116" s="210">
        <v>106</v>
      </c>
      <c r="B116" s="263" t="s">
        <v>27</v>
      </c>
      <c r="C116" s="315" t="str">
        <f>CONCATENATE("SIEKIAMAS REZULTATAS: ",IF(Result=0,"",Result),", matavimo vienetas: ",IF(Result_mat=0,"",Result_mat))</f>
        <v>SIEKIAMAS REZULTATAS: Oficialiosios paramos vystymuisi kriterijus atitinkančių vystomojo bendradarbiavimo veiklų finansavimo apimtis, dalis nuo bendrųjų nacionalinių pajamų , matavimo vienetas: Procentai</v>
      </c>
      <c r="D116" s="271"/>
      <c r="E116" s="328"/>
      <c r="F116" s="292">
        <f>H116+NPV(FD,I116:INDEX(I116:DC116,PAL))</f>
        <v>0</v>
      </c>
      <c r="G116" s="279">
        <f>SUMIF($H$5:$DC$5,"&lt;="&amp;PAL,$H116:$DC116)</f>
        <v>0</v>
      </c>
      <c r="H116" s="280">
        <v>0</v>
      </c>
      <c r="I116" s="280">
        <v>0</v>
      </c>
      <c r="J116" s="280">
        <v>0</v>
      </c>
      <c r="K116" s="280">
        <v>0</v>
      </c>
      <c r="L116" s="280">
        <v>0</v>
      </c>
      <c r="M116" s="280">
        <v>0</v>
      </c>
      <c r="N116" s="280">
        <v>0</v>
      </c>
      <c r="O116" s="280">
        <v>0</v>
      </c>
      <c r="P116" s="280">
        <v>0</v>
      </c>
      <c r="Q116" s="280">
        <v>0</v>
      </c>
      <c r="R116" s="280">
        <v>0</v>
      </c>
      <c r="S116" s="280">
        <v>0</v>
      </c>
      <c r="T116" s="280">
        <v>0</v>
      </c>
      <c r="U116" s="280">
        <v>0</v>
      </c>
      <c r="V116" s="280">
        <v>0</v>
      </c>
      <c r="W116" s="280">
        <v>0</v>
      </c>
      <c r="X116" s="280">
        <v>0</v>
      </c>
      <c r="Y116" s="280">
        <v>0</v>
      </c>
      <c r="Z116" s="280">
        <v>0</v>
      </c>
      <c r="AA116" s="280">
        <v>0</v>
      </c>
      <c r="AB116" s="280">
        <v>0</v>
      </c>
      <c r="AC116" s="280">
        <v>0</v>
      </c>
      <c r="AD116" s="280">
        <v>0</v>
      </c>
      <c r="AE116" s="280">
        <v>0</v>
      </c>
      <c r="AF116" s="280">
        <v>0</v>
      </c>
      <c r="AG116" s="280">
        <v>0</v>
      </c>
      <c r="AH116" s="280">
        <v>0</v>
      </c>
      <c r="AI116" s="280">
        <v>0</v>
      </c>
      <c r="AJ116" s="280">
        <v>0</v>
      </c>
      <c r="AK116" s="280">
        <v>0</v>
      </c>
      <c r="AL116" s="280">
        <v>0</v>
      </c>
      <c r="AM116" s="280">
        <v>0</v>
      </c>
      <c r="AN116" s="280">
        <v>0</v>
      </c>
      <c r="AO116" s="280">
        <v>0</v>
      </c>
      <c r="AP116" s="280">
        <v>0</v>
      </c>
      <c r="AQ116" s="280">
        <v>0</v>
      </c>
      <c r="AR116" s="280">
        <v>0</v>
      </c>
      <c r="AS116" s="280">
        <v>0</v>
      </c>
      <c r="AT116" s="280">
        <v>0</v>
      </c>
      <c r="AU116" s="280">
        <v>0</v>
      </c>
      <c r="AV116" s="280">
        <v>0</v>
      </c>
      <c r="AW116" s="280">
        <v>0</v>
      </c>
      <c r="AX116" s="280">
        <v>0</v>
      </c>
      <c r="AY116" s="280">
        <v>0</v>
      </c>
      <c r="AZ116" s="280">
        <v>0</v>
      </c>
      <c r="BA116" s="280">
        <v>0</v>
      </c>
      <c r="BB116" s="280">
        <v>0</v>
      </c>
      <c r="BC116" s="280">
        <v>0</v>
      </c>
      <c r="BD116" s="280">
        <v>0</v>
      </c>
      <c r="BE116" s="280">
        <v>0</v>
      </c>
      <c r="BF116" s="280">
        <v>0</v>
      </c>
      <c r="BG116" s="280">
        <v>0</v>
      </c>
      <c r="BH116" s="280">
        <v>0</v>
      </c>
      <c r="BI116" s="280">
        <v>0</v>
      </c>
      <c r="BJ116" s="280">
        <v>0</v>
      </c>
      <c r="BK116" s="280">
        <v>0</v>
      </c>
      <c r="BL116" s="280">
        <v>0</v>
      </c>
      <c r="BM116" s="280">
        <v>0</v>
      </c>
      <c r="BN116" s="280">
        <v>0</v>
      </c>
      <c r="BO116" s="280">
        <v>0</v>
      </c>
      <c r="BP116" s="280">
        <v>0</v>
      </c>
      <c r="BQ116" s="280">
        <v>0</v>
      </c>
      <c r="BR116" s="280">
        <v>0</v>
      </c>
      <c r="BS116" s="280">
        <v>0</v>
      </c>
      <c r="BT116" s="280">
        <v>0</v>
      </c>
      <c r="BU116" s="280">
        <v>0</v>
      </c>
      <c r="BV116" s="280">
        <v>0</v>
      </c>
      <c r="BW116" s="280">
        <v>0</v>
      </c>
      <c r="BX116" s="280">
        <v>0</v>
      </c>
      <c r="BY116" s="280">
        <v>0</v>
      </c>
      <c r="BZ116" s="280">
        <v>0</v>
      </c>
      <c r="CA116" s="280">
        <v>0</v>
      </c>
      <c r="CB116" s="280">
        <v>0</v>
      </c>
      <c r="CC116" s="280">
        <v>0</v>
      </c>
      <c r="CD116" s="280">
        <v>0</v>
      </c>
      <c r="CE116" s="280">
        <v>0</v>
      </c>
      <c r="CF116" s="280">
        <v>0</v>
      </c>
      <c r="CG116" s="280">
        <v>0</v>
      </c>
      <c r="CH116" s="280">
        <v>0</v>
      </c>
      <c r="CI116" s="280">
        <v>0</v>
      </c>
      <c r="CJ116" s="280">
        <v>0</v>
      </c>
      <c r="CK116" s="280">
        <v>0</v>
      </c>
      <c r="CL116" s="280">
        <v>0</v>
      </c>
      <c r="CM116" s="280">
        <v>0</v>
      </c>
      <c r="CN116" s="280">
        <v>0</v>
      </c>
      <c r="CO116" s="280">
        <v>0</v>
      </c>
      <c r="CP116" s="280">
        <v>0</v>
      </c>
      <c r="CQ116" s="280">
        <v>0</v>
      </c>
      <c r="CR116" s="280">
        <v>0</v>
      </c>
      <c r="CS116" s="280">
        <v>0</v>
      </c>
      <c r="CT116" s="280">
        <v>0</v>
      </c>
      <c r="CU116" s="280">
        <v>0</v>
      </c>
      <c r="CV116" s="280">
        <v>0</v>
      </c>
      <c r="CW116" s="280">
        <v>0</v>
      </c>
      <c r="CX116" s="280">
        <v>0</v>
      </c>
      <c r="CY116" s="280">
        <v>0</v>
      </c>
      <c r="CZ116" s="280">
        <v>0</v>
      </c>
      <c r="DA116" s="280">
        <v>0</v>
      </c>
      <c r="DB116" s="280">
        <v>0</v>
      </c>
      <c r="DC116" s="280">
        <v>0</v>
      </c>
      <c r="DE116" s="71">
        <f t="shared" si="47"/>
        <v>0</v>
      </c>
      <c r="DF116" s="71">
        <f t="shared" si="40"/>
        <v>0</v>
      </c>
    </row>
    <row r="117" spans="1:110" s="261" customFormat="1" ht="14.4">
      <c r="A117" s="210">
        <v>107</v>
      </c>
      <c r="B117" s="263" t="s">
        <v>18</v>
      </c>
      <c r="C117" s="268" t="s">
        <v>274</v>
      </c>
      <c r="D117" s="271"/>
      <c r="E117" s="328"/>
      <c r="F117" s="17">
        <f>SUM(F118-F126)</f>
        <v>0</v>
      </c>
      <c r="G117" s="279">
        <f>SUMIF($H$5:$DC$5,"&lt;="&amp;PAL,$H117:$DC117)</f>
        <v>0</v>
      </c>
      <c r="H117" s="17">
        <f>SUM(H118-H126)</f>
        <v>0</v>
      </c>
      <c r="I117" s="17">
        <f t="shared" ref="I117:BT117" si="62">SUM(I118-I126)</f>
        <v>0</v>
      </c>
      <c r="J117" s="17">
        <f t="shared" si="62"/>
        <v>0</v>
      </c>
      <c r="K117" s="17">
        <f t="shared" si="62"/>
        <v>0</v>
      </c>
      <c r="L117" s="17">
        <f t="shared" si="62"/>
        <v>0</v>
      </c>
      <c r="M117" s="17">
        <f t="shared" si="62"/>
        <v>0</v>
      </c>
      <c r="N117" s="17">
        <f t="shared" si="62"/>
        <v>0</v>
      </c>
      <c r="O117" s="17">
        <f t="shared" si="62"/>
        <v>0</v>
      </c>
      <c r="P117" s="17">
        <f t="shared" si="62"/>
        <v>0</v>
      </c>
      <c r="Q117" s="17">
        <f t="shared" si="62"/>
        <v>0</v>
      </c>
      <c r="R117" s="17">
        <f t="shared" si="62"/>
        <v>0</v>
      </c>
      <c r="S117" s="17">
        <f t="shared" si="62"/>
        <v>0</v>
      </c>
      <c r="T117" s="17">
        <f t="shared" si="62"/>
        <v>0</v>
      </c>
      <c r="U117" s="17">
        <f t="shared" si="62"/>
        <v>0</v>
      </c>
      <c r="V117" s="17">
        <f t="shared" si="62"/>
        <v>0</v>
      </c>
      <c r="W117" s="17">
        <f t="shared" si="62"/>
        <v>0</v>
      </c>
      <c r="X117" s="17">
        <f t="shared" si="62"/>
        <v>0</v>
      </c>
      <c r="Y117" s="17">
        <f t="shared" si="62"/>
        <v>0</v>
      </c>
      <c r="Z117" s="17">
        <f t="shared" si="62"/>
        <v>0</v>
      </c>
      <c r="AA117" s="17">
        <f t="shared" si="62"/>
        <v>0</v>
      </c>
      <c r="AB117" s="17">
        <f t="shared" si="62"/>
        <v>0</v>
      </c>
      <c r="AC117" s="17">
        <f t="shared" si="62"/>
        <v>0</v>
      </c>
      <c r="AD117" s="17">
        <f t="shared" si="62"/>
        <v>0</v>
      </c>
      <c r="AE117" s="17">
        <f t="shared" si="62"/>
        <v>0</v>
      </c>
      <c r="AF117" s="17">
        <f t="shared" si="62"/>
        <v>0</v>
      </c>
      <c r="AG117" s="17">
        <f t="shared" si="62"/>
        <v>0</v>
      </c>
      <c r="AH117" s="17">
        <f t="shared" si="62"/>
        <v>0</v>
      </c>
      <c r="AI117" s="17">
        <f t="shared" si="62"/>
        <v>0</v>
      </c>
      <c r="AJ117" s="17">
        <f t="shared" si="62"/>
        <v>0</v>
      </c>
      <c r="AK117" s="17">
        <f t="shared" si="62"/>
        <v>0</v>
      </c>
      <c r="AL117" s="17">
        <f t="shared" si="62"/>
        <v>0</v>
      </c>
      <c r="AM117" s="17">
        <f t="shared" si="62"/>
        <v>0</v>
      </c>
      <c r="AN117" s="17">
        <f t="shared" si="62"/>
        <v>0</v>
      </c>
      <c r="AO117" s="17">
        <f t="shared" si="62"/>
        <v>0</v>
      </c>
      <c r="AP117" s="17">
        <f t="shared" si="62"/>
        <v>0</v>
      </c>
      <c r="AQ117" s="17">
        <f t="shared" si="62"/>
        <v>0</v>
      </c>
      <c r="AR117" s="17">
        <f t="shared" si="62"/>
        <v>0</v>
      </c>
      <c r="AS117" s="17">
        <f t="shared" si="62"/>
        <v>0</v>
      </c>
      <c r="AT117" s="17">
        <f t="shared" si="62"/>
        <v>0</v>
      </c>
      <c r="AU117" s="17">
        <f t="shared" si="62"/>
        <v>0</v>
      </c>
      <c r="AV117" s="17">
        <f t="shared" si="62"/>
        <v>0</v>
      </c>
      <c r="AW117" s="17">
        <f t="shared" si="62"/>
        <v>0</v>
      </c>
      <c r="AX117" s="17">
        <f t="shared" si="62"/>
        <v>0</v>
      </c>
      <c r="AY117" s="17">
        <f t="shared" si="62"/>
        <v>0</v>
      </c>
      <c r="AZ117" s="17">
        <f t="shared" si="62"/>
        <v>0</v>
      </c>
      <c r="BA117" s="17">
        <f t="shared" si="62"/>
        <v>0</v>
      </c>
      <c r="BB117" s="17">
        <f t="shared" si="62"/>
        <v>0</v>
      </c>
      <c r="BC117" s="17">
        <f t="shared" si="62"/>
        <v>0</v>
      </c>
      <c r="BD117" s="17">
        <f t="shared" si="62"/>
        <v>0</v>
      </c>
      <c r="BE117" s="17">
        <f t="shared" si="62"/>
        <v>0</v>
      </c>
      <c r="BF117" s="17">
        <f t="shared" si="62"/>
        <v>0</v>
      </c>
      <c r="BG117" s="17">
        <f t="shared" si="62"/>
        <v>0</v>
      </c>
      <c r="BH117" s="17">
        <f t="shared" si="62"/>
        <v>0</v>
      </c>
      <c r="BI117" s="17">
        <f t="shared" si="62"/>
        <v>0</v>
      </c>
      <c r="BJ117" s="17">
        <f t="shared" si="62"/>
        <v>0</v>
      </c>
      <c r="BK117" s="17">
        <f t="shared" si="62"/>
        <v>0</v>
      </c>
      <c r="BL117" s="17">
        <f t="shared" si="62"/>
        <v>0</v>
      </c>
      <c r="BM117" s="17">
        <f t="shared" si="62"/>
        <v>0</v>
      </c>
      <c r="BN117" s="17">
        <f t="shared" si="62"/>
        <v>0</v>
      </c>
      <c r="BO117" s="17">
        <f t="shared" si="62"/>
        <v>0</v>
      </c>
      <c r="BP117" s="17">
        <f t="shared" si="62"/>
        <v>0</v>
      </c>
      <c r="BQ117" s="17">
        <f t="shared" si="62"/>
        <v>0</v>
      </c>
      <c r="BR117" s="17">
        <f t="shared" si="62"/>
        <v>0</v>
      </c>
      <c r="BS117" s="17">
        <f t="shared" si="62"/>
        <v>0</v>
      </c>
      <c r="BT117" s="17">
        <f t="shared" si="62"/>
        <v>0</v>
      </c>
      <c r="BU117" s="17">
        <f t="shared" ref="BU117:DC117" si="63">SUM(BU118-BU126)</f>
        <v>0</v>
      </c>
      <c r="BV117" s="17">
        <f t="shared" si="63"/>
        <v>0</v>
      </c>
      <c r="BW117" s="17">
        <f t="shared" si="63"/>
        <v>0</v>
      </c>
      <c r="BX117" s="17">
        <f t="shared" si="63"/>
        <v>0</v>
      </c>
      <c r="BY117" s="17">
        <f t="shared" si="63"/>
        <v>0</v>
      </c>
      <c r="BZ117" s="17">
        <f t="shared" si="63"/>
        <v>0</v>
      </c>
      <c r="CA117" s="17">
        <f t="shared" si="63"/>
        <v>0</v>
      </c>
      <c r="CB117" s="17">
        <f t="shared" si="63"/>
        <v>0</v>
      </c>
      <c r="CC117" s="17">
        <f t="shared" si="63"/>
        <v>0</v>
      </c>
      <c r="CD117" s="17">
        <f t="shared" si="63"/>
        <v>0</v>
      </c>
      <c r="CE117" s="17">
        <f t="shared" si="63"/>
        <v>0</v>
      </c>
      <c r="CF117" s="17">
        <f t="shared" si="63"/>
        <v>0</v>
      </c>
      <c r="CG117" s="17">
        <f t="shared" si="63"/>
        <v>0</v>
      </c>
      <c r="CH117" s="17">
        <f t="shared" si="63"/>
        <v>0</v>
      </c>
      <c r="CI117" s="17">
        <f t="shared" si="63"/>
        <v>0</v>
      </c>
      <c r="CJ117" s="17">
        <f t="shared" si="63"/>
        <v>0</v>
      </c>
      <c r="CK117" s="17">
        <f t="shared" si="63"/>
        <v>0</v>
      </c>
      <c r="CL117" s="17">
        <f t="shared" si="63"/>
        <v>0</v>
      </c>
      <c r="CM117" s="17">
        <f t="shared" si="63"/>
        <v>0</v>
      </c>
      <c r="CN117" s="17">
        <f t="shared" si="63"/>
        <v>0</v>
      </c>
      <c r="CO117" s="17">
        <f t="shared" si="63"/>
        <v>0</v>
      </c>
      <c r="CP117" s="17">
        <f t="shared" si="63"/>
        <v>0</v>
      </c>
      <c r="CQ117" s="17">
        <f t="shared" si="63"/>
        <v>0</v>
      </c>
      <c r="CR117" s="17">
        <f t="shared" si="63"/>
        <v>0</v>
      </c>
      <c r="CS117" s="17">
        <f t="shared" si="63"/>
        <v>0</v>
      </c>
      <c r="CT117" s="17">
        <f t="shared" si="63"/>
        <v>0</v>
      </c>
      <c r="CU117" s="17">
        <f t="shared" si="63"/>
        <v>0</v>
      </c>
      <c r="CV117" s="17">
        <f t="shared" si="63"/>
        <v>0</v>
      </c>
      <c r="CW117" s="17">
        <f t="shared" si="63"/>
        <v>0</v>
      </c>
      <c r="CX117" s="17">
        <f t="shared" si="63"/>
        <v>0</v>
      </c>
      <c r="CY117" s="17">
        <f t="shared" si="63"/>
        <v>0</v>
      </c>
      <c r="CZ117" s="17">
        <f t="shared" si="63"/>
        <v>0</v>
      </c>
      <c r="DA117" s="17">
        <f t="shared" si="63"/>
        <v>0</v>
      </c>
      <c r="DB117" s="17">
        <f t="shared" si="63"/>
        <v>0</v>
      </c>
      <c r="DC117" s="17">
        <f t="shared" si="63"/>
        <v>0</v>
      </c>
      <c r="DE117" s="71"/>
      <c r="DF117" s="71">
        <f t="shared" si="40"/>
        <v>0</v>
      </c>
    </row>
    <row r="118" spans="1:110" s="261" customFormat="1" ht="14.4">
      <c r="A118" s="210">
        <v>108</v>
      </c>
      <c r="B118" s="263" t="s">
        <v>192</v>
      </c>
      <c r="C118" s="269" t="s">
        <v>275</v>
      </c>
      <c r="D118" s="271"/>
      <c r="E118" s="328"/>
      <c r="F118" s="17">
        <f>SUM(F119:F125)</f>
        <v>0</v>
      </c>
      <c r="G118" s="279">
        <f>SUMIF($H$5:$DC$5,"&lt;="&amp;PAL,$H118:$DC118)</f>
        <v>0</v>
      </c>
      <c r="H118" s="17">
        <f>SUM(H119:H125)</f>
        <v>0</v>
      </c>
      <c r="I118" s="17">
        <f t="shared" ref="I118:BT118" si="64">SUM(I119:I125)</f>
        <v>0</v>
      </c>
      <c r="J118" s="17">
        <f t="shared" si="64"/>
        <v>0</v>
      </c>
      <c r="K118" s="17">
        <f t="shared" si="64"/>
        <v>0</v>
      </c>
      <c r="L118" s="17">
        <f t="shared" si="64"/>
        <v>0</v>
      </c>
      <c r="M118" s="17">
        <f t="shared" si="64"/>
        <v>0</v>
      </c>
      <c r="N118" s="17">
        <f t="shared" si="64"/>
        <v>0</v>
      </c>
      <c r="O118" s="17">
        <f t="shared" si="64"/>
        <v>0</v>
      </c>
      <c r="P118" s="17">
        <f t="shared" si="64"/>
        <v>0</v>
      </c>
      <c r="Q118" s="17">
        <f t="shared" si="64"/>
        <v>0</v>
      </c>
      <c r="R118" s="17">
        <f t="shared" si="64"/>
        <v>0</v>
      </c>
      <c r="S118" s="17">
        <f t="shared" si="64"/>
        <v>0</v>
      </c>
      <c r="T118" s="17">
        <f t="shared" si="64"/>
        <v>0</v>
      </c>
      <c r="U118" s="17">
        <f t="shared" si="64"/>
        <v>0</v>
      </c>
      <c r="V118" s="17">
        <f t="shared" si="64"/>
        <v>0</v>
      </c>
      <c r="W118" s="17">
        <f t="shared" si="64"/>
        <v>0</v>
      </c>
      <c r="X118" s="17">
        <f t="shared" si="64"/>
        <v>0</v>
      </c>
      <c r="Y118" s="17">
        <f t="shared" si="64"/>
        <v>0</v>
      </c>
      <c r="Z118" s="17">
        <f t="shared" si="64"/>
        <v>0</v>
      </c>
      <c r="AA118" s="17">
        <f t="shared" si="64"/>
        <v>0</v>
      </c>
      <c r="AB118" s="17">
        <f t="shared" si="64"/>
        <v>0</v>
      </c>
      <c r="AC118" s="17">
        <f t="shared" si="64"/>
        <v>0</v>
      </c>
      <c r="AD118" s="17">
        <f t="shared" si="64"/>
        <v>0</v>
      </c>
      <c r="AE118" s="17">
        <f t="shared" si="64"/>
        <v>0</v>
      </c>
      <c r="AF118" s="17">
        <f t="shared" si="64"/>
        <v>0</v>
      </c>
      <c r="AG118" s="17">
        <f t="shared" si="64"/>
        <v>0</v>
      </c>
      <c r="AH118" s="17">
        <f t="shared" si="64"/>
        <v>0</v>
      </c>
      <c r="AI118" s="17">
        <f t="shared" si="64"/>
        <v>0</v>
      </c>
      <c r="AJ118" s="17">
        <f t="shared" si="64"/>
        <v>0</v>
      </c>
      <c r="AK118" s="17">
        <f t="shared" si="64"/>
        <v>0</v>
      </c>
      <c r="AL118" s="17">
        <f t="shared" si="64"/>
        <v>0</v>
      </c>
      <c r="AM118" s="17">
        <f t="shared" si="64"/>
        <v>0</v>
      </c>
      <c r="AN118" s="17">
        <f t="shared" si="64"/>
        <v>0</v>
      </c>
      <c r="AO118" s="17">
        <f t="shared" si="64"/>
        <v>0</v>
      </c>
      <c r="AP118" s="17">
        <f t="shared" si="64"/>
        <v>0</v>
      </c>
      <c r="AQ118" s="17">
        <f t="shared" si="64"/>
        <v>0</v>
      </c>
      <c r="AR118" s="17">
        <f t="shared" si="64"/>
        <v>0</v>
      </c>
      <c r="AS118" s="17">
        <f t="shared" si="64"/>
        <v>0</v>
      </c>
      <c r="AT118" s="17">
        <f t="shared" si="64"/>
        <v>0</v>
      </c>
      <c r="AU118" s="17">
        <f t="shared" si="64"/>
        <v>0</v>
      </c>
      <c r="AV118" s="17">
        <f t="shared" si="64"/>
        <v>0</v>
      </c>
      <c r="AW118" s="17">
        <f t="shared" si="64"/>
        <v>0</v>
      </c>
      <c r="AX118" s="17">
        <f t="shared" si="64"/>
        <v>0</v>
      </c>
      <c r="AY118" s="17">
        <f t="shared" si="64"/>
        <v>0</v>
      </c>
      <c r="AZ118" s="17">
        <f t="shared" si="64"/>
        <v>0</v>
      </c>
      <c r="BA118" s="17">
        <f t="shared" si="64"/>
        <v>0</v>
      </c>
      <c r="BB118" s="17">
        <f t="shared" si="64"/>
        <v>0</v>
      </c>
      <c r="BC118" s="17">
        <f t="shared" si="64"/>
        <v>0</v>
      </c>
      <c r="BD118" s="17">
        <f t="shared" si="64"/>
        <v>0</v>
      </c>
      <c r="BE118" s="17">
        <f t="shared" si="64"/>
        <v>0</v>
      </c>
      <c r="BF118" s="17">
        <f t="shared" si="64"/>
        <v>0</v>
      </c>
      <c r="BG118" s="17">
        <f t="shared" si="64"/>
        <v>0</v>
      </c>
      <c r="BH118" s="17">
        <f t="shared" si="64"/>
        <v>0</v>
      </c>
      <c r="BI118" s="17">
        <f t="shared" si="64"/>
        <v>0</v>
      </c>
      <c r="BJ118" s="17">
        <f t="shared" si="64"/>
        <v>0</v>
      </c>
      <c r="BK118" s="17">
        <f t="shared" si="64"/>
        <v>0</v>
      </c>
      <c r="BL118" s="17">
        <f t="shared" si="64"/>
        <v>0</v>
      </c>
      <c r="BM118" s="17">
        <f t="shared" si="64"/>
        <v>0</v>
      </c>
      <c r="BN118" s="17">
        <f t="shared" si="64"/>
        <v>0</v>
      </c>
      <c r="BO118" s="17">
        <f t="shared" si="64"/>
        <v>0</v>
      </c>
      <c r="BP118" s="17">
        <f t="shared" si="64"/>
        <v>0</v>
      </c>
      <c r="BQ118" s="17">
        <f t="shared" si="64"/>
        <v>0</v>
      </c>
      <c r="BR118" s="17">
        <f t="shared" si="64"/>
        <v>0</v>
      </c>
      <c r="BS118" s="17">
        <f t="shared" si="64"/>
        <v>0</v>
      </c>
      <c r="BT118" s="17">
        <f t="shared" si="64"/>
        <v>0</v>
      </c>
      <c r="BU118" s="17">
        <f t="shared" ref="BU118:DC118" si="65">SUM(BU119:BU125)</f>
        <v>0</v>
      </c>
      <c r="BV118" s="17">
        <f t="shared" si="65"/>
        <v>0</v>
      </c>
      <c r="BW118" s="17">
        <f t="shared" si="65"/>
        <v>0</v>
      </c>
      <c r="BX118" s="17">
        <f t="shared" si="65"/>
        <v>0</v>
      </c>
      <c r="BY118" s="17">
        <f t="shared" si="65"/>
        <v>0</v>
      </c>
      <c r="BZ118" s="17">
        <f t="shared" si="65"/>
        <v>0</v>
      </c>
      <c r="CA118" s="17">
        <f t="shared" si="65"/>
        <v>0</v>
      </c>
      <c r="CB118" s="17">
        <f t="shared" si="65"/>
        <v>0</v>
      </c>
      <c r="CC118" s="17">
        <f t="shared" si="65"/>
        <v>0</v>
      </c>
      <c r="CD118" s="17">
        <f t="shared" si="65"/>
        <v>0</v>
      </c>
      <c r="CE118" s="17">
        <f t="shared" si="65"/>
        <v>0</v>
      </c>
      <c r="CF118" s="17">
        <f t="shared" si="65"/>
        <v>0</v>
      </c>
      <c r="CG118" s="17">
        <f t="shared" si="65"/>
        <v>0</v>
      </c>
      <c r="CH118" s="17">
        <f t="shared" si="65"/>
        <v>0</v>
      </c>
      <c r="CI118" s="17">
        <f t="shared" si="65"/>
        <v>0</v>
      </c>
      <c r="CJ118" s="17">
        <f t="shared" si="65"/>
        <v>0</v>
      </c>
      <c r="CK118" s="17">
        <f t="shared" si="65"/>
        <v>0</v>
      </c>
      <c r="CL118" s="17">
        <f t="shared" si="65"/>
        <v>0</v>
      </c>
      <c r="CM118" s="17">
        <f t="shared" si="65"/>
        <v>0</v>
      </c>
      <c r="CN118" s="17">
        <f t="shared" si="65"/>
        <v>0</v>
      </c>
      <c r="CO118" s="17">
        <f t="shared" si="65"/>
        <v>0</v>
      </c>
      <c r="CP118" s="17">
        <f t="shared" si="65"/>
        <v>0</v>
      </c>
      <c r="CQ118" s="17">
        <f t="shared" si="65"/>
        <v>0</v>
      </c>
      <c r="CR118" s="17">
        <f t="shared" si="65"/>
        <v>0</v>
      </c>
      <c r="CS118" s="17">
        <f t="shared" si="65"/>
        <v>0</v>
      </c>
      <c r="CT118" s="17">
        <f t="shared" si="65"/>
        <v>0</v>
      </c>
      <c r="CU118" s="17">
        <f t="shared" si="65"/>
        <v>0</v>
      </c>
      <c r="CV118" s="17">
        <f t="shared" si="65"/>
        <v>0</v>
      </c>
      <c r="CW118" s="17">
        <f t="shared" si="65"/>
        <v>0</v>
      </c>
      <c r="CX118" s="17">
        <f t="shared" si="65"/>
        <v>0</v>
      </c>
      <c r="CY118" s="17">
        <f t="shared" si="65"/>
        <v>0</v>
      </c>
      <c r="CZ118" s="17">
        <f t="shared" si="65"/>
        <v>0</v>
      </c>
      <c r="DA118" s="17">
        <f t="shared" si="65"/>
        <v>0</v>
      </c>
      <c r="DB118" s="17">
        <f t="shared" si="65"/>
        <v>0</v>
      </c>
      <c r="DC118" s="17">
        <f t="shared" si="65"/>
        <v>0</v>
      </c>
      <c r="DE118" s="71"/>
      <c r="DF118" s="71">
        <f t="shared" si="40"/>
        <v>0</v>
      </c>
    </row>
    <row r="119" spans="1:110" s="261" customFormat="1" ht="14.4">
      <c r="A119" s="210">
        <v>109</v>
      </c>
      <c r="B119" s="262" t="str">
        <f>$B$118&amp;"1."</f>
        <v>L.1.1.</v>
      </c>
      <c r="C119" s="295"/>
      <c r="D119" s="271"/>
      <c r="E119" s="328"/>
      <c r="F119" s="292">
        <f>H119+NPV(SD,I119:INDEX(I119:DC119,PAL))</f>
        <v>0</v>
      </c>
      <c r="G119" s="279">
        <f>SUMIF($H$5:$DC$5,"&lt;="&amp;PAL,$H119:$DC119)</f>
        <v>0</v>
      </c>
      <c r="H119" s="280">
        <v>0</v>
      </c>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280">
        <v>0</v>
      </c>
      <c r="Y119" s="280">
        <v>0</v>
      </c>
      <c r="Z119" s="280">
        <v>0</v>
      </c>
      <c r="AA119" s="280">
        <v>0</v>
      </c>
      <c r="AB119" s="280">
        <v>0</v>
      </c>
      <c r="AC119" s="280">
        <v>0</v>
      </c>
      <c r="AD119" s="280">
        <v>0</v>
      </c>
      <c r="AE119" s="280">
        <v>0</v>
      </c>
      <c r="AF119" s="280">
        <v>0</v>
      </c>
      <c r="AG119" s="280">
        <v>0</v>
      </c>
      <c r="AH119" s="280">
        <v>0</v>
      </c>
      <c r="AI119" s="280">
        <v>0</v>
      </c>
      <c r="AJ119" s="280">
        <v>0</v>
      </c>
      <c r="AK119" s="280">
        <v>0</v>
      </c>
      <c r="AL119" s="280">
        <v>0</v>
      </c>
      <c r="AM119" s="280">
        <v>0</v>
      </c>
      <c r="AN119" s="280">
        <v>0</v>
      </c>
      <c r="AO119" s="280">
        <v>0</v>
      </c>
      <c r="AP119" s="280">
        <v>0</v>
      </c>
      <c r="AQ119" s="280">
        <v>0</v>
      </c>
      <c r="AR119" s="280">
        <v>0</v>
      </c>
      <c r="AS119" s="280">
        <v>0</v>
      </c>
      <c r="AT119" s="280">
        <v>0</v>
      </c>
      <c r="AU119" s="280">
        <v>0</v>
      </c>
      <c r="AV119" s="280">
        <v>0</v>
      </c>
      <c r="AW119" s="280">
        <v>0</v>
      </c>
      <c r="AX119" s="280">
        <v>0</v>
      </c>
      <c r="AY119" s="280">
        <v>0</v>
      </c>
      <c r="AZ119" s="280">
        <v>0</v>
      </c>
      <c r="BA119" s="280">
        <v>0</v>
      </c>
      <c r="BB119" s="280">
        <v>0</v>
      </c>
      <c r="BC119" s="280">
        <v>0</v>
      </c>
      <c r="BD119" s="280">
        <v>0</v>
      </c>
      <c r="BE119" s="280">
        <v>0</v>
      </c>
      <c r="BF119" s="280">
        <v>0</v>
      </c>
      <c r="BG119" s="280">
        <v>0</v>
      </c>
      <c r="BH119" s="280">
        <v>0</v>
      </c>
      <c r="BI119" s="280">
        <v>0</v>
      </c>
      <c r="BJ119" s="280">
        <v>0</v>
      </c>
      <c r="BK119" s="280">
        <v>0</v>
      </c>
      <c r="BL119" s="280">
        <v>0</v>
      </c>
      <c r="BM119" s="280">
        <v>0</v>
      </c>
      <c r="BN119" s="280">
        <v>0</v>
      </c>
      <c r="BO119" s="280">
        <v>0</v>
      </c>
      <c r="BP119" s="280">
        <v>0</v>
      </c>
      <c r="BQ119" s="280">
        <v>0</v>
      </c>
      <c r="BR119" s="280">
        <v>0</v>
      </c>
      <c r="BS119" s="280">
        <v>0</v>
      </c>
      <c r="BT119" s="280">
        <v>0</v>
      </c>
      <c r="BU119" s="280">
        <v>0</v>
      </c>
      <c r="BV119" s="280">
        <v>0</v>
      </c>
      <c r="BW119" s="280">
        <v>0</v>
      </c>
      <c r="BX119" s="280">
        <v>0</v>
      </c>
      <c r="BY119" s="280">
        <v>0</v>
      </c>
      <c r="BZ119" s="280">
        <v>0</v>
      </c>
      <c r="CA119" s="280">
        <v>0</v>
      </c>
      <c r="CB119" s="280">
        <v>0</v>
      </c>
      <c r="CC119" s="280">
        <v>0</v>
      </c>
      <c r="CD119" s="280">
        <v>0</v>
      </c>
      <c r="CE119" s="280">
        <v>0</v>
      </c>
      <c r="CF119" s="280">
        <v>0</v>
      </c>
      <c r="CG119" s="280">
        <v>0</v>
      </c>
      <c r="CH119" s="280">
        <v>0</v>
      </c>
      <c r="CI119" s="280">
        <v>0</v>
      </c>
      <c r="CJ119" s="280">
        <v>0</v>
      </c>
      <c r="CK119" s="280">
        <v>0</v>
      </c>
      <c r="CL119" s="280">
        <v>0</v>
      </c>
      <c r="CM119" s="280">
        <v>0</v>
      </c>
      <c r="CN119" s="280">
        <v>0</v>
      </c>
      <c r="CO119" s="280">
        <v>0</v>
      </c>
      <c r="CP119" s="280">
        <v>0</v>
      </c>
      <c r="CQ119" s="280">
        <v>0</v>
      </c>
      <c r="CR119" s="280">
        <v>0</v>
      </c>
      <c r="CS119" s="280">
        <v>0</v>
      </c>
      <c r="CT119" s="280">
        <v>0</v>
      </c>
      <c r="CU119" s="280">
        <v>0</v>
      </c>
      <c r="CV119" s="280">
        <v>0</v>
      </c>
      <c r="CW119" s="280">
        <v>0</v>
      </c>
      <c r="CX119" s="280">
        <v>0</v>
      </c>
      <c r="CY119" s="280">
        <v>0</v>
      </c>
      <c r="CZ119" s="280">
        <v>0</v>
      </c>
      <c r="DA119" s="280">
        <v>0</v>
      </c>
      <c r="DB119" s="280">
        <v>0</v>
      </c>
      <c r="DC119" s="280">
        <v>0</v>
      </c>
      <c r="DE119" s="71">
        <f t="shared" ref="DE119:DE129" si="66">COUNTBLANK(H119:DC119)</f>
        <v>0</v>
      </c>
      <c r="DF119" s="71">
        <f t="shared" si="40"/>
        <v>0</v>
      </c>
    </row>
    <row r="120" spans="1:110" s="261" customFormat="1" ht="15" customHeight="1">
      <c r="A120" s="210">
        <v>110</v>
      </c>
      <c r="B120" s="262" t="str">
        <f>$B$118&amp;"2."</f>
        <v>L.1.2.</v>
      </c>
      <c r="C120" s="295"/>
      <c r="D120" s="271"/>
      <c r="E120" s="328"/>
      <c r="F120" s="292">
        <f>H120+NPV(SD,I120:INDEX(I120:DC120,PAL))</f>
        <v>0</v>
      </c>
      <c r="G120" s="279">
        <f>SUMIF($H$5:$DC$5,"&lt;="&amp;PAL,$H120:$DC120)</f>
        <v>0</v>
      </c>
      <c r="H120" s="280">
        <v>0</v>
      </c>
      <c r="I120" s="280">
        <v>0</v>
      </c>
      <c r="J120" s="280">
        <v>0</v>
      </c>
      <c r="K120" s="280">
        <v>0</v>
      </c>
      <c r="L120" s="280">
        <v>0</v>
      </c>
      <c r="M120" s="280">
        <v>0</v>
      </c>
      <c r="N120" s="280">
        <v>0</v>
      </c>
      <c r="O120" s="280">
        <v>0</v>
      </c>
      <c r="P120" s="280">
        <v>0</v>
      </c>
      <c r="Q120" s="280">
        <v>0</v>
      </c>
      <c r="R120" s="280">
        <v>0</v>
      </c>
      <c r="S120" s="280">
        <v>0</v>
      </c>
      <c r="T120" s="280">
        <v>0</v>
      </c>
      <c r="U120" s="280">
        <v>0</v>
      </c>
      <c r="V120" s="280">
        <v>0</v>
      </c>
      <c r="W120" s="280">
        <v>0</v>
      </c>
      <c r="X120" s="280">
        <v>0</v>
      </c>
      <c r="Y120" s="280">
        <v>0</v>
      </c>
      <c r="Z120" s="280">
        <v>0</v>
      </c>
      <c r="AA120" s="280">
        <v>0</v>
      </c>
      <c r="AB120" s="280">
        <v>0</v>
      </c>
      <c r="AC120" s="280">
        <v>0</v>
      </c>
      <c r="AD120" s="280">
        <v>0</v>
      </c>
      <c r="AE120" s="280">
        <v>0</v>
      </c>
      <c r="AF120" s="280">
        <v>0</v>
      </c>
      <c r="AG120" s="280">
        <v>0</v>
      </c>
      <c r="AH120" s="280">
        <v>0</v>
      </c>
      <c r="AI120" s="280">
        <v>0</v>
      </c>
      <c r="AJ120" s="280">
        <v>0</v>
      </c>
      <c r="AK120" s="280">
        <v>0</v>
      </c>
      <c r="AL120" s="280">
        <v>0</v>
      </c>
      <c r="AM120" s="280">
        <v>0</v>
      </c>
      <c r="AN120" s="280">
        <v>0</v>
      </c>
      <c r="AO120" s="280">
        <v>0</v>
      </c>
      <c r="AP120" s="280">
        <v>0</v>
      </c>
      <c r="AQ120" s="280">
        <v>0</v>
      </c>
      <c r="AR120" s="280">
        <v>0</v>
      </c>
      <c r="AS120" s="280">
        <v>0</v>
      </c>
      <c r="AT120" s="280">
        <v>0</v>
      </c>
      <c r="AU120" s="280">
        <v>0</v>
      </c>
      <c r="AV120" s="280">
        <v>0</v>
      </c>
      <c r="AW120" s="280">
        <v>0</v>
      </c>
      <c r="AX120" s="280">
        <v>0</v>
      </c>
      <c r="AY120" s="280">
        <v>0</v>
      </c>
      <c r="AZ120" s="280">
        <v>0</v>
      </c>
      <c r="BA120" s="280">
        <v>0</v>
      </c>
      <c r="BB120" s="280">
        <v>0</v>
      </c>
      <c r="BC120" s="280">
        <v>0</v>
      </c>
      <c r="BD120" s="280">
        <v>0</v>
      </c>
      <c r="BE120" s="280">
        <v>0</v>
      </c>
      <c r="BF120" s="280">
        <v>0</v>
      </c>
      <c r="BG120" s="280">
        <v>0</v>
      </c>
      <c r="BH120" s="280">
        <v>0</v>
      </c>
      <c r="BI120" s="280">
        <v>0</v>
      </c>
      <c r="BJ120" s="280">
        <v>0</v>
      </c>
      <c r="BK120" s="280">
        <v>0</v>
      </c>
      <c r="BL120" s="280">
        <v>0</v>
      </c>
      <c r="BM120" s="280">
        <v>0</v>
      </c>
      <c r="BN120" s="280">
        <v>0</v>
      </c>
      <c r="BO120" s="280">
        <v>0</v>
      </c>
      <c r="BP120" s="280">
        <v>0</v>
      </c>
      <c r="BQ120" s="280">
        <v>0</v>
      </c>
      <c r="BR120" s="280">
        <v>0</v>
      </c>
      <c r="BS120" s="280">
        <v>0</v>
      </c>
      <c r="BT120" s="280">
        <v>0</v>
      </c>
      <c r="BU120" s="280">
        <v>0</v>
      </c>
      <c r="BV120" s="280">
        <v>0</v>
      </c>
      <c r="BW120" s="280">
        <v>0</v>
      </c>
      <c r="BX120" s="280">
        <v>0</v>
      </c>
      <c r="BY120" s="280">
        <v>0</v>
      </c>
      <c r="BZ120" s="280">
        <v>0</v>
      </c>
      <c r="CA120" s="280">
        <v>0</v>
      </c>
      <c r="CB120" s="280">
        <v>0</v>
      </c>
      <c r="CC120" s="280">
        <v>0</v>
      </c>
      <c r="CD120" s="280">
        <v>0</v>
      </c>
      <c r="CE120" s="280">
        <v>0</v>
      </c>
      <c r="CF120" s="280">
        <v>0</v>
      </c>
      <c r="CG120" s="280">
        <v>0</v>
      </c>
      <c r="CH120" s="280">
        <v>0</v>
      </c>
      <c r="CI120" s="280">
        <v>0</v>
      </c>
      <c r="CJ120" s="280">
        <v>0</v>
      </c>
      <c r="CK120" s="280">
        <v>0</v>
      </c>
      <c r="CL120" s="280">
        <v>0</v>
      </c>
      <c r="CM120" s="280">
        <v>0</v>
      </c>
      <c r="CN120" s="280">
        <v>0</v>
      </c>
      <c r="CO120" s="280">
        <v>0</v>
      </c>
      <c r="CP120" s="280">
        <v>0</v>
      </c>
      <c r="CQ120" s="280">
        <v>0</v>
      </c>
      <c r="CR120" s="280">
        <v>0</v>
      </c>
      <c r="CS120" s="280">
        <v>0</v>
      </c>
      <c r="CT120" s="280">
        <v>0</v>
      </c>
      <c r="CU120" s="280">
        <v>0</v>
      </c>
      <c r="CV120" s="280">
        <v>0</v>
      </c>
      <c r="CW120" s="280">
        <v>0</v>
      </c>
      <c r="CX120" s="280">
        <v>0</v>
      </c>
      <c r="CY120" s="280">
        <v>0</v>
      </c>
      <c r="CZ120" s="280">
        <v>0</v>
      </c>
      <c r="DA120" s="280">
        <v>0</v>
      </c>
      <c r="DB120" s="280">
        <v>0</v>
      </c>
      <c r="DC120" s="280">
        <v>0</v>
      </c>
      <c r="DE120" s="71">
        <f t="shared" si="66"/>
        <v>0</v>
      </c>
      <c r="DF120" s="71">
        <f t="shared" si="40"/>
        <v>0</v>
      </c>
    </row>
    <row r="121" spans="1:110" s="261" customFormat="1" ht="15" customHeight="1">
      <c r="A121" s="210">
        <v>111</v>
      </c>
      <c r="B121" s="262" t="str">
        <f>$B$118&amp;"3."</f>
        <v>L.1.3.</v>
      </c>
      <c r="C121" s="295"/>
      <c r="D121" s="271"/>
      <c r="E121" s="328"/>
      <c r="F121" s="292">
        <f>H121+NPV(SD,I121:INDEX(I121:DC121,PAL))</f>
        <v>0</v>
      </c>
      <c r="G121" s="279">
        <f>SUMIF($H$5:$DC$5,"&lt;="&amp;PAL,$H121:$DC121)</f>
        <v>0</v>
      </c>
      <c r="H121" s="280">
        <v>0</v>
      </c>
      <c r="I121" s="280">
        <v>0</v>
      </c>
      <c r="J121" s="280">
        <v>0</v>
      </c>
      <c r="K121" s="280">
        <v>0</v>
      </c>
      <c r="L121" s="280">
        <v>0</v>
      </c>
      <c r="M121" s="280">
        <v>0</v>
      </c>
      <c r="N121" s="280">
        <v>0</v>
      </c>
      <c r="O121" s="280">
        <v>0</v>
      </c>
      <c r="P121" s="280">
        <v>0</v>
      </c>
      <c r="Q121" s="280">
        <v>0</v>
      </c>
      <c r="R121" s="280">
        <v>0</v>
      </c>
      <c r="S121" s="280">
        <v>0</v>
      </c>
      <c r="T121" s="280">
        <v>0</v>
      </c>
      <c r="U121" s="280">
        <v>0</v>
      </c>
      <c r="V121" s="280">
        <v>0</v>
      </c>
      <c r="W121" s="280">
        <v>0</v>
      </c>
      <c r="X121" s="280">
        <v>0</v>
      </c>
      <c r="Y121" s="280">
        <v>0</v>
      </c>
      <c r="Z121" s="280">
        <v>0</v>
      </c>
      <c r="AA121" s="280">
        <v>0</v>
      </c>
      <c r="AB121" s="280">
        <v>0</v>
      </c>
      <c r="AC121" s="280">
        <v>0</v>
      </c>
      <c r="AD121" s="280">
        <v>0</v>
      </c>
      <c r="AE121" s="280">
        <v>0</v>
      </c>
      <c r="AF121" s="280">
        <v>0</v>
      </c>
      <c r="AG121" s="280">
        <v>0</v>
      </c>
      <c r="AH121" s="280">
        <v>0</v>
      </c>
      <c r="AI121" s="280">
        <v>0</v>
      </c>
      <c r="AJ121" s="280">
        <v>0</v>
      </c>
      <c r="AK121" s="280">
        <v>0</v>
      </c>
      <c r="AL121" s="280">
        <v>0</v>
      </c>
      <c r="AM121" s="280">
        <v>0</v>
      </c>
      <c r="AN121" s="280">
        <v>0</v>
      </c>
      <c r="AO121" s="280">
        <v>0</v>
      </c>
      <c r="AP121" s="280">
        <v>0</v>
      </c>
      <c r="AQ121" s="280">
        <v>0</v>
      </c>
      <c r="AR121" s="280">
        <v>0</v>
      </c>
      <c r="AS121" s="280">
        <v>0</v>
      </c>
      <c r="AT121" s="280">
        <v>0</v>
      </c>
      <c r="AU121" s="280">
        <v>0</v>
      </c>
      <c r="AV121" s="280">
        <v>0</v>
      </c>
      <c r="AW121" s="280">
        <v>0</v>
      </c>
      <c r="AX121" s="280">
        <v>0</v>
      </c>
      <c r="AY121" s="280">
        <v>0</v>
      </c>
      <c r="AZ121" s="280">
        <v>0</v>
      </c>
      <c r="BA121" s="280">
        <v>0</v>
      </c>
      <c r="BB121" s="280">
        <v>0</v>
      </c>
      <c r="BC121" s="280">
        <v>0</v>
      </c>
      <c r="BD121" s="280">
        <v>0</v>
      </c>
      <c r="BE121" s="280">
        <v>0</v>
      </c>
      <c r="BF121" s="280">
        <v>0</v>
      </c>
      <c r="BG121" s="280">
        <v>0</v>
      </c>
      <c r="BH121" s="280">
        <v>0</v>
      </c>
      <c r="BI121" s="280">
        <v>0</v>
      </c>
      <c r="BJ121" s="280">
        <v>0</v>
      </c>
      <c r="BK121" s="280">
        <v>0</v>
      </c>
      <c r="BL121" s="280">
        <v>0</v>
      </c>
      <c r="BM121" s="280">
        <v>0</v>
      </c>
      <c r="BN121" s="280">
        <v>0</v>
      </c>
      <c r="BO121" s="280">
        <v>0</v>
      </c>
      <c r="BP121" s="280">
        <v>0</v>
      </c>
      <c r="BQ121" s="280">
        <v>0</v>
      </c>
      <c r="BR121" s="280">
        <v>0</v>
      </c>
      <c r="BS121" s="280">
        <v>0</v>
      </c>
      <c r="BT121" s="280">
        <v>0</v>
      </c>
      <c r="BU121" s="280">
        <v>0</v>
      </c>
      <c r="BV121" s="280">
        <v>0</v>
      </c>
      <c r="BW121" s="280">
        <v>0</v>
      </c>
      <c r="BX121" s="280">
        <v>0</v>
      </c>
      <c r="BY121" s="280">
        <v>0</v>
      </c>
      <c r="BZ121" s="280">
        <v>0</v>
      </c>
      <c r="CA121" s="280">
        <v>0</v>
      </c>
      <c r="CB121" s="280">
        <v>0</v>
      </c>
      <c r="CC121" s="280">
        <v>0</v>
      </c>
      <c r="CD121" s="280">
        <v>0</v>
      </c>
      <c r="CE121" s="280">
        <v>0</v>
      </c>
      <c r="CF121" s="280">
        <v>0</v>
      </c>
      <c r="CG121" s="280">
        <v>0</v>
      </c>
      <c r="CH121" s="280">
        <v>0</v>
      </c>
      <c r="CI121" s="280">
        <v>0</v>
      </c>
      <c r="CJ121" s="280">
        <v>0</v>
      </c>
      <c r="CK121" s="280">
        <v>0</v>
      </c>
      <c r="CL121" s="280">
        <v>0</v>
      </c>
      <c r="CM121" s="280">
        <v>0</v>
      </c>
      <c r="CN121" s="280">
        <v>0</v>
      </c>
      <c r="CO121" s="280">
        <v>0</v>
      </c>
      <c r="CP121" s="280">
        <v>0</v>
      </c>
      <c r="CQ121" s="280">
        <v>0</v>
      </c>
      <c r="CR121" s="280">
        <v>0</v>
      </c>
      <c r="CS121" s="280">
        <v>0</v>
      </c>
      <c r="CT121" s="280">
        <v>0</v>
      </c>
      <c r="CU121" s="280">
        <v>0</v>
      </c>
      <c r="CV121" s="280">
        <v>0</v>
      </c>
      <c r="CW121" s="280">
        <v>0</v>
      </c>
      <c r="CX121" s="280">
        <v>0</v>
      </c>
      <c r="CY121" s="280">
        <v>0</v>
      </c>
      <c r="CZ121" s="280">
        <v>0</v>
      </c>
      <c r="DA121" s="280">
        <v>0</v>
      </c>
      <c r="DB121" s="280">
        <v>0</v>
      </c>
      <c r="DC121" s="280">
        <v>0</v>
      </c>
      <c r="DE121" s="71">
        <f t="shared" si="66"/>
        <v>0</v>
      </c>
      <c r="DF121" s="71">
        <f t="shared" si="40"/>
        <v>0</v>
      </c>
    </row>
    <row r="122" spans="1:110" s="261" customFormat="1" ht="15" customHeight="1">
      <c r="A122" s="210">
        <v>112</v>
      </c>
      <c r="B122" s="262" t="str">
        <f>$B$118&amp;"4."</f>
        <v>L.1.4.</v>
      </c>
      <c r="C122" s="295"/>
      <c r="D122" s="271"/>
      <c r="E122" s="328"/>
      <c r="F122" s="292">
        <f>H122+NPV(SD,I122:INDEX(I122:DC122,PAL))</f>
        <v>0</v>
      </c>
      <c r="G122" s="279">
        <f>SUMIF($H$5:$DC$5,"&lt;="&amp;PAL,$H122:$DC122)</f>
        <v>0</v>
      </c>
      <c r="H122" s="280">
        <v>0</v>
      </c>
      <c r="I122" s="280">
        <v>0</v>
      </c>
      <c r="J122" s="280">
        <v>0</v>
      </c>
      <c r="K122" s="280">
        <v>0</v>
      </c>
      <c r="L122" s="280">
        <v>0</v>
      </c>
      <c r="M122" s="280">
        <v>0</v>
      </c>
      <c r="N122" s="280">
        <v>0</v>
      </c>
      <c r="O122" s="280">
        <v>0</v>
      </c>
      <c r="P122" s="280">
        <v>0</v>
      </c>
      <c r="Q122" s="280">
        <v>0</v>
      </c>
      <c r="R122" s="280">
        <v>0</v>
      </c>
      <c r="S122" s="280">
        <v>0</v>
      </c>
      <c r="T122" s="280">
        <v>0</v>
      </c>
      <c r="U122" s="280">
        <v>0</v>
      </c>
      <c r="V122" s="280">
        <v>0</v>
      </c>
      <c r="W122" s="280">
        <v>0</v>
      </c>
      <c r="X122" s="280">
        <v>0</v>
      </c>
      <c r="Y122" s="280">
        <v>0</v>
      </c>
      <c r="Z122" s="280">
        <v>0</v>
      </c>
      <c r="AA122" s="280">
        <v>0</v>
      </c>
      <c r="AB122" s="280">
        <v>0</v>
      </c>
      <c r="AC122" s="280">
        <v>0</v>
      </c>
      <c r="AD122" s="280">
        <v>0</v>
      </c>
      <c r="AE122" s="280">
        <v>0</v>
      </c>
      <c r="AF122" s="280">
        <v>0</v>
      </c>
      <c r="AG122" s="280">
        <v>0</v>
      </c>
      <c r="AH122" s="280">
        <v>0</v>
      </c>
      <c r="AI122" s="280">
        <v>0</v>
      </c>
      <c r="AJ122" s="280">
        <v>0</v>
      </c>
      <c r="AK122" s="280">
        <v>0</v>
      </c>
      <c r="AL122" s="280">
        <v>0</v>
      </c>
      <c r="AM122" s="280">
        <v>0</v>
      </c>
      <c r="AN122" s="280">
        <v>0</v>
      </c>
      <c r="AO122" s="280">
        <v>0</v>
      </c>
      <c r="AP122" s="280">
        <v>0</v>
      </c>
      <c r="AQ122" s="280">
        <v>0</v>
      </c>
      <c r="AR122" s="280">
        <v>0</v>
      </c>
      <c r="AS122" s="280">
        <v>0</v>
      </c>
      <c r="AT122" s="280">
        <v>0</v>
      </c>
      <c r="AU122" s="280">
        <v>0</v>
      </c>
      <c r="AV122" s="280">
        <v>0</v>
      </c>
      <c r="AW122" s="280">
        <v>0</v>
      </c>
      <c r="AX122" s="280">
        <v>0</v>
      </c>
      <c r="AY122" s="280">
        <v>0</v>
      </c>
      <c r="AZ122" s="280">
        <v>0</v>
      </c>
      <c r="BA122" s="280">
        <v>0</v>
      </c>
      <c r="BB122" s="280">
        <v>0</v>
      </c>
      <c r="BC122" s="280">
        <v>0</v>
      </c>
      <c r="BD122" s="280">
        <v>0</v>
      </c>
      <c r="BE122" s="280">
        <v>0</v>
      </c>
      <c r="BF122" s="280">
        <v>0</v>
      </c>
      <c r="BG122" s="280">
        <v>0</v>
      </c>
      <c r="BH122" s="280">
        <v>0</v>
      </c>
      <c r="BI122" s="280">
        <v>0</v>
      </c>
      <c r="BJ122" s="280">
        <v>0</v>
      </c>
      <c r="BK122" s="280">
        <v>0</v>
      </c>
      <c r="BL122" s="280">
        <v>0</v>
      </c>
      <c r="BM122" s="280">
        <v>0</v>
      </c>
      <c r="BN122" s="280">
        <v>0</v>
      </c>
      <c r="BO122" s="280">
        <v>0</v>
      </c>
      <c r="BP122" s="280">
        <v>0</v>
      </c>
      <c r="BQ122" s="280">
        <v>0</v>
      </c>
      <c r="BR122" s="280">
        <v>0</v>
      </c>
      <c r="BS122" s="280">
        <v>0</v>
      </c>
      <c r="BT122" s="280">
        <v>0</v>
      </c>
      <c r="BU122" s="280">
        <v>0</v>
      </c>
      <c r="BV122" s="280">
        <v>0</v>
      </c>
      <c r="BW122" s="280">
        <v>0</v>
      </c>
      <c r="BX122" s="280">
        <v>0</v>
      </c>
      <c r="BY122" s="280">
        <v>0</v>
      </c>
      <c r="BZ122" s="280">
        <v>0</v>
      </c>
      <c r="CA122" s="280">
        <v>0</v>
      </c>
      <c r="CB122" s="280">
        <v>0</v>
      </c>
      <c r="CC122" s="280">
        <v>0</v>
      </c>
      <c r="CD122" s="280">
        <v>0</v>
      </c>
      <c r="CE122" s="280">
        <v>0</v>
      </c>
      <c r="CF122" s="280">
        <v>0</v>
      </c>
      <c r="CG122" s="280">
        <v>0</v>
      </c>
      <c r="CH122" s="280">
        <v>0</v>
      </c>
      <c r="CI122" s="280">
        <v>0</v>
      </c>
      <c r="CJ122" s="280">
        <v>0</v>
      </c>
      <c r="CK122" s="280">
        <v>0</v>
      </c>
      <c r="CL122" s="280">
        <v>0</v>
      </c>
      <c r="CM122" s="280">
        <v>0</v>
      </c>
      <c r="CN122" s="280">
        <v>0</v>
      </c>
      <c r="CO122" s="280">
        <v>0</v>
      </c>
      <c r="CP122" s="280">
        <v>0</v>
      </c>
      <c r="CQ122" s="280">
        <v>0</v>
      </c>
      <c r="CR122" s="280">
        <v>0</v>
      </c>
      <c r="CS122" s="280">
        <v>0</v>
      </c>
      <c r="CT122" s="280">
        <v>0</v>
      </c>
      <c r="CU122" s="280">
        <v>0</v>
      </c>
      <c r="CV122" s="280">
        <v>0</v>
      </c>
      <c r="CW122" s="280">
        <v>0</v>
      </c>
      <c r="CX122" s="280">
        <v>0</v>
      </c>
      <c r="CY122" s="280">
        <v>0</v>
      </c>
      <c r="CZ122" s="280">
        <v>0</v>
      </c>
      <c r="DA122" s="280">
        <v>0</v>
      </c>
      <c r="DB122" s="280">
        <v>0</v>
      </c>
      <c r="DC122" s="280">
        <v>0</v>
      </c>
      <c r="DE122" s="71">
        <f t="shared" si="66"/>
        <v>0</v>
      </c>
      <c r="DF122" s="71">
        <f t="shared" si="40"/>
        <v>0</v>
      </c>
    </row>
    <row r="123" spans="1:110" s="261" customFormat="1" ht="15" customHeight="1">
      <c r="A123" s="210">
        <v>113</v>
      </c>
      <c r="B123" s="262" t="str">
        <f>$B$118&amp;"5."</f>
        <v>L.1.5.</v>
      </c>
      <c r="C123" s="295"/>
      <c r="D123" s="271"/>
      <c r="E123" s="328"/>
      <c r="F123" s="292">
        <f>H123+NPV(SD,I123:INDEX(I123:DC123,PAL))</f>
        <v>0</v>
      </c>
      <c r="G123" s="279">
        <f>SUMIF($H$5:$DC$5,"&lt;="&amp;PAL,$H123:$DC123)</f>
        <v>0</v>
      </c>
      <c r="H123" s="280">
        <v>0</v>
      </c>
      <c r="I123" s="280">
        <v>0</v>
      </c>
      <c r="J123" s="280">
        <v>0</v>
      </c>
      <c r="K123" s="280">
        <v>0</v>
      </c>
      <c r="L123" s="280">
        <v>0</v>
      </c>
      <c r="M123" s="280">
        <v>0</v>
      </c>
      <c r="N123" s="280">
        <v>0</v>
      </c>
      <c r="O123" s="280">
        <v>0</v>
      </c>
      <c r="P123" s="280">
        <v>0</v>
      </c>
      <c r="Q123" s="280">
        <v>0</v>
      </c>
      <c r="R123" s="280">
        <v>0</v>
      </c>
      <c r="S123" s="280">
        <v>0</v>
      </c>
      <c r="T123" s="280">
        <v>0</v>
      </c>
      <c r="U123" s="280">
        <v>0</v>
      </c>
      <c r="V123" s="280">
        <v>0</v>
      </c>
      <c r="W123" s="280">
        <v>0</v>
      </c>
      <c r="X123" s="280">
        <v>0</v>
      </c>
      <c r="Y123" s="280">
        <v>0</v>
      </c>
      <c r="Z123" s="280">
        <v>0</v>
      </c>
      <c r="AA123" s="280">
        <v>0</v>
      </c>
      <c r="AB123" s="280">
        <v>0</v>
      </c>
      <c r="AC123" s="280">
        <v>0</v>
      </c>
      <c r="AD123" s="280">
        <v>0</v>
      </c>
      <c r="AE123" s="280">
        <v>0</v>
      </c>
      <c r="AF123" s="280">
        <v>0</v>
      </c>
      <c r="AG123" s="280">
        <v>0</v>
      </c>
      <c r="AH123" s="280">
        <v>0</v>
      </c>
      <c r="AI123" s="280">
        <v>0</v>
      </c>
      <c r="AJ123" s="280">
        <v>0</v>
      </c>
      <c r="AK123" s="280">
        <v>0</v>
      </c>
      <c r="AL123" s="280">
        <v>0</v>
      </c>
      <c r="AM123" s="280">
        <v>0</v>
      </c>
      <c r="AN123" s="280">
        <v>0</v>
      </c>
      <c r="AO123" s="280">
        <v>0</v>
      </c>
      <c r="AP123" s="280">
        <v>0</v>
      </c>
      <c r="AQ123" s="280">
        <v>0</v>
      </c>
      <c r="AR123" s="280">
        <v>0</v>
      </c>
      <c r="AS123" s="280">
        <v>0</v>
      </c>
      <c r="AT123" s="280">
        <v>0</v>
      </c>
      <c r="AU123" s="280">
        <v>0</v>
      </c>
      <c r="AV123" s="280">
        <v>0</v>
      </c>
      <c r="AW123" s="280">
        <v>0</v>
      </c>
      <c r="AX123" s="280">
        <v>0</v>
      </c>
      <c r="AY123" s="280">
        <v>0</v>
      </c>
      <c r="AZ123" s="280">
        <v>0</v>
      </c>
      <c r="BA123" s="280">
        <v>0</v>
      </c>
      <c r="BB123" s="280">
        <v>0</v>
      </c>
      <c r="BC123" s="280">
        <v>0</v>
      </c>
      <c r="BD123" s="280">
        <v>0</v>
      </c>
      <c r="BE123" s="280">
        <v>0</v>
      </c>
      <c r="BF123" s="280">
        <v>0</v>
      </c>
      <c r="BG123" s="280">
        <v>0</v>
      </c>
      <c r="BH123" s="280">
        <v>0</v>
      </c>
      <c r="BI123" s="280">
        <v>0</v>
      </c>
      <c r="BJ123" s="280">
        <v>0</v>
      </c>
      <c r="BK123" s="280">
        <v>0</v>
      </c>
      <c r="BL123" s="280">
        <v>0</v>
      </c>
      <c r="BM123" s="280">
        <v>0</v>
      </c>
      <c r="BN123" s="280">
        <v>0</v>
      </c>
      <c r="BO123" s="280">
        <v>0</v>
      </c>
      <c r="BP123" s="280">
        <v>0</v>
      </c>
      <c r="BQ123" s="280">
        <v>0</v>
      </c>
      <c r="BR123" s="280">
        <v>0</v>
      </c>
      <c r="BS123" s="280">
        <v>0</v>
      </c>
      <c r="BT123" s="280">
        <v>0</v>
      </c>
      <c r="BU123" s="280">
        <v>0</v>
      </c>
      <c r="BV123" s="280">
        <v>0</v>
      </c>
      <c r="BW123" s="280">
        <v>0</v>
      </c>
      <c r="BX123" s="280">
        <v>0</v>
      </c>
      <c r="BY123" s="280">
        <v>0</v>
      </c>
      <c r="BZ123" s="280">
        <v>0</v>
      </c>
      <c r="CA123" s="280">
        <v>0</v>
      </c>
      <c r="CB123" s="280">
        <v>0</v>
      </c>
      <c r="CC123" s="280">
        <v>0</v>
      </c>
      <c r="CD123" s="280">
        <v>0</v>
      </c>
      <c r="CE123" s="280">
        <v>0</v>
      </c>
      <c r="CF123" s="280">
        <v>0</v>
      </c>
      <c r="CG123" s="280">
        <v>0</v>
      </c>
      <c r="CH123" s="280">
        <v>0</v>
      </c>
      <c r="CI123" s="280">
        <v>0</v>
      </c>
      <c r="CJ123" s="280">
        <v>0</v>
      </c>
      <c r="CK123" s="280">
        <v>0</v>
      </c>
      <c r="CL123" s="280">
        <v>0</v>
      </c>
      <c r="CM123" s="280">
        <v>0</v>
      </c>
      <c r="CN123" s="280">
        <v>0</v>
      </c>
      <c r="CO123" s="280">
        <v>0</v>
      </c>
      <c r="CP123" s="280">
        <v>0</v>
      </c>
      <c r="CQ123" s="280">
        <v>0</v>
      </c>
      <c r="CR123" s="280">
        <v>0</v>
      </c>
      <c r="CS123" s="280">
        <v>0</v>
      </c>
      <c r="CT123" s="280">
        <v>0</v>
      </c>
      <c r="CU123" s="280">
        <v>0</v>
      </c>
      <c r="CV123" s="280">
        <v>0</v>
      </c>
      <c r="CW123" s="280">
        <v>0</v>
      </c>
      <c r="CX123" s="280">
        <v>0</v>
      </c>
      <c r="CY123" s="280">
        <v>0</v>
      </c>
      <c r="CZ123" s="280">
        <v>0</v>
      </c>
      <c r="DA123" s="280">
        <v>0</v>
      </c>
      <c r="DB123" s="280">
        <v>0</v>
      </c>
      <c r="DC123" s="280">
        <v>0</v>
      </c>
      <c r="DE123" s="71">
        <f t="shared" si="66"/>
        <v>0</v>
      </c>
      <c r="DF123" s="71">
        <f t="shared" si="40"/>
        <v>0</v>
      </c>
    </row>
    <row r="124" spans="1:110" s="261" customFormat="1" ht="15" customHeight="1">
      <c r="A124" s="210">
        <v>114</v>
      </c>
      <c r="B124" s="262" t="str">
        <f>$B$118&amp;"6."</f>
        <v>L.1.6.</v>
      </c>
      <c r="C124" s="295"/>
      <c r="D124" s="271"/>
      <c r="E124" s="328"/>
      <c r="F124" s="292">
        <f>H124+NPV(SD,I124:INDEX(I124:DC124,PAL))</f>
        <v>0</v>
      </c>
      <c r="G124" s="279">
        <f>SUMIF($H$5:$DC$5,"&lt;="&amp;PAL,$H124:$DC124)</f>
        <v>0</v>
      </c>
      <c r="H124" s="280">
        <v>0</v>
      </c>
      <c r="I124" s="280">
        <v>0</v>
      </c>
      <c r="J124" s="280">
        <v>0</v>
      </c>
      <c r="K124" s="280">
        <v>0</v>
      </c>
      <c r="L124" s="280">
        <v>0</v>
      </c>
      <c r="M124" s="280">
        <v>0</v>
      </c>
      <c r="N124" s="280">
        <v>0</v>
      </c>
      <c r="O124" s="280">
        <v>0</v>
      </c>
      <c r="P124" s="280">
        <v>0</v>
      </c>
      <c r="Q124" s="280">
        <v>0</v>
      </c>
      <c r="R124" s="280">
        <v>0</v>
      </c>
      <c r="S124" s="280">
        <v>0</v>
      </c>
      <c r="T124" s="280">
        <v>0</v>
      </c>
      <c r="U124" s="280">
        <v>0</v>
      </c>
      <c r="V124" s="280">
        <v>0</v>
      </c>
      <c r="W124" s="280">
        <v>0</v>
      </c>
      <c r="X124" s="280">
        <v>0</v>
      </c>
      <c r="Y124" s="280">
        <v>0</v>
      </c>
      <c r="Z124" s="280">
        <v>0</v>
      </c>
      <c r="AA124" s="280">
        <v>0</v>
      </c>
      <c r="AB124" s="280">
        <v>0</v>
      </c>
      <c r="AC124" s="280">
        <v>0</v>
      </c>
      <c r="AD124" s="280">
        <v>0</v>
      </c>
      <c r="AE124" s="280">
        <v>0</v>
      </c>
      <c r="AF124" s="280">
        <v>0</v>
      </c>
      <c r="AG124" s="280">
        <v>0</v>
      </c>
      <c r="AH124" s="280">
        <v>0</v>
      </c>
      <c r="AI124" s="280">
        <v>0</v>
      </c>
      <c r="AJ124" s="280">
        <v>0</v>
      </c>
      <c r="AK124" s="280">
        <v>0</v>
      </c>
      <c r="AL124" s="280">
        <v>0</v>
      </c>
      <c r="AM124" s="280">
        <v>0</v>
      </c>
      <c r="AN124" s="280">
        <v>0</v>
      </c>
      <c r="AO124" s="280">
        <v>0</v>
      </c>
      <c r="AP124" s="280">
        <v>0</v>
      </c>
      <c r="AQ124" s="280">
        <v>0</v>
      </c>
      <c r="AR124" s="280">
        <v>0</v>
      </c>
      <c r="AS124" s="280">
        <v>0</v>
      </c>
      <c r="AT124" s="280">
        <v>0</v>
      </c>
      <c r="AU124" s="280">
        <v>0</v>
      </c>
      <c r="AV124" s="280">
        <v>0</v>
      </c>
      <c r="AW124" s="280">
        <v>0</v>
      </c>
      <c r="AX124" s="280">
        <v>0</v>
      </c>
      <c r="AY124" s="280">
        <v>0</v>
      </c>
      <c r="AZ124" s="280">
        <v>0</v>
      </c>
      <c r="BA124" s="280">
        <v>0</v>
      </c>
      <c r="BB124" s="280">
        <v>0</v>
      </c>
      <c r="BC124" s="280">
        <v>0</v>
      </c>
      <c r="BD124" s="280">
        <v>0</v>
      </c>
      <c r="BE124" s="280">
        <v>0</v>
      </c>
      <c r="BF124" s="280">
        <v>0</v>
      </c>
      <c r="BG124" s="280">
        <v>0</v>
      </c>
      <c r="BH124" s="280">
        <v>0</v>
      </c>
      <c r="BI124" s="280">
        <v>0</v>
      </c>
      <c r="BJ124" s="280">
        <v>0</v>
      </c>
      <c r="BK124" s="280">
        <v>0</v>
      </c>
      <c r="BL124" s="280">
        <v>0</v>
      </c>
      <c r="BM124" s="280">
        <v>0</v>
      </c>
      <c r="BN124" s="280">
        <v>0</v>
      </c>
      <c r="BO124" s="280">
        <v>0</v>
      </c>
      <c r="BP124" s="280">
        <v>0</v>
      </c>
      <c r="BQ124" s="280">
        <v>0</v>
      </c>
      <c r="BR124" s="280">
        <v>0</v>
      </c>
      <c r="BS124" s="280">
        <v>0</v>
      </c>
      <c r="BT124" s="280">
        <v>0</v>
      </c>
      <c r="BU124" s="280">
        <v>0</v>
      </c>
      <c r="BV124" s="280">
        <v>0</v>
      </c>
      <c r="BW124" s="280">
        <v>0</v>
      </c>
      <c r="BX124" s="280">
        <v>0</v>
      </c>
      <c r="BY124" s="280">
        <v>0</v>
      </c>
      <c r="BZ124" s="280">
        <v>0</v>
      </c>
      <c r="CA124" s="280">
        <v>0</v>
      </c>
      <c r="CB124" s="280">
        <v>0</v>
      </c>
      <c r="CC124" s="280">
        <v>0</v>
      </c>
      <c r="CD124" s="280">
        <v>0</v>
      </c>
      <c r="CE124" s="280">
        <v>0</v>
      </c>
      <c r="CF124" s="280">
        <v>0</v>
      </c>
      <c r="CG124" s="280">
        <v>0</v>
      </c>
      <c r="CH124" s="280">
        <v>0</v>
      </c>
      <c r="CI124" s="280">
        <v>0</v>
      </c>
      <c r="CJ124" s="280">
        <v>0</v>
      </c>
      <c r="CK124" s="280">
        <v>0</v>
      </c>
      <c r="CL124" s="280">
        <v>0</v>
      </c>
      <c r="CM124" s="280">
        <v>0</v>
      </c>
      <c r="CN124" s="280">
        <v>0</v>
      </c>
      <c r="CO124" s="280">
        <v>0</v>
      </c>
      <c r="CP124" s="280">
        <v>0</v>
      </c>
      <c r="CQ124" s="280">
        <v>0</v>
      </c>
      <c r="CR124" s="280">
        <v>0</v>
      </c>
      <c r="CS124" s="280">
        <v>0</v>
      </c>
      <c r="CT124" s="280">
        <v>0</v>
      </c>
      <c r="CU124" s="280">
        <v>0</v>
      </c>
      <c r="CV124" s="280">
        <v>0</v>
      </c>
      <c r="CW124" s="280">
        <v>0</v>
      </c>
      <c r="CX124" s="280">
        <v>0</v>
      </c>
      <c r="CY124" s="280">
        <v>0</v>
      </c>
      <c r="CZ124" s="280">
        <v>0</v>
      </c>
      <c r="DA124" s="280">
        <v>0</v>
      </c>
      <c r="DB124" s="280">
        <v>0</v>
      </c>
      <c r="DC124" s="280">
        <v>0</v>
      </c>
      <c r="DE124" s="71">
        <f t="shared" si="66"/>
        <v>0</v>
      </c>
      <c r="DF124" s="71">
        <f t="shared" si="40"/>
        <v>0</v>
      </c>
    </row>
    <row r="125" spans="1:110" s="261" customFormat="1" ht="15" customHeight="1">
      <c r="A125" s="210">
        <v>115</v>
      </c>
      <c r="B125" s="262" t="str">
        <f>$B$118&amp;"7."</f>
        <v>L.1.7.</v>
      </c>
      <c r="C125" s="295"/>
      <c r="D125" s="271"/>
      <c r="E125" s="328"/>
      <c r="F125" s="292">
        <f>H125+NPV(SD,I125:INDEX(I125:DC125,PAL))</f>
        <v>0</v>
      </c>
      <c r="G125" s="279">
        <f>SUMIF($H$5:$DC$5,"&lt;="&amp;PAL,$H125:$DC125)</f>
        <v>0</v>
      </c>
      <c r="H125" s="280">
        <v>0</v>
      </c>
      <c r="I125" s="280">
        <v>0</v>
      </c>
      <c r="J125" s="280">
        <v>0</v>
      </c>
      <c r="K125" s="280">
        <v>0</v>
      </c>
      <c r="L125" s="280">
        <v>0</v>
      </c>
      <c r="M125" s="280">
        <v>0</v>
      </c>
      <c r="N125" s="280">
        <v>0</v>
      </c>
      <c r="O125" s="280">
        <v>0</v>
      </c>
      <c r="P125" s="280">
        <v>0</v>
      </c>
      <c r="Q125" s="280">
        <v>0</v>
      </c>
      <c r="R125" s="280">
        <v>0</v>
      </c>
      <c r="S125" s="280">
        <v>0</v>
      </c>
      <c r="T125" s="280">
        <v>0</v>
      </c>
      <c r="U125" s="280">
        <v>0</v>
      </c>
      <c r="V125" s="280">
        <v>0</v>
      </c>
      <c r="W125" s="280">
        <v>0</v>
      </c>
      <c r="X125" s="280">
        <v>0</v>
      </c>
      <c r="Y125" s="280">
        <v>0</v>
      </c>
      <c r="Z125" s="280">
        <v>0</v>
      </c>
      <c r="AA125" s="280">
        <v>0</v>
      </c>
      <c r="AB125" s="280">
        <v>0</v>
      </c>
      <c r="AC125" s="280">
        <v>0</v>
      </c>
      <c r="AD125" s="280">
        <v>0</v>
      </c>
      <c r="AE125" s="280">
        <v>0</v>
      </c>
      <c r="AF125" s="280">
        <v>0</v>
      </c>
      <c r="AG125" s="280">
        <v>0</v>
      </c>
      <c r="AH125" s="280">
        <v>0</v>
      </c>
      <c r="AI125" s="280">
        <v>0</v>
      </c>
      <c r="AJ125" s="280">
        <v>0</v>
      </c>
      <c r="AK125" s="280">
        <v>0</v>
      </c>
      <c r="AL125" s="280">
        <v>0</v>
      </c>
      <c r="AM125" s="280">
        <v>0</v>
      </c>
      <c r="AN125" s="280">
        <v>0</v>
      </c>
      <c r="AO125" s="280">
        <v>0</v>
      </c>
      <c r="AP125" s="280">
        <v>0</v>
      </c>
      <c r="AQ125" s="280">
        <v>0</v>
      </c>
      <c r="AR125" s="280">
        <v>0</v>
      </c>
      <c r="AS125" s="280">
        <v>0</v>
      </c>
      <c r="AT125" s="280">
        <v>0</v>
      </c>
      <c r="AU125" s="280">
        <v>0</v>
      </c>
      <c r="AV125" s="280">
        <v>0</v>
      </c>
      <c r="AW125" s="280">
        <v>0</v>
      </c>
      <c r="AX125" s="280">
        <v>0</v>
      </c>
      <c r="AY125" s="280">
        <v>0</v>
      </c>
      <c r="AZ125" s="280">
        <v>0</v>
      </c>
      <c r="BA125" s="280">
        <v>0</v>
      </c>
      <c r="BB125" s="280">
        <v>0</v>
      </c>
      <c r="BC125" s="280">
        <v>0</v>
      </c>
      <c r="BD125" s="280">
        <v>0</v>
      </c>
      <c r="BE125" s="280">
        <v>0</v>
      </c>
      <c r="BF125" s="280">
        <v>0</v>
      </c>
      <c r="BG125" s="280">
        <v>0</v>
      </c>
      <c r="BH125" s="280">
        <v>0</v>
      </c>
      <c r="BI125" s="280">
        <v>0</v>
      </c>
      <c r="BJ125" s="280">
        <v>0</v>
      </c>
      <c r="BK125" s="280">
        <v>0</v>
      </c>
      <c r="BL125" s="280">
        <v>0</v>
      </c>
      <c r="BM125" s="280">
        <v>0</v>
      </c>
      <c r="BN125" s="280">
        <v>0</v>
      </c>
      <c r="BO125" s="280">
        <v>0</v>
      </c>
      <c r="BP125" s="280">
        <v>0</v>
      </c>
      <c r="BQ125" s="280">
        <v>0</v>
      </c>
      <c r="BR125" s="280">
        <v>0</v>
      </c>
      <c r="BS125" s="280">
        <v>0</v>
      </c>
      <c r="BT125" s="280">
        <v>0</v>
      </c>
      <c r="BU125" s="280">
        <v>0</v>
      </c>
      <c r="BV125" s="280">
        <v>0</v>
      </c>
      <c r="BW125" s="280">
        <v>0</v>
      </c>
      <c r="BX125" s="280">
        <v>0</v>
      </c>
      <c r="BY125" s="280">
        <v>0</v>
      </c>
      <c r="BZ125" s="280">
        <v>0</v>
      </c>
      <c r="CA125" s="280">
        <v>0</v>
      </c>
      <c r="CB125" s="280">
        <v>0</v>
      </c>
      <c r="CC125" s="280">
        <v>0</v>
      </c>
      <c r="CD125" s="280">
        <v>0</v>
      </c>
      <c r="CE125" s="280">
        <v>0</v>
      </c>
      <c r="CF125" s="280">
        <v>0</v>
      </c>
      <c r="CG125" s="280">
        <v>0</v>
      </c>
      <c r="CH125" s="280">
        <v>0</v>
      </c>
      <c r="CI125" s="280">
        <v>0</v>
      </c>
      <c r="CJ125" s="280">
        <v>0</v>
      </c>
      <c r="CK125" s="280">
        <v>0</v>
      </c>
      <c r="CL125" s="280">
        <v>0</v>
      </c>
      <c r="CM125" s="280">
        <v>0</v>
      </c>
      <c r="CN125" s="280">
        <v>0</v>
      </c>
      <c r="CO125" s="280">
        <v>0</v>
      </c>
      <c r="CP125" s="280">
        <v>0</v>
      </c>
      <c r="CQ125" s="280">
        <v>0</v>
      </c>
      <c r="CR125" s="280">
        <v>0</v>
      </c>
      <c r="CS125" s="280">
        <v>0</v>
      </c>
      <c r="CT125" s="280">
        <v>0</v>
      </c>
      <c r="CU125" s="280">
        <v>0</v>
      </c>
      <c r="CV125" s="280">
        <v>0</v>
      </c>
      <c r="CW125" s="280">
        <v>0</v>
      </c>
      <c r="CX125" s="280">
        <v>0</v>
      </c>
      <c r="CY125" s="280">
        <v>0</v>
      </c>
      <c r="CZ125" s="280">
        <v>0</v>
      </c>
      <c r="DA125" s="280">
        <v>0</v>
      </c>
      <c r="DB125" s="280">
        <v>0</v>
      </c>
      <c r="DC125" s="280">
        <v>0</v>
      </c>
      <c r="DE125" s="71">
        <f t="shared" si="66"/>
        <v>0</v>
      </c>
      <c r="DF125" s="71">
        <f t="shared" si="40"/>
        <v>0</v>
      </c>
    </row>
    <row r="126" spans="1:110" s="261" customFormat="1" ht="14.4">
      <c r="A126" s="210">
        <v>116</v>
      </c>
      <c r="B126" s="263" t="s">
        <v>193</v>
      </c>
      <c r="C126" s="271" t="s">
        <v>276</v>
      </c>
      <c r="D126" s="271"/>
      <c r="E126" s="328"/>
      <c r="F126" s="17">
        <f>SUM(F127:F129)</f>
        <v>0</v>
      </c>
      <c r="G126" s="279">
        <f>SUMIF($H$5:$DC$5,"&lt;="&amp;PAL,$H126:$DC126)</f>
        <v>0</v>
      </c>
      <c r="H126" s="17">
        <f>SUM(H127:H129)</f>
        <v>0</v>
      </c>
      <c r="I126" s="17">
        <f t="shared" ref="I126:BT126" si="67">SUM(I127:I129)</f>
        <v>0</v>
      </c>
      <c r="J126" s="17">
        <f t="shared" si="67"/>
        <v>0</v>
      </c>
      <c r="K126" s="17">
        <f t="shared" si="67"/>
        <v>0</v>
      </c>
      <c r="L126" s="17">
        <f t="shared" si="67"/>
        <v>0</v>
      </c>
      <c r="M126" s="17">
        <f t="shared" si="67"/>
        <v>0</v>
      </c>
      <c r="N126" s="17">
        <f t="shared" si="67"/>
        <v>0</v>
      </c>
      <c r="O126" s="17">
        <f t="shared" si="67"/>
        <v>0</v>
      </c>
      <c r="P126" s="17">
        <f t="shared" si="67"/>
        <v>0</v>
      </c>
      <c r="Q126" s="17">
        <f t="shared" si="67"/>
        <v>0</v>
      </c>
      <c r="R126" s="17">
        <f t="shared" si="67"/>
        <v>0</v>
      </c>
      <c r="S126" s="17">
        <f t="shared" si="67"/>
        <v>0</v>
      </c>
      <c r="T126" s="17">
        <f t="shared" si="67"/>
        <v>0</v>
      </c>
      <c r="U126" s="17">
        <f t="shared" si="67"/>
        <v>0</v>
      </c>
      <c r="V126" s="17">
        <f t="shared" si="67"/>
        <v>0</v>
      </c>
      <c r="W126" s="17">
        <f t="shared" si="67"/>
        <v>0</v>
      </c>
      <c r="X126" s="17">
        <f t="shared" si="67"/>
        <v>0</v>
      </c>
      <c r="Y126" s="17">
        <f t="shared" si="67"/>
        <v>0</v>
      </c>
      <c r="Z126" s="17">
        <f t="shared" si="67"/>
        <v>0</v>
      </c>
      <c r="AA126" s="17">
        <f t="shared" si="67"/>
        <v>0</v>
      </c>
      <c r="AB126" s="17">
        <f t="shared" si="67"/>
        <v>0</v>
      </c>
      <c r="AC126" s="17">
        <f t="shared" si="67"/>
        <v>0</v>
      </c>
      <c r="AD126" s="17">
        <f t="shared" si="67"/>
        <v>0</v>
      </c>
      <c r="AE126" s="17">
        <f t="shared" si="67"/>
        <v>0</v>
      </c>
      <c r="AF126" s="17">
        <f t="shared" si="67"/>
        <v>0</v>
      </c>
      <c r="AG126" s="17">
        <f t="shared" si="67"/>
        <v>0</v>
      </c>
      <c r="AH126" s="17">
        <f t="shared" si="67"/>
        <v>0</v>
      </c>
      <c r="AI126" s="17">
        <f t="shared" si="67"/>
        <v>0</v>
      </c>
      <c r="AJ126" s="17">
        <f t="shared" si="67"/>
        <v>0</v>
      </c>
      <c r="AK126" s="17">
        <f t="shared" si="67"/>
        <v>0</v>
      </c>
      <c r="AL126" s="17">
        <f t="shared" si="67"/>
        <v>0</v>
      </c>
      <c r="AM126" s="17">
        <f t="shared" si="67"/>
        <v>0</v>
      </c>
      <c r="AN126" s="17">
        <f t="shared" si="67"/>
        <v>0</v>
      </c>
      <c r="AO126" s="17">
        <f t="shared" si="67"/>
        <v>0</v>
      </c>
      <c r="AP126" s="17">
        <f t="shared" si="67"/>
        <v>0</v>
      </c>
      <c r="AQ126" s="17">
        <f t="shared" si="67"/>
        <v>0</v>
      </c>
      <c r="AR126" s="17">
        <f t="shared" si="67"/>
        <v>0</v>
      </c>
      <c r="AS126" s="17">
        <f t="shared" si="67"/>
        <v>0</v>
      </c>
      <c r="AT126" s="17">
        <f t="shared" si="67"/>
        <v>0</v>
      </c>
      <c r="AU126" s="17">
        <f t="shared" si="67"/>
        <v>0</v>
      </c>
      <c r="AV126" s="17">
        <f t="shared" si="67"/>
        <v>0</v>
      </c>
      <c r="AW126" s="17">
        <f t="shared" si="67"/>
        <v>0</v>
      </c>
      <c r="AX126" s="17">
        <f t="shared" si="67"/>
        <v>0</v>
      </c>
      <c r="AY126" s="17">
        <f t="shared" si="67"/>
        <v>0</v>
      </c>
      <c r="AZ126" s="17">
        <f t="shared" si="67"/>
        <v>0</v>
      </c>
      <c r="BA126" s="17">
        <f t="shared" si="67"/>
        <v>0</v>
      </c>
      <c r="BB126" s="17">
        <f t="shared" si="67"/>
        <v>0</v>
      </c>
      <c r="BC126" s="17">
        <f t="shared" si="67"/>
        <v>0</v>
      </c>
      <c r="BD126" s="17">
        <f t="shared" si="67"/>
        <v>0</v>
      </c>
      <c r="BE126" s="17">
        <f t="shared" si="67"/>
        <v>0</v>
      </c>
      <c r="BF126" s="17">
        <f t="shared" si="67"/>
        <v>0</v>
      </c>
      <c r="BG126" s="17">
        <f t="shared" si="67"/>
        <v>0</v>
      </c>
      <c r="BH126" s="17">
        <f t="shared" si="67"/>
        <v>0</v>
      </c>
      <c r="BI126" s="17">
        <f t="shared" si="67"/>
        <v>0</v>
      </c>
      <c r="BJ126" s="17">
        <f t="shared" si="67"/>
        <v>0</v>
      </c>
      <c r="BK126" s="17">
        <f t="shared" si="67"/>
        <v>0</v>
      </c>
      <c r="BL126" s="17">
        <f t="shared" si="67"/>
        <v>0</v>
      </c>
      <c r="BM126" s="17">
        <f t="shared" si="67"/>
        <v>0</v>
      </c>
      <c r="BN126" s="17">
        <f t="shared" si="67"/>
        <v>0</v>
      </c>
      <c r="BO126" s="17">
        <f t="shared" si="67"/>
        <v>0</v>
      </c>
      <c r="BP126" s="17">
        <f t="shared" si="67"/>
        <v>0</v>
      </c>
      <c r="BQ126" s="17">
        <f t="shared" si="67"/>
        <v>0</v>
      </c>
      <c r="BR126" s="17">
        <f t="shared" si="67"/>
        <v>0</v>
      </c>
      <c r="BS126" s="17">
        <f t="shared" si="67"/>
        <v>0</v>
      </c>
      <c r="BT126" s="17">
        <f t="shared" si="67"/>
        <v>0</v>
      </c>
      <c r="BU126" s="17">
        <f t="shared" ref="BU126:DC126" si="68">SUM(BU127:BU129)</f>
        <v>0</v>
      </c>
      <c r="BV126" s="17">
        <f t="shared" si="68"/>
        <v>0</v>
      </c>
      <c r="BW126" s="17">
        <f t="shared" si="68"/>
        <v>0</v>
      </c>
      <c r="BX126" s="17">
        <f t="shared" si="68"/>
        <v>0</v>
      </c>
      <c r="BY126" s="17">
        <f t="shared" si="68"/>
        <v>0</v>
      </c>
      <c r="BZ126" s="17">
        <f t="shared" si="68"/>
        <v>0</v>
      </c>
      <c r="CA126" s="17">
        <f t="shared" si="68"/>
        <v>0</v>
      </c>
      <c r="CB126" s="17">
        <f t="shared" si="68"/>
        <v>0</v>
      </c>
      <c r="CC126" s="17">
        <f t="shared" si="68"/>
        <v>0</v>
      </c>
      <c r="CD126" s="17">
        <f t="shared" si="68"/>
        <v>0</v>
      </c>
      <c r="CE126" s="17">
        <f t="shared" si="68"/>
        <v>0</v>
      </c>
      <c r="CF126" s="17">
        <f t="shared" si="68"/>
        <v>0</v>
      </c>
      <c r="CG126" s="17">
        <f t="shared" si="68"/>
        <v>0</v>
      </c>
      <c r="CH126" s="17">
        <f t="shared" si="68"/>
        <v>0</v>
      </c>
      <c r="CI126" s="17">
        <f t="shared" si="68"/>
        <v>0</v>
      </c>
      <c r="CJ126" s="17">
        <f t="shared" si="68"/>
        <v>0</v>
      </c>
      <c r="CK126" s="17">
        <f t="shared" si="68"/>
        <v>0</v>
      </c>
      <c r="CL126" s="17">
        <f t="shared" si="68"/>
        <v>0</v>
      </c>
      <c r="CM126" s="17">
        <f t="shared" si="68"/>
        <v>0</v>
      </c>
      <c r="CN126" s="17">
        <f t="shared" si="68"/>
        <v>0</v>
      </c>
      <c r="CO126" s="17">
        <f t="shared" si="68"/>
        <v>0</v>
      </c>
      <c r="CP126" s="17">
        <f t="shared" si="68"/>
        <v>0</v>
      </c>
      <c r="CQ126" s="17">
        <f t="shared" si="68"/>
        <v>0</v>
      </c>
      <c r="CR126" s="17">
        <f t="shared" si="68"/>
        <v>0</v>
      </c>
      <c r="CS126" s="17">
        <f t="shared" si="68"/>
        <v>0</v>
      </c>
      <c r="CT126" s="17">
        <f t="shared" si="68"/>
        <v>0</v>
      </c>
      <c r="CU126" s="17">
        <f t="shared" si="68"/>
        <v>0</v>
      </c>
      <c r="CV126" s="17">
        <f t="shared" si="68"/>
        <v>0</v>
      </c>
      <c r="CW126" s="17">
        <f t="shared" si="68"/>
        <v>0</v>
      </c>
      <c r="CX126" s="17">
        <f t="shared" si="68"/>
        <v>0</v>
      </c>
      <c r="CY126" s="17">
        <f t="shared" si="68"/>
        <v>0</v>
      </c>
      <c r="CZ126" s="17">
        <f t="shared" si="68"/>
        <v>0</v>
      </c>
      <c r="DA126" s="17">
        <f t="shared" si="68"/>
        <v>0</v>
      </c>
      <c r="DB126" s="17">
        <f t="shared" si="68"/>
        <v>0</v>
      </c>
      <c r="DC126" s="17">
        <f t="shared" si="68"/>
        <v>0</v>
      </c>
      <c r="DE126" s="71"/>
      <c r="DF126" s="71">
        <f t="shared" si="40"/>
        <v>0</v>
      </c>
    </row>
    <row r="127" spans="1:110" s="261" customFormat="1" ht="15" customHeight="1">
      <c r="A127" s="210">
        <v>117</v>
      </c>
      <c r="B127" s="262" t="str">
        <f>$B$126&amp;"1."</f>
        <v>L.2.1.</v>
      </c>
      <c r="C127" s="295"/>
      <c r="D127" s="271"/>
      <c r="E127" s="328"/>
      <c r="F127" s="292">
        <f>H127+NPV(SD,I127:INDEX(I127:DC127,PAL))</f>
        <v>0</v>
      </c>
      <c r="G127" s="279">
        <f>SUMIF($H$5:$DC$5,"&lt;="&amp;PAL,$H127:$DC127)</f>
        <v>0</v>
      </c>
      <c r="H127" s="280">
        <v>0</v>
      </c>
      <c r="I127" s="280">
        <v>0</v>
      </c>
      <c r="J127" s="280">
        <v>0</v>
      </c>
      <c r="K127" s="280">
        <v>0</v>
      </c>
      <c r="L127" s="280">
        <v>0</v>
      </c>
      <c r="M127" s="280">
        <v>0</v>
      </c>
      <c r="N127" s="280">
        <v>0</v>
      </c>
      <c r="O127" s="280">
        <v>0</v>
      </c>
      <c r="P127" s="280">
        <v>0</v>
      </c>
      <c r="Q127" s="280">
        <v>0</v>
      </c>
      <c r="R127" s="280">
        <v>0</v>
      </c>
      <c r="S127" s="280">
        <v>0</v>
      </c>
      <c r="T127" s="280">
        <v>0</v>
      </c>
      <c r="U127" s="280">
        <v>0</v>
      </c>
      <c r="V127" s="280">
        <v>0</v>
      </c>
      <c r="W127" s="280">
        <v>0</v>
      </c>
      <c r="X127" s="280">
        <v>0</v>
      </c>
      <c r="Y127" s="280">
        <v>0</v>
      </c>
      <c r="Z127" s="280">
        <v>0</v>
      </c>
      <c r="AA127" s="280">
        <v>0</v>
      </c>
      <c r="AB127" s="280">
        <v>0</v>
      </c>
      <c r="AC127" s="280">
        <v>0</v>
      </c>
      <c r="AD127" s="280">
        <v>0</v>
      </c>
      <c r="AE127" s="280">
        <v>0</v>
      </c>
      <c r="AF127" s="280">
        <v>0</v>
      </c>
      <c r="AG127" s="280">
        <v>0</v>
      </c>
      <c r="AH127" s="280">
        <v>0</v>
      </c>
      <c r="AI127" s="280">
        <v>0</v>
      </c>
      <c r="AJ127" s="280">
        <v>0</v>
      </c>
      <c r="AK127" s="280">
        <v>0</v>
      </c>
      <c r="AL127" s="280">
        <v>0</v>
      </c>
      <c r="AM127" s="280">
        <v>0</v>
      </c>
      <c r="AN127" s="280">
        <v>0</v>
      </c>
      <c r="AO127" s="280">
        <v>0</v>
      </c>
      <c r="AP127" s="280">
        <v>0</v>
      </c>
      <c r="AQ127" s="280">
        <v>0</v>
      </c>
      <c r="AR127" s="280">
        <v>0</v>
      </c>
      <c r="AS127" s="280">
        <v>0</v>
      </c>
      <c r="AT127" s="280">
        <v>0</v>
      </c>
      <c r="AU127" s="280">
        <v>0</v>
      </c>
      <c r="AV127" s="280">
        <v>0</v>
      </c>
      <c r="AW127" s="280">
        <v>0</v>
      </c>
      <c r="AX127" s="280">
        <v>0</v>
      </c>
      <c r="AY127" s="280">
        <v>0</v>
      </c>
      <c r="AZ127" s="280">
        <v>0</v>
      </c>
      <c r="BA127" s="280">
        <v>0</v>
      </c>
      <c r="BB127" s="280">
        <v>0</v>
      </c>
      <c r="BC127" s="280">
        <v>0</v>
      </c>
      <c r="BD127" s="280">
        <v>0</v>
      </c>
      <c r="BE127" s="280">
        <v>0</v>
      </c>
      <c r="BF127" s="280">
        <v>0</v>
      </c>
      <c r="BG127" s="280">
        <v>0</v>
      </c>
      <c r="BH127" s="280">
        <v>0</v>
      </c>
      <c r="BI127" s="280">
        <v>0</v>
      </c>
      <c r="BJ127" s="280">
        <v>0</v>
      </c>
      <c r="BK127" s="280">
        <v>0</v>
      </c>
      <c r="BL127" s="280">
        <v>0</v>
      </c>
      <c r="BM127" s="280">
        <v>0</v>
      </c>
      <c r="BN127" s="280">
        <v>0</v>
      </c>
      <c r="BO127" s="280">
        <v>0</v>
      </c>
      <c r="BP127" s="280">
        <v>0</v>
      </c>
      <c r="BQ127" s="280">
        <v>0</v>
      </c>
      <c r="BR127" s="280">
        <v>0</v>
      </c>
      <c r="BS127" s="280">
        <v>0</v>
      </c>
      <c r="BT127" s="280">
        <v>0</v>
      </c>
      <c r="BU127" s="280">
        <v>0</v>
      </c>
      <c r="BV127" s="280">
        <v>0</v>
      </c>
      <c r="BW127" s="280">
        <v>0</v>
      </c>
      <c r="BX127" s="280">
        <v>0</v>
      </c>
      <c r="BY127" s="280">
        <v>0</v>
      </c>
      <c r="BZ127" s="280">
        <v>0</v>
      </c>
      <c r="CA127" s="280">
        <v>0</v>
      </c>
      <c r="CB127" s="280">
        <v>0</v>
      </c>
      <c r="CC127" s="280">
        <v>0</v>
      </c>
      <c r="CD127" s="280">
        <v>0</v>
      </c>
      <c r="CE127" s="280">
        <v>0</v>
      </c>
      <c r="CF127" s="280">
        <v>0</v>
      </c>
      <c r="CG127" s="280">
        <v>0</v>
      </c>
      <c r="CH127" s="280">
        <v>0</v>
      </c>
      <c r="CI127" s="280">
        <v>0</v>
      </c>
      <c r="CJ127" s="280">
        <v>0</v>
      </c>
      <c r="CK127" s="280">
        <v>0</v>
      </c>
      <c r="CL127" s="280">
        <v>0</v>
      </c>
      <c r="CM127" s="280">
        <v>0</v>
      </c>
      <c r="CN127" s="280">
        <v>0</v>
      </c>
      <c r="CO127" s="280">
        <v>0</v>
      </c>
      <c r="CP127" s="280">
        <v>0</v>
      </c>
      <c r="CQ127" s="280">
        <v>0</v>
      </c>
      <c r="CR127" s="280">
        <v>0</v>
      </c>
      <c r="CS127" s="280">
        <v>0</v>
      </c>
      <c r="CT127" s="280">
        <v>0</v>
      </c>
      <c r="CU127" s="280">
        <v>0</v>
      </c>
      <c r="CV127" s="280">
        <v>0</v>
      </c>
      <c r="CW127" s="280">
        <v>0</v>
      </c>
      <c r="CX127" s="280">
        <v>0</v>
      </c>
      <c r="CY127" s="280">
        <v>0</v>
      </c>
      <c r="CZ127" s="280">
        <v>0</v>
      </c>
      <c r="DA127" s="280">
        <v>0</v>
      </c>
      <c r="DB127" s="280">
        <v>0</v>
      </c>
      <c r="DC127" s="280">
        <v>0</v>
      </c>
      <c r="DE127" s="71">
        <f t="shared" si="66"/>
        <v>0</v>
      </c>
      <c r="DF127" s="71">
        <f t="shared" si="40"/>
        <v>0</v>
      </c>
    </row>
    <row r="128" spans="1:110" s="261" customFormat="1" ht="15" customHeight="1">
      <c r="A128" s="210">
        <v>118</v>
      </c>
      <c r="B128" s="262" t="str">
        <f>$B$126&amp;"2."</f>
        <v>L.2.2.</v>
      </c>
      <c r="C128" s="295"/>
      <c r="D128" s="271"/>
      <c r="E128" s="328"/>
      <c r="F128" s="292">
        <f>H128+NPV(SD,I128:INDEX(I128:DC128,PAL))</f>
        <v>0</v>
      </c>
      <c r="G128" s="279">
        <f>SUMIF($H$5:$DC$5,"&lt;="&amp;PAL,$H128:$DC128)</f>
        <v>0</v>
      </c>
      <c r="H128" s="280">
        <v>0</v>
      </c>
      <c r="I128" s="280">
        <v>0</v>
      </c>
      <c r="J128" s="280">
        <v>0</v>
      </c>
      <c r="K128" s="280">
        <v>0</v>
      </c>
      <c r="L128" s="280">
        <v>0</v>
      </c>
      <c r="M128" s="280">
        <v>0</v>
      </c>
      <c r="N128" s="280">
        <v>0</v>
      </c>
      <c r="O128" s="280">
        <v>0</v>
      </c>
      <c r="P128" s="280">
        <v>0</v>
      </c>
      <c r="Q128" s="280">
        <v>0</v>
      </c>
      <c r="R128" s="280">
        <v>0</v>
      </c>
      <c r="S128" s="280">
        <v>0</v>
      </c>
      <c r="T128" s="280">
        <v>0</v>
      </c>
      <c r="U128" s="280">
        <v>0</v>
      </c>
      <c r="V128" s="280">
        <v>0</v>
      </c>
      <c r="W128" s="280">
        <v>0</v>
      </c>
      <c r="X128" s="280">
        <v>0</v>
      </c>
      <c r="Y128" s="280">
        <v>0</v>
      </c>
      <c r="Z128" s="280">
        <v>0</v>
      </c>
      <c r="AA128" s="280">
        <v>0</v>
      </c>
      <c r="AB128" s="280">
        <v>0</v>
      </c>
      <c r="AC128" s="280">
        <v>0</v>
      </c>
      <c r="AD128" s="280">
        <v>0</v>
      </c>
      <c r="AE128" s="280">
        <v>0</v>
      </c>
      <c r="AF128" s="280">
        <v>0</v>
      </c>
      <c r="AG128" s="280">
        <v>0</v>
      </c>
      <c r="AH128" s="280">
        <v>0</v>
      </c>
      <c r="AI128" s="280">
        <v>0</v>
      </c>
      <c r="AJ128" s="280">
        <v>0</v>
      </c>
      <c r="AK128" s="280">
        <v>0</v>
      </c>
      <c r="AL128" s="280">
        <v>0</v>
      </c>
      <c r="AM128" s="280">
        <v>0</v>
      </c>
      <c r="AN128" s="280">
        <v>0</v>
      </c>
      <c r="AO128" s="280">
        <v>0</v>
      </c>
      <c r="AP128" s="280">
        <v>0</v>
      </c>
      <c r="AQ128" s="280">
        <v>0</v>
      </c>
      <c r="AR128" s="280">
        <v>0</v>
      </c>
      <c r="AS128" s="280">
        <v>0</v>
      </c>
      <c r="AT128" s="280">
        <v>0</v>
      </c>
      <c r="AU128" s="280">
        <v>0</v>
      </c>
      <c r="AV128" s="280">
        <v>0</v>
      </c>
      <c r="AW128" s="280">
        <v>0</v>
      </c>
      <c r="AX128" s="280">
        <v>0</v>
      </c>
      <c r="AY128" s="280">
        <v>0</v>
      </c>
      <c r="AZ128" s="280">
        <v>0</v>
      </c>
      <c r="BA128" s="280">
        <v>0</v>
      </c>
      <c r="BB128" s="280">
        <v>0</v>
      </c>
      <c r="BC128" s="280">
        <v>0</v>
      </c>
      <c r="BD128" s="280">
        <v>0</v>
      </c>
      <c r="BE128" s="280">
        <v>0</v>
      </c>
      <c r="BF128" s="280">
        <v>0</v>
      </c>
      <c r="BG128" s="280">
        <v>0</v>
      </c>
      <c r="BH128" s="280">
        <v>0</v>
      </c>
      <c r="BI128" s="280">
        <v>0</v>
      </c>
      <c r="BJ128" s="280">
        <v>0</v>
      </c>
      <c r="BK128" s="280">
        <v>0</v>
      </c>
      <c r="BL128" s="280">
        <v>0</v>
      </c>
      <c r="BM128" s="280">
        <v>0</v>
      </c>
      <c r="BN128" s="280">
        <v>0</v>
      </c>
      <c r="BO128" s="280">
        <v>0</v>
      </c>
      <c r="BP128" s="280">
        <v>0</v>
      </c>
      <c r="BQ128" s="280">
        <v>0</v>
      </c>
      <c r="BR128" s="280">
        <v>0</v>
      </c>
      <c r="BS128" s="280">
        <v>0</v>
      </c>
      <c r="BT128" s="280">
        <v>0</v>
      </c>
      <c r="BU128" s="280">
        <v>0</v>
      </c>
      <c r="BV128" s="280">
        <v>0</v>
      </c>
      <c r="BW128" s="280">
        <v>0</v>
      </c>
      <c r="BX128" s="280">
        <v>0</v>
      </c>
      <c r="BY128" s="280">
        <v>0</v>
      </c>
      <c r="BZ128" s="280">
        <v>0</v>
      </c>
      <c r="CA128" s="280">
        <v>0</v>
      </c>
      <c r="CB128" s="280">
        <v>0</v>
      </c>
      <c r="CC128" s="280">
        <v>0</v>
      </c>
      <c r="CD128" s="280">
        <v>0</v>
      </c>
      <c r="CE128" s="280">
        <v>0</v>
      </c>
      <c r="CF128" s="280">
        <v>0</v>
      </c>
      <c r="CG128" s="280">
        <v>0</v>
      </c>
      <c r="CH128" s="280">
        <v>0</v>
      </c>
      <c r="CI128" s="280">
        <v>0</v>
      </c>
      <c r="CJ128" s="280">
        <v>0</v>
      </c>
      <c r="CK128" s="280">
        <v>0</v>
      </c>
      <c r="CL128" s="280">
        <v>0</v>
      </c>
      <c r="CM128" s="280">
        <v>0</v>
      </c>
      <c r="CN128" s="280">
        <v>0</v>
      </c>
      <c r="CO128" s="280">
        <v>0</v>
      </c>
      <c r="CP128" s="280">
        <v>0</v>
      </c>
      <c r="CQ128" s="280">
        <v>0</v>
      </c>
      <c r="CR128" s="280">
        <v>0</v>
      </c>
      <c r="CS128" s="280">
        <v>0</v>
      </c>
      <c r="CT128" s="280">
        <v>0</v>
      </c>
      <c r="CU128" s="280">
        <v>0</v>
      </c>
      <c r="CV128" s="280">
        <v>0</v>
      </c>
      <c r="CW128" s="280">
        <v>0</v>
      </c>
      <c r="CX128" s="280">
        <v>0</v>
      </c>
      <c r="CY128" s="280">
        <v>0</v>
      </c>
      <c r="CZ128" s="280">
        <v>0</v>
      </c>
      <c r="DA128" s="280">
        <v>0</v>
      </c>
      <c r="DB128" s="280">
        <v>0</v>
      </c>
      <c r="DC128" s="280">
        <v>0</v>
      </c>
      <c r="DE128" s="71">
        <f t="shared" si="66"/>
        <v>0</v>
      </c>
      <c r="DF128" s="71">
        <f t="shared" si="40"/>
        <v>0</v>
      </c>
    </row>
    <row r="129" spans="1:110" s="261" customFormat="1" ht="15" customHeight="1">
      <c r="A129" s="210">
        <v>119</v>
      </c>
      <c r="B129" s="262" t="str">
        <f>$B$126&amp;"3."</f>
        <v>L.2.3.</v>
      </c>
      <c r="C129" s="295"/>
      <c r="D129" s="271"/>
      <c r="E129" s="328"/>
      <c r="F129" s="292">
        <f>H129+NPV(SD,I129:INDEX(I129:DC129,PAL))</f>
        <v>0</v>
      </c>
      <c r="G129" s="279">
        <f>SUMIF($H$5:$DC$5,"&lt;="&amp;PAL,$H129:$DC129)</f>
        <v>0</v>
      </c>
      <c r="H129" s="280">
        <v>0</v>
      </c>
      <c r="I129" s="280">
        <v>0</v>
      </c>
      <c r="J129" s="280">
        <v>0</v>
      </c>
      <c r="K129" s="280">
        <v>0</v>
      </c>
      <c r="L129" s="280">
        <v>0</v>
      </c>
      <c r="M129" s="280">
        <v>0</v>
      </c>
      <c r="N129" s="280">
        <v>0</v>
      </c>
      <c r="O129" s="280">
        <v>0</v>
      </c>
      <c r="P129" s="280">
        <v>0</v>
      </c>
      <c r="Q129" s="280">
        <v>0</v>
      </c>
      <c r="R129" s="280">
        <v>0</v>
      </c>
      <c r="S129" s="280">
        <v>0</v>
      </c>
      <c r="T129" s="280">
        <v>0</v>
      </c>
      <c r="U129" s="280">
        <v>0</v>
      </c>
      <c r="V129" s="280">
        <v>0</v>
      </c>
      <c r="W129" s="280">
        <v>0</v>
      </c>
      <c r="X129" s="280">
        <v>0</v>
      </c>
      <c r="Y129" s="280">
        <v>0</v>
      </c>
      <c r="Z129" s="280">
        <v>0</v>
      </c>
      <c r="AA129" s="280">
        <v>0</v>
      </c>
      <c r="AB129" s="280">
        <v>0</v>
      </c>
      <c r="AC129" s="280">
        <v>0</v>
      </c>
      <c r="AD129" s="280">
        <v>0</v>
      </c>
      <c r="AE129" s="280">
        <v>0</v>
      </c>
      <c r="AF129" s="280">
        <v>0</v>
      </c>
      <c r="AG129" s="280">
        <v>0</v>
      </c>
      <c r="AH129" s="280">
        <v>0</v>
      </c>
      <c r="AI129" s="280">
        <v>0</v>
      </c>
      <c r="AJ129" s="280">
        <v>0</v>
      </c>
      <c r="AK129" s="280">
        <v>0</v>
      </c>
      <c r="AL129" s="280">
        <v>0</v>
      </c>
      <c r="AM129" s="280">
        <v>0</v>
      </c>
      <c r="AN129" s="280">
        <v>0</v>
      </c>
      <c r="AO129" s="280">
        <v>0</v>
      </c>
      <c r="AP129" s="280">
        <v>0</v>
      </c>
      <c r="AQ129" s="280">
        <v>0</v>
      </c>
      <c r="AR129" s="280">
        <v>0</v>
      </c>
      <c r="AS129" s="280">
        <v>0</v>
      </c>
      <c r="AT129" s="280">
        <v>0</v>
      </c>
      <c r="AU129" s="280">
        <v>0</v>
      </c>
      <c r="AV129" s="280">
        <v>0</v>
      </c>
      <c r="AW129" s="280">
        <v>0</v>
      </c>
      <c r="AX129" s="280">
        <v>0</v>
      </c>
      <c r="AY129" s="280">
        <v>0</v>
      </c>
      <c r="AZ129" s="280">
        <v>0</v>
      </c>
      <c r="BA129" s="280">
        <v>0</v>
      </c>
      <c r="BB129" s="280">
        <v>0</v>
      </c>
      <c r="BC129" s="280">
        <v>0</v>
      </c>
      <c r="BD129" s="280">
        <v>0</v>
      </c>
      <c r="BE129" s="280">
        <v>0</v>
      </c>
      <c r="BF129" s="280">
        <v>0</v>
      </c>
      <c r="BG129" s="280">
        <v>0</v>
      </c>
      <c r="BH129" s="280">
        <v>0</v>
      </c>
      <c r="BI129" s="280">
        <v>0</v>
      </c>
      <c r="BJ129" s="280">
        <v>0</v>
      </c>
      <c r="BK129" s="280">
        <v>0</v>
      </c>
      <c r="BL129" s="280">
        <v>0</v>
      </c>
      <c r="BM129" s="280">
        <v>0</v>
      </c>
      <c r="BN129" s="280">
        <v>0</v>
      </c>
      <c r="BO129" s="280">
        <v>0</v>
      </c>
      <c r="BP129" s="280">
        <v>0</v>
      </c>
      <c r="BQ129" s="280">
        <v>0</v>
      </c>
      <c r="BR129" s="280">
        <v>0</v>
      </c>
      <c r="BS129" s="280">
        <v>0</v>
      </c>
      <c r="BT129" s="280">
        <v>0</v>
      </c>
      <c r="BU129" s="280">
        <v>0</v>
      </c>
      <c r="BV129" s="280">
        <v>0</v>
      </c>
      <c r="BW129" s="280">
        <v>0</v>
      </c>
      <c r="BX129" s="280">
        <v>0</v>
      </c>
      <c r="BY129" s="280">
        <v>0</v>
      </c>
      <c r="BZ129" s="280">
        <v>0</v>
      </c>
      <c r="CA129" s="280">
        <v>0</v>
      </c>
      <c r="CB129" s="280">
        <v>0</v>
      </c>
      <c r="CC129" s="280">
        <v>0</v>
      </c>
      <c r="CD129" s="280">
        <v>0</v>
      </c>
      <c r="CE129" s="280">
        <v>0</v>
      </c>
      <c r="CF129" s="280">
        <v>0</v>
      </c>
      <c r="CG129" s="280">
        <v>0</v>
      </c>
      <c r="CH129" s="280">
        <v>0</v>
      </c>
      <c r="CI129" s="280">
        <v>0</v>
      </c>
      <c r="CJ129" s="280">
        <v>0</v>
      </c>
      <c r="CK129" s="280">
        <v>0</v>
      </c>
      <c r="CL129" s="280">
        <v>0</v>
      </c>
      <c r="CM129" s="280">
        <v>0</v>
      </c>
      <c r="CN129" s="280">
        <v>0</v>
      </c>
      <c r="CO129" s="280">
        <v>0</v>
      </c>
      <c r="CP129" s="280">
        <v>0</v>
      </c>
      <c r="CQ129" s="280">
        <v>0</v>
      </c>
      <c r="CR129" s="280">
        <v>0</v>
      </c>
      <c r="CS129" s="280">
        <v>0</v>
      </c>
      <c r="CT129" s="280">
        <v>0</v>
      </c>
      <c r="CU129" s="280">
        <v>0</v>
      </c>
      <c r="CV129" s="280">
        <v>0</v>
      </c>
      <c r="CW129" s="280">
        <v>0</v>
      </c>
      <c r="CX129" s="280">
        <v>0</v>
      </c>
      <c r="CY129" s="280">
        <v>0</v>
      </c>
      <c r="CZ129" s="280">
        <v>0</v>
      </c>
      <c r="DA129" s="280">
        <v>0</v>
      </c>
      <c r="DB129" s="280">
        <v>0</v>
      </c>
      <c r="DC129" s="280">
        <v>0</v>
      </c>
      <c r="DE129" s="71">
        <f t="shared" si="66"/>
        <v>0</v>
      </c>
      <c r="DF129" s="71">
        <f t="shared" si="40"/>
        <v>0</v>
      </c>
    </row>
    <row r="130" spans="1:110" s="261" customFormat="1" ht="20.25" customHeight="1">
      <c r="A130" s="304"/>
      <c r="B130" s="273"/>
      <c r="C130" s="265"/>
      <c r="D130" s="265"/>
      <c r="E130" s="69"/>
      <c r="F130" s="283"/>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DE130" s="71"/>
    </row>
    <row r="131" spans="1:110" s="261" customFormat="1" ht="20.25" hidden="1" customHeight="1">
      <c r="A131" s="304"/>
      <c r="B131" s="273"/>
      <c r="C131" s="265"/>
      <c r="D131" s="265"/>
      <c r="E131" s="69"/>
      <c r="F131" s="283"/>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DE131" s="71"/>
    </row>
  </sheetData>
  <sheetProtection algorithmName="SHA-512" hashValue="2JTnKC9egTHV/BgE4QPMHYjOKTjSfyOCQF5xJii7ZqOui0kkqlhPRrg947qAesyVGSdu3xVZmY8Xcz3kp9f55Q==" saltValue="X/1L0xbVfxpjBAjDXW0H/w=="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51" priority="16">
      <formula>LEN(TRIM(H111))=0</formula>
    </cfRule>
  </conditionalFormatting>
  <conditionalFormatting sqref="F7">
    <cfRule type="containsBlanks" dxfId="50" priority="14">
      <formula>LEN(TRIM(F7))=0</formula>
    </cfRule>
  </conditionalFormatting>
  <conditionalFormatting sqref="F8">
    <cfRule type="containsBlanks" dxfId="49" priority="13">
      <formula>LEN(TRIM(F8))=0</formula>
    </cfRule>
  </conditionalFormatting>
  <conditionalFormatting sqref="L106:DC110 H37:DC45 AB34:DC36 H112:DC114 H7:DC11 I22:DC22 R46:DC53 H55:V55 X54:DC55 H95:DC100 H13:DC21 H23:DC33 H56:DC89">
    <cfRule type="containsBlanks" dxfId="48" priority="22">
      <formula>LEN(TRIM(H7))=0</formula>
    </cfRule>
  </conditionalFormatting>
  <conditionalFormatting sqref="I116:J116 L116:DC116 H117:DC129">
    <cfRule type="containsBlanks" dxfId="47" priority="21">
      <formula>LEN(TRIM(H116))=0</formula>
    </cfRule>
  </conditionalFormatting>
  <conditionalFormatting sqref="H90:DC99">
    <cfRule type="containsBlanks" dxfId="46" priority="20">
      <formula>LEN(TRIM(H90))=0</formula>
    </cfRule>
  </conditionalFormatting>
  <conditionalFormatting sqref="H101:DC111">
    <cfRule type="containsBlanks" dxfId="45" priority="19">
      <formula>LEN(TRIM(H101))=0</formula>
    </cfRule>
  </conditionalFormatting>
  <conditionalFormatting sqref="H34:DC41">
    <cfRule type="containsBlanks" dxfId="44" priority="18">
      <formula>LEN(TRIM(H34))=0</formula>
    </cfRule>
  </conditionalFormatting>
  <conditionalFormatting sqref="K79">
    <cfRule type="containsBlanks" dxfId="43" priority="17">
      <formula>LEN(TRIM(K79))=0</formula>
    </cfRule>
  </conditionalFormatting>
  <conditionalFormatting sqref="H22:DC22">
    <cfRule type="containsBlanks" dxfId="42" priority="12">
      <formula>LEN(TRIM(H22))=0</formula>
    </cfRule>
  </conditionalFormatting>
  <conditionalFormatting sqref="D106:D110">
    <cfRule type="expression" dxfId="41" priority="11">
      <formula>AND($F106&lt;&gt;0,$E106="")</formula>
    </cfRule>
  </conditionalFormatting>
  <conditionalFormatting sqref="E106:E110">
    <cfRule type="expression" dxfId="40" priority="10">
      <formula>AND($F106&lt;&gt;0,$E106="")</formula>
    </cfRule>
  </conditionalFormatting>
  <conditionalFormatting sqref="H115:DC115">
    <cfRule type="containsBlanks" dxfId="39" priority="9">
      <formula>LEN(TRIM(H115))=0</formula>
    </cfRule>
  </conditionalFormatting>
  <conditionalFormatting sqref="I115:DC115">
    <cfRule type="containsBlanks" dxfId="38" priority="8">
      <formula>LEN(TRIM(I115))=0</formula>
    </cfRule>
  </conditionalFormatting>
  <conditionalFormatting sqref="H54:W54 W55 H46:DC53">
    <cfRule type="containsBlanks" dxfId="37" priority="7">
      <formula>LEN(TRIM(H46))=0</formula>
    </cfRule>
  </conditionalFormatting>
  <conditionalFormatting sqref="K116">
    <cfRule type="containsBlanks" dxfId="36" priority="6">
      <formula>LEN(TRIM(K116))=0</formula>
    </cfRule>
  </conditionalFormatting>
  <conditionalFormatting sqref="H116:DC116">
    <cfRule type="containsBlanks" dxfId="35" priority="5">
      <formula>LEN(TRIM(H116))=0</formula>
    </cfRule>
  </conditionalFormatting>
  <conditionalFormatting sqref="H12:DC19">
    <cfRule type="containsBlanks" dxfId="34"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dataValidation allowBlank="1" promptTitle="Finansiniai veiklos srautai" prompt="Nurodomi finansiniai srautai realia verte, t.y. laikant, kad nėra infliacijos. Nominalus alternatyvos biudžetas, t.y. su infliacija, automatiškai apskaičiuojamas sekančioje lentelėje." sqref="C7"/>
    <dataValidation type="list" allowBlank="1" showInputMessage="1" showErrorMessage="1" sqref="C119:C125">
      <formula1>Naudos</formula1>
    </dataValidation>
    <dataValidation type="list" allowBlank="1" showInputMessage="1" showErrorMessage="1" sqref="C127:C129">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dataValidation allowBlank="1" sqref="C12:C19"/>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83820</xdr:colOff>
                    <xdr:row>4</xdr:row>
                    <xdr:rowOff>0</xdr:rowOff>
                  </from>
                  <to>
                    <xdr:col>4</xdr:col>
                    <xdr:colOff>350520</xdr:colOff>
                    <xdr:row>4</xdr:row>
                    <xdr:rowOff>182880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83820</xdr:colOff>
                    <xdr:row>21</xdr:row>
                    <xdr:rowOff>22860</xdr:rowOff>
                  </from>
                  <to>
                    <xdr:col>0</xdr:col>
                    <xdr:colOff>213360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Data1!$K$2:$K$6</xm:f>
          </x14:formula1>
          <xm:sqref>E79:E88 E90:E99 E12:E21 E34:E43 E46:E55 E57:E66 E68:E77 E23:E32</xm:sqref>
        </x14:dataValidation>
        <x14:dataValidation type="list" allowBlank="1" showInputMessage="1" showErrorMessage="1">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6640625" style="302" customWidth="1"/>
    <col min="2" max="2" width="6.5546875" style="278" customWidth="1"/>
    <col min="3" max="3" width="65.88671875" style="257" customWidth="1"/>
    <col min="4" max="4" width="4.5546875" style="278" customWidth="1"/>
    <col min="5" max="5" width="16" style="323" customWidth="1"/>
    <col min="6" max="7" width="16.33203125" style="278" customWidth="1"/>
    <col min="8" max="28" width="13.6640625" style="278" customWidth="1"/>
    <col min="29" max="107" width="13.6640625" style="278" hidden="1" customWidth="1"/>
    <col min="108" max="108" width="9.109375" style="278" customWidth="1"/>
    <col min="109" max="109" width="9.109375" style="71" hidden="1" customWidth="1"/>
    <col min="110" max="111" width="9.109375" style="278" hidden="1" customWidth="1"/>
    <col min="112" max="112" width="13.6640625" style="278" hidden="1" customWidth="1"/>
    <col min="113" max="113" width="0" style="278" hidden="1" customWidth="1"/>
    <col min="114" max="16384" width="0" style="278" hidden="1"/>
  </cols>
  <sheetData>
    <row r="1" spans="1:112" ht="9" customHeight="1"/>
    <row r="2" spans="1:112" ht="14.4">
      <c r="B2" s="309" t="s">
        <v>167</v>
      </c>
      <c r="C2" s="310"/>
    </row>
    <row r="3" spans="1:112" ht="14.4">
      <c r="B3" s="312" t="str">
        <f>IF(INDEX(A5_pav,1,1)=0,"",INDEX(A5_pav,1,1))</f>
        <v/>
      </c>
      <c r="C3" s="313"/>
      <c r="D3" s="313"/>
      <c r="E3" s="314"/>
      <c r="F3" s="311"/>
      <c r="G3" s="257"/>
    </row>
    <row r="4" spans="1:112" ht="15" customHeight="1">
      <c r="B4" s="215"/>
      <c r="C4" s="215"/>
      <c r="D4" s="15"/>
      <c r="E4" s="327"/>
      <c r="F4" s="15"/>
      <c r="G4" s="261"/>
    </row>
    <row r="5" spans="1:112" ht="14.4">
      <c r="B5" s="213" t="s">
        <v>206</v>
      </c>
      <c r="C5" s="254"/>
      <c r="F5" s="631" t="s">
        <v>32</v>
      </c>
      <c r="G5" s="632"/>
      <c r="H5" s="51">
        <v>0</v>
      </c>
      <c r="I5" s="51">
        <v>1</v>
      </c>
      <c r="J5" s="51">
        <v>2</v>
      </c>
      <c r="K5" s="51">
        <v>3</v>
      </c>
      <c r="L5" s="51">
        <v>4</v>
      </c>
      <c r="M5" s="51">
        <v>5</v>
      </c>
      <c r="N5" s="51">
        <v>6</v>
      </c>
      <c r="O5" s="51">
        <v>7</v>
      </c>
      <c r="P5" s="51">
        <v>8</v>
      </c>
      <c r="Q5" s="51">
        <v>9</v>
      </c>
      <c r="R5" s="51">
        <v>10</v>
      </c>
      <c r="S5" s="51">
        <v>11</v>
      </c>
      <c r="T5" s="51">
        <v>12</v>
      </c>
      <c r="U5" s="51">
        <v>13</v>
      </c>
      <c r="V5" s="51">
        <v>14</v>
      </c>
      <c r="W5" s="51">
        <v>15</v>
      </c>
      <c r="X5" s="51">
        <v>16</v>
      </c>
      <c r="Y5" s="51">
        <v>17</v>
      </c>
      <c r="Z5" s="51">
        <v>18</v>
      </c>
      <c r="AA5" s="51">
        <v>19</v>
      </c>
      <c r="AB5" s="51">
        <v>20</v>
      </c>
      <c r="AC5" s="51">
        <v>21</v>
      </c>
      <c r="AD5" s="51">
        <v>22</v>
      </c>
      <c r="AE5" s="51">
        <v>23</v>
      </c>
      <c r="AF5" s="51">
        <v>24</v>
      </c>
      <c r="AG5" s="51">
        <v>25</v>
      </c>
      <c r="AH5" s="51">
        <v>26</v>
      </c>
      <c r="AI5" s="51">
        <v>27</v>
      </c>
      <c r="AJ5" s="51">
        <v>28</v>
      </c>
      <c r="AK5" s="51">
        <v>29</v>
      </c>
      <c r="AL5" s="51">
        <v>30</v>
      </c>
      <c r="AM5" s="51">
        <v>31</v>
      </c>
      <c r="AN5" s="51">
        <v>32</v>
      </c>
      <c r="AO5" s="51">
        <v>33</v>
      </c>
      <c r="AP5" s="51">
        <v>34</v>
      </c>
      <c r="AQ5" s="51">
        <v>35</v>
      </c>
      <c r="AR5" s="51">
        <v>36</v>
      </c>
      <c r="AS5" s="51">
        <v>37</v>
      </c>
      <c r="AT5" s="51">
        <v>38</v>
      </c>
      <c r="AU5" s="51">
        <v>39</v>
      </c>
      <c r="AV5" s="51">
        <v>40</v>
      </c>
      <c r="AW5" s="51">
        <v>41</v>
      </c>
      <c r="AX5" s="51">
        <v>42</v>
      </c>
      <c r="AY5" s="51">
        <v>43</v>
      </c>
      <c r="AZ5" s="51">
        <v>44</v>
      </c>
      <c r="BA5" s="51">
        <v>45</v>
      </c>
      <c r="BB5" s="51">
        <v>46</v>
      </c>
      <c r="BC5" s="51">
        <v>47</v>
      </c>
      <c r="BD5" s="51">
        <v>48</v>
      </c>
      <c r="BE5" s="51">
        <v>49</v>
      </c>
      <c r="BF5" s="51">
        <v>50</v>
      </c>
      <c r="BG5" s="51">
        <v>51</v>
      </c>
      <c r="BH5" s="51">
        <v>52</v>
      </c>
      <c r="BI5" s="51">
        <v>53</v>
      </c>
      <c r="BJ5" s="51">
        <v>54</v>
      </c>
      <c r="BK5" s="51">
        <v>55</v>
      </c>
      <c r="BL5" s="51">
        <v>56</v>
      </c>
      <c r="BM5" s="51">
        <v>57</v>
      </c>
      <c r="BN5" s="51">
        <v>58</v>
      </c>
      <c r="BO5" s="51">
        <v>59</v>
      </c>
      <c r="BP5" s="51">
        <v>60</v>
      </c>
      <c r="BQ5" s="51">
        <v>61</v>
      </c>
      <c r="BR5" s="51">
        <v>62</v>
      </c>
      <c r="BS5" s="51">
        <v>63</v>
      </c>
      <c r="BT5" s="51">
        <v>64</v>
      </c>
      <c r="BU5" s="51">
        <v>65</v>
      </c>
      <c r="BV5" s="51">
        <v>66</v>
      </c>
      <c r="BW5" s="51">
        <v>67</v>
      </c>
      <c r="BX5" s="51">
        <v>68</v>
      </c>
      <c r="BY5" s="51">
        <v>69</v>
      </c>
      <c r="BZ5" s="51">
        <v>70</v>
      </c>
      <c r="CA5" s="51">
        <v>71</v>
      </c>
      <c r="CB5" s="51">
        <v>72</v>
      </c>
      <c r="CC5" s="51">
        <v>73</v>
      </c>
      <c r="CD5" s="51">
        <v>74</v>
      </c>
      <c r="CE5" s="51">
        <v>75</v>
      </c>
      <c r="CF5" s="51">
        <v>76</v>
      </c>
      <c r="CG5" s="51">
        <v>77</v>
      </c>
      <c r="CH5" s="51">
        <v>78</v>
      </c>
      <c r="CI5" s="51">
        <v>79</v>
      </c>
      <c r="CJ5" s="51">
        <v>80</v>
      </c>
      <c r="CK5" s="51">
        <v>81</v>
      </c>
      <c r="CL5" s="51">
        <v>82</v>
      </c>
      <c r="CM5" s="51">
        <v>83</v>
      </c>
      <c r="CN5" s="51">
        <v>84</v>
      </c>
      <c r="CO5" s="51">
        <v>85</v>
      </c>
      <c r="CP5" s="51">
        <v>86</v>
      </c>
      <c r="CQ5" s="51">
        <v>87</v>
      </c>
      <c r="CR5" s="51">
        <v>88</v>
      </c>
      <c r="CS5" s="51">
        <v>89</v>
      </c>
      <c r="CT5" s="51">
        <v>90</v>
      </c>
      <c r="CU5" s="51">
        <v>91</v>
      </c>
      <c r="CV5" s="51">
        <v>92</v>
      </c>
      <c r="CW5" s="51">
        <v>93</v>
      </c>
      <c r="CX5" s="51">
        <v>94</v>
      </c>
      <c r="CY5" s="51">
        <v>95</v>
      </c>
      <c r="CZ5" s="51">
        <v>96</v>
      </c>
      <c r="DA5" s="51">
        <v>97</v>
      </c>
      <c r="DB5" s="51">
        <v>98</v>
      </c>
      <c r="DC5" s="51">
        <v>99</v>
      </c>
    </row>
    <row r="6" spans="1:112" s="60" customFormat="1" ht="32.25" customHeight="1">
      <c r="A6" s="303"/>
      <c r="B6" s="306" t="s">
        <v>3</v>
      </c>
      <c r="C6" s="307" t="s">
        <v>161</v>
      </c>
      <c r="D6" s="307"/>
      <c r="E6" s="324" t="s">
        <v>210</v>
      </c>
      <c r="F6" s="307" t="s">
        <v>34</v>
      </c>
      <c r="G6" s="306" t="s">
        <v>33</v>
      </c>
      <c r="H6" s="306" t="str">
        <f ca="1">IF(PVP="",TEXT(TODAY(),"yyyy"),TEXT(PVP,"yyyy"))</f>
        <v>2023</v>
      </c>
      <c r="I6" s="306">
        <f ca="1">$H$6+I5</f>
        <v>2024</v>
      </c>
      <c r="J6" s="306">
        <f t="shared" ref="J6:BU6" ca="1" si="0">$H$6+J5</f>
        <v>2025</v>
      </c>
      <c r="K6" s="306">
        <f t="shared" ca="1" si="0"/>
        <v>2026</v>
      </c>
      <c r="L6" s="306">
        <f t="shared" ca="1" si="0"/>
        <v>2027</v>
      </c>
      <c r="M6" s="306">
        <f t="shared" ca="1" si="0"/>
        <v>2028</v>
      </c>
      <c r="N6" s="306">
        <f t="shared" ca="1" si="0"/>
        <v>2029</v>
      </c>
      <c r="O6" s="306">
        <f t="shared" ca="1" si="0"/>
        <v>2030</v>
      </c>
      <c r="P6" s="306">
        <f t="shared" ca="1" si="0"/>
        <v>2031</v>
      </c>
      <c r="Q6" s="306">
        <f t="shared" ca="1" si="0"/>
        <v>2032</v>
      </c>
      <c r="R6" s="306">
        <f t="shared" ca="1" si="0"/>
        <v>2033</v>
      </c>
      <c r="S6" s="306">
        <f t="shared" ca="1" si="0"/>
        <v>2034</v>
      </c>
      <c r="T6" s="306">
        <f t="shared" ca="1" si="0"/>
        <v>2035</v>
      </c>
      <c r="U6" s="306">
        <f t="shared" ca="1" si="0"/>
        <v>2036</v>
      </c>
      <c r="V6" s="306">
        <f t="shared" ca="1" si="0"/>
        <v>2037</v>
      </c>
      <c r="W6" s="306">
        <f t="shared" ca="1" si="0"/>
        <v>2038</v>
      </c>
      <c r="X6" s="306">
        <f t="shared" ca="1" si="0"/>
        <v>2039</v>
      </c>
      <c r="Y6" s="306">
        <f t="shared" ca="1" si="0"/>
        <v>2040</v>
      </c>
      <c r="Z6" s="306">
        <f t="shared" ca="1" si="0"/>
        <v>2041</v>
      </c>
      <c r="AA6" s="306">
        <f t="shared" ca="1" si="0"/>
        <v>2042</v>
      </c>
      <c r="AB6" s="306">
        <f t="shared" ca="1" si="0"/>
        <v>2043</v>
      </c>
      <c r="AC6" s="306">
        <f t="shared" ca="1" si="0"/>
        <v>2044</v>
      </c>
      <c r="AD6" s="306">
        <f t="shared" ca="1" si="0"/>
        <v>2045</v>
      </c>
      <c r="AE6" s="306">
        <f t="shared" ca="1" si="0"/>
        <v>2046</v>
      </c>
      <c r="AF6" s="306">
        <f t="shared" ca="1" si="0"/>
        <v>2047</v>
      </c>
      <c r="AG6" s="306">
        <f t="shared" ca="1" si="0"/>
        <v>2048</v>
      </c>
      <c r="AH6" s="306">
        <f t="shared" ca="1" si="0"/>
        <v>2049</v>
      </c>
      <c r="AI6" s="306">
        <f t="shared" ca="1" si="0"/>
        <v>2050</v>
      </c>
      <c r="AJ6" s="306">
        <f t="shared" ca="1" si="0"/>
        <v>2051</v>
      </c>
      <c r="AK6" s="306">
        <f t="shared" ca="1" si="0"/>
        <v>2052</v>
      </c>
      <c r="AL6" s="306">
        <f t="shared" ca="1" si="0"/>
        <v>2053</v>
      </c>
      <c r="AM6" s="306">
        <f t="shared" ca="1" si="0"/>
        <v>2054</v>
      </c>
      <c r="AN6" s="306">
        <f t="shared" ca="1" si="0"/>
        <v>2055</v>
      </c>
      <c r="AO6" s="306">
        <f t="shared" ca="1" si="0"/>
        <v>2056</v>
      </c>
      <c r="AP6" s="306">
        <f t="shared" ca="1" si="0"/>
        <v>2057</v>
      </c>
      <c r="AQ6" s="306">
        <f t="shared" ca="1" si="0"/>
        <v>2058</v>
      </c>
      <c r="AR6" s="306">
        <f t="shared" ca="1" si="0"/>
        <v>2059</v>
      </c>
      <c r="AS6" s="306">
        <f t="shared" ca="1" si="0"/>
        <v>2060</v>
      </c>
      <c r="AT6" s="306">
        <f t="shared" ca="1" si="0"/>
        <v>2061</v>
      </c>
      <c r="AU6" s="306">
        <f t="shared" ca="1" si="0"/>
        <v>2062</v>
      </c>
      <c r="AV6" s="306">
        <f t="shared" ca="1" si="0"/>
        <v>2063</v>
      </c>
      <c r="AW6" s="306">
        <f t="shared" ca="1" si="0"/>
        <v>2064</v>
      </c>
      <c r="AX6" s="306">
        <f t="shared" ca="1" si="0"/>
        <v>2065</v>
      </c>
      <c r="AY6" s="306">
        <f t="shared" ca="1" si="0"/>
        <v>2066</v>
      </c>
      <c r="AZ6" s="306">
        <f t="shared" ca="1" si="0"/>
        <v>2067</v>
      </c>
      <c r="BA6" s="306">
        <f t="shared" ca="1" si="0"/>
        <v>2068</v>
      </c>
      <c r="BB6" s="306">
        <f t="shared" ca="1" si="0"/>
        <v>2069</v>
      </c>
      <c r="BC6" s="306">
        <f t="shared" ca="1" si="0"/>
        <v>2070</v>
      </c>
      <c r="BD6" s="306">
        <f t="shared" ca="1" si="0"/>
        <v>2071</v>
      </c>
      <c r="BE6" s="306">
        <f t="shared" ca="1" si="0"/>
        <v>2072</v>
      </c>
      <c r="BF6" s="306">
        <f t="shared" ca="1" si="0"/>
        <v>2073</v>
      </c>
      <c r="BG6" s="306">
        <f t="shared" ca="1" si="0"/>
        <v>2074</v>
      </c>
      <c r="BH6" s="306">
        <f t="shared" ca="1" si="0"/>
        <v>2075</v>
      </c>
      <c r="BI6" s="306">
        <f t="shared" ca="1" si="0"/>
        <v>2076</v>
      </c>
      <c r="BJ6" s="306">
        <f t="shared" ca="1" si="0"/>
        <v>2077</v>
      </c>
      <c r="BK6" s="306">
        <f t="shared" ca="1" si="0"/>
        <v>2078</v>
      </c>
      <c r="BL6" s="306">
        <f t="shared" ca="1" si="0"/>
        <v>2079</v>
      </c>
      <c r="BM6" s="306">
        <f t="shared" ca="1" si="0"/>
        <v>2080</v>
      </c>
      <c r="BN6" s="306">
        <f t="shared" ca="1" si="0"/>
        <v>2081</v>
      </c>
      <c r="BO6" s="306">
        <f t="shared" ca="1" si="0"/>
        <v>2082</v>
      </c>
      <c r="BP6" s="306">
        <f t="shared" ca="1" si="0"/>
        <v>2083</v>
      </c>
      <c r="BQ6" s="306">
        <f t="shared" ca="1" si="0"/>
        <v>2084</v>
      </c>
      <c r="BR6" s="306">
        <f t="shared" ca="1" si="0"/>
        <v>2085</v>
      </c>
      <c r="BS6" s="306">
        <f t="shared" ca="1" si="0"/>
        <v>2086</v>
      </c>
      <c r="BT6" s="306">
        <f t="shared" ca="1" si="0"/>
        <v>2087</v>
      </c>
      <c r="BU6" s="306">
        <f t="shared" ca="1" si="0"/>
        <v>2088</v>
      </c>
      <c r="BV6" s="306">
        <f t="shared" ref="BV6:DC6" ca="1" si="1">$H$6+BV5</f>
        <v>2089</v>
      </c>
      <c r="BW6" s="306">
        <f t="shared" ca="1" si="1"/>
        <v>2090</v>
      </c>
      <c r="BX6" s="306">
        <f t="shared" ca="1" si="1"/>
        <v>2091</v>
      </c>
      <c r="BY6" s="306">
        <f t="shared" ca="1" si="1"/>
        <v>2092</v>
      </c>
      <c r="BZ6" s="306">
        <f t="shared" ca="1" si="1"/>
        <v>2093</v>
      </c>
      <c r="CA6" s="306">
        <f t="shared" ca="1" si="1"/>
        <v>2094</v>
      </c>
      <c r="CB6" s="306">
        <f t="shared" ca="1" si="1"/>
        <v>2095</v>
      </c>
      <c r="CC6" s="306">
        <f t="shared" ca="1" si="1"/>
        <v>2096</v>
      </c>
      <c r="CD6" s="306">
        <f t="shared" ca="1" si="1"/>
        <v>2097</v>
      </c>
      <c r="CE6" s="306">
        <f t="shared" ca="1" si="1"/>
        <v>2098</v>
      </c>
      <c r="CF6" s="306">
        <f t="shared" ca="1" si="1"/>
        <v>2099</v>
      </c>
      <c r="CG6" s="306">
        <f t="shared" ca="1" si="1"/>
        <v>2100</v>
      </c>
      <c r="CH6" s="306">
        <f t="shared" ca="1" si="1"/>
        <v>2101</v>
      </c>
      <c r="CI6" s="306">
        <f t="shared" ca="1" si="1"/>
        <v>2102</v>
      </c>
      <c r="CJ6" s="306">
        <f t="shared" ca="1" si="1"/>
        <v>2103</v>
      </c>
      <c r="CK6" s="306">
        <f t="shared" ca="1" si="1"/>
        <v>2104</v>
      </c>
      <c r="CL6" s="306">
        <f t="shared" ca="1" si="1"/>
        <v>2105</v>
      </c>
      <c r="CM6" s="306">
        <f t="shared" ca="1" si="1"/>
        <v>2106</v>
      </c>
      <c r="CN6" s="306">
        <f t="shared" ca="1" si="1"/>
        <v>2107</v>
      </c>
      <c r="CO6" s="306">
        <f t="shared" ca="1" si="1"/>
        <v>2108</v>
      </c>
      <c r="CP6" s="306">
        <f t="shared" ca="1" si="1"/>
        <v>2109</v>
      </c>
      <c r="CQ6" s="306">
        <f t="shared" ca="1" si="1"/>
        <v>2110</v>
      </c>
      <c r="CR6" s="306">
        <f t="shared" ca="1" si="1"/>
        <v>2111</v>
      </c>
      <c r="CS6" s="306">
        <f t="shared" ca="1" si="1"/>
        <v>2112</v>
      </c>
      <c r="CT6" s="306">
        <f t="shared" ca="1" si="1"/>
        <v>2113</v>
      </c>
      <c r="CU6" s="306">
        <f t="shared" ca="1" si="1"/>
        <v>2114</v>
      </c>
      <c r="CV6" s="306">
        <f t="shared" ca="1" si="1"/>
        <v>2115</v>
      </c>
      <c r="CW6" s="306">
        <f t="shared" ca="1" si="1"/>
        <v>2116</v>
      </c>
      <c r="CX6" s="306">
        <f t="shared" ca="1" si="1"/>
        <v>2117</v>
      </c>
      <c r="CY6" s="306">
        <f t="shared" ca="1" si="1"/>
        <v>2118</v>
      </c>
      <c r="CZ6" s="306">
        <f t="shared" ca="1" si="1"/>
        <v>2119</v>
      </c>
      <c r="DA6" s="306">
        <f t="shared" ca="1" si="1"/>
        <v>2120</v>
      </c>
      <c r="DB6" s="306">
        <f t="shared" ca="1" si="1"/>
        <v>2121</v>
      </c>
      <c r="DC6" s="306">
        <f t="shared" ca="1" si="1"/>
        <v>2122</v>
      </c>
      <c r="DE6" s="72">
        <f>SUM(DE7:DE117)</f>
        <v>0</v>
      </c>
      <c r="DF6" s="72">
        <f>SUM(DF7:DF117)</f>
        <v>0</v>
      </c>
      <c r="DG6" s="60" t="s">
        <v>231</v>
      </c>
      <c r="DH6" s="60" t="s">
        <v>253</v>
      </c>
    </row>
    <row r="7" spans="1:112" ht="14.4">
      <c r="B7" s="263" t="s">
        <v>17</v>
      </c>
      <c r="C7" s="266" t="s">
        <v>39</v>
      </c>
      <c r="D7" s="263"/>
      <c r="E7" s="328"/>
      <c r="F7" s="279">
        <f>F8+F9+F89-F100+F111</f>
        <v>0</v>
      </c>
      <c r="G7" s="279">
        <f>SUMIF($H$5:$DC$5,"&lt;="&amp;PAL,$H7:$DC7)</f>
        <v>0</v>
      </c>
      <c r="H7" s="279">
        <f>H8+H9+H89-H100-H111</f>
        <v>0</v>
      </c>
      <c r="I7" s="279">
        <f t="shared" ref="I7:BT7" si="2">I8+I9+I89-I100-I111</f>
        <v>0</v>
      </c>
      <c r="J7" s="279">
        <f t="shared" si="2"/>
        <v>0</v>
      </c>
      <c r="K7" s="279">
        <f t="shared" si="2"/>
        <v>0</v>
      </c>
      <c r="L7" s="279">
        <f t="shared" si="2"/>
        <v>0</v>
      </c>
      <c r="M7" s="279">
        <f t="shared" si="2"/>
        <v>0</v>
      </c>
      <c r="N7" s="279">
        <f t="shared" si="2"/>
        <v>0</v>
      </c>
      <c r="O7" s="279">
        <f t="shared" si="2"/>
        <v>0</v>
      </c>
      <c r="P7" s="279">
        <f t="shared" si="2"/>
        <v>0</v>
      </c>
      <c r="Q7" s="279">
        <f t="shared" si="2"/>
        <v>0</v>
      </c>
      <c r="R7" s="279">
        <f t="shared" si="2"/>
        <v>0</v>
      </c>
      <c r="S7" s="279">
        <f t="shared" si="2"/>
        <v>0</v>
      </c>
      <c r="T7" s="279">
        <f t="shared" si="2"/>
        <v>0</v>
      </c>
      <c r="U7" s="279">
        <f t="shared" si="2"/>
        <v>0</v>
      </c>
      <c r="V7" s="279">
        <f t="shared" si="2"/>
        <v>0</v>
      </c>
      <c r="W7" s="279">
        <f t="shared" si="2"/>
        <v>0</v>
      </c>
      <c r="X7" s="279">
        <f t="shared" si="2"/>
        <v>0</v>
      </c>
      <c r="Y7" s="279">
        <f t="shared" si="2"/>
        <v>0</v>
      </c>
      <c r="Z7" s="279">
        <f t="shared" si="2"/>
        <v>0</v>
      </c>
      <c r="AA7" s="279">
        <f t="shared" si="2"/>
        <v>0</v>
      </c>
      <c r="AB7" s="279">
        <f t="shared" si="2"/>
        <v>0</v>
      </c>
      <c r="AC7" s="279">
        <f t="shared" si="2"/>
        <v>0</v>
      </c>
      <c r="AD7" s="279">
        <f t="shared" si="2"/>
        <v>0</v>
      </c>
      <c r="AE7" s="279">
        <f t="shared" si="2"/>
        <v>0</v>
      </c>
      <c r="AF7" s="279">
        <f t="shared" si="2"/>
        <v>0</v>
      </c>
      <c r="AG7" s="279">
        <f t="shared" si="2"/>
        <v>0</v>
      </c>
      <c r="AH7" s="279">
        <f t="shared" si="2"/>
        <v>0</v>
      </c>
      <c r="AI7" s="279">
        <f t="shared" si="2"/>
        <v>0</v>
      </c>
      <c r="AJ7" s="279">
        <f t="shared" si="2"/>
        <v>0</v>
      </c>
      <c r="AK7" s="279">
        <f t="shared" si="2"/>
        <v>0</v>
      </c>
      <c r="AL7" s="279">
        <f t="shared" si="2"/>
        <v>0</v>
      </c>
      <c r="AM7" s="279">
        <f t="shared" si="2"/>
        <v>0</v>
      </c>
      <c r="AN7" s="279">
        <f t="shared" si="2"/>
        <v>0</v>
      </c>
      <c r="AO7" s="279">
        <f t="shared" si="2"/>
        <v>0</v>
      </c>
      <c r="AP7" s="279">
        <f t="shared" si="2"/>
        <v>0</v>
      </c>
      <c r="AQ7" s="279">
        <f t="shared" si="2"/>
        <v>0</v>
      </c>
      <c r="AR7" s="279">
        <f t="shared" si="2"/>
        <v>0</v>
      </c>
      <c r="AS7" s="279">
        <f t="shared" si="2"/>
        <v>0</v>
      </c>
      <c r="AT7" s="279">
        <f t="shared" si="2"/>
        <v>0</v>
      </c>
      <c r="AU7" s="279">
        <f t="shared" si="2"/>
        <v>0</v>
      </c>
      <c r="AV7" s="279">
        <f t="shared" si="2"/>
        <v>0</v>
      </c>
      <c r="AW7" s="279">
        <f t="shared" si="2"/>
        <v>0</v>
      </c>
      <c r="AX7" s="279">
        <f t="shared" si="2"/>
        <v>0</v>
      </c>
      <c r="AY7" s="279">
        <f t="shared" si="2"/>
        <v>0</v>
      </c>
      <c r="AZ7" s="279">
        <f t="shared" si="2"/>
        <v>0</v>
      </c>
      <c r="BA7" s="279">
        <f t="shared" si="2"/>
        <v>0</v>
      </c>
      <c r="BB7" s="279">
        <f t="shared" si="2"/>
        <v>0</v>
      </c>
      <c r="BC7" s="279">
        <f t="shared" si="2"/>
        <v>0</v>
      </c>
      <c r="BD7" s="279">
        <f t="shared" si="2"/>
        <v>0</v>
      </c>
      <c r="BE7" s="279">
        <f t="shared" si="2"/>
        <v>0</v>
      </c>
      <c r="BF7" s="279">
        <f t="shared" si="2"/>
        <v>0</v>
      </c>
      <c r="BG7" s="279">
        <f t="shared" si="2"/>
        <v>0</v>
      </c>
      <c r="BH7" s="279">
        <f t="shared" si="2"/>
        <v>0</v>
      </c>
      <c r="BI7" s="279">
        <f t="shared" si="2"/>
        <v>0</v>
      </c>
      <c r="BJ7" s="279">
        <f t="shared" si="2"/>
        <v>0</v>
      </c>
      <c r="BK7" s="279">
        <f t="shared" si="2"/>
        <v>0</v>
      </c>
      <c r="BL7" s="279">
        <f t="shared" si="2"/>
        <v>0</v>
      </c>
      <c r="BM7" s="279">
        <f t="shared" si="2"/>
        <v>0</v>
      </c>
      <c r="BN7" s="279">
        <f t="shared" si="2"/>
        <v>0</v>
      </c>
      <c r="BO7" s="279">
        <f t="shared" si="2"/>
        <v>0</v>
      </c>
      <c r="BP7" s="279">
        <f t="shared" si="2"/>
        <v>0</v>
      </c>
      <c r="BQ7" s="279">
        <f t="shared" si="2"/>
        <v>0</v>
      </c>
      <c r="BR7" s="279">
        <f t="shared" si="2"/>
        <v>0</v>
      </c>
      <c r="BS7" s="279">
        <f t="shared" si="2"/>
        <v>0</v>
      </c>
      <c r="BT7" s="279">
        <f t="shared" si="2"/>
        <v>0</v>
      </c>
      <c r="BU7" s="279">
        <f t="shared" ref="BU7:DC7" si="3">BU8+BU9+BU89-BU100-BU111</f>
        <v>0</v>
      </c>
      <c r="BV7" s="279">
        <f t="shared" si="3"/>
        <v>0</v>
      </c>
      <c r="BW7" s="279">
        <f t="shared" si="3"/>
        <v>0</v>
      </c>
      <c r="BX7" s="279">
        <f t="shared" si="3"/>
        <v>0</v>
      </c>
      <c r="BY7" s="279">
        <f t="shared" si="3"/>
        <v>0</v>
      </c>
      <c r="BZ7" s="279">
        <f t="shared" si="3"/>
        <v>0</v>
      </c>
      <c r="CA7" s="279">
        <f t="shared" si="3"/>
        <v>0</v>
      </c>
      <c r="CB7" s="279">
        <f t="shared" si="3"/>
        <v>0</v>
      </c>
      <c r="CC7" s="279">
        <f t="shared" si="3"/>
        <v>0</v>
      </c>
      <c r="CD7" s="279">
        <f t="shared" si="3"/>
        <v>0</v>
      </c>
      <c r="CE7" s="279">
        <f t="shared" si="3"/>
        <v>0</v>
      </c>
      <c r="CF7" s="279">
        <f t="shared" si="3"/>
        <v>0</v>
      </c>
      <c r="CG7" s="279">
        <f t="shared" si="3"/>
        <v>0</v>
      </c>
      <c r="CH7" s="279">
        <f t="shared" si="3"/>
        <v>0</v>
      </c>
      <c r="CI7" s="279">
        <f t="shared" si="3"/>
        <v>0</v>
      </c>
      <c r="CJ7" s="279">
        <f t="shared" si="3"/>
        <v>0</v>
      </c>
      <c r="CK7" s="279">
        <f t="shared" si="3"/>
        <v>0</v>
      </c>
      <c r="CL7" s="279">
        <f t="shared" si="3"/>
        <v>0</v>
      </c>
      <c r="CM7" s="279">
        <f t="shared" si="3"/>
        <v>0</v>
      </c>
      <c r="CN7" s="279">
        <f t="shared" si="3"/>
        <v>0</v>
      </c>
      <c r="CO7" s="279">
        <f t="shared" si="3"/>
        <v>0</v>
      </c>
      <c r="CP7" s="279">
        <f t="shared" si="3"/>
        <v>0</v>
      </c>
      <c r="CQ7" s="279">
        <f t="shared" si="3"/>
        <v>0</v>
      </c>
      <c r="CR7" s="279">
        <f t="shared" si="3"/>
        <v>0</v>
      </c>
      <c r="CS7" s="279">
        <f t="shared" si="3"/>
        <v>0</v>
      </c>
      <c r="CT7" s="279">
        <f t="shared" si="3"/>
        <v>0</v>
      </c>
      <c r="CU7" s="279">
        <f t="shared" si="3"/>
        <v>0</v>
      </c>
      <c r="CV7" s="279">
        <f t="shared" si="3"/>
        <v>0</v>
      </c>
      <c r="CW7" s="279">
        <f t="shared" si="3"/>
        <v>0</v>
      </c>
      <c r="CX7" s="279">
        <f t="shared" si="3"/>
        <v>0</v>
      </c>
      <c r="CY7" s="279">
        <f t="shared" si="3"/>
        <v>0</v>
      </c>
      <c r="CZ7" s="279">
        <f t="shared" si="3"/>
        <v>0</v>
      </c>
      <c r="DA7" s="279">
        <f t="shared" si="3"/>
        <v>0</v>
      </c>
      <c r="DB7" s="279">
        <f t="shared" si="3"/>
        <v>0</v>
      </c>
      <c r="DC7" s="279">
        <f t="shared" si="3"/>
        <v>0</v>
      </c>
      <c r="DF7" s="71">
        <f t="shared" ref="DF7:DF11" si="4">COUNTIF($H7:$DC7,"&lt;&gt;0")</f>
        <v>0</v>
      </c>
    </row>
    <row r="8" spans="1:112" ht="14.4">
      <c r="B8" s="263" t="s">
        <v>19</v>
      </c>
      <c r="C8" s="266" t="s">
        <v>158</v>
      </c>
      <c r="D8" s="266"/>
      <c r="E8" s="329"/>
      <c r="F8" s="17">
        <f>SUM(F20,F31,F42,F54,F65,F76,F87)</f>
        <v>0</v>
      </c>
      <c r="G8" s="279">
        <f>SUMIF($H$5:$DC$5,"&lt;="&amp;PAL,$H8:$DC8)</f>
        <v>0</v>
      </c>
      <c r="H8" s="17">
        <f>SUM(H20,H31,H42,H54,H65,H76,H87)</f>
        <v>0</v>
      </c>
      <c r="I8" s="17">
        <f t="shared" ref="I8:BT8" si="5">SUM(I20,I31,I42,I54,I65,I76,I87)</f>
        <v>0</v>
      </c>
      <c r="J8" s="17">
        <f t="shared" si="5"/>
        <v>0</v>
      </c>
      <c r="K8" s="17">
        <f t="shared" si="5"/>
        <v>0</v>
      </c>
      <c r="L8" s="17">
        <f t="shared" si="5"/>
        <v>0</v>
      </c>
      <c r="M8" s="17">
        <f t="shared" si="5"/>
        <v>0</v>
      </c>
      <c r="N8" s="17">
        <f t="shared" si="5"/>
        <v>0</v>
      </c>
      <c r="O8" s="17">
        <f t="shared" si="5"/>
        <v>0</v>
      </c>
      <c r="P8" s="17">
        <f t="shared" si="5"/>
        <v>0</v>
      </c>
      <c r="Q8" s="17">
        <f t="shared" si="5"/>
        <v>0</v>
      </c>
      <c r="R8" s="17">
        <f t="shared" si="5"/>
        <v>0</v>
      </c>
      <c r="S8" s="17">
        <f t="shared" si="5"/>
        <v>0</v>
      </c>
      <c r="T8" s="17">
        <f t="shared" si="5"/>
        <v>0</v>
      </c>
      <c r="U8" s="17">
        <f t="shared" si="5"/>
        <v>0</v>
      </c>
      <c r="V8" s="17">
        <f t="shared" si="5"/>
        <v>0</v>
      </c>
      <c r="W8" s="17">
        <f t="shared" si="5"/>
        <v>0</v>
      </c>
      <c r="X8" s="17">
        <f t="shared" si="5"/>
        <v>0</v>
      </c>
      <c r="Y8" s="17">
        <f t="shared" si="5"/>
        <v>0</v>
      </c>
      <c r="Z8" s="17">
        <f t="shared" si="5"/>
        <v>0</v>
      </c>
      <c r="AA8" s="17">
        <f t="shared" si="5"/>
        <v>0</v>
      </c>
      <c r="AB8" s="17">
        <f t="shared" si="5"/>
        <v>0</v>
      </c>
      <c r="AC8" s="17">
        <f t="shared" si="5"/>
        <v>0</v>
      </c>
      <c r="AD8" s="17">
        <f t="shared" si="5"/>
        <v>0</v>
      </c>
      <c r="AE8" s="17">
        <f t="shared" si="5"/>
        <v>0</v>
      </c>
      <c r="AF8" s="17">
        <f t="shared" si="5"/>
        <v>0</v>
      </c>
      <c r="AG8" s="17">
        <f t="shared" si="5"/>
        <v>0</v>
      </c>
      <c r="AH8" s="17">
        <f t="shared" si="5"/>
        <v>0</v>
      </c>
      <c r="AI8" s="17">
        <f t="shared" si="5"/>
        <v>0</v>
      </c>
      <c r="AJ8" s="17">
        <f t="shared" si="5"/>
        <v>0</v>
      </c>
      <c r="AK8" s="17">
        <f t="shared" si="5"/>
        <v>0</v>
      </c>
      <c r="AL8" s="17">
        <f t="shared" si="5"/>
        <v>0</v>
      </c>
      <c r="AM8" s="17">
        <f t="shared" si="5"/>
        <v>0</v>
      </c>
      <c r="AN8" s="17">
        <f t="shared" si="5"/>
        <v>0</v>
      </c>
      <c r="AO8" s="17">
        <f t="shared" si="5"/>
        <v>0</v>
      </c>
      <c r="AP8" s="17">
        <f t="shared" si="5"/>
        <v>0</v>
      </c>
      <c r="AQ8" s="17">
        <f t="shared" si="5"/>
        <v>0</v>
      </c>
      <c r="AR8" s="17">
        <f t="shared" si="5"/>
        <v>0</v>
      </c>
      <c r="AS8" s="17">
        <f t="shared" si="5"/>
        <v>0</v>
      </c>
      <c r="AT8" s="17">
        <f t="shared" si="5"/>
        <v>0</v>
      </c>
      <c r="AU8" s="17">
        <f t="shared" si="5"/>
        <v>0</v>
      </c>
      <c r="AV8" s="17">
        <f t="shared" si="5"/>
        <v>0</v>
      </c>
      <c r="AW8" s="17">
        <f t="shared" si="5"/>
        <v>0</v>
      </c>
      <c r="AX8" s="17">
        <f t="shared" si="5"/>
        <v>0</v>
      </c>
      <c r="AY8" s="17">
        <f t="shared" si="5"/>
        <v>0</v>
      </c>
      <c r="AZ8" s="17">
        <f t="shared" si="5"/>
        <v>0</v>
      </c>
      <c r="BA8" s="17">
        <f t="shared" si="5"/>
        <v>0</v>
      </c>
      <c r="BB8" s="17">
        <f t="shared" si="5"/>
        <v>0</v>
      </c>
      <c r="BC8" s="17">
        <f t="shared" si="5"/>
        <v>0</v>
      </c>
      <c r="BD8" s="17">
        <f t="shared" si="5"/>
        <v>0</v>
      </c>
      <c r="BE8" s="17">
        <f t="shared" si="5"/>
        <v>0</v>
      </c>
      <c r="BF8" s="17">
        <f t="shared" si="5"/>
        <v>0</v>
      </c>
      <c r="BG8" s="17">
        <f t="shared" si="5"/>
        <v>0</v>
      </c>
      <c r="BH8" s="17">
        <f t="shared" si="5"/>
        <v>0</v>
      </c>
      <c r="BI8" s="17">
        <f t="shared" si="5"/>
        <v>0</v>
      </c>
      <c r="BJ8" s="17">
        <f t="shared" si="5"/>
        <v>0</v>
      </c>
      <c r="BK8" s="17">
        <f t="shared" si="5"/>
        <v>0</v>
      </c>
      <c r="BL8" s="17">
        <f t="shared" si="5"/>
        <v>0</v>
      </c>
      <c r="BM8" s="17">
        <f t="shared" si="5"/>
        <v>0</v>
      </c>
      <c r="BN8" s="17">
        <f t="shared" si="5"/>
        <v>0</v>
      </c>
      <c r="BO8" s="17">
        <f t="shared" si="5"/>
        <v>0</v>
      </c>
      <c r="BP8" s="17">
        <f t="shared" si="5"/>
        <v>0</v>
      </c>
      <c r="BQ8" s="17">
        <f t="shared" si="5"/>
        <v>0</v>
      </c>
      <c r="BR8" s="17">
        <f t="shared" si="5"/>
        <v>0</v>
      </c>
      <c r="BS8" s="17">
        <f t="shared" si="5"/>
        <v>0</v>
      </c>
      <c r="BT8" s="17">
        <f t="shared" si="5"/>
        <v>0</v>
      </c>
      <c r="BU8" s="17">
        <f t="shared" ref="BU8:DC8" si="6">SUM(BU20,BU31,BU42,BU54,BU65,BU76,BU87)</f>
        <v>0</v>
      </c>
      <c r="BV8" s="17">
        <f t="shared" si="6"/>
        <v>0</v>
      </c>
      <c r="BW8" s="17">
        <f t="shared" si="6"/>
        <v>0</v>
      </c>
      <c r="BX8" s="17">
        <f t="shared" si="6"/>
        <v>0</v>
      </c>
      <c r="BY8" s="17">
        <f t="shared" si="6"/>
        <v>0</v>
      </c>
      <c r="BZ8" s="17">
        <f t="shared" si="6"/>
        <v>0</v>
      </c>
      <c r="CA8" s="17">
        <f t="shared" si="6"/>
        <v>0</v>
      </c>
      <c r="CB8" s="17">
        <f t="shared" si="6"/>
        <v>0</v>
      </c>
      <c r="CC8" s="17">
        <f t="shared" si="6"/>
        <v>0</v>
      </c>
      <c r="CD8" s="17">
        <f t="shared" si="6"/>
        <v>0</v>
      </c>
      <c r="CE8" s="17">
        <f t="shared" si="6"/>
        <v>0</v>
      </c>
      <c r="CF8" s="17">
        <f t="shared" si="6"/>
        <v>0</v>
      </c>
      <c r="CG8" s="17">
        <f t="shared" si="6"/>
        <v>0</v>
      </c>
      <c r="CH8" s="17">
        <f t="shared" si="6"/>
        <v>0</v>
      </c>
      <c r="CI8" s="17">
        <f t="shared" si="6"/>
        <v>0</v>
      </c>
      <c r="CJ8" s="17">
        <f t="shared" si="6"/>
        <v>0</v>
      </c>
      <c r="CK8" s="17">
        <f t="shared" si="6"/>
        <v>0</v>
      </c>
      <c r="CL8" s="17">
        <f t="shared" si="6"/>
        <v>0</v>
      </c>
      <c r="CM8" s="17">
        <f t="shared" si="6"/>
        <v>0</v>
      </c>
      <c r="CN8" s="17">
        <f t="shared" si="6"/>
        <v>0</v>
      </c>
      <c r="CO8" s="17">
        <f t="shared" si="6"/>
        <v>0</v>
      </c>
      <c r="CP8" s="17">
        <f t="shared" si="6"/>
        <v>0</v>
      </c>
      <c r="CQ8" s="17">
        <f t="shared" si="6"/>
        <v>0</v>
      </c>
      <c r="CR8" s="17">
        <f t="shared" si="6"/>
        <v>0</v>
      </c>
      <c r="CS8" s="17">
        <f t="shared" si="6"/>
        <v>0</v>
      </c>
      <c r="CT8" s="17">
        <f t="shared" si="6"/>
        <v>0</v>
      </c>
      <c r="CU8" s="17">
        <f t="shared" si="6"/>
        <v>0</v>
      </c>
      <c r="CV8" s="17">
        <f t="shared" si="6"/>
        <v>0</v>
      </c>
      <c r="CW8" s="17">
        <f t="shared" si="6"/>
        <v>0</v>
      </c>
      <c r="CX8" s="17">
        <f t="shared" si="6"/>
        <v>0</v>
      </c>
      <c r="CY8" s="17">
        <f t="shared" si="6"/>
        <v>0</v>
      </c>
      <c r="CZ8" s="17">
        <f t="shared" si="6"/>
        <v>0</v>
      </c>
      <c r="DA8" s="17">
        <f t="shared" si="6"/>
        <v>0</v>
      </c>
      <c r="DB8" s="17">
        <f t="shared" si="6"/>
        <v>0</v>
      </c>
      <c r="DC8" s="17">
        <f t="shared" si="6"/>
        <v>0</v>
      </c>
      <c r="DF8" s="71">
        <f t="shared" si="4"/>
        <v>0</v>
      </c>
    </row>
    <row r="9" spans="1:112" ht="14.4">
      <c r="B9" s="54" t="s">
        <v>20</v>
      </c>
      <c r="C9" s="252" t="s">
        <v>4</v>
      </c>
      <c r="D9" s="13"/>
      <c r="E9" s="330"/>
      <c r="F9" s="61">
        <f>F10+F44+F78-F8</f>
        <v>0</v>
      </c>
      <c r="G9" s="279">
        <f>SUMIF($H$5:$DC$5,"&lt;="&amp;PAL,$H9:$DC9)</f>
        <v>0</v>
      </c>
      <c r="H9" s="14">
        <f t="shared" ref="H9:AM9" si="7">H10+H44+H78-H8</f>
        <v>0</v>
      </c>
      <c r="I9" s="14">
        <f t="shared" si="7"/>
        <v>0</v>
      </c>
      <c r="J9" s="14">
        <f t="shared" si="7"/>
        <v>0</v>
      </c>
      <c r="K9" s="14">
        <f t="shared" si="7"/>
        <v>0</v>
      </c>
      <c r="L9" s="14">
        <f t="shared" si="7"/>
        <v>0</v>
      </c>
      <c r="M9" s="14">
        <f t="shared" si="7"/>
        <v>0</v>
      </c>
      <c r="N9" s="14">
        <f t="shared" si="7"/>
        <v>0</v>
      </c>
      <c r="O9" s="14">
        <f t="shared" si="7"/>
        <v>0</v>
      </c>
      <c r="P9" s="14">
        <f t="shared" si="7"/>
        <v>0</v>
      </c>
      <c r="Q9" s="14">
        <f t="shared" si="7"/>
        <v>0</v>
      </c>
      <c r="R9" s="14">
        <f t="shared" si="7"/>
        <v>0</v>
      </c>
      <c r="S9" s="14">
        <f t="shared" si="7"/>
        <v>0</v>
      </c>
      <c r="T9" s="14">
        <f t="shared" si="7"/>
        <v>0</v>
      </c>
      <c r="U9" s="14">
        <f t="shared" si="7"/>
        <v>0</v>
      </c>
      <c r="V9" s="14">
        <f t="shared" si="7"/>
        <v>0</v>
      </c>
      <c r="W9" s="14">
        <f t="shared" si="7"/>
        <v>0</v>
      </c>
      <c r="X9" s="14">
        <f t="shared" si="7"/>
        <v>0</v>
      </c>
      <c r="Y9" s="14">
        <f t="shared" si="7"/>
        <v>0</v>
      </c>
      <c r="Z9" s="14">
        <f t="shared" si="7"/>
        <v>0</v>
      </c>
      <c r="AA9" s="14">
        <f t="shared" si="7"/>
        <v>0</v>
      </c>
      <c r="AB9" s="14">
        <f t="shared" si="7"/>
        <v>0</v>
      </c>
      <c r="AC9" s="14">
        <f t="shared" si="7"/>
        <v>0</v>
      </c>
      <c r="AD9" s="14">
        <f t="shared" si="7"/>
        <v>0</v>
      </c>
      <c r="AE9" s="14">
        <f t="shared" si="7"/>
        <v>0</v>
      </c>
      <c r="AF9" s="14">
        <f t="shared" si="7"/>
        <v>0</v>
      </c>
      <c r="AG9" s="14">
        <f t="shared" si="7"/>
        <v>0</v>
      </c>
      <c r="AH9" s="14">
        <f t="shared" si="7"/>
        <v>0</v>
      </c>
      <c r="AI9" s="14">
        <f t="shared" si="7"/>
        <v>0</v>
      </c>
      <c r="AJ9" s="14">
        <f t="shared" si="7"/>
        <v>0</v>
      </c>
      <c r="AK9" s="14">
        <f t="shared" si="7"/>
        <v>0</v>
      </c>
      <c r="AL9" s="14">
        <f t="shared" si="7"/>
        <v>0</v>
      </c>
      <c r="AM9" s="14">
        <f t="shared" si="7"/>
        <v>0</v>
      </c>
      <c r="AN9" s="14">
        <f t="shared" ref="AN9:BS9" si="8">AN10+AN44+AN78-AN8</f>
        <v>0</v>
      </c>
      <c r="AO9" s="14">
        <f t="shared" si="8"/>
        <v>0</v>
      </c>
      <c r="AP9" s="14">
        <f t="shared" si="8"/>
        <v>0</v>
      </c>
      <c r="AQ9" s="14">
        <f t="shared" si="8"/>
        <v>0</v>
      </c>
      <c r="AR9" s="14">
        <f t="shared" si="8"/>
        <v>0</v>
      </c>
      <c r="AS9" s="14">
        <f t="shared" si="8"/>
        <v>0</v>
      </c>
      <c r="AT9" s="14">
        <f t="shared" si="8"/>
        <v>0</v>
      </c>
      <c r="AU9" s="14">
        <f t="shared" si="8"/>
        <v>0</v>
      </c>
      <c r="AV9" s="14">
        <f t="shared" si="8"/>
        <v>0</v>
      </c>
      <c r="AW9" s="14">
        <f t="shared" si="8"/>
        <v>0</v>
      </c>
      <c r="AX9" s="14">
        <f t="shared" si="8"/>
        <v>0</v>
      </c>
      <c r="AY9" s="14">
        <f t="shared" si="8"/>
        <v>0</v>
      </c>
      <c r="AZ9" s="14">
        <f t="shared" si="8"/>
        <v>0</v>
      </c>
      <c r="BA9" s="14">
        <f t="shared" si="8"/>
        <v>0</v>
      </c>
      <c r="BB9" s="14">
        <f t="shared" si="8"/>
        <v>0</v>
      </c>
      <c r="BC9" s="14">
        <f t="shared" si="8"/>
        <v>0</v>
      </c>
      <c r="BD9" s="14">
        <f t="shared" si="8"/>
        <v>0</v>
      </c>
      <c r="BE9" s="14">
        <f t="shared" si="8"/>
        <v>0</v>
      </c>
      <c r="BF9" s="14">
        <f t="shared" si="8"/>
        <v>0</v>
      </c>
      <c r="BG9" s="14">
        <f t="shared" si="8"/>
        <v>0</v>
      </c>
      <c r="BH9" s="14">
        <f t="shared" si="8"/>
        <v>0</v>
      </c>
      <c r="BI9" s="14">
        <f t="shared" si="8"/>
        <v>0</v>
      </c>
      <c r="BJ9" s="14">
        <f t="shared" si="8"/>
        <v>0</v>
      </c>
      <c r="BK9" s="14">
        <f t="shared" si="8"/>
        <v>0</v>
      </c>
      <c r="BL9" s="14">
        <f t="shared" si="8"/>
        <v>0</v>
      </c>
      <c r="BM9" s="14">
        <f t="shared" si="8"/>
        <v>0</v>
      </c>
      <c r="BN9" s="14">
        <f t="shared" si="8"/>
        <v>0</v>
      </c>
      <c r="BO9" s="14">
        <f t="shared" si="8"/>
        <v>0</v>
      </c>
      <c r="BP9" s="14">
        <f t="shared" si="8"/>
        <v>0</v>
      </c>
      <c r="BQ9" s="14">
        <f t="shared" si="8"/>
        <v>0</v>
      </c>
      <c r="BR9" s="14">
        <f t="shared" si="8"/>
        <v>0</v>
      </c>
      <c r="BS9" s="14">
        <f t="shared" si="8"/>
        <v>0</v>
      </c>
      <c r="BT9" s="14">
        <f t="shared" ref="BT9:CY9" si="9">BT10+BT44+BT78-BT8</f>
        <v>0</v>
      </c>
      <c r="BU9" s="14">
        <f t="shared" si="9"/>
        <v>0</v>
      </c>
      <c r="BV9" s="14">
        <f t="shared" si="9"/>
        <v>0</v>
      </c>
      <c r="BW9" s="14">
        <f t="shared" si="9"/>
        <v>0</v>
      </c>
      <c r="BX9" s="14">
        <f t="shared" si="9"/>
        <v>0</v>
      </c>
      <c r="BY9" s="14">
        <f t="shared" si="9"/>
        <v>0</v>
      </c>
      <c r="BZ9" s="14">
        <f t="shared" si="9"/>
        <v>0</v>
      </c>
      <c r="CA9" s="14">
        <f t="shared" si="9"/>
        <v>0</v>
      </c>
      <c r="CB9" s="14">
        <f t="shared" si="9"/>
        <v>0</v>
      </c>
      <c r="CC9" s="14">
        <f t="shared" si="9"/>
        <v>0</v>
      </c>
      <c r="CD9" s="14">
        <f t="shared" si="9"/>
        <v>0</v>
      </c>
      <c r="CE9" s="14">
        <f t="shared" si="9"/>
        <v>0</v>
      </c>
      <c r="CF9" s="14">
        <f t="shared" si="9"/>
        <v>0</v>
      </c>
      <c r="CG9" s="14">
        <f t="shared" si="9"/>
        <v>0</v>
      </c>
      <c r="CH9" s="14">
        <f t="shared" si="9"/>
        <v>0</v>
      </c>
      <c r="CI9" s="14">
        <f t="shared" si="9"/>
        <v>0</v>
      </c>
      <c r="CJ9" s="14">
        <f t="shared" si="9"/>
        <v>0</v>
      </c>
      <c r="CK9" s="14">
        <f t="shared" si="9"/>
        <v>0</v>
      </c>
      <c r="CL9" s="14">
        <f t="shared" si="9"/>
        <v>0</v>
      </c>
      <c r="CM9" s="14">
        <f t="shared" si="9"/>
        <v>0</v>
      </c>
      <c r="CN9" s="14">
        <f t="shared" si="9"/>
        <v>0</v>
      </c>
      <c r="CO9" s="14">
        <f t="shared" si="9"/>
        <v>0</v>
      </c>
      <c r="CP9" s="14">
        <f t="shared" si="9"/>
        <v>0</v>
      </c>
      <c r="CQ9" s="14">
        <f t="shared" si="9"/>
        <v>0</v>
      </c>
      <c r="CR9" s="14">
        <f t="shared" si="9"/>
        <v>0</v>
      </c>
      <c r="CS9" s="14">
        <f t="shared" si="9"/>
        <v>0</v>
      </c>
      <c r="CT9" s="14">
        <f t="shared" si="9"/>
        <v>0</v>
      </c>
      <c r="CU9" s="14">
        <f t="shared" si="9"/>
        <v>0</v>
      </c>
      <c r="CV9" s="14">
        <f t="shared" si="9"/>
        <v>0</v>
      </c>
      <c r="CW9" s="14">
        <f t="shared" si="9"/>
        <v>0</v>
      </c>
      <c r="CX9" s="14">
        <f t="shared" si="9"/>
        <v>0</v>
      </c>
      <c r="CY9" s="14">
        <f t="shared" si="9"/>
        <v>0</v>
      </c>
      <c r="CZ9" s="14">
        <f t="shared" ref="CZ9:DC9" si="10">CZ10+CZ44+CZ78-CZ8</f>
        <v>0</v>
      </c>
      <c r="DA9" s="14">
        <f t="shared" si="10"/>
        <v>0</v>
      </c>
      <c r="DB9" s="14">
        <f t="shared" si="10"/>
        <v>0</v>
      </c>
      <c r="DC9" s="14">
        <f t="shared" si="10"/>
        <v>0</v>
      </c>
      <c r="DF9" s="71">
        <f t="shared" si="4"/>
        <v>0</v>
      </c>
    </row>
    <row r="10" spans="1:112" s="261" customFormat="1" ht="14.4">
      <c r="A10" s="304"/>
      <c r="B10" s="55" t="s">
        <v>21</v>
      </c>
      <c r="C10" s="253" t="s">
        <v>431</v>
      </c>
      <c r="D10" s="8"/>
      <c r="E10" s="331"/>
      <c r="F10" s="17">
        <f>F11+F22+F33</f>
        <v>0</v>
      </c>
      <c r="G10" s="279">
        <f>SUMIF($H$5:$DC$5,"&lt;="&amp;PAL,$H10:$DC10)</f>
        <v>0</v>
      </c>
      <c r="H10" s="17">
        <f>H11+H22+H33</f>
        <v>0</v>
      </c>
      <c r="I10" s="17">
        <f t="shared" ref="I10:BT10" si="11">I11+I22+I33</f>
        <v>0</v>
      </c>
      <c r="J10" s="17">
        <f t="shared" si="11"/>
        <v>0</v>
      </c>
      <c r="K10" s="17">
        <f t="shared" si="11"/>
        <v>0</v>
      </c>
      <c r="L10" s="17">
        <f t="shared" si="11"/>
        <v>0</v>
      </c>
      <c r="M10" s="17">
        <f t="shared" si="11"/>
        <v>0</v>
      </c>
      <c r="N10" s="17">
        <f t="shared" si="11"/>
        <v>0</v>
      </c>
      <c r="O10" s="17">
        <f t="shared" si="11"/>
        <v>0</v>
      </c>
      <c r="P10" s="17">
        <f t="shared" si="11"/>
        <v>0</v>
      </c>
      <c r="Q10" s="17">
        <f t="shared" si="11"/>
        <v>0</v>
      </c>
      <c r="R10" s="17">
        <f t="shared" si="11"/>
        <v>0</v>
      </c>
      <c r="S10" s="17">
        <f t="shared" si="11"/>
        <v>0</v>
      </c>
      <c r="T10" s="17">
        <f t="shared" si="11"/>
        <v>0</v>
      </c>
      <c r="U10" s="17">
        <f t="shared" si="11"/>
        <v>0</v>
      </c>
      <c r="V10" s="17">
        <f t="shared" si="11"/>
        <v>0</v>
      </c>
      <c r="W10" s="17">
        <f t="shared" si="11"/>
        <v>0</v>
      </c>
      <c r="X10" s="17">
        <f t="shared" si="11"/>
        <v>0</v>
      </c>
      <c r="Y10" s="17">
        <f t="shared" si="11"/>
        <v>0</v>
      </c>
      <c r="Z10" s="17">
        <f t="shared" si="11"/>
        <v>0</v>
      </c>
      <c r="AA10" s="17">
        <f t="shared" si="11"/>
        <v>0</v>
      </c>
      <c r="AB10" s="17">
        <f t="shared" si="11"/>
        <v>0</v>
      </c>
      <c r="AC10" s="17">
        <f t="shared" si="11"/>
        <v>0</v>
      </c>
      <c r="AD10" s="17">
        <f t="shared" si="11"/>
        <v>0</v>
      </c>
      <c r="AE10" s="17">
        <f t="shared" si="11"/>
        <v>0</v>
      </c>
      <c r="AF10" s="17">
        <f t="shared" si="11"/>
        <v>0</v>
      </c>
      <c r="AG10" s="17">
        <f t="shared" si="11"/>
        <v>0</v>
      </c>
      <c r="AH10" s="17">
        <f t="shared" si="11"/>
        <v>0</v>
      </c>
      <c r="AI10" s="17">
        <f t="shared" si="11"/>
        <v>0</v>
      </c>
      <c r="AJ10" s="17">
        <f t="shared" si="11"/>
        <v>0</v>
      </c>
      <c r="AK10" s="17">
        <f t="shared" si="11"/>
        <v>0</v>
      </c>
      <c r="AL10" s="17">
        <f t="shared" si="11"/>
        <v>0</v>
      </c>
      <c r="AM10" s="17">
        <f t="shared" si="11"/>
        <v>0</v>
      </c>
      <c r="AN10" s="17">
        <f t="shared" si="11"/>
        <v>0</v>
      </c>
      <c r="AO10" s="17">
        <f t="shared" si="11"/>
        <v>0</v>
      </c>
      <c r="AP10" s="17">
        <f t="shared" si="11"/>
        <v>0</v>
      </c>
      <c r="AQ10" s="17">
        <f t="shared" si="11"/>
        <v>0</v>
      </c>
      <c r="AR10" s="17">
        <f t="shared" si="11"/>
        <v>0</v>
      </c>
      <c r="AS10" s="17">
        <f t="shared" si="11"/>
        <v>0</v>
      </c>
      <c r="AT10" s="17">
        <f t="shared" si="11"/>
        <v>0</v>
      </c>
      <c r="AU10" s="17">
        <f t="shared" si="11"/>
        <v>0</v>
      </c>
      <c r="AV10" s="17">
        <f t="shared" si="11"/>
        <v>0</v>
      </c>
      <c r="AW10" s="17">
        <f t="shared" si="11"/>
        <v>0</v>
      </c>
      <c r="AX10" s="17">
        <f t="shared" si="11"/>
        <v>0</v>
      </c>
      <c r="AY10" s="17">
        <f t="shared" si="11"/>
        <v>0</v>
      </c>
      <c r="AZ10" s="17">
        <f t="shared" si="11"/>
        <v>0</v>
      </c>
      <c r="BA10" s="17">
        <f t="shared" si="11"/>
        <v>0</v>
      </c>
      <c r="BB10" s="17">
        <f t="shared" si="11"/>
        <v>0</v>
      </c>
      <c r="BC10" s="17">
        <f t="shared" si="11"/>
        <v>0</v>
      </c>
      <c r="BD10" s="17">
        <f t="shared" si="11"/>
        <v>0</v>
      </c>
      <c r="BE10" s="17">
        <f t="shared" si="11"/>
        <v>0</v>
      </c>
      <c r="BF10" s="17">
        <f t="shared" si="11"/>
        <v>0</v>
      </c>
      <c r="BG10" s="17">
        <f t="shared" si="11"/>
        <v>0</v>
      </c>
      <c r="BH10" s="17">
        <f t="shared" si="11"/>
        <v>0</v>
      </c>
      <c r="BI10" s="17">
        <f t="shared" si="11"/>
        <v>0</v>
      </c>
      <c r="BJ10" s="17">
        <f t="shared" si="11"/>
        <v>0</v>
      </c>
      <c r="BK10" s="17">
        <f t="shared" si="11"/>
        <v>0</v>
      </c>
      <c r="BL10" s="17">
        <f t="shared" si="11"/>
        <v>0</v>
      </c>
      <c r="BM10" s="17">
        <f t="shared" si="11"/>
        <v>0</v>
      </c>
      <c r="BN10" s="17">
        <f t="shared" si="11"/>
        <v>0</v>
      </c>
      <c r="BO10" s="17">
        <f t="shared" si="11"/>
        <v>0</v>
      </c>
      <c r="BP10" s="17">
        <f t="shared" si="11"/>
        <v>0</v>
      </c>
      <c r="BQ10" s="17">
        <f t="shared" si="11"/>
        <v>0</v>
      </c>
      <c r="BR10" s="17">
        <f t="shared" si="11"/>
        <v>0</v>
      </c>
      <c r="BS10" s="17">
        <f t="shared" si="11"/>
        <v>0</v>
      </c>
      <c r="BT10" s="17">
        <f t="shared" si="11"/>
        <v>0</v>
      </c>
      <c r="BU10" s="17">
        <f t="shared" ref="BU10:DC10" si="12">BU11+BU22+BU33</f>
        <v>0</v>
      </c>
      <c r="BV10" s="17">
        <f t="shared" si="12"/>
        <v>0</v>
      </c>
      <c r="BW10" s="17">
        <f t="shared" si="12"/>
        <v>0</v>
      </c>
      <c r="BX10" s="17">
        <f t="shared" si="12"/>
        <v>0</v>
      </c>
      <c r="BY10" s="17">
        <f t="shared" si="12"/>
        <v>0</v>
      </c>
      <c r="BZ10" s="17">
        <f t="shared" si="12"/>
        <v>0</v>
      </c>
      <c r="CA10" s="17">
        <f t="shared" si="12"/>
        <v>0</v>
      </c>
      <c r="CB10" s="17">
        <f t="shared" si="12"/>
        <v>0</v>
      </c>
      <c r="CC10" s="17">
        <f t="shared" si="12"/>
        <v>0</v>
      </c>
      <c r="CD10" s="17">
        <f t="shared" si="12"/>
        <v>0</v>
      </c>
      <c r="CE10" s="17">
        <f t="shared" si="12"/>
        <v>0</v>
      </c>
      <c r="CF10" s="17">
        <f t="shared" si="12"/>
        <v>0</v>
      </c>
      <c r="CG10" s="17">
        <f t="shared" si="12"/>
        <v>0</v>
      </c>
      <c r="CH10" s="17">
        <f t="shared" si="12"/>
        <v>0</v>
      </c>
      <c r="CI10" s="17">
        <f t="shared" si="12"/>
        <v>0</v>
      </c>
      <c r="CJ10" s="17">
        <f t="shared" si="12"/>
        <v>0</v>
      </c>
      <c r="CK10" s="17">
        <f t="shared" si="12"/>
        <v>0</v>
      </c>
      <c r="CL10" s="17">
        <f t="shared" si="12"/>
        <v>0</v>
      </c>
      <c r="CM10" s="17">
        <f t="shared" si="12"/>
        <v>0</v>
      </c>
      <c r="CN10" s="17">
        <f t="shared" si="12"/>
        <v>0</v>
      </c>
      <c r="CO10" s="17">
        <f t="shared" si="12"/>
        <v>0</v>
      </c>
      <c r="CP10" s="17">
        <f t="shared" si="12"/>
        <v>0</v>
      </c>
      <c r="CQ10" s="17">
        <f t="shared" si="12"/>
        <v>0</v>
      </c>
      <c r="CR10" s="17">
        <f t="shared" si="12"/>
        <v>0</v>
      </c>
      <c r="CS10" s="17">
        <f t="shared" si="12"/>
        <v>0</v>
      </c>
      <c r="CT10" s="17">
        <f t="shared" si="12"/>
        <v>0</v>
      </c>
      <c r="CU10" s="17">
        <f t="shared" si="12"/>
        <v>0</v>
      </c>
      <c r="CV10" s="17">
        <f t="shared" si="12"/>
        <v>0</v>
      </c>
      <c r="CW10" s="17">
        <f t="shared" si="12"/>
        <v>0</v>
      </c>
      <c r="CX10" s="17">
        <f t="shared" si="12"/>
        <v>0</v>
      </c>
      <c r="CY10" s="17">
        <f t="shared" si="12"/>
        <v>0</v>
      </c>
      <c r="CZ10" s="17">
        <f t="shared" si="12"/>
        <v>0</v>
      </c>
      <c r="DA10" s="17">
        <f t="shared" si="12"/>
        <v>0</v>
      </c>
      <c r="DB10" s="17">
        <f t="shared" si="12"/>
        <v>0</v>
      </c>
      <c r="DC10" s="17">
        <f t="shared" si="12"/>
        <v>0</v>
      </c>
      <c r="DE10" s="71"/>
      <c r="DF10" s="71">
        <f t="shared" si="4"/>
        <v>0</v>
      </c>
    </row>
    <row r="11" spans="1:112" s="261" customFormat="1" ht="14.4">
      <c r="A11" s="304"/>
      <c r="B11" s="262" t="s">
        <v>153</v>
      </c>
      <c r="C11" s="268" t="s">
        <v>432</v>
      </c>
      <c r="D11" s="8"/>
      <c r="E11" s="331"/>
      <c r="F11" s="17">
        <f>SUM(F12:F19)+F20</f>
        <v>0</v>
      </c>
      <c r="G11" s="279">
        <f>SUMIF($H$5:$DC$5,"&lt;="&amp;PAL,$H11:$DC11)</f>
        <v>0</v>
      </c>
      <c r="H11" s="17">
        <f>SUM(H12:H19)+H20</f>
        <v>0</v>
      </c>
      <c r="I11" s="17">
        <f t="shared" ref="I11:BT11" si="13">SUM(I12:I19)+I20</f>
        <v>0</v>
      </c>
      <c r="J11" s="17">
        <f t="shared" si="13"/>
        <v>0</v>
      </c>
      <c r="K11" s="17">
        <f t="shared" si="13"/>
        <v>0</v>
      </c>
      <c r="L11" s="17">
        <f t="shared" si="13"/>
        <v>0</v>
      </c>
      <c r="M11" s="17">
        <f t="shared" si="13"/>
        <v>0</v>
      </c>
      <c r="N11" s="17">
        <f t="shared" si="13"/>
        <v>0</v>
      </c>
      <c r="O11" s="17">
        <f t="shared" si="13"/>
        <v>0</v>
      </c>
      <c r="P11" s="17">
        <f t="shared" si="13"/>
        <v>0</v>
      </c>
      <c r="Q11" s="17">
        <f t="shared" si="13"/>
        <v>0</v>
      </c>
      <c r="R11" s="17">
        <f t="shared" si="13"/>
        <v>0</v>
      </c>
      <c r="S11" s="17">
        <f t="shared" si="13"/>
        <v>0</v>
      </c>
      <c r="T11" s="17">
        <f t="shared" si="13"/>
        <v>0</v>
      </c>
      <c r="U11" s="17">
        <f t="shared" si="13"/>
        <v>0</v>
      </c>
      <c r="V11" s="17">
        <f t="shared" si="13"/>
        <v>0</v>
      </c>
      <c r="W11" s="17">
        <f t="shared" si="13"/>
        <v>0</v>
      </c>
      <c r="X11" s="17">
        <f t="shared" si="13"/>
        <v>0</v>
      </c>
      <c r="Y11" s="17">
        <f t="shared" si="13"/>
        <v>0</v>
      </c>
      <c r="Z11" s="17">
        <f t="shared" si="13"/>
        <v>0</v>
      </c>
      <c r="AA11" s="17">
        <f t="shared" si="13"/>
        <v>0</v>
      </c>
      <c r="AB11" s="17">
        <f t="shared" si="13"/>
        <v>0</v>
      </c>
      <c r="AC11" s="17">
        <f t="shared" si="13"/>
        <v>0</v>
      </c>
      <c r="AD11" s="17">
        <f t="shared" si="13"/>
        <v>0</v>
      </c>
      <c r="AE11" s="17">
        <f t="shared" si="13"/>
        <v>0</v>
      </c>
      <c r="AF11" s="17">
        <f t="shared" si="13"/>
        <v>0</v>
      </c>
      <c r="AG11" s="17">
        <f t="shared" si="13"/>
        <v>0</v>
      </c>
      <c r="AH11" s="17">
        <f t="shared" si="13"/>
        <v>0</v>
      </c>
      <c r="AI11" s="17">
        <f t="shared" si="13"/>
        <v>0</v>
      </c>
      <c r="AJ11" s="17">
        <f t="shared" si="13"/>
        <v>0</v>
      </c>
      <c r="AK11" s="17">
        <f t="shared" si="13"/>
        <v>0</v>
      </c>
      <c r="AL11" s="17">
        <f t="shared" si="13"/>
        <v>0</v>
      </c>
      <c r="AM11" s="17">
        <f t="shared" si="13"/>
        <v>0</v>
      </c>
      <c r="AN11" s="17">
        <f t="shared" si="13"/>
        <v>0</v>
      </c>
      <c r="AO11" s="17">
        <f t="shared" si="13"/>
        <v>0</v>
      </c>
      <c r="AP11" s="17">
        <f t="shared" si="13"/>
        <v>0</v>
      </c>
      <c r="AQ11" s="17">
        <f t="shared" si="13"/>
        <v>0</v>
      </c>
      <c r="AR11" s="17">
        <f t="shared" si="13"/>
        <v>0</v>
      </c>
      <c r="AS11" s="17">
        <f t="shared" si="13"/>
        <v>0</v>
      </c>
      <c r="AT11" s="17">
        <f t="shared" si="13"/>
        <v>0</v>
      </c>
      <c r="AU11" s="17">
        <f t="shared" si="13"/>
        <v>0</v>
      </c>
      <c r="AV11" s="17">
        <f t="shared" si="13"/>
        <v>0</v>
      </c>
      <c r="AW11" s="17">
        <f t="shared" si="13"/>
        <v>0</v>
      </c>
      <c r="AX11" s="17">
        <f t="shared" si="13"/>
        <v>0</v>
      </c>
      <c r="AY11" s="17">
        <f t="shared" si="13"/>
        <v>0</v>
      </c>
      <c r="AZ11" s="17">
        <f t="shared" si="13"/>
        <v>0</v>
      </c>
      <c r="BA11" s="17">
        <f t="shared" si="13"/>
        <v>0</v>
      </c>
      <c r="BB11" s="17">
        <f t="shared" si="13"/>
        <v>0</v>
      </c>
      <c r="BC11" s="17">
        <f t="shared" si="13"/>
        <v>0</v>
      </c>
      <c r="BD11" s="17">
        <f t="shared" si="13"/>
        <v>0</v>
      </c>
      <c r="BE11" s="17">
        <f t="shared" si="13"/>
        <v>0</v>
      </c>
      <c r="BF11" s="17">
        <f t="shared" si="13"/>
        <v>0</v>
      </c>
      <c r="BG11" s="17">
        <f t="shared" si="13"/>
        <v>0</v>
      </c>
      <c r="BH11" s="17">
        <f t="shared" si="13"/>
        <v>0</v>
      </c>
      <c r="BI11" s="17">
        <f t="shared" si="13"/>
        <v>0</v>
      </c>
      <c r="BJ11" s="17">
        <f t="shared" si="13"/>
        <v>0</v>
      </c>
      <c r="BK11" s="17">
        <f t="shared" si="13"/>
        <v>0</v>
      </c>
      <c r="BL11" s="17">
        <f t="shared" si="13"/>
        <v>0</v>
      </c>
      <c r="BM11" s="17">
        <f t="shared" si="13"/>
        <v>0</v>
      </c>
      <c r="BN11" s="17">
        <f t="shared" si="13"/>
        <v>0</v>
      </c>
      <c r="BO11" s="17">
        <f t="shared" si="13"/>
        <v>0</v>
      </c>
      <c r="BP11" s="17">
        <f t="shared" si="13"/>
        <v>0</v>
      </c>
      <c r="BQ11" s="17">
        <f t="shared" si="13"/>
        <v>0</v>
      </c>
      <c r="BR11" s="17">
        <f t="shared" si="13"/>
        <v>0</v>
      </c>
      <c r="BS11" s="17">
        <f t="shared" si="13"/>
        <v>0</v>
      </c>
      <c r="BT11" s="17">
        <f t="shared" si="13"/>
        <v>0</v>
      </c>
      <c r="BU11" s="17">
        <f t="shared" ref="BU11:DC11" si="14">SUM(BU12:BU19)+BU20</f>
        <v>0</v>
      </c>
      <c r="BV11" s="17">
        <f t="shared" si="14"/>
        <v>0</v>
      </c>
      <c r="BW11" s="17">
        <f t="shared" si="14"/>
        <v>0</v>
      </c>
      <c r="BX11" s="17">
        <f t="shared" si="14"/>
        <v>0</v>
      </c>
      <c r="BY11" s="17">
        <f t="shared" si="14"/>
        <v>0</v>
      </c>
      <c r="BZ11" s="17">
        <f t="shared" si="14"/>
        <v>0</v>
      </c>
      <c r="CA11" s="17">
        <f t="shared" si="14"/>
        <v>0</v>
      </c>
      <c r="CB11" s="17">
        <f t="shared" si="14"/>
        <v>0</v>
      </c>
      <c r="CC11" s="17">
        <f t="shared" si="14"/>
        <v>0</v>
      </c>
      <c r="CD11" s="17">
        <f t="shared" si="14"/>
        <v>0</v>
      </c>
      <c r="CE11" s="17">
        <f t="shared" si="14"/>
        <v>0</v>
      </c>
      <c r="CF11" s="17">
        <f t="shared" si="14"/>
        <v>0</v>
      </c>
      <c r="CG11" s="17">
        <f t="shared" si="14"/>
        <v>0</v>
      </c>
      <c r="CH11" s="17">
        <f t="shared" si="14"/>
        <v>0</v>
      </c>
      <c r="CI11" s="17">
        <f t="shared" si="14"/>
        <v>0</v>
      </c>
      <c r="CJ11" s="17">
        <f t="shared" si="14"/>
        <v>0</v>
      </c>
      <c r="CK11" s="17">
        <f t="shared" si="14"/>
        <v>0</v>
      </c>
      <c r="CL11" s="17">
        <f t="shared" si="14"/>
        <v>0</v>
      </c>
      <c r="CM11" s="17">
        <f t="shared" si="14"/>
        <v>0</v>
      </c>
      <c r="CN11" s="17">
        <f t="shared" si="14"/>
        <v>0</v>
      </c>
      <c r="CO11" s="17">
        <f t="shared" si="14"/>
        <v>0</v>
      </c>
      <c r="CP11" s="17">
        <f t="shared" si="14"/>
        <v>0</v>
      </c>
      <c r="CQ11" s="17">
        <f t="shared" si="14"/>
        <v>0</v>
      </c>
      <c r="CR11" s="17">
        <f t="shared" si="14"/>
        <v>0</v>
      </c>
      <c r="CS11" s="17">
        <f t="shared" si="14"/>
        <v>0</v>
      </c>
      <c r="CT11" s="17">
        <f t="shared" si="14"/>
        <v>0</v>
      </c>
      <c r="CU11" s="17">
        <f t="shared" si="14"/>
        <v>0</v>
      </c>
      <c r="CV11" s="17">
        <f t="shared" si="14"/>
        <v>0</v>
      </c>
      <c r="CW11" s="17">
        <f t="shared" si="14"/>
        <v>0</v>
      </c>
      <c r="CX11" s="17">
        <f t="shared" si="14"/>
        <v>0</v>
      </c>
      <c r="CY11" s="17">
        <f t="shared" si="14"/>
        <v>0</v>
      </c>
      <c r="CZ11" s="17">
        <f t="shared" si="14"/>
        <v>0</v>
      </c>
      <c r="DA11" s="17">
        <f t="shared" si="14"/>
        <v>0</v>
      </c>
      <c r="DB11" s="17">
        <f t="shared" si="14"/>
        <v>0</v>
      </c>
      <c r="DC11" s="17">
        <f t="shared" si="14"/>
        <v>0</v>
      </c>
      <c r="DE11" s="71"/>
      <c r="DF11" s="71">
        <f t="shared" si="4"/>
        <v>0</v>
      </c>
    </row>
    <row r="12" spans="1:112" s="261" customFormat="1" ht="28.8">
      <c r="A12" s="210">
        <v>0</v>
      </c>
      <c r="B12" s="262" t="str">
        <f>$B$11&amp;"1."</f>
        <v>D.1.1.</v>
      </c>
      <c r="C12" s="274" t="s">
        <v>278</v>
      </c>
      <c r="D12" s="269"/>
      <c r="E12" s="332">
        <v>0.21</v>
      </c>
      <c r="F12" s="292">
        <f>H12+NPV(FD,I12:INDEX(I12:DC12,PAL))</f>
        <v>0</v>
      </c>
      <c r="G12" s="279">
        <f>SUMIF($H$5:$DC$5,"&lt;="&amp;PAL,$H12:$DC12)</f>
        <v>0</v>
      </c>
      <c r="H12" s="280">
        <v>0</v>
      </c>
      <c r="I12" s="280">
        <v>0</v>
      </c>
      <c r="J12" s="280">
        <v>0</v>
      </c>
      <c r="K12" s="280">
        <v>0</v>
      </c>
      <c r="L12" s="280">
        <v>0</v>
      </c>
      <c r="M12" s="280">
        <v>0</v>
      </c>
      <c r="N12" s="280">
        <v>0</v>
      </c>
      <c r="O12" s="280">
        <v>0</v>
      </c>
      <c r="P12" s="280">
        <v>0</v>
      </c>
      <c r="Q12" s="280">
        <v>0</v>
      </c>
      <c r="R12" s="280">
        <v>0</v>
      </c>
      <c r="S12" s="280">
        <v>0</v>
      </c>
      <c r="T12" s="280">
        <v>0</v>
      </c>
      <c r="U12" s="280">
        <v>0</v>
      </c>
      <c r="V12" s="280">
        <v>0</v>
      </c>
      <c r="W12" s="280">
        <v>0</v>
      </c>
      <c r="X12" s="280">
        <v>0</v>
      </c>
      <c r="Y12" s="280">
        <v>0</v>
      </c>
      <c r="Z12" s="280">
        <v>0</v>
      </c>
      <c r="AA12" s="280">
        <v>0</v>
      </c>
      <c r="AB12" s="280">
        <v>0</v>
      </c>
      <c r="AC12" s="280">
        <v>0</v>
      </c>
      <c r="AD12" s="280">
        <v>0</v>
      </c>
      <c r="AE12" s="280">
        <v>0</v>
      </c>
      <c r="AF12" s="280">
        <v>0</v>
      </c>
      <c r="AG12" s="280">
        <v>0</v>
      </c>
      <c r="AH12" s="280">
        <v>0</v>
      </c>
      <c r="AI12" s="280">
        <v>0</v>
      </c>
      <c r="AJ12" s="280">
        <v>0</v>
      </c>
      <c r="AK12" s="280">
        <v>0</v>
      </c>
      <c r="AL12" s="280">
        <v>0</v>
      </c>
      <c r="AM12" s="280">
        <v>0</v>
      </c>
      <c r="AN12" s="280">
        <v>0</v>
      </c>
      <c r="AO12" s="280">
        <v>0</v>
      </c>
      <c r="AP12" s="280">
        <v>0</v>
      </c>
      <c r="AQ12" s="280">
        <v>0</v>
      </c>
      <c r="AR12" s="280">
        <v>0</v>
      </c>
      <c r="AS12" s="280">
        <v>0</v>
      </c>
      <c r="AT12" s="280">
        <v>0</v>
      </c>
      <c r="AU12" s="280">
        <v>0</v>
      </c>
      <c r="AV12" s="280">
        <v>0</v>
      </c>
      <c r="AW12" s="280">
        <v>0</v>
      </c>
      <c r="AX12" s="280">
        <v>0</v>
      </c>
      <c r="AY12" s="280">
        <v>0</v>
      </c>
      <c r="AZ12" s="280">
        <v>0</v>
      </c>
      <c r="BA12" s="280">
        <v>0</v>
      </c>
      <c r="BB12" s="280">
        <v>0</v>
      </c>
      <c r="BC12" s="280">
        <v>0</v>
      </c>
      <c r="BD12" s="280">
        <v>0</v>
      </c>
      <c r="BE12" s="280">
        <v>0</v>
      </c>
      <c r="BF12" s="280">
        <v>0</v>
      </c>
      <c r="BG12" s="280">
        <v>0</v>
      </c>
      <c r="BH12" s="280">
        <v>0</v>
      </c>
      <c r="BI12" s="280">
        <v>0</v>
      </c>
      <c r="BJ12" s="280">
        <v>0</v>
      </c>
      <c r="BK12" s="280">
        <v>0</v>
      </c>
      <c r="BL12" s="280">
        <v>0</v>
      </c>
      <c r="BM12" s="280">
        <v>0</v>
      </c>
      <c r="BN12" s="280">
        <v>0</v>
      </c>
      <c r="BO12" s="280">
        <v>0</v>
      </c>
      <c r="BP12" s="280">
        <v>0</v>
      </c>
      <c r="BQ12" s="280">
        <v>0</v>
      </c>
      <c r="BR12" s="280">
        <v>0</v>
      </c>
      <c r="BS12" s="280">
        <v>0</v>
      </c>
      <c r="BT12" s="280">
        <v>0</v>
      </c>
      <c r="BU12" s="280">
        <v>0</v>
      </c>
      <c r="BV12" s="280">
        <v>0</v>
      </c>
      <c r="BW12" s="280">
        <v>0</v>
      </c>
      <c r="BX12" s="280">
        <v>0</v>
      </c>
      <c r="BY12" s="280">
        <v>0</v>
      </c>
      <c r="BZ12" s="280">
        <v>0</v>
      </c>
      <c r="CA12" s="280">
        <v>0</v>
      </c>
      <c r="CB12" s="280">
        <v>0</v>
      </c>
      <c r="CC12" s="280">
        <v>0</v>
      </c>
      <c r="CD12" s="280">
        <v>0</v>
      </c>
      <c r="CE12" s="280">
        <v>0</v>
      </c>
      <c r="CF12" s="280">
        <v>0</v>
      </c>
      <c r="CG12" s="280">
        <v>0</v>
      </c>
      <c r="CH12" s="280">
        <v>0</v>
      </c>
      <c r="CI12" s="280">
        <v>0</v>
      </c>
      <c r="CJ12" s="280">
        <v>0</v>
      </c>
      <c r="CK12" s="280">
        <v>0</v>
      </c>
      <c r="CL12" s="280">
        <v>0</v>
      </c>
      <c r="CM12" s="280">
        <v>0</v>
      </c>
      <c r="CN12" s="280">
        <v>0</v>
      </c>
      <c r="CO12" s="280">
        <v>0</v>
      </c>
      <c r="CP12" s="280">
        <v>0</v>
      </c>
      <c r="CQ12" s="280">
        <v>0</v>
      </c>
      <c r="CR12" s="280">
        <v>0</v>
      </c>
      <c r="CS12" s="280">
        <v>0</v>
      </c>
      <c r="CT12" s="280">
        <v>0</v>
      </c>
      <c r="CU12" s="280">
        <v>0</v>
      </c>
      <c r="CV12" s="280">
        <v>0</v>
      </c>
      <c r="CW12" s="280">
        <v>0</v>
      </c>
      <c r="CX12" s="280">
        <v>0</v>
      </c>
      <c r="CY12" s="280">
        <v>0</v>
      </c>
      <c r="CZ12" s="280">
        <v>0</v>
      </c>
      <c r="DA12" s="280">
        <v>0</v>
      </c>
      <c r="DB12" s="280">
        <v>0</v>
      </c>
      <c r="DC12" s="280">
        <v>0</v>
      </c>
      <c r="DE12" s="71">
        <f>COUNTBLANK($H12:$DC12)</f>
        <v>0</v>
      </c>
      <c r="DF12" s="71">
        <f>COUNTIF($H12:$DC12,"&lt;&gt;0")</f>
        <v>0</v>
      </c>
      <c r="DG12" s="261">
        <f t="shared" ref="DG12:DG21" si="15">IF(ISNUMBER(E12),E12*100,0)</f>
        <v>21</v>
      </c>
      <c r="DH12" s="261">
        <v>0</v>
      </c>
    </row>
    <row r="13" spans="1:112" s="261" customFormat="1" ht="14.4">
      <c r="A13" s="210">
        <v>1</v>
      </c>
      <c r="B13" s="262" t="str">
        <f>$B$11&amp;"2."</f>
        <v>D.1.2.</v>
      </c>
      <c r="C13" s="274" t="s">
        <v>42</v>
      </c>
      <c r="D13" s="269"/>
      <c r="E13" s="332">
        <v>0.21</v>
      </c>
      <c r="F13" s="292">
        <f>H13+NPV(FD,I13:INDEX(I13:DC13,PAL))</f>
        <v>0</v>
      </c>
      <c r="G13" s="279">
        <f>SUMIF($H$5:$DC$5,"&lt;="&amp;PAL,$H13:$DC13)</f>
        <v>0</v>
      </c>
      <c r="H13" s="280">
        <v>0</v>
      </c>
      <c r="I13" s="280">
        <v>0</v>
      </c>
      <c r="J13" s="280">
        <v>0</v>
      </c>
      <c r="K13" s="280">
        <v>0</v>
      </c>
      <c r="L13" s="280">
        <v>0</v>
      </c>
      <c r="M13" s="280">
        <v>0</v>
      </c>
      <c r="N13" s="280">
        <v>0</v>
      </c>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0</v>
      </c>
      <c r="AJ13" s="280">
        <v>0</v>
      </c>
      <c r="AK13" s="280">
        <v>0</v>
      </c>
      <c r="AL13" s="280">
        <v>0</v>
      </c>
      <c r="AM13" s="280">
        <v>0</v>
      </c>
      <c r="AN13" s="280">
        <v>0</v>
      </c>
      <c r="AO13" s="280">
        <v>0</v>
      </c>
      <c r="AP13" s="280">
        <v>0</v>
      </c>
      <c r="AQ13" s="280">
        <v>0</v>
      </c>
      <c r="AR13" s="280">
        <v>0</v>
      </c>
      <c r="AS13" s="280">
        <v>0</v>
      </c>
      <c r="AT13" s="280">
        <v>0</v>
      </c>
      <c r="AU13" s="280">
        <v>0</v>
      </c>
      <c r="AV13" s="280">
        <v>0</v>
      </c>
      <c r="AW13" s="280">
        <v>0</v>
      </c>
      <c r="AX13" s="280">
        <v>0</v>
      </c>
      <c r="AY13" s="280">
        <v>0</v>
      </c>
      <c r="AZ13" s="280">
        <v>0</v>
      </c>
      <c r="BA13" s="280">
        <v>0</v>
      </c>
      <c r="BB13" s="280">
        <v>0</v>
      </c>
      <c r="BC13" s="280">
        <v>0</v>
      </c>
      <c r="BD13" s="280">
        <v>0</v>
      </c>
      <c r="BE13" s="280">
        <v>0</v>
      </c>
      <c r="BF13" s="280">
        <v>0</v>
      </c>
      <c r="BG13" s="280">
        <v>0</v>
      </c>
      <c r="BH13" s="280">
        <v>0</v>
      </c>
      <c r="BI13" s="280">
        <v>0</v>
      </c>
      <c r="BJ13" s="280">
        <v>0</v>
      </c>
      <c r="BK13" s="280">
        <v>0</v>
      </c>
      <c r="BL13" s="280">
        <v>0</v>
      </c>
      <c r="BM13" s="280">
        <v>0</v>
      </c>
      <c r="BN13" s="280">
        <v>0</v>
      </c>
      <c r="BO13" s="280">
        <v>0</v>
      </c>
      <c r="BP13" s="280">
        <v>0</v>
      </c>
      <c r="BQ13" s="280">
        <v>0</v>
      </c>
      <c r="BR13" s="280">
        <v>0</v>
      </c>
      <c r="BS13" s="280">
        <v>0</v>
      </c>
      <c r="BT13" s="280">
        <v>0</v>
      </c>
      <c r="BU13" s="280">
        <v>0</v>
      </c>
      <c r="BV13" s="280">
        <v>0</v>
      </c>
      <c r="BW13" s="280">
        <v>0</v>
      </c>
      <c r="BX13" s="280">
        <v>0</v>
      </c>
      <c r="BY13" s="280">
        <v>0</v>
      </c>
      <c r="BZ13" s="280">
        <v>0</v>
      </c>
      <c r="CA13" s="280">
        <v>0</v>
      </c>
      <c r="CB13" s="280">
        <v>0</v>
      </c>
      <c r="CC13" s="280">
        <v>0</v>
      </c>
      <c r="CD13" s="280">
        <v>0</v>
      </c>
      <c r="CE13" s="280">
        <v>0</v>
      </c>
      <c r="CF13" s="280">
        <v>0</v>
      </c>
      <c r="CG13" s="280">
        <v>0</v>
      </c>
      <c r="CH13" s="280">
        <v>0</v>
      </c>
      <c r="CI13" s="280">
        <v>0</v>
      </c>
      <c r="CJ13" s="280">
        <v>0</v>
      </c>
      <c r="CK13" s="280">
        <v>0</v>
      </c>
      <c r="CL13" s="280">
        <v>0</v>
      </c>
      <c r="CM13" s="280">
        <v>0</v>
      </c>
      <c r="CN13" s="280">
        <v>0</v>
      </c>
      <c r="CO13" s="280">
        <v>0</v>
      </c>
      <c r="CP13" s="280">
        <v>0</v>
      </c>
      <c r="CQ13" s="280">
        <v>0</v>
      </c>
      <c r="CR13" s="280">
        <v>0</v>
      </c>
      <c r="CS13" s="280">
        <v>0</v>
      </c>
      <c r="CT13" s="280">
        <v>0</v>
      </c>
      <c r="CU13" s="280">
        <v>0</v>
      </c>
      <c r="CV13" s="280">
        <v>0</v>
      </c>
      <c r="CW13" s="280">
        <v>0</v>
      </c>
      <c r="CX13" s="280">
        <v>0</v>
      </c>
      <c r="CY13" s="280">
        <v>0</v>
      </c>
      <c r="CZ13" s="280">
        <v>0</v>
      </c>
      <c r="DA13" s="280">
        <v>0</v>
      </c>
      <c r="DB13" s="280">
        <v>0</v>
      </c>
      <c r="DC13" s="280">
        <v>0</v>
      </c>
      <c r="DE13" s="71">
        <f t="shared" ref="DE13:DE21" si="16">COUNTBLANK(H13:DC13)</f>
        <v>0</v>
      </c>
      <c r="DF13" s="71">
        <f t="shared" ref="DF13:DF76" si="17">COUNTIF($H13:$DC13,"&lt;&gt;0")</f>
        <v>0</v>
      </c>
      <c r="DG13" s="261">
        <f t="shared" si="15"/>
        <v>21</v>
      </c>
      <c r="DH13" s="261">
        <v>0</v>
      </c>
    </row>
    <row r="14" spans="1:112" s="261" customFormat="1" ht="14.4">
      <c r="A14" s="210">
        <v>2</v>
      </c>
      <c r="B14" s="262" t="str">
        <f>$B$11&amp;"3."</f>
        <v>D.1.3.</v>
      </c>
      <c r="C14" s="274" t="s">
        <v>42</v>
      </c>
      <c r="D14" s="269"/>
      <c r="E14" s="332">
        <v>0.21</v>
      </c>
      <c r="F14" s="292">
        <f>H14+NPV(FD,I14:INDEX(I14:DC14,PAL))</f>
        <v>0</v>
      </c>
      <c r="G14" s="279">
        <f>SUMIF($H$5:$DC$5,"&lt;="&amp;PAL,$H14:$DC14)</f>
        <v>0</v>
      </c>
      <c r="H14" s="280">
        <v>0</v>
      </c>
      <c r="I14" s="280">
        <v>0</v>
      </c>
      <c r="J14" s="280">
        <v>0</v>
      </c>
      <c r="K14" s="280">
        <v>0</v>
      </c>
      <c r="L14" s="280">
        <v>0</v>
      </c>
      <c r="M14" s="280">
        <v>0</v>
      </c>
      <c r="N14" s="280">
        <v>0</v>
      </c>
      <c r="O14" s="280">
        <v>0</v>
      </c>
      <c r="P14" s="280">
        <v>0</v>
      </c>
      <c r="Q14" s="280">
        <v>0</v>
      </c>
      <c r="R14" s="280">
        <v>0</v>
      </c>
      <c r="S14" s="280">
        <v>0</v>
      </c>
      <c r="T14" s="280">
        <v>0</v>
      </c>
      <c r="U14" s="280">
        <v>0</v>
      </c>
      <c r="V14" s="280">
        <v>0</v>
      </c>
      <c r="W14" s="280">
        <v>0</v>
      </c>
      <c r="X14" s="280">
        <v>0</v>
      </c>
      <c r="Y14" s="280">
        <v>0</v>
      </c>
      <c r="Z14" s="280">
        <v>0</v>
      </c>
      <c r="AA14" s="280">
        <v>0</v>
      </c>
      <c r="AB14" s="280">
        <v>0</v>
      </c>
      <c r="AC14" s="280">
        <v>0</v>
      </c>
      <c r="AD14" s="280">
        <v>0</v>
      </c>
      <c r="AE14" s="280">
        <v>0</v>
      </c>
      <c r="AF14" s="280">
        <v>0</v>
      </c>
      <c r="AG14" s="280">
        <v>0</v>
      </c>
      <c r="AH14" s="280">
        <v>0</v>
      </c>
      <c r="AI14" s="280">
        <v>0</v>
      </c>
      <c r="AJ14" s="280">
        <v>0</v>
      </c>
      <c r="AK14" s="280">
        <v>0</v>
      </c>
      <c r="AL14" s="280">
        <v>0</v>
      </c>
      <c r="AM14" s="280">
        <v>0</v>
      </c>
      <c r="AN14" s="280">
        <v>0</v>
      </c>
      <c r="AO14" s="280">
        <v>0</v>
      </c>
      <c r="AP14" s="280">
        <v>0</v>
      </c>
      <c r="AQ14" s="280">
        <v>0</v>
      </c>
      <c r="AR14" s="280">
        <v>0</v>
      </c>
      <c r="AS14" s="280">
        <v>0</v>
      </c>
      <c r="AT14" s="280">
        <v>0</v>
      </c>
      <c r="AU14" s="280">
        <v>0</v>
      </c>
      <c r="AV14" s="280">
        <v>0</v>
      </c>
      <c r="AW14" s="280">
        <v>0</v>
      </c>
      <c r="AX14" s="280">
        <v>0</v>
      </c>
      <c r="AY14" s="280">
        <v>0</v>
      </c>
      <c r="AZ14" s="280">
        <v>0</v>
      </c>
      <c r="BA14" s="280">
        <v>0</v>
      </c>
      <c r="BB14" s="280">
        <v>0</v>
      </c>
      <c r="BC14" s="280">
        <v>0</v>
      </c>
      <c r="BD14" s="280">
        <v>0</v>
      </c>
      <c r="BE14" s="280">
        <v>0</v>
      </c>
      <c r="BF14" s="280">
        <v>0</v>
      </c>
      <c r="BG14" s="280">
        <v>0</v>
      </c>
      <c r="BH14" s="280">
        <v>0</v>
      </c>
      <c r="BI14" s="280">
        <v>0</v>
      </c>
      <c r="BJ14" s="280">
        <v>0</v>
      </c>
      <c r="BK14" s="280">
        <v>0</v>
      </c>
      <c r="BL14" s="280">
        <v>0</v>
      </c>
      <c r="BM14" s="280">
        <v>0</v>
      </c>
      <c r="BN14" s="280">
        <v>0</v>
      </c>
      <c r="BO14" s="280">
        <v>0</v>
      </c>
      <c r="BP14" s="280">
        <v>0</v>
      </c>
      <c r="BQ14" s="280">
        <v>0</v>
      </c>
      <c r="BR14" s="280">
        <v>0</v>
      </c>
      <c r="BS14" s="280">
        <v>0</v>
      </c>
      <c r="BT14" s="280">
        <v>0</v>
      </c>
      <c r="BU14" s="280">
        <v>0</v>
      </c>
      <c r="BV14" s="280">
        <v>0</v>
      </c>
      <c r="BW14" s="280">
        <v>0</v>
      </c>
      <c r="BX14" s="280">
        <v>0</v>
      </c>
      <c r="BY14" s="280">
        <v>0</v>
      </c>
      <c r="BZ14" s="280">
        <v>0</v>
      </c>
      <c r="CA14" s="280">
        <v>0</v>
      </c>
      <c r="CB14" s="280">
        <v>0</v>
      </c>
      <c r="CC14" s="280">
        <v>0</v>
      </c>
      <c r="CD14" s="280">
        <v>0</v>
      </c>
      <c r="CE14" s="280">
        <v>0</v>
      </c>
      <c r="CF14" s="280">
        <v>0</v>
      </c>
      <c r="CG14" s="280">
        <v>0</v>
      </c>
      <c r="CH14" s="280">
        <v>0</v>
      </c>
      <c r="CI14" s="280">
        <v>0</v>
      </c>
      <c r="CJ14" s="280">
        <v>0</v>
      </c>
      <c r="CK14" s="280">
        <v>0</v>
      </c>
      <c r="CL14" s="280">
        <v>0</v>
      </c>
      <c r="CM14" s="280">
        <v>0</v>
      </c>
      <c r="CN14" s="280">
        <v>0</v>
      </c>
      <c r="CO14" s="280">
        <v>0</v>
      </c>
      <c r="CP14" s="280">
        <v>0</v>
      </c>
      <c r="CQ14" s="280">
        <v>0</v>
      </c>
      <c r="CR14" s="280">
        <v>0</v>
      </c>
      <c r="CS14" s="280">
        <v>0</v>
      </c>
      <c r="CT14" s="280">
        <v>0</v>
      </c>
      <c r="CU14" s="280">
        <v>0</v>
      </c>
      <c r="CV14" s="280">
        <v>0</v>
      </c>
      <c r="CW14" s="280">
        <v>0</v>
      </c>
      <c r="CX14" s="280">
        <v>0</v>
      </c>
      <c r="CY14" s="280">
        <v>0</v>
      </c>
      <c r="CZ14" s="280">
        <v>0</v>
      </c>
      <c r="DA14" s="280">
        <v>0</v>
      </c>
      <c r="DB14" s="280">
        <v>0</v>
      </c>
      <c r="DC14" s="280">
        <v>0</v>
      </c>
      <c r="DE14" s="71">
        <f t="shared" si="16"/>
        <v>0</v>
      </c>
      <c r="DF14" s="71">
        <f t="shared" si="17"/>
        <v>0</v>
      </c>
      <c r="DG14" s="261">
        <f t="shared" si="15"/>
        <v>21</v>
      </c>
      <c r="DH14" s="261">
        <v>0</v>
      </c>
    </row>
    <row r="15" spans="1:112" s="261" customFormat="1" ht="14.4">
      <c r="A15" s="210">
        <v>3</v>
      </c>
      <c r="B15" s="262" t="str">
        <f>$B$11&amp;"4."</f>
        <v>D.1.4.</v>
      </c>
      <c r="C15" s="274" t="s">
        <v>42</v>
      </c>
      <c r="D15" s="269"/>
      <c r="E15" s="332">
        <v>0.21</v>
      </c>
      <c r="F15" s="292">
        <f>H15+NPV(FD,I15:INDEX(I15:DC15,PAL))</f>
        <v>0</v>
      </c>
      <c r="G15" s="279">
        <f>SUMIF($H$5:$DC$5,"&lt;="&amp;PAL,$H15:$DC15)</f>
        <v>0</v>
      </c>
      <c r="H15" s="280">
        <v>0</v>
      </c>
      <c r="I15" s="280">
        <v>0</v>
      </c>
      <c r="J15" s="280">
        <v>0</v>
      </c>
      <c r="K15" s="280">
        <v>0</v>
      </c>
      <c r="L15" s="280">
        <v>0</v>
      </c>
      <c r="M15" s="280">
        <v>0</v>
      </c>
      <c r="N15" s="280">
        <v>0</v>
      </c>
      <c r="O15" s="280">
        <v>0</v>
      </c>
      <c r="P15" s="280">
        <v>0</v>
      </c>
      <c r="Q15" s="280">
        <v>0</v>
      </c>
      <c r="R15" s="280">
        <v>0</v>
      </c>
      <c r="S15" s="280">
        <v>0</v>
      </c>
      <c r="T15" s="280">
        <v>0</v>
      </c>
      <c r="U15" s="280">
        <v>0</v>
      </c>
      <c r="V15" s="280">
        <v>0</v>
      </c>
      <c r="W15" s="280">
        <v>0</v>
      </c>
      <c r="X15" s="280">
        <v>0</v>
      </c>
      <c r="Y15" s="280">
        <v>0</v>
      </c>
      <c r="Z15" s="280">
        <v>0</v>
      </c>
      <c r="AA15" s="280">
        <v>0</v>
      </c>
      <c r="AB15" s="280">
        <v>0</v>
      </c>
      <c r="AC15" s="280">
        <v>0</v>
      </c>
      <c r="AD15" s="280">
        <v>0</v>
      </c>
      <c r="AE15" s="280">
        <v>0</v>
      </c>
      <c r="AF15" s="280">
        <v>0</v>
      </c>
      <c r="AG15" s="280">
        <v>0</v>
      </c>
      <c r="AH15" s="280">
        <v>0</v>
      </c>
      <c r="AI15" s="280">
        <v>0</v>
      </c>
      <c r="AJ15" s="280">
        <v>0</v>
      </c>
      <c r="AK15" s="280">
        <v>0</v>
      </c>
      <c r="AL15" s="280">
        <v>0</v>
      </c>
      <c r="AM15" s="280">
        <v>0</v>
      </c>
      <c r="AN15" s="280">
        <v>0</v>
      </c>
      <c r="AO15" s="280">
        <v>0</v>
      </c>
      <c r="AP15" s="280">
        <v>0</v>
      </c>
      <c r="AQ15" s="280">
        <v>0</v>
      </c>
      <c r="AR15" s="280">
        <v>0</v>
      </c>
      <c r="AS15" s="280">
        <v>0</v>
      </c>
      <c r="AT15" s="280">
        <v>0</v>
      </c>
      <c r="AU15" s="280">
        <v>0</v>
      </c>
      <c r="AV15" s="280">
        <v>0</v>
      </c>
      <c r="AW15" s="280">
        <v>0</v>
      </c>
      <c r="AX15" s="280">
        <v>0</v>
      </c>
      <c r="AY15" s="280">
        <v>0</v>
      </c>
      <c r="AZ15" s="280">
        <v>0</v>
      </c>
      <c r="BA15" s="280">
        <v>0</v>
      </c>
      <c r="BB15" s="280">
        <v>0</v>
      </c>
      <c r="BC15" s="280">
        <v>0</v>
      </c>
      <c r="BD15" s="280">
        <v>0</v>
      </c>
      <c r="BE15" s="280">
        <v>0</v>
      </c>
      <c r="BF15" s="280">
        <v>0</v>
      </c>
      <c r="BG15" s="280">
        <v>0</v>
      </c>
      <c r="BH15" s="280">
        <v>0</v>
      </c>
      <c r="BI15" s="280">
        <v>0</v>
      </c>
      <c r="BJ15" s="280">
        <v>0</v>
      </c>
      <c r="BK15" s="280">
        <v>0</v>
      </c>
      <c r="BL15" s="280">
        <v>0</v>
      </c>
      <c r="BM15" s="280">
        <v>0</v>
      </c>
      <c r="BN15" s="280">
        <v>0</v>
      </c>
      <c r="BO15" s="280">
        <v>0</v>
      </c>
      <c r="BP15" s="280">
        <v>0</v>
      </c>
      <c r="BQ15" s="280">
        <v>0</v>
      </c>
      <c r="BR15" s="280">
        <v>0</v>
      </c>
      <c r="BS15" s="280">
        <v>0</v>
      </c>
      <c r="BT15" s="280">
        <v>0</v>
      </c>
      <c r="BU15" s="280">
        <v>0</v>
      </c>
      <c r="BV15" s="280">
        <v>0</v>
      </c>
      <c r="BW15" s="280">
        <v>0</v>
      </c>
      <c r="BX15" s="280">
        <v>0</v>
      </c>
      <c r="BY15" s="280">
        <v>0</v>
      </c>
      <c r="BZ15" s="280">
        <v>0</v>
      </c>
      <c r="CA15" s="280">
        <v>0</v>
      </c>
      <c r="CB15" s="280">
        <v>0</v>
      </c>
      <c r="CC15" s="280">
        <v>0</v>
      </c>
      <c r="CD15" s="280">
        <v>0</v>
      </c>
      <c r="CE15" s="280">
        <v>0</v>
      </c>
      <c r="CF15" s="280">
        <v>0</v>
      </c>
      <c r="CG15" s="280">
        <v>0</v>
      </c>
      <c r="CH15" s="280">
        <v>0</v>
      </c>
      <c r="CI15" s="280">
        <v>0</v>
      </c>
      <c r="CJ15" s="280">
        <v>0</v>
      </c>
      <c r="CK15" s="280">
        <v>0</v>
      </c>
      <c r="CL15" s="280">
        <v>0</v>
      </c>
      <c r="CM15" s="280">
        <v>0</v>
      </c>
      <c r="CN15" s="280">
        <v>0</v>
      </c>
      <c r="CO15" s="280">
        <v>0</v>
      </c>
      <c r="CP15" s="280">
        <v>0</v>
      </c>
      <c r="CQ15" s="280">
        <v>0</v>
      </c>
      <c r="CR15" s="280">
        <v>0</v>
      </c>
      <c r="CS15" s="280">
        <v>0</v>
      </c>
      <c r="CT15" s="280">
        <v>0</v>
      </c>
      <c r="CU15" s="280">
        <v>0</v>
      </c>
      <c r="CV15" s="280">
        <v>0</v>
      </c>
      <c r="CW15" s="280">
        <v>0</v>
      </c>
      <c r="CX15" s="280">
        <v>0</v>
      </c>
      <c r="CY15" s="280">
        <v>0</v>
      </c>
      <c r="CZ15" s="280">
        <v>0</v>
      </c>
      <c r="DA15" s="280">
        <v>0</v>
      </c>
      <c r="DB15" s="280">
        <v>0</v>
      </c>
      <c r="DC15" s="280">
        <v>0</v>
      </c>
      <c r="DE15" s="71">
        <f t="shared" si="16"/>
        <v>0</v>
      </c>
      <c r="DF15" s="71">
        <f t="shared" si="17"/>
        <v>0</v>
      </c>
      <c r="DG15" s="261">
        <f t="shared" si="15"/>
        <v>21</v>
      </c>
      <c r="DH15" s="261">
        <v>0</v>
      </c>
    </row>
    <row r="16" spans="1:112" s="261" customFormat="1" ht="14.4">
      <c r="A16" s="210">
        <v>4</v>
      </c>
      <c r="B16" s="262" t="str">
        <f>$B$11&amp;"5."</f>
        <v>D.1.5.</v>
      </c>
      <c r="C16" s="274" t="s">
        <v>42</v>
      </c>
      <c r="D16" s="269"/>
      <c r="E16" s="332">
        <v>0.21</v>
      </c>
      <c r="F16" s="292">
        <f>H16+NPV(FD,I16:INDEX(I16:DC16,PAL))</f>
        <v>0</v>
      </c>
      <c r="G16" s="279">
        <f>SUMIF($H$5:$DC$5,"&lt;="&amp;PAL,$H16:$DC16)</f>
        <v>0</v>
      </c>
      <c r="H16" s="280">
        <v>0</v>
      </c>
      <c r="I16" s="280">
        <v>0</v>
      </c>
      <c r="J16" s="280">
        <v>0</v>
      </c>
      <c r="K16" s="280">
        <v>0</v>
      </c>
      <c r="L16" s="280">
        <v>0</v>
      </c>
      <c r="M16" s="280">
        <v>0</v>
      </c>
      <c r="N16" s="280">
        <v>0</v>
      </c>
      <c r="O16" s="280">
        <v>0</v>
      </c>
      <c r="P16" s="280">
        <v>0</v>
      </c>
      <c r="Q16" s="280">
        <v>0</v>
      </c>
      <c r="R16" s="280">
        <v>0</v>
      </c>
      <c r="S16" s="280">
        <v>0</v>
      </c>
      <c r="T16" s="280">
        <v>0</v>
      </c>
      <c r="U16" s="280">
        <v>0</v>
      </c>
      <c r="V16" s="280">
        <v>0</v>
      </c>
      <c r="W16" s="280">
        <v>0</v>
      </c>
      <c r="X16" s="280">
        <v>0</v>
      </c>
      <c r="Y16" s="280">
        <v>0</v>
      </c>
      <c r="Z16" s="280">
        <v>0</v>
      </c>
      <c r="AA16" s="280">
        <v>0</v>
      </c>
      <c r="AB16" s="280">
        <v>0</v>
      </c>
      <c r="AC16" s="280">
        <v>0</v>
      </c>
      <c r="AD16" s="280">
        <v>0</v>
      </c>
      <c r="AE16" s="280">
        <v>0</v>
      </c>
      <c r="AF16" s="280">
        <v>0</v>
      </c>
      <c r="AG16" s="280">
        <v>0</v>
      </c>
      <c r="AH16" s="280">
        <v>0</v>
      </c>
      <c r="AI16" s="280">
        <v>0</v>
      </c>
      <c r="AJ16" s="280">
        <v>0</v>
      </c>
      <c r="AK16" s="280">
        <v>0</v>
      </c>
      <c r="AL16" s="280">
        <v>0</v>
      </c>
      <c r="AM16" s="280">
        <v>0</v>
      </c>
      <c r="AN16" s="280">
        <v>0</v>
      </c>
      <c r="AO16" s="280">
        <v>0</v>
      </c>
      <c r="AP16" s="280">
        <v>0</v>
      </c>
      <c r="AQ16" s="280">
        <v>0</v>
      </c>
      <c r="AR16" s="280">
        <v>0</v>
      </c>
      <c r="AS16" s="280">
        <v>0</v>
      </c>
      <c r="AT16" s="280">
        <v>0</v>
      </c>
      <c r="AU16" s="280">
        <v>0</v>
      </c>
      <c r="AV16" s="280">
        <v>0</v>
      </c>
      <c r="AW16" s="280">
        <v>0</v>
      </c>
      <c r="AX16" s="280">
        <v>0</v>
      </c>
      <c r="AY16" s="280">
        <v>0</v>
      </c>
      <c r="AZ16" s="280">
        <v>0</v>
      </c>
      <c r="BA16" s="280">
        <v>0</v>
      </c>
      <c r="BB16" s="280">
        <v>0</v>
      </c>
      <c r="BC16" s="280">
        <v>0</v>
      </c>
      <c r="BD16" s="280">
        <v>0</v>
      </c>
      <c r="BE16" s="280">
        <v>0</v>
      </c>
      <c r="BF16" s="280">
        <v>0</v>
      </c>
      <c r="BG16" s="280">
        <v>0</v>
      </c>
      <c r="BH16" s="280">
        <v>0</v>
      </c>
      <c r="BI16" s="280">
        <v>0</v>
      </c>
      <c r="BJ16" s="280">
        <v>0</v>
      </c>
      <c r="BK16" s="280">
        <v>0</v>
      </c>
      <c r="BL16" s="280">
        <v>0</v>
      </c>
      <c r="BM16" s="280">
        <v>0</v>
      </c>
      <c r="BN16" s="280">
        <v>0</v>
      </c>
      <c r="BO16" s="280">
        <v>0</v>
      </c>
      <c r="BP16" s="280">
        <v>0</v>
      </c>
      <c r="BQ16" s="280">
        <v>0</v>
      </c>
      <c r="BR16" s="280">
        <v>0</v>
      </c>
      <c r="BS16" s="280">
        <v>0</v>
      </c>
      <c r="BT16" s="280">
        <v>0</v>
      </c>
      <c r="BU16" s="280">
        <v>0</v>
      </c>
      <c r="BV16" s="280">
        <v>0</v>
      </c>
      <c r="BW16" s="280">
        <v>0</v>
      </c>
      <c r="BX16" s="280">
        <v>0</v>
      </c>
      <c r="BY16" s="280">
        <v>0</v>
      </c>
      <c r="BZ16" s="280">
        <v>0</v>
      </c>
      <c r="CA16" s="280">
        <v>0</v>
      </c>
      <c r="CB16" s="280">
        <v>0</v>
      </c>
      <c r="CC16" s="280">
        <v>0</v>
      </c>
      <c r="CD16" s="280">
        <v>0</v>
      </c>
      <c r="CE16" s="280">
        <v>0</v>
      </c>
      <c r="CF16" s="280">
        <v>0</v>
      </c>
      <c r="CG16" s="280">
        <v>0</v>
      </c>
      <c r="CH16" s="280">
        <v>0</v>
      </c>
      <c r="CI16" s="280">
        <v>0</v>
      </c>
      <c r="CJ16" s="280">
        <v>0</v>
      </c>
      <c r="CK16" s="280">
        <v>0</v>
      </c>
      <c r="CL16" s="280">
        <v>0</v>
      </c>
      <c r="CM16" s="280">
        <v>0</v>
      </c>
      <c r="CN16" s="280">
        <v>0</v>
      </c>
      <c r="CO16" s="280">
        <v>0</v>
      </c>
      <c r="CP16" s="280">
        <v>0</v>
      </c>
      <c r="CQ16" s="280">
        <v>0</v>
      </c>
      <c r="CR16" s="280">
        <v>0</v>
      </c>
      <c r="CS16" s="280">
        <v>0</v>
      </c>
      <c r="CT16" s="280">
        <v>0</v>
      </c>
      <c r="CU16" s="280">
        <v>0</v>
      </c>
      <c r="CV16" s="280">
        <v>0</v>
      </c>
      <c r="CW16" s="280">
        <v>0</v>
      </c>
      <c r="CX16" s="280">
        <v>0</v>
      </c>
      <c r="CY16" s="280">
        <v>0</v>
      </c>
      <c r="CZ16" s="280">
        <v>0</v>
      </c>
      <c r="DA16" s="280">
        <v>0</v>
      </c>
      <c r="DB16" s="280">
        <v>0</v>
      </c>
      <c r="DC16" s="280">
        <v>0</v>
      </c>
      <c r="DE16" s="71">
        <f t="shared" si="16"/>
        <v>0</v>
      </c>
      <c r="DF16" s="71">
        <f t="shared" si="17"/>
        <v>0</v>
      </c>
      <c r="DG16" s="261">
        <f t="shared" si="15"/>
        <v>21</v>
      </c>
      <c r="DH16" s="261">
        <v>0</v>
      </c>
    </row>
    <row r="17" spans="1:112" s="261" customFormat="1" ht="14.4">
      <c r="A17" s="210">
        <v>5</v>
      </c>
      <c r="B17" s="262" t="str">
        <f>$B$11&amp;"6."</f>
        <v>D.1.6.</v>
      </c>
      <c r="C17" s="274" t="s">
        <v>42</v>
      </c>
      <c r="D17" s="269"/>
      <c r="E17" s="332">
        <v>0.21</v>
      </c>
      <c r="F17" s="292">
        <f>H17+NPV(FD,I17:INDEX(I17:DC17,PAL))</f>
        <v>0</v>
      </c>
      <c r="G17" s="279">
        <f>SUMIF($H$5:$DC$5,"&lt;="&amp;PAL,$H17:$DC17)</f>
        <v>0</v>
      </c>
      <c r="H17" s="280">
        <v>0</v>
      </c>
      <c r="I17" s="280">
        <v>0</v>
      </c>
      <c r="J17" s="280">
        <v>0</v>
      </c>
      <c r="K17" s="280">
        <v>0</v>
      </c>
      <c r="L17" s="280">
        <v>0</v>
      </c>
      <c r="M17" s="280">
        <v>0</v>
      </c>
      <c r="N17" s="280">
        <v>0</v>
      </c>
      <c r="O17" s="280">
        <v>0</v>
      </c>
      <c r="P17" s="280">
        <v>0</v>
      </c>
      <c r="Q17" s="280">
        <v>0</v>
      </c>
      <c r="R17" s="280">
        <v>0</v>
      </c>
      <c r="S17" s="280">
        <v>0</v>
      </c>
      <c r="T17" s="280">
        <v>0</v>
      </c>
      <c r="U17" s="280">
        <v>0</v>
      </c>
      <c r="V17" s="280">
        <v>0</v>
      </c>
      <c r="W17" s="280">
        <v>0</v>
      </c>
      <c r="X17" s="280">
        <v>0</v>
      </c>
      <c r="Y17" s="280">
        <v>0</v>
      </c>
      <c r="Z17" s="280">
        <v>0</v>
      </c>
      <c r="AA17" s="280">
        <v>0</v>
      </c>
      <c r="AB17" s="280">
        <v>0</v>
      </c>
      <c r="AC17" s="280">
        <v>0</v>
      </c>
      <c r="AD17" s="280">
        <v>0</v>
      </c>
      <c r="AE17" s="280">
        <v>0</v>
      </c>
      <c r="AF17" s="280">
        <v>0</v>
      </c>
      <c r="AG17" s="280">
        <v>0</v>
      </c>
      <c r="AH17" s="280">
        <v>0</v>
      </c>
      <c r="AI17" s="280">
        <v>0</v>
      </c>
      <c r="AJ17" s="280">
        <v>0</v>
      </c>
      <c r="AK17" s="280">
        <v>0</v>
      </c>
      <c r="AL17" s="280">
        <v>0</v>
      </c>
      <c r="AM17" s="280">
        <v>0</v>
      </c>
      <c r="AN17" s="280">
        <v>0</v>
      </c>
      <c r="AO17" s="280">
        <v>0</v>
      </c>
      <c r="AP17" s="280">
        <v>0</v>
      </c>
      <c r="AQ17" s="280">
        <v>0</v>
      </c>
      <c r="AR17" s="280">
        <v>0</v>
      </c>
      <c r="AS17" s="280">
        <v>0</v>
      </c>
      <c r="AT17" s="280">
        <v>0</v>
      </c>
      <c r="AU17" s="280">
        <v>0</v>
      </c>
      <c r="AV17" s="280">
        <v>0</v>
      </c>
      <c r="AW17" s="280">
        <v>0</v>
      </c>
      <c r="AX17" s="280">
        <v>0</v>
      </c>
      <c r="AY17" s="280">
        <v>0</v>
      </c>
      <c r="AZ17" s="280">
        <v>0</v>
      </c>
      <c r="BA17" s="280">
        <v>0</v>
      </c>
      <c r="BB17" s="280">
        <v>0</v>
      </c>
      <c r="BC17" s="280">
        <v>0</v>
      </c>
      <c r="BD17" s="280">
        <v>0</v>
      </c>
      <c r="BE17" s="280">
        <v>0</v>
      </c>
      <c r="BF17" s="280">
        <v>0</v>
      </c>
      <c r="BG17" s="280">
        <v>0</v>
      </c>
      <c r="BH17" s="280">
        <v>0</v>
      </c>
      <c r="BI17" s="280">
        <v>0</v>
      </c>
      <c r="BJ17" s="280">
        <v>0</v>
      </c>
      <c r="BK17" s="280">
        <v>0</v>
      </c>
      <c r="BL17" s="280">
        <v>0</v>
      </c>
      <c r="BM17" s="280">
        <v>0</v>
      </c>
      <c r="BN17" s="280">
        <v>0</v>
      </c>
      <c r="BO17" s="280">
        <v>0</v>
      </c>
      <c r="BP17" s="280">
        <v>0</v>
      </c>
      <c r="BQ17" s="280">
        <v>0</v>
      </c>
      <c r="BR17" s="280">
        <v>0</v>
      </c>
      <c r="BS17" s="280">
        <v>0</v>
      </c>
      <c r="BT17" s="280">
        <v>0</v>
      </c>
      <c r="BU17" s="280">
        <v>0</v>
      </c>
      <c r="BV17" s="280">
        <v>0</v>
      </c>
      <c r="BW17" s="280">
        <v>0</v>
      </c>
      <c r="BX17" s="280">
        <v>0</v>
      </c>
      <c r="BY17" s="280">
        <v>0</v>
      </c>
      <c r="BZ17" s="280">
        <v>0</v>
      </c>
      <c r="CA17" s="280">
        <v>0</v>
      </c>
      <c r="CB17" s="280">
        <v>0</v>
      </c>
      <c r="CC17" s="280">
        <v>0</v>
      </c>
      <c r="CD17" s="280">
        <v>0</v>
      </c>
      <c r="CE17" s="280">
        <v>0</v>
      </c>
      <c r="CF17" s="280">
        <v>0</v>
      </c>
      <c r="CG17" s="280">
        <v>0</v>
      </c>
      <c r="CH17" s="280">
        <v>0</v>
      </c>
      <c r="CI17" s="280">
        <v>0</v>
      </c>
      <c r="CJ17" s="280">
        <v>0</v>
      </c>
      <c r="CK17" s="280">
        <v>0</v>
      </c>
      <c r="CL17" s="280">
        <v>0</v>
      </c>
      <c r="CM17" s="280">
        <v>0</v>
      </c>
      <c r="CN17" s="280">
        <v>0</v>
      </c>
      <c r="CO17" s="280">
        <v>0</v>
      </c>
      <c r="CP17" s="280">
        <v>0</v>
      </c>
      <c r="CQ17" s="280">
        <v>0</v>
      </c>
      <c r="CR17" s="280">
        <v>0</v>
      </c>
      <c r="CS17" s="280">
        <v>0</v>
      </c>
      <c r="CT17" s="280">
        <v>0</v>
      </c>
      <c r="CU17" s="280">
        <v>0</v>
      </c>
      <c r="CV17" s="280">
        <v>0</v>
      </c>
      <c r="CW17" s="280">
        <v>0</v>
      </c>
      <c r="CX17" s="280">
        <v>0</v>
      </c>
      <c r="CY17" s="280">
        <v>0</v>
      </c>
      <c r="CZ17" s="280">
        <v>0</v>
      </c>
      <c r="DA17" s="280">
        <v>0</v>
      </c>
      <c r="DB17" s="280">
        <v>0</v>
      </c>
      <c r="DC17" s="280">
        <v>0</v>
      </c>
      <c r="DE17" s="71">
        <f t="shared" si="16"/>
        <v>0</v>
      </c>
      <c r="DF17" s="71">
        <f t="shared" si="17"/>
        <v>0</v>
      </c>
      <c r="DG17" s="261">
        <f t="shared" si="15"/>
        <v>21</v>
      </c>
      <c r="DH17" s="261">
        <v>0</v>
      </c>
    </row>
    <row r="18" spans="1:112" s="261" customFormat="1" ht="14.4">
      <c r="A18" s="210">
        <v>6</v>
      </c>
      <c r="B18" s="262" t="str">
        <f>$B$11&amp;"7."</f>
        <v>D.1.7.</v>
      </c>
      <c r="C18" s="274" t="s">
        <v>42</v>
      </c>
      <c r="D18" s="269"/>
      <c r="E18" s="332">
        <v>0.21</v>
      </c>
      <c r="F18" s="292">
        <f>H18+NPV(FD,I18:INDEX(I18:DC18,PAL))</f>
        <v>0</v>
      </c>
      <c r="G18" s="279">
        <f>SUMIF($H$5:$DC$5,"&lt;="&amp;PAL,$H18:$DC18)</f>
        <v>0</v>
      </c>
      <c r="H18" s="280">
        <v>0</v>
      </c>
      <c r="I18" s="280">
        <v>0</v>
      </c>
      <c r="J18" s="280">
        <v>0</v>
      </c>
      <c r="K18" s="280">
        <v>0</v>
      </c>
      <c r="L18" s="280">
        <v>0</v>
      </c>
      <c r="M18" s="280">
        <v>0</v>
      </c>
      <c r="N18" s="280">
        <v>0</v>
      </c>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80">
        <v>0</v>
      </c>
      <c r="AF18" s="280">
        <v>0</v>
      </c>
      <c r="AG18" s="280">
        <v>0</v>
      </c>
      <c r="AH18" s="280">
        <v>0</v>
      </c>
      <c r="AI18" s="280">
        <v>0</v>
      </c>
      <c r="AJ18" s="280">
        <v>0</v>
      </c>
      <c r="AK18" s="280">
        <v>0</v>
      </c>
      <c r="AL18" s="280">
        <v>0</v>
      </c>
      <c r="AM18" s="280">
        <v>0</v>
      </c>
      <c r="AN18" s="280">
        <v>0</v>
      </c>
      <c r="AO18" s="280">
        <v>0</v>
      </c>
      <c r="AP18" s="280">
        <v>0</v>
      </c>
      <c r="AQ18" s="280">
        <v>0</v>
      </c>
      <c r="AR18" s="280">
        <v>0</v>
      </c>
      <c r="AS18" s="280">
        <v>0</v>
      </c>
      <c r="AT18" s="280">
        <v>0</v>
      </c>
      <c r="AU18" s="280">
        <v>0</v>
      </c>
      <c r="AV18" s="280">
        <v>0</v>
      </c>
      <c r="AW18" s="280">
        <v>0</v>
      </c>
      <c r="AX18" s="280">
        <v>0</v>
      </c>
      <c r="AY18" s="280">
        <v>0</v>
      </c>
      <c r="AZ18" s="280">
        <v>0</v>
      </c>
      <c r="BA18" s="280">
        <v>0</v>
      </c>
      <c r="BB18" s="280">
        <v>0</v>
      </c>
      <c r="BC18" s="280">
        <v>0</v>
      </c>
      <c r="BD18" s="280">
        <v>0</v>
      </c>
      <c r="BE18" s="280">
        <v>0</v>
      </c>
      <c r="BF18" s="280">
        <v>0</v>
      </c>
      <c r="BG18" s="280">
        <v>0</v>
      </c>
      <c r="BH18" s="280">
        <v>0</v>
      </c>
      <c r="BI18" s="280">
        <v>0</v>
      </c>
      <c r="BJ18" s="280">
        <v>0</v>
      </c>
      <c r="BK18" s="280">
        <v>0</v>
      </c>
      <c r="BL18" s="280">
        <v>0</v>
      </c>
      <c r="BM18" s="280">
        <v>0</v>
      </c>
      <c r="BN18" s="280">
        <v>0</v>
      </c>
      <c r="BO18" s="280">
        <v>0</v>
      </c>
      <c r="BP18" s="280">
        <v>0</v>
      </c>
      <c r="BQ18" s="280">
        <v>0</v>
      </c>
      <c r="BR18" s="280">
        <v>0</v>
      </c>
      <c r="BS18" s="280">
        <v>0</v>
      </c>
      <c r="BT18" s="280">
        <v>0</v>
      </c>
      <c r="BU18" s="280">
        <v>0</v>
      </c>
      <c r="BV18" s="280">
        <v>0</v>
      </c>
      <c r="BW18" s="280">
        <v>0</v>
      </c>
      <c r="BX18" s="280">
        <v>0</v>
      </c>
      <c r="BY18" s="280">
        <v>0</v>
      </c>
      <c r="BZ18" s="280">
        <v>0</v>
      </c>
      <c r="CA18" s="280">
        <v>0</v>
      </c>
      <c r="CB18" s="280">
        <v>0</v>
      </c>
      <c r="CC18" s="280">
        <v>0</v>
      </c>
      <c r="CD18" s="280">
        <v>0</v>
      </c>
      <c r="CE18" s="280">
        <v>0</v>
      </c>
      <c r="CF18" s="280">
        <v>0</v>
      </c>
      <c r="CG18" s="280">
        <v>0</v>
      </c>
      <c r="CH18" s="280">
        <v>0</v>
      </c>
      <c r="CI18" s="280">
        <v>0</v>
      </c>
      <c r="CJ18" s="280">
        <v>0</v>
      </c>
      <c r="CK18" s="280">
        <v>0</v>
      </c>
      <c r="CL18" s="280">
        <v>0</v>
      </c>
      <c r="CM18" s="280">
        <v>0</v>
      </c>
      <c r="CN18" s="280">
        <v>0</v>
      </c>
      <c r="CO18" s="280">
        <v>0</v>
      </c>
      <c r="CP18" s="280">
        <v>0</v>
      </c>
      <c r="CQ18" s="280">
        <v>0</v>
      </c>
      <c r="CR18" s="280">
        <v>0</v>
      </c>
      <c r="CS18" s="280">
        <v>0</v>
      </c>
      <c r="CT18" s="280">
        <v>0</v>
      </c>
      <c r="CU18" s="280">
        <v>0</v>
      </c>
      <c r="CV18" s="280">
        <v>0</v>
      </c>
      <c r="CW18" s="280">
        <v>0</v>
      </c>
      <c r="CX18" s="280">
        <v>0</v>
      </c>
      <c r="CY18" s="280">
        <v>0</v>
      </c>
      <c r="CZ18" s="280">
        <v>0</v>
      </c>
      <c r="DA18" s="280">
        <v>0</v>
      </c>
      <c r="DB18" s="280">
        <v>0</v>
      </c>
      <c r="DC18" s="280">
        <v>0</v>
      </c>
      <c r="DE18" s="71">
        <f t="shared" si="16"/>
        <v>0</v>
      </c>
      <c r="DF18" s="71">
        <f t="shared" si="17"/>
        <v>0</v>
      </c>
      <c r="DG18" s="261">
        <f t="shared" si="15"/>
        <v>21</v>
      </c>
      <c r="DH18" s="261">
        <v>0</v>
      </c>
    </row>
    <row r="19" spans="1:112" s="261" customFormat="1" ht="14.4">
      <c r="A19" s="210">
        <v>7</v>
      </c>
      <c r="B19" s="262" t="str">
        <f>$B$11&amp;"8."</f>
        <v>D.1.8.</v>
      </c>
      <c r="C19" s="274" t="s">
        <v>42</v>
      </c>
      <c r="D19" s="269"/>
      <c r="E19" s="332">
        <v>0.21</v>
      </c>
      <c r="F19" s="292">
        <f>H19+NPV(FD,I19:INDEX(I19:DC19,PAL))</f>
        <v>0</v>
      </c>
      <c r="G19" s="279">
        <f>SUMIF($H$5:$DC$5,"&lt;="&amp;PAL,$H19:$DC19)</f>
        <v>0</v>
      </c>
      <c r="H19" s="280">
        <v>0</v>
      </c>
      <c r="I19" s="280">
        <v>0</v>
      </c>
      <c r="J19" s="280">
        <v>0</v>
      </c>
      <c r="K19" s="280">
        <v>0</v>
      </c>
      <c r="L19" s="280">
        <v>0</v>
      </c>
      <c r="M19" s="280">
        <v>0</v>
      </c>
      <c r="N19" s="280">
        <v>0</v>
      </c>
      <c r="O19" s="280">
        <v>0</v>
      </c>
      <c r="P19" s="280">
        <v>0</v>
      </c>
      <c r="Q19" s="280">
        <v>0</v>
      </c>
      <c r="R19" s="280">
        <v>0</v>
      </c>
      <c r="S19" s="280">
        <v>0</v>
      </c>
      <c r="T19" s="280">
        <v>0</v>
      </c>
      <c r="U19" s="280">
        <v>0</v>
      </c>
      <c r="V19" s="280">
        <v>0</v>
      </c>
      <c r="W19" s="280">
        <v>0</v>
      </c>
      <c r="X19" s="280">
        <v>0</v>
      </c>
      <c r="Y19" s="280">
        <v>0</v>
      </c>
      <c r="Z19" s="280">
        <v>0</v>
      </c>
      <c r="AA19" s="280">
        <v>0</v>
      </c>
      <c r="AB19" s="280">
        <v>0</v>
      </c>
      <c r="AC19" s="280">
        <v>0</v>
      </c>
      <c r="AD19" s="280">
        <v>0</v>
      </c>
      <c r="AE19" s="280">
        <v>0</v>
      </c>
      <c r="AF19" s="280">
        <v>0</v>
      </c>
      <c r="AG19" s="280">
        <v>0</v>
      </c>
      <c r="AH19" s="280">
        <v>0</v>
      </c>
      <c r="AI19" s="280">
        <v>0</v>
      </c>
      <c r="AJ19" s="280">
        <v>0</v>
      </c>
      <c r="AK19" s="280">
        <v>0</v>
      </c>
      <c r="AL19" s="280">
        <v>0</v>
      </c>
      <c r="AM19" s="280">
        <v>0</v>
      </c>
      <c r="AN19" s="280">
        <v>0</v>
      </c>
      <c r="AO19" s="280">
        <v>0</v>
      </c>
      <c r="AP19" s="280">
        <v>0</v>
      </c>
      <c r="AQ19" s="280">
        <v>0</v>
      </c>
      <c r="AR19" s="280">
        <v>0</v>
      </c>
      <c r="AS19" s="280">
        <v>0</v>
      </c>
      <c r="AT19" s="280">
        <v>0</v>
      </c>
      <c r="AU19" s="280">
        <v>0</v>
      </c>
      <c r="AV19" s="280">
        <v>0</v>
      </c>
      <c r="AW19" s="280">
        <v>0</v>
      </c>
      <c r="AX19" s="280">
        <v>0</v>
      </c>
      <c r="AY19" s="280">
        <v>0</v>
      </c>
      <c r="AZ19" s="280">
        <v>0</v>
      </c>
      <c r="BA19" s="280">
        <v>0</v>
      </c>
      <c r="BB19" s="280">
        <v>0</v>
      </c>
      <c r="BC19" s="280">
        <v>0</v>
      </c>
      <c r="BD19" s="280">
        <v>0</v>
      </c>
      <c r="BE19" s="280">
        <v>0</v>
      </c>
      <c r="BF19" s="280">
        <v>0</v>
      </c>
      <c r="BG19" s="280">
        <v>0</v>
      </c>
      <c r="BH19" s="280">
        <v>0</v>
      </c>
      <c r="BI19" s="280">
        <v>0</v>
      </c>
      <c r="BJ19" s="280">
        <v>0</v>
      </c>
      <c r="BK19" s="280">
        <v>0</v>
      </c>
      <c r="BL19" s="280">
        <v>0</v>
      </c>
      <c r="BM19" s="280">
        <v>0</v>
      </c>
      <c r="BN19" s="280">
        <v>0</v>
      </c>
      <c r="BO19" s="280">
        <v>0</v>
      </c>
      <c r="BP19" s="280">
        <v>0</v>
      </c>
      <c r="BQ19" s="280">
        <v>0</v>
      </c>
      <c r="BR19" s="280">
        <v>0</v>
      </c>
      <c r="BS19" s="280">
        <v>0</v>
      </c>
      <c r="BT19" s="280">
        <v>0</v>
      </c>
      <c r="BU19" s="280">
        <v>0</v>
      </c>
      <c r="BV19" s="280">
        <v>0</v>
      </c>
      <c r="BW19" s="280">
        <v>0</v>
      </c>
      <c r="BX19" s="280">
        <v>0</v>
      </c>
      <c r="BY19" s="280">
        <v>0</v>
      </c>
      <c r="BZ19" s="280">
        <v>0</v>
      </c>
      <c r="CA19" s="280">
        <v>0</v>
      </c>
      <c r="CB19" s="280">
        <v>0</v>
      </c>
      <c r="CC19" s="280">
        <v>0</v>
      </c>
      <c r="CD19" s="280">
        <v>0</v>
      </c>
      <c r="CE19" s="280">
        <v>0</v>
      </c>
      <c r="CF19" s="280">
        <v>0</v>
      </c>
      <c r="CG19" s="280">
        <v>0</v>
      </c>
      <c r="CH19" s="280">
        <v>0</v>
      </c>
      <c r="CI19" s="280">
        <v>0</v>
      </c>
      <c r="CJ19" s="280">
        <v>0</v>
      </c>
      <c r="CK19" s="280">
        <v>0</v>
      </c>
      <c r="CL19" s="280">
        <v>0</v>
      </c>
      <c r="CM19" s="280">
        <v>0</v>
      </c>
      <c r="CN19" s="280">
        <v>0</v>
      </c>
      <c r="CO19" s="280">
        <v>0</v>
      </c>
      <c r="CP19" s="280">
        <v>0</v>
      </c>
      <c r="CQ19" s="280">
        <v>0</v>
      </c>
      <c r="CR19" s="280">
        <v>0</v>
      </c>
      <c r="CS19" s="280">
        <v>0</v>
      </c>
      <c r="CT19" s="280">
        <v>0</v>
      </c>
      <c r="CU19" s="280">
        <v>0</v>
      </c>
      <c r="CV19" s="280">
        <v>0</v>
      </c>
      <c r="CW19" s="280">
        <v>0</v>
      </c>
      <c r="CX19" s="280">
        <v>0</v>
      </c>
      <c r="CY19" s="280">
        <v>0</v>
      </c>
      <c r="CZ19" s="280">
        <v>0</v>
      </c>
      <c r="DA19" s="280">
        <v>0</v>
      </c>
      <c r="DB19" s="280">
        <v>0</v>
      </c>
      <c r="DC19" s="280">
        <v>0</v>
      </c>
      <c r="DE19" s="71">
        <f t="shared" si="16"/>
        <v>0</v>
      </c>
      <c r="DF19" s="71">
        <f t="shared" si="17"/>
        <v>0</v>
      </c>
      <c r="DG19" s="261">
        <f t="shared" si="15"/>
        <v>21</v>
      </c>
      <c r="DH19" s="261">
        <v>0</v>
      </c>
    </row>
    <row r="20" spans="1:112" s="261" customFormat="1" ht="14.4">
      <c r="A20" s="210">
        <v>8</v>
      </c>
      <c r="B20" s="262" t="str">
        <f>$B$11&amp;"9."</f>
        <v>D.1.9.</v>
      </c>
      <c r="C20" s="267" t="s">
        <v>155</v>
      </c>
      <c r="D20" s="269"/>
      <c r="E20" s="332">
        <v>0.21</v>
      </c>
      <c r="F20" s="292">
        <f>H20+NPV(FD,I20:INDEX(I20:DC20,PAL))</f>
        <v>0</v>
      </c>
      <c r="G20" s="279">
        <f>SUMIF($H$5:$DC$5,"&lt;="&amp;PAL,$H20:$DC20)</f>
        <v>0</v>
      </c>
      <c r="H20" s="276">
        <v>0</v>
      </c>
      <c r="I20" s="276">
        <v>0</v>
      </c>
      <c r="J20" s="276">
        <v>0</v>
      </c>
      <c r="K20" s="276">
        <v>0</v>
      </c>
      <c r="L20" s="276">
        <v>0</v>
      </c>
      <c r="M20" s="276">
        <v>0</v>
      </c>
      <c r="N20" s="276">
        <v>0</v>
      </c>
      <c r="O20" s="276">
        <v>0</v>
      </c>
      <c r="P20" s="276">
        <v>0</v>
      </c>
      <c r="Q20" s="276">
        <v>0</v>
      </c>
      <c r="R20" s="276">
        <v>0</v>
      </c>
      <c r="S20" s="277">
        <v>0</v>
      </c>
      <c r="T20" s="277">
        <v>0</v>
      </c>
      <c r="U20" s="277">
        <v>0</v>
      </c>
      <c r="V20" s="277">
        <v>0</v>
      </c>
      <c r="W20" s="277">
        <v>0</v>
      </c>
      <c r="X20" s="277">
        <v>0</v>
      </c>
      <c r="Y20" s="277">
        <v>0</v>
      </c>
      <c r="Z20" s="277">
        <v>0</v>
      </c>
      <c r="AA20" s="277">
        <v>0</v>
      </c>
      <c r="AB20" s="277">
        <v>0</v>
      </c>
      <c r="AC20" s="277">
        <v>0</v>
      </c>
      <c r="AD20" s="277">
        <v>0</v>
      </c>
      <c r="AE20" s="277">
        <v>0</v>
      </c>
      <c r="AF20" s="277">
        <v>0</v>
      </c>
      <c r="AG20" s="277">
        <v>0</v>
      </c>
      <c r="AH20" s="277">
        <v>0</v>
      </c>
      <c r="AI20" s="277">
        <v>0</v>
      </c>
      <c r="AJ20" s="277">
        <v>0</v>
      </c>
      <c r="AK20" s="277">
        <v>0</v>
      </c>
      <c r="AL20" s="277">
        <v>0</v>
      </c>
      <c r="AM20" s="277">
        <v>0</v>
      </c>
      <c r="AN20" s="277">
        <v>0</v>
      </c>
      <c r="AO20" s="277">
        <v>0</v>
      </c>
      <c r="AP20" s="277">
        <v>0</v>
      </c>
      <c r="AQ20" s="277">
        <v>0</v>
      </c>
      <c r="AR20" s="277">
        <v>0</v>
      </c>
      <c r="AS20" s="277">
        <v>0</v>
      </c>
      <c r="AT20" s="277">
        <v>0</v>
      </c>
      <c r="AU20" s="277">
        <v>0</v>
      </c>
      <c r="AV20" s="277">
        <v>0</v>
      </c>
      <c r="AW20" s="277">
        <v>0</v>
      </c>
      <c r="AX20" s="277">
        <v>0</v>
      </c>
      <c r="AY20" s="277">
        <v>0</v>
      </c>
      <c r="AZ20" s="277">
        <v>0</v>
      </c>
      <c r="BA20" s="277">
        <v>0</v>
      </c>
      <c r="BB20" s="277">
        <v>0</v>
      </c>
      <c r="BC20" s="277">
        <v>0</v>
      </c>
      <c r="BD20" s="277">
        <v>0</v>
      </c>
      <c r="BE20" s="277">
        <v>0</v>
      </c>
      <c r="BF20" s="277">
        <v>0</v>
      </c>
      <c r="BG20" s="277">
        <v>0</v>
      </c>
      <c r="BH20" s="277">
        <v>0</v>
      </c>
      <c r="BI20" s="277">
        <v>0</v>
      </c>
      <c r="BJ20" s="277">
        <v>0</v>
      </c>
      <c r="BK20" s="277">
        <v>0</v>
      </c>
      <c r="BL20" s="277">
        <v>0</v>
      </c>
      <c r="BM20" s="277">
        <v>0</v>
      </c>
      <c r="BN20" s="277">
        <v>0</v>
      </c>
      <c r="BO20" s="277">
        <v>0</v>
      </c>
      <c r="BP20" s="277">
        <v>0</v>
      </c>
      <c r="BQ20" s="277">
        <v>0</v>
      </c>
      <c r="BR20" s="277">
        <v>0</v>
      </c>
      <c r="BS20" s="277">
        <v>0</v>
      </c>
      <c r="BT20" s="277">
        <v>0</v>
      </c>
      <c r="BU20" s="277">
        <v>0</v>
      </c>
      <c r="BV20" s="277">
        <v>0</v>
      </c>
      <c r="BW20" s="277">
        <v>0</v>
      </c>
      <c r="BX20" s="277">
        <v>0</v>
      </c>
      <c r="BY20" s="277">
        <v>0</v>
      </c>
      <c r="BZ20" s="277">
        <v>0</v>
      </c>
      <c r="CA20" s="277">
        <v>0</v>
      </c>
      <c r="CB20" s="277">
        <v>0</v>
      </c>
      <c r="CC20" s="277">
        <v>0</v>
      </c>
      <c r="CD20" s="277">
        <v>0</v>
      </c>
      <c r="CE20" s="277">
        <v>0</v>
      </c>
      <c r="CF20" s="277">
        <v>0</v>
      </c>
      <c r="CG20" s="277">
        <v>0</v>
      </c>
      <c r="CH20" s="277">
        <v>0</v>
      </c>
      <c r="CI20" s="277">
        <v>0</v>
      </c>
      <c r="CJ20" s="277">
        <v>0</v>
      </c>
      <c r="CK20" s="277">
        <v>0</v>
      </c>
      <c r="CL20" s="277">
        <v>0</v>
      </c>
      <c r="CM20" s="277">
        <v>0</v>
      </c>
      <c r="CN20" s="277">
        <v>0</v>
      </c>
      <c r="CO20" s="277">
        <v>0</v>
      </c>
      <c r="CP20" s="277">
        <v>0</v>
      </c>
      <c r="CQ20" s="277">
        <v>0</v>
      </c>
      <c r="CR20" s="277">
        <v>0</v>
      </c>
      <c r="CS20" s="277">
        <v>0</v>
      </c>
      <c r="CT20" s="277">
        <v>0</v>
      </c>
      <c r="CU20" s="277">
        <v>0</v>
      </c>
      <c r="CV20" s="277">
        <v>0</v>
      </c>
      <c r="CW20" s="277">
        <v>0</v>
      </c>
      <c r="CX20" s="277">
        <v>0</v>
      </c>
      <c r="CY20" s="277">
        <v>0</v>
      </c>
      <c r="CZ20" s="277">
        <v>0</v>
      </c>
      <c r="DA20" s="277">
        <v>0</v>
      </c>
      <c r="DB20" s="277">
        <v>0</v>
      </c>
      <c r="DC20" s="277">
        <v>0</v>
      </c>
      <c r="DE20" s="71">
        <f t="shared" si="16"/>
        <v>0</v>
      </c>
      <c r="DF20" s="71">
        <f t="shared" si="17"/>
        <v>0</v>
      </c>
      <c r="DG20" s="261">
        <f t="shared" si="15"/>
        <v>21</v>
      </c>
      <c r="DH20" s="261">
        <v>0</v>
      </c>
    </row>
    <row r="21" spans="1:112" s="261" customFormat="1" ht="14.4">
      <c r="A21" s="210">
        <v>9</v>
      </c>
      <c r="B21" s="262" t="str">
        <f>$B$11&amp;"L."</f>
        <v>D.1.L.</v>
      </c>
      <c r="C21" s="267" t="s">
        <v>16</v>
      </c>
      <c r="D21" s="269"/>
      <c r="E21" s="332">
        <v>0.21</v>
      </c>
      <c r="F21" s="292">
        <f>H21+NPV(FD,I21:INDEX(I21:DC21,PAL))</f>
        <v>0</v>
      </c>
      <c r="G21" s="279">
        <f>SUMIF($H$5:$DC$5,"&lt;="&amp;PAL,$H21:$DC21)</f>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7">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76">
        <v>0</v>
      </c>
      <c r="BE21" s="276">
        <v>0</v>
      </c>
      <c r="BF21" s="276">
        <v>0</v>
      </c>
      <c r="BG21" s="276">
        <v>0</v>
      </c>
      <c r="BH21" s="276">
        <v>0</v>
      </c>
      <c r="BI21" s="276">
        <v>0</v>
      </c>
      <c r="BJ21" s="276">
        <v>0</v>
      </c>
      <c r="BK21" s="276">
        <v>0</v>
      </c>
      <c r="BL21" s="276">
        <v>0</v>
      </c>
      <c r="BM21" s="276">
        <v>0</v>
      </c>
      <c r="BN21" s="276">
        <v>0</v>
      </c>
      <c r="BO21" s="276">
        <v>0</v>
      </c>
      <c r="BP21" s="276">
        <v>0</v>
      </c>
      <c r="BQ21" s="276">
        <v>0</v>
      </c>
      <c r="BR21" s="276">
        <v>0</v>
      </c>
      <c r="BS21" s="276">
        <v>0</v>
      </c>
      <c r="BT21" s="276">
        <v>0</v>
      </c>
      <c r="BU21" s="276">
        <v>0</v>
      </c>
      <c r="BV21" s="276">
        <v>0</v>
      </c>
      <c r="BW21" s="276">
        <v>0</v>
      </c>
      <c r="BX21" s="276">
        <v>0</v>
      </c>
      <c r="BY21" s="276">
        <v>0</v>
      </c>
      <c r="BZ21" s="276">
        <v>0</v>
      </c>
      <c r="CA21" s="276">
        <v>0</v>
      </c>
      <c r="CB21" s="276">
        <v>0</v>
      </c>
      <c r="CC21" s="276">
        <v>0</v>
      </c>
      <c r="CD21" s="276">
        <v>0</v>
      </c>
      <c r="CE21" s="276">
        <v>0</v>
      </c>
      <c r="CF21" s="276">
        <v>0</v>
      </c>
      <c r="CG21" s="276">
        <v>0</v>
      </c>
      <c r="CH21" s="276">
        <v>0</v>
      </c>
      <c r="CI21" s="276">
        <v>0</v>
      </c>
      <c r="CJ21" s="276">
        <v>0</v>
      </c>
      <c r="CK21" s="276">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7">
        <v>0</v>
      </c>
      <c r="DE21" s="71">
        <f t="shared" si="16"/>
        <v>0</v>
      </c>
      <c r="DF21" s="71">
        <f t="shared" si="17"/>
        <v>0</v>
      </c>
      <c r="DG21" s="261">
        <f t="shared" si="15"/>
        <v>21</v>
      </c>
      <c r="DH21" s="261">
        <f>DG21/(100+DG21)</f>
        <v>0.17355371900826447</v>
      </c>
    </row>
    <row r="22" spans="1:112" ht="14.4">
      <c r="A22" s="210">
        <v>10</v>
      </c>
      <c r="B22" s="263" t="s">
        <v>22</v>
      </c>
      <c r="C22" s="268" t="s">
        <v>433</v>
      </c>
      <c r="D22" s="25"/>
      <c r="E22" s="329"/>
      <c r="F22" s="17">
        <f>SUM(F23:F30)+F31</f>
        <v>0</v>
      </c>
      <c r="G22" s="279">
        <f>SUMIF($H$5:$DC$5,"&lt;="&amp;PAL,$H22:$DC22)</f>
        <v>0</v>
      </c>
      <c r="H22" s="17">
        <f>SUM(H23:H30)+H31</f>
        <v>0</v>
      </c>
      <c r="I22" s="17">
        <f t="shared" ref="I22:BT22" si="18">SUM(I23:I30)+I31</f>
        <v>0</v>
      </c>
      <c r="J22" s="17">
        <f t="shared" si="18"/>
        <v>0</v>
      </c>
      <c r="K22" s="17">
        <f t="shared" si="18"/>
        <v>0</v>
      </c>
      <c r="L22" s="17">
        <f t="shared" si="18"/>
        <v>0</v>
      </c>
      <c r="M22" s="17">
        <f t="shared" si="18"/>
        <v>0</v>
      </c>
      <c r="N22" s="17">
        <f t="shared" si="18"/>
        <v>0</v>
      </c>
      <c r="O22" s="17">
        <f t="shared" si="18"/>
        <v>0</v>
      </c>
      <c r="P22" s="17">
        <f t="shared" si="18"/>
        <v>0</v>
      </c>
      <c r="Q22" s="17">
        <f t="shared" si="18"/>
        <v>0</v>
      </c>
      <c r="R22" s="17">
        <f t="shared" si="18"/>
        <v>0</v>
      </c>
      <c r="S22" s="17">
        <f t="shared" si="18"/>
        <v>0</v>
      </c>
      <c r="T22" s="17">
        <f t="shared" si="18"/>
        <v>0</v>
      </c>
      <c r="U22" s="17">
        <f t="shared" si="18"/>
        <v>0</v>
      </c>
      <c r="V22" s="17">
        <f t="shared" si="18"/>
        <v>0</v>
      </c>
      <c r="W22" s="17">
        <f t="shared" si="18"/>
        <v>0</v>
      </c>
      <c r="X22" s="17">
        <f t="shared" si="18"/>
        <v>0</v>
      </c>
      <c r="Y22" s="17">
        <f t="shared" si="18"/>
        <v>0</v>
      </c>
      <c r="Z22" s="17">
        <f t="shared" si="18"/>
        <v>0</v>
      </c>
      <c r="AA22" s="17">
        <f t="shared" si="18"/>
        <v>0</v>
      </c>
      <c r="AB22" s="17">
        <f t="shared" si="18"/>
        <v>0</v>
      </c>
      <c r="AC22" s="17">
        <f t="shared" si="18"/>
        <v>0</v>
      </c>
      <c r="AD22" s="17">
        <f t="shared" si="18"/>
        <v>0</v>
      </c>
      <c r="AE22" s="17">
        <f t="shared" si="18"/>
        <v>0</v>
      </c>
      <c r="AF22" s="17">
        <f t="shared" si="18"/>
        <v>0</v>
      </c>
      <c r="AG22" s="17">
        <f t="shared" si="18"/>
        <v>0</v>
      </c>
      <c r="AH22" s="17">
        <f t="shared" si="18"/>
        <v>0</v>
      </c>
      <c r="AI22" s="17">
        <f t="shared" si="18"/>
        <v>0</v>
      </c>
      <c r="AJ22" s="17">
        <f t="shared" si="18"/>
        <v>0</v>
      </c>
      <c r="AK22" s="17">
        <f t="shared" si="18"/>
        <v>0</v>
      </c>
      <c r="AL22" s="17">
        <f t="shared" si="18"/>
        <v>0</v>
      </c>
      <c r="AM22" s="17">
        <f t="shared" si="18"/>
        <v>0</v>
      </c>
      <c r="AN22" s="17">
        <f t="shared" si="18"/>
        <v>0</v>
      </c>
      <c r="AO22" s="17">
        <f t="shared" si="18"/>
        <v>0</v>
      </c>
      <c r="AP22" s="17">
        <f t="shared" si="18"/>
        <v>0</v>
      </c>
      <c r="AQ22" s="17">
        <f t="shared" si="18"/>
        <v>0</v>
      </c>
      <c r="AR22" s="17">
        <f t="shared" si="18"/>
        <v>0</v>
      </c>
      <c r="AS22" s="17">
        <f t="shared" si="18"/>
        <v>0</v>
      </c>
      <c r="AT22" s="17">
        <f t="shared" si="18"/>
        <v>0</v>
      </c>
      <c r="AU22" s="17">
        <f t="shared" si="18"/>
        <v>0</v>
      </c>
      <c r="AV22" s="17">
        <f t="shared" si="18"/>
        <v>0</v>
      </c>
      <c r="AW22" s="17">
        <f t="shared" si="18"/>
        <v>0</v>
      </c>
      <c r="AX22" s="17">
        <f t="shared" si="18"/>
        <v>0</v>
      </c>
      <c r="AY22" s="17">
        <f t="shared" si="18"/>
        <v>0</v>
      </c>
      <c r="AZ22" s="17">
        <f t="shared" si="18"/>
        <v>0</v>
      </c>
      <c r="BA22" s="17">
        <f t="shared" si="18"/>
        <v>0</v>
      </c>
      <c r="BB22" s="17">
        <f t="shared" si="18"/>
        <v>0</v>
      </c>
      <c r="BC22" s="17">
        <f t="shared" si="18"/>
        <v>0</v>
      </c>
      <c r="BD22" s="17">
        <f t="shared" si="18"/>
        <v>0</v>
      </c>
      <c r="BE22" s="17">
        <f t="shared" si="18"/>
        <v>0</v>
      </c>
      <c r="BF22" s="17">
        <f t="shared" si="18"/>
        <v>0</v>
      </c>
      <c r="BG22" s="17">
        <f t="shared" si="18"/>
        <v>0</v>
      </c>
      <c r="BH22" s="17">
        <f t="shared" si="18"/>
        <v>0</v>
      </c>
      <c r="BI22" s="17">
        <f t="shared" si="18"/>
        <v>0</v>
      </c>
      <c r="BJ22" s="17">
        <f t="shared" si="18"/>
        <v>0</v>
      </c>
      <c r="BK22" s="17">
        <f t="shared" si="18"/>
        <v>0</v>
      </c>
      <c r="BL22" s="17">
        <f t="shared" si="18"/>
        <v>0</v>
      </c>
      <c r="BM22" s="17">
        <f t="shared" si="18"/>
        <v>0</v>
      </c>
      <c r="BN22" s="17">
        <f t="shared" si="18"/>
        <v>0</v>
      </c>
      <c r="BO22" s="17">
        <f t="shared" si="18"/>
        <v>0</v>
      </c>
      <c r="BP22" s="17">
        <f t="shared" si="18"/>
        <v>0</v>
      </c>
      <c r="BQ22" s="17">
        <f t="shared" si="18"/>
        <v>0</v>
      </c>
      <c r="BR22" s="17">
        <f t="shared" si="18"/>
        <v>0</v>
      </c>
      <c r="BS22" s="17">
        <f t="shared" si="18"/>
        <v>0</v>
      </c>
      <c r="BT22" s="17">
        <f t="shared" si="18"/>
        <v>0</v>
      </c>
      <c r="BU22" s="17">
        <f t="shared" ref="BU22:DC22" si="19">SUM(BU23:BU30)+BU31</f>
        <v>0</v>
      </c>
      <c r="BV22" s="17">
        <f t="shared" si="19"/>
        <v>0</v>
      </c>
      <c r="BW22" s="17">
        <f t="shared" si="19"/>
        <v>0</v>
      </c>
      <c r="BX22" s="17">
        <f t="shared" si="19"/>
        <v>0</v>
      </c>
      <c r="BY22" s="17">
        <f t="shared" si="19"/>
        <v>0</v>
      </c>
      <c r="BZ22" s="17">
        <f t="shared" si="19"/>
        <v>0</v>
      </c>
      <c r="CA22" s="17">
        <f t="shared" si="19"/>
        <v>0</v>
      </c>
      <c r="CB22" s="17">
        <f t="shared" si="19"/>
        <v>0</v>
      </c>
      <c r="CC22" s="17">
        <f t="shared" si="19"/>
        <v>0</v>
      </c>
      <c r="CD22" s="17">
        <f t="shared" si="19"/>
        <v>0</v>
      </c>
      <c r="CE22" s="17">
        <f t="shared" si="19"/>
        <v>0</v>
      </c>
      <c r="CF22" s="17">
        <f t="shared" si="19"/>
        <v>0</v>
      </c>
      <c r="CG22" s="17">
        <f t="shared" si="19"/>
        <v>0</v>
      </c>
      <c r="CH22" s="17">
        <f t="shared" si="19"/>
        <v>0</v>
      </c>
      <c r="CI22" s="17">
        <f t="shared" si="19"/>
        <v>0</v>
      </c>
      <c r="CJ22" s="17">
        <f t="shared" si="19"/>
        <v>0</v>
      </c>
      <c r="CK22" s="17">
        <f t="shared" si="19"/>
        <v>0</v>
      </c>
      <c r="CL22" s="17">
        <f t="shared" si="19"/>
        <v>0</v>
      </c>
      <c r="CM22" s="17">
        <f t="shared" si="19"/>
        <v>0</v>
      </c>
      <c r="CN22" s="17">
        <f t="shared" si="19"/>
        <v>0</v>
      </c>
      <c r="CO22" s="17">
        <f t="shared" si="19"/>
        <v>0</v>
      </c>
      <c r="CP22" s="17">
        <f t="shared" si="19"/>
        <v>0</v>
      </c>
      <c r="CQ22" s="17">
        <f t="shared" si="19"/>
        <v>0</v>
      </c>
      <c r="CR22" s="17">
        <f t="shared" si="19"/>
        <v>0</v>
      </c>
      <c r="CS22" s="17">
        <f t="shared" si="19"/>
        <v>0</v>
      </c>
      <c r="CT22" s="17">
        <f t="shared" si="19"/>
        <v>0</v>
      </c>
      <c r="CU22" s="17">
        <f t="shared" si="19"/>
        <v>0</v>
      </c>
      <c r="CV22" s="17">
        <f t="shared" si="19"/>
        <v>0</v>
      </c>
      <c r="CW22" s="17">
        <f t="shared" si="19"/>
        <v>0</v>
      </c>
      <c r="CX22" s="17">
        <f t="shared" si="19"/>
        <v>0</v>
      </c>
      <c r="CY22" s="17">
        <f t="shared" si="19"/>
        <v>0</v>
      </c>
      <c r="CZ22" s="17">
        <f t="shared" si="19"/>
        <v>0</v>
      </c>
      <c r="DA22" s="17">
        <f t="shared" si="19"/>
        <v>0</v>
      </c>
      <c r="DB22" s="17">
        <f t="shared" si="19"/>
        <v>0</v>
      </c>
      <c r="DC22" s="17">
        <f t="shared" si="19"/>
        <v>0</v>
      </c>
      <c r="DF22" s="71">
        <f t="shared" si="17"/>
        <v>0</v>
      </c>
    </row>
    <row r="23" spans="1:112" ht="14.4">
      <c r="A23" s="210">
        <v>11</v>
      </c>
      <c r="B23" s="262" t="str">
        <f>$B$22&amp;"1."</f>
        <v>D.2.1.</v>
      </c>
      <c r="C23" s="274" t="s">
        <v>42</v>
      </c>
      <c r="D23" s="12"/>
      <c r="E23" s="332">
        <v>0.21</v>
      </c>
      <c r="F23" s="292">
        <f>H23+NPV(FD,I23:INDEX(I23:DC23,PAL))</f>
        <v>0</v>
      </c>
      <c r="G23" s="279">
        <f>SUMIF($H$5:$DC$5,"&lt;="&amp;PAL,$H23:$DC23)</f>
        <v>0</v>
      </c>
      <c r="H23" s="280">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280">
        <v>0</v>
      </c>
      <c r="AN23" s="280">
        <v>0</v>
      </c>
      <c r="AO23" s="280">
        <v>0</v>
      </c>
      <c r="AP23" s="280">
        <v>0</v>
      </c>
      <c r="AQ23" s="280">
        <v>0</v>
      </c>
      <c r="AR23" s="280">
        <v>0</v>
      </c>
      <c r="AS23" s="280">
        <v>0</v>
      </c>
      <c r="AT23" s="280">
        <v>0</v>
      </c>
      <c r="AU23" s="280">
        <v>0</v>
      </c>
      <c r="AV23" s="280">
        <v>0</v>
      </c>
      <c r="AW23" s="280">
        <v>0</v>
      </c>
      <c r="AX23" s="280">
        <v>0</v>
      </c>
      <c r="AY23" s="280">
        <v>0</v>
      </c>
      <c r="AZ23" s="280">
        <v>0</v>
      </c>
      <c r="BA23" s="280">
        <v>0</v>
      </c>
      <c r="BB23" s="280">
        <v>0</v>
      </c>
      <c r="BC23" s="280">
        <v>0</v>
      </c>
      <c r="BD23" s="280">
        <v>0</v>
      </c>
      <c r="BE23" s="280">
        <v>0</v>
      </c>
      <c r="BF23" s="280">
        <v>0</v>
      </c>
      <c r="BG23" s="280">
        <v>0</v>
      </c>
      <c r="BH23" s="280">
        <v>0</v>
      </c>
      <c r="BI23" s="280">
        <v>0</v>
      </c>
      <c r="BJ23" s="280">
        <v>0</v>
      </c>
      <c r="BK23" s="280">
        <v>0</v>
      </c>
      <c r="BL23" s="280">
        <v>0</v>
      </c>
      <c r="BM23" s="280">
        <v>0</v>
      </c>
      <c r="BN23" s="280">
        <v>0</v>
      </c>
      <c r="BO23" s="280">
        <v>0</v>
      </c>
      <c r="BP23" s="280">
        <v>0</v>
      </c>
      <c r="BQ23" s="280">
        <v>0</v>
      </c>
      <c r="BR23" s="280">
        <v>0</v>
      </c>
      <c r="BS23" s="280">
        <v>0</v>
      </c>
      <c r="BT23" s="280">
        <v>0</v>
      </c>
      <c r="BU23" s="280">
        <v>0</v>
      </c>
      <c r="BV23" s="280">
        <v>0</v>
      </c>
      <c r="BW23" s="280">
        <v>0</v>
      </c>
      <c r="BX23" s="280">
        <v>0</v>
      </c>
      <c r="BY23" s="280">
        <v>0</v>
      </c>
      <c r="BZ23" s="280">
        <v>0</v>
      </c>
      <c r="CA23" s="280">
        <v>0</v>
      </c>
      <c r="CB23" s="280">
        <v>0</v>
      </c>
      <c r="CC23" s="280">
        <v>0</v>
      </c>
      <c r="CD23" s="280">
        <v>0</v>
      </c>
      <c r="CE23" s="280">
        <v>0</v>
      </c>
      <c r="CF23" s="280">
        <v>0</v>
      </c>
      <c r="CG23" s="280">
        <v>0</v>
      </c>
      <c r="CH23" s="280">
        <v>0</v>
      </c>
      <c r="CI23" s="280">
        <v>0</v>
      </c>
      <c r="CJ23" s="280">
        <v>0</v>
      </c>
      <c r="CK23" s="280">
        <v>0</v>
      </c>
      <c r="CL23" s="280">
        <v>0</v>
      </c>
      <c r="CM23" s="280">
        <v>0</v>
      </c>
      <c r="CN23" s="280">
        <v>0</v>
      </c>
      <c r="CO23" s="280">
        <v>0</v>
      </c>
      <c r="CP23" s="280">
        <v>0</v>
      </c>
      <c r="CQ23" s="280">
        <v>0</v>
      </c>
      <c r="CR23" s="280">
        <v>0</v>
      </c>
      <c r="CS23" s="280">
        <v>0</v>
      </c>
      <c r="CT23" s="280">
        <v>0</v>
      </c>
      <c r="CU23" s="280">
        <v>0</v>
      </c>
      <c r="CV23" s="280">
        <v>0</v>
      </c>
      <c r="CW23" s="280">
        <v>0</v>
      </c>
      <c r="CX23" s="280">
        <v>0</v>
      </c>
      <c r="CY23" s="280">
        <v>0</v>
      </c>
      <c r="CZ23" s="280">
        <v>0</v>
      </c>
      <c r="DA23" s="280">
        <v>0</v>
      </c>
      <c r="DB23" s="280">
        <v>0</v>
      </c>
      <c r="DC23" s="280">
        <v>0</v>
      </c>
      <c r="DE23" s="71">
        <f>COUNTBLANK(H23:DC23)</f>
        <v>0</v>
      </c>
      <c r="DF23" s="71">
        <f t="shared" si="17"/>
        <v>0</v>
      </c>
      <c r="DG23" s="261">
        <f t="shared" ref="DG23:DG32" si="20">IF(ISNUMBER(E23),E23*100,0)</f>
        <v>21</v>
      </c>
      <c r="DH23" s="278">
        <v>0</v>
      </c>
    </row>
    <row r="24" spans="1:112" ht="14.4">
      <c r="A24" s="210">
        <v>12</v>
      </c>
      <c r="B24" s="262" t="str">
        <f>$B$22&amp;"2."</f>
        <v>D.2.2.</v>
      </c>
      <c r="C24" s="274" t="s">
        <v>42</v>
      </c>
      <c r="D24" s="12"/>
      <c r="E24" s="332">
        <v>0.21</v>
      </c>
      <c r="F24" s="292">
        <f>H24+NPV(FD,I24:INDEX(I24:DC24,PAL))</f>
        <v>0</v>
      </c>
      <c r="G24" s="279">
        <f>SUMIF($H$5:$DC$5,"&lt;="&amp;PAL,$H24:$DC24)</f>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280">
        <v>0</v>
      </c>
      <c r="AN24" s="280">
        <v>0</v>
      </c>
      <c r="AO24" s="280">
        <v>0</v>
      </c>
      <c r="AP24" s="280">
        <v>0</v>
      </c>
      <c r="AQ24" s="280">
        <v>0</v>
      </c>
      <c r="AR24" s="280">
        <v>0</v>
      </c>
      <c r="AS24" s="280">
        <v>0</v>
      </c>
      <c r="AT24" s="280">
        <v>0</v>
      </c>
      <c r="AU24" s="280">
        <v>0</v>
      </c>
      <c r="AV24" s="280">
        <v>0</v>
      </c>
      <c r="AW24" s="280">
        <v>0</v>
      </c>
      <c r="AX24" s="280">
        <v>0</v>
      </c>
      <c r="AY24" s="280">
        <v>0</v>
      </c>
      <c r="AZ24" s="280">
        <v>0</v>
      </c>
      <c r="BA24" s="280">
        <v>0</v>
      </c>
      <c r="BB24" s="280">
        <v>0</v>
      </c>
      <c r="BC24" s="280">
        <v>0</v>
      </c>
      <c r="BD24" s="280">
        <v>0</v>
      </c>
      <c r="BE24" s="280">
        <v>0</v>
      </c>
      <c r="BF24" s="280">
        <v>0</v>
      </c>
      <c r="BG24" s="280">
        <v>0</v>
      </c>
      <c r="BH24" s="280">
        <v>0</v>
      </c>
      <c r="BI24" s="280">
        <v>0</v>
      </c>
      <c r="BJ24" s="280">
        <v>0</v>
      </c>
      <c r="BK24" s="280">
        <v>0</v>
      </c>
      <c r="BL24" s="280">
        <v>0</v>
      </c>
      <c r="BM24" s="280">
        <v>0</v>
      </c>
      <c r="BN24" s="280">
        <v>0</v>
      </c>
      <c r="BO24" s="280">
        <v>0</v>
      </c>
      <c r="BP24" s="280">
        <v>0</v>
      </c>
      <c r="BQ24" s="280">
        <v>0</v>
      </c>
      <c r="BR24" s="280">
        <v>0</v>
      </c>
      <c r="BS24" s="280">
        <v>0</v>
      </c>
      <c r="BT24" s="280">
        <v>0</v>
      </c>
      <c r="BU24" s="280">
        <v>0</v>
      </c>
      <c r="BV24" s="280">
        <v>0</v>
      </c>
      <c r="BW24" s="280">
        <v>0</v>
      </c>
      <c r="BX24" s="280">
        <v>0</v>
      </c>
      <c r="BY24" s="280">
        <v>0</v>
      </c>
      <c r="BZ24" s="280">
        <v>0</v>
      </c>
      <c r="CA24" s="280">
        <v>0</v>
      </c>
      <c r="CB24" s="280">
        <v>0</v>
      </c>
      <c r="CC24" s="280">
        <v>0</v>
      </c>
      <c r="CD24" s="280">
        <v>0</v>
      </c>
      <c r="CE24" s="280">
        <v>0</v>
      </c>
      <c r="CF24" s="280">
        <v>0</v>
      </c>
      <c r="CG24" s="280">
        <v>0</v>
      </c>
      <c r="CH24" s="280">
        <v>0</v>
      </c>
      <c r="CI24" s="280">
        <v>0</v>
      </c>
      <c r="CJ24" s="280">
        <v>0</v>
      </c>
      <c r="CK24" s="280">
        <v>0</v>
      </c>
      <c r="CL24" s="280">
        <v>0</v>
      </c>
      <c r="CM24" s="280">
        <v>0</v>
      </c>
      <c r="CN24" s="280">
        <v>0</v>
      </c>
      <c r="CO24" s="280">
        <v>0</v>
      </c>
      <c r="CP24" s="280">
        <v>0</v>
      </c>
      <c r="CQ24" s="280">
        <v>0</v>
      </c>
      <c r="CR24" s="280">
        <v>0</v>
      </c>
      <c r="CS24" s="280">
        <v>0</v>
      </c>
      <c r="CT24" s="280">
        <v>0</v>
      </c>
      <c r="CU24" s="280">
        <v>0</v>
      </c>
      <c r="CV24" s="280">
        <v>0</v>
      </c>
      <c r="CW24" s="280">
        <v>0</v>
      </c>
      <c r="CX24" s="280">
        <v>0</v>
      </c>
      <c r="CY24" s="280">
        <v>0</v>
      </c>
      <c r="CZ24" s="280">
        <v>0</v>
      </c>
      <c r="DA24" s="280">
        <v>0</v>
      </c>
      <c r="DB24" s="280">
        <v>0</v>
      </c>
      <c r="DC24" s="280">
        <v>0</v>
      </c>
      <c r="DE24" s="71">
        <f t="shared" ref="DE24:DE32" si="21">COUNTBLANK(H24:DC24)</f>
        <v>0</v>
      </c>
      <c r="DF24" s="71">
        <f t="shared" si="17"/>
        <v>0</v>
      </c>
      <c r="DG24" s="261">
        <f t="shared" si="20"/>
        <v>21</v>
      </c>
      <c r="DH24" s="278">
        <v>0</v>
      </c>
    </row>
    <row r="25" spans="1:112" ht="14.4">
      <c r="A25" s="210">
        <v>13</v>
      </c>
      <c r="B25" s="262" t="str">
        <f>$B$22&amp;"3."</f>
        <v>D.2.3.</v>
      </c>
      <c r="C25" s="274" t="s">
        <v>42</v>
      </c>
      <c r="D25" s="12"/>
      <c r="E25" s="332">
        <v>0.21</v>
      </c>
      <c r="F25" s="292">
        <f>H25+NPV(FD,I25:INDEX(I25:DC25,PAL))</f>
        <v>0</v>
      </c>
      <c r="G25" s="279">
        <f>SUMIF($H$5:$DC$5,"&lt;="&amp;PAL,$H25:$DC25)</f>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280">
        <v>0</v>
      </c>
      <c r="AN25" s="280">
        <v>0</v>
      </c>
      <c r="AO25" s="280">
        <v>0</v>
      </c>
      <c r="AP25" s="280">
        <v>0</v>
      </c>
      <c r="AQ25" s="280">
        <v>0</v>
      </c>
      <c r="AR25" s="280">
        <v>0</v>
      </c>
      <c r="AS25" s="280">
        <v>0</v>
      </c>
      <c r="AT25" s="280">
        <v>0</v>
      </c>
      <c r="AU25" s="280">
        <v>0</v>
      </c>
      <c r="AV25" s="280">
        <v>0</v>
      </c>
      <c r="AW25" s="280">
        <v>0</v>
      </c>
      <c r="AX25" s="280">
        <v>0</v>
      </c>
      <c r="AY25" s="280">
        <v>0</v>
      </c>
      <c r="AZ25" s="280">
        <v>0</v>
      </c>
      <c r="BA25" s="280">
        <v>0</v>
      </c>
      <c r="BB25" s="280">
        <v>0</v>
      </c>
      <c r="BC25" s="280">
        <v>0</v>
      </c>
      <c r="BD25" s="280">
        <v>0</v>
      </c>
      <c r="BE25" s="280">
        <v>0</v>
      </c>
      <c r="BF25" s="280">
        <v>0</v>
      </c>
      <c r="BG25" s="280">
        <v>0</v>
      </c>
      <c r="BH25" s="280">
        <v>0</v>
      </c>
      <c r="BI25" s="280">
        <v>0</v>
      </c>
      <c r="BJ25" s="280">
        <v>0</v>
      </c>
      <c r="BK25" s="280">
        <v>0</v>
      </c>
      <c r="BL25" s="280">
        <v>0</v>
      </c>
      <c r="BM25" s="280">
        <v>0</v>
      </c>
      <c r="BN25" s="280">
        <v>0</v>
      </c>
      <c r="BO25" s="280">
        <v>0</v>
      </c>
      <c r="BP25" s="280">
        <v>0</v>
      </c>
      <c r="BQ25" s="280">
        <v>0</v>
      </c>
      <c r="BR25" s="280">
        <v>0</v>
      </c>
      <c r="BS25" s="280">
        <v>0</v>
      </c>
      <c r="BT25" s="280">
        <v>0</v>
      </c>
      <c r="BU25" s="280">
        <v>0</v>
      </c>
      <c r="BV25" s="280">
        <v>0</v>
      </c>
      <c r="BW25" s="280">
        <v>0</v>
      </c>
      <c r="BX25" s="280">
        <v>0</v>
      </c>
      <c r="BY25" s="280">
        <v>0</v>
      </c>
      <c r="BZ25" s="280">
        <v>0</v>
      </c>
      <c r="CA25" s="280">
        <v>0</v>
      </c>
      <c r="CB25" s="280">
        <v>0</v>
      </c>
      <c r="CC25" s="280">
        <v>0</v>
      </c>
      <c r="CD25" s="280">
        <v>0</v>
      </c>
      <c r="CE25" s="280">
        <v>0</v>
      </c>
      <c r="CF25" s="280">
        <v>0</v>
      </c>
      <c r="CG25" s="280">
        <v>0</v>
      </c>
      <c r="CH25" s="280">
        <v>0</v>
      </c>
      <c r="CI25" s="280">
        <v>0</v>
      </c>
      <c r="CJ25" s="280">
        <v>0</v>
      </c>
      <c r="CK25" s="280">
        <v>0</v>
      </c>
      <c r="CL25" s="280">
        <v>0</v>
      </c>
      <c r="CM25" s="280">
        <v>0</v>
      </c>
      <c r="CN25" s="280">
        <v>0</v>
      </c>
      <c r="CO25" s="280">
        <v>0</v>
      </c>
      <c r="CP25" s="280">
        <v>0</v>
      </c>
      <c r="CQ25" s="280">
        <v>0</v>
      </c>
      <c r="CR25" s="280">
        <v>0</v>
      </c>
      <c r="CS25" s="280">
        <v>0</v>
      </c>
      <c r="CT25" s="280">
        <v>0</v>
      </c>
      <c r="CU25" s="280">
        <v>0</v>
      </c>
      <c r="CV25" s="280">
        <v>0</v>
      </c>
      <c r="CW25" s="280">
        <v>0</v>
      </c>
      <c r="CX25" s="280">
        <v>0</v>
      </c>
      <c r="CY25" s="280">
        <v>0</v>
      </c>
      <c r="CZ25" s="280">
        <v>0</v>
      </c>
      <c r="DA25" s="280">
        <v>0</v>
      </c>
      <c r="DB25" s="280">
        <v>0</v>
      </c>
      <c r="DC25" s="280">
        <v>0</v>
      </c>
      <c r="DE25" s="71">
        <f t="shared" si="21"/>
        <v>0</v>
      </c>
      <c r="DF25" s="71">
        <f t="shared" si="17"/>
        <v>0</v>
      </c>
      <c r="DG25" s="261">
        <f t="shared" si="20"/>
        <v>21</v>
      </c>
      <c r="DH25" s="278">
        <v>0</v>
      </c>
    </row>
    <row r="26" spans="1:112" ht="14.4">
      <c r="A26" s="210">
        <v>14</v>
      </c>
      <c r="B26" s="262" t="str">
        <f>$B$22&amp;"4."</f>
        <v>D.2.4.</v>
      </c>
      <c r="C26" s="274" t="s">
        <v>42</v>
      </c>
      <c r="D26" s="12"/>
      <c r="E26" s="332">
        <v>0.21</v>
      </c>
      <c r="F26" s="292">
        <f>H26+NPV(FD,I26:INDEX(I26:DC26,PAL))</f>
        <v>0</v>
      </c>
      <c r="G26" s="279">
        <f>SUMIF($H$5:$DC$5,"&lt;="&amp;PAL,$H26:$DC26)</f>
        <v>0</v>
      </c>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280">
        <v>0</v>
      </c>
      <c r="AN26" s="280">
        <v>0</v>
      </c>
      <c r="AO26" s="280">
        <v>0</v>
      </c>
      <c r="AP26" s="280">
        <v>0</v>
      </c>
      <c r="AQ26" s="280">
        <v>0</v>
      </c>
      <c r="AR26" s="280">
        <v>0</v>
      </c>
      <c r="AS26" s="280">
        <v>0</v>
      </c>
      <c r="AT26" s="280">
        <v>0</v>
      </c>
      <c r="AU26" s="280">
        <v>0</v>
      </c>
      <c r="AV26" s="280">
        <v>0</v>
      </c>
      <c r="AW26" s="280">
        <v>0</v>
      </c>
      <c r="AX26" s="280">
        <v>0</v>
      </c>
      <c r="AY26" s="280">
        <v>0</v>
      </c>
      <c r="AZ26" s="280">
        <v>0</v>
      </c>
      <c r="BA26" s="280">
        <v>0</v>
      </c>
      <c r="BB26" s="280">
        <v>0</v>
      </c>
      <c r="BC26" s="280">
        <v>0</v>
      </c>
      <c r="BD26" s="280">
        <v>0</v>
      </c>
      <c r="BE26" s="280">
        <v>0</v>
      </c>
      <c r="BF26" s="280">
        <v>0</v>
      </c>
      <c r="BG26" s="280">
        <v>0</v>
      </c>
      <c r="BH26" s="280">
        <v>0</v>
      </c>
      <c r="BI26" s="280">
        <v>0</v>
      </c>
      <c r="BJ26" s="280">
        <v>0</v>
      </c>
      <c r="BK26" s="280">
        <v>0</v>
      </c>
      <c r="BL26" s="280">
        <v>0</v>
      </c>
      <c r="BM26" s="280">
        <v>0</v>
      </c>
      <c r="BN26" s="280">
        <v>0</v>
      </c>
      <c r="BO26" s="280">
        <v>0</v>
      </c>
      <c r="BP26" s="280">
        <v>0</v>
      </c>
      <c r="BQ26" s="280">
        <v>0</v>
      </c>
      <c r="BR26" s="280">
        <v>0</v>
      </c>
      <c r="BS26" s="280">
        <v>0</v>
      </c>
      <c r="BT26" s="280">
        <v>0</v>
      </c>
      <c r="BU26" s="280">
        <v>0</v>
      </c>
      <c r="BV26" s="280">
        <v>0</v>
      </c>
      <c r="BW26" s="280">
        <v>0</v>
      </c>
      <c r="BX26" s="280">
        <v>0</v>
      </c>
      <c r="BY26" s="280">
        <v>0</v>
      </c>
      <c r="BZ26" s="280">
        <v>0</v>
      </c>
      <c r="CA26" s="280">
        <v>0</v>
      </c>
      <c r="CB26" s="280">
        <v>0</v>
      </c>
      <c r="CC26" s="280">
        <v>0</v>
      </c>
      <c r="CD26" s="280">
        <v>0</v>
      </c>
      <c r="CE26" s="280">
        <v>0</v>
      </c>
      <c r="CF26" s="280">
        <v>0</v>
      </c>
      <c r="CG26" s="280">
        <v>0</v>
      </c>
      <c r="CH26" s="280">
        <v>0</v>
      </c>
      <c r="CI26" s="280">
        <v>0</v>
      </c>
      <c r="CJ26" s="280">
        <v>0</v>
      </c>
      <c r="CK26" s="280">
        <v>0</v>
      </c>
      <c r="CL26" s="280">
        <v>0</v>
      </c>
      <c r="CM26" s="280">
        <v>0</v>
      </c>
      <c r="CN26" s="280">
        <v>0</v>
      </c>
      <c r="CO26" s="280">
        <v>0</v>
      </c>
      <c r="CP26" s="280">
        <v>0</v>
      </c>
      <c r="CQ26" s="280">
        <v>0</v>
      </c>
      <c r="CR26" s="280">
        <v>0</v>
      </c>
      <c r="CS26" s="280">
        <v>0</v>
      </c>
      <c r="CT26" s="280">
        <v>0</v>
      </c>
      <c r="CU26" s="280">
        <v>0</v>
      </c>
      <c r="CV26" s="280">
        <v>0</v>
      </c>
      <c r="CW26" s="280">
        <v>0</v>
      </c>
      <c r="CX26" s="280">
        <v>0</v>
      </c>
      <c r="CY26" s="280">
        <v>0</v>
      </c>
      <c r="CZ26" s="280">
        <v>0</v>
      </c>
      <c r="DA26" s="280">
        <v>0</v>
      </c>
      <c r="DB26" s="280">
        <v>0</v>
      </c>
      <c r="DC26" s="280">
        <v>0</v>
      </c>
      <c r="DE26" s="71">
        <f t="shared" si="21"/>
        <v>0</v>
      </c>
      <c r="DF26" s="71">
        <f t="shared" si="17"/>
        <v>0</v>
      </c>
      <c r="DG26" s="261">
        <f t="shared" si="20"/>
        <v>21</v>
      </c>
      <c r="DH26" s="278">
        <v>0</v>
      </c>
    </row>
    <row r="27" spans="1:112" ht="14.4">
      <c r="A27" s="210">
        <v>15</v>
      </c>
      <c r="B27" s="262" t="str">
        <f>$B$22&amp;"5."</f>
        <v>D.2.5.</v>
      </c>
      <c r="C27" s="274" t="s">
        <v>42</v>
      </c>
      <c r="D27" s="12"/>
      <c r="E27" s="332">
        <v>0.21</v>
      </c>
      <c r="F27" s="292">
        <f>H27+NPV(FD,I27:INDEX(I27:DC27,PAL))</f>
        <v>0</v>
      </c>
      <c r="G27" s="279">
        <f>SUMIF($H$5:$DC$5,"&lt;="&amp;PAL,$H27:$DC27)</f>
        <v>0</v>
      </c>
      <c r="H27" s="280">
        <v>0</v>
      </c>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280">
        <v>0</v>
      </c>
      <c r="AN27" s="280">
        <v>0</v>
      </c>
      <c r="AO27" s="280">
        <v>0</v>
      </c>
      <c r="AP27" s="280">
        <v>0</v>
      </c>
      <c r="AQ27" s="280">
        <v>0</v>
      </c>
      <c r="AR27" s="280">
        <v>0</v>
      </c>
      <c r="AS27" s="280">
        <v>0</v>
      </c>
      <c r="AT27" s="280">
        <v>0</v>
      </c>
      <c r="AU27" s="280">
        <v>0</v>
      </c>
      <c r="AV27" s="280">
        <v>0</v>
      </c>
      <c r="AW27" s="280">
        <v>0</v>
      </c>
      <c r="AX27" s="280">
        <v>0</v>
      </c>
      <c r="AY27" s="280">
        <v>0</v>
      </c>
      <c r="AZ27" s="280">
        <v>0</v>
      </c>
      <c r="BA27" s="280">
        <v>0</v>
      </c>
      <c r="BB27" s="280">
        <v>0</v>
      </c>
      <c r="BC27" s="280">
        <v>0</v>
      </c>
      <c r="BD27" s="280">
        <v>0</v>
      </c>
      <c r="BE27" s="280">
        <v>0</v>
      </c>
      <c r="BF27" s="280">
        <v>0</v>
      </c>
      <c r="BG27" s="280">
        <v>0</v>
      </c>
      <c r="BH27" s="280">
        <v>0</v>
      </c>
      <c r="BI27" s="280">
        <v>0</v>
      </c>
      <c r="BJ27" s="280">
        <v>0</v>
      </c>
      <c r="BK27" s="280">
        <v>0</v>
      </c>
      <c r="BL27" s="280">
        <v>0</v>
      </c>
      <c r="BM27" s="280">
        <v>0</v>
      </c>
      <c r="BN27" s="280">
        <v>0</v>
      </c>
      <c r="BO27" s="280">
        <v>0</v>
      </c>
      <c r="BP27" s="280">
        <v>0</v>
      </c>
      <c r="BQ27" s="280">
        <v>0</v>
      </c>
      <c r="BR27" s="280">
        <v>0</v>
      </c>
      <c r="BS27" s="280">
        <v>0</v>
      </c>
      <c r="BT27" s="280">
        <v>0</v>
      </c>
      <c r="BU27" s="280">
        <v>0</v>
      </c>
      <c r="BV27" s="280">
        <v>0</v>
      </c>
      <c r="BW27" s="280">
        <v>0</v>
      </c>
      <c r="BX27" s="280">
        <v>0</v>
      </c>
      <c r="BY27" s="280">
        <v>0</v>
      </c>
      <c r="BZ27" s="280">
        <v>0</v>
      </c>
      <c r="CA27" s="280">
        <v>0</v>
      </c>
      <c r="CB27" s="280">
        <v>0</v>
      </c>
      <c r="CC27" s="280">
        <v>0</v>
      </c>
      <c r="CD27" s="280">
        <v>0</v>
      </c>
      <c r="CE27" s="280">
        <v>0</v>
      </c>
      <c r="CF27" s="280">
        <v>0</v>
      </c>
      <c r="CG27" s="280">
        <v>0</v>
      </c>
      <c r="CH27" s="280">
        <v>0</v>
      </c>
      <c r="CI27" s="280">
        <v>0</v>
      </c>
      <c r="CJ27" s="280">
        <v>0</v>
      </c>
      <c r="CK27" s="280">
        <v>0</v>
      </c>
      <c r="CL27" s="280">
        <v>0</v>
      </c>
      <c r="CM27" s="280">
        <v>0</v>
      </c>
      <c r="CN27" s="280">
        <v>0</v>
      </c>
      <c r="CO27" s="280">
        <v>0</v>
      </c>
      <c r="CP27" s="280">
        <v>0</v>
      </c>
      <c r="CQ27" s="280">
        <v>0</v>
      </c>
      <c r="CR27" s="280">
        <v>0</v>
      </c>
      <c r="CS27" s="280">
        <v>0</v>
      </c>
      <c r="CT27" s="280">
        <v>0</v>
      </c>
      <c r="CU27" s="280">
        <v>0</v>
      </c>
      <c r="CV27" s="280">
        <v>0</v>
      </c>
      <c r="CW27" s="280">
        <v>0</v>
      </c>
      <c r="CX27" s="280">
        <v>0</v>
      </c>
      <c r="CY27" s="280">
        <v>0</v>
      </c>
      <c r="CZ27" s="280">
        <v>0</v>
      </c>
      <c r="DA27" s="280">
        <v>0</v>
      </c>
      <c r="DB27" s="280">
        <v>0</v>
      </c>
      <c r="DC27" s="280">
        <v>0</v>
      </c>
      <c r="DE27" s="71">
        <f t="shared" si="21"/>
        <v>0</v>
      </c>
      <c r="DF27" s="71">
        <f t="shared" si="17"/>
        <v>0</v>
      </c>
      <c r="DG27" s="261">
        <f t="shared" si="20"/>
        <v>21</v>
      </c>
      <c r="DH27" s="278">
        <v>0</v>
      </c>
    </row>
    <row r="28" spans="1:112" ht="14.4">
      <c r="A28" s="210">
        <v>16</v>
      </c>
      <c r="B28" s="262" t="str">
        <f>$B$22&amp;"6."</f>
        <v>D.2.6.</v>
      </c>
      <c r="C28" s="274" t="s">
        <v>42</v>
      </c>
      <c r="D28" s="12"/>
      <c r="E28" s="332">
        <v>0.21</v>
      </c>
      <c r="F28" s="292">
        <f>H28+NPV(FD,I28:INDEX(I28:DC28,PAL))</f>
        <v>0</v>
      </c>
      <c r="G28" s="279">
        <f>SUMIF($H$5:$DC$5,"&lt;="&amp;PAL,$H28:$DC28)</f>
        <v>0</v>
      </c>
      <c r="H28" s="280">
        <v>0</v>
      </c>
      <c r="I28" s="280">
        <v>0</v>
      </c>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v>0</v>
      </c>
      <c r="BF28" s="280">
        <v>0</v>
      </c>
      <c r="BG28" s="280">
        <v>0</v>
      </c>
      <c r="BH28" s="280">
        <v>0</v>
      </c>
      <c r="BI28" s="280">
        <v>0</v>
      </c>
      <c r="BJ28" s="280">
        <v>0</v>
      </c>
      <c r="BK28" s="280">
        <v>0</v>
      </c>
      <c r="BL28" s="280">
        <v>0</v>
      </c>
      <c r="BM28" s="280">
        <v>0</v>
      </c>
      <c r="BN28" s="280">
        <v>0</v>
      </c>
      <c r="BO28" s="280">
        <v>0</v>
      </c>
      <c r="BP28" s="280">
        <v>0</v>
      </c>
      <c r="BQ28" s="280">
        <v>0</v>
      </c>
      <c r="BR28" s="280">
        <v>0</v>
      </c>
      <c r="BS28" s="280">
        <v>0</v>
      </c>
      <c r="BT28" s="280">
        <v>0</v>
      </c>
      <c r="BU28" s="280">
        <v>0</v>
      </c>
      <c r="BV28" s="280">
        <v>0</v>
      </c>
      <c r="BW28" s="280">
        <v>0</v>
      </c>
      <c r="BX28" s="280">
        <v>0</v>
      </c>
      <c r="BY28" s="280">
        <v>0</v>
      </c>
      <c r="BZ28" s="280">
        <v>0</v>
      </c>
      <c r="CA28" s="280">
        <v>0</v>
      </c>
      <c r="CB28" s="280">
        <v>0</v>
      </c>
      <c r="CC28" s="280">
        <v>0</v>
      </c>
      <c r="CD28" s="280">
        <v>0</v>
      </c>
      <c r="CE28" s="280">
        <v>0</v>
      </c>
      <c r="CF28" s="280">
        <v>0</v>
      </c>
      <c r="CG28" s="280">
        <v>0</v>
      </c>
      <c r="CH28" s="280">
        <v>0</v>
      </c>
      <c r="CI28" s="280">
        <v>0</v>
      </c>
      <c r="CJ28" s="280">
        <v>0</v>
      </c>
      <c r="CK28" s="280">
        <v>0</v>
      </c>
      <c r="CL28" s="280">
        <v>0</v>
      </c>
      <c r="CM28" s="280">
        <v>0</v>
      </c>
      <c r="CN28" s="280">
        <v>0</v>
      </c>
      <c r="CO28" s="280">
        <v>0</v>
      </c>
      <c r="CP28" s="280">
        <v>0</v>
      </c>
      <c r="CQ28" s="280">
        <v>0</v>
      </c>
      <c r="CR28" s="280">
        <v>0</v>
      </c>
      <c r="CS28" s="280">
        <v>0</v>
      </c>
      <c r="CT28" s="280">
        <v>0</v>
      </c>
      <c r="CU28" s="280">
        <v>0</v>
      </c>
      <c r="CV28" s="280">
        <v>0</v>
      </c>
      <c r="CW28" s="280">
        <v>0</v>
      </c>
      <c r="CX28" s="280">
        <v>0</v>
      </c>
      <c r="CY28" s="280">
        <v>0</v>
      </c>
      <c r="CZ28" s="280">
        <v>0</v>
      </c>
      <c r="DA28" s="280">
        <v>0</v>
      </c>
      <c r="DB28" s="280">
        <v>0</v>
      </c>
      <c r="DC28" s="280">
        <v>0</v>
      </c>
      <c r="DE28" s="71">
        <f t="shared" si="21"/>
        <v>0</v>
      </c>
      <c r="DF28" s="71">
        <f t="shared" si="17"/>
        <v>0</v>
      </c>
      <c r="DG28" s="261">
        <f t="shared" si="20"/>
        <v>21</v>
      </c>
      <c r="DH28" s="278">
        <v>0</v>
      </c>
    </row>
    <row r="29" spans="1:112" ht="14.4">
      <c r="A29" s="210">
        <v>17</v>
      </c>
      <c r="B29" s="262" t="str">
        <f>$B$22&amp;"7."</f>
        <v>D.2.7.</v>
      </c>
      <c r="C29" s="274" t="s">
        <v>42</v>
      </c>
      <c r="D29" s="12"/>
      <c r="E29" s="332">
        <v>0.21</v>
      </c>
      <c r="F29" s="292">
        <f>H29+NPV(FD,I29:INDEX(I29:DC29,PAL))</f>
        <v>0</v>
      </c>
      <c r="G29" s="279">
        <f>SUMIF($H$5:$DC$5,"&lt;="&amp;PAL,$H29:$DC29)</f>
        <v>0</v>
      </c>
      <c r="H29" s="280">
        <v>0</v>
      </c>
      <c r="I29" s="280">
        <v>0</v>
      </c>
      <c r="J29" s="280">
        <v>0</v>
      </c>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0</v>
      </c>
      <c r="BD29" s="280">
        <v>0</v>
      </c>
      <c r="BE29" s="280">
        <v>0</v>
      </c>
      <c r="BF29" s="280">
        <v>0</v>
      </c>
      <c r="BG29" s="280">
        <v>0</v>
      </c>
      <c r="BH29" s="280">
        <v>0</v>
      </c>
      <c r="BI29" s="280">
        <v>0</v>
      </c>
      <c r="BJ29" s="280">
        <v>0</v>
      </c>
      <c r="BK29" s="280">
        <v>0</v>
      </c>
      <c r="BL29" s="280">
        <v>0</v>
      </c>
      <c r="BM29" s="280">
        <v>0</v>
      </c>
      <c r="BN29" s="280">
        <v>0</v>
      </c>
      <c r="BO29" s="280">
        <v>0</v>
      </c>
      <c r="BP29" s="280">
        <v>0</v>
      </c>
      <c r="BQ29" s="280">
        <v>0</v>
      </c>
      <c r="BR29" s="280">
        <v>0</v>
      </c>
      <c r="BS29" s="280">
        <v>0</v>
      </c>
      <c r="BT29" s="280">
        <v>0</v>
      </c>
      <c r="BU29" s="280">
        <v>0</v>
      </c>
      <c r="BV29" s="280">
        <v>0</v>
      </c>
      <c r="BW29" s="280">
        <v>0</v>
      </c>
      <c r="BX29" s="280">
        <v>0</v>
      </c>
      <c r="BY29" s="280">
        <v>0</v>
      </c>
      <c r="BZ29" s="280">
        <v>0</v>
      </c>
      <c r="CA29" s="280">
        <v>0</v>
      </c>
      <c r="CB29" s="280">
        <v>0</v>
      </c>
      <c r="CC29" s="280">
        <v>0</v>
      </c>
      <c r="CD29" s="280">
        <v>0</v>
      </c>
      <c r="CE29" s="280">
        <v>0</v>
      </c>
      <c r="CF29" s="280">
        <v>0</v>
      </c>
      <c r="CG29" s="280">
        <v>0</v>
      </c>
      <c r="CH29" s="280">
        <v>0</v>
      </c>
      <c r="CI29" s="280">
        <v>0</v>
      </c>
      <c r="CJ29" s="280">
        <v>0</v>
      </c>
      <c r="CK29" s="280">
        <v>0</v>
      </c>
      <c r="CL29" s="280">
        <v>0</v>
      </c>
      <c r="CM29" s="280">
        <v>0</v>
      </c>
      <c r="CN29" s="280">
        <v>0</v>
      </c>
      <c r="CO29" s="280">
        <v>0</v>
      </c>
      <c r="CP29" s="280">
        <v>0</v>
      </c>
      <c r="CQ29" s="280">
        <v>0</v>
      </c>
      <c r="CR29" s="280">
        <v>0</v>
      </c>
      <c r="CS29" s="280">
        <v>0</v>
      </c>
      <c r="CT29" s="280">
        <v>0</v>
      </c>
      <c r="CU29" s="280">
        <v>0</v>
      </c>
      <c r="CV29" s="280">
        <v>0</v>
      </c>
      <c r="CW29" s="280">
        <v>0</v>
      </c>
      <c r="CX29" s="280">
        <v>0</v>
      </c>
      <c r="CY29" s="280">
        <v>0</v>
      </c>
      <c r="CZ29" s="280">
        <v>0</v>
      </c>
      <c r="DA29" s="280">
        <v>0</v>
      </c>
      <c r="DB29" s="280">
        <v>0</v>
      </c>
      <c r="DC29" s="280">
        <v>0</v>
      </c>
      <c r="DE29" s="71">
        <f t="shared" si="21"/>
        <v>0</v>
      </c>
      <c r="DF29" s="71">
        <f t="shared" si="17"/>
        <v>0</v>
      </c>
      <c r="DG29" s="261">
        <f t="shared" si="20"/>
        <v>21</v>
      </c>
      <c r="DH29" s="278">
        <v>0</v>
      </c>
    </row>
    <row r="30" spans="1:112" ht="14.4">
      <c r="A30" s="210">
        <v>18</v>
      </c>
      <c r="B30" s="262" t="str">
        <f>$B$22&amp;"8."</f>
        <v>D.2.8.</v>
      </c>
      <c r="C30" s="274" t="s">
        <v>42</v>
      </c>
      <c r="D30" s="267"/>
      <c r="E30" s="332">
        <v>0.21</v>
      </c>
      <c r="F30" s="292">
        <f>H30+NPV(FD,I30:INDEX(I30:DC30,PAL))</f>
        <v>0</v>
      </c>
      <c r="G30" s="279">
        <f>SUMIF($H$5:$DC$5,"&lt;="&amp;PAL,$H30:$DC30)</f>
        <v>0</v>
      </c>
      <c r="H30" s="280">
        <v>0</v>
      </c>
      <c r="I30" s="280">
        <v>0</v>
      </c>
      <c r="J30" s="280">
        <v>0</v>
      </c>
      <c r="K30" s="280">
        <v>0</v>
      </c>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280">
        <v>0</v>
      </c>
      <c r="AN30" s="280">
        <v>0</v>
      </c>
      <c r="AO30" s="280">
        <v>0</v>
      </c>
      <c r="AP30" s="280">
        <v>0</v>
      </c>
      <c r="AQ30" s="280">
        <v>0</v>
      </c>
      <c r="AR30" s="280">
        <v>0</v>
      </c>
      <c r="AS30" s="280">
        <v>0</v>
      </c>
      <c r="AT30" s="280">
        <v>0</v>
      </c>
      <c r="AU30" s="280">
        <v>0</v>
      </c>
      <c r="AV30" s="280">
        <v>0</v>
      </c>
      <c r="AW30" s="280">
        <v>0</v>
      </c>
      <c r="AX30" s="280">
        <v>0</v>
      </c>
      <c r="AY30" s="280">
        <v>0</v>
      </c>
      <c r="AZ30" s="280">
        <v>0</v>
      </c>
      <c r="BA30" s="280">
        <v>0</v>
      </c>
      <c r="BB30" s="280">
        <v>0</v>
      </c>
      <c r="BC30" s="280">
        <v>0</v>
      </c>
      <c r="BD30" s="280">
        <v>0</v>
      </c>
      <c r="BE30" s="280">
        <v>0</v>
      </c>
      <c r="BF30" s="280">
        <v>0</v>
      </c>
      <c r="BG30" s="280">
        <v>0</v>
      </c>
      <c r="BH30" s="280">
        <v>0</v>
      </c>
      <c r="BI30" s="280">
        <v>0</v>
      </c>
      <c r="BJ30" s="280">
        <v>0</v>
      </c>
      <c r="BK30" s="280">
        <v>0</v>
      </c>
      <c r="BL30" s="280">
        <v>0</v>
      </c>
      <c r="BM30" s="280">
        <v>0</v>
      </c>
      <c r="BN30" s="280">
        <v>0</v>
      </c>
      <c r="BO30" s="280">
        <v>0</v>
      </c>
      <c r="BP30" s="280">
        <v>0</v>
      </c>
      <c r="BQ30" s="280">
        <v>0</v>
      </c>
      <c r="BR30" s="280">
        <v>0</v>
      </c>
      <c r="BS30" s="280">
        <v>0</v>
      </c>
      <c r="BT30" s="280">
        <v>0</v>
      </c>
      <c r="BU30" s="280">
        <v>0</v>
      </c>
      <c r="BV30" s="280">
        <v>0</v>
      </c>
      <c r="BW30" s="280">
        <v>0</v>
      </c>
      <c r="BX30" s="280">
        <v>0</v>
      </c>
      <c r="BY30" s="280">
        <v>0</v>
      </c>
      <c r="BZ30" s="280">
        <v>0</v>
      </c>
      <c r="CA30" s="280">
        <v>0</v>
      </c>
      <c r="CB30" s="280">
        <v>0</v>
      </c>
      <c r="CC30" s="280">
        <v>0</v>
      </c>
      <c r="CD30" s="280">
        <v>0</v>
      </c>
      <c r="CE30" s="280">
        <v>0</v>
      </c>
      <c r="CF30" s="280">
        <v>0</v>
      </c>
      <c r="CG30" s="280">
        <v>0</v>
      </c>
      <c r="CH30" s="280">
        <v>0</v>
      </c>
      <c r="CI30" s="280">
        <v>0</v>
      </c>
      <c r="CJ30" s="280">
        <v>0</v>
      </c>
      <c r="CK30" s="280">
        <v>0</v>
      </c>
      <c r="CL30" s="280">
        <v>0</v>
      </c>
      <c r="CM30" s="280">
        <v>0</v>
      </c>
      <c r="CN30" s="280">
        <v>0</v>
      </c>
      <c r="CO30" s="280">
        <v>0</v>
      </c>
      <c r="CP30" s="280">
        <v>0</v>
      </c>
      <c r="CQ30" s="280">
        <v>0</v>
      </c>
      <c r="CR30" s="280">
        <v>0</v>
      </c>
      <c r="CS30" s="280">
        <v>0</v>
      </c>
      <c r="CT30" s="280">
        <v>0</v>
      </c>
      <c r="CU30" s="280">
        <v>0</v>
      </c>
      <c r="CV30" s="280">
        <v>0</v>
      </c>
      <c r="CW30" s="280">
        <v>0</v>
      </c>
      <c r="CX30" s="280">
        <v>0</v>
      </c>
      <c r="CY30" s="280">
        <v>0</v>
      </c>
      <c r="CZ30" s="280">
        <v>0</v>
      </c>
      <c r="DA30" s="280">
        <v>0</v>
      </c>
      <c r="DB30" s="280">
        <v>0</v>
      </c>
      <c r="DC30" s="280">
        <v>0</v>
      </c>
      <c r="DE30" s="71">
        <f t="shared" si="21"/>
        <v>0</v>
      </c>
      <c r="DF30" s="71">
        <f t="shared" si="17"/>
        <v>0</v>
      </c>
      <c r="DG30" s="261">
        <f t="shared" si="20"/>
        <v>21</v>
      </c>
      <c r="DH30" s="278">
        <v>0</v>
      </c>
    </row>
    <row r="31" spans="1:112" ht="14.4">
      <c r="A31" s="210">
        <v>19</v>
      </c>
      <c r="B31" s="262" t="str">
        <f>$B$22&amp;"9."</f>
        <v>D.2.9.</v>
      </c>
      <c r="C31" s="267" t="s">
        <v>155</v>
      </c>
      <c r="D31" s="267"/>
      <c r="E31" s="332">
        <v>0.21</v>
      </c>
      <c r="F31" s="292">
        <f>H31+NPV(FD,I31:INDEX(I31:DC31,PAL))</f>
        <v>0</v>
      </c>
      <c r="G31" s="279">
        <f>SUMIF($H$5:$DC$5,"&lt;="&amp;PAL,$H31:$DC31)</f>
        <v>0</v>
      </c>
      <c r="H31" s="276">
        <v>0</v>
      </c>
      <c r="I31" s="276">
        <v>0</v>
      </c>
      <c r="J31" s="276">
        <v>0</v>
      </c>
      <c r="K31" s="276">
        <v>0</v>
      </c>
      <c r="L31" s="276">
        <v>0</v>
      </c>
      <c r="M31" s="276">
        <v>0</v>
      </c>
      <c r="N31" s="276">
        <v>0</v>
      </c>
      <c r="O31" s="276">
        <v>0</v>
      </c>
      <c r="P31" s="276">
        <v>0</v>
      </c>
      <c r="Q31" s="276">
        <v>0</v>
      </c>
      <c r="R31" s="276">
        <v>0</v>
      </c>
      <c r="S31" s="277">
        <v>0</v>
      </c>
      <c r="T31" s="277">
        <v>0</v>
      </c>
      <c r="U31" s="277">
        <v>0</v>
      </c>
      <c r="V31" s="277">
        <v>0</v>
      </c>
      <c r="W31" s="277">
        <v>0</v>
      </c>
      <c r="X31" s="277">
        <v>0</v>
      </c>
      <c r="Y31" s="277">
        <v>0</v>
      </c>
      <c r="Z31" s="277">
        <v>0</v>
      </c>
      <c r="AA31" s="277">
        <v>0</v>
      </c>
      <c r="AB31" s="277">
        <v>0</v>
      </c>
      <c r="AC31" s="277">
        <v>0</v>
      </c>
      <c r="AD31" s="277">
        <v>0</v>
      </c>
      <c r="AE31" s="277">
        <v>0</v>
      </c>
      <c r="AF31" s="277">
        <v>0</v>
      </c>
      <c r="AG31" s="277">
        <v>0</v>
      </c>
      <c r="AH31" s="277">
        <v>0</v>
      </c>
      <c r="AI31" s="277">
        <v>0</v>
      </c>
      <c r="AJ31" s="277">
        <v>0</v>
      </c>
      <c r="AK31" s="277">
        <v>0</v>
      </c>
      <c r="AL31" s="277">
        <v>0</v>
      </c>
      <c r="AM31" s="277">
        <v>0</v>
      </c>
      <c r="AN31" s="277">
        <v>0</v>
      </c>
      <c r="AO31" s="277">
        <v>0</v>
      </c>
      <c r="AP31" s="277">
        <v>0</v>
      </c>
      <c r="AQ31" s="277">
        <v>0</v>
      </c>
      <c r="AR31" s="277">
        <v>0</v>
      </c>
      <c r="AS31" s="277">
        <v>0</v>
      </c>
      <c r="AT31" s="277">
        <v>0</v>
      </c>
      <c r="AU31" s="277">
        <v>0</v>
      </c>
      <c r="AV31" s="277">
        <v>0</v>
      </c>
      <c r="AW31" s="277">
        <v>0</v>
      </c>
      <c r="AX31" s="277">
        <v>0</v>
      </c>
      <c r="AY31" s="277">
        <v>0</v>
      </c>
      <c r="AZ31" s="277">
        <v>0</v>
      </c>
      <c r="BA31" s="277">
        <v>0</v>
      </c>
      <c r="BB31" s="277">
        <v>0</v>
      </c>
      <c r="BC31" s="277">
        <v>0</v>
      </c>
      <c r="BD31" s="277">
        <v>0</v>
      </c>
      <c r="BE31" s="277">
        <v>0</v>
      </c>
      <c r="BF31" s="277">
        <v>0</v>
      </c>
      <c r="BG31" s="277">
        <v>0</v>
      </c>
      <c r="BH31" s="277">
        <v>0</v>
      </c>
      <c r="BI31" s="277">
        <v>0</v>
      </c>
      <c r="BJ31" s="277">
        <v>0</v>
      </c>
      <c r="BK31" s="277">
        <v>0</v>
      </c>
      <c r="BL31" s="277">
        <v>0</v>
      </c>
      <c r="BM31" s="277">
        <v>0</v>
      </c>
      <c r="BN31" s="277">
        <v>0</v>
      </c>
      <c r="BO31" s="277">
        <v>0</v>
      </c>
      <c r="BP31" s="277">
        <v>0</v>
      </c>
      <c r="BQ31" s="277">
        <v>0</v>
      </c>
      <c r="BR31" s="277">
        <v>0</v>
      </c>
      <c r="BS31" s="277">
        <v>0</v>
      </c>
      <c r="BT31" s="277">
        <v>0</v>
      </c>
      <c r="BU31" s="277">
        <v>0</v>
      </c>
      <c r="BV31" s="277">
        <v>0</v>
      </c>
      <c r="BW31" s="277">
        <v>0</v>
      </c>
      <c r="BX31" s="277">
        <v>0</v>
      </c>
      <c r="BY31" s="277">
        <v>0</v>
      </c>
      <c r="BZ31" s="277">
        <v>0</v>
      </c>
      <c r="CA31" s="277">
        <v>0</v>
      </c>
      <c r="CB31" s="277">
        <v>0</v>
      </c>
      <c r="CC31" s="277">
        <v>0</v>
      </c>
      <c r="CD31" s="277">
        <v>0</v>
      </c>
      <c r="CE31" s="277">
        <v>0</v>
      </c>
      <c r="CF31" s="277">
        <v>0</v>
      </c>
      <c r="CG31" s="277">
        <v>0</v>
      </c>
      <c r="CH31" s="277">
        <v>0</v>
      </c>
      <c r="CI31" s="277">
        <v>0</v>
      </c>
      <c r="CJ31" s="277">
        <v>0</v>
      </c>
      <c r="CK31" s="277">
        <v>0</v>
      </c>
      <c r="CL31" s="277">
        <v>0</v>
      </c>
      <c r="CM31" s="277">
        <v>0</v>
      </c>
      <c r="CN31" s="277">
        <v>0</v>
      </c>
      <c r="CO31" s="277">
        <v>0</v>
      </c>
      <c r="CP31" s="277">
        <v>0</v>
      </c>
      <c r="CQ31" s="277">
        <v>0</v>
      </c>
      <c r="CR31" s="277">
        <v>0</v>
      </c>
      <c r="CS31" s="277">
        <v>0</v>
      </c>
      <c r="CT31" s="277">
        <v>0</v>
      </c>
      <c r="CU31" s="277">
        <v>0</v>
      </c>
      <c r="CV31" s="277">
        <v>0</v>
      </c>
      <c r="CW31" s="277">
        <v>0</v>
      </c>
      <c r="CX31" s="277">
        <v>0</v>
      </c>
      <c r="CY31" s="277">
        <v>0</v>
      </c>
      <c r="CZ31" s="277">
        <v>0</v>
      </c>
      <c r="DA31" s="277">
        <v>0</v>
      </c>
      <c r="DB31" s="277">
        <v>0</v>
      </c>
      <c r="DC31" s="277">
        <v>0</v>
      </c>
      <c r="DE31" s="71">
        <f t="shared" si="21"/>
        <v>0</v>
      </c>
      <c r="DF31" s="71">
        <f t="shared" si="17"/>
        <v>0</v>
      </c>
      <c r="DG31" s="261">
        <f t="shared" si="20"/>
        <v>21</v>
      </c>
      <c r="DH31" s="278">
        <v>0</v>
      </c>
    </row>
    <row r="32" spans="1:112" ht="14.4">
      <c r="A32" s="210">
        <v>20</v>
      </c>
      <c r="B32" s="262" t="str">
        <f>$B$22&amp;"L."</f>
        <v>D.2.L.</v>
      </c>
      <c r="C32" s="267" t="s">
        <v>16</v>
      </c>
      <c r="D32" s="267"/>
      <c r="E32" s="332">
        <v>0.21</v>
      </c>
      <c r="F32" s="292">
        <f>H32+NPV(FD,I32:INDEX(I32:DC32,PAL))</f>
        <v>0</v>
      </c>
      <c r="G32" s="279">
        <f>SUMIF($H$5:$DC$5,"&lt;="&amp;PAL,$H32:$DC32)</f>
        <v>0</v>
      </c>
      <c r="H32" s="276">
        <v>0</v>
      </c>
      <c r="I32" s="276">
        <v>0</v>
      </c>
      <c r="J32" s="276">
        <v>0</v>
      </c>
      <c r="K32" s="276">
        <v>0</v>
      </c>
      <c r="L32" s="276">
        <v>0</v>
      </c>
      <c r="M32" s="276">
        <v>0</v>
      </c>
      <c r="N32" s="276">
        <v>0</v>
      </c>
      <c r="O32" s="276">
        <v>0</v>
      </c>
      <c r="P32" s="276">
        <v>0</v>
      </c>
      <c r="Q32" s="276">
        <v>0</v>
      </c>
      <c r="R32" s="276">
        <v>0</v>
      </c>
      <c r="S32" s="276">
        <v>0</v>
      </c>
      <c r="T32" s="276">
        <v>0</v>
      </c>
      <c r="U32" s="276">
        <v>0</v>
      </c>
      <c r="V32" s="276">
        <v>0</v>
      </c>
      <c r="W32" s="276">
        <v>0</v>
      </c>
      <c r="X32" s="276">
        <v>0</v>
      </c>
      <c r="Y32" s="276">
        <v>0</v>
      </c>
      <c r="Z32" s="276">
        <v>0</v>
      </c>
      <c r="AA32" s="276">
        <v>0</v>
      </c>
      <c r="AB32" s="277">
        <v>0</v>
      </c>
      <c r="AC32" s="276">
        <v>0</v>
      </c>
      <c r="AD32" s="276">
        <v>0</v>
      </c>
      <c r="AE32" s="276">
        <v>0</v>
      </c>
      <c r="AF32" s="276">
        <v>0</v>
      </c>
      <c r="AG32" s="276">
        <v>0</v>
      </c>
      <c r="AH32" s="276">
        <v>0</v>
      </c>
      <c r="AI32" s="276">
        <v>0</v>
      </c>
      <c r="AJ32" s="276">
        <v>0</v>
      </c>
      <c r="AK32" s="276">
        <v>0</v>
      </c>
      <c r="AL32" s="276">
        <v>0</v>
      </c>
      <c r="AM32" s="276">
        <v>0</v>
      </c>
      <c r="AN32" s="276">
        <v>0</v>
      </c>
      <c r="AO32" s="276">
        <v>0</v>
      </c>
      <c r="AP32" s="276">
        <v>0</v>
      </c>
      <c r="AQ32" s="276">
        <v>0</v>
      </c>
      <c r="AR32" s="276">
        <v>0</v>
      </c>
      <c r="AS32" s="276">
        <v>0</v>
      </c>
      <c r="AT32" s="276">
        <v>0</v>
      </c>
      <c r="AU32" s="276">
        <v>0</v>
      </c>
      <c r="AV32" s="276">
        <v>0</v>
      </c>
      <c r="AW32" s="276">
        <v>0</v>
      </c>
      <c r="AX32" s="276">
        <v>0</v>
      </c>
      <c r="AY32" s="276">
        <v>0</v>
      </c>
      <c r="AZ32" s="276">
        <v>0</v>
      </c>
      <c r="BA32" s="276">
        <v>0</v>
      </c>
      <c r="BB32" s="276">
        <v>0</v>
      </c>
      <c r="BC32" s="276">
        <v>0</v>
      </c>
      <c r="BD32" s="276">
        <v>0</v>
      </c>
      <c r="BE32" s="276">
        <v>0</v>
      </c>
      <c r="BF32" s="276">
        <v>0</v>
      </c>
      <c r="BG32" s="276">
        <v>0</v>
      </c>
      <c r="BH32" s="276">
        <v>0</v>
      </c>
      <c r="BI32" s="276">
        <v>0</v>
      </c>
      <c r="BJ32" s="276">
        <v>0</v>
      </c>
      <c r="BK32" s="276">
        <v>0</v>
      </c>
      <c r="BL32" s="276">
        <v>0</v>
      </c>
      <c r="BM32" s="276">
        <v>0</v>
      </c>
      <c r="BN32" s="276">
        <v>0</v>
      </c>
      <c r="BO32" s="276">
        <v>0</v>
      </c>
      <c r="BP32" s="276">
        <v>0</v>
      </c>
      <c r="BQ32" s="276">
        <v>0</v>
      </c>
      <c r="BR32" s="276">
        <v>0</v>
      </c>
      <c r="BS32" s="276">
        <v>0</v>
      </c>
      <c r="BT32" s="276">
        <v>0</v>
      </c>
      <c r="BU32" s="276">
        <v>0</v>
      </c>
      <c r="BV32" s="276">
        <v>0</v>
      </c>
      <c r="BW32" s="276">
        <v>0</v>
      </c>
      <c r="BX32" s="276">
        <v>0</v>
      </c>
      <c r="BY32" s="276">
        <v>0</v>
      </c>
      <c r="BZ32" s="276">
        <v>0</v>
      </c>
      <c r="CA32" s="276">
        <v>0</v>
      </c>
      <c r="CB32" s="276">
        <v>0</v>
      </c>
      <c r="CC32" s="276">
        <v>0</v>
      </c>
      <c r="CD32" s="276">
        <v>0</v>
      </c>
      <c r="CE32" s="276">
        <v>0</v>
      </c>
      <c r="CF32" s="276">
        <v>0</v>
      </c>
      <c r="CG32" s="276">
        <v>0</v>
      </c>
      <c r="CH32" s="276">
        <v>0</v>
      </c>
      <c r="CI32" s="276">
        <v>0</v>
      </c>
      <c r="CJ32" s="276">
        <v>0</v>
      </c>
      <c r="CK32" s="276">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7">
        <v>0</v>
      </c>
      <c r="DE32" s="71">
        <f t="shared" si="21"/>
        <v>0</v>
      </c>
      <c r="DF32" s="71">
        <f t="shared" si="17"/>
        <v>0</v>
      </c>
      <c r="DG32" s="261">
        <f t="shared" si="20"/>
        <v>21</v>
      </c>
      <c r="DH32" s="261">
        <f>DG32/(100+DG32)</f>
        <v>0.17355371900826447</v>
      </c>
    </row>
    <row r="33" spans="1:112" ht="14.4">
      <c r="A33" s="210">
        <v>21</v>
      </c>
      <c r="B33" s="55" t="s">
        <v>23</v>
      </c>
      <c r="C33" s="268" t="s">
        <v>1</v>
      </c>
      <c r="D33" s="8"/>
      <c r="E33" s="331"/>
      <c r="F33" s="17">
        <f>SUM(F34:F41)+F42</f>
        <v>0</v>
      </c>
      <c r="G33" s="279">
        <f>SUMIF($H$5:$DC$5,"&lt;="&amp;PAL,$H33:$DC33)</f>
        <v>0</v>
      </c>
      <c r="H33" s="17">
        <f>SUM(H34:H41)+H42</f>
        <v>0</v>
      </c>
      <c r="I33" s="17">
        <f t="shared" ref="I33:BT33" si="22">SUM(I34:I41)+I42</f>
        <v>0</v>
      </c>
      <c r="J33" s="17">
        <f t="shared" si="22"/>
        <v>0</v>
      </c>
      <c r="K33" s="17">
        <f t="shared" si="22"/>
        <v>0</v>
      </c>
      <c r="L33" s="17">
        <f t="shared" si="22"/>
        <v>0</v>
      </c>
      <c r="M33" s="17">
        <f t="shared" si="22"/>
        <v>0</v>
      </c>
      <c r="N33" s="17">
        <f t="shared" si="22"/>
        <v>0</v>
      </c>
      <c r="O33" s="17">
        <f t="shared" si="22"/>
        <v>0</v>
      </c>
      <c r="P33" s="17">
        <f t="shared" si="22"/>
        <v>0</v>
      </c>
      <c r="Q33" s="17">
        <f t="shared" si="22"/>
        <v>0</v>
      </c>
      <c r="R33" s="17">
        <f t="shared" si="22"/>
        <v>0</v>
      </c>
      <c r="S33" s="17">
        <f t="shared" si="22"/>
        <v>0</v>
      </c>
      <c r="T33" s="17">
        <f t="shared" si="22"/>
        <v>0</v>
      </c>
      <c r="U33" s="17">
        <f t="shared" si="22"/>
        <v>0</v>
      </c>
      <c r="V33" s="17">
        <f t="shared" si="22"/>
        <v>0</v>
      </c>
      <c r="W33" s="17">
        <f t="shared" si="22"/>
        <v>0</v>
      </c>
      <c r="X33" s="17">
        <f t="shared" si="22"/>
        <v>0</v>
      </c>
      <c r="Y33" s="17">
        <f t="shared" si="22"/>
        <v>0</v>
      </c>
      <c r="Z33" s="17">
        <f t="shared" si="22"/>
        <v>0</v>
      </c>
      <c r="AA33" s="17">
        <f t="shared" si="22"/>
        <v>0</v>
      </c>
      <c r="AB33" s="17">
        <f t="shared" si="22"/>
        <v>0</v>
      </c>
      <c r="AC33" s="17">
        <f t="shared" si="22"/>
        <v>0</v>
      </c>
      <c r="AD33" s="17">
        <f t="shared" si="22"/>
        <v>0</v>
      </c>
      <c r="AE33" s="17">
        <f t="shared" si="22"/>
        <v>0</v>
      </c>
      <c r="AF33" s="17">
        <f t="shared" si="22"/>
        <v>0</v>
      </c>
      <c r="AG33" s="17">
        <f t="shared" si="22"/>
        <v>0</v>
      </c>
      <c r="AH33" s="17">
        <f t="shared" si="22"/>
        <v>0</v>
      </c>
      <c r="AI33" s="17">
        <f t="shared" si="22"/>
        <v>0</v>
      </c>
      <c r="AJ33" s="17">
        <f t="shared" si="22"/>
        <v>0</v>
      </c>
      <c r="AK33" s="17">
        <f t="shared" si="22"/>
        <v>0</v>
      </c>
      <c r="AL33" s="17">
        <f t="shared" si="22"/>
        <v>0</v>
      </c>
      <c r="AM33" s="17">
        <f t="shared" si="22"/>
        <v>0</v>
      </c>
      <c r="AN33" s="17">
        <f t="shared" si="22"/>
        <v>0</v>
      </c>
      <c r="AO33" s="17">
        <f t="shared" si="22"/>
        <v>0</v>
      </c>
      <c r="AP33" s="17">
        <f t="shared" si="22"/>
        <v>0</v>
      </c>
      <c r="AQ33" s="17">
        <f t="shared" si="22"/>
        <v>0</v>
      </c>
      <c r="AR33" s="17">
        <f t="shared" si="22"/>
        <v>0</v>
      </c>
      <c r="AS33" s="17">
        <f t="shared" si="22"/>
        <v>0</v>
      </c>
      <c r="AT33" s="17">
        <f t="shared" si="22"/>
        <v>0</v>
      </c>
      <c r="AU33" s="17">
        <f t="shared" si="22"/>
        <v>0</v>
      </c>
      <c r="AV33" s="17">
        <f t="shared" si="22"/>
        <v>0</v>
      </c>
      <c r="AW33" s="17">
        <f t="shared" si="22"/>
        <v>0</v>
      </c>
      <c r="AX33" s="17">
        <f t="shared" si="22"/>
        <v>0</v>
      </c>
      <c r="AY33" s="17">
        <f t="shared" si="22"/>
        <v>0</v>
      </c>
      <c r="AZ33" s="17">
        <f t="shared" si="22"/>
        <v>0</v>
      </c>
      <c r="BA33" s="17">
        <f t="shared" si="22"/>
        <v>0</v>
      </c>
      <c r="BB33" s="17">
        <f t="shared" si="22"/>
        <v>0</v>
      </c>
      <c r="BC33" s="17">
        <f t="shared" si="22"/>
        <v>0</v>
      </c>
      <c r="BD33" s="17">
        <f t="shared" si="22"/>
        <v>0</v>
      </c>
      <c r="BE33" s="17">
        <f t="shared" si="22"/>
        <v>0</v>
      </c>
      <c r="BF33" s="17">
        <f t="shared" si="22"/>
        <v>0</v>
      </c>
      <c r="BG33" s="17">
        <f t="shared" si="22"/>
        <v>0</v>
      </c>
      <c r="BH33" s="17">
        <f t="shared" si="22"/>
        <v>0</v>
      </c>
      <c r="BI33" s="17">
        <f t="shared" si="22"/>
        <v>0</v>
      </c>
      <c r="BJ33" s="17">
        <f t="shared" si="22"/>
        <v>0</v>
      </c>
      <c r="BK33" s="17">
        <f t="shared" si="22"/>
        <v>0</v>
      </c>
      <c r="BL33" s="17">
        <f t="shared" si="22"/>
        <v>0</v>
      </c>
      <c r="BM33" s="17">
        <f t="shared" si="22"/>
        <v>0</v>
      </c>
      <c r="BN33" s="17">
        <f t="shared" si="22"/>
        <v>0</v>
      </c>
      <c r="BO33" s="17">
        <f t="shared" si="22"/>
        <v>0</v>
      </c>
      <c r="BP33" s="17">
        <f t="shared" si="22"/>
        <v>0</v>
      </c>
      <c r="BQ33" s="17">
        <f t="shared" si="22"/>
        <v>0</v>
      </c>
      <c r="BR33" s="17">
        <f t="shared" si="22"/>
        <v>0</v>
      </c>
      <c r="BS33" s="17">
        <f t="shared" si="22"/>
        <v>0</v>
      </c>
      <c r="BT33" s="17">
        <f t="shared" si="22"/>
        <v>0</v>
      </c>
      <c r="BU33" s="17">
        <f t="shared" ref="BU33:DC33" si="23">SUM(BU34:BU41)+BU42</f>
        <v>0</v>
      </c>
      <c r="BV33" s="17">
        <f t="shared" si="23"/>
        <v>0</v>
      </c>
      <c r="BW33" s="17">
        <f t="shared" si="23"/>
        <v>0</v>
      </c>
      <c r="BX33" s="17">
        <f t="shared" si="23"/>
        <v>0</v>
      </c>
      <c r="BY33" s="17">
        <f t="shared" si="23"/>
        <v>0</v>
      </c>
      <c r="BZ33" s="17">
        <f t="shared" si="23"/>
        <v>0</v>
      </c>
      <c r="CA33" s="17">
        <f t="shared" si="23"/>
        <v>0</v>
      </c>
      <c r="CB33" s="17">
        <f t="shared" si="23"/>
        <v>0</v>
      </c>
      <c r="CC33" s="17">
        <f t="shared" si="23"/>
        <v>0</v>
      </c>
      <c r="CD33" s="17">
        <f t="shared" si="23"/>
        <v>0</v>
      </c>
      <c r="CE33" s="17">
        <f t="shared" si="23"/>
        <v>0</v>
      </c>
      <c r="CF33" s="17">
        <f t="shared" si="23"/>
        <v>0</v>
      </c>
      <c r="CG33" s="17">
        <f t="shared" si="23"/>
        <v>0</v>
      </c>
      <c r="CH33" s="17">
        <f t="shared" si="23"/>
        <v>0</v>
      </c>
      <c r="CI33" s="17">
        <f t="shared" si="23"/>
        <v>0</v>
      </c>
      <c r="CJ33" s="17">
        <f t="shared" si="23"/>
        <v>0</v>
      </c>
      <c r="CK33" s="17">
        <f t="shared" si="23"/>
        <v>0</v>
      </c>
      <c r="CL33" s="17">
        <f t="shared" si="23"/>
        <v>0</v>
      </c>
      <c r="CM33" s="17">
        <f t="shared" si="23"/>
        <v>0</v>
      </c>
      <c r="CN33" s="17">
        <f t="shared" si="23"/>
        <v>0</v>
      </c>
      <c r="CO33" s="17">
        <f t="shared" si="23"/>
        <v>0</v>
      </c>
      <c r="CP33" s="17">
        <f t="shared" si="23"/>
        <v>0</v>
      </c>
      <c r="CQ33" s="17">
        <f t="shared" si="23"/>
        <v>0</v>
      </c>
      <c r="CR33" s="17">
        <f t="shared" si="23"/>
        <v>0</v>
      </c>
      <c r="CS33" s="17">
        <f t="shared" si="23"/>
        <v>0</v>
      </c>
      <c r="CT33" s="17">
        <f t="shared" si="23"/>
        <v>0</v>
      </c>
      <c r="CU33" s="17">
        <f t="shared" si="23"/>
        <v>0</v>
      </c>
      <c r="CV33" s="17">
        <f t="shared" si="23"/>
        <v>0</v>
      </c>
      <c r="CW33" s="17">
        <f t="shared" si="23"/>
        <v>0</v>
      </c>
      <c r="CX33" s="17">
        <f t="shared" si="23"/>
        <v>0</v>
      </c>
      <c r="CY33" s="17">
        <f t="shared" si="23"/>
        <v>0</v>
      </c>
      <c r="CZ33" s="17">
        <f t="shared" si="23"/>
        <v>0</v>
      </c>
      <c r="DA33" s="17">
        <f t="shared" si="23"/>
        <v>0</v>
      </c>
      <c r="DB33" s="17">
        <f t="shared" si="23"/>
        <v>0</v>
      </c>
      <c r="DC33" s="17">
        <f t="shared" si="23"/>
        <v>0</v>
      </c>
      <c r="DF33" s="71">
        <f t="shared" si="17"/>
        <v>0</v>
      </c>
    </row>
    <row r="34" spans="1:112" ht="14.4">
      <c r="A34" s="210">
        <v>22</v>
      </c>
      <c r="B34" s="262" t="str">
        <f>$B$33&amp;"1."</f>
        <v>D.3.1.</v>
      </c>
      <c r="C34" s="274" t="s">
        <v>42</v>
      </c>
      <c r="D34" s="12"/>
      <c r="E34" s="332">
        <v>0.21</v>
      </c>
      <c r="F34" s="292">
        <f>H34+NPV(FD,I34:INDEX(I34:DC34,PAL))</f>
        <v>0</v>
      </c>
      <c r="G34" s="279">
        <f>SUMIF($H$5:$DC$5,"&lt;="&amp;PAL,$H34:$DC34)</f>
        <v>0</v>
      </c>
      <c r="H34" s="280">
        <v>0</v>
      </c>
      <c r="I34" s="280">
        <v>0</v>
      </c>
      <c r="J34" s="280">
        <v>0</v>
      </c>
      <c r="K34" s="280">
        <v>0</v>
      </c>
      <c r="L34" s="280">
        <v>0</v>
      </c>
      <c r="M34" s="280">
        <v>0</v>
      </c>
      <c r="N34" s="280">
        <v>0</v>
      </c>
      <c r="O34" s="280">
        <v>0</v>
      </c>
      <c r="P34" s="280">
        <v>0</v>
      </c>
      <c r="Q34" s="280">
        <v>0</v>
      </c>
      <c r="R34" s="280">
        <v>0</v>
      </c>
      <c r="S34" s="280">
        <v>0</v>
      </c>
      <c r="T34" s="280">
        <v>0</v>
      </c>
      <c r="U34" s="280">
        <v>0</v>
      </c>
      <c r="V34" s="280">
        <v>0</v>
      </c>
      <c r="W34" s="280">
        <v>0</v>
      </c>
      <c r="X34" s="280">
        <v>0</v>
      </c>
      <c r="Y34" s="280">
        <v>0</v>
      </c>
      <c r="Z34" s="280">
        <v>0</v>
      </c>
      <c r="AA34" s="280">
        <v>0</v>
      </c>
      <c r="AB34" s="280">
        <v>0</v>
      </c>
      <c r="AC34" s="280">
        <v>0</v>
      </c>
      <c r="AD34" s="280">
        <v>0</v>
      </c>
      <c r="AE34" s="280">
        <v>0</v>
      </c>
      <c r="AF34" s="280">
        <v>0</v>
      </c>
      <c r="AG34" s="280">
        <v>0</v>
      </c>
      <c r="AH34" s="280">
        <v>0</v>
      </c>
      <c r="AI34" s="280">
        <v>0</v>
      </c>
      <c r="AJ34" s="280">
        <v>0</v>
      </c>
      <c r="AK34" s="280">
        <v>0</v>
      </c>
      <c r="AL34" s="280">
        <v>0</v>
      </c>
      <c r="AM34" s="280">
        <v>0</v>
      </c>
      <c r="AN34" s="280">
        <v>0</v>
      </c>
      <c r="AO34" s="280">
        <v>0</v>
      </c>
      <c r="AP34" s="280">
        <v>0</v>
      </c>
      <c r="AQ34" s="280">
        <v>0</v>
      </c>
      <c r="AR34" s="280">
        <v>0</v>
      </c>
      <c r="AS34" s="280">
        <v>0</v>
      </c>
      <c r="AT34" s="280">
        <v>0</v>
      </c>
      <c r="AU34" s="280">
        <v>0</v>
      </c>
      <c r="AV34" s="280">
        <v>0</v>
      </c>
      <c r="AW34" s="280">
        <v>0</v>
      </c>
      <c r="AX34" s="280">
        <v>0</v>
      </c>
      <c r="AY34" s="280">
        <v>0</v>
      </c>
      <c r="AZ34" s="280">
        <v>0</v>
      </c>
      <c r="BA34" s="280">
        <v>0</v>
      </c>
      <c r="BB34" s="280">
        <v>0</v>
      </c>
      <c r="BC34" s="280">
        <v>0</v>
      </c>
      <c r="BD34" s="280">
        <v>0</v>
      </c>
      <c r="BE34" s="280">
        <v>0</v>
      </c>
      <c r="BF34" s="280">
        <v>0</v>
      </c>
      <c r="BG34" s="280">
        <v>0</v>
      </c>
      <c r="BH34" s="280">
        <v>0</v>
      </c>
      <c r="BI34" s="280">
        <v>0</v>
      </c>
      <c r="BJ34" s="280">
        <v>0</v>
      </c>
      <c r="BK34" s="280">
        <v>0</v>
      </c>
      <c r="BL34" s="280">
        <v>0</v>
      </c>
      <c r="BM34" s="280">
        <v>0</v>
      </c>
      <c r="BN34" s="280">
        <v>0</v>
      </c>
      <c r="BO34" s="280">
        <v>0</v>
      </c>
      <c r="BP34" s="280">
        <v>0</v>
      </c>
      <c r="BQ34" s="280">
        <v>0</v>
      </c>
      <c r="BR34" s="280">
        <v>0</v>
      </c>
      <c r="BS34" s="280">
        <v>0</v>
      </c>
      <c r="BT34" s="280">
        <v>0</v>
      </c>
      <c r="BU34" s="280">
        <v>0</v>
      </c>
      <c r="BV34" s="280">
        <v>0</v>
      </c>
      <c r="BW34" s="280">
        <v>0</v>
      </c>
      <c r="BX34" s="280">
        <v>0</v>
      </c>
      <c r="BY34" s="280">
        <v>0</v>
      </c>
      <c r="BZ34" s="280">
        <v>0</v>
      </c>
      <c r="CA34" s="280">
        <v>0</v>
      </c>
      <c r="CB34" s="280">
        <v>0</v>
      </c>
      <c r="CC34" s="280">
        <v>0</v>
      </c>
      <c r="CD34" s="280">
        <v>0</v>
      </c>
      <c r="CE34" s="280">
        <v>0</v>
      </c>
      <c r="CF34" s="280">
        <v>0</v>
      </c>
      <c r="CG34" s="280">
        <v>0</v>
      </c>
      <c r="CH34" s="280">
        <v>0</v>
      </c>
      <c r="CI34" s="280">
        <v>0</v>
      </c>
      <c r="CJ34" s="280">
        <v>0</v>
      </c>
      <c r="CK34" s="280">
        <v>0</v>
      </c>
      <c r="CL34" s="280">
        <v>0</v>
      </c>
      <c r="CM34" s="280">
        <v>0</v>
      </c>
      <c r="CN34" s="280">
        <v>0</v>
      </c>
      <c r="CO34" s="280">
        <v>0</v>
      </c>
      <c r="CP34" s="280">
        <v>0</v>
      </c>
      <c r="CQ34" s="280">
        <v>0</v>
      </c>
      <c r="CR34" s="280">
        <v>0</v>
      </c>
      <c r="CS34" s="280">
        <v>0</v>
      </c>
      <c r="CT34" s="280">
        <v>0</v>
      </c>
      <c r="CU34" s="280">
        <v>0</v>
      </c>
      <c r="CV34" s="280">
        <v>0</v>
      </c>
      <c r="CW34" s="280">
        <v>0</v>
      </c>
      <c r="CX34" s="280">
        <v>0</v>
      </c>
      <c r="CY34" s="280">
        <v>0</v>
      </c>
      <c r="CZ34" s="280">
        <v>0</v>
      </c>
      <c r="DA34" s="280">
        <v>0</v>
      </c>
      <c r="DB34" s="280">
        <v>0</v>
      </c>
      <c r="DC34" s="280">
        <v>0</v>
      </c>
      <c r="DE34" s="71">
        <f>COUNTBLANK(H34:DC34)</f>
        <v>0</v>
      </c>
      <c r="DF34" s="71">
        <f t="shared" si="17"/>
        <v>0</v>
      </c>
      <c r="DG34" s="261">
        <f t="shared" ref="DG34:DG43" si="24">IF(ISNUMBER(E34),E34*100,0)</f>
        <v>21</v>
      </c>
      <c r="DH34" s="278">
        <v>0</v>
      </c>
    </row>
    <row r="35" spans="1:112" ht="14.4">
      <c r="A35" s="210">
        <v>23</v>
      </c>
      <c r="B35" s="262" t="str">
        <f>$B$33&amp;"2."</f>
        <v>D.3.2.</v>
      </c>
      <c r="C35" s="274" t="s">
        <v>42</v>
      </c>
      <c r="D35" s="12"/>
      <c r="E35" s="332">
        <v>0.21</v>
      </c>
      <c r="F35" s="292">
        <f>H35+NPV(FD,I35:INDEX(I35:DC35,PAL))</f>
        <v>0</v>
      </c>
      <c r="G35" s="279">
        <f>SUMIF($H$5:$DC$5,"&lt;="&amp;PAL,$H35:$DC35)</f>
        <v>0</v>
      </c>
      <c r="H35" s="280">
        <v>0</v>
      </c>
      <c r="I35" s="280">
        <v>0</v>
      </c>
      <c r="J35" s="280">
        <v>0</v>
      </c>
      <c r="K35" s="280">
        <v>0</v>
      </c>
      <c r="L35" s="280">
        <v>0</v>
      </c>
      <c r="M35" s="280">
        <v>0</v>
      </c>
      <c r="N35" s="280">
        <v>0</v>
      </c>
      <c r="O35" s="280">
        <v>0</v>
      </c>
      <c r="P35" s="280">
        <v>0</v>
      </c>
      <c r="Q35" s="280">
        <v>0</v>
      </c>
      <c r="R35" s="280">
        <v>0</v>
      </c>
      <c r="S35" s="280">
        <v>0</v>
      </c>
      <c r="T35" s="280">
        <v>0</v>
      </c>
      <c r="U35" s="280">
        <v>0</v>
      </c>
      <c r="V35" s="280">
        <v>0</v>
      </c>
      <c r="W35" s="280">
        <v>0</v>
      </c>
      <c r="X35" s="280">
        <v>0</v>
      </c>
      <c r="Y35" s="280">
        <v>0</v>
      </c>
      <c r="Z35" s="280">
        <v>0</v>
      </c>
      <c r="AA35" s="280">
        <v>0</v>
      </c>
      <c r="AB35" s="280">
        <v>0</v>
      </c>
      <c r="AC35" s="280">
        <v>0</v>
      </c>
      <c r="AD35" s="280">
        <v>0</v>
      </c>
      <c r="AE35" s="280">
        <v>0</v>
      </c>
      <c r="AF35" s="280">
        <v>0</v>
      </c>
      <c r="AG35" s="280">
        <v>0</v>
      </c>
      <c r="AH35" s="280">
        <v>0</v>
      </c>
      <c r="AI35" s="280">
        <v>0</v>
      </c>
      <c r="AJ35" s="280">
        <v>0</v>
      </c>
      <c r="AK35" s="280">
        <v>0</v>
      </c>
      <c r="AL35" s="280">
        <v>0</v>
      </c>
      <c r="AM35" s="280">
        <v>0</v>
      </c>
      <c r="AN35" s="280">
        <v>0</v>
      </c>
      <c r="AO35" s="280">
        <v>0</v>
      </c>
      <c r="AP35" s="280">
        <v>0</v>
      </c>
      <c r="AQ35" s="280">
        <v>0</v>
      </c>
      <c r="AR35" s="280">
        <v>0</v>
      </c>
      <c r="AS35" s="280">
        <v>0</v>
      </c>
      <c r="AT35" s="280">
        <v>0</v>
      </c>
      <c r="AU35" s="280">
        <v>0</v>
      </c>
      <c r="AV35" s="280">
        <v>0</v>
      </c>
      <c r="AW35" s="280">
        <v>0</v>
      </c>
      <c r="AX35" s="280">
        <v>0</v>
      </c>
      <c r="AY35" s="280">
        <v>0</v>
      </c>
      <c r="AZ35" s="280">
        <v>0</v>
      </c>
      <c r="BA35" s="280">
        <v>0</v>
      </c>
      <c r="BB35" s="280">
        <v>0</v>
      </c>
      <c r="BC35" s="280">
        <v>0</v>
      </c>
      <c r="BD35" s="280">
        <v>0</v>
      </c>
      <c r="BE35" s="280">
        <v>0</v>
      </c>
      <c r="BF35" s="280">
        <v>0</v>
      </c>
      <c r="BG35" s="280">
        <v>0</v>
      </c>
      <c r="BH35" s="280">
        <v>0</v>
      </c>
      <c r="BI35" s="280">
        <v>0</v>
      </c>
      <c r="BJ35" s="280">
        <v>0</v>
      </c>
      <c r="BK35" s="280">
        <v>0</v>
      </c>
      <c r="BL35" s="280">
        <v>0</v>
      </c>
      <c r="BM35" s="280">
        <v>0</v>
      </c>
      <c r="BN35" s="280">
        <v>0</v>
      </c>
      <c r="BO35" s="280">
        <v>0</v>
      </c>
      <c r="BP35" s="280">
        <v>0</v>
      </c>
      <c r="BQ35" s="280">
        <v>0</v>
      </c>
      <c r="BR35" s="280">
        <v>0</v>
      </c>
      <c r="BS35" s="280">
        <v>0</v>
      </c>
      <c r="BT35" s="280">
        <v>0</v>
      </c>
      <c r="BU35" s="280">
        <v>0</v>
      </c>
      <c r="BV35" s="280">
        <v>0</v>
      </c>
      <c r="BW35" s="280">
        <v>0</v>
      </c>
      <c r="BX35" s="280">
        <v>0</v>
      </c>
      <c r="BY35" s="280">
        <v>0</v>
      </c>
      <c r="BZ35" s="280">
        <v>0</v>
      </c>
      <c r="CA35" s="280">
        <v>0</v>
      </c>
      <c r="CB35" s="280">
        <v>0</v>
      </c>
      <c r="CC35" s="280">
        <v>0</v>
      </c>
      <c r="CD35" s="280">
        <v>0</v>
      </c>
      <c r="CE35" s="280">
        <v>0</v>
      </c>
      <c r="CF35" s="280">
        <v>0</v>
      </c>
      <c r="CG35" s="280">
        <v>0</v>
      </c>
      <c r="CH35" s="280">
        <v>0</v>
      </c>
      <c r="CI35" s="280">
        <v>0</v>
      </c>
      <c r="CJ35" s="280">
        <v>0</v>
      </c>
      <c r="CK35" s="280">
        <v>0</v>
      </c>
      <c r="CL35" s="280">
        <v>0</v>
      </c>
      <c r="CM35" s="280">
        <v>0</v>
      </c>
      <c r="CN35" s="280">
        <v>0</v>
      </c>
      <c r="CO35" s="280">
        <v>0</v>
      </c>
      <c r="CP35" s="280">
        <v>0</v>
      </c>
      <c r="CQ35" s="280">
        <v>0</v>
      </c>
      <c r="CR35" s="280">
        <v>0</v>
      </c>
      <c r="CS35" s="280">
        <v>0</v>
      </c>
      <c r="CT35" s="280">
        <v>0</v>
      </c>
      <c r="CU35" s="280">
        <v>0</v>
      </c>
      <c r="CV35" s="280">
        <v>0</v>
      </c>
      <c r="CW35" s="280">
        <v>0</v>
      </c>
      <c r="CX35" s="280">
        <v>0</v>
      </c>
      <c r="CY35" s="280">
        <v>0</v>
      </c>
      <c r="CZ35" s="280">
        <v>0</v>
      </c>
      <c r="DA35" s="280">
        <v>0</v>
      </c>
      <c r="DB35" s="280">
        <v>0</v>
      </c>
      <c r="DC35" s="280">
        <v>0</v>
      </c>
      <c r="DE35" s="71">
        <f t="shared" ref="DE35:DE43" si="25">COUNTBLANK(H35:DC35)</f>
        <v>0</v>
      </c>
      <c r="DF35" s="71">
        <f t="shared" si="17"/>
        <v>0</v>
      </c>
      <c r="DG35" s="261">
        <f t="shared" si="24"/>
        <v>21</v>
      </c>
      <c r="DH35" s="278">
        <v>0</v>
      </c>
    </row>
    <row r="36" spans="1:112" ht="14.4">
      <c r="A36" s="210">
        <v>24</v>
      </c>
      <c r="B36" s="262" t="str">
        <f>$B$33&amp;"3."</f>
        <v>D.3.3.</v>
      </c>
      <c r="C36" s="274" t="s">
        <v>42</v>
      </c>
      <c r="D36" s="12"/>
      <c r="E36" s="332">
        <v>0.21</v>
      </c>
      <c r="F36" s="292">
        <f>H36+NPV(FD,I36:INDEX(I36:DC36,PAL))</f>
        <v>0</v>
      </c>
      <c r="G36" s="279">
        <f>SUMIF($H$5:$DC$5,"&lt;="&amp;PAL,$H36:$DC36)</f>
        <v>0</v>
      </c>
      <c r="H36" s="280">
        <v>0</v>
      </c>
      <c r="I36" s="280">
        <v>0</v>
      </c>
      <c r="J36" s="280">
        <v>0</v>
      </c>
      <c r="K36" s="280">
        <v>0</v>
      </c>
      <c r="L36" s="280">
        <v>0</v>
      </c>
      <c r="M36" s="280">
        <v>0</v>
      </c>
      <c r="N36" s="280">
        <v>0</v>
      </c>
      <c r="O36" s="280">
        <v>0</v>
      </c>
      <c r="P36" s="280">
        <v>0</v>
      </c>
      <c r="Q36" s="280">
        <v>0</v>
      </c>
      <c r="R36" s="280">
        <v>0</v>
      </c>
      <c r="S36" s="280">
        <v>0</v>
      </c>
      <c r="T36" s="280">
        <v>0</v>
      </c>
      <c r="U36" s="280">
        <v>0</v>
      </c>
      <c r="V36" s="280">
        <v>0</v>
      </c>
      <c r="W36" s="280">
        <v>0</v>
      </c>
      <c r="X36" s="280">
        <v>0</v>
      </c>
      <c r="Y36" s="280">
        <v>0</v>
      </c>
      <c r="Z36" s="280">
        <v>0</v>
      </c>
      <c r="AA36" s="280">
        <v>0</v>
      </c>
      <c r="AB36" s="280">
        <v>0</v>
      </c>
      <c r="AC36" s="280">
        <v>0</v>
      </c>
      <c r="AD36" s="280">
        <v>0</v>
      </c>
      <c r="AE36" s="280">
        <v>0</v>
      </c>
      <c r="AF36" s="280">
        <v>0</v>
      </c>
      <c r="AG36" s="280">
        <v>0</v>
      </c>
      <c r="AH36" s="280">
        <v>0</v>
      </c>
      <c r="AI36" s="280">
        <v>0</v>
      </c>
      <c r="AJ36" s="280">
        <v>0</v>
      </c>
      <c r="AK36" s="280">
        <v>0</v>
      </c>
      <c r="AL36" s="280">
        <v>0</v>
      </c>
      <c r="AM36" s="280">
        <v>0</v>
      </c>
      <c r="AN36" s="280">
        <v>0</v>
      </c>
      <c r="AO36" s="280">
        <v>0</v>
      </c>
      <c r="AP36" s="280">
        <v>0</v>
      </c>
      <c r="AQ36" s="280">
        <v>0</v>
      </c>
      <c r="AR36" s="280">
        <v>0</v>
      </c>
      <c r="AS36" s="280">
        <v>0</v>
      </c>
      <c r="AT36" s="280">
        <v>0</v>
      </c>
      <c r="AU36" s="280">
        <v>0</v>
      </c>
      <c r="AV36" s="280">
        <v>0</v>
      </c>
      <c r="AW36" s="280">
        <v>0</v>
      </c>
      <c r="AX36" s="280">
        <v>0</v>
      </c>
      <c r="AY36" s="280">
        <v>0</v>
      </c>
      <c r="AZ36" s="280">
        <v>0</v>
      </c>
      <c r="BA36" s="280">
        <v>0</v>
      </c>
      <c r="BB36" s="280">
        <v>0</v>
      </c>
      <c r="BC36" s="280">
        <v>0</v>
      </c>
      <c r="BD36" s="280">
        <v>0</v>
      </c>
      <c r="BE36" s="280">
        <v>0</v>
      </c>
      <c r="BF36" s="280">
        <v>0</v>
      </c>
      <c r="BG36" s="280">
        <v>0</v>
      </c>
      <c r="BH36" s="280">
        <v>0</v>
      </c>
      <c r="BI36" s="280">
        <v>0</v>
      </c>
      <c r="BJ36" s="280">
        <v>0</v>
      </c>
      <c r="BK36" s="280">
        <v>0</v>
      </c>
      <c r="BL36" s="280">
        <v>0</v>
      </c>
      <c r="BM36" s="280">
        <v>0</v>
      </c>
      <c r="BN36" s="280">
        <v>0</v>
      </c>
      <c r="BO36" s="280">
        <v>0</v>
      </c>
      <c r="BP36" s="280">
        <v>0</v>
      </c>
      <c r="BQ36" s="280">
        <v>0</v>
      </c>
      <c r="BR36" s="280">
        <v>0</v>
      </c>
      <c r="BS36" s="280">
        <v>0</v>
      </c>
      <c r="BT36" s="280">
        <v>0</v>
      </c>
      <c r="BU36" s="280">
        <v>0</v>
      </c>
      <c r="BV36" s="280">
        <v>0</v>
      </c>
      <c r="BW36" s="280">
        <v>0</v>
      </c>
      <c r="BX36" s="280">
        <v>0</v>
      </c>
      <c r="BY36" s="280">
        <v>0</v>
      </c>
      <c r="BZ36" s="280">
        <v>0</v>
      </c>
      <c r="CA36" s="280">
        <v>0</v>
      </c>
      <c r="CB36" s="280">
        <v>0</v>
      </c>
      <c r="CC36" s="280">
        <v>0</v>
      </c>
      <c r="CD36" s="280">
        <v>0</v>
      </c>
      <c r="CE36" s="280">
        <v>0</v>
      </c>
      <c r="CF36" s="280">
        <v>0</v>
      </c>
      <c r="CG36" s="280">
        <v>0</v>
      </c>
      <c r="CH36" s="280">
        <v>0</v>
      </c>
      <c r="CI36" s="280">
        <v>0</v>
      </c>
      <c r="CJ36" s="280">
        <v>0</v>
      </c>
      <c r="CK36" s="280">
        <v>0</v>
      </c>
      <c r="CL36" s="280">
        <v>0</v>
      </c>
      <c r="CM36" s="280">
        <v>0</v>
      </c>
      <c r="CN36" s="280">
        <v>0</v>
      </c>
      <c r="CO36" s="280">
        <v>0</v>
      </c>
      <c r="CP36" s="280">
        <v>0</v>
      </c>
      <c r="CQ36" s="280">
        <v>0</v>
      </c>
      <c r="CR36" s="280">
        <v>0</v>
      </c>
      <c r="CS36" s="280">
        <v>0</v>
      </c>
      <c r="CT36" s="280">
        <v>0</v>
      </c>
      <c r="CU36" s="280">
        <v>0</v>
      </c>
      <c r="CV36" s="280">
        <v>0</v>
      </c>
      <c r="CW36" s="280">
        <v>0</v>
      </c>
      <c r="CX36" s="280">
        <v>0</v>
      </c>
      <c r="CY36" s="280">
        <v>0</v>
      </c>
      <c r="CZ36" s="280">
        <v>0</v>
      </c>
      <c r="DA36" s="280">
        <v>0</v>
      </c>
      <c r="DB36" s="280">
        <v>0</v>
      </c>
      <c r="DC36" s="280">
        <v>0</v>
      </c>
      <c r="DE36" s="71">
        <f t="shared" si="25"/>
        <v>0</v>
      </c>
      <c r="DF36" s="71">
        <f t="shared" si="17"/>
        <v>0</v>
      </c>
      <c r="DG36" s="261">
        <f t="shared" si="24"/>
        <v>21</v>
      </c>
      <c r="DH36" s="278">
        <v>0</v>
      </c>
    </row>
    <row r="37" spans="1:112" ht="14.4">
      <c r="A37" s="210">
        <v>25</v>
      </c>
      <c r="B37" s="262" t="str">
        <f>$B$33&amp;"4."</f>
        <v>D.3.4.</v>
      </c>
      <c r="C37" s="274" t="s">
        <v>42</v>
      </c>
      <c r="D37" s="12"/>
      <c r="E37" s="332">
        <v>0.21</v>
      </c>
      <c r="F37" s="292">
        <f>H37+NPV(FD,I37:INDEX(I37:DC37,PAL))</f>
        <v>0</v>
      </c>
      <c r="G37" s="279">
        <f>SUMIF($H$5:$DC$5,"&lt;="&amp;PAL,$H37:$DC37)</f>
        <v>0</v>
      </c>
      <c r="H37" s="280">
        <v>0</v>
      </c>
      <c r="I37" s="280">
        <v>0</v>
      </c>
      <c r="J37" s="280">
        <v>0</v>
      </c>
      <c r="K37" s="280">
        <v>0</v>
      </c>
      <c r="L37" s="280">
        <v>0</v>
      </c>
      <c r="M37" s="280">
        <v>0</v>
      </c>
      <c r="N37" s="280">
        <v>0</v>
      </c>
      <c r="O37" s="280">
        <v>0</v>
      </c>
      <c r="P37" s="280">
        <v>0</v>
      </c>
      <c r="Q37" s="280">
        <v>0</v>
      </c>
      <c r="R37" s="280">
        <v>0</v>
      </c>
      <c r="S37" s="280">
        <v>0</v>
      </c>
      <c r="T37" s="280">
        <v>0</v>
      </c>
      <c r="U37" s="280">
        <v>0</v>
      </c>
      <c r="V37" s="280">
        <v>0</v>
      </c>
      <c r="W37" s="280">
        <v>0</v>
      </c>
      <c r="X37" s="280">
        <v>0</v>
      </c>
      <c r="Y37" s="280">
        <v>0</v>
      </c>
      <c r="Z37" s="280">
        <v>0</v>
      </c>
      <c r="AA37" s="280">
        <v>0</v>
      </c>
      <c r="AB37" s="280">
        <v>0</v>
      </c>
      <c r="AC37" s="280">
        <v>0</v>
      </c>
      <c r="AD37" s="280">
        <v>0</v>
      </c>
      <c r="AE37" s="280">
        <v>0</v>
      </c>
      <c r="AF37" s="280">
        <v>0</v>
      </c>
      <c r="AG37" s="280">
        <v>0</v>
      </c>
      <c r="AH37" s="280">
        <v>0</v>
      </c>
      <c r="AI37" s="280">
        <v>0</v>
      </c>
      <c r="AJ37" s="280">
        <v>0</v>
      </c>
      <c r="AK37" s="280">
        <v>0</v>
      </c>
      <c r="AL37" s="280">
        <v>0</v>
      </c>
      <c r="AM37" s="280">
        <v>0</v>
      </c>
      <c r="AN37" s="280">
        <v>0</v>
      </c>
      <c r="AO37" s="280">
        <v>0</v>
      </c>
      <c r="AP37" s="280">
        <v>0</v>
      </c>
      <c r="AQ37" s="280">
        <v>0</v>
      </c>
      <c r="AR37" s="280">
        <v>0</v>
      </c>
      <c r="AS37" s="280">
        <v>0</v>
      </c>
      <c r="AT37" s="280">
        <v>0</v>
      </c>
      <c r="AU37" s="280">
        <v>0</v>
      </c>
      <c r="AV37" s="280">
        <v>0</v>
      </c>
      <c r="AW37" s="280">
        <v>0</v>
      </c>
      <c r="AX37" s="280">
        <v>0</v>
      </c>
      <c r="AY37" s="280">
        <v>0</v>
      </c>
      <c r="AZ37" s="280">
        <v>0</v>
      </c>
      <c r="BA37" s="280">
        <v>0</v>
      </c>
      <c r="BB37" s="280">
        <v>0</v>
      </c>
      <c r="BC37" s="280">
        <v>0</v>
      </c>
      <c r="BD37" s="280">
        <v>0</v>
      </c>
      <c r="BE37" s="280">
        <v>0</v>
      </c>
      <c r="BF37" s="280">
        <v>0</v>
      </c>
      <c r="BG37" s="280">
        <v>0</v>
      </c>
      <c r="BH37" s="280">
        <v>0</v>
      </c>
      <c r="BI37" s="280">
        <v>0</v>
      </c>
      <c r="BJ37" s="280">
        <v>0</v>
      </c>
      <c r="BK37" s="280">
        <v>0</v>
      </c>
      <c r="BL37" s="280">
        <v>0</v>
      </c>
      <c r="BM37" s="280">
        <v>0</v>
      </c>
      <c r="BN37" s="280">
        <v>0</v>
      </c>
      <c r="BO37" s="280">
        <v>0</v>
      </c>
      <c r="BP37" s="280">
        <v>0</v>
      </c>
      <c r="BQ37" s="280">
        <v>0</v>
      </c>
      <c r="BR37" s="280">
        <v>0</v>
      </c>
      <c r="BS37" s="280">
        <v>0</v>
      </c>
      <c r="BT37" s="280">
        <v>0</v>
      </c>
      <c r="BU37" s="280">
        <v>0</v>
      </c>
      <c r="BV37" s="280">
        <v>0</v>
      </c>
      <c r="BW37" s="280">
        <v>0</v>
      </c>
      <c r="BX37" s="280">
        <v>0</v>
      </c>
      <c r="BY37" s="280">
        <v>0</v>
      </c>
      <c r="BZ37" s="280">
        <v>0</v>
      </c>
      <c r="CA37" s="280">
        <v>0</v>
      </c>
      <c r="CB37" s="280">
        <v>0</v>
      </c>
      <c r="CC37" s="280">
        <v>0</v>
      </c>
      <c r="CD37" s="280">
        <v>0</v>
      </c>
      <c r="CE37" s="280">
        <v>0</v>
      </c>
      <c r="CF37" s="280">
        <v>0</v>
      </c>
      <c r="CG37" s="280">
        <v>0</v>
      </c>
      <c r="CH37" s="280">
        <v>0</v>
      </c>
      <c r="CI37" s="280">
        <v>0</v>
      </c>
      <c r="CJ37" s="280">
        <v>0</v>
      </c>
      <c r="CK37" s="280">
        <v>0</v>
      </c>
      <c r="CL37" s="280">
        <v>0</v>
      </c>
      <c r="CM37" s="280">
        <v>0</v>
      </c>
      <c r="CN37" s="280">
        <v>0</v>
      </c>
      <c r="CO37" s="280">
        <v>0</v>
      </c>
      <c r="CP37" s="280">
        <v>0</v>
      </c>
      <c r="CQ37" s="280">
        <v>0</v>
      </c>
      <c r="CR37" s="280">
        <v>0</v>
      </c>
      <c r="CS37" s="280">
        <v>0</v>
      </c>
      <c r="CT37" s="280">
        <v>0</v>
      </c>
      <c r="CU37" s="280">
        <v>0</v>
      </c>
      <c r="CV37" s="280">
        <v>0</v>
      </c>
      <c r="CW37" s="280">
        <v>0</v>
      </c>
      <c r="CX37" s="280">
        <v>0</v>
      </c>
      <c r="CY37" s="280">
        <v>0</v>
      </c>
      <c r="CZ37" s="280">
        <v>0</v>
      </c>
      <c r="DA37" s="280">
        <v>0</v>
      </c>
      <c r="DB37" s="280">
        <v>0</v>
      </c>
      <c r="DC37" s="280">
        <v>0</v>
      </c>
      <c r="DE37" s="71">
        <f t="shared" si="25"/>
        <v>0</v>
      </c>
      <c r="DF37" s="71">
        <f t="shared" si="17"/>
        <v>0</v>
      </c>
      <c r="DG37" s="261">
        <f t="shared" si="24"/>
        <v>21</v>
      </c>
      <c r="DH37" s="278">
        <v>0</v>
      </c>
    </row>
    <row r="38" spans="1:112" ht="14.4">
      <c r="A38" s="210">
        <v>26</v>
      </c>
      <c r="B38" s="262" t="str">
        <f>$B$33&amp;"5."</f>
        <v>D.3.5.</v>
      </c>
      <c r="C38" s="274" t="s">
        <v>42</v>
      </c>
      <c r="D38" s="12"/>
      <c r="E38" s="332">
        <v>0.21</v>
      </c>
      <c r="F38" s="292">
        <f>H38+NPV(FD,I38:INDEX(I38:DC38,PAL))</f>
        <v>0</v>
      </c>
      <c r="G38" s="279">
        <f>SUMIF($H$5:$DC$5,"&lt;="&amp;PAL,$H38:$DC38)</f>
        <v>0</v>
      </c>
      <c r="H38" s="280">
        <v>0</v>
      </c>
      <c r="I38" s="280">
        <v>0</v>
      </c>
      <c r="J38" s="280">
        <v>0</v>
      </c>
      <c r="K38" s="280">
        <v>0</v>
      </c>
      <c r="L38" s="280">
        <v>0</v>
      </c>
      <c r="M38" s="280">
        <v>0</v>
      </c>
      <c r="N38" s="280">
        <v>0</v>
      </c>
      <c r="O38" s="280">
        <v>0</v>
      </c>
      <c r="P38" s="280">
        <v>0</v>
      </c>
      <c r="Q38" s="280">
        <v>0</v>
      </c>
      <c r="R38" s="280">
        <v>0</v>
      </c>
      <c r="S38" s="280">
        <v>0</v>
      </c>
      <c r="T38" s="280">
        <v>0</v>
      </c>
      <c r="U38" s="280">
        <v>0</v>
      </c>
      <c r="V38" s="280">
        <v>0</v>
      </c>
      <c r="W38" s="280">
        <v>0</v>
      </c>
      <c r="X38" s="280">
        <v>0</v>
      </c>
      <c r="Y38" s="280">
        <v>0</v>
      </c>
      <c r="Z38" s="280">
        <v>0</v>
      </c>
      <c r="AA38" s="280">
        <v>0</v>
      </c>
      <c r="AB38" s="280">
        <v>0</v>
      </c>
      <c r="AC38" s="280">
        <v>0</v>
      </c>
      <c r="AD38" s="280">
        <v>0</v>
      </c>
      <c r="AE38" s="280">
        <v>0</v>
      </c>
      <c r="AF38" s="280">
        <v>0</v>
      </c>
      <c r="AG38" s="280">
        <v>0</v>
      </c>
      <c r="AH38" s="280">
        <v>0</v>
      </c>
      <c r="AI38" s="280">
        <v>0</v>
      </c>
      <c r="AJ38" s="280">
        <v>0</v>
      </c>
      <c r="AK38" s="280">
        <v>0</v>
      </c>
      <c r="AL38" s="280">
        <v>0</v>
      </c>
      <c r="AM38" s="280">
        <v>0</v>
      </c>
      <c r="AN38" s="280">
        <v>0</v>
      </c>
      <c r="AO38" s="280">
        <v>0</v>
      </c>
      <c r="AP38" s="280">
        <v>0</v>
      </c>
      <c r="AQ38" s="280">
        <v>0</v>
      </c>
      <c r="AR38" s="280">
        <v>0</v>
      </c>
      <c r="AS38" s="280">
        <v>0</v>
      </c>
      <c r="AT38" s="280">
        <v>0</v>
      </c>
      <c r="AU38" s="280">
        <v>0</v>
      </c>
      <c r="AV38" s="280">
        <v>0</v>
      </c>
      <c r="AW38" s="280">
        <v>0</v>
      </c>
      <c r="AX38" s="280">
        <v>0</v>
      </c>
      <c r="AY38" s="280">
        <v>0</v>
      </c>
      <c r="AZ38" s="280">
        <v>0</v>
      </c>
      <c r="BA38" s="280">
        <v>0</v>
      </c>
      <c r="BB38" s="280">
        <v>0</v>
      </c>
      <c r="BC38" s="280">
        <v>0</v>
      </c>
      <c r="BD38" s="280">
        <v>0</v>
      </c>
      <c r="BE38" s="280">
        <v>0</v>
      </c>
      <c r="BF38" s="280">
        <v>0</v>
      </c>
      <c r="BG38" s="280">
        <v>0</v>
      </c>
      <c r="BH38" s="280">
        <v>0</v>
      </c>
      <c r="BI38" s="280">
        <v>0</v>
      </c>
      <c r="BJ38" s="280">
        <v>0</v>
      </c>
      <c r="BK38" s="280">
        <v>0</v>
      </c>
      <c r="BL38" s="280">
        <v>0</v>
      </c>
      <c r="BM38" s="280">
        <v>0</v>
      </c>
      <c r="BN38" s="280">
        <v>0</v>
      </c>
      <c r="BO38" s="280">
        <v>0</v>
      </c>
      <c r="BP38" s="280">
        <v>0</v>
      </c>
      <c r="BQ38" s="280">
        <v>0</v>
      </c>
      <c r="BR38" s="280">
        <v>0</v>
      </c>
      <c r="BS38" s="280">
        <v>0</v>
      </c>
      <c r="BT38" s="280">
        <v>0</v>
      </c>
      <c r="BU38" s="280">
        <v>0</v>
      </c>
      <c r="BV38" s="280">
        <v>0</v>
      </c>
      <c r="BW38" s="280">
        <v>0</v>
      </c>
      <c r="BX38" s="280">
        <v>0</v>
      </c>
      <c r="BY38" s="280">
        <v>0</v>
      </c>
      <c r="BZ38" s="280">
        <v>0</v>
      </c>
      <c r="CA38" s="280">
        <v>0</v>
      </c>
      <c r="CB38" s="280">
        <v>0</v>
      </c>
      <c r="CC38" s="280">
        <v>0</v>
      </c>
      <c r="CD38" s="280">
        <v>0</v>
      </c>
      <c r="CE38" s="280">
        <v>0</v>
      </c>
      <c r="CF38" s="280">
        <v>0</v>
      </c>
      <c r="CG38" s="280">
        <v>0</v>
      </c>
      <c r="CH38" s="280">
        <v>0</v>
      </c>
      <c r="CI38" s="280">
        <v>0</v>
      </c>
      <c r="CJ38" s="280">
        <v>0</v>
      </c>
      <c r="CK38" s="280">
        <v>0</v>
      </c>
      <c r="CL38" s="280">
        <v>0</v>
      </c>
      <c r="CM38" s="280">
        <v>0</v>
      </c>
      <c r="CN38" s="280">
        <v>0</v>
      </c>
      <c r="CO38" s="280">
        <v>0</v>
      </c>
      <c r="CP38" s="280">
        <v>0</v>
      </c>
      <c r="CQ38" s="280">
        <v>0</v>
      </c>
      <c r="CR38" s="280">
        <v>0</v>
      </c>
      <c r="CS38" s="280">
        <v>0</v>
      </c>
      <c r="CT38" s="280">
        <v>0</v>
      </c>
      <c r="CU38" s="280">
        <v>0</v>
      </c>
      <c r="CV38" s="280">
        <v>0</v>
      </c>
      <c r="CW38" s="280">
        <v>0</v>
      </c>
      <c r="CX38" s="280">
        <v>0</v>
      </c>
      <c r="CY38" s="280">
        <v>0</v>
      </c>
      <c r="CZ38" s="280">
        <v>0</v>
      </c>
      <c r="DA38" s="280">
        <v>0</v>
      </c>
      <c r="DB38" s="280">
        <v>0</v>
      </c>
      <c r="DC38" s="280">
        <v>0</v>
      </c>
      <c r="DE38" s="71">
        <f t="shared" si="25"/>
        <v>0</v>
      </c>
      <c r="DF38" s="71">
        <f t="shared" si="17"/>
        <v>0</v>
      </c>
      <c r="DG38" s="261">
        <f t="shared" si="24"/>
        <v>21</v>
      </c>
      <c r="DH38" s="278">
        <v>0</v>
      </c>
    </row>
    <row r="39" spans="1:112" ht="14.4">
      <c r="A39" s="210">
        <v>27</v>
      </c>
      <c r="B39" s="262" t="str">
        <f>$B$33&amp;"6."</f>
        <v>D.3.6.</v>
      </c>
      <c r="C39" s="274" t="s">
        <v>42</v>
      </c>
      <c r="D39" s="12"/>
      <c r="E39" s="332">
        <v>0.21</v>
      </c>
      <c r="F39" s="292">
        <f>H39+NPV(FD,I39:INDEX(I39:DC39,PAL))</f>
        <v>0</v>
      </c>
      <c r="G39" s="279">
        <f>SUMIF($H$5:$DC$5,"&lt;="&amp;PAL,$H39:$DC39)</f>
        <v>0</v>
      </c>
      <c r="H39" s="280">
        <v>0</v>
      </c>
      <c r="I39" s="280">
        <v>0</v>
      </c>
      <c r="J39" s="280">
        <v>0</v>
      </c>
      <c r="K39" s="280">
        <v>0</v>
      </c>
      <c r="L39" s="280">
        <v>0</v>
      </c>
      <c r="M39" s="280">
        <v>0</v>
      </c>
      <c r="N39" s="280">
        <v>0</v>
      </c>
      <c r="O39" s="280">
        <v>0</v>
      </c>
      <c r="P39" s="280">
        <v>0</v>
      </c>
      <c r="Q39" s="280">
        <v>0</v>
      </c>
      <c r="R39" s="280">
        <v>0</v>
      </c>
      <c r="S39" s="280">
        <v>0</v>
      </c>
      <c r="T39" s="280">
        <v>0</v>
      </c>
      <c r="U39" s="280">
        <v>0</v>
      </c>
      <c r="V39" s="280">
        <v>0</v>
      </c>
      <c r="W39" s="280">
        <v>0</v>
      </c>
      <c r="X39" s="280">
        <v>0</v>
      </c>
      <c r="Y39" s="280">
        <v>0</v>
      </c>
      <c r="Z39" s="280">
        <v>0</v>
      </c>
      <c r="AA39" s="280">
        <v>0</v>
      </c>
      <c r="AB39" s="280">
        <v>0</v>
      </c>
      <c r="AC39" s="280">
        <v>0</v>
      </c>
      <c r="AD39" s="280">
        <v>0</v>
      </c>
      <c r="AE39" s="280">
        <v>0</v>
      </c>
      <c r="AF39" s="280">
        <v>0</v>
      </c>
      <c r="AG39" s="280">
        <v>0</v>
      </c>
      <c r="AH39" s="280">
        <v>0</v>
      </c>
      <c r="AI39" s="280">
        <v>0</v>
      </c>
      <c r="AJ39" s="280">
        <v>0</v>
      </c>
      <c r="AK39" s="280">
        <v>0</v>
      </c>
      <c r="AL39" s="280">
        <v>0</v>
      </c>
      <c r="AM39" s="280">
        <v>0</v>
      </c>
      <c r="AN39" s="280">
        <v>0</v>
      </c>
      <c r="AO39" s="280">
        <v>0</v>
      </c>
      <c r="AP39" s="280">
        <v>0</v>
      </c>
      <c r="AQ39" s="280">
        <v>0</v>
      </c>
      <c r="AR39" s="280">
        <v>0</v>
      </c>
      <c r="AS39" s="280">
        <v>0</v>
      </c>
      <c r="AT39" s="280">
        <v>0</v>
      </c>
      <c r="AU39" s="280">
        <v>0</v>
      </c>
      <c r="AV39" s="280">
        <v>0</v>
      </c>
      <c r="AW39" s="280">
        <v>0</v>
      </c>
      <c r="AX39" s="280">
        <v>0</v>
      </c>
      <c r="AY39" s="280">
        <v>0</v>
      </c>
      <c r="AZ39" s="280">
        <v>0</v>
      </c>
      <c r="BA39" s="280">
        <v>0</v>
      </c>
      <c r="BB39" s="280">
        <v>0</v>
      </c>
      <c r="BC39" s="280">
        <v>0</v>
      </c>
      <c r="BD39" s="280">
        <v>0</v>
      </c>
      <c r="BE39" s="280">
        <v>0</v>
      </c>
      <c r="BF39" s="280">
        <v>0</v>
      </c>
      <c r="BG39" s="280">
        <v>0</v>
      </c>
      <c r="BH39" s="280">
        <v>0</v>
      </c>
      <c r="BI39" s="280">
        <v>0</v>
      </c>
      <c r="BJ39" s="280">
        <v>0</v>
      </c>
      <c r="BK39" s="280">
        <v>0</v>
      </c>
      <c r="BL39" s="280">
        <v>0</v>
      </c>
      <c r="BM39" s="280">
        <v>0</v>
      </c>
      <c r="BN39" s="280">
        <v>0</v>
      </c>
      <c r="BO39" s="280">
        <v>0</v>
      </c>
      <c r="BP39" s="280">
        <v>0</v>
      </c>
      <c r="BQ39" s="280">
        <v>0</v>
      </c>
      <c r="BR39" s="280">
        <v>0</v>
      </c>
      <c r="BS39" s="280">
        <v>0</v>
      </c>
      <c r="BT39" s="280">
        <v>0</v>
      </c>
      <c r="BU39" s="280">
        <v>0</v>
      </c>
      <c r="BV39" s="280">
        <v>0</v>
      </c>
      <c r="BW39" s="280">
        <v>0</v>
      </c>
      <c r="BX39" s="280">
        <v>0</v>
      </c>
      <c r="BY39" s="280">
        <v>0</v>
      </c>
      <c r="BZ39" s="280">
        <v>0</v>
      </c>
      <c r="CA39" s="280">
        <v>0</v>
      </c>
      <c r="CB39" s="280">
        <v>0</v>
      </c>
      <c r="CC39" s="280">
        <v>0</v>
      </c>
      <c r="CD39" s="280">
        <v>0</v>
      </c>
      <c r="CE39" s="280">
        <v>0</v>
      </c>
      <c r="CF39" s="280">
        <v>0</v>
      </c>
      <c r="CG39" s="280">
        <v>0</v>
      </c>
      <c r="CH39" s="280">
        <v>0</v>
      </c>
      <c r="CI39" s="280">
        <v>0</v>
      </c>
      <c r="CJ39" s="280">
        <v>0</v>
      </c>
      <c r="CK39" s="280">
        <v>0</v>
      </c>
      <c r="CL39" s="280">
        <v>0</v>
      </c>
      <c r="CM39" s="280">
        <v>0</v>
      </c>
      <c r="CN39" s="280">
        <v>0</v>
      </c>
      <c r="CO39" s="280">
        <v>0</v>
      </c>
      <c r="CP39" s="280">
        <v>0</v>
      </c>
      <c r="CQ39" s="280">
        <v>0</v>
      </c>
      <c r="CR39" s="280">
        <v>0</v>
      </c>
      <c r="CS39" s="280">
        <v>0</v>
      </c>
      <c r="CT39" s="280">
        <v>0</v>
      </c>
      <c r="CU39" s="280">
        <v>0</v>
      </c>
      <c r="CV39" s="280">
        <v>0</v>
      </c>
      <c r="CW39" s="280">
        <v>0</v>
      </c>
      <c r="CX39" s="280">
        <v>0</v>
      </c>
      <c r="CY39" s="280">
        <v>0</v>
      </c>
      <c r="CZ39" s="280">
        <v>0</v>
      </c>
      <c r="DA39" s="280">
        <v>0</v>
      </c>
      <c r="DB39" s="280">
        <v>0</v>
      </c>
      <c r="DC39" s="280">
        <v>0</v>
      </c>
      <c r="DE39" s="71">
        <f t="shared" si="25"/>
        <v>0</v>
      </c>
      <c r="DF39" s="71">
        <f t="shared" si="17"/>
        <v>0</v>
      </c>
      <c r="DG39" s="261">
        <f t="shared" si="24"/>
        <v>21</v>
      </c>
      <c r="DH39" s="278">
        <v>0</v>
      </c>
    </row>
    <row r="40" spans="1:112" ht="14.4">
      <c r="A40" s="210">
        <v>28</v>
      </c>
      <c r="B40" s="262" t="str">
        <f>$B$33&amp;"7."</f>
        <v>D.3.7.</v>
      </c>
      <c r="C40" s="274" t="s">
        <v>42</v>
      </c>
      <c r="D40" s="12"/>
      <c r="E40" s="332">
        <v>0.21</v>
      </c>
      <c r="F40" s="292">
        <f>H40+NPV(FD,I40:INDEX(I40:DC40,PAL))</f>
        <v>0</v>
      </c>
      <c r="G40" s="279">
        <f>SUMIF($H$5:$DC$5,"&lt;="&amp;PAL,$H40:$DC40)</f>
        <v>0</v>
      </c>
      <c r="H40" s="280">
        <v>0</v>
      </c>
      <c r="I40" s="280">
        <v>0</v>
      </c>
      <c r="J40" s="280">
        <v>0</v>
      </c>
      <c r="K40" s="280">
        <v>0</v>
      </c>
      <c r="L40" s="280">
        <v>0</v>
      </c>
      <c r="M40" s="280">
        <v>0</v>
      </c>
      <c r="N40" s="280">
        <v>0</v>
      </c>
      <c r="O40" s="280">
        <v>0</v>
      </c>
      <c r="P40" s="280">
        <v>0</v>
      </c>
      <c r="Q40" s="280">
        <v>0</v>
      </c>
      <c r="R40" s="280">
        <v>0</v>
      </c>
      <c r="S40" s="280">
        <v>0</v>
      </c>
      <c r="T40" s="280">
        <v>0</v>
      </c>
      <c r="U40" s="280">
        <v>0</v>
      </c>
      <c r="V40" s="280">
        <v>0</v>
      </c>
      <c r="W40" s="280">
        <v>0</v>
      </c>
      <c r="X40" s="280">
        <v>0</v>
      </c>
      <c r="Y40" s="280">
        <v>0</v>
      </c>
      <c r="Z40" s="280">
        <v>0</v>
      </c>
      <c r="AA40" s="280">
        <v>0</v>
      </c>
      <c r="AB40" s="280">
        <v>0</v>
      </c>
      <c r="AC40" s="280">
        <v>0</v>
      </c>
      <c r="AD40" s="280">
        <v>0</v>
      </c>
      <c r="AE40" s="280">
        <v>0</v>
      </c>
      <c r="AF40" s="280">
        <v>0</v>
      </c>
      <c r="AG40" s="280">
        <v>0</v>
      </c>
      <c r="AH40" s="280">
        <v>0</v>
      </c>
      <c r="AI40" s="280">
        <v>0</v>
      </c>
      <c r="AJ40" s="280">
        <v>0</v>
      </c>
      <c r="AK40" s="280">
        <v>0</v>
      </c>
      <c r="AL40" s="280">
        <v>0</v>
      </c>
      <c r="AM40" s="280">
        <v>0</v>
      </c>
      <c r="AN40" s="280">
        <v>0</v>
      </c>
      <c r="AO40" s="280">
        <v>0</v>
      </c>
      <c r="AP40" s="280">
        <v>0</v>
      </c>
      <c r="AQ40" s="280">
        <v>0</v>
      </c>
      <c r="AR40" s="280">
        <v>0</v>
      </c>
      <c r="AS40" s="280">
        <v>0</v>
      </c>
      <c r="AT40" s="280">
        <v>0</v>
      </c>
      <c r="AU40" s="280">
        <v>0</v>
      </c>
      <c r="AV40" s="280">
        <v>0</v>
      </c>
      <c r="AW40" s="280">
        <v>0</v>
      </c>
      <c r="AX40" s="280">
        <v>0</v>
      </c>
      <c r="AY40" s="280">
        <v>0</v>
      </c>
      <c r="AZ40" s="280">
        <v>0</v>
      </c>
      <c r="BA40" s="280">
        <v>0</v>
      </c>
      <c r="BB40" s="280">
        <v>0</v>
      </c>
      <c r="BC40" s="280">
        <v>0</v>
      </c>
      <c r="BD40" s="280">
        <v>0</v>
      </c>
      <c r="BE40" s="280">
        <v>0</v>
      </c>
      <c r="BF40" s="280">
        <v>0</v>
      </c>
      <c r="BG40" s="280">
        <v>0</v>
      </c>
      <c r="BH40" s="280">
        <v>0</v>
      </c>
      <c r="BI40" s="280">
        <v>0</v>
      </c>
      <c r="BJ40" s="280">
        <v>0</v>
      </c>
      <c r="BK40" s="280">
        <v>0</v>
      </c>
      <c r="BL40" s="280">
        <v>0</v>
      </c>
      <c r="BM40" s="280">
        <v>0</v>
      </c>
      <c r="BN40" s="280">
        <v>0</v>
      </c>
      <c r="BO40" s="280">
        <v>0</v>
      </c>
      <c r="BP40" s="280">
        <v>0</v>
      </c>
      <c r="BQ40" s="280">
        <v>0</v>
      </c>
      <c r="BR40" s="280">
        <v>0</v>
      </c>
      <c r="BS40" s="280">
        <v>0</v>
      </c>
      <c r="BT40" s="280">
        <v>0</v>
      </c>
      <c r="BU40" s="280">
        <v>0</v>
      </c>
      <c r="BV40" s="280">
        <v>0</v>
      </c>
      <c r="BW40" s="280">
        <v>0</v>
      </c>
      <c r="BX40" s="280">
        <v>0</v>
      </c>
      <c r="BY40" s="280">
        <v>0</v>
      </c>
      <c r="BZ40" s="280">
        <v>0</v>
      </c>
      <c r="CA40" s="280">
        <v>0</v>
      </c>
      <c r="CB40" s="280">
        <v>0</v>
      </c>
      <c r="CC40" s="280">
        <v>0</v>
      </c>
      <c r="CD40" s="280">
        <v>0</v>
      </c>
      <c r="CE40" s="280">
        <v>0</v>
      </c>
      <c r="CF40" s="280">
        <v>0</v>
      </c>
      <c r="CG40" s="280">
        <v>0</v>
      </c>
      <c r="CH40" s="280">
        <v>0</v>
      </c>
      <c r="CI40" s="280">
        <v>0</v>
      </c>
      <c r="CJ40" s="280">
        <v>0</v>
      </c>
      <c r="CK40" s="280">
        <v>0</v>
      </c>
      <c r="CL40" s="280">
        <v>0</v>
      </c>
      <c r="CM40" s="280">
        <v>0</v>
      </c>
      <c r="CN40" s="280">
        <v>0</v>
      </c>
      <c r="CO40" s="280">
        <v>0</v>
      </c>
      <c r="CP40" s="280">
        <v>0</v>
      </c>
      <c r="CQ40" s="280">
        <v>0</v>
      </c>
      <c r="CR40" s="280">
        <v>0</v>
      </c>
      <c r="CS40" s="280">
        <v>0</v>
      </c>
      <c r="CT40" s="280">
        <v>0</v>
      </c>
      <c r="CU40" s="280">
        <v>0</v>
      </c>
      <c r="CV40" s="280">
        <v>0</v>
      </c>
      <c r="CW40" s="280">
        <v>0</v>
      </c>
      <c r="CX40" s="280">
        <v>0</v>
      </c>
      <c r="CY40" s="280">
        <v>0</v>
      </c>
      <c r="CZ40" s="280">
        <v>0</v>
      </c>
      <c r="DA40" s="280">
        <v>0</v>
      </c>
      <c r="DB40" s="280">
        <v>0</v>
      </c>
      <c r="DC40" s="280">
        <v>0</v>
      </c>
      <c r="DE40" s="71">
        <f t="shared" si="25"/>
        <v>0</v>
      </c>
      <c r="DF40" s="71">
        <f t="shared" si="17"/>
        <v>0</v>
      </c>
      <c r="DG40" s="261">
        <f t="shared" si="24"/>
        <v>21</v>
      </c>
      <c r="DH40" s="278">
        <v>0</v>
      </c>
    </row>
    <row r="41" spans="1:112" ht="14.4">
      <c r="A41" s="210">
        <v>29</v>
      </c>
      <c r="B41" s="262" t="str">
        <f>$B$33&amp;"8."</f>
        <v>D.3.8.</v>
      </c>
      <c r="C41" s="274" t="s">
        <v>42</v>
      </c>
      <c r="D41" s="267"/>
      <c r="E41" s="332">
        <v>0.21</v>
      </c>
      <c r="F41" s="292">
        <f>H41+NPV(FD,I41:INDEX(I41:DC41,PAL))</f>
        <v>0</v>
      </c>
      <c r="G41" s="279">
        <f>SUMIF($H$5:$DC$5,"&lt;="&amp;PAL,$H41:$DC41)</f>
        <v>0</v>
      </c>
      <c r="H41" s="280">
        <v>0</v>
      </c>
      <c r="I41" s="280">
        <v>0</v>
      </c>
      <c r="J41" s="280">
        <v>0</v>
      </c>
      <c r="K41" s="280">
        <v>0</v>
      </c>
      <c r="L41" s="280">
        <v>0</v>
      </c>
      <c r="M41" s="280">
        <v>0</v>
      </c>
      <c r="N41" s="280">
        <v>0</v>
      </c>
      <c r="O41" s="280">
        <v>0</v>
      </c>
      <c r="P41" s="280">
        <v>0</v>
      </c>
      <c r="Q41" s="280">
        <v>0</v>
      </c>
      <c r="R41" s="280">
        <v>0</v>
      </c>
      <c r="S41" s="280">
        <v>0</v>
      </c>
      <c r="T41" s="280">
        <v>0</v>
      </c>
      <c r="U41" s="280">
        <v>0</v>
      </c>
      <c r="V41" s="280">
        <v>0</v>
      </c>
      <c r="W41" s="280">
        <v>0</v>
      </c>
      <c r="X41" s="280">
        <v>0</v>
      </c>
      <c r="Y41" s="280">
        <v>0</v>
      </c>
      <c r="Z41" s="280">
        <v>0</v>
      </c>
      <c r="AA41" s="280">
        <v>0</v>
      </c>
      <c r="AB41" s="280">
        <v>0</v>
      </c>
      <c r="AC41" s="280">
        <v>0</v>
      </c>
      <c r="AD41" s="280">
        <v>0</v>
      </c>
      <c r="AE41" s="280">
        <v>0</v>
      </c>
      <c r="AF41" s="280">
        <v>0</v>
      </c>
      <c r="AG41" s="280">
        <v>0</v>
      </c>
      <c r="AH41" s="280">
        <v>0</v>
      </c>
      <c r="AI41" s="280">
        <v>0</v>
      </c>
      <c r="AJ41" s="280">
        <v>0</v>
      </c>
      <c r="AK41" s="280">
        <v>0</v>
      </c>
      <c r="AL41" s="280">
        <v>0</v>
      </c>
      <c r="AM41" s="280">
        <v>0</v>
      </c>
      <c r="AN41" s="280">
        <v>0</v>
      </c>
      <c r="AO41" s="280">
        <v>0</v>
      </c>
      <c r="AP41" s="280">
        <v>0</v>
      </c>
      <c r="AQ41" s="280">
        <v>0</v>
      </c>
      <c r="AR41" s="280">
        <v>0</v>
      </c>
      <c r="AS41" s="280">
        <v>0</v>
      </c>
      <c r="AT41" s="280">
        <v>0</v>
      </c>
      <c r="AU41" s="280">
        <v>0</v>
      </c>
      <c r="AV41" s="280">
        <v>0</v>
      </c>
      <c r="AW41" s="280">
        <v>0</v>
      </c>
      <c r="AX41" s="280">
        <v>0</v>
      </c>
      <c r="AY41" s="280">
        <v>0</v>
      </c>
      <c r="AZ41" s="280">
        <v>0</v>
      </c>
      <c r="BA41" s="280">
        <v>0</v>
      </c>
      <c r="BB41" s="280">
        <v>0</v>
      </c>
      <c r="BC41" s="280">
        <v>0</v>
      </c>
      <c r="BD41" s="280">
        <v>0</v>
      </c>
      <c r="BE41" s="280">
        <v>0</v>
      </c>
      <c r="BF41" s="280">
        <v>0</v>
      </c>
      <c r="BG41" s="280">
        <v>0</v>
      </c>
      <c r="BH41" s="280">
        <v>0</v>
      </c>
      <c r="BI41" s="280">
        <v>0</v>
      </c>
      <c r="BJ41" s="280">
        <v>0</v>
      </c>
      <c r="BK41" s="280">
        <v>0</v>
      </c>
      <c r="BL41" s="280">
        <v>0</v>
      </c>
      <c r="BM41" s="280">
        <v>0</v>
      </c>
      <c r="BN41" s="280">
        <v>0</v>
      </c>
      <c r="BO41" s="280">
        <v>0</v>
      </c>
      <c r="BP41" s="280">
        <v>0</v>
      </c>
      <c r="BQ41" s="280">
        <v>0</v>
      </c>
      <c r="BR41" s="280">
        <v>0</v>
      </c>
      <c r="BS41" s="280">
        <v>0</v>
      </c>
      <c r="BT41" s="280">
        <v>0</v>
      </c>
      <c r="BU41" s="280">
        <v>0</v>
      </c>
      <c r="BV41" s="280">
        <v>0</v>
      </c>
      <c r="BW41" s="280">
        <v>0</v>
      </c>
      <c r="BX41" s="280">
        <v>0</v>
      </c>
      <c r="BY41" s="280">
        <v>0</v>
      </c>
      <c r="BZ41" s="280">
        <v>0</v>
      </c>
      <c r="CA41" s="280">
        <v>0</v>
      </c>
      <c r="CB41" s="280">
        <v>0</v>
      </c>
      <c r="CC41" s="280">
        <v>0</v>
      </c>
      <c r="CD41" s="280">
        <v>0</v>
      </c>
      <c r="CE41" s="280">
        <v>0</v>
      </c>
      <c r="CF41" s="280">
        <v>0</v>
      </c>
      <c r="CG41" s="280">
        <v>0</v>
      </c>
      <c r="CH41" s="280">
        <v>0</v>
      </c>
      <c r="CI41" s="280">
        <v>0</v>
      </c>
      <c r="CJ41" s="280">
        <v>0</v>
      </c>
      <c r="CK41" s="280">
        <v>0</v>
      </c>
      <c r="CL41" s="280">
        <v>0</v>
      </c>
      <c r="CM41" s="280">
        <v>0</v>
      </c>
      <c r="CN41" s="280">
        <v>0</v>
      </c>
      <c r="CO41" s="280">
        <v>0</v>
      </c>
      <c r="CP41" s="280">
        <v>0</v>
      </c>
      <c r="CQ41" s="280">
        <v>0</v>
      </c>
      <c r="CR41" s="280">
        <v>0</v>
      </c>
      <c r="CS41" s="280">
        <v>0</v>
      </c>
      <c r="CT41" s="280">
        <v>0</v>
      </c>
      <c r="CU41" s="280">
        <v>0</v>
      </c>
      <c r="CV41" s="280">
        <v>0</v>
      </c>
      <c r="CW41" s="280">
        <v>0</v>
      </c>
      <c r="CX41" s="280">
        <v>0</v>
      </c>
      <c r="CY41" s="280">
        <v>0</v>
      </c>
      <c r="CZ41" s="280">
        <v>0</v>
      </c>
      <c r="DA41" s="280">
        <v>0</v>
      </c>
      <c r="DB41" s="280">
        <v>0</v>
      </c>
      <c r="DC41" s="280">
        <v>0</v>
      </c>
      <c r="DE41" s="71">
        <f t="shared" si="25"/>
        <v>0</v>
      </c>
      <c r="DF41" s="71">
        <f t="shared" si="17"/>
        <v>0</v>
      </c>
      <c r="DG41" s="261">
        <f t="shared" si="24"/>
        <v>21</v>
      </c>
      <c r="DH41" s="278">
        <v>0</v>
      </c>
    </row>
    <row r="42" spans="1:112" ht="14.4">
      <c r="A42" s="210">
        <v>30</v>
      </c>
      <c r="B42" s="262" t="str">
        <f>$B$33&amp;"9."</f>
        <v>D.3.9.</v>
      </c>
      <c r="C42" s="267" t="s">
        <v>155</v>
      </c>
      <c r="D42" s="267"/>
      <c r="E42" s="332">
        <v>0.21</v>
      </c>
      <c r="F42" s="292">
        <f>H42+NPV(FD,I42:INDEX(I42:DC42,PAL))</f>
        <v>0</v>
      </c>
      <c r="G42" s="279">
        <f>SUMIF($H$5:$DC$5,"&lt;="&amp;PAL,$H42:$DC42)</f>
        <v>0</v>
      </c>
      <c r="H42" s="276">
        <v>0</v>
      </c>
      <c r="I42" s="276">
        <v>0</v>
      </c>
      <c r="J42" s="276">
        <v>0</v>
      </c>
      <c r="K42" s="276">
        <v>0</v>
      </c>
      <c r="L42" s="276">
        <v>0</v>
      </c>
      <c r="M42" s="276">
        <v>0</v>
      </c>
      <c r="N42" s="276">
        <v>0</v>
      </c>
      <c r="O42" s="276">
        <v>0</v>
      </c>
      <c r="P42" s="276">
        <v>0</v>
      </c>
      <c r="Q42" s="276">
        <v>0</v>
      </c>
      <c r="R42" s="276">
        <v>0</v>
      </c>
      <c r="S42" s="277">
        <v>0</v>
      </c>
      <c r="T42" s="277">
        <v>0</v>
      </c>
      <c r="U42" s="277">
        <v>0</v>
      </c>
      <c r="V42" s="277">
        <v>0</v>
      </c>
      <c r="W42" s="277">
        <v>0</v>
      </c>
      <c r="X42" s="277">
        <v>0</v>
      </c>
      <c r="Y42" s="277">
        <v>0</v>
      </c>
      <c r="Z42" s="277">
        <v>0</v>
      </c>
      <c r="AA42" s="277">
        <v>0</v>
      </c>
      <c r="AB42" s="277">
        <v>0</v>
      </c>
      <c r="AC42" s="277">
        <v>0</v>
      </c>
      <c r="AD42" s="277">
        <v>0</v>
      </c>
      <c r="AE42" s="277">
        <v>0</v>
      </c>
      <c r="AF42" s="277">
        <v>0</v>
      </c>
      <c r="AG42" s="277">
        <v>0</v>
      </c>
      <c r="AH42" s="277">
        <v>0</v>
      </c>
      <c r="AI42" s="277">
        <v>0</v>
      </c>
      <c r="AJ42" s="277">
        <v>0</v>
      </c>
      <c r="AK42" s="277">
        <v>0</v>
      </c>
      <c r="AL42" s="277">
        <v>0</v>
      </c>
      <c r="AM42" s="277">
        <v>0</v>
      </c>
      <c r="AN42" s="277">
        <v>0</v>
      </c>
      <c r="AO42" s="277">
        <v>0</v>
      </c>
      <c r="AP42" s="277">
        <v>0</v>
      </c>
      <c r="AQ42" s="277">
        <v>0</v>
      </c>
      <c r="AR42" s="277">
        <v>0</v>
      </c>
      <c r="AS42" s="277">
        <v>0</v>
      </c>
      <c r="AT42" s="277">
        <v>0</v>
      </c>
      <c r="AU42" s="277">
        <v>0</v>
      </c>
      <c r="AV42" s="277">
        <v>0</v>
      </c>
      <c r="AW42" s="277">
        <v>0</v>
      </c>
      <c r="AX42" s="277">
        <v>0</v>
      </c>
      <c r="AY42" s="277">
        <v>0</v>
      </c>
      <c r="AZ42" s="277">
        <v>0</v>
      </c>
      <c r="BA42" s="277">
        <v>0</v>
      </c>
      <c r="BB42" s="277">
        <v>0</v>
      </c>
      <c r="BC42" s="277">
        <v>0</v>
      </c>
      <c r="BD42" s="277">
        <v>0</v>
      </c>
      <c r="BE42" s="277">
        <v>0</v>
      </c>
      <c r="BF42" s="277">
        <v>0</v>
      </c>
      <c r="BG42" s="277">
        <v>0</v>
      </c>
      <c r="BH42" s="277">
        <v>0</v>
      </c>
      <c r="BI42" s="277">
        <v>0</v>
      </c>
      <c r="BJ42" s="277">
        <v>0</v>
      </c>
      <c r="BK42" s="277">
        <v>0</v>
      </c>
      <c r="BL42" s="277">
        <v>0</v>
      </c>
      <c r="BM42" s="277">
        <v>0</v>
      </c>
      <c r="BN42" s="277">
        <v>0</v>
      </c>
      <c r="BO42" s="277">
        <v>0</v>
      </c>
      <c r="BP42" s="277">
        <v>0</v>
      </c>
      <c r="BQ42" s="277">
        <v>0</v>
      </c>
      <c r="BR42" s="277">
        <v>0</v>
      </c>
      <c r="BS42" s="277">
        <v>0</v>
      </c>
      <c r="BT42" s="277">
        <v>0</v>
      </c>
      <c r="BU42" s="277">
        <v>0</v>
      </c>
      <c r="BV42" s="277">
        <v>0</v>
      </c>
      <c r="BW42" s="277">
        <v>0</v>
      </c>
      <c r="BX42" s="277">
        <v>0</v>
      </c>
      <c r="BY42" s="277">
        <v>0</v>
      </c>
      <c r="BZ42" s="277">
        <v>0</v>
      </c>
      <c r="CA42" s="277">
        <v>0</v>
      </c>
      <c r="CB42" s="277">
        <v>0</v>
      </c>
      <c r="CC42" s="277">
        <v>0</v>
      </c>
      <c r="CD42" s="277">
        <v>0</v>
      </c>
      <c r="CE42" s="277">
        <v>0</v>
      </c>
      <c r="CF42" s="277">
        <v>0</v>
      </c>
      <c r="CG42" s="277">
        <v>0</v>
      </c>
      <c r="CH42" s="277">
        <v>0</v>
      </c>
      <c r="CI42" s="277">
        <v>0</v>
      </c>
      <c r="CJ42" s="277">
        <v>0</v>
      </c>
      <c r="CK42" s="277">
        <v>0</v>
      </c>
      <c r="CL42" s="277">
        <v>0</v>
      </c>
      <c r="CM42" s="277">
        <v>0</v>
      </c>
      <c r="CN42" s="277">
        <v>0</v>
      </c>
      <c r="CO42" s="277">
        <v>0</v>
      </c>
      <c r="CP42" s="277">
        <v>0</v>
      </c>
      <c r="CQ42" s="277">
        <v>0</v>
      </c>
      <c r="CR42" s="277">
        <v>0</v>
      </c>
      <c r="CS42" s="277">
        <v>0</v>
      </c>
      <c r="CT42" s="277">
        <v>0</v>
      </c>
      <c r="CU42" s="277">
        <v>0</v>
      </c>
      <c r="CV42" s="277">
        <v>0</v>
      </c>
      <c r="CW42" s="277">
        <v>0</v>
      </c>
      <c r="CX42" s="277">
        <v>0</v>
      </c>
      <c r="CY42" s="277">
        <v>0</v>
      </c>
      <c r="CZ42" s="277">
        <v>0</v>
      </c>
      <c r="DA42" s="277">
        <v>0</v>
      </c>
      <c r="DB42" s="277">
        <v>0</v>
      </c>
      <c r="DC42" s="277">
        <v>0</v>
      </c>
      <c r="DE42" s="71">
        <f t="shared" si="25"/>
        <v>0</v>
      </c>
      <c r="DF42" s="71">
        <f t="shared" si="17"/>
        <v>0</v>
      </c>
      <c r="DG42" s="261">
        <f t="shared" si="24"/>
        <v>21</v>
      </c>
      <c r="DH42" s="278">
        <v>0</v>
      </c>
    </row>
    <row r="43" spans="1:112" ht="14.4">
      <c r="A43" s="210">
        <v>31</v>
      </c>
      <c r="B43" s="262" t="str">
        <f>$B$33&amp;"L."</f>
        <v>D.3.L.</v>
      </c>
      <c r="C43" s="267" t="s">
        <v>16</v>
      </c>
      <c r="D43" s="267"/>
      <c r="E43" s="332">
        <v>0.21</v>
      </c>
      <c r="F43" s="292">
        <f>H43+NPV(FD,I43:INDEX(I43:DC43,PAL))</f>
        <v>0</v>
      </c>
      <c r="G43" s="279">
        <f>SUMIF($H$5:$DC$5,"&lt;="&amp;PAL,$H43:$DC43)</f>
        <v>0</v>
      </c>
      <c r="H43" s="276">
        <v>0</v>
      </c>
      <c r="I43" s="276">
        <v>0</v>
      </c>
      <c r="J43" s="276">
        <v>0</v>
      </c>
      <c r="K43" s="276">
        <v>0</v>
      </c>
      <c r="L43" s="276">
        <v>0</v>
      </c>
      <c r="M43" s="276">
        <v>0</v>
      </c>
      <c r="N43" s="276">
        <v>0</v>
      </c>
      <c r="O43" s="276">
        <v>0</v>
      </c>
      <c r="P43" s="276">
        <v>0</v>
      </c>
      <c r="Q43" s="276">
        <v>0</v>
      </c>
      <c r="R43" s="276">
        <v>0</v>
      </c>
      <c r="S43" s="276">
        <v>0</v>
      </c>
      <c r="T43" s="276">
        <v>0</v>
      </c>
      <c r="U43" s="276">
        <v>0</v>
      </c>
      <c r="V43" s="276">
        <v>0</v>
      </c>
      <c r="W43" s="276">
        <v>0</v>
      </c>
      <c r="X43" s="276">
        <v>0</v>
      </c>
      <c r="Y43" s="276">
        <v>0</v>
      </c>
      <c r="Z43" s="276">
        <v>0</v>
      </c>
      <c r="AA43" s="276">
        <v>0</v>
      </c>
      <c r="AB43" s="277">
        <v>0</v>
      </c>
      <c r="AC43" s="276">
        <v>0</v>
      </c>
      <c r="AD43" s="276">
        <v>0</v>
      </c>
      <c r="AE43" s="276">
        <v>0</v>
      </c>
      <c r="AF43" s="276">
        <v>0</v>
      </c>
      <c r="AG43" s="276">
        <v>0</v>
      </c>
      <c r="AH43" s="276">
        <v>0</v>
      </c>
      <c r="AI43" s="276">
        <v>0</v>
      </c>
      <c r="AJ43" s="276">
        <v>0</v>
      </c>
      <c r="AK43" s="276">
        <v>0</v>
      </c>
      <c r="AL43" s="276">
        <v>0</v>
      </c>
      <c r="AM43" s="276">
        <v>0</v>
      </c>
      <c r="AN43" s="276">
        <v>0</v>
      </c>
      <c r="AO43" s="276">
        <v>0</v>
      </c>
      <c r="AP43" s="276">
        <v>0</v>
      </c>
      <c r="AQ43" s="276">
        <v>0</v>
      </c>
      <c r="AR43" s="276">
        <v>0</v>
      </c>
      <c r="AS43" s="276">
        <v>0</v>
      </c>
      <c r="AT43" s="276">
        <v>0</v>
      </c>
      <c r="AU43" s="276">
        <v>0</v>
      </c>
      <c r="AV43" s="276">
        <v>0</v>
      </c>
      <c r="AW43" s="276">
        <v>0</v>
      </c>
      <c r="AX43" s="276">
        <v>0</v>
      </c>
      <c r="AY43" s="276">
        <v>0</v>
      </c>
      <c r="AZ43" s="276">
        <v>0</v>
      </c>
      <c r="BA43" s="276">
        <v>0</v>
      </c>
      <c r="BB43" s="276">
        <v>0</v>
      </c>
      <c r="BC43" s="276">
        <v>0</v>
      </c>
      <c r="BD43" s="276">
        <v>0</v>
      </c>
      <c r="BE43" s="276">
        <v>0</v>
      </c>
      <c r="BF43" s="276">
        <v>0</v>
      </c>
      <c r="BG43" s="276">
        <v>0</v>
      </c>
      <c r="BH43" s="276">
        <v>0</v>
      </c>
      <c r="BI43" s="276">
        <v>0</v>
      </c>
      <c r="BJ43" s="276">
        <v>0</v>
      </c>
      <c r="BK43" s="276">
        <v>0</v>
      </c>
      <c r="BL43" s="276">
        <v>0</v>
      </c>
      <c r="BM43" s="276">
        <v>0</v>
      </c>
      <c r="BN43" s="276">
        <v>0</v>
      </c>
      <c r="BO43" s="276">
        <v>0</v>
      </c>
      <c r="BP43" s="276">
        <v>0</v>
      </c>
      <c r="BQ43" s="276">
        <v>0</v>
      </c>
      <c r="BR43" s="276">
        <v>0</v>
      </c>
      <c r="BS43" s="276">
        <v>0</v>
      </c>
      <c r="BT43" s="276">
        <v>0</v>
      </c>
      <c r="BU43" s="276">
        <v>0</v>
      </c>
      <c r="BV43" s="276">
        <v>0</v>
      </c>
      <c r="BW43" s="276">
        <v>0</v>
      </c>
      <c r="BX43" s="276">
        <v>0</v>
      </c>
      <c r="BY43" s="276">
        <v>0</v>
      </c>
      <c r="BZ43" s="276">
        <v>0</v>
      </c>
      <c r="CA43" s="276">
        <v>0</v>
      </c>
      <c r="CB43" s="276">
        <v>0</v>
      </c>
      <c r="CC43" s="276">
        <v>0</v>
      </c>
      <c r="CD43" s="276">
        <v>0</v>
      </c>
      <c r="CE43" s="276">
        <v>0</v>
      </c>
      <c r="CF43" s="276">
        <v>0</v>
      </c>
      <c r="CG43" s="276">
        <v>0</v>
      </c>
      <c r="CH43" s="276">
        <v>0</v>
      </c>
      <c r="CI43" s="276">
        <v>0</v>
      </c>
      <c r="CJ43" s="276">
        <v>0</v>
      </c>
      <c r="CK43" s="276">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7">
        <v>0</v>
      </c>
      <c r="DE43" s="71">
        <f t="shared" si="25"/>
        <v>0</v>
      </c>
      <c r="DF43" s="71">
        <f t="shared" si="17"/>
        <v>0</v>
      </c>
      <c r="DG43" s="261">
        <f t="shared" si="24"/>
        <v>21</v>
      </c>
      <c r="DH43" s="261">
        <f>DG43/(100+DG43)</f>
        <v>0.17355371900826447</v>
      </c>
    </row>
    <row r="44" spans="1:112" s="261" customFormat="1" ht="14.4">
      <c r="A44" s="210">
        <v>32</v>
      </c>
      <c r="B44" s="55" t="s">
        <v>24</v>
      </c>
      <c r="C44" s="253" t="s">
        <v>434</v>
      </c>
      <c r="D44" s="8"/>
      <c r="E44" s="331"/>
      <c r="F44" s="17">
        <f>F45+F56+F67</f>
        <v>0</v>
      </c>
      <c r="G44" s="279">
        <f>SUMIF($H$5:$DC$5,"&lt;="&amp;PAL,$H44:$DC44)</f>
        <v>0</v>
      </c>
      <c r="H44" s="17">
        <f>H45+H56+H67</f>
        <v>0</v>
      </c>
      <c r="I44" s="17">
        <f t="shared" ref="I44:BT44" si="26">I45+I56+I67</f>
        <v>0</v>
      </c>
      <c r="J44" s="17">
        <f t="shared" si="26"/>
        <v>0</v>
      </c>
      <c r="K44" s="17">
        <f t="shared" si="26"/>
        <v>0</v>
      </c>
      <c r="L44" s="17">
        <f t="shared" si="26"/>
        <v>0</v>
      </c>
      <c r="M44" s="17">
        <f t="shared" si="26"/>
        <v>0</v>
      </c>
      <c r="N44" s="17">
        <f t="shared" si="26"/>
        <v>0</v>
      </c>
      <c r="O44" s="17">
        <f t="shared" si="26"/>
        <v>0</v>
      </c>
      <c r="P44" s="17">
        <f t="shared" si="26"/>
        <v>0</v>
      </c>
      <c r="Q44" s="17">
        <f t="shared" si="26"/>
        <v>0</v>
      </c>
      <c r="R44" s="17">
        <f t="shared" si="26"/>
        <v>0</v>
      </c>
      <c r="S44" s="17">
        <f t="shared" si="26"/>
        <v>0</v>
      </c>
      <c r="T44" s="17">
        <f t="shared" si="26"/>
        <v>0</v>
      </c>
      <c r="U44" s="17">
        <f t="shared" si="26"/>
        <v>0</v>
      </c>
      <c r="V44" s="17">
        <f t="shared" si="26"/>
        <v>0</v>
      </c>
      <c r="W44" s="17">
        <f t="shared" si="26"/>
        <v>0</v>
      </c>
      <c r="X44" s="17">
        <f t="shared" si="26"/>
        <v>0</v>
      </c>
      <c r="Y44" s="17">
        <f t="shared" si="26"/>
        <v>0</v>
      </c>
      <c r="Z44" s="17">
        <f t="shared" si="26"/>
        <v>0</v>
      </c>
      <c r="AA44" s="17">
        <f t="shared" si="26"/>
        <v>0</v>
      </c>
      <c r="AB44" s="17">
        <f t="shared" si="26"/>
        <v>0</v>
      </c>
      <c r="AC44" s="17">
        <f t="shared" si="26"/>
        <v>0</v>
      </c>
      <c r="AD44" s="17">
        <f t="shared" si="26"/>
        <v>0</v>
      </c>
      <c r="AE44" s="17">
        <f t="shared" si="26"/>
        <v>0</v>
      </c>
      <c r="AF44" s="17">
        <f t="shared" si="26"/>
        <v>0</v>
      </c>
      <c r="AG44" s="17">
        <f t="shared" si="26"/>
        <v>0</v>
      </c>
      <c r="AH44" s="17">
        <f t="shared" si="26"/>
        <v>0</v>
      </c>
      <c r="AI44" s="17">
        <f t="shared" si="26"/>
        <v>0</v>
      </c>
      <c r="AJ44" s="17">
        <f t="shared" si="26"/>
        <v>0</v>
      </c>
      <c r="AK44" s="17">
        <f t="shared" si="26"/>
        <v>0</v>
      </c>
      <c r="AL44" s="17">
        <f t="shared" si="26"/>
        <v>0</v>
      </c>
      <c r="AM44" s="17">
        <f t="shared" si="26"/>
        <v>0</v>
      </c>
      <c r="AN44" s="17">
        <f t="shared" si="26"/>
        <v>0</v>
      </c>
      <c r="AO44" s="17">
        <f t="shared" si="26"/>
        <v>0</v>
      </c>
      <c r="AP44" s="17">
        <f t="shared" si="26"/>
        <v>0</v>
      </c>
      <c r="AQ44" s="17">
        <f t="shared" si="26"/>
        <v>0</v>
      </c>
      <c r="AR44" s="17">
        <f t="shared" si="26"/>
        <v>0</v>
      </c>
      <c r="AS44" s="17">
        <f t="shared" si="26"/>
        <v>0</v>
      </c>
      <c r="AT44" s="17">
        <f t="shared" si="26"/>
        <v>0</v>
      </c>
      <c r="AU44" s="17">
        <f t="shared" si="26"/>
        <v>0</v>
      </c>
      <c r="AV44" s="17">
        <f t="shared" si="26"/>
        <v>0</v>
      </c>
      <c r="AW44" s="17">
        <f t="shared" si="26"/>
        <v>0</v>
      </c>
      <c r="AX44" s="17">
        <f t="shared" si="26"/>
        <v>0</v>
      </c>
      <c r="AY44" s="17">
        <f t="shared" si="26"/>
        <v>0</v>
      </c>
      <c r="AZ44" s="17">
        <f t="shared" si="26"/>
        <v>0</v>
      </c>
      <c r="BA44" s="17">
        <f t="shared" si="26"/>
        <v>0</v>
      </c>
      <c r="BB44" s="17">
        <f t="shared" si="26"/>
        <v>0</v>
      </c>
      <c r="BC44" s="17">
        <f t="shared" si="26"/>
        <v>0</v>
      </c>
      <c r="BD44" s="17">
        <f t="shared" si="26"/>
        <v>0</v>
      </c>
      <c r="BE44" s="17">
        <f t="shared" si="26"/>
        <v>0</v>
      </c>
      <c r="BF44" s="17">
        <f t="shared" si="26"/>
        <v>0</v>
      </c>
      <c r="BG44" s="17">
        <f t="shared" si="26"/>
        <v>0</v>
      </c>
      <c r="BH44" s="17">
        <f t="shared" si="26"/>
        <v>0</v>
      </c>
      <c r="BI44" s="17">
        <f t="shared" si="26"/>
        <v>0</v>
      </c>
      <c r="BJ44" s="17">
        <f t="shared" si="26"/>
        <v>0</v>
      </c>
      <c r="BK44" s="17">
        <f t="shared" si="26"/>
        <v>0</v>
      </c>
      <c r="BL44" s="17">
        <f t="shared" si="26"/>
        <v>0</v>
      </c>
      <c r="BM44" s="17">
        <f t="shared" si="26"/>
        <v>0</v>
      </c>
      <c r="BN44" s="17">
        <f t="shared" si="26"/>
        <v>0</v>
      </c>
      <c r="BO44" s="17">
        <f t="shared" si="26"/>
        <v>0</v>
      </c>
      <c r="BP44" s="17">
        <f t="shared" si="26"/>
        <v>0</v>
      </c>
      <c r="BQ44" s="17">
        <f t="shared" si="26"/>
        <v>0</v>
      </c>
      <c r="BR44" s="17">
        <f t="shared" si="26"/>
        <v>0</v>
      </c>
      <c r="BS44" s="17">
        <f t="shared" si="26"/>
        <v>0</v>
      </c>
      <c r="BT44" s="17">
        <f t="shared" si="26"/>
        <v>0</v>
      </c>
      <c r="BU44" s="17">
        <f t="shared" ref="BU44:DC44" si="27">BU45+BU56+BU67</f>
        <v>0</v>
      </c>
      <c r="BV44" s="17">
        <f t="shared" si="27"/>
        <v>0</v>
      </c>
      <c r="BW44" s="17">
        <f t="shared" si="27"/>
        <v>0</v>
      </c>
      <c r="BX44" s="17">
        <f t="shared" si="27"/>
        <v>0</v>
      </c>
      <c r="BY44" s="17">
        <f t="shared" si="27"/>
        <v>0</v>
      </c>
      <c r="BZ44" s="17">
        <f t="shared" si="27"/>
        <v>0</v>
      </c>
      <c r="CA44" s="17">
        <f t="shared" si="27"/>
        <v>0</v>
      </c>
      <c r="CB44" s="17">
        <f t="shared" si="27"/>
        <v>0</v>
      </c>
      <c r="CC44" s="17">
        <f t="shared" si="27"/>
        <v>0</v>
      </c>
      <c r="CD44" s="17">
        <f t="shared" si="27"/>
        <v>0</v>
      </c>
      <c r="CE44" s="17">
        <f t="shared" si="27"/>
        <v>0</v>
      </c>
      <c r="CF44" s="17">
        <f t="shared" si="27"/>
        <v>0</v>
      </c>
      <c r="CG44" s="17">
        <f t="shared" si="27"/>
        <v>0</v>
      </c>
      <c r="CH44" s="17">
        <f t="shared" si="27"/>
        <v>0</v>
      </c>
      <c r="CI44" s="17">
        <f t="shared" si="27"/>
        <v>0</v>
      </c>
      <c r="CJ44" s="17">
        <f t="shared" si="27"/>
        <v>0</v>
      </c>
      <c r="CK44" s="17">
        <f t="shared" si="27"/>
        <v>0</v>
      </c>
      <c r="CL44" s="17">
        <f t="shared" si="27"/>
        <v>0</v>
      </c>
      <c r="CM44" s="17">
        <f t="shared" si="27"/>
        <v>0</v>
      </c>
      <c r="CN44" s="17">
        <f t="shared" si="27"/>
        <v>0</v>
      </c>
      <c r="CO44" s="17">
        <f t="shared" si="27"/>
        <v>0</v>
      </c>
      <c r="CP44" s="17">
        <f t="shared" si="27"/>
        <v>0</v>
      </c>
      <c r="CQ44" s="17">
        <f t="shared" si="27"/>
        <v>0</v>
      </c>
      <c r="CR44" s="17">
        <f t="shared" si="27"/>
        <v>0</v>
      </c>
      <c r="CS44" s="17">
        <f t="shared" si="27"/>
        <v>0</v>
      </c>
      <c r="CT44" s="17">
        <f t="shared" si="27"/>
        <v>0</v>
      </c>
      <c r="CU44" s="17">
        <f t="shared" si="27"/>
        <v>0</v>
      </c>
      <c r="CV44" s="17">
        <f t="shared" si="27"/>
        <v>0</v>
      </c>
      <c r="CW44" s="17">
        <f t="shared" si="27"/>
        <v>0</v>
      </c>
      <c r="CX44" s="17">
        <f t="shared" si="27"/>
        <v>0</v>
      </c>
      <c r="CY44" s="17">
        <f t="shared" si="27"/>
        <v>0</v>
      </c>
      <c r="CZ44" s="17">
        <f t="shared" si="27"/>
        <v>0</v>
      </c>
      <c r="DA44" s="17">
        <f t="shared" si="27"/>
        <v>0</v>
      </c>
      <c r="DB44" s="17">
        <f t="shared" si="27"/>
        <v>0</v>
      </c>
      <c r="DC44" s="17">
        <f t="shared" si="27"/>
        <v>0</v>
      </c>
      <c r="DE44" s="71"/>
      <c r="DF44" s="71">
        <f t="shared" si="17"/>
        <v>0</v>
      </c>
    </row>
    <row r="45" spans="1:112" s="261" customFormat="1" ht="14.4">
      <c r="A45" s="210">
        <v>33</v>
      </c>
      <c r="B45" s="55" t="s">
        <v>35</v>
      </c>
      <c r="C45" s="268" t="s">
        <v>2</v>
      </c>
      <c r="D45" s="8"/>
      <c r="E45" s="331"/>
      <c r="F45" s="17">
        <f>SUM(F46:F53)+F54</f>
        <v>0</v>
      </c>
      <c r="G45" s="279">
        <f>SUMIF($H$5:$DC$5,"&lt;="&amp;PAL,$H45:$DC45)</f>
        <v>0</v>
      </c>
      <c r="H45" s="17">
        <f>SUM(H46:H53)+H54</f>
        <v>0</v>
      </c>
      <c r="I45" s="17">
        <f t="shared" ref="I45:BT45" si="28">SUM(I46:I53)+I54</f>
        <v>0</v>
      </c>
      <c r="J45" s="17">
        <f t="shared" si="28"/>
        <v>0</v>
      </c>
      <c r="K45" s="17">
        <f t="shared" si="28"/>
        <v>0</v>
      </c>
      <c r="L45" s="17">
        <f t="shared" si="28"/>
        <v>0</v>
      </c>
      <c r="M45" s="17">
        <f t="shared" si="28"/>
        <v>0</v>
      </c>
      <c r="N45" s="17">
        <f t="shared" si="28"/>
        <v>0</v>
      </c>
      <c r="O45" s="17">
        <f t="shared" si="28"/>
        <v>0</v>
      </c>
      <c r="P45" s="17">
        <f t="shared" si="28"/>
        <v>0</v>
      </c>
      <c r="Q45" s="17">
        <f t="shared" si="28"/>
        <v>0</v>
      </c>
      <c r="R45" s="17">
        <f t="shared" si="28"/>
        <v>0</v>
      </c>
      <c r="S45" s="17">
        <f t="shared" si="28"/>
        <v>0</v>
      </c>
      <c r="T45" s="17">
        <f t="shared" si="28"/>
        <v>0</v>
      </c>
      <c r="U45" s="17">
        <f t="shared" si="28"/>
        <v>0</v>
      </c>
      <c r="V45" s="17">
        <f t="shared" si="28"/>
        <v>0</v>
      </c>
      <c r="W45" s="17">
        <f t="shared" si="28"/>
        <v>0</v>
      </c>
      <c r="X45" s="17">
        <f t="shared" si="28"/>
        <v>0</v>
      </c>
      <c r="Y45" s="17">
        <f t="shared" si="28"/>
        <v>0</v>
      </c>
      <c r="Z45" s="17">
        <f t="shared" si="28"/>
        <v>0</v>
      </c>
      <c r="AA45" s="17">
        <f t="shared" si="28"/>
        <v>0</v>
      </c>
      <c r="AB45" s="17">
        <f t="shared" si="28"/>
        <v>0</v>
      </c>
      <c r="AC45" s="17">
        <f t="shared" si="28"/>
        <v>0</v>
      </c>
      <c r="AD45" s="17">
        <f t="shared" si="28"/>
        <v>0</v>
      </c>
      <c r="AE45" s="17">
        <f t="shared" si="28"/>
        <v>0</v>
      </c>
      <c r="AF45" s="17">
        <f t="shared" si="28"/>
        <v>0</v>
      </c>
      <c r="AG45" s="17">
        <f t="shared" si="28"/>
        <v>0</v>
      </c>
      <c r="AH45" s="17">
        <f t="shared" si="28"/>
        <v>0</v>
      </c>
      <c r="AI45" s="17">
        <f t="shared" si="28"/>
        <v>0</v>
      </c>
      <c r="AJ45" s="17">
        <f t="shared" si="28"/>
        <v>0</v>
      </c>
      <c r="AK45" s="17">
        <f t="shared" si="28"/>
        <v>0</v>
      </c>
      <c r="AL45" s="17">
        <f t="shared" si="28"/>
        <v>0</v>
      </c>
      <c r="AM45" s="17">
        <f t="shared" si="28"/>
        <v>0</v>
      </c>
      <c r="AN45" s="17">
        <f t="shared" si="28"/>
        <v>0</v>
      </c>
      <c r="AO45" s="17">
        <f t="shared" si="28"/>
        <v>0</v>
      </c>
      <c r="AP45" s="17">
        <f t="shared" si="28"/>
        <v>0</v>
      </c>
      <c r="AQ45" s="17">
        <f t="shared" si="28"/>
        <v>0</v>
      </c>
      <c r="AR45" s="17">
        <f t="shared" si="28"/>
        <v>0</v>
      </c>
      <c r="AS45" s="17">
        <f t="shared" si="28"/>
        <v>0</v>
      </c>
      <c r="AT45" s="17">
        <f t="shared" si="28"/>
        <v>0</v>
      </c>
      <c r="AU45" s="17">
        <f t="shared" si="28"/>
        <v>0</v>
      </c>
      <c r="AV45" s="17">
        <f t="shared" si="28"/>
        <v>0</v>
      </c>
      <c r="AW45" s="17">
        <f t="shared" si="28"/>
        <v>0</v>
      </c>
      <c r="AX45" s="17">
        <f t="shared" si="28"/>
        <v>0</v>
      </c>
      <c r="AY45" s="17">
        <f t="shared" si="28"/>
        <v>0</v>
      </c>
      <c r="AZ45" s="17">
        <f t="shared" si="28"/>
        <v>0</v>
      </c>
      <c r="BA45" s="17">
        <f t="shared" si="28"/>
        <v>0</v>
      </c>
      <c r="BB45" s="17">
        <f t="shared" si="28"/>
        <v>0</v>
      </c>
      <c r="BC45" s="17">
        <f t="shared" si="28"/>
        <v>0</v>
      </c>
      <c r="BD45" s="17">
        <f t="shared" si="28"/>
        <v>0</v>
      </c>
      <c r="BE45" s="17">
        <f t="shared" si="28"/>
        <v>0</v>
      </c>
      <c r="BF45" s="17">
        <f t="shared" si="28"/>
        <v>0</v>
      </c>
      <c r="BG45" s="17">
        <f t="shared" si="28"/>
        <v>0</v>
      </c>
      <c r="BH45" s="17">
        <f t="shared" si="28"/>
        <v>0</v>
      </c>
      <c r="BI45" s="17">
        <f t="shared" si="28"/>
        <v>0</v>
      </c>
      <c r="BJ45" s="17">
        <f t="shared" si="28"/>
        <v>0</v>
      </c>
      <c r="BK45" s="17">
        <f t="shared" si="28"/>
        <v>0</v>
      </c>
      <c r="BL45" s="17">
        <f t="shared" si="28"/>
        <v>0</v>
      </c>
      <c r="BM45" s="17">
        <f t="shared" si="28"/>
        <v>0</v>
      </c>
      <c r="BN45" s="17">
        <f t="shared" si="28"/>
        <v>0</v>
      </c>
      <c r="BO45" s="17">
        <f t="shared" si="28"/>
        <v>0</v>
      </c>
      <c r="BP45" s="17">
        <f t="shared" si="28"/>
        <v>0</v>
      </c>
      <c r="BQ45" s="17">
        <f t="shared" si="28"/>
        <v>0</v>
      </c>
      <c r="BR45" s="17">
        <f t="shared" si="28"/>
        <v>0</v>
      </c>
      <c r="BS45" s="17">
        <f t="shared" si="28"/>
        <v>0</v>
      </c>
      <c r="BT45" s="17">
        <f t="shared" si="28"/>
        <v>0</v>
      </c>
      <c r="BU45" s="17">
        <f t="shared" ref="BU45:DC45" si="29">SUM(BU46:BU53)+BU54</f>
        <v>0</v>
      </c>
      <c r="BV45" s="17">
        <f t="shared" si="29"/>
        <v>0</v>
      </c>
      <c r="BW45" s="17">
        <f t="shared" si="29"/>
        <v>0</v>
      </c>
      <c r="BX45" s="17">
        <f t="shared" si="29"/>
        <v>0</v>
      </c>
      <c r="BY45" s="17">
        <f t="shared" si="29"/>
        <v>0</v>
      </c>
      <c r="BZ45" s="17">
        <f t="shared" si="29"/>
        <v>0</v>
      </c>
      <c r="CA45" s="17">
        <f t="shared" si="29"/>
        <v>0</v>
      </c>
      <c r="CB45" s="17">
        <f t="shared" si="29"/>
        <v>0</v>
      </c>
      <c r="CC45" s="17">
        <f t="shared" si="29"/>
        <v>0</v>
      </c>
      <c r="CD45" s="17">
        <f t="shared" si="29"/>
        <v>0</v>
      </c>
      <c r="CE45" s="17">
        <f t="shared" si="29"/>
        <v>0</v>
      </c>
      <c r="CF45" s="17">
        <f t="shared" si="29"/>
        <v>0</v>
      </c>
      <c r="CG45" s="17">
        <f t="shared" si="29"/>
        <v>0</v>
      </c>
      <c r="CH45" s="17">
        <f t="shared" si="29"/>
        <v>0</v>
      </c>
      <c r="CI45" s="17">
        <f t="shared" si="29"/>
        <v>0</v>
      </c>
      <c r="CJ45" s="17">
        <f t="shared" si="29"/>
        <v>0</v>
      </c>
      <c r="CK45" s="17">
        <f t="shared" si="29"/>
        <v>0</v>
      </c>
      <c r="CL45" s="17">
        <f t="shared" si="29"/>
        <v>0</v>
      </c>
      <c r="CM45" s="17">
        <f t="shared" si="29"/>
        <v>0</v>
      </c>
      <c r="CN45" s="17">
        <f t="shared" si="29"/>
        <v>0</v>
      </c>
      <c r="CO45" s="17">
        <f t="shared" si="29"/>
        <v>0</v>
      </c>
      <c r="CP45" s="17">
        <f t="shared" si="29"/>
        <v>0</v>
      </c>
      <c r="CQ45" s="17">
        <f t="shared" si="29"/>
        <v>0</v>
      </c>
      <c r="CR45" s="17">
        <f t="shared" si="29"/>
        <v>0</v>
      </c>
      <c r="CS45" s="17">
        <f t="shared" si="29"/>
        <v>0</v>
      </c>
      <c r="CT45" s="17">
        <f t="shared" si="29"/>
        <v>0</v>
      </c>
      <c r="CU45" s="17">
        <f t="shared" si="29"/>
        <v>0</v>
      </c>
      <c r="CV45" s="17">
        <f t="shared" si="29"/>
        <v>0</v>
      </c>
      <c r="CW45" s="17">
        <f t="shared" si="29"/>
        <v>0</v>
      </c>
      <c r="CX45" s="17">
        <f t="shared" si="29"/>
        <v>0</v>
      </c>
      <c r="CY45" s="17">
        <f t="shared" si="29"/>
        <v>0</v>
      </c>
      <c r="CZ45" s="17">
        <f t="shared" si="29"/>
        <v>0</v>
      </c>
      <c r="DA45" s="17">
        <f t="shared" si="29"/>
        <v>0</v>
      </c>
      <c r="DB45" s="17">
        <f t="shared" si="29"/>
        <v>0</v>
      </c>
      <c r="DC45" s="17">
        <f t="shared" si="29"/>
        <v>0</v>
      </c>
      <c r="DE45" s="71"/>
      <c r="DF45" s="71">
        <f t="shared" si="17"/>
        <v>0</v>
      </c>
    </row>
    <row r="46" spans="1:112" s="261" customFormat="1" ht="14.4">
      <c r="A46" s="210">
        <v>34</v>
      </c>
      <c r="B46" s="262" t="str">
        <f>$B$45&amp;"1."</f>
        <v>E.1.1.</v>
      </c>
      <c r="C46" s="274" t="s">
        <v>42</v>
      </c>
      <c r="D46" s="12"/>
      <c r="E46" s="332">
        <v>0.21</v>
      </c>
      <c r="F46" s="292">
        <f>H46+NPV(FD,I46:INDEX(I46:DC46,PAL))</f>
        <v>0</v>
      </c>
      <c r="G46" s="279">
        <f>SUMIF($H$5:$DC$5,"&lt;="&amp;PAL,$H46:$DC46)</f>
        <v>0</v>
      </c>
      <c r="H46" s="280">
        <v>0</v>
      </c>
      <c r="I46" s="280">
        <v>0</v>
      </c>
      <c r="J46" s="280">
        <v>0</v>
      </c>
      <c r="K46" s="280">
        <v>0</v>
      </c>
      <c r="L46" s="280">
        <v>0</v>
      </c>
      <c r="M46" s="280">
        <v>0</v>
      </c>
      <c r="N46" s="280">
        <v>0</v>
      </c>
      <c r="O46" s="280">
        <v>0</v>
      </c>
      <c r="P46" s="280">
        <v>0</v>
      </c>
      <c r="Q46" s="280">
        <v>0</v>
      </c>
      <c r="R46" s="280">
        <v>0</v>
      </c>
      <c r="S46" s="280">
        <v>0</v>
      </c>
      <c r="T46" s="280">
        <v>0</v>
      </c>
      <c r="U46" s="280">
        <v>0</v>
      </c>
      <c r="V46" s="280">
        <v>0</v>
      </c>
      <c r="W46" s="280">
        <v>0</v>
      </c>
      <c r="X46" s="280">
        <v>0</v>
      </c>
      <c r="Y46" s="280">
        <v>0</v>
      </c>
      <c r="Z46" s="280">
        <v>0</v>
      </c>
      <c r="AA46" s="280">
        <v>0</v>
      </c>
      <c r="AB46" s="280">
        <v>0</v>
      </c>
      <c r="AC46" s="280">
        <v>0</v>
      </c>
      <c r="AD46" s="280">
        <v>0</v>
      </c>
      <c r="AE46" s="280">
        <v>0</v>
      </c>
      <c r="AF46" s="280">
        <v>0</v>
      </c>
      <c r="AG46" s="280">
        <v>0</v>
      </c>
      <c r="AH46" s="280">
        <v>0</v>
      </c>
      <c r="AI46" s="280">
        <v>0</v>
      </c>
      <c r="AJ46" s="280">
        <v>0</v>
      </c>
      <c r="AK46" s="280">
        <v>0</v>
      </c>
      <c r="AL46" s="280">
        <v>0</v>
      </c>
      <c r="AM46" s="280">
        <v>0</v>
      </c>
      <c r="AN46" s="280">
        <v>0</v>
      </c>
      <c r="AO46" s="280">
        <v>0</v>
      </c>
      <c r="AP46" s="280">
        <v>0</v>
      </c>
      <c r="AQ46" s="280">
        <v>0</v>
      </c>
      <c r="AR46" s="280">
        <v>0</v>
      </c>
      <c r="AS46" s="280">
        <v>0</v>
      </c>
      <c r="AT46" s="280">
        <v>0</v>
      </c>
      <c r="AU46" s="280">
        <v>0</v>
      </c>
      <c r="AV46" s="280">
        <v>0</v>
      </c>
      <c r="AW46" s="280">
        <v>0</v>
      </c>
      <c r="AX46" s="280">
        <v>0</v>
      </c>
      <c r="AY46" s="280">
        <v>0</v>
      </c>
      <c r="AZ46" s="280">
        <v>0</v>
      </c>
      <c r="BA46" s="280">
        <v>0</v>
      </c>
      <c r="BB46" s="280">
        <v>0</v>
      </c>
      <c r="BC46" s="280">
        <v>0</v>
      </c>
      <c r="BD46" s="280">
        <v>0</v>
      </c>
      <c r="BE46" s="280">
        <v>0</v>
      </c>
      <c r="BF46" s="280">
        <v>0</v>
      </c>
      <c r="BG46" s="280">
        <v>0</v>
      </c>
      <c r="BH46" s="280">
        <v>0</v>
      </c>
      <c r="BI46" s="280">
        <v>0</v>
      </c>
      <c r="BJ46" s="280">
        <v>0</v>
      </c>
      <c r="BK46" s="280">
        <v>0</v>
      </c>
      <c r="BL46" s="280">
        <v>0</v>
      </c>
      <c r="BM46" s="280">
        <v>0</v>
      </c>
      <c r="BN46" s="280">
        <v>0</v>
      </c>
      <c r="BO46" s="280">
        <v>0</v>
      </c>
      <c r="BP46" s="280">
        <v>0</v>
      </c>
      <c r="BQ46" s="280">
        <v>0</v>
      </c>
      <c r="BR46" s="280">
        <v>0</v>
      </c>
      <c r="BS46" s="280">
        <v>0</v>
      </c>
      <c r="BT46" s="280">
        <v>0</v>
      </c>
      <c r="BU46" s="280">
        <v>0</v>
      </c>
      <c r="BV46" s="280">
        <v>0</v>
      </c>
      <c r="BW46" s="280">
        <v>0</v>
      </c>
      <c r="BX46" s="280">
        <v>0</v>
      </c>
      <c r="BY46" s="280">
        <v>0</v>
      </c>
      <c r="BZ46" s="280">
        <v>0</v>
      </c>
      <c r="CA46" s="280">
        <v>0</v>
      </c>
      <c r="CB46" s="280">
        <v>0</v>
      </c>
      <c r="CC46" s="280">
        <v>0</v>
      </c>
      <c r="CD46" s="280">
        <v>0</v>
      </c>
      <c r="CE46" s="280">
        <v>0</v>
      </c>
      <c r="CF46" s="280">
        <v>0</v>
      </c>
      <c r="CG46" s="280">
        <v>0</v>
      </c>
      <c r="CH46" s="280">
        <v>0</v>
      </c>
      <c r="CI46" s="280">
        <v>0</v>
      </c>
      <c r="CJ46" s="280">
        <v>0</v>
      </c>
      <c r="CK46" s="280">
        <v>0</v>
      </c>
      <c r="CL46" s="280">
        <v>0</v>
      </c>
      <c r="CM46" s="280">
        <v>0</v>
      </c>
      <c r="CN46" s="280">
        <v>0</v>
      </c>
      <c r="CO46" s="280">
        <v>0</v>
      </c>
      <c r="CP46" s="280">
        <v>0</v>
      </c>
      <c r="CQ46" s="280">
        <v>0</v>
      </c>
      <c r="CR46" s="280">
        <v>0</v>
      </c>
      <c r="CS46" s="280">
        <v>0</v>
      </c>
      <c r="CT46" s="280">
        <v>0</v>
      </c>
      <c r="CU46" s="280">
        <v>0</v>
      </c>
      <c r="CV46" s="280">
        <v>0</v>
      </c>
      <c r="CW46" s="280">
        <v>0</v>
      </c>
      <c r="CX46" s="280">
        <v>0</v>
      </c>
      <c r="CY46" s="280">
        <v>0</v>
      </c>
      <c r="CZ46" s="280">
        <v>0</v>
      </c>
      <c r="DA46" s="280">
        <v>0</v>
      </c>
      <c r="DB46" s="280">
        <v>0</v>
      </c>
      <c r="DC46" s="280">
        <v>0</v>
      </c>
      <c r="DE46" s="71">
        <f>COUNTBLANK(H46:DC46)</f>
        <v>0</v>
      </c>
      <c r="DF46" s="71">
        <f t="shared" si="17"/>
        <v>0</v>
      </c>
      <c r="DG46" s="261">
        <f t="shared" ref="DG46:DG55" si="30">IF(ISNUMBER(E46),E46*100,0)</f>
        <v>21</v>
      </c>
      <c r="DH46" s="261">
        <v>0</v>
      </c>
    </row>
    <row r="47" spans="1:112" s="261" customFormat="1" ht="14.4">
      <c r="A47" s="210">
        <v>35</v>
      </c>
      <c r="B47" s="262" t="str">
        <f>$B$45&amp;"2."</f>
        <v>E.1.2.</v>
      </c>
      <c r="C47" s="274" t="s">
        <v>42</v>
      </c>
      <c r="D47" s="12"/>
      <c r="E47" s="332">
        <v>0.21</v>
      </c>
      <c r="F47" s="292">
        <f>H47+NPV(FD,I47:INDEX(I47:DC47,PAL))</f>
        <v>0</v>
      </c>
      <c r="G47" s="279">
        <f>SUMIF($H$5:$DC$5,"&lt;="&amp;PAL,$H47:$DC47)</f>
        <v>0</v>
      </c>
      <c r="H47" s="280">
        <v>0</v>
      </c>
      <c r="I47" s="280">
        <v>0</v>
      </c>
      <c r="J47" s="280">
        <v>0</v>
      </c>
      <c r="K47" s="280">
        <v>0</v>
      </c>
      <c r="L47" s="280">
        <v>0</v>
      </c>
      <c r="M47" s="280">
        <v>0</v>
      </c>
      <c r="N47" s="280">
        <v>0</v>
      </c>
      <c r="O47" s="280">
        <v>0</v>
      </c>
      <c r="P47" s="280">
        <v>0</v>
      </c>
      <c r="Q47" s="280">
        <v>0</v>
      </c>
      <c r="R47" s="280">
        <v>0</v>
      </c>
      <c r="S47" s="280">
        <v>0</v>
      </c>
      <c r="T47" s="280">
        <v>0</v>
      </c>
      <c r="U47" s="280">
        <v>0</v>
      </c>
      <c r="V47" s="280">
        <v>0</v>
      </c>
      <c r="W47" s="280">
        <v>0</v>
      </c>
      <c r="X47" s="280">
        <v>0</v>
      </c>
      <c r="Y47" s="280">
        <v>0</v>
      </c>
      <c r="Z47" s="280">
        <v>0</v>
      </c>
      <c r="AA47" s="280">
        <v>0</v>
      </c>
      <c r="AB47" s="280">
        <v>0</v>
      </c>
      <c r="AC47" s="280">
        <v>0</v>
      </c>
      <c r="AD47" s="280">
        <v>0</v>
      </c>
      <c r="AE47" s="280">
        <v>0</v>
      </c>
      <c r="AF47" s="280">
        <v>0</v>
      </c>
      <c r="AG47" s="280">
        <v>0</v>
      </c>
      <c r="AH47" s="280">
        <v>0</v>
      </c>
      <c r="AI47" s="280">
        <v>0</v>
      </c>
      <c r="AJ47" s="280">
        <v>0</v>
      </c>
      <c r="AK47" s="280">
        <v>0</v>
      </c>
      <c r="AL47" s="280">
        <v>0</v>
      </c>
      <c r="AM47" s="280">
        <v>0</v>
      </c>
      <c r="AN47" s="280">
        <v>0</v>
      </c>
      <c r="AO47" s="280">
        <v>0</v>
      </c>
      <c r="AP47" s="280">
        <v>0</v>
      </c>
      <c r="AQ47" s="280">
        <v>0</v>
      </c>
      <c r="AR47" s="280">
        <v>0</v>
      </c>
      <c r="AS47" s="280">
        <v>0</v>
      </c>
      <c r="AT47" s="280">
        <v>0</v>
      </c>
      <c r="AU47" s="280">
        <v>0</v>
      </c>
      <c r="AV47" s="280">
        <v>0</v>
      </c>
      <c r="AW47" s="280">
        <v>0</v>
      </c>
      <c r="AX47" s="280">
        <v>0</v>
      </c>
      <c r="AY47" s="280">
        <v>0</v>
      </c>
      <c r="AZ47" s="280">
        <v>0</v>
      </c>
      <c r="BA47" s="280">
        <v>0</v>
      </c>
      <c r="BB47" s="280">
        <v>0</v>
      </c>
      <c r="BC47" s="280">
        <v>0</v>
      </c>
      <c r="BD47" s="280">
        <v>0</v>
      </c>
      <c r="BE47" s="280">
        <v>0</v>
      </c>
      <c r="BF47" s="280">
        <v>0</v>
      </c>
      <c r="BG47" s="280">
        <v>0</v>
      </c>
      <c r="BH47" s="280">
        <v>0</v>
      </c>
      <c r="BI47" s="280">
        <v>0</v>
      </c>
      <c r="BJ47" s="280">
        <v>0</v>
      </c>
      <c r="BK47" s="280">
        <v>0</v>
      </c>
      <c r="BL47" s="280">
        <v>0</v>
      </c>
      <c r="BM47" s="280">
        <v>0</v>
      </c>
      <c r="BN47" s="280">
        <v>0</v>
      </c>
      <c r="BO47" s="280">
        <v>0</v>
      </c>
      <c r="BP47" s="280">
        <v>0</v>
      </c>
      <c r="BQ47" s="280">
        <v>0</v>
      </c>
      <c r="BR47" s="280">
        <v>0</v>
      </c>
      <c r="BS47" s="280">
        <v>0</v>
      </c>
      <c r="BT47" s="280">
        <v>0</v>
      </c>
      <c r="BU47" s="280">
        <v>0</v>
      </c>
      <c r="BV47" s="280">
        <v>0</v>
      </c>
      <c r="BW47" s="280">
        <v>0</v>
      </c>
      <c r="BX47" s="280">
        <v>0</v>
      </c>
      <c r="BY47" s="280">
        <v>0</v>
      </c>
      <c r="BZ47" s="280">
        <v>0</v>
      </c>
      <c r="CA47" s="280">
        <v>0</v>
      </c>
      <c r="CB47" s="280">
        <v>0</v>
      </c>
      <c r="CC47" s="280">
        <v>0</v>
      </c>
      <c r="CD47" s="280">
        <v>0</v>
      </c>
      <c r="CE47" s="280">
        <v>0</v>
      </c>
      <c r="CF47" s="280">
        <v>0</v>
      </c>
      <c r="CG47" s="280">
        <v>0</v>
      </c>
      <c r="CH47" s="280">
        <v>0</v>
      </c>
      <c r="CI47" s="280">
        <v>0</v>
      </c>
      <c r="CJ47" s="280">
        <v>0</v>
      </c>
      <c r="CK47" s="280">
        <v>0</v>
      </c>
      <c r="CL47" s="280">
        <v>0</v>
      </c>
      <c r="CM47" s="280">
        <v>0</v>
      </c>
      <c r="CN47" s="280">
        <v>0</v>
      </c>
      <c r="CO47" s="280">
        <v>0</v>
      </c>
      <c r="CP47" s="280">
        <v>0</v>
      </c>
      <c r="CQ47" s="280">
        <v>0</v>
      </c>
      <c r="CR47" s="280">
        <v>0</v>
      </c>
      <c r="CS47" s="280">
        <v>0</v>
      </c>
      <c r="CT47" s="280">
        <v>0</v>
      </c>
      <c r="CU47" s="280">
        <v>0</v>
      </c>
      <c r="CV47" s="280">
        <v>0</v>
      </c>
      <c r="CW47" s="280">
        <v>0</v>
      </c>
      <c r="CX47" s="280">
        <v>0</v>
      </c>
      <c r="CY47" s="280">
        <v>0</v>
      </c>
      <c r="CZ47" s="280">
        <v>0</v>
      </c>
      <c r="DA47" s="280">
        <v>0</v>
      </c>
      <c r="DB47" s="280">
        <v>0</v>
      </c>
      <c r="DC47" s="280">
        <v>0</v>
      </c>
      <c r="DE47" s="71">
        <f t="shared" ref="DE47:DE55" si="31">COUNTBLANK(H47:DC47)</f>
        <v>0</v>
      </c>
      <c r="DF47" s="71">
        <f t="shared" si="17"/>
        <v>0</v>
      </c>
      <c r="DG47" s="261">
        <f t="shared" si="30"/>
        <v>21</v>
      </c>
      <c r="DH47" s="261">
        <v>0</v>
      </c>
    </row>
    <row r="48" spans="1:112" s="261" customFormat="1" ht="14.4">
      <c r="A48" s="210">
        <v>36</v>
      </c>
      <c r="B48" s="262" t="str">
        <f>$B$45&amp;"3."</f>
        <v>E.1.3.</v>
      </c>
      <c r="C48" s="274" t="s">
        <v>42</v>
      </c>
      <c r="D48" s="12"/>
      <c r="E48" s="332">
        <v>0.21</v>
      </c>
      <c r="F48" s="292">
        <f>H48+NPV(FD,I48:INDEX(I48:DC48,PAL))</f>
        <v>0</v>
      </c>
      <c r="G48" s="279">
        <f>SUMIF($H$5:$DC$5,"&lt;="&amp;PAL,$H48:$DC48)</f>
        <v>0</v>
      </c>
      <c r="H48" s="280">
        <v>0</v>
      </c>
      <c r="I48" s="280">
        <v>0</v>
      </c>
      <c r="J48" s="280">
        <v>0</v>
      </c>
      <c r="K48" s="280">
        <v>0</v>
      </c>
      <c r="L48" s="280">
        <v>0</v>
      </c>
      <c r="M48" s="280">
        <v>0</v>
      </c>
      <c r="N48" s="280">
        <v>0</v>
      </c>
      <c r="O48" s="280">
        <v>0</v>
      </c>
      <c r="P48" s="280">
        <v>0</v>
      </c>
      <c r="Q48" s="280">
        <v>0</v>
      </c>
      <c r="R48" s="280">
        <v>0</v>
      </c>
      <c r="S48" s="280">
        <v>0</v>
      </c>
      <c r="T48" s="280">
        <v>0</v>
      </c>
      <c r="U48" s="280">
        <v>0</v>
      </c>
      <c r="V48" s="280">
        <v>0</v>
      </c>
      <c r="W48" s="280">
        <v>0</v>
      </c>
      <c r="X48" s="280">
        <v>0</v>
      </c>
      <c r="Y48" s="280">
        <v>0</v>
      </c>
      <c r="Z48" s="280">
        <v>0</v>
      </c>
      <c r="AA48" s="280">
        <v>0</v>
      </c>
      <c r="AB48" s="280">
        <v>0</v>
      </c>
      <c r="AC48" s="280">
        <v>0</v>
      </c>
      <c r="AD48" s="280">
        <v>0</v>
      </c>
      <c r="AE48" s="280">
        <v>0</v>
      </c>
      <c r="AF48" s="280">
        <v>0</v>
      </c>
      <c r="AG48" s="280">
        <v>0</v>
      </c>
      <c r="AH48" s="280">
        <v>0</v>
      </c>
      <c r="AI48" s="280">
        <v>0</v>
      </c>
      <c r="AJ48" s="280">
        <v>0</v>
      </c>
      <c r="AK48" s="280">
        <v>0</v>
      </c>
      <c r="AL48" s="280">
        <v>0</v>
      </c>
      <c r="AM48" s="280">
        <v>0</v>
      </c>
      <c r="AN48" s="280">
        <v>0</v>
      </c>
      <c r="AO48" s="280">
        <v>0</v>
      </c>
      <c r="AP48" s="280">
        <v>0</v>
      </c>
      <c r="AQ48" s="280">
        <v>0</v>
      </c>
      <c r="AR48" s="280">
        <v>0</v>
      </c>
      <c r="AS48" s="280">
        <v>0</v>
      </c>
      <c r="AT48" s="280">
        <v>0</v>
      </c>
      <c r="AU48" s="280">
        <v>0</v>
      </c>
      <c r="AV48" s="280">
        <v>0</v>
      </c>
      <c r="AW48" s="280">
        <v>0</v>
      </c>
      <c r="AX48" s="280">
        <v>0</v>
      </c>
      <c r="AY48" s="280">
        <v>0</v>
      </c>
      <c r="AZ48" s="280">
        <v>0</v>
      </c>
      <c r="BA48" s="280">
        <v>0</v>
      </c>
      <c r="BB48" s="280">
        <v>0</v>
      </c>
      <c r="BC48" s="280">
        <v>0</v>
      </c>
      <c r="BD48" s="280">
        <v>0</v>
      </c>
      <c r="BE48" s="280">
        <v>0</v>
      </c>
      <c r="BF48" s="280">
        <v>0</v>
      </c>
      <c r="BG48" s="280">
        <v>0</v>
      </c>
      <c r="BH48" s="280">
        <v>0</v>
      </c>
      <c r="BI48" s="280">
        <v>0</v>
      </c>
      <c r="BJ48" s="280">
        <v>0</v>
      </c>
      <c r="BK48" s="280">
        <v>0</v>
      </c>
      <c r="BL48" s="280">
        <v>0</v>
      </c>
      <c r="BM48" s="280">
        <v>0</v>
      </c>
      <c r="BN48" s="280">
        <v>0</v>
      </c>
      <c r="BO48" s="280">
        <v>0</v>
      </c>
      <c r="BP48" s="280">
        <v>0</v>
      </c>
      <c r="BQ48" s="280">
        <v>0</v>
      </c>
      <c r="BR48" s="280">
        <v>0</v>
      </c>
      <c r="BS48" s="280">
        <v>0</v>
      </c>
      <c r="BT48" s="280">
        <v>0</v>
      </c>
      <c r="BU48" s="280">
        <v>0</v>
      </c>
      <c r="BV48" s="280">
        <v>0</v>
      </c>
      <c r="BW48" s="280">
        <v>0</v>
      </c>
      <c r="BX48" s="280">
        <v>0</v>
      </c>
      <c r="BY48" s="280">
        <v>0</v>
      </c>
      <c r="BZ48" s="280">
        <v>0</v>
      </c>
      <c r="CA48" s="280">
        <v>0</v>
      </c>
      <c r="CB48" s="280">
        <v>0</v>
      </c>
      <c r="CC48" s="280">
        <v>0</v>
      </c>
      <c r="CD48" s="280">
        <v>0</v>
      </c>
      <c r="CE48" s="280">
        <v>0</v>
      </c>
      <c r="CF48" s="280">
        <v>0</v>
      </c>
      <c r="CG48" s="280">
        <v>0</v>
      </c>
      <c r="CH48" s="280">
        <v>0</v>
      </c>
      <c r="CI48" s="280">
        <v>0</v>
      </c>
      <c r="CJ48" s="280">
        <v>0</v>
      </c>
      <c r="CK48" s="280">
        <v>0</v>
      </c>
      <c r="CL48" s="280">
        <v>0</v>
      </c>
      <c r="CM48" s="280">
        <v>0</v>
      </c>
      <c r="CN48" s="280">
        <v>0</v>
      </c>
      <c r="CO48" s="280">
        <v>0</v>
      </c>
      <c r="CP48" s="280">
        <v>0</v>
      </c>
      <c r="CQ48" s="280">
        <v>0</v>
      </c>
      <c r="CR48" s="280">
        <v>0</v>
      </c>
      <c r="CS48" s="280">
        <v>0</v>
      </c>
      <c r="CT48" s="280">
        <v>0</v>
      </c>
      <c r="CU48" s="280">
        <v>0</v>
      </c>
      <c r="CV48" s="280">
        <v>0</v>
      </c>
      <c r="CW48" s="280">
        <v>0</v>
      </c>
      <c r="CX48" s="280">
        <v>0</v>
      </c>
      <c r="CY48" s="280">
        <v>0</v>
      </c>
      <c r="CZ48" s="280">
        <v>0</v>
      </c>
      <c r="DA48" s="280">
        <v>0</v>
      </c>
      <c r="DB48" s="280">
        <v>0</v>
      </c>
      <c r="DC48" s="280">
        <v>0</v>
      </c>
      <c r="DE48" s="71">
        <f t="shared" si="31"/>
        <v>0</v>
      </c>
      <c r="DF48" s="71">
        <f t="shared" si="17"/>
        <v>0</v>
      </c>
      <c r="DG48" s="261">
        <f t="shared" si="30"/>
        <v>21</v>
      </c>
      <c r="DH48" s="261">
        <v>0</v>
      </c>
    </row>
    <row r="49" spans="1:112" s="261" customFormat="1" ht="14.4">
      <c r="A49" s="210">
        <v>37</v>
      </c>
      <c r="B49" s="262" t="str">
        <f>$B$45&amp;"4."</f>
        <v>E.1.4.</v>
      </c>
      <c r="C49" s="274" t="s">
        <v>42</v>
      </c>
      <c r="D49" s="12"/>
      <c r="E49" s="332">
        <v>0.21</v>
      </c>
      <c r="F49" s="292">
        <f>H49+NPV(FD,I49:INDEX(I49:DC49,PAL))</f>
        <v>0</v>
      </c>
      <c r="G49" s="279">
        <f>SUMIF($H$5:$DC$5,"&lt;="&amp;PAL,$H49:$DC49)</f>
        <v>0</v>
      </c>
      <c r="H49" s="280">
        <v>0</v>
      </c>
      <c r="I49" s="280">
        <v>0</v>
      </c>
      <c r="J49" s="280">
        <v>0</v>
      </c>
      <c r="K49" s="280">
        <v>0</v>
      </c>
      <c r="L49" s="280">
        <v>0</v>
      </c>
      <c r="M49" s="280">
        <v>0</v>
      </c>
      <c r="N49" s="280">
        <v>0</v>
      </c>
      <c r="O49" s="280">
        <v>0</v>
      </c>
      <c r="P49" s="280">
        <v>0</v>
      </c>
      <c r="Q49" s="280">
        <v>0</v>
      </c>
      <c r="R49" s="280">
        <v>0</v>
      </c>
      <c r="S49" s="280">
        <v>0</v>
      </c>
      <c r="T49" s="280">
        <v>0</v>
      </c>
      <c r="U49" s="280">
        <v>0</v>
      </c>
      <c r="V49" s="280">
        <v>0</v>
      </c>
      <c r="W49" s="280">
        <v>0</v>
      </c>
      <c r="X49" s="280">
        <v>0</v>
      </c>
      <c r="Y49" s="280">
        <v>0</v>
      </c>
      <c r="Z49" s="280">
        <v>0</v>
      </c>
      <c r="AA49" s="280">
        <v>0</v>
      </c>
      <c r="AB49" s="280">
        <v>0</v>
      </c>
      <c r="AC49" s="280">
        <v>0</v>
      </c>
      <c r="AD49" s="280">
        <v>0</v>
      </c>
      <c r="AE49" s="280">
        <v>0</v>
      </c>
      <c r="AF49" s="280">
        <v>0</v>
      </c>
      <c r="AG49" s="280">
        <v>0</v>
      </c>
      <c r="AH49" s="280">
        <v>0</v>
      </c>
      <c r="AI49" s="280">
        <v>0</v>
      </c>
      <c r="AJ49" s="280">
        <v>0</v>
      </c>
      <c r="AK49" s="280">
        <v>0</v>
      </c>
      <c r="AL49" s="280">
        <v>0</v>
      </c>
      <c r="AM49" s="280">
        <v>0</v>
      </c>
      <c r="AN49" s="280">
        <v>0</v>
      </c>
      <c r="AO49" s="280">
        <v>0</v>
      </c>
      <c r="AP49" s="280">
        <v>0</v>
      </c>
      <c r="AQ49" s="280">
        <v>0</v>
      </c>
      <c r="AR49" s="280">
        <v>0</v>
      </c>
      <c r="AS49" s="280">
        <v>0</v>
      </c>
      <c r="AT49" s="280">
        <v>0</v>
      </c>
      <c r="AU49" s="280">
        <v>0</v>
      </c>
      <c r="AV49" s="280">
        <v>0</v>
      </c>
      <c r="AW49" s="280">
        <v>0</v>
      </c>
      <c r="AX49" s="280">
        <v>0</v>
      </c>
      <c r="AY49" s="280">
        <v>0</v>
      </c>
      <c r="AZ49" s="280">
        <v>0</v>
      </c>
      <c r="BA49" s="280">
        <v>0</v>
      </c>
      <c r="BB49" s="280">
        <v>0</v>
      </c>
      <c r="BC49" s="280">
        <v>0</v>
      </c>
      <c r="BD49" s="280">
        <v>0</v>
      </c>
      <c r="BE49" s="280">
        <v>0</v>
      </c>
      <c r="BF49" s="280">
        <v>0</v>
      </c>
      <c r="BG49" s="280">
        <v>0</v>
      </c>
      <c r="BH49" s="280">
        <v>0</v>
      </c>
      <c r="BI49" s="280">
        <v>0</v>
      </c>
      <c r="BJ49" s="280">
        <v>0</v>
      </c>
      <c r="BK49" s="280">
        <v>0</v>
      </c>
      <c r="BL49" s="280">
        <v>0</v>
      </c>
      <c r="BM49" s="280">
        <v>0</v>
      </c>
      <c r="BN49" s="280">
        <v>0</v>
      </c>
      <c r="BO49" s="280">
        <v>0</v>
      </c>
      <c r="BP49" s="280">
        <v>0</v>
      </c>
      <c r="BQ49" s="280">
        <v>0</v>
      </c>
      <c r="BR49" s="280">
        <v>0</v>
      </c>
      <c r="BS49" s="280">
        <v>0</v>
      </c>
      <c r="BT49" s="280">
        <v>0</v>
      </c>
      <c r="BU49" s="280">
        <v>0</v>
      </c>
      <c r="BV49" s="280">
        <v>0</v>
      </c>
      <c r="BW49" s="280">
        <v>0</v>
      </c>
      <c r="BX49" s="280">
        <v>0</v>
      </c>
      <c r="BY49" s="280">
        <v>0</v>
      </c>
      <c r="BZ49" s="280">
        <v>0</v>
      </c>
      <c r="CA49" s="280">
        <v>0</v>
      </c>
      <c r="CB49" s="280">
        <v>0</v>
      </c>
      <c r="CC49" s="280">
        <v>0</v>
      </c>
      <c r="CD49" s="280">
        <v>0</v>
      </c>
      <c r="CE49" s="280">
        <v>0</v>
      </c>
      <c r="CF49" s="280">
        <v>0</v>
      </c>
      <c r="CG49" s="280">
        <v>0</v>
      </c>
      <c r="CH49" s="280">
        <v>0</v>
      </c>
      <c r="CI49" s="280">
        <v>0</v>
      </c>
      <c r="CJ49" s="280">
        <v>0</v>
      </c>
      <c r="CK49" s="280">
        <v>0</v>
      </c>
      <c r="CL49" s="280">
        <v>0</v>
      </c>
      <c r="CM49" s="280">
        <v>0</v>
      </c>
      <c r="CN49" s="280">
        <v>0</v>
      </c>
      <c r="CO49" s="280">
        <v>0</v>
      </c>
      <c r="CP49" s="280">
        <v>0</v>
      </c>
      <c r="CQ49" s="280">
        <v>0</v>
      </c>
      <c r="CR49" s="280">
        <v>0</v>
      </c>
      <c r="CS49" s="280">
        <v>0</v>
      </c>
      <c r="CT49" s="280">
        <v>0</v>
      </c>
      <c r="CU49" s="280">
        <v>0</v>
      </c>
      <c r="CV49" s="280">
        <v>0</v>
      </c>
      <c r="CW49" s="280">
        <v>0</v>
      </c>
      <c r="CX49" s="280">
        <v>0</v>
      </c>
      <c r="CY49" s="280">
        <v>0</v>
      </c>
      <c r="CZ49" s="280">
        <v>0</v>
      </c>
      <c r="DA49" s="280">
        <v>0</v>
      </c>
      <c r="DB49" s="280">
        <v>0</v>
      </c>
      <c r="DC49" s="280">
        <v>0</v>
      </c>
      <c r="DE49" s="71">
        <f t="shared" si="31"/>
        <v>0</v>
      </c>
      <c r="DF49" s="71">
        <f t="shared" si="17"/>
        <v>0</v>
      </c>
      <c r="DG49" s="261">
        <f t="shared" si="30"/>
        <v>21</v>
      </c>
      <c r="DH49" s="261">
        <v>0</v>
      </c>
    </row>
    <row r="50" spans="1:112" s="261" customFormat="1" ht="14.4">
      <c r="A50" s="210">
        <v>38</v>
      </c>
      <c r="B50" s="262" t="str">
        <f>$B$45&amp;"5."</f>
        <v>E.1.5.</v>
      </c>
      <c r="C50" s="274" t="s">
        <v>42</v>
      </c>
      <c r="D50" s="12"/>
      <c r="E50" s="332">
        <v>0.21</v>
      </c>
      <c r="F50" s="292">
        <f>H50+NPV(FD,I50:INDEX(I50:DC50,PAL))</f>
        <v>0</v>
      </c>
      <c r="G50" s="279">
        <f>SUMIF($H$5:$DC$5,"&lt;="&amp;PAL,$H50:$DC50)</f>
        <v>0</v>
      </c>
      <c r="H50" s="280">
        <v>0</v>
      </c>
      <c r="I50" s="280">
        <v>0</v>
      </c>
      <c r="J50" s="280">
        <v>0</v>
      </c>
      <c r="K50" s="280">
        <v>0</v>
      </c>
      <c r="L50" s="280">
        <v>0</v>
      </c>
      <c r="M50" s="280">
        <v>0</v>
      </c>
      <c r="N50" s="280">
        <v>0</v>
      </c>
      <c r="O50" s="280">
        <v>0</v>
      </c>
      <c r="P50" s="280">
        <v>0</v>
      </c>
      <c r="Q50" s="280">
        <v>0</v>
      </c>
      <c r="R50" s="280">
        <v>0</v>
      </c>
      <c r="S50" s="280">
        <v>0</v>
      </c>
      <c r="T50" s="280">
        <v>0</v>
      </c>
      <c r="U50" s="280">
        <v>0</v>
      </c>
      <c r="V50" s="280">
        <v>0</v>
      </c>
      <c r="W50" s="280">
        <v>0</v>
      </c>
      <c r="X50" s="280">
        <v>0</v>
      </c>
      <c r="Y50" s="280">
        <v>0</v>
      </c>
      <c r="Z50" s="280">
        <v>0</v>
      </c>
      <c r="AA50" s="280">
        <v>0</v>
      </c>
      <c r="AB50" s="280">
        <v>0</v>
      </c>
      <c r="AC50" s="280">
        <v>0</v>
      </c>
      <c r="AD50" s="280">
        <v>0</v>
      </c>
      <c r="AE50" s="280">
        <v>0</v>
      </c>
      <c r="AF50" s="280">
        <v>0</v>
      </c>
      <c r="AG50" s="280">
        <v>0</v>
      </c>
      <c r="AH50" s="280">
        <v>0</v>
      </c>
      <c r="AI50" s="280">
        <v>0</v>
      </c>
      <c r="AJ50" s="280">
        <v>0</v>
      </c>
      <c r="AK50" s="280">
        <v>0</v>
      </c>
      <c r="AL50" s="280">
        <v>0</v>
      </c>
      <c r="AM50" s="280">
        <v>0</v>
      </c>
      <c r="AN50" s="280">
        <v>0</v>
      </c>
      <c r="AO50" s="280">
        <v>0</v>
      </c>
      <c r="AP50" s="280">
        <v>0</v>
      </c>
      <c r="AQ50" s="280">
        <v>0</v>
      </c>
      <c r="AR50" s="280">
        <v>0</v>
      </c>
      <c r="AS50" s="280">
        <v>0</v>
      </c>
      <c r="AT50" s="280">
        <v>0</v>
      </c>
      <c r="AU50" s="280">
        <v>0</v>
      </c>
      <c r="AV50" s="280">
        <v>0</v>
      </c>
      <c r="AW50" s="280">
        <v>0</v>
      </c>
      <c r="AX50" s="280">
        <v>0</v>
      </c>
      <c r="AY50" s="280">
        <v>0</v>
      </c>
      <c r="AZ50" s="280">
        <v>0</v>
      </c>
      <c r="BA50" s="280">
        <v>0</v>
      </c>
      <c r="BB50" s="280">
        <v>0</v>
      </c>
      <c r="BC50" s="280">
        <v>0</v>
      </c>
      <c r="BD50" s="280">
        <v>0</v>
      </c>
      <c r="BE50" s="280">
        <v>0</v>
      </c>
      <c r="BF50" s="280">
        <v>0</v>
      </c>
      <c r="BG50" s="280">
        <v>0</v>
      </c>
      <c r="BH50" s="280">
        <v>0</v>
      </c>
      <c r="BI50" s="280">
        <v>0</v>
      </c>
      <c r="BJ50" s="280">
        <v>0</v>
      </c>
      <c r="BK50" s="280">
        <v>0</v>
      </c>
      <c r="BL50" s="280">
        <v>0</v>
      </c>
      <c r="BM50" s="280">
        <v>0</v>
      </c>
      <c r="BN50" s="280">
        <v>0</v>
      </c>
      <c r="BO50" s="280">
        <v>0</v>
      </c>
      <c r="BP50" s="280">
        <v>0</v>
      </c>
      <c r="BQ50" s="280">
        <v>0</v>
      </c>
      <c r="BR50" s="280">
        <v>0</v>
      </c>
      <c r="BS50" s="280">
        <v>0</v>
      </c>
      <c r="BT50" s="280">
        <v>0</v>
      </c>
      <c r="BU50" s="280">
        <v>0</v>
      </c>
      <c r="BV50" s="280">
        <v>0</v>
      </c>
      <c r="BW50" s="280">
        <v>0</v>
      </c>
      <c r="BX50" s="280">
        <v>0</v>
      </c>
      <c r="BY50" s="280">
        <v>0</v>
      </c>
      <c r="BZ50" s="280">
        <v>0</v>
      </c>
      <c r="CA50" s="280">
        <v>0</v>
      </c>
      <c r="CB50" s="280">
        <v>0</v>
      </c>
      <c r="CC50" s="280">
        <v>0</v>
      </c>
      <c r="CD50" s="280">
        <v>0</v>
      </c>
      <c r="CE50" s="280">
        <v>0</v>
      </c>
      <c r="CF50" s="280">
        <v>0</v>
      </c>
      <c r="CG50" s="280">
        <v>0</v>
      </c>
      <c r="CH50" s="280">
        <v>0</v>
      </c>
      <c r="CI50" s="280">
        <v>0</v>
      </c>
      <c r="CJ50" s="280">
        <v>0</v>
      </c>
      <c r="CK50" s="280">
        <v>0</v>
      </c>
      <c r="CL50" s="280">
        <v>0</v>
      </c>
      <c r="CM50" s="280">
        <v>0</v>
      </c>
      <c r="CN50" s="280">
        <v>0</v>
      </c>
      <c r="CO50" s="280">
        <v>0</v>
      </c>
      <c r="CP50" s="280">
        <v>0</v>
      </c>
      <c r="CQ50" s="280">
        <v>0</v>
      </c>
      <c r="CR50" s="280">
        <v>0</v>
      </c>
      <c r="CS50" s="280">
        <v>0</v>
      </c>
      <c r="CT50" s="280">
        <v>0</v>
      </c>
      <c r="CU50" s="280">
        <v>0</v>
      </c>
      <c r="CV50" s="280">
        <v>0</v>
      </c>
      <c r="CW50" s="280">
        <v>0</v>
      </c>
      <c r="CX50" s="280">
        <v>0</v>
      </c>
      <c r="CY50" s="280">
        <v>0</v>
      </c>
      <c r="CZ50" s="280">
        <v>0</v>
      </c>
      <c r="DA50" s="280">
        <v>0</v>
      </c>
      <c r="DB50" s="280">
        <v>0</v>
      </c>
      <c r="DC50" s="280">
        <v>0</v>
      </c>
      <c r="DE50" s="71">
        <f t="shared" si="31"/>
        <v>0</v>
      </c>
      <c r="DF50" s="71">
        <f t="shared" si="17"/>
        <v>0</v>
      </c>
      <c r="DG50" s="261">
        <f t="shared" si="30"/>
        <v>21</v>
      </c>
      <c r="DH50" s="261">
        <v>0</v>
      </c>
    </row>
    <row r="51" spans="1:112" s="261" customFormat="1" ht="14.4">
      <c r="A51" s="210">
        <v>39</v>
      </c>
      <c r="B51" s="262" t="str">
        <f>$B$45&amp;"6."</f>
        <v>E.1.6.</v>
      </c>
      <c r="C51" s="274" t="s">
        <v>42</v>
      </c>
      <c r="D51" s="12"/>
      <c r="E51" s="332">
        <v>0.21</v>
      </c>
      <c r="F51" s="292">
        <f>H51+NPV(FD,I51:INDEX(I51:DC51,PAL))</f>
        <v>0</v>
      </c>
      <c r="G51" s="279">
        <f>SUMIF($H$5:$DC$5,"&lt;="&amp;PAL,$H51:$DC51)</f>
        <v>0</v>
      </c>
      <c r="H51" s="280">
        <v>0</v>
      </c>
      <c r="I51" s="280">
        <v>0</v>
      </c>
      <c r="J51" s="280">
        <v>0</v>
      </c>
      <c r="K51" s="280">
        <v>0</v>
      </c>
      <c r="L51" s="280">
        <v>0</v>
      </c>
      <c r="M51" s="280">
        <v>0</v>
      </c>
      <c r="N51" s="280">
        <v>0</v>
      </c>
      <c r="O51" s="280">
        <v>0</v>
      </c>
      <c r="P51" s="280">
        <v>0</v>
      </c>
      <c r="Q51" s="280">
        <v>0</v>
      </c>
      <c r="R51" s="280">
        <v>0</v>
      </c>
      <c r="S51" s="280">
        <v>0</v>
      </c>
      <c r="T51" s="280">
        <v>0</v>
      </c>
      <c r="U51" s="280">
        <v>0</v>
      </c>
      <c r="V51" s="280">
        <v>0</v>
      </c>
      <c r="W51" s="280">
        <v>0</v>
      </c>
      <c r="X51" s="280">
        <v>0</v>
      </c>
      <c r="Y51" s="280">
        <v>0</v>
      </c>
      <c r="Z51" s="280">
        <v>0</v>
      </c>
      <c r="AA51" s="280">
        <v>0</v>
      </c>
      <c r="AB51" s="280">
        <v>0</v>
      </c>
      <c r="AC51" s="280">
        <v>0</v>
      </c>
      <c r="AD51" s="280">
        <v>0</v>
      </c>
      <c r="AE51" s="280">
        <v>0</v>
      </c>
      <c r="AF51" s="280">
        <v>0</v>
      </c>
      <c r="AG51" s="280">
        <v>0</v>
      </c>
      <c r="AH51" s="280">
        <v>0</v>
      </c>
      <c r="AI51" s="280">
        <v>0</v>
      </c>
      <c r="AJ51" s="280">
        <v>0</v>
      </c>
      <c r="AK51" s="280">
        <v>0</v>
      </c>
      <c r="AL51" s="280">
        <v>0</v>
      </c>
      <c r="AM51" s="280">
        <v>0</v>
      </c>
      <c r="AN51" s="280">
        <v>0</v>
      </c>
      <c r="AO51" s="280">
        <v>0</v>
      </c>
      <c r="AP51" s="280">
        <v>0</v>
      </c>
      <c r="AQ51" s="280">
        <v>0</v>
      </c>
      <c r="AR51" s="280">
        <v>0</v>
      </c>
      <c r="AS51" s="280">
        <v>0</v>
      </c>
      <c r="AT51" s="280">
        <v>0</v>
      </c>
      <c r="AU51" s="280">
        <v>0</v>
      </c>
      <c r="AV51" s="280">
        <v>0</v>
      </c>
      <c r="AW51" s="280">
        <v>0</v>
      </c>
      <c r="AX51" s="280">
        <v>0</v>
      </c>
      <c r="AY51" s="280">
        <v>0</v>
      </c>
      <c r="AZ51" s="280">
        <v>0</v>
      </c>
      <c r="BA51" s="280">
        <v>0</v>
      </c>
      <c r="BB51" s="280">
        <v>0</v>
      </c>
      <c r="BC51" s="280">
        <v>0</v>
      </c>
      <c r="BD51" s="280">
        <v>0</v>
      </c>
      <c r="BE51" s="280">
        <v>0</v>
      </c>
      <c r="BF51" s="280">
        <v>0</v>
      </c>
      <c r="BG51" s="280">
        <v>0</v>
      </c>
      <c r="BH51" s="280">
        <v>0</v>
      </c>
      <c r="BI51" s="280">
        <v>0</v>
      </c>
      <c r="BJ51" s="280">
        <v>0</v>
      </c>
      <c r="BK51" s="280">
        <v>0</v>
      </c>
      <c r="BL51" s="280">
        <v>0</v>
      </c>
      <c r="BM51" s="280">
        <v>0</v>
      </c>
      <c r="BN51" s="280">
        <v>0</v>
      </c>
      <c r="BO51" s="280">
        <v>0</v>
      </c>
      <c r="BP51" s="280">
        <v>0</v>
      </c>
      <c r="BQ51" s="280">
        <v>0</v>
      </c>
      <c r="BR51" s="280">
        <v>0</v>
      </c>
      <c r="BS51" s="280">
        <v>0</v>
      </c>
      <c r="BT51" s="280">
        <v>0</v>
      </c>
      <c r="BU51" s="280">
        <v>0</v>
      </c>
      <c r="BV51" s="280">
        <v>0</v>
      </c>
      <c r="BW51" s="280">
        <v>0</v>
      </c>
      <c r="BX51" s="280">
        <v>0</v>
      </c>
      <c r="BY51" s="280">
        <v>0</v>
      </c>
      <c r="BZ51" s="280">
        <v>0</v>
      </c>
      <c r="CA51" s="280">
        <v>0</v>
      </c>
      <c r="CB51" s="280">
        <v>0</v>
      </c>
      <c r="CC51" s="280">
        <v>0</v>
      </c>
      <c r="CD51" s="280">
        <v>0</v>
      </c>
      <c r="CE51" s="280">
        <v>0</v>
      </c>
      <c r="CF51" s="280">
        <v>0</v>
      </c>
      <c r="CG51" s="280">
        <v>0</v>
      </c>
      <c r="CH51" s="280">
        <v>0</v>
      </c>
      <c r="CI51" s="280">
        <v>0</v>
      </c>
      <c r="CJ51" s="280">
        <v>0</v>
      </c>
      <c r="CK51" s="280">
        <v>0</v>
      </c>
      <c r="CL51" s="280">
        <v>0</v>
      </c>
      <c r="CM51" s="280">
        <v>0</v>
      </c>
      <c r="CN51" s="280">
        <v>0</v>
      </c>
      <c r="CO51" s="280">
        <v>0</v>
      </c>
      <c r="CP51" s="280">
        <v>0</v>
      </c>
      <c r="CQ51" s="280">
        <v>0</v>
      </c>
      <c r="CR51" s="280">
        <v>0</v>
      </c>
      <c r="CS51" s="280">
        <v>0</v>
      </c>
      <c r="CT51" s="280">
        <v>0</v>
      </c>
      <c r="CU51" s="280">
        <v>0</v>
      </c>
      <c r="CV51" s="280">
        <v>0</v>
      </c>
      <c r="CW51" s="280">
        <v>0</v>
      </c>
      <c r="CX51" s="280">
        <v>0</v>
      </c>
      <c r="CY51" s="280">
        <v>0</v>
      </c>
      <c r="CZ51" s="280">
        <v>0</v>
      </c>
      <c r="DA51" s="280">
        <v>0</v>
      </c>
      <c r="DB51" s="280">
        <v>0</v>
      </c>
      <c r="DC51" s="280">
        <v>0</v>
      </c>
      <c r="DE51" s="71">
        <f t="shared" si="31"/>
        <v>0</v>
      </c>
      <c r="DF51" s="71">
        <f t="shared" si="17"/>
        <v>0</v>
      </c>
      <c r="DG51" s="261">
        <f t="shared" si="30"/>
        <v>21</v>
      </c>
      <c r="DH51" s="261">
        <v>0</v>
      </c>
    </row>
    <row r="52" spans="1:112" s="261" customFormat="1" ht="14.4">
      <c r="A52" s="210">
        <v>40</v>
      </c>
      <c r="B52" s="262" t="str">
        <f>$B$45&amp;"7."</f>
        <v>E.1.7.</v>
      </c>
      <c r="C52" s="274" t="s">
        <v>42</v>
      </c>
      <c r="D52" s="12"/>
      <c r="E52" s="332">
        <v>0.21</v>
      </c>
      <c r="F52" s="292">
        <f>H52+NPV(FD,I52:INDEX(I52:DC52,PAL))</f>
        <v>0</v>
      </c>
      <c r="G52" s="279">
        <f>SUMIF($H$5:$DC$5,"&lt;="&amp;PAL,$H52:$DC52)</f>
        <v>0</v>
      </c>
      <c r="H52" s="280">
        <v>0</v>
      </c>
      <c r="I52" s="280">
        <v>0</v>
      </c>
      <c r="J52" s="280">
        <v>0</v>
      </c>
      <c r="K52" s="280">
        <v>0</v>
      </c>
      <c r="L52" s="280">
        <v>0</v>
      </c>
      <c r="M52" s="280">
        <v>0</v>
      </c>
      <c r="N52" s="280">
        <v>0</v>
      </c>
      <c r="O52" s="280">
        <v>0</v>
      </c>
      <c r="P52" s="280">
        <v>0</v>
      </c>
      <c r="Q52" s="280">
        <v>0</v>
      </c>
      <c r="R52" s="280">
        <v>0</v>
      </c>
      <c r="S52" s="280">
        <v>0</v>
      </c>
      <c r="T52" s="280">
        <v>0</v>
      </c>
      <c r="U52" s="280">
        <v>0</v>
      </c>
      <c r="V52" s="280">
        <v>0</v>
      </c>
      <c r="W52" s="280">
        <v>0</v>
      </c>
      <c r="X52" s="280">
        <v>0</v>
      </c>
      <c r="Y52" s="280">
        <v>0</v>
      </c>
      <c r="Z52" s="280">
        <v>0</v>
      </c>
      <c r="AA52" s="280">
        <v>0</v>
      </c>
      <c r="AB52" s="280">
        <v>0</v>
      </c>
      <c r="AC52" s="280">
        <v>0</v>
      </c>
      <c r="AD52" s="280">
        <v>0</v>
      </c>
      <c r="AE52" s="280">
        <v>0</v>
      </c>
      <c r="AF52" s="280">
        <v>0</v>
      </c>
      <c r="AG52" s="280">
        <v>0</v>
      </c>
      <c r="AH52" s="280">
        <v>0</v>
      </c>
      <c r="AI52" s="280">
        <v>0</v>
      </c>
      <c r="AJ52" s="280">
        <v>0</v>
      </c>
      <c r="AK52" s="280">
        <v>0</v>
      </c>
      <c r="AL52" s="280">
        <v>0</v>
      </c>
      <c r="AM52" s="280">
        <v>0</v>
      </c>
      <c r="AN52" s="280">
        <v>0</v>
      </c>
      <c r="AO52" s="280">
        <v>0</v>
      </c>
      <c r="AP52" s="280">
        <v>0</v>
      </c>
      <c r="AQ52" s="280">
        <v>0</v>
      </c>
      <c r="AR52" s="280">
        <v>0</v>
      </c>
      <c r="AS52" s="280">
        <v>0</v>
      </c>
      <c r="AT52" s="280">
        <v>0</v>
      </c>
      <c r="AU52" s="280">
        <v>0</v>
      </c>
      <c r="AV52" s="280">
        <v>0</v>
      </c>
      <c r="AW52" s="280">
        <v>0</v>
      </c>
      <c r="AX52" s="280">
        <v>0</v>
      </c>
      <c r="AY52" s="280">
        <v>0</v>
      </c>
      <c r="AZ52" s="280">
        <v>0</v>
      </c>
      <c r="BA52" s="280">
        <v>0</v>
      </c>
      <c r="BB52" s="280">
        <v>0</v>
      </c>
      <c r="BC52" s="280">
        <v>0</v>
      </c>
      <c r="BD52" s="280">
        <v>0</v>
      </c>
      <c r="BE52" s="280">
        <v>0</v>
      </c>
      <c r="BF52" s="280">
        <v>0</v>
      </c>
      <c r="BG52" s="280">
        <v>0</v>
      </c>
      <c r="BH52" s="280">
        <v>0</v>
      </c>
      <c r="BI52" s="280">
        <v>0</v>
      </c>
      <c r="BJ52" s="280">
        <v>0</v>
      </c>
      <c r="BK52" s="280">
        <v>0</v>
      </c>
      <c r="BL52" s="280">
        <v>0</v>
      </c>
      <c r="BM52" s="280">
        <v>0</v>
      </c>
      <c r="BN52" s="280">
        <v>0</v>
      </c>
      <c r="BO52" s="280">
        <v>0</v>
      </c>
      <c r="BP52" s="280">
        <v>0</v>
      </c>
      <c r="BQ52" s="280">
        <v>0</v>
      </c>
      <c r="BR52" s="280">
        <v>0</v>
      </c>
      <c r="BS52" s="280">
        <v>0</v>
      </c>
      <c r="BT52" s="280">
        <v>0</v>
      </c>
      <c r="BU52" s="280">
        <v>0</v>
      </c>
      <c r="BV52" s="280">
        <v>0</v>
      </c>
      <c r="BW52" s="280">
        <v>0</v>
      </c>
      <c r="BX52" s="280">
        <v>0</v>
      </c>
      <c r="BY52" s="280">
        <v>0</v>
      </c>
      <c r="BZ52" s="280">
        <v>0</v>
      </c>
      <c r="CA52" s="280">
        <v>0</v>
      </c>
      <c r="CB52" s="280">
        <v>0</v>
      </c>
      <c r="CC52" s="280">
        <v>0</v>
      </c>
      <c r="CD52" s="280">
        <v>0</v>
      </c>
      <c r="CE52" s="280">
        <v>0</v>
      </c>
      <c r="CF52" s="280">
        <v>0</v>
      </c>
      <c r="CG52" s="280">
        <v>0</v>
      </c>
      <c r="CH52" s="280">
        <v>0</v>
      </c>
      <c r="CI52" s="280">
        <v>0</v>
      </c>
      <c r="CJ52" s="280">
        <v>0</v>
      </c>
      <c r="CK52" s="280">
        <v>0</v>
      </c>
      <c r="CL52" s="280">
        <v>0</v>
      </c>
      <c r="CM52" s="280">
        <v>0</v>
      </c>
      <c r="CN52" s="280">
        <v>0</v>
      </c>
      <c r="CO52" s="280">
        <v>0</v>
      </c>
      <c r="CP52" s="280">
        <v>0</v>
      </c>
      <c r="CQ52" s="280">
        <v>0</v>
      </c>
      <c r="CR52" s="280">
        <v>0</v>
      </c>
      <c r="CS52" s="280">
        <v>0</v>
      </c>
      <c r="CT52" s="280">
        <v>0</v>
      </c>
      <c r="CU52" s="280">
        <v>0</v>
      </c>
      <c r="CV52" s="280">
        <v>0</v>
      </c>
      <c r="CW52" s="280">
        <v>0</v>
      </c>
      <c r="CX52" s="280">
        <v>0</v>
      </c>
      <c r="CY52" s="280">
        <v>0</v>
      </c>
      <c r="CZ52" s="280">
        <v>0</v>
      </c>
      <c r="DA52" s="280">
        <v>0</v>
      </c>
      <c r="DB52" s="280">
        <v>0</v>
      </c>
      <c r="DC52" s="280">
        <v>0</v>
      </c>
      <c r="DE52" s="71">
        <f t="shared" si="31"/>
        <v>0</v>
      </c>
      <c r="DF52" s="71">
        <f t="shared" si="17"/>
        <v>0</v>
      </c>
      <c r="DG52" s="261">
        <f t="shared" si="30"/>
        <v>21</v>
      </c>
      <c r="DH52" s="261">
        <v>0</v>
      </c>
    </row>
    <row r="53" spans="1:112" s="261" customFormat="1" ht="14.4">
      <c r="A53" s="210">
        <v>41</v>
      </c>
      <c r="B53" s="262" t="str">
        <f>$B$45&amp;"8."</f>
        <v>E.1.8.</v>
      </c>
      <c r="C53" s="274" t="s">
        <v>42</v>
      </c>
      <c r="D53" s="12"/>
      <c r="E53" s="332">
        <v>0.21</v>
      </c>
      <c r="F53" s="292">
        <f>H53+NPV(FD,I53:INDEX(I53:DC53,PAL))</f>
        <v>0</v>
      </c>
      <c r="G53" s="279">
        <f>SUMIF($H$5:$DC$5,"&lt;="&amp;PAL,$H53:$DC53)</f>
        <v>0</v>
      </c>
      <c r="H53" s="280">
        <v>0</v>
      </c>
      <c r="I53" s="280">
        <v>0</v>
      </c>
      <c r="J53" s="280">
        <v>0</v>
      </c>
      <c r="K53" s="280">
        <v>0</v>
      </c>
      <c r="L53" s="280">
        <v>0</v>
      </c>
      <c r="M53" s="280">
        <v>0</v>
      </c>
      <c r="N53" s="280">
        <v>0</v>
      </c>
      <c r="O53" s="280">
        <v>0</v>
      </c>
      <c r="P53" s="280">
        <v>0</v>
      </c>
      <c r="Q53" s="280">
        <v>0</v>
      </c>
      <c r="R53" s="280">
        <v>0</v>
      </c>
      <c r="S53" s="280">
        <v>0</v>
      </c>
      <c r="T53" s="280">
        <v>0</v>
      </c>
      <c r="U53" s="280">
        <v>0</v>
      </c>
      <c r="V53" s="280">
        <v>0</v>
      </c>
      <c r="W53" s="280">
        <v>0</v>
      </c>
      <c r="X53" s="280">
        <v>0</v>
      </c>
      <c r="Y53" s="280">
        <v>0</v>
      </c>
      <c r="Z53" s="280">
        <v>0</v>
      </c>
      <c r="AA53" s="280">
        <v>0</v>
      </c>
      <c r="AB53" s="280">
        <v>0</v>
      </c>
      <c r="AC53" s="280">
        <v>0</v>
      </c>
      <c r="AD53" s="280">
        <v>0</v>
      </c>
      <c r="AE53" s="280">
        <v>0</v>
      </c>
      <c r="AF53" s="280">
        <v>0</v>
      </c>
      <c r="AG53" s="280">
        <v>0</v>
      </c>
      <c r="AH53" s="280">
        <v>0</v>
      </c>
      <c r="AI53" s="280">
        <v>0</v>
      </c>
      <c r="AJ53" s="280">
        <v>0</v>
      </c>
      <c r="AK53" s="280">
        <v>0</v>
      </c>
      <c r="AL53" s="280">
        <v>0</v>
      </c>
      <c r="AM53" s="280">
        <v>0</v>
      </c>
      <c r="AN53" s="280">
        <v>0</v>
      </c>
      <c r="AO53" s="280">
        <v>0</v>
      </c>
      <c r="AP53" s="280">
        <v>0</v>
      </c>
      <c r="AQ53" s="280">
        <v>0</v>
      </c>
      <c r="AR53" s="280">
        <v>0</v>
      </c>
      <c r="AS53" s="280">
        <v>0</v>
      </c>
      <c r="AT53" s="280">
        <v>0</v>
      </c>
      <c r="AU53" s="280">
        <v>0</v>
      </c>
      <c r="AV53" s="280">
        <v>0</v>
      </c>
      <c r="AW53" s="280">
        <v>0</v>
      </c>
      <c r="AX53" s="280">
        <v>0</v>
      </c>
      <c r="AY53" s="280">
        <v>0</v>
      </c>
      <c r="AZ53" s="280">
        <v>0</v>
      </c>
      <c r="BA53" s="280">
        <v>0</v>
      </c>
      <c r="BB53" s="280">
        <v>0</v>
      </c>
      <c r="BC53" s="280">
        <v>0</v>
      </c>
      <c r="BD53" s="280">
        <v>0</v>
      </c>
      <c r="BE53" s="280">
        <v>0</v>
      </c>
      <c r="BF53" s="280">
        <v>0</v>
      </c>
      <c r="BG53" s="280">
        <v>0</v>
      </c>
      <c r="BH53" s="280">
        <v>0</v>
      </c>
      <c r="BI53" s="280">
        <v>0</v>
      </c>
      <c r="BJ53" s="280">
        <v>0</v>
      </c>
      <c r="BK53" s="280">
        <v>0</v>
      </c>
      <c r="BL53" s="280">
        <v>0</v>
      </c>
      <c r="BM53" s="280">
        <v>0</v>
      </c>
      <c r="BN53" s="280">
        <v>0</v>
      </c>
      <c r="BO53" s="280">
        <v>0</v>
      </c>
      <c r="BP53" s="280">
        <v>0</v>
      </c>
      <c r="BQ53" s="280">
        <v>0</v>
      </c>
      <c r="BR53" s="280">
        <v>0</v>
      </c>
      <c r="BS53" s="280">
        <v>0</v>
      </c>
      <c r="BT53" s="280">
        <v>0</v>
      </c>
      <c r="BU53" s="280">
        <v>0</v>
      </c>
      <c r="BV53" s="280">
        <v>0</v>
      </c>
      <c r="BW53" s="280">
        <v>0</v>
      </c>
      <c r="BX53" s="280">
        <v>0</v>
      </c>
      <c r="BY53" s="280">
        <v>0</v>
      </c>
      <c r="BZ53" s="280">
        <v>0</v>
      </c>
      <c r="CA53" s="280">
        <v>0</v>
      </c>
      <c r="CB53" s="280">
        <v>0</v>
      </c>
      <c r="CC53" s="280">
        <v>0</v>
      </c>
      <c r="CD53" s="280">
        <v>0</v>
      </c>
      <c r="CE53" s="280">
        <v>0</v>
      </c>
      <c r="CF53" s="280">
        <v>0</v>
      </c>
      <c r="CG53" s="280">
        <v>0</v>
      </c>
      <c r="CH53" s="280">
        <v>0</v>
      </c>
      <c r="CI53" s="280">
        <v>0</v>
      </c>
      <c r="CJ53" s="280">
        <v>0</v>
      </c>
      <c r="CK53" s="280">
        <v>0</v>
      </c>
      <c r="CL53" s="280">
        <v>0</v>
      </c>
      <c r="CM53" s="280">
        <v>0</v>
      </c>
      <c r="CN53" s="280">
        <v>0</v>
      </c>
      <c r="CO53" s="280">
        <v>0</v>
      </c>
      <c r="CP53" s="280">
        <v>0</v>
      </c>
      <c r="CQ53" s="280">
        <v>0</v>
      </c>
      <c r="CR53" s="280">
        <v>0</v>
      </c>
      <c r="CS53" s="280">
        <v>0</v>
      </c>
      <c r="CT53" s="280">
        <v>0</v>
      </c>
      <c r="CU53" s="280">
        <v>0</v>
      </c>
      <c r="CV53" s="280">
        <v>0</v>
      </c>
      <c r="CW53" s="280">
        <v>0</v>
      </c>
      <c r="CX53" s="280">
        <v>0</v>
      </c>
      <c r="CY53" s="280">
        <v>0</v>
      </c>
      <c r="CZ53" s="280">
        <v>0</v>
      </c>
      <c r="DA53" s="280">
        <v>0</v>
      </c>
      <c r="DB53" s="280">
        <v>0</v>
      </c>
      <c r="DC53" s="280">
        <v>0</v>
      </c>
      <c r="DE53" s="71">
        <f t="shared" si="31"/>
        <v>0</v>
      </c>
      <c r="DF53" s="71">
        <f t="shared" si="17"/>
        <v>0</v>
      </c>
      <c r="DG53" s="261">
        <f t="shared" si="30"/>
        <v>21</v>
      </c>
      <c r="DH53" s="261">
        <v>0</v>
      </c>
    </row>
    <row r="54" spans="1:112" s="261" customFormat="1" ht="14.4">
      <c r="A54" s="210">
        <v>42</v>
      </c>
      <c r="B54" s="262" t="str">
        <f>$B$45&amp;"9."</f>
        <v>E.1.9.</v>
      </c>
      <c r="C54" s="267" t="s">
        <v>155</v>
      </c>
      <c r="D54" s="262"/>
      <c r="E54" s="332">
        <v>0.21</v>
      </c>
      <c r="F54" s="292">
        <f>H54+NPV(FD,I54:INDEX(I54:DC54,PAL))</f>
        <v>0</v>
      </c>
      <c r="G54" s="279">
        <f>SUMIF($H$5:$DC$5,"&lt;="&amp;PAL,$H54:$DC54)</f>
        <v>0</v>
      </c>
      <c r="H54" s="276">
        <v>0</v>
      </c>
      <c r="I54" s="276">
        <v>0</v>
      </c>
      <c r="J54" s="276">
        <v>0</v>
      </c>
      <c r="K54" s="276">
        <v>0</v>
      </c>
      <c r="L54" s="276">
        <v>0</v>
      </c>
      <c r="M54" s="276">
        <v>0</v>
      </c>
      <c r="N54" s="276">
        <v>0</v>
      </c>
      <c r="O54" s="276">
        <v>0</v>
      </c>
      <c r="P54" s="276">
        <v>0</v>
      </c>
      <c r="Q54" s="276">
        <v>0</v>
      </c>
      <c r="R54" s="276">
        <v>0</v>
      </c>
      <c r="S54" s="277">
        <v>0</v>
      </c>
      <c r="T54" s="277">
        <v>0</v>
      </c>
      <c r="U54" s="277">
        <v>0</v>
      </c>
      <c r="V54" s="277">
        <v>0</v>
      </c>
      <c r="W54" s="277">
        <v>0</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0</v>
      </c>
      <c r="AN54" s="277">
        <v>0</v>
      </c>
      <c r="AO54" s="277">
        <v>0</v>
      </c>
      <c r="AP54" s="277">
        <v>0</v>
      </c>
      <c r="AQ54" s="277">
        <v>0</v>
      </c>
      <c r="AR54" s="277">
        <v>0</v>
      </c>
      <c r="AS54" s="277">
        <v>0</v>
      </c>
      <c r="AT54" s="277">
        <v>0</v>
      </c>
      <c r="AU54" s="277">
        <v>0</v>
      </c>
      <c r="AV54" s="277">
        <v>0</v>
      </c>
      <c r="AW54" s="277">
        <v>0</v>
      </c>
      <c r="AX54" s="277">
        <v>0</v>
      </c>
      <c r="AY54" s="277">
        <v>0</v>
      </c>
      <c r="AZ54" s="277">
        <v>0</v>
      </c>
      <c r="BA54" s="277">
        <v>0</v>
      </c>
      <c r="BB54" s="277">
        <v>0</v>
      </c>
      <c r="BC54" s="277">
        <v>0</v>
      </c>
      <c r="BD54" s="277">
        <v>0</v>
      </c>
      <c r="BE54" s="277">
        <v>0</v>
      </c>
      <c r="BF54" s="277">
        <v>0</v>
      </c>
      <c r="BG54" s="277">
        <v>0</v>
      </c>
      <c r="BH54" s="277">
        <v>0</v>
      </c>
      <c r="BI54" s="277">
        <v>0</v>
      </c>
      <c r="BJ54" s="277">
        <v>0</v>
      </c>
      <c r="BK54" s="277">
        <v>0</v>
      </c>
      <c r="BL54" s="277">
        <v>0</v>
      </c>
      <c r="BM54" s="277">
        <v>0</v>
      </c>
      <c r="BN54" s="277">
        <v>0</v>
      </c>
      <c r="BO54" s="277">
        <v>0</v>
      </c>
      <c r="BP54" s="277">
        <v>0</v>
      </c>
      <c r="BQ54" s="277">
        <v>0</v>
      </c>
      <c r="BR54" s="277">
        <v>0</v>
      </c>
      <c r="BS54" s="277">
        <v>0</v>
      </c>
      <c r="BT54" s="277">
        <v>0</v>
      </c>
      <c r="BU54" s="277">
        <v>0</v>
      </c>
      <c r="BV54" s="277">
        <v>0</v>
      </c>
      <c r="BW54" s="277">
        <v>0</v>
      </c>
      <c r="BX54" s="277">
        <v>0</v>
      </c>
      <c r="BY54" s="277">
        <v>0</v>
      </c>
      <c r="BZ54" s="277">
        <v>0</v>
      </c>
      <c r="CA54" s="277">
        <v>0</v>
      </c>
      <c r="CB54" s="277">
        <v>0</v>
      </c>
      <c r="CC54" s="277">
        <v>0</v>
      </c>
      <c r="CD54" s="277">
        <v>0</v>
      </c>
      <c r="CE54" s="277">
        <v>0</v>
      </c>
      <c r="CF54" s="277">
        <v>0</v>
      </c>
      <c r="CG54" s="277">
        <v>0</v>
      </c>
      <c r="CH54" s="277">
        <v>0</v>
      </c>
      <c r="CI54" s="277">
        <v>0</v>
      </c>
      <c r="CJ54" s="277">
        <v>0</v>
      </c>
      <c r="CK54" s="277">
        <v>0</v>
      </c>
      <c r="CL54" s="277">
        <v>0</v>
      </c>
      <c r="CM54" s="277">
        <v>0</v>
      </c>
      <c r="CN54" s="277">
        <v>0</v>
      </c>
      <c r="CO54" s="277">
        <v>0</v>
      </c>
      <c r="CP54" s="277">
        <v>0</v>
      </c>
      <c r="CQ54" s="277">
        <v>0</v>
      </c>
      <c r="CR54" s="277">
        <v>0</v>
      </c>
      <c r="CS54" s="277">
        <v>0</v>
      </c>
      <c r="CT54" s="277">
        <v>0</v>
      </c>
      <c r="CU54" s="277">
        <v>0</v>
      </c>
      <c r="CV54" s="277">
        <v>0</v>
      </c>
      <c r="CW54" s="277">
        <v>0</v>
      </c>
      <c r="CX54" s="277">
        <v>0</v>
      </c>
      <c r="CY54" s="277">
        <v>0</v>
      </c>
      <c r="CZ54" s="277">
        <v>0</v>
      </c>
      <c r="DA54" s="277">
        <v>0</v>
      </c>
      <c r="DB54" s="277">
        <v>0</v>
      </c>
      <c r="DC54" s="277">
        <v>0</v>
      </c>
      <c r="DE54" s="71">
        <f t="shared" si="31"/>
        <v>0</v>
      </c>
      <c r="DF54" s="71">
        <f t="shared" si="17"/>
        <v>0</v>
      </c>
      <c r="DG54" s="261">
        <f t="shared" si="30"/>
        <v>21</v>
      </c>
      <c r="DH54" s="261">
        <v>0</v>
      </c>
    </row>
    <row r="55" spans="1:112" s="261" customFormat="1" ht="14.4">
      <c r="A55" s="210">
        <v>43</v>
      </c>
      <c r="B55" s="262" t="str">
        <f>$B$45&amp;"L."</f>
        <v>E.1.L.</v>
      </c>
      <c r="C55" s="267" t="s">
        <v>16</v>
      </c>
      <c r="D55" s="262"/>
      <c r="E55" s="332">
        <v>0.21</v>
      </c>
      <c r="F55" s="292">
        <f>H55+NPV(FD,I55:INDEX(I55:DC55,PAL))</f>
        <v>0</v>
      </c>
      <c r="G55" s="279">
        <f>SUMIF($H$5:$DC$5,"&lt;="&amp;PAL,$H55:$DC55)</f>
        <v>0</v>
      </c>
      <c r="H55" s="276">
        <v>0</v>
      </c>
      <c r="I55" s="276">
        <v>0</v>
      </c>
      <c r="J55" s="276">
        <v>0</v>
      </c>
      <c r="K55" s="276">
        <v>0</v>
      </c>
      <c r="L55" s="276">
        <v>0</v>
      </c>
      <c r="M55" s="276">
        <v>0</v>
      </c>
      <c r="N55" s="276">
        <v>0</v>
      </c>
      <c r="O55" s="276">
        <v>0</v>
      </c>
      <c r="P55" s="276">
        <v>0</v>
      </c>
      <c r="Q55" s="276">
        <v>0</v>
      </c>
      <c r="R55" s="276">
        <v>0</v>
      </c>
      <c r="S55" s="276">
        <v>0</v>
      </c>
      <c r="T55" s="276">
        <v>0</v>
      </c>
      <c r="U55" s="276">
        <v>0</v>
      </c>
      <c r="V55" s="276">
        <v>0</v>
      </c>
      <c r="W55" s="276">
        <v>0</v>
      </c>
      <c r="X55" s="276">
        <v>0</v>
      </c>
      <c r="Y55" s="276">
        <v>0</v>
      </c>
      <c r="Z55" s="276">
        <v>0</v>
      </c>
      <c r="AA55" s="276">
        <v>0</v>
      </c>
      <c r="AB55" s="277">
        <v>0</v>
      </c>
      <c r="AC55" s="276">
        <v>0</v>
      </c>
      <c r="AD55" s="276">
        <v>0</v>
      </c>
      <c r="AE55" s="276">
        <v>0</v>
      </c>
      <c r="AF55" s="276">
        <v>0</v>
      </c>
      <c r="AG55" s="276">
        <v>0</v>
      </c>
      <c r="AH55" s="276">
        <v>0</v>
      </c>
      <c r="AI55" s="276">
        <v>0</v>
      </c>
      <c r="AJ55" s="276">
        <v>0</v>
      </c>
      <c r="AK55" s="276">
        <v>0</v>
      </c>
      <c r="AL55" s="276">
        <v>0</v>
      </c>
      <c r="AM55" s="276">
        <v>0</v>
      </c>
      <c r="AN55" s="276">
        <v>0</v>
      </c>
      <c r="AO55" s="276">
        <v>0</v>
      </c>
      <c r="AP55" s="276">
        <v>0</v>
      </c>
      <c r="AQ55" s="276">
        <v>0</v>
      </c>
      <c r="AR55" s="276">
        <v>0</v>
      </c>
      <c r="AS55" s="276">
        <v>0</v>
      </c>
      <c r="AT55" s="276">
        <v>0</v>
      </c>
      <c r="AU55" s="276">
        <v>0</v>
      </c>
      <c r="AV55" s="276">
        <v>0</v>
      </c>
      <c r="AW55" s="276">
        <v>0</v>
      </c>
      <c r="AX55" s="276">
        <v>0</v>
      </c>
      <c r="AY55" s="276">
        <v>0</v>
      </c>
      <c r="AZ55" s="276">
        <v>0</v>
      </c>
      <c r="BA55" s="276">
        <v>0</v>
      </c>
      <c r="BB55" s="276">
        <v>0</v>
      </c>
      <c r="BC55" s="276">
        <v>0</v>
      </c>
      <c r="BD55" s="276">
        <v>0</v>
      </c>
      <c r="BE55" s="276">
        <v>0</v>
      </c>
      <c r="BF55" s="276">
        <v>0</v>
      </c>
      <c r="BG55" s="276">
        <v>0</v>
      </c>
      <c r="BH55" s="276">
        <v>0</v>
      </c>
      <c r="BI55" s="276">
        <v>0</v>
      </c>
      <c r="BJ55" s="276">
        <v>0</v>
      </c>
      <c r="BK55" s="276">
        <v>0</v>
      </c>
      <c r="BL55" s="276">
        <v>0</v>
      </c>
      <c r="BM55" s="276">
        <v>0</v>
      </c>
      <c r="BN55" s="276">
        <v>0</v>
      </c>
      <c r="BO55" s="276">
        <v>0</v>
      </c>
      <c r="BP55" s="276">
        <v>0</v>
      </c>
      <c r="BQ55" s="276">
        <v>0</v>
      </c>
      <c r="BR55" s="276">
        <v>0</v>
      </c>
      <c r="BS55" s="276">
        <v>0</v>
      </c>
      <c r="BT55" s="276">
        <v>0</v>
      </c>
      <c r="BU55" s="276">
        <v>0</v>
      </c>
      <c r="BV55" s="276">
        <v>0</v>
      </c>
      <c r="BW55" s="276">
        <v>0</v>
      </c>
      <c r="BX55" s="276">
        <v>0</v>
      </c>
      <c r="BY55" s="276">
        <v>0</v>
      </c>
      <c r="BZ55" s="276">
        <v>0</v>
      </c>
      <c r="CA55" s="276">
        <v>0</v>
      </c>
      <c r="CB55" s="276">
        <v>0</v>
      </c>
      <c r="CC55" s="276">
        <v>0</v>
      </c>
      <c r="CD55" s="276">
        <v>0</v>
      </c>
      <c r="CE55" s="276">
        <v>0</v>
      </c>
      <c r="CF55" s="276">
        <v>0</v>
      </c>
      <c r="CG55" s="276">
        <v>0</v>
      </c>
      <c r="CH55" s="276">
        <v>0</v>
      </c>
      <c r="CI55" s="276">
        <v>0</v>
      </c>
      <c r="CJ55" s="276">
        <v>0</v>
      </c>
      <c r="CK55" s="276">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7">
        <v>0</v>
      </c>
      <c r="DE55" s="71">
        <f t="shared" si="31"/>
        <v>0</v>
      </c>
      <c r="DF55" s="71">
        <f t="shared" si="17"/>
        <v>0</v>
      </c>
      <c r="DG55" s="261">
        <f t="shared" si="30"/>
        <v>21</v>
      </c>
      <c r="DH55" s="261">
        <f>DG55/(100+DG55)</f>
        <v>0.17355371900826447</v>
      </c>
    </row>
    <row r="56" spans="1:112" s="261" customFormat="1" ht="14.4">
      <c r="A56" s="210">
        <v>44</v>
      </c>
      <c r="B56" s="55" t="s">
        <v>36</v>
      </c>
      <c r="C56" s="268" t="s">
        <v>0</v>
      </c>
      <c r="D56" s="8"/>
      <c r="E56" s="331"/>
      <c r="F56" s="17">
        <f>SUM(F57:F64)+F65</f>
        <v>0</v>
      </c>
      <c r="G56" s="279">
        <f>SUMIF($H$5:$DC$5,"&lt;="&amp;PAL,$H56:$DC56)</f>
        <v>0</v>
      </c>
      <c r="H56" s="17">
        <f>SUM(H57:H64)+H65</f>
        <v>0</v>
      </c>
      <c r="I56" s="17">
        <f t="shared" ref="I56:BT56" si="32">SUM(I57:I64)+I65</f>
        <v>0</v>
      </c>
      <c r="J56" s="17">
        <f t="shared" si="32"/>
        <v>0</v>
      </c>
      <c r="K56" s="17">
        <f t="shared" si="32"/>
        <v>0</v>
      </c>
      <c r="L56" s="17">
        <f t="shared" si="32"/>
        <v>0</v>
      </c>
      <c r="M56" s="17">
        <f t="shared" si="32"/>
        <v>0</v>
      </c>
      <c r="N56" s="17">
        <f t="shared" si="32"/>
        <v>0</v>
      </c>
      <c r="O56" s="17">
        <f t="shared" si="32"/>
        <v>0</v>
      </c>
      <c r="P56" s="17">
        <f t="shared" si="32"/>
        <v>0</v>
      </c>
      <c r="Q56" s="17">
        <f t="shared" si="32"/>
        <v>0</v>
      </c>
      <c r="R56" s="17">
        <f t="shared" si="32"/>
        <v>0</v>
      </c>
      <c r="S56" s="17">
        <f t="shared" si="32"/>
        <v>0</v>
      </c>
      <c r="T56" s="17">
        <f t="shared" si="32"/>
        <v>0</v>
      </c>
      <c r="U56" s="17">
        <f t="shared" si="32"/>
        <v>0</v>
      </c>
      <c r="V56" s="17">
        <f t="shared" si="32"/>
        <v>0</v>
      </c>
      <c r="W56" s="17">
        <f t="shared" si="32"/>
        <v>0</v>
      </c>
      <c r="X56" s="17">
        <f t="shared" si="32"/>
        <v>0</v>
      </c>
      <c r="Y56" s="17">
        <f t="shared" si="32"/>
        <v>0</v>
      </c>
      <c r="Z56" s="17">
        <f t="shared" si="32"/>
        <v>0</v>
      </c>
      <c r="AA56" s="17">
        <f t="shared" si="32"/>
        <v>0</v>
      </c>
      <c r="AB56" s="17">
        <f t="shared" si="32"/>
        <v>0</v>
      </c>
      <c r="AC56" s="17">
        <f t="shared" si="32"/>
        <v>0</v>
      </c>
      <c r="AD56" s="17">
        <f t="shared" si="32"/>
        <v>0</v>
      </c>
      <c r="AE56" s="17">
        <f t="shared" si="32"/>
        <v>0</v>
      </c>
      <c r="AF56" s="17">
        <f t="shared" si="32"/>
        <v>0</v>
      </c>
      <c r="AG56" s="17">
        <f t="shared" si="32"/>
        <v>0</v>
      </c>
      <c r="AH56" s="17">
        <f t="shared" si="32"/>
        <v>0</v>
      </c>
      <c r="AI56" s="17">
        <f t="shared" si="32"/>
        <v>0</v>
      </c>
      <c r="AJ56" s="17">
        <f t="shared" si="32"/>
        <v>0</v>
      </c>
      <c r="AK56" s="17">
        <f t="shared" si="32"/>
        <v>0</v>
      </c>
      <c r="AL56" s="17">
        <f t="shared" si="32"/>
        <v>0</v>
      </c>
      <c r="AM56" s="17">
        <f t="shared" si="32"/>
        <v>0</v>
      </c>
      <c r="AN56" s="17">
        <f t="shared" si="32"/>
        <v>0</v>
      </c>
      <c r="AO56" s="17">
        <f t="shared" si="32"/>
        <v>0</v>
      </c>
      <c r="AP56" s="17">
        <f t="shared" si="32"/>
        <v>0</v>
      </c>
      <c r="AQ56" s="17">
        <f t="shared" si="32"/>
        <v>0</v>
      </c>
      <c r="AR56" s="17">
        <f t="shared" si="32"/>
        <v>0</v>
      </c>
      <c r="AS56" s="17">
        <f t="shared" si="32"/>
        <v>0</v>
      </c>
      <c r="AT56" s="17">
        <f t="shared" si="32"/>
        <v>0</v>
      </c>
      <c r="AU56" s="17">
        <f t="shared" si="32"/>
        <v>0</v>
      </c>
      <c r="AV56" s="17">
        <f t="shared" si="32"/>
        <v>0</v>
      </c>
      <c r="AW56" s="17">
        <f t="shared" si="32"/>
        <v>0</v>
      </c>
      <c r="AX56" s="17">
        <f t="shared" si="32"/>
        <v>0</v>
      </c>
      <c r="AY56" s="17">
        <f t="shared" si="32"/>
        <v>0</v>
      </c>
      <c r="AZ56" s="17">
        <f t="shared" si="32"/>
        <v>0</v>
      </c>
      <c r="BA56" s="17">
        <f t="shared" si="32"/>
        <v>0</v>
      </c>
      <c r="BB56" s="17">
        <f t="shared" si="32"/>
        <v>0</v>
      </c>
      <c r="BC56" s="17">
        <f t="shared" si="32"/>
        <v>0</v>
      </c>
      <c r="BD56" s="17">
        <f t="shared" si="32"/>
        <v>0</v>
      </c>
      <c r="BE56" s="17">
        <f t="shared" si="32"/>
        <v>0</v>
      </c>
      <c r="BF56" s="17">
        <f t="shared" si="32"/>
        <v>0</v>
      </c>
      <c r="BG56" s="17">
        <f t="shared" si="32"/>
        <v>0</v>
      </c>
      <c r="BH56" s="17">
        <f t="shared" si="32"/>
        <v>0</v>
      </c>
      <c r="BI56" s="17">
        <f t="shared" si="32"/>
        <v>0</v>
      </c>
      <c r="BJ56" s="17">
        <f t="shared" si="32"/>
        <v>0</v>
      </c>
      <c r="BK56" s="17">
        <f t="shared" si="32"/>
        <v>0</v>
      </c>
      <c r="BL56" s="17">
        <f t="shared" si="32"/>
        <v>0</v>
      </c>
      <c r="BM56" s="17">
        <f t="shared" si="32"/>
        <v>0</v>
      </c>
      <c r="BN56" s="17">
        <f t="shared" si="32"/>
        <v>0</v>
      </c>
      <c r="BO56" s="17">
        <f t="shared" si="32"/>
        <v>0</v>
      </c>
      <c r="BP56" s="17">
        <f t="shared" si="32"/>
        <v>0</v>
      </c>
      <c r="BQ56" s="17">
        <f t="shared" si="32"/>
        <v>0</v>
      </c>
      <c r="BR56" s="17">
        <f t="shared" si="32"/>
        <v>0</v>
      </c>
      <c r="BS56" s="17">
        <f t="shared" si="32"/>
        <v>0</v>
      </c>
      <c r="BT56" s="17">
        <f t="shared" si="32"/>
        <v>0</v>
      </c>
      <c r="BU56" s="17">
        <f t="shared" ref="BU56:DC56" si="33">SUM(BU57:BU64)+BU65</f>
        <v>0</v>
      </c>
      <c r="BV56" s="17">
        <f t="shared" si="33"/>
        <v>0</v>
      </c>
      <c r="BW56" s="17">
        <f t="shared" si="33"/>
        <v>0</v>
      </c>
      <c r="BX56" s="17">
        <f t="shared" si="33"/>
        <v>0</v>
      </c>
      <c r="BY56" s="17">
        <f t="shared" si="33"/>
        <v>0</v>
      </c>
      <c r="BZ56" s="17">
        <f t="shared" si="33"/>
        <v>0</v>
      </c>
      <c r="CA56" s="17">
        <f t="shared" si="33"/>
        <v>0</v>
      </c>
      <c r="CB56" s="17">
        <f t="shared" si="33"/>
        <v>0</v>
      </c>
      <c r="CC56" s="17">
        <f t="shared" si="33"/>
        <v>0</v>
      </c>
      <c r="CD56" s="17">
        <f t="shared" si="33"/>
        <v>0</v>
      </c>
      <c r="CE56" s="17">
        <f t="shared" si="33"/>
        <v>0</v>
      </c>
      <c r="CF56" s="17">
        <f t="shared" si="33"/>
        <v>0</v>
      </c>
      <c r="CG56" s="17">
        <f t="shared" si="33"/>
        <v>0</v>
      </c>
      <c r="CH56" s="17">
        <f t="shared" si="33"/>
        <v>0</v>
      </c>
      <c r="CI56" s="17">
        <f t="shared" si="33"/>
        <v>0</v>
      </c>
      <c r="CJ56" s="17">
        <f t="shared" si="33"/>
        <v>0</v>
      </c>
      <c r="CK56" s="17">
        <f t="shared" si="33"/>
        <v>0</v>
      </c>
      <c r="CL56" s="17">
        <f t="shared" si="33"/>
        <v>0</v>
      </c>
      <c r="CM56" s="17">
        <f t="shared" si="33"/>
        <v>0</v>
      </c>
      <c r="CN56" s="17">
        <f t="shared" si="33"/>
        <v>0</v>
      </c>
      <c r="CO56" s="17">
        <f t="shared" si="33"/>
        <v>0</v>
      </c>
      <c r="CP56" s="17">
        <f t="shared" si="33"/>
        <v>0</v>
      </c>
      <c r="CQ56" s="17">
        <f t="shared" si="33"/>
        <v>0</v>
      </c>
      <c r="CR56" s="17">
        <f t="shared" si="33"/>
        <v>0</v>
      </c>
      <c r="CS56" s="17">
        <f t="shared" si="33"/>
        <v>0</v>
      </c>
      <c r="CT56" s="17">
        <f t="shared" si="33"/>
        <v>0</v>
      </c>
      <c r="CU56" s="17">
        <f t="shared" si="33"/>
        <v>0</v>
      </c>
      <c r="CV56" s="17">
        <f t="shared" si="33"/>
        <v>0</v>
      </c>
      <c r="CW56" s="17">
        <f t="shared" si="33"/>
        <v>0</v>
      </c>
      <c r="CX56" s="17">
        <f t="shared" si="33"/>
        <v>0</v>
      </c>
      <c r="CY56" s="17">
        <f t="shared" si="33"/>
        <v>0</v>
      </c>
      <c r="CZ56" s="17">
        <f t="shared" si="33"/>
        <v>0</v>
      </c>
      <c r="DA56" s="17">
        <f t="shared" si="33"/>
        <v>0</v>
      </c>
      <c r="DB56" s="17">
        <f t="shared" si="33"/>
        <v>0</v>
      </c>
      <c r="DC56" s="17">
        <f t="shared" si="33"/>
        <v>0</v>
      </c>
      <c r="DE56" s="71"/>
      <c r="DF56" s="71">
        <f t="shared" si="17"/>
        <v>0</v>
      </c>
    </row>
    <row r="57" spans="1:112" s="261" customFormat="1" ht="14.4">
      <c r="A57" s="210">
        <v>45</v>
      </c>
      <c r="B57" s="262" t="str">
        <f>$B$56&amp;"1."</f>
        <v>E.2.1.</v>
      </c>
      <c r="C57" s="274" t="s">
        <v>42</v>
      </c>
      <c r="D57" s="12"/>
      <c r="E57" s="332">
        <v>0.21</v>
      </c>
      <c r="F57" s="292">
        <f>H57+NPV(FD,I57:INDEX(I57:DC57,PAL))</f>
        <v>0</v>
      </c>
      <c r="G57" s="279">
        <f>SUMIF($H$5:$DC$5,"&lt;="&amp;PAL,$H57:$DC57)</f>
        <v>0</v>
      </c>
      <c r="H57" s="280">
        <v>0</v>
      </c>
      <c r="I57" s="280">
        <v>0</v>
      </c>
      <c r="J57" s="280">
        <v>0</v>
      </c>
      <c r="K57" s="280">
        <v>0</v>
      </c>
      <c r="L57" s="280">
        <v>0</v>
      </c>
      <c r="M57" s="280">
        <v>0</v>
      </c>
      <c r="N57" s="280">
        <v>0</v>
      </c>
      <c r="O57" s="280">
        <v>0</v>
      </c>
      <c r="P57" s="280">
        <v>0</v>
      </c>
      <c r="Q57" s="280">
        <v>0</v>
      </c>
      <c r="R57" s="280">
        <v>0</v>
      </c>
      <c r="S57" s="280">
        <v>0</v>
      </c>
      <c r="T57" s="280">
        <v>0</v>
      </c>
      <c r="U57" s="280">
        <v>0</v>
      </c>
      <c r="V57" s="280">
        <v>0</v>
      </c>
      <c r="W57" s="280">
        <v>0</v>
      </c>
      <c r="X57" s="280">
        <v>0</v>
      </c>
      <c r="Y57" s="280">
        <v>0</v>
      </c>
      <c r="Z57" s="280">
        <v>0</v>
      </c>
      <c r="AA57" s="280">
        <v>0</v>
      </c>
      <c r="AB57" s="280">
        <v>0</v>
      </c>
      <c r="AC57" s="280">
        <v>0</v>
      </c>
      <c r="AD57" s="280">
        <v>0</v>
      </c>
      <c r="AE57" s="280">
        <v>0</v>
      </c>
      <c r="AF57" s="280">
        <v>0</v>
      </c>
      <c r="AG57" s="280">
        <v>0</v>
      </c>
      <c r="AH57" s="280">
        <v>0</v>
      </c>
      <c r="AI57" s="280">
        <v>0</v>
      </c>
      <c r="AJ57" s="280">
        <v>0</v>
      </c>
      <c r="AK57" s="280">
        <v>0</v>
      </c>
      <c r="AL57" s="280">
        <v>0</v>
      </c>
      <c r="AM57" s="280">
        <v>0</v>
      </c>
      <c r="AN57" s="280">
        <v>0</v>
      </c>
      <c r="AO57" s="280">
        <v>0</v>
      </c>
      <c r="AP57" s="280">
        <v>0</v>
      </c>
      <c r="AQ57" s="280">
        <v>0</v>
      </c>
      <c r="AR57" s="280">
        <v>0</v>
      </c>
      <c r="AS57" s="280">
        <v>0</v>
      </c>
      <c r="AT57" s="280">
        <v>0</v>
      </c>
      <c r="AU57" s="280">
        <v>0</v>
      </c>
      <c r="AV57" s="280">
        <v>0</v>
      </c>
      <c r="AW57" s="280">
        <v>0</v>
      </c>
      <c r="AX57" s="280">
        <v>0</v>
      </c>
      <c r="AY57" s="280">
        <v>0</v>
      </c>
      <c r="AZ57" s="280">
        <v>0</v>
      </c>
      <c r="BA57" s="280">
        <v>0</v>
      </c>
      <c r="BB57" s="280">
        <v>0</v>
      </c>
      <c r="BC57" s="280">
        <v>0</v>
      </c>
      <c r="BD57" s="280">
        <v>0</v>
      </c>
      <c r="BE57" s="280">
        <v>0</v>
      </c>
      <c r="BF57" s="280">
        <v>0</v>
      </c>
      <c r="BG57" s="280">
        <v>0</v>
      </c>
      <c r="BH57" s="280">
        <v>0</v>
      </c>
      <c r="BI57" s="280">
        <v>0</v>
      </c>
      <c r="BJ57" s="280">
        <v>0</v>
      </c>
      <c r="BK57" s="280">
        <v>0</v>
      </c>
      <c r="BL57" s="280">
        <v>0</v>
      </c>
      <c r="BM57" s="280">
        <v>0</v>
      </c>
      <c r="BN57" s="280">
        <v>0</v>
      </c>
      <c r="BO57" s="280">
        <v>0</v>
      </c>
      <c r="BP57" s="280">
        <v>0</v>
      </c>
      <c r="BQ57" s="280">
        <v>0</v>
      </c>
      <c r="BR57" s="280">
        <v>0</v>
      </c>
      <c r="BS57" s="280">
        <v>0</v>
      </c>
      <c r="BT57" s="280">
        <v>0</v>
      </c>
      <c r="BU57" s="280">
        <v>0</v>
      </c>
      <c r="BV57" s="280">
        <v>0</v>
      </c>
      <c r="BW57" s="280">
        <v>0</v>
      </c>
      <c r="BX57" s="280">
        <v>0</v>
      </c>
      <c r="BY57" s="280">
        <v>0</v>
      </c>
      <c r="BZ57" s="280">
        <v>0</v>
      </c>
      <c r="CA57" s="280">
        <v>0</v>
      </c>
      <c r="CB57" s="280">
        <v>0</v>
      </c>
      <c r="CC57" s="280">
        <v>0</v>
      </c>
      <c r="CD57" s="280">
        <v>0</v>
      </c>
      <c r="CE57" s="280">
        <v>0</v>
      </c>
      <c r="CF57" s="280">
        <v>0</v>
      </c>
      <c r="CG57" s="280">
        <v>0</v>
      </c>
      <c r="CH57" s="280">
        <v>0</v>
      </c>
      <c r="CI57" s="280">
        <v>0</v>
      </c>
      <c r="CJ57" s="280">
        <v>0</v>
      </c>
      <c r="CK57" s="280">
        <v>0</v>
      </c>
      <c r="CL57" s="280">
        <v>0</v>
      </c>
      <c r="CM57" s="280">
        <v>0</v>
      </c>
      <c r="CN57" s="280">
        <v>0</v>
      </c>
      <c r="CO57" s="280">
        <v>0</v>
      </c>
      <c r="CP57" s="280">
        <v>0</v>
      </c>
      <c r="CQ57" s="280">
        <v>0</v>
      </c>
      <c r="CR57" s="280">
        <v>0</v>
      </c>
      <c r="CS57" s="280">
        <v>0</v>
      </c>
      <c r="CT57" s="280">
        <v>0</v>
      </c>
      <c r="CU57" s="280">
        <v>0</v>
      </c>
      <c r="CV57" s="280">
        <v>0</v>
      </c>
      <c r="CW57" s="280">
        <v>0</v>
      </c>
      <c r="CX57" s="280">
        <v>0</v>
      </c>
      <c r="CY57" s="280">
        <v>0</v>
      </c>
      <c r="CZ57" s="280">
        <v>0</v>
      </c>
      <c r="DA57" s="280">
        <v>0</v>
      </c>
      <c r="DB57" s="280">
        <v>0</v>
      </c>
      <c r="DC57" s="280">
        <v>0</v>
      </c>
      <c r="DE57" s="71">
        <f>COUNTBLANK(H57:DC57)</f>
        <v>0</v>
      </c>
      <c r="DF57" s="71">
        <f t="shared" si="17"/>
        <v>0</v>
      </c>
      <c r="DG57" s="261">
        <f t="shared" ref="DG57:DG66" si="34">IF(ISNUMBER(E57),E57*100,0)</f>
        <v>21</v>
      </c>
      <c r="DH57" s="261">
        <v>0</v>
      </c>
    </row>
    <row r="58" spans="1:112" s="261" customFormat="1" ht="14.4">
      <c r="A58" s="210">
        <v>46</v>
      </c>
      <c r="B58" s="262" t="str">
        <f>$B$56&amp;"2."</f>
        <v>E.2.2.</v>
      </c>
      <c r="C58" s="274" t="s">
        <v>42</v>
      </c>
      <c r="D58" s="12"/>
      <c r="E58" s="332">
        <v>0.21</v>
      </c>
      <c r="F58" s="292">
        <f>H58+NPV(FD,I58:INDEX(I58:DC58,PAL))</f>
        <v>0</v>
      </c>
      <c r="G58" s="279">
        <f>SUMIF($H$5:$DC$5,"&lt;="&amp;PAL,$H58:$DC58)</f>
        <v>0</v>
      </c>
      <c r="H58" s="280">
        <v>0</v>
      </c>
      <c r="I58" s="280">
        <v>0</v>
      </c>
      <c r="J58" s="280">
        <v>0</v>
      </c>
      <c r="K58" s="280">
        <v>0</v>
      </c>
      <c r="L58" s="280">
        <v>0</v>
      </c>
      <c r="M58" s="280">
        <v>0</v>
      </c>
      <c r="N58" s="280">
        <v>0</v>
      </c>
      <c r="O58" s="280">
        <v>0</v>
      </c>
      <c r="P58" s="280">
        <v>0</v>
      </c>
      <c r="Q58" s="280">
        <v>0</v>
      </c>
      <c r="R58" s="280">
        <v>0</v>
      </c>
      <c r="S58" s="280">
        <v>0</v>
      </c>
      <c r="T58" s="280">
        <v>0</v>
      </c>
      <c r="U58" s="280">
        <v>0</v>
      </c>
      <c r="V58" s="280">
        <v>0</v>
      </c>
      <c r="W58" s="280">
        <v>0</v>
      </c>
      <c r="X58" s="280">
        <v>0</v>
      </c>
      <c r="Y58" s="280">
        <v>0</v>
      </c>
      <c r="Z58" s="280">
        <v>0</v>
      </c>
      <c r="AA58" s="280">
        <v>0</v>
      </c>
      <c r="AB58" s="280">
        <v>0</v>
      </c>
      <c r="AC58" s="280">
        <v>0</v>
      </c>
      <c r="AD58" s="280">
        <v>0</v>
      </c>
      <c r="AE58" s="280">
        <v>0</v>
      </c>
      <c r="AF58" s="280">
        <v>0</v>
      </c>
      <c r="AG58" s="280">
        <v>0</v>
      </c>
      <c r="AH58" s="280">
        <v>0</v>
      </c>
      <c r="AI58" s="280">
        <v>0</v>
      </c>
      <c r="AJ58" s="280">
        <v>0</v>
      </c>
      <c r="AK58" s="280">
        <v>0</v>
      </c>
      <c r="AL58" s="280">
        <v>0</v>
      </c>
      <c r="AM58" s="280">
        <v>0</v>
      </c>
      <c r="AN58" s="280">
        <v>0</v>
      </c>
      <c r="AO58" s="280">
        <v>0</v>
      </c>
      <c r="AP58" s="280">
        <v>0</v>
      </c>
      <c r="AQ58" s="280">
        <v>0</v>
      </c>
      <c r="AR58" s="280">
        <v>0</v>
      </c>
      <c r="AS58" s="280">
        <v>0</v>
      </c>
      <c r="AT58" s="280">
        <v>0</v>
      </c>
      <c r="AU58" s="280">
        <v>0</v>
      </c>
      <c r="AV58" s="280">
        <v>0</v>
      </c>
      <c r="AW58" s="280">
        <v>0</v>
      </c>
      <c r="AX58" s="280">
        <v>0</v>
      </c>
      <c r="AY58" s="280">
        <v>0</v>
      </c>
      <c r="AZ58" s="280">
        <v>0</v>
      </c>
      <c r="BA58" s="280">
        <v>0</v>
      </c>
      <c r="BB58" s="280">
        <v>0</v>
      </c>
      <c r="BC58" s="280">
        <v>0</v>
      </c>
      <c r="BD58" s="280">
        <v>0</v>
      </c>
      <c r="BE58" s="280">
        <v>0</v>
      </c>
      <c r="BF58" s="280">
        <v>0</v>
      </c>
      <c r="BG58" s="280">
        <v>0</v>
      </c>
      <c r="BH58" s="280">
        <v>0</v>
      </c>
      <c r="BI58" s="280">
        <v>0</v>
      </c>
      <c r="BJ58" s="280">
        <v>0</v>
      </c>
      <c r="BK58" s="280">
        <v>0</v>
      </c>
      <c r="BL58" s="280">
        <v>0</v>
      </c>
      <c r="BM58" s="280">
        <v>0</v>
      </c>
      <c r="BN58" s="280">
        <v>0</v>
      </c>
      <c r="BO58" s="280">
        <v>0</v>
      </c>
      <c r="BP58" s="280">
        <v>0</v>
      </c>
      <c r="BQ58" s="280">
        <v>0</v>
      </c>
      <c r="BR58" s="280">
        <v>0</v>
      </c>
      <c r="BS58" s="280">
        <v>0</v>
      </c>
      <c r="BT58" s="280">
        <v>0</v>
      </c>
      <c r="BU58" s="280">
        <v>0</v>
      </c>
      <c r="BV58" s="280">
        <v>0</v>
      </c>
      <c r="BW58" s="280">
        <v>0</v>
      </c>
      <c r="BX58" s="280">
        <v>0</v>
      </c>
      <c r="BY58" s="280">
        <v>0</v>
      </c>
      <c r="BZ58" s="280">
        <v>0</v>
      </c>
      <c r="CA58" s="280">
        <v>0</v>
      </c>
      <c r="CB58" s="280">
        <v>0</v>
      </c>
      <c r="CC58" s="280">
        <v>0</v>
      </c>
      <c r="CD58" s="280">
        <v>0</v>
      </c>
      <c r="CE58" s="280">
        <v>0</v>
      </c>
      <c r="CF58" s="280">
        <v>0</v>
      </c>
      <c r="CG58" s="280">
        <v>0</v>
      </c>
      <c r="CH58" s="280">
        <v>0</v>
      </c>
      <c r="CI58" s="280">
        <v>0</v>
      </c>
      <c r="CJ58" s="280">
        <v>0</v>
      </c>
      <c r="CK58" s="280">
        <v>0</v>
      </c>
      <c r="CL58" s="280">
        <v>0</v>
      </c>
      <c r="CM58" s="280">
        <v>0</v>
      </c>
      <c r="CN58" s="280">
        <v>0</v>
      </c>
      <c r="CO58" s="280">
        <v>0</v>
      </c>
      <c r="CP58" s="280">
        <v>0</v>
      </c>
      <c r="CQ58" s="280">
        <v>0</v>
      </c>
      <c r="CR58" s="280">
        <v>0</v>
      </c>
      <c r="CS58" s="280">
        <v>0</v>
      </c>
      <c r="CT58" s="280">
        <v>0</v>
      </c>
      <c r="CU58" s="280">
        <v>0</v>
      </c>
      <c r="CV58" s="280">
        <v>0</v>
      </c>
      <c r="CW58" s="280">
        <v>0</v>
      </c>
      <c r="CX58" s="280">
        <v>0</v>
      </c>
      <c r="CY58" s="280">
        <v>0</v>
      </c>
      <c r="CZ58" s="280">
        <v>0</v>
      </c>
      <c r="DA58" s="280">
        <v>0</v>
      </c>
      <c r="DB58" s="280">
        <v>0</v>
      </c>
      <c r="DC58" s="280">
        <v>0</v>
      </c>
      <c r="DE58" s="71">
        <f t="shared" ref="DE58:DE66" si="35">COUNTBLANK(H58:DC58)</f>
        <v>0</v>
      </c>
      <c r="DF58" s="71">
        <f t="shared" si="17"/>
        <v>0</v>
      </c>
      <c r="DG58" s="261">
        <f t="shared" si="34"/>
        <v>21</v>
      </c>
      <c r="DH58" s="261">
        <v>0</v>
      </c>
    </row>
    <row r="59" spans="1:112" s="261" customFormat="1" ht="14.4">
      <c r="A59" s="210">
        <v>47</v>
      </c>
      <c r="B59" s="262" t="str">
        <f>$B$56&amp;"3."</f>
        <v>E.2.3.</v>
      </c>
      <c r="C59" s="274" t="s">
        <v>42</v>
      </c>
      <c r="D59" s="12"/>
      <c r="E59" s="332">
        <v>0.21</v>
      </c>
      <c r="F59" s="292">
        <f>H59+NPV(FD,I59:INDEX(I59:DC59,PAL))</f>
        <v>0</v>
      </c>
      <c r="G59" s="279">
        <f>SUMIF($H$5:$DC$5,"&lt;="&amp;PAL,$H59:$DC59)</f>
        <v>0</v>
      </c>
      <c r="H59" s="280">
        <v>0</v>
      </c>
      <c r="I59" s="280">
        <v>0</v>
      </c>
      <c r="J59" s="280">
        <v>0</v>
      </c>
      <c r="K59" s="280">
        <v>0</v>
      </c>
      <c r="L59" s="280">
        <v>0</v>
      </c>
      <c r="M59" s="280">
        <v>0</v>
      </c>
      <c r="N59" s="280">
        <v>0</v>
      </c>
      <c r="O59" s="280">
        <v>0</v>
      </c>
      <c r="P59" s="280">
        <v>0</v>
      </c>
      <c r="Q59" s="280">
        <v>0</v>
      </c>
      <c r="R59" s="280">
        <v>0</v>
      </c>
      <c r="S59" s="280">
        <v>0</v>
      </c>
      <c r="T59" s="280">
        <v>0</v>
      </c>
      <c r="U59" s="280">
        <v>0</v>
      </c>
      <c r="V59" s="280">
        <v>0</v>
      </c>
      <c r="W59" s="280">
        <v>0</v>
      </c>
      <c r="X59" s="280">
        <v>0</v>
      </c>
      <c r="Y59" s="280">
        <v>0</v>
      </c>
      <c r="Z59" s="280">
        <v>0</v>
      </c>
      <c r="AA59" s="280">
        <v>0</v>
      </c>
      <c r="AB59" s="280">
        <v>0</v>
      </c>
      <c r="AC59" s="280">
        <v>0</v>
      </c>
      <c r="AD59" s="280">
        <v>0</v>
      </c>
      <c r="AE59" s="280">
        <v>0</v>
      </c>
      <c r="AF59" s="280">
        <v>0</v>
      </c>
      <c r="AG59" s="280">
        <v>0</v>
      </c>
      <c r="AH59" s="280">
        <v>0</v>
      </c>
      <c r="AI59" s="280">
        <v>0</v>
      </c>
      <c r="AJ59" s="280">
        <v>0</v>
      </c>
      <c r="AK59" s="280">
        <v>0</v>
      </c>
      <c r="AL59" s="280">
        <v>0</v>
      </c>
      <c r="AM59" s="280">
        <v>0</v>
      </c>
      <c r="AN59" s="280">
        <v>0</v>
      </c>
      <c r="AO59" s="280">
        <v>0</v>
      </c>
      <c r="AP59" s="280">
        <v>0</v>
      </c>
      <c r="AQ59" s="280">
        <v>0</v>
      </c>
      <c r="AR59" s="280">
        <v>0</v>
      </c>
      <c r="AS59" s="280">
        <v>0</v>
      </c>
      <c r="AT59" s="280">
        <v>0</v>
      </c>
      <c r="AU59" s="280">
        <v>0</v>
      </c>
      <c r="AV59" s="280">
        <v>0</v>
      </c>
      <c r="AW59" s="280">
        <v>0</v>
      </c>
      <c r="AX59" s="280">
        <v>0</v>
      </c>
      <c r="AY59" s="280">
        <v>0</v>
      </c>
      <c r="AZ59" s="280">
        <v>0</v>
      </c>
      <c r="BA59" s="280">
        <v>0</v>
      </c>
      <c r="BB59" s="280">
        <v>0</v>
      </c>
      <c r="BC59" s="280">
        <v>0</v>
      </c>
      <c r="BD59" s="280">
        <v>0</v>
      </c>
      <c r="BE59" s="280">
        <v>0</v>
      </c>
      <c r="BF59" s="280">
        <v>0</v>
      </c>
      <c r="BG59" s="280">
        <v>0</v>
      </c>
      <c r="BH59" s="280">
        <v>0</v>
      </c>
      <c r="BI59" s="280">
        <v>0</v>
      </c>
      <c r="BJ59" s="280">
        <v>0</v>
      </c>
      <c r="BK59" s="280">
        <v>0</v>
      </c>
      <c r="BL59" s="280">
        <v>0</v>
      </c>
      <c r="BM59" s="280">
        <v>0</v>
      </c>
      <c r="BN59" s="280">
        <v>0</v>
      </c>
      <c r="BO59" s="280">
        <v>0</v>
      </c>
      <c r="BP59" s="280">
        <v>0</v>
      </c>
      <c r="BQ59" s="280">
        <v>0</v>
      </c>
      <c r="BR59" s="280">
        <v>0</v>
      </c>
      <c r="BS59" s="280">
        <v>0</v>
      </c>
      <c r="BT59" s="280">
        <v>0</v>
      </c>
      <c r="BU59" s="280">
        <v>0</v>
      </c>
      <c r="BV59" s="280">
        <v>0</v>
      </c>
      <c r="BW59" s="280">
        <v>0</v>
      </c>
      <c r="BX59" s="280">
        <v>0</v>
      </c>
      <c r="BY59" s="280">
        <v>0</v>
      </c>
      <c r="BZ59" s="280">
        <v>0</v>
      </c>
      <c r="CA59" s="280">
        <v>0</v>
      </c>
      <c r="CB59" s="280">
        <v>0</v>
      </c>
      <c r="CC59" s="280">
        <v>0</v>
      </c>
      <c r="CD59" s="280">
        <v>0</v>
      </c>
      <c r="CE59" s="280">
        <v>0</v>
      </c>
      <c r="CF59" s="280">
        <v>0</v>
      </c>
      <c r="CG59" s="280">
        <v>0</v>
      </c>
      <c r="CH59" s="280">
        <v>0</v>
      </c>
      <c r="CI59" s="280">
        <v>0</v>
      </c>
      <c r="CJ59" s="280">
        <v>0</v>
      </c>
      <c r="CK59" s="280">
        <v>0</v>
      </c>
      <c r="CL59" s="280">
        <v>0</v>
      </c>
      <c r="CM59" s="280">
        <v>0</v>
      </c>
      <c r="CN59" s="280">
        <v>0</v>
      </c>
      <c r="CO59" s="280">
        <v>0</v>
      </c>
      <c r="CP59" s="280">
        <v>0</v>
      </c>
      <c r="CQ59" s="280">
        <v>0</v>
      </c>
      <c r="CR59" s="280">
        <v>0</v>
      </c>
      <c r="CS59" s="280">
        <v>0</v>
      </c>
      <c r="CT59" s="280">
        <v>0</v>
      </c>
      <c r="CU59" s="280">
        <v>0</v>
      </c>
      <c r="CV59" s="280">
        <v>0</v>
      </c>
      <c r="CW59" s="280">
        <v>0</v>
      </c>
      <c r="CX59" s="280">
        <v>0</v>
      </c>
      <c r="CY59" s="280">
        <v>0</v>
      </c>
      <c r="CZ59" s="280">
        <v>0</v>
      </c>
      <c r="DA59" s="280">
        <v>0</v>
      </c>
      <c r="DB59" s="280">
        <v>0</v>
      </c>
      <c r="DC59" s="280">
        <v>0</v>
      </c>
      <c r="DE59" s="71">
        <f t="shared" si="35"/>
        <v>0</v>
      </c>
      <c r="DF59" s="71">
        <f t="shared" si="17"/>
        <v>0</v>
      </c>
      <c r="DG59" s="261">
        <f t="shared" si="34"/>
        <v>21</v>
      </c>
      <c r="DH59" s="261">
        <v>0</v>
      </c>
    </row>
    <row r="60" spans="1:112" s="261" customFormat="1" ht="14.4">
      <c r="A60" s="210">
        <v>48</v>
      </c>
      <c r="B60" s="262" t="str">
        <f>$B$56&amp;"4."</f>
        <v>E.2.4.</v>
      </c>
      <c r="C60" s="274" t="s">
        <v>42</v>
      </c>
      <c r="D60" s="12"/>
      <c r="E60" s="332">
        <v>0.21</v>
      </c>
      <c r="F60" s="292">
        <f>H60+NPV(FD,I60:INDEX(I60:DC60,PAL))</f>
        <v>0</v>
      </c>
      <c r="G60" s="279">
        <f>SUMIF($H$5:$DC$5,"&lt;="&amp;PAL,$H60:$DC60)</f>
        <v>0</v>
      </c>
      <c r="H60" s="280">
        <v>0</v>
      </c>
      <c r="I60" s="280">
        <v>0</v>
      </c>
      <c r="J60" s="280">
        <v>0</v>
      </c>
      <c r="K60" s="280">
        <v>0</v>
      </c>
      <c r="L60" s="280">
        <v>0</v>
      </c>
      <c r="M60" s="280">
        <v>0</v>
      </c>
      <c r="N60" s="280">
        <v>0</v>
      </c>
      <c r="O60" s="280">
        <v>0</v>
      </c>
      <c r="P60" s="280">
        <v>0</v>
      </c>
      <c r="Q60" s="280">
        <v>0</v>
      </c>
      <c r="R60" s="280">
        <v>0</v>
      </c>
      <c r="S60" s="280">
        <v>0</v>
      </c>
      <c r="T60" s="280">
        <v>0</v>
      </c>
      <c r="U60" s="280">
        <v>0</v>
      </c>
      <c r="V60" s="280">
        <v>0</v>
      </c>
      <c r="W60" s="280">
        <v>0</v>
      </c>
      <c r="X60" s="280">
        <v>0</v>
      </c>
      <c r="Y60" s="280">
        <v>0</v>
      </c>
      <c r="Z60" s="280">
        <v>0</v>
      </c>
      <c r="AA60" s="280">
        <v>0</v>
      </c>
      <c r="AB60" s="280">
        <v>0</v>
      </c>
      <c r="AC60" s="280">
        <v>0</v>
      </c>
      <c r="AD60" s="280">
        <v>0</v>
      </c>
      <c r="AE60" s="280">
        <v>0</v>
      </c>
      <c r="AF60" s="280">
        <v>0</v>
      </c>
      <c r="AG60" s="280">
        <v>0</v>
      </c>
      <c r="AH60" s="280">
        <v>0</v>
      </c>
      <c r="AI60" s="280">
        <v>0</v>
      </c>
      <c r="AJ60" s="280">
        <v>0</v>
      </c>
      <c r="AK60" s="280">
        <v>0</v>
      </c>
      <c r="AL60" s="280">
        <v>0</v>
      </c>
      <c r="AM60" s="280">
        <v>0</v>
      </c>
      <c r="AN60" s="280">
        <v>0</v>
      </c>
      <c r="AO60" s="280">
        <v>0</v>
      </c>
      <c r="AP60" s="280">
        <v>0</v>
      </c>
      <c r="AQ60" s="280">
        <v>0</v>
      </c>
      <c r="AR60" s="280">
        <v>0</v>
      </c>
      <c r="AS60" s="280">
        <v>0</v>
      </c>
      <c r="AT60" s="280">
        <v>0</v>
      </c>
      <c r="AU60" s="280">
        <v>0</v>
      </c>
      <c r="AV60" s="280">
        <v>0</v>
      </c>
      <c r="AW60" s="280">
        <v>0</v>
      </c>
      <c r="AX60" s="280">
        <v>0</v>
      </c>
      <c r="AY60" s="280">
        <v>0</v>
      </c>
      <c r="AZ60" s="280">
        <v>0</v>
      </c>
      <c r="BA60" s="280">
        <v>0</v>
      </c>
      <c r="BB60" s="280">
        <v>0</v>
      </c>
      <c r="BC60" s="280">
        <v>0</v>
      </c>
      <c r="BD60" s="280">
        <v>0</v>
      </c>
      <c r="BE60" s="280">
        <v>0</v>
      </c>
      <c r="BF60" s="280">
        <v>0</v>
      </c>
      <c r="BG60" s="280">
        <v>0</v>
      </c>
      <c r="BH60" s="280">
        <v>0</v>
      </c>
      <c r="BI60" s="280">
        <v>0</v>
      </c>
      <c r="BJ60" s="280">
        <v>0</v>
      </c>
      <c r="BK60" s="280">
        <v>0</v>
      </c>
      <c r="BL60" s="280">
        <v>0</v>
      </c>
      <c r="BM60" s="280">
        <v>0</v>
      </c>
      <c r="BN60" s="280">
        <v>0</v>
      </c>
      <c r="BO60" s="280">
        <v>0</v>
      </c>
      <c r="BP60" s="280">
        <v>0</v>
      </c>
      <c r="BQ60" s="280">
        <v>0</v>
      </c>
      <c r="BR60" s="280">
        <v>0</v>
      </c>
      <c r="BS60" s="280">
        <v>0</v>
      </c>
      <c r="BT60" s="280">
        <v>0</v>
      </c>
      <c r="BU60" s="280">
        <v>0</v>
      </c>
      <c r="BV60" s="280">
        <v>0</v>
      </c>
      <c r="BW60" s="280">
        <v>0</v>
      </c>
      <c r="BX60" s="280">
        <v>0</v>
      </c>
      <c r="BY60" s="280">
        <v>0</v>
      </c>
      <c r="BZ60" s="280">
        <v>0</v>
      </c>
      <c r="CA60" s="280">
        <v>0</v>
      </c>
      <c r="CB60" s="280">
        <v>0</v>
      </c>
      <c r="CC60" s="280">
        <v>0</v>
      </c>
      <c r="CD60" s="280">
        <v>0</v>
      </c>
      <c r="CE60" s="280">
        <v>0</v>
      </c>
      <c r="CF60" s="280">
        <v>0</v>
      </c>
      <c r="CG60" s="280">
        <v>0</v>
      </c>
      <c r="CH60" s="280">
        <v>0</v>
      </c>
      <c r="CI60" s="280">
        <v>0</v>
      </c>
      <c r="CJ60" s="280">
        <v>0</v>
      </c>
      <c r="CK60" s="280">
        <v>0</v>
      </c>
      <c r="CL60" s="280">
        <v>0</v>
      </c>
      <c r="CM60" s="280">
        <v>0</v>
      </c>
      <c r="CN60" s="280">
        <v>0</v>
      </c>
      <c r="CO60" s="280">
        <v>0</v>
      </c>
      <c r="CP60" s="280">
        <v>0</v>
      </c>
      <c r="CQ60" s="280">
        <v>0</v>
      </c>
      <c r="CR60" s="280">
        <v>0</v>
      </c>
      <c r="CS60" s="280">
        <v>0</v>
      </c>
      <c r="CT60" s="280">
        <v>0</v>
      </c>
      <c r="CU60" s="280">
        <v>0</v>
      </c>
      <c r="CV60" s="280">
        <v>0</v>
      </c>
      <c r="CW60" s="280">
        <v>0</v>
      </c>
      <c r="CX60" s="280">
        <v>0</v>
      </c>
      <c r="CY60" s="280">
        <v>0</v>
      </c>
      <c r="CZ60" s="280">
        <v>0</v>
      </c>
      <c r="DA60" s="280">
        <v>0</v>
      </c>
      <c r="DB60" s="280">
        <v>0</v>
      </c>
      <c r="DC60" s="280">
        <v>0</v>
      </c>
      <c r="DE60" s="71">
        <f t="shared" si="35"/>
        <v>0</v>
      </c>
      <c r="DF60" s="71">
        <f t="shared" si="17"/>
        <v>0</v>
      </c>
      <c r="DG60" s="261">
        <f t="shared" si="34"/>
        <v>21</v>
      </c>
      <c r="DH60" s="261">
        <v>0</v>
      </c>
    </row>
    <row r="61" spans="1:112" s="261" customFormat="1" ht="14.4">
      <c r="A61" s="210">
        <v>49</v>
      </c>
      <c r="B61" s="262" t="str">
        <f>$B$56&amp;"5."</f>
        <v>E.2.5.</v>
      </c>
      <c r="C61" s="274" t="s">
        <v>42</v>
      </c>
      <c r="D61" s="12"/>
      <c r="E61" s="332">
        <v>0.21</v>
      </c>
      <c r="F61" s="292">
        <f>H61+NPV(FD,I61:INDEX(I61:DC61,PAL))</f>
        <v>0</v>
      </c>
      <c r="G61" s="279">
        <f>SUMIF($H$5:$DC$5,"&lt;="&amp;PAL,$H61:$DC61)</f>
        <v>0</v>
      </c>
      <c r="H61" s="280">
        <v>0</v>
      </c>
      <c r="I61" s="280">
        <v>0</v>
      </c>
      <c r="J61" s="280">
        <v>0</v>
      </c>
      <c r="K61" s="280">
        <v>0</v>
      </c>
      <c r="L61" s="280">
        <v>0</v>
      </c>
      <c r="M61" s="280">
        <v>0</v>
      </c>
      <c r="N61" s="280">
        <v>0</v>
      </c>
      <c r="O61" s="280">
        <v>0</v>
      </c>
      <c r="P61" s="280">
        <v>0</v>
      </c>
      <c r="Q61" s="280">
        <v>0</v>
      </c>
      <c r="R61" s="280">
        <v>0</v>
      </c>
      <c r="S61" s="280">
        <v>0</v>
      </c>
      <c r="T61" s="280">
        <v>0</v>
      </c>
      <c r="U61" s="280">
        <v>0</v>
      </c>
      <c r="V61" s="280">
        <v>0</v>
      </c>
      <c r="W61" s="280">
        <v>0</v>
      </c>
      <c r="X61" s="280">
        <v>0</v>
      </c>
      <c r="Y61" s="280">
        <v>0</v>
      </c>
      <c r="Z61" s="280">
        <v>0</v>
      </c>
      <c r="AA61" s="280">
        <v>0</v>
      </c>
      <c r="AB61" s="280">
        <v>0</v>
      </c>
      <c r="AC61" s="280">
        <v>0</v>
      </c>
      <c r="AD61" s="280">
        <v>0</v>
      </c>
      <c r="AE61" s="280">
        <v>0</v>
      </c>
      <c r="AF61" s="280">
        <v>0</v>
      </c>
      <c r="AG61" s="280">
        <v>0</v>
      </c>
      <c r="AH61" s="280">
        <v>0</v>
      </c>
      <c r="AI61" s="280">
        <v>0</v>
      </c>
      <c r="AJ61" s="280">
        <v>0</v>
      </c>
      <c r="AK61" s="280">
        <v>0</v>
      </c>
      <c r="AL61" s="280">
        <v>0</v>
      </c>
      <c r="AM61" s="280">
        <v>0</v>
      </c>
      <c r="AN61" s="280">
        <v>0</v>
      </c>
      <c r="AO61" s="280">
        <v>0</v>
      </c>
      <c r="AP61" s="280">
        <v>0</v>
      </c>
      <c r="AQ61" s="280">
        <v>0</v>
      </c>
      <c r="AR61" s="280">
        <v>0</v>
      </c>
      <c r="AS61" s="280">
        <v>0</v>
      </c>
      <c r="AT61" s="280">
        <v>0</v>
      </c>
      <c r="AU61" s="280">
        <v>0</v>
      </c>
      <c r="AV61" s="280">
        <v>0</v>
      </c>
      <c r="AW61" s="280">
        <v>0</v>
      </c>
      <c r="AX61" s="280">
        <v>0</v>
      </c>
      <c r="AY61" s="280">
        <v>0</v>
      </c>
      <c r="AZ61" s="280">
        <v>0</v>
      </c>
      <c r="BA61" s="280">
        <v>0</v>
      </c>
      <c r="BB61" s="280">
        <v>0</v>
      </c>
      <c r="BC61" s="280">
        <v>0</v>
      </c>
      <c r="BD61" s="280">
        <v>0</v>
      </c>
      <c r="BE61" s="280">
        <v>0</v>
      </c>
      <c r="BF61" s="280">
        <v>0</v>
      </c>
      <c r="BG61" s="280">
        <v>0</v>
      </c>
      <c r="BH61" s="280">
        <v>0</v>
      </c>
      <c r="BI61" s="280">
        <v>0</v>
      </c>
      <c r="BJ61" s="280">
        <v>0</v>
      </c>
      <c r="BK61" s="280">
        <v>0</v>
      </c>
      <c r="BL61" s="280">
        <v>0</v>
      </c>
      <c r="BM61" s="280">
        <v>0</v>
      </c>
      <c r="BN61" s="280">
        <v>0</v>
      </c>
      <c r="BO61" s="280">
        <v>0</v>
      </c>
      <c r="BP61" s="280">
        <v>0</v>
      </c>
      <c r="BQ61" s="280">
        <v>0</v>
      </c>
      <c r="BR61" s="280">
        <v>0</v>
      </c>
      <c r="BS61" s="280">
        <v>0</v>
      </c>
      <c r="BT61" s="280">
        <v>0</v>
      </c>
      <c r="BU61" s="280">
        <v>0</v>
      </c>
      <c r="BV61" s="280">
        <v>0</v>
      </c>
      <c r="BW61" s="280">
        <v>0</v>
      </c>
      <c r="BX61" s="280">
        <v>0</v>
      </c>
      <c r="BY61" s="280">
        <v>0</v>
      </c>
      <c r="BZ61" s="280">
        <v>0</v>
      </c>
      <c r="CA61" s="280">
        <v>0</v>
      </c>
      <c r="CB61" s="280">
        <v>0</v>
      </c>
      <c r="CC61" s="280">
        <v>0</v>
      </c>
      <c r="CD61" s="280">
        <v>0</v>
      </c>
      <c r="CE61" s="280">
        <v>0</v>
      </c>
      <c r="CF61" s="280">
        <v>0</v>
      </c>
      <c r="CG61" s="280">
        <v>0</v>
      </c>
      <c r="CH61" s="280">
        <v>0</v>
      </c>
      <c r="CI61" s="280">
        <v>0</v>
      </c>
      <c r="CJ61" s="280">
        <v>0</v>
      </c>
      <c r="CK61" s="280">
        <v>0</v>
      </c>
      <c r="CL61" s="280">
        <v>0</v>
      </c>
      <c r="CM61" s="280">
        <v>0</v>
      </c>
      <c r="CN61" s="280">
        <v>0</v>
      </c>
      <c r="CO61" s="280">
        <v>0</v>
      </c>
      <c r="CP61" s="280">
        <v>0</v>
      </c>
      <c r="CQ61" s="280">
        <v>0</v>
      </c>
      <c r="CR61" s="280">
        <v>0</v>
      </c>
      <c r="CS61" s="280">
        <v>0</v>
      </c>
      <c r="CT61" s="280">
        <v>0</v>
      </c>
      <c r="CU61" s="280">
        <v>0</v>
      </c>
      <c r="CV61" s="280">
        <v>0</v>
      </c>
      <c r="CW61" s="280">
        <v>0</v>
      </c>
      <c r="CX61" s="280">
        <v>0</v>
      </c>
      <c r="CY61" s="280">
        <v>0</v>
      </c>
      <c r="CZ61" s="280">
        <v>0</v>
      </c>
      <c r="DA61" s="280">
        <v>0</v>
      </c>
      <c r="DB61" s="280">
        <v>0</v>
      </c>
      <c r="DC61" s="280">
        <v>0</v>
      </c>
      <c r="DE61" s="71">
        <f t="shared" si="35"/>
        <v>0</v>
      </c>
      <c r="DF61" s="71">
        <f t="shared" si="17"/>
        <v>0</v>
      </c>
      <c r="DG61" s="261">
        <f t="shared" si="34"/>
        <v>21</v>
      </c>
      <c r="DH61" s="261">
        <v>0</v>
      </c>
    </row>
    <row r="62" spans="1:112" s="261" customFormat="1" ht="14.4">
      <c r="A62" s="210">
        <v>50</v>
      </c>
      <c r="B62" s="262" t="str">
        <f>$B$56&amp;"6."</f>
        <v>E.2.6.</v>
      </c>
      <c r="C62" s="274" t="s">
        <v>42</v>
      </c>
      <c r="D62" s="12"/>
      <c r="E62" s="332">
        <v>0.21</v>
      </c>
      <c r="F62" s="292">
        <f>H62+NPV(FD,I62:INDEX(I62:DC62,PAL))</f>
        <v>0</v>
      </c>
      <c r="G62" s="279">
        <f>SUMIF($H$5:$DC$5,"&lt;="&amp;PAL,$H62:$DC62)</f>
        <v>0</v>
      </c>
      <c r="H62" s="280">
        <v>0</v>
      </c>
      <c r="I62" s="280">
        <v>0</v>
      </c>
      <c r="J62" s="280">
        <v>0</v>
      </c>
      <c r="K62" s="280">
        <v>0</v>
      </c>
      <c r="L62" s="280">
        <v>0</v>
      </c>
      <c r="M62" s="280">
        <v>0</v>
      </c>
      <c r="N62" s="280">
        <v>0</v>
      </c>
      <c r="O62" s="280">
        <v>0</v>
      </c>
      <c r="P62" s="280">
        <v>0</v>
      </c>
      <c r="Q62" s="280">
        <v>0</v>
      </c>
      <c r="R62" s="280">
        <v>0</v>
      </c>
      <c r="S62" s="280">
        <v>0</v>
      </c>
      <c r="T62" s="280">
        <v>0</v>
      </c>
      <c r="U62" s="280">
        <v>0</v>
      </c>
      <c r="V62" s="280">
        <v>0</v>
      </c>
      <c r="W62" s="280">
        <v>0</v>
      </c>
      <c r="X62" s="280">
        <v>0</v>
      </c>
      <c r="Y62" s="280">
        <v>0</v>
      </c>
      <c r="Z62" s="280">
        <v>0</v>
      </c>
      <c r="AA62" s="280">
        <v>0</v>
      </c>
      <c r="AB62" s="280">
        <v>0</v>
      </c>
      <c r="AC62" s="280">
        <v>0</v>
      </c>
      <c r="AD62" s="280">
        <v>0</v>
      </c>
      <c r="AE62" s="280">
        <v>0</v>
      </c>
      <c r="AF62" s="280">
        <v>0</v>
      </c>
      <c r="AG62" s="280">
        <v>0</v>
      </c>
      <c r="AH62" s="280">
        <v>0</v>
      </c>
      <c r="AI62" s="280">
        <v>0</v>
      </c>
      <c r="AJ62" s="280">
        <v>0</v>
      </c>
      <c r="AK62" s="280">
        <v>0</v>
      </c>
      <c r="AL62" s="280">
        <v>0</v>
      </c>
      <c r="AM62" s="280">
        <v>0</v>
      </c>
      <c r="AN62" s="280">
        <v>0</v>
      </c>
      <c r="AO62" s="280">
        <v>0</v>
      </c>
      <c r="AP62" s="280">
        <v>0</v>
      </c>
      <c r="AQ62" s="280">
        <v>0</v>
      </c>
      <c r="AR62" s="280">
        <v>0</v>
      </c>
      <c r="AS62" s="280">
        <v>0</v>
      </c>
      <c r="AT62" s="280">
        <v>0</v>
      </c>
      <c r="AU62" s="280">
        <v>0</v>
      </c>
      <c r="AV62" s="280">
        <v>0</v>
      </c>
      <c r="AW62" s="280">
        <v>0</v>
      </c>
      <c r="AX62" s="280">
        <v>0</v>
      </c>
      <c r="AY62" s="280">
        <v>0</v>
      </c>
      <c r="AZ62" s="280">
        <v>0</v>
      </c>
      <c r="BA62" s="280">
        <v>0</v>
      </c>
      <c r="BB62" s="280">
        <v>0</v>
      </c>
      <c r="BC62" s="280">
        <v>0</v>
      </c>
      <c r="BD62" s="280">
        <v>0</v>
      </c>
      <c r="BE62" s="280">
        <v>0</v>
      </c>
      <c r="BF62" s="280">
        <v>0</v>
      </c>
      <c r="BG62" s="280">
        <v>0</v>
      </c>
      <c r="BH62" s="280">
        <v>0</v>
      </c>
      <c r="BI62" s="280">
        <v>0</v>
      </c>
      <c r="BJ62" s="280">
        <v>0</v>
      </c>
      <c r="BK62" s="280">
        <v>0</v>
      </c>
      <c r="BL62" s="280">
        <v>0</v>
      </c>
      <c r="BM62" s="280">
        <v>0</v>
      </c>
      <c r="BN62" s="280">
        <v>0</v>
      </c>
      <c r="BO62" s="280">
        <v>0</v>
      </c>
      <c r="BP62" s="280">
        <v>0</v>
      </c>
      <c r="BQ62" s="280">
        <v>0</v>
      </c>
      <c r="BR62" s="280">
        <v>0</v>
      </c>
      <c r="BS62" s="280">
        <v>0</v>
      </c>
      <c r="BT62" s="280">
        <v>0</v>
      </c>
      <c r="BU62" s="280">
        <v>0</v>
      </c>
      <c r="BV62" s="280">
        <v>0</v>
      </c>
      <c r="BW62" s="280">
        <v>0</v>
      </c>
      <c r="BX62" s="280">
        <v>0</v>
      </c>
      <c r="BY62" s="280">
        <v>0</v>
      </c>
      <c r="BZ62" s="280">
        <v>0</v>
      </c>
      <c r="CA62" s="280">
        <v>0</v>
      </c>
      <c r="CB62" s="280">
        <v>0</v>
      </c>
      <c r="CC62" s="280">
        <v>0</v>
      </c>
      <c r="CD62" s="280">
        <v>0</v>
      </c>
      <c r="CE62" s="280">
        <v>0</v>
      </c>
      <c r="CF62" s="280">
        <v>0</v>
      </c>
      <c r="CG62" s="280">
        <v>0</v>
      </c>
      <c r="CH62" s="280">
        <v>0</v>
      </c>
      <c r="CI62" s="280">
        <v>0</v>
      </c>
      <c r="CJ62" s="280">
        <v>0</v>
      </c>
      <c r="CK62" s="280">
        <v>0</v>
      </c>
      <c r="CL62" s="280">
        <v>0</v>
      </c>
      <c r="CM62" s="280">
        <v>0</v>
      </c>
      <c r="CN62" s="280">
        <v>0</v>
      </c>
      <c r="CO62" s="280">
        <v>0</v>
      </c>
      <c r="CP62" s="280">
        <v>0</v>
      </c>
      <c r="CQ62" s="280">
        <v>0</v>
      </c>
      <c r="CR62" s="280">
        <v>0</v>
      </c>
      <c r="CS62" s="280">
        <v>0</v>
      </c>
      <c r="CT62" s="280">
        <v>0</v>
      </c>
      <c r="CU62" s="280">
        <v>0</v>
      </c>
      <c r="CV62" s="280">
        <v>0</v>
      </c>
      <c r="CW62" s="280">
        <v>0</v>
      </c>
      <c r="CX62" s="280">
        <v>0</v>
      </c>
      <c r="CY62" s="280">
        <v>0</v>
      </c>
      <c r="CZ62" s="280">
        <v>0</v>
      </c>
      <c r="DA62" s="280">
        <v>0</v>
      </c>
      <c r="DB62" s="280">
        <v>0</v>
      </c>
      <c r="DC62" s="280">
        <v>0</v>
      </c>
      <c r="DE62" s="71">
        <f t="shared" si="35"/>
        <v>0</v>
      </c>
      <c r="DF62" s="71">
        <f t="shared" si="17"/>
        <v>0</v>
      </c>
      <c r="DG62" s="261">
        <f t="shared" si="34"/>
        <v>21</v>
      </c>
      <c r="DH62" s="261">
        <v>0</v>
      </c>
    </row>
    <row r="63" spans="1:112" s="261" customFormat="1" ht="14.4">
      <c r="A63" s="210">
        <v>51</v>
      </c>
      <c r="B63" s="262" t="str">
        <f>$B$56&amp;"7."</f>
        <v>E.2.7.</v>
      </c>
      <c r="C63" s="274" t="s">
        <v>42</v>
      </c>
      <c r="D63" s="12"/>
      <c r="E63" s="332">
        <v>0.21</v>
      </c>
      <c r="F63" s="292">
        <f>H63+NPV(FD,I63:INDEX(I63:DC63,PAL))</f>
        <v>0</v>
      </c>
      <c r="G63" s="279">
        <f>SUMIF($H$5:$DC$5,"&lt;="&amp;PAL,$H63:$DC63)</f>
        <v>0</v>
      </c>
      <c r="H63" s="280">
        <v>0</v>
      </c>
      <c r="I63" s="280">
        <v>0</v>
      </c>
      <c r="J63" s="280">
        <v>0</v>
      </c>
      <c r="K63" s="280">
        <v>0</v>
      </c>
      <c r="L63" s="280">
        <v>0</v>
      </c>
      <c r="M63" s="280">
        <v>0</v>
      </c>
      <c r="N63" s="280">
        <v>0</v>
      </c>
      <c r="O63" s="280">
        <v>0</v>
      </c>
      <c r="P63" s="280">
        <v>0</v>
      </c>
      <c r="Q63" s="280">
        <v>0</v>
      </c>
      <c r="R63" s="280">
        <v>0</v>
      </c>
      <c r="S63" s="280">
        <v>0</v>
      </c>
      <c r="T63" s="280">
        <v>0</v>
      </c>
      <c r="U63" s="280">
        <v>0</v>
      </c>
      <c r="V63" s="280">
        <v>0</v>
      </c>
      <c r="W63" s="280">
        <v>0</v>
      </c>
      <c r="X63" s="280">
        <v>0</v>
      </c>
      <c r="Y63" s="280">
        <v>0</v>
      </c>
      <c r="Z63" s="280">
        <v>0</v>
      </c>
      <c r="AA63" s="280">
        <v>0</v>
      </c>
      <c r="AB63" s="280">
        <v>0</v>
      </c>
      <c r="AC63" s="280">
        <v>0</v>
      </c>
      <c r="AD63" s="280">
        <v>0</v>
      </c>
      <c r="AE63" s="280">
        <v>0</v>
      </c>
      <c r="AF63" s="280">
        <v>0</v>
      </c>
      <c r="AG63" s="280">
        <v>0</v>
      </c>
      <c r="AH63" s="280">
        <v>0</v>
      </c>
      <c r="AI63" s="280">
        <v>0</v>
      </c>
      <c r="AJ63" s="280">
        <v>0</v>
      </c>
      <c r="AK63" s="280">
        <v>0</v>
      </c>
      <c r="AL63" s="280">
        <v>0</v>
      </c>
      <c r="AM63" s="280">
        <v>0</v>
      </c>
      <c r="AN63" s="280">
        <v>0</v>
      </c>
      <c r="AO63" s="280">
        <v>0</v>
      </c>
      <c r="AP63" s="280">
        <v>0</v>
      </c>
      <c r="AQ63" s="280">
        <v>0</v>
      </c>
      <c r="AR63" s="280">
        <v>0</v>
      </c>
      <c r="AS63" s="280">
        <v>0</v>
      </c>
      <c r="AT63" s="280">
        <v>0</v>
      </c>
      <c r="AU63" s="280">
        <v>0</v>
      </c>
      <c r="AV63" s="280">
        <v>0</v>
      </c>
      <c r="AW63" s="280">
        <v>0</v>
      </c>
      <c r="AX63" s="280">
        <v>0</v>
      </c>
      <c r="AY63" s="280">
        <v>0</v>
      </c>
      <c r="AZ63" s="280">
        <v>0</v>
      </c>
      <c r="BA63" s="280">
        <v>0</v>
      </c>
      <c r="BB63" s="280">
        <v>0</v>
      </c>
      <c r="BC63" s="280">
        <v>0</v>
      </c>
      <c r="BD63" s="280">
        <v>0</v>
      </c>
      <c r="BE63" s="280">
        <v>0</v>
      </c>
      <c r="BF63" s="280">
        <v>0</v>
      </c>
      <c r="BG63" s="280">
        <v>0</v>
      </c>
      <c r="BH63" s="280">
        <v>0</v>
      </c>
      <c r="BI63" s="280">
        <v>0</v>
      </c>
      <c r="BJ63" s="280">
        <v>0</v>
      </c>
      <c r="BK63" s="280">
        <v>0</v>
      </c>
      <c r="BL63" s="280">
        <v>0</v>
      </c>
      <c r="BM63" s="280">
        <v>0</v>
      </c>
      <c r="BN63" s="280">
        <v>0</v>
      </c>
      <c r="BO63" s="280">
        <v>0</v>
      </c>
      <c r="BP63" s="280">
        <v>0</v>
      </c>
      <c r="BQ63" s="280">
        <v>0</v>
      </c>
      <c r="BR63" s="280">
        <v>0</v>
      </c>
      <c r="BS63" s="280">
        <v>0</v>
      </c>
      <c r="BT63" s="280">
        <v>0</v>
      </c>
      <c r="BU63" s="280">
        <v>0</v>
      </c>
      <c r="BV63" s="280">
        <v>0</v>
      </c>
      <c r="BW63" s="280">
        <v>0</v>
      </c>
      <c r="BX63" s="280">
        <v>0</v>
      </c>
      <c r="BY63" s="280">
        <v>0</v>
      </c>
      <c r="BZ63" s="280">
        <v>0</v>
      </c>
      <c r="CA63" s="280">
        <v>0</v>
      </c>
      <c r="CB63" s="280">
        <v>0</v>
      </c>
      <c r="CC63" s="280">
        <v>0</v>
      </c>
      <c r="CD63" s="280">
        <v>0</v>
      </c>
      <c r="CE63" s="280">
        <v>0</v>
      </c>
      <c r="CF63" s="280">
        <v>0</v>
      </c>
      <c r="CG63" s="280">
        <v>0</v>
      </c>
      <c r="CH63" s="280">
        <v>0</v>
      </c>
      <c r="CI63" s="280">
        <v>0</v>
      </c>
      <c r="CJ63" s="280">
        <v>0</v>
      </c>
      <c r="CK63" s="280">
        <v>0</v>
      </c>
      <c r="CL63" s="280">
        <v>0</v>
      </c>
      <c r="CM63" s="280">
        <v>0</v>
      </c>
      <c r="CN63" s="280">
        <v>0</v>
      </c>
      <c r="CO63" s="280">
        <v>0</v>
      </c>
      <c r="CP63" s="280">
        <v>0</v>
      </c>
      <c r="CQ63" s="280">
        <v>0</v>
      </c>
      <c r="CR63" s="280">
        <v>0</v>
      </c>
      <c r="CS63" s="280">
        <v>0</v>
      </c>
      <c r="CT63" s="280">
        <v>0</v>
      </c>
      <c r="CU63" s="280">
        <v>0</v>
      </c>
      <c r="CV63" s="280">
        <v>0</v>
      </c>
      <c r="CW63" s="280">
        <v>0</v>
      </c>
      <c r="CX63" s="280">
        <v>0</v>
      </c>
      <c r="CY63" s="280">
        <v>0</v>
      </c>
      <c r="CZ63" s="280">
        <v>0</v>
      </c>
      <c r="DA63" s="280">
        <v>0</v>
      </c>
      <c r="DB63" s="280">
        <v>0</v>
      </c>
      <c r="DC63" s="280">
        <v>0</v>
      </c>
      <c r="DE63" s="71">
        <f t="shared" si="35"/>
        <v>0</v>
      </c>
      <c r="DF63" s="71">
        <f t="shared" si="17"/>
        <v>0</v>
      </c>
      <c r="DG63" s="261">
        <f t="shared" si="34"/>
        <v>21</v>
      </c>
      <c r="DH63" s="261">
        <v>0</v>
      </c>
    </row>
    <row r="64" spans="1:112" s="261" customFormat="1" ht="14.4">
      <c r="A64" s="210">
        <v>52</v>
      </c>
      <c r="B64" s="262" t="str">
        <f>$B$56&amp;"8."</f>
        <v>E.2.8.</v>
      </c>
      <c r="C64" s="274" t="s">
        <v>42</v>
      </c>
      <c r="D64" s="12"/>
      <c r="E64" s="332">
        <v>0.21</v>
      </c>
      <c r="F64" s="292">
        <f>H64+NPV(FD,I64:INDEX(I64:DC64,PAL))</f>
        <v>0</v>
      </c>
      <c r="G64" s="279">
        <f>SUMIF($H$5:$DC$5,"&lt;="&amp;PAL,$H64:$DC64)</f>
        <v>0</v>
      </c>
      <c r="H64" s="280">
        <v>0</v>
      </c>
      <c r="I64" s="280">
        <v>0</v>
      </c>
      <c r="J64" s="280">
        <v>0</v>
      </c>
      <c r="K64" s="280">
        <v>0</v>
      </c>
      <c r="L64" s="280">
        <v>0</v>
      </c>
      <c r="M64" s="280">
        <v>0</v>
      </c>
      <c r="N64" s="280">
        <v>0</v>
      </c>
      <c r="O64" s="280">
        <v>0</v>
      </c>
      <c r="P64" s="280">
        <v>0</v>
      </c>
      <c r="Q64" s="280">
        <v>0</v>
      </c>
      <c r="R64" s="280">
        <v>0</v>
      </c>
      <c r="S64" s="280">
        <v>0</v>
      </c>
      <c r="T64" s="280">
        <v>0</v>
      </c>
      <c r="U64" s="280">
        <v>0</v>
      </c>
      <c r="V64" s="280">
        <v>0</v>
      </c>
      <c r="W64" s="280">
        <v>0</v>
      </c>
      <c r="X64" s="280">
        <v>0</v>
      </c>
      <c r="Y64" s="280">
        <v>0</v>
      </c>
      <c r="Z64" s="280">
        <v>0</v>
      </c>
      <c r="AA64" s="280">
        <v>0</v>
      </c>
      <c r="AB64" s="280">
        <v>0</v>
      </c>
      <c r="AC64" s="280">
        <v>0</v>
      </c>
      <c r="AD64" s="280">
        <v>0</v>
      </c>
      <c r="AE64" s="280">
        <v>0</v>
      </c>
      <c r="AF64" s="280">
        <v>0</v>
      </c>
      <c r="AG64" s="280">
        <v>0</v>
      </c>
      <c r="AH64" s="280">
        <v>0</v>
      </c>
      <c r="AI64" s="280">
        <v>0</v>
      </c>
      <c r="AJ64" s="280">
        <v>0</v>
      </c>
      <c r="AK64" s="280">
        <v>0</v>
      </c>
      <c r="AL64" s="280">
        <v>0</v>
      </c>
      <c r="AM64" s="280">
        <v>0</v>
      </c>
      <c r="AN64" s="280">
        <v>0</v>
      </c>
      <c r="AO64" s="280">
        <v>0</v>
      </c>
      <c r="AP64" s="280">
        <v>0</v>
      </c>
      <c r="AQ64" s="280">
        <v>0</v>
      </c>
      <c r="AR64" s="280">
        <v>0</v>
      </c>
      <c r="AS64" s="280">
        <v>0</v>
      </c>
      <c r="AT64" s="280">
        <v>0</v>
      </c>
      <c r="AU64" s="280">
        <v>0</v>
      </c>
      <c r="AV64" s="280">
        <v>0</v>
      </c>
      <c r="AW64" s="280">
        <v>0</v>
      </c>
      <c r="AX64" s="280">
        <v>0</v>
      </c>
      <c r="AY64" s="280">
        <v>0</v>
      </c>
      <c r="AZ64" s="280">
        <v>0</v>
      </c>
      <c r="BA64" s="280">
        <v>0</v>
      </c>
      <c r="BB64" s="280">
        <v>0</v>
      </c>
      <c r="BC64" s="280">
        <v>0</v>
      </c>
      <c r="BD64" s="280">
        <v>0</v>
      </c>
      <c r="BE64" s="280">
        <v>0</v>
      </c>
      <c r="BF64" s="280">
        <v>0</v>
      </c>
      <c r="BG64" s="280">
        <v>0</v>
      </c>
      <c r="BH64" s="280">
        <v>0</v>
      </c>
      <c r="BI64" s="280">
        <v>0</v>
      </c>
      <c r="BJ64" s="280">
        <v>0</v>
      </c>
      <c r="BK64" s="280">
        <v>0</v>
      </c>
      <c r="BL64" s="280">
        <v>0</v>
      </c>
      <c r="BM64" s="280">
        <v>0</v>
      </c>
      <c r="BN64" s="280">
        <v>0</v>
      </c>
      <c r="BO64" s="280">
        <v>0</v>
      </c>
      <c r="BP64" s="280">
        <v>0</v>
      </c>
      <c r="BQ64" s="280">
        <v>0</v>
      </c>
      <c r="BR64" s="280">
        <v>0</v>
      </c>
      <c r="BS64" s="280">
        <v>0</v>
      </c>
      <c r="BT64" s="280">
        <v>0</v>
      </c>
      <c r="BU64" s="280">
        <v>0</v>
      </c>
      <c r="BV64" s="280">
        <v>0</v>
      </c>
      <c r="BW64" s="280">
        <v>0</v>
      </c>
      <c r="BX64" s="280">
        <v>0</v>
      </c>
      <c r="BY64" s="280">
        <v>0</v>
      </c>
      <c r="BZ64" s="280">
        <v>0</v>
      </c>
      <c r="CA64" s="280">
        <v>0</v>
      </c>
      <c r="CB64" s="280">
        <v>0</v>
      </c>
      <c r="CC64" s="280">
        <v>0</v>
      </c>
      <c r="CD64" s="280">
        <v>0</v>
      </c>
      <c r="CE64" s="280">
        <v>0</v>
      </c>
      <c r="CF64" s="280">
        <v>0</v>
      </c>
      <c r="CG64" s="280">
        <v>0</v>
      </c>
      <c r="CH64" s="280">
        <v>0</v>
      </c>
      <c r="CI64" s="280">
        <v>0</v>
      </c>
      <c r="CJ64" s="280">
        <v>0</v>
      </c>
      <c r="CK64" s="280">
        <v>0</v>
      </c>
      <c r="CL64" s="280">
        <v>0</v>
      </c>
      <c r="CM64" s="280">
        <v>0</v>
      </c>
      <c r="CN64" s="280">
        <v>0</v>
      </c>
      <c r="CO64" s="280">
        <v>0</v>
      </c>
      <c r="CP64" s="280">
        <v>0</v>
      </c>
      <c r="CQ64" s="280">
        <v>0</v>
      </c>
      <c r="CR64" s="280">
        <v>0</v>
      </c>
      <c r="CS64" s="280">
        <v>0</v>
      </c>
      <c r="CT64" s="280">
        <v>0</v>
      </c>
      <c r="CU64" s="280">
        <v>0</v>
      </c>
      <c r="CV64" s="280">
        <v>0</v>
      </c>
      <c r="CW64" s="280">
        <v>0</v>
      </c>
      <c r="CX64" s="280">
        <v>0</v>
      </c>
      <c r="CY64" s="280">
        <v>0</v>
      </c>
      <c r="CZ64" s="280">
        <v>0</v>
      </c>
      <c r="DA64" s="280">
        <v>0</v>
      </c>
      <c r="DB64" s="280">
        <v>0</v>
      </c>
      <c r="DC64" s="280">
        <v>0</v>
      </c>
      <c r="DE64" s="71">
        <f t="shared" si="35"/>
        <v>0</v>
      </c>
      <c r="DF64" s="71">
        <f t="shared" si="17"/>
        <v>0</v>
      </c>
      <c r="DG64" s="261">
        <f t="shared" si="34"/>
        <v>21</v>
      </c>
      <c r="DH64" s="261">
        <v>0</v>
      </c>
    </row>
    <row r="65" spans="1:112" s="261" customFormat="1" ht="14.4">
      <c r="A65" s="210">
        <v>53</v>
      </c>
      <c r="B65" s="262" t="str">
        <f>$B$56&amp;"9."</f>
        <v>E.2.9.</v>
      </c>
      <c r="C65" s="267" t="s">
        <v>155</v>
      </c>
      <c r="D65" s="262"/>
      <c r="E65" s="332">
        <v>0.21</v>
      </c>
      <c r="F65" s="292">
        <f>H65+NPV(FD,I65:INDEX(I65:DC65,PAL))</f>
        <v>0</v>
      </c>
      <c r="G65" s="279">
        <f>SUMIF($H$5:$DC$5,"&lt;="&amp;PAL,$H65:$DC65)</f>
        <v>0</v>
      </c>
      <c r="H65" s="276">
        <v>0</v>
      </c>
      <c r="I65" s="276">
        <v>0</v>
      </c>
      <c r="J65" s="276">
        <v>0</v>
      </c>
      <c r="K65" s="276">
        <v>0</v>
      </c>
      <c r="L65" s="276">
        <v>0</v>
      </c>
      <c r="M65" s="276">
        <v>0</v>
      </c>
      <c r="N65" s="276">
        <v>0</v>
      </c>
      <c r="O65" s="276">
        <v>0</v>
      </c>
      <c r="P65" s="276">
        <v>0</v>
      </c>
      <c r="Q65" s="276">
        <v>0</v>
      </c>
      <c r="R65" s="276">
        <v>0</v>
      </c>
      <c r="S65" s="277">
        <v>0</v>
      </c>
      <c r="T65" s="277">
        <v>0</v>
      </c>
      <c r="U65" s="277">
        <v>0</v>
      </c>
      <c r="V65" s="277">
        <v>0</v>
      </c>
      <c r="W65" s="277">
        <v>0</v>
      </c>
      <c r="X65" s="277">
        <v>0</v>
      </c>
      <c r="Y65" s="277">
        <v>0</v>
      </c>
      <c r="Z65" s="277">
        <v>0</v>
      </c>
      <c r="AA65" s="277">
        <v>0</v>
      </c>
      <c r="AB65" s="277">
        <v>0</v>
      </c>
      <c r="AC65" s="277">
        <v>0</v>
      </c>
      <c r="AD65" s="277">
        <v>0</v>
      </c>
      <c r="AE65" s="277">
        <v>0</v>
      </c>
      <c r="AF65" s="277">
        <v>0</v>
      </c>
      <c r="AG65" s="277">
        <v>0</v>
      </c>
      <c r="AH65" s="277">
        <v>0</v>
      </c>
      <c r="AI65" s="277">
        <v>0</v>
      </c>
      <c r="AJ65" s="277">
        <v>0</v>
      </c>
      <c r="AK65" s="277">
        <v>0</v>
      </c>
      <c r="AL65" s="277">
        <v>0</v>
      </c>
      <c r="AM65" s="277">
        <v>0</v>
      </c>
      <c r="AN65" s="277">
        <v>0</v>
      </c>
      <c r="AO65" s="277">
        <v>0</v>
      </c>
      <c r="AP65" s="277">
        <v>0</v>
      </c>
      <c r="AQ65" s="277">
        <v>0</v>
      </c>
      <c r="AR65" s="277">
        <v>0</v>
      </c>
      <c r="AS65" s="277">
        <v>0</v>
      </c>
      <c r="AT65" s="277">
        <v>0</v>
      </c>
      <c r="AU65" s="277">
        <v>0</v>
      </c>
      <c r="AV65" s="277">
        <v>0</v>
      </c>
      <c r="AW65" s="277">
        <v>0</v>
      </c>
      <c r="AX65" s="277">
        <v>0</v>
      </c>
      <c r="AY65" s="277">
        <v>0</v>
      </c>
      <c r="AZ65" s="277">
        <v>0</v>
      </c>
      <c r="BA65" s="277">
        <v>0</v>
      </c>
      <c r="BB65" s="277">
        <v>0</v>
      </c>
      <c r="BC65" s="277">
        <v>0</v>
      </c>
      <c r="BD65" s="277">
        <v>0</v>
      </c>
      <c r="BE65" s="277">
        <v>0</v>
      </c>
      <c r="BF65" s="277">
        <v>0</v>
      </c>
      <c r="BG65" s="277">
        <v>0</v>
      </c>
      <c r="BH65" s="277">
        <v>0</v>
      </c>
      <c r="BI65" s="277">
        <v>0</v>
      </c>
      <c r="BJ65" s="277">
        <v>0</v>
      </c>
      <c r="BK65" s="277">
        <v>0</v>
      </c>
      <c r="BL65" s="277">
        <v>0</v>
      </c>
      <c r="BM65" s="277">
        <v>0</v>
      </c>
      <c r="BN65" s="277">
        <v>0</v>
      </c>
      <c r="BO65" s="277">
        <v>0</v>
      </c>
      <c r="BP65" s="277">
        <v>0</v>
      </c>
      <c r="BQ65" s="277">
        <v>0</v>
      </c>
      <c r="BR65" s="277">
        <v>0</v>
      </c>
      <c r="BS65" s="277">
        <v>0</v>
      </c>
      <c r="BT65" s="277">
        <v>0</v>
      </c>
      <c r="BU65" s="277">
        <v>0</v>
      </c>
      <c r="BV65" s="277">
        <v>0</v>
      </c>
      <c r="BW65" s="277">
        <v>0</v>
      </c>
      <c r="BX65" s="277">
        <v>0</v>
      </c>
      <c r="BY65" s="277">
        <v>0</v>
      </c>
      <c r="BZ65" s="277">
        <v>0</v>
      </c>
      <c r="CA65" s="277">
        <v>0</v>
      </c>
      <c r="CB65" s="277">
        <v>0</v>
      </c>
      <c r="CC65" s="277">
        <v>0</v>
      </c>
      <c r="CD65" s="277">
        <v>0</v>
      </c>
      <c r="CE65" s="277">
        <v>0</v>
      </c>
      <c r="CF65" s="277">
        <v>0</v>
      </c>
      <c r="CG65" s="277">
        <v>0</v>
      </c>
      <c r="CH65" s="277">
        <v>0</v>
      </c>
      <c r="CI65" s="277">
        <v>0</v>
      </c>
      <c r="CJ65" s="277">
        <v>0</v>
      </c>
      <c r="CK65" s="277">
        <v>0</v>
      </c>
      <c r="CL65" s="277">
        <v>0</v>
      </c>
      <c r="CM65" s="277">
        <v>0</v>
      </c>
      <c r="CN65" s="277">
        <v>0</v>
      </c>
      <c r="CO65" s="277">
        <v>0</v>
      </c>
      <c r="CP65" s="277">
        <v>0</v>
      </c>
      <c r="CQ65" s="277">
        <v>0</v>
      </c>
      <c r="CR65" s="277">
        <v>0</v>
      </c>
      <c r="CS65" s="277">
        <v>0</v>
      </c>
      <c r="CT65" s="277">
        <v>0</v>
      </c>
      <c r="CU65" s="277">
        <v>0</v>
      </c>
      <c r="CV65" s="277">
        <v>0</v>
      </c>
      <c r="CW65" s="277">
        <v>0</v>
      </c>
      <c r="CX65" s="277">
        <v>0</v>
      </c>
      <c r="CY65" s="277">
        <v>0</v>
      </c>
      <c r="CZ65" s="277">
        <v>0</v>
      </c>
      <c r="DA65" s="277">
        <v>0</v>
      </c>
      <c r="DB65" s="277">
        <v>0</v>
      </c>
      <c r="DC65" s="277">
        <v>0</v>
      </c>
      <c r="DE65" s="71">
        <f t="shared" si="35"/>
        <v>0</v>
      </c>
      <c r="DF65" s="71">
        <f t="shared" si="17"/>
        <v>0</v>
      </c>
      <c r="DG65" s="261">
        <f t="shared" si="34"/>
        <v>21</v>
      </c>
      <c r="DH65" s="261">
        <v>0</v>
      </c>
    </row>
    <row r="66" spans="1:112" s="261" customFormat="1" ht="14.4">
      <c r="A66" s="210">
        <v>54</v>
      </c>
      <c r="B66" s="262" t="str">
        <f>$B$56&amp;"L."</f>
        <v>E.2.L.</v>
      </c>
      <c r="C66" s="267" t="s">
        <v>16</v>
      </c>
      <c r="D66" s="262"/>
      <c r="E66" s="332">
        <v>0.21</v>
      </c>
      <c r="F66" s="292">
        <f>H66+NPV(FD,I66:INDEX(I66:DC66,PAL))</f>
        <v>0</v>
      </c>
      <c r="G66" s="279">
        <f>SUMIF($H$5:$DC$5,"&lt;="&amp;PAL,$H66:$DC66)</f>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7">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76">
        <v>0</v>
      </c>
      <c r="BE66" s="276">
        <v>0</v>
      </c>
      <c r="BF66" s="276">
        <v>0</v>
      </c>
      <c r="BG66" s="276">
        <v>0</v>
      </c>
      <c r="BH66" s="276">
        <v>0</v>
      </c>
      <c r="BI66" s="276">
        <v>0</v>
      </c>
      <c r="BJ66" s="276">
        <v>0</v>
      </c>
      <c r="BK66" s="276">
        <v>0</v>
      </c>
      <c r="BL66" s="276">
        <v>0</v>
      </c>
      <c r="BM66" s="276">
        <v>0</v>
      </c>
      <c r="BN66" s="276">
        <v>0</v>
      </c>
      <c r="BO66" s="276">
        <v>0</v>
      </c>
      <c r="BP66" s="276">
        <v>0</v>
      </c>
      <c r="BQ66" s="276">
        <v>0</v>
      </c>
      <c r="BR66" s="276">
        <v>0</v>
      </c>
      <c r="BS66" s="276">
        <v>0</v>
      </c>
      <c r="BT66" s="276">
        <v>0</v>
      </c>
      <c r="BU66" s="276">
        <v>0</v>
      </c>
      <c r="BV66" s="276">
        <v>0</v>
      </c>
      <c r="BW66" s="276">
        <v>0</v>
      </c>
      <c r="BX66" s="276">
        <v>0</v>
      </c>
      <c r="BY66" s="276">
        <v>0</v>
      </c>
      <c r="BZ66" s="276">
        <v>0</v>
      </c>
      <c r="CA66" s="276">
        <v>0</v>
      </c>
      <c r="CB66" s="276">
        <v>0</v>
      </c>
      <c r="CC66" s="276">
        <v>0</v>
      </c>
      <c r="CD66" s="276">
        <v>0</v>
      </c>
      <c r="CE66" s="276">
        <v>0</v>
      </c>
      <c r="CF66" s="276">
        <v>0</v>
      </c>
      <c r="CG66" s="276">
        <v>0</v>
      </c>
      <c r="CH66" s="276">
        <v>0</v>
      </c>
      <c r="CI66" s="276">
        <v>0</v>
      </c>
      <c r="CJ66" s="276">
        <v>0</v>
      </c>
      <c r="CK66" s="276">
        <v>0</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7">
        <v>0</v>
      </c>
      <c r="DE66" s="71">
        <f t="shared" si="35"/>
        <v>0</v>
      </c>
      <c r="DF66" s="71">
        <f t="shared" si="17"/>
        <v>0</v>
      </c>
      <c r="DG66" s="261">
        <f t="shared" si="34"/>
        <v>21</v>
      </c>
      <c r="DH66" s="261">
        <f>DG66/(100+DG66)</f>
        <v>0.17355371900826447</v>
      </c>
    </row>
    <row r="67" spans="1:112" s="261" customFormat="1" ht="14.4">
      <c r="A67" s="210">
        <v>55</v>
      </c>
      <c r="B67" s="262" t="s">
        <v>37</v>
      </c>
      <c r="C67" s="268" t="s">
        <v>208</v>
      </c>
      <c r="D67" s="8"/>
      <c r="E67" s="331"/>
      <c r="F67" s="17">
        <f>SUM(F68:F75)+F76</f>
        <v>0</v>
      </c>
      <c r="G67" s="279">
        <f>SUMIF($H$5:$DC$5,"&lt;="&amp;PAL,$H67:$DC67)</f>
        <v>0</v>
      </c>
      <c r="H67" s="17">
        <f>SUM(H68:H75)+H76</f>
        <v>0</v>
      </c>
      <c r="I67" s="17">
        <f t="shared" ref="I67:BT67" si="36">SUM(I68:I75)+I76</f>
        <v>0</v>
      </c>
      <c r="J67" s="17">
        <f t="shared" si="36"/>
        <v>0</v>
      </c>
      <c r="K67" s="17">
        <f t="shared" si="36"/>
        <v>0</v>
      </c>
      <c r="L67" s="17">
        <f t="shared" si="36"/>
        <v>0</v>
      </c>
      <c r="M67" s="17">
        <f t="shared" si="36"/>
        <v>0</v>
      </c>
      <c r="N67" s="17">
        <f t="shared" si="36"/>
        <v>0</v>
      </c>
      <c r="O67" s="17">
        <f t="shared" si="36"/>
        <v>0</v>
      </c>
      <c r="P67" s="17">
        <f t="shared" si="36"/>
        <v>0</v>
      </c>
      <c r="Q67" s="17">
        <f t="shared" si="36"/>
        <v>0</v>
      </c>
      <c r="R67" s="17">
        <f t="shared" si="36"/>
        <v>0</v>
      </c>
      <c r="S67" s="17">
        <f t="shared" si="36"/>
        <v>0</v>
      </c>
      <c r="T67" s="17">
        <f t="shared" si="36"/>
        <v>0</v>
      </c>
      <c r="U67" s="17">
        <f t="shared" si="36"/>
        <v>0</v>
      </c>
      <c r="V67" s="17">
        <f t="shared" si="36"/>
        <v>0</v>
      </c>
      <c r="W67" s="17">
        <f t="shared" si="36"/>
        <v>0</v>
      </c>
      <c r="X67" s="17">
        <f t="shared" si="36"/>
        <v>0</v>
      </c>
      <c r="Y67" s="17">
        <f t="shared" si="36"/>
        <v>0</v>
      </c>
      <c r="Z67" s="17">
        <f t="shared" si="36"/>
        <v>0</v>
      </c>
      <c r="AA67" s="17">
        <f t="shared" si="36"/>
        <v>0</v>
      </c>
      <c r="AB67" s="17">
        <f t="shared" si="36"/>
        <v>0</v>
      </c>
      <c r="AC67" s="17">
        <f t="shared" si="36"/>
        <v>0</v>
      </c>
      <c r="AD67" s="17">
        <f t="shared" si="36"/>
        <v>0</v>
      </c>
      <c r="AE67" s="17">
        <f t="shared" si="36"/>
        <v>0</v>
      </c>
      <c r="AF67" s="17">
        <f t="shared" si="36"/>
        <v>0</v>
      </c>
      <c r="AG67" s="17">
        <f t="shared" si="36"/>
        <v>0</v>
      </c>
      <c r="AH67" s="17">
        <f t="shared" si="36"/>
        <v>0</v>
      </c>
      <c r="AI67" s="17">
        <f t="shared" si="36"/>
        <v>0</v>
      </c>
      <c r="AJ67" s="17">
        <f t="shared" si="36"/>
        <v>0</v>
      </c>
      <c r="AK67" s="17">
        <f t="shared" si="36"/>
        <v>0</v>
      </c>
      <c r="AL67" s="17">
        <f t="shared" si="36"/>
        <v>0</v>
      </c>
      <c r="AM67" s="17">
        <f t="shared" si="36"/>
        <v>0</v>
      </c>
      <c r="AN67" s="17">
        <f t="shared" si="36"/>
        <v>0</v>
      </c>
      <c r="AO67" s="17">
        <f t="shared" si="36"/>
        <v>0</v>
      </c>
      <c r="AP67" s="17">
        <f t="shared" si="36"/>
        <v>0</v>
      </c>
      <c r="AQ67" s="17">
        <f t="shared" si="36"/>
        <v>0</v>
      </c>
      <c r="AR67" s="17">
        <f t="shared" si="36"/>
        <v>0</v>
      </c>
      <c r="AS67" s="17">
        <f t="shared" si="36"/>
        <v>0</v>
      </c>
      <c r="AT67" s="17">
        <f t="shared" si="36"/>
        <v>0</v>
      </c>
      <c r="AU67" s="17">
        <f t="shared" si="36"/>
        <v>0</v>
      </c>
      <c r="AV67" s="17">
        <f t="shared" si="36"/>
        <v>0</v>
      </c>
      <c r="AW67" s="17">
        <f t="shared" si="36"/>
        <v>0</v>
      </c>
      <c r="AX67" s="17">
        <f t="shared" si="36"/>
        <v>0</v>
      </c>
      <c r="AY67" s="17">
        <f t="shared" si="36"/>
        <v>0</v>
      </c>
      <c r="AZ67" s="17">
        <f t="shared" si="36"/>
        <v>0</v>
      </c>
      <c r="BA67" s="17">
        <f t="shared" si="36"/>
        <v>0</v>
      </c>
      <c r="BB67" s="17">
        <f t="shared" si="36"/>
        <v>0</v>
      </c>
      <c r="BC67" s="17">
        <f t="shared" si="36"/>
        <v>0</v>
      </c>
      <c r="BD67" s="17">
        <f t="shared" si="36"/>
        <v>0</v>
      </c>
      <c r="BE67" s="17">
        <f t="shared" si="36"/>
        <v>0</v>
      </c>
      <c r="BF67" s="17">
        <f t="shared" si="36"/>
        <v>0</v>
      </c>
      <c r="BG67" s="17">
        <f t="shared" si="36"/>
        <v>0</v>
      </c>
      <c r="BH67" s="17">
        <f t="shared" si="36"/>
        <v>0</v>
      </c>
      <c r="BI67" s="17">
        <f t="shared" si="36"/>
        <v>0</v>
      </c>
      <c r="BJ67" s="17">
        <f t="shared" si="36"/>
        <v>0</v>
      </c>
      <c r="BK67" s="17">
        <f t="shared" si="36"/>
        <v>0</v>
      </c>
      <c r="BL67" s="17">
        <f t="shared" si="36"/>
        <v>0</v>
      </c>
      <c r="BM67" s="17">
        <f t="shared" si="36"/>
        <v>0</v>
      </c>
      <c r="BN67" s="17">
        <f t="shared" si="36"/>
        <v>0</v>
      </c>
      <c r="BO67" s="17">
        <f t="shared" si="36"/>
        <v>0</v>
      </c>
      <c r="BP67" s="17">
        <f t="shared" si="36"/>
        <v>0</v>
      </c>
      <c r="BQ67" s="17">
        <f t="shared" si="36"/>
        <v>0</v>
      </c>
      <c r="BR67" s="17">
        <f t="shared" si="36"/>
        <v>0</v>
      </c>
      <c r="BS67" s="17">
        <f t="shared" si="36"/>
        <v>0</v>
      </c>
      <c r="BT67" s="17">
        <f t="shared" si="36"/>
        <v>0</v>
      </c>
      <c r="BU67" s="17">
        <f t="shared" ref="BU67:DC67" si="37">SUM(BU68:BU75)+BU76</f>
        <v>0</v>
      </c>
      <c r="BV67" s="17">
        <f t="shared" si="37"/>
        <v>0</v>
      </c>
      <c r="BW67" s="17">
        <f t="shared" si="37"/>
        <v>0</v>
      </c>
      <c r="BX67" s="17">
        <f t="shared" si="37"/>
        <v>0</v>
      </c>
      <c r="BY67" s="17">
        <f t="shared" si="37"/>
        <v>0</v>
      </c>
      <c r="BZ67" s="17">
        <f t="shared" si="37"/>
        <v>0</v>
      </c>
      <c r="CA67" s="17">
        <f t="shared" si="37"/>
        <v>0</v>
      </c>
      <c r="CB67" s="17">
        <f t="shared" si="37"/>
        <v>0</v>
      </c>
      <c r="CC67" s="17">
        <f t="shared" si="37"/>
        <v>0</v>
      </c>
      <c r="CD67" s="17">
        <f t="shared" si="37"/>
        <v>0</v>
      </c>
      <c r="CE67" s="17">
        <f t="shared" si="37"/>
        <v>0</v>
      </c>
      <c r="CF67" s="17">
        <f t="shared" si="37"/>
        <v>0</v>
      </c>
      <c r="CG67" s="17">
        <f t="shared" si="37"/>
        <v>0</v>
      </c>
      <c r="CH67" s="17">
        <f t="shared" si="37"/>
        <v>0</v>
      </c>
      <c r="CI67" s="17">
        <f t="shared" si="37"/>
        <v>0</v>
      </c>
      <c r="CJ67" s="17">
        <f t="shared" si="37"/>
        <v>0</v>
      </c>
      <c r="CK67" s="17">
        <f t="shared" si="37"/>
        <v>0</v>
      </c>
      <c r="CL67" s="17">
        <f t="shared" si="37"/>
        <v>0</v>
      </c>
      <c r="CM67" s="17">
        <f t="shared" si="37"/>
        <v>0</v>
      </c>
      <c r="CN67" s="17">
        <f t="shared" si="37"/>
        <v>0</v>
      </c>
      <c r="CO67" s="17">
        <f t="shared" si="37"/>
        <v>0</v>
      </c>
      <c r="CP67" s="17">
        <f t="shared" si="37"/>
        <v>0</v>
      </c>
      <c r="CQ67" s="17">
        <f t="shared" si="37"/>
        <v>0</v>
      </c>
      <c r="CR67" s="17">
        <f t="shared" si="37"/>
        <v>0</v>
      </c>
      <c r="CS67" s="17">
        <f t="shared" si="37"/>
        <v>0</v>
      </c>
      <c r="CT67" s="17">
        <f t="shared" si="37"/>
        <v>0</v>
      </c>
      <c r="CU67" s="17">
        <f t="shared" si="37"/>
        <v>0</v>
      </c>
      <c r="CV67" s="17">
        <f t="shared" si="37"/>
        <v>0</v>
      </c>
      <c r="CW67" s="17">
        <f t="shared" si="37"/>
        <v>0</v>
      </c>
      <c r="CX67" s="17">
        <f t="shared" si="37"/>
        <v>0</v>
      </c>
      <c r="CY67" s="17">
        <f t="shared" si="37"/>
        <v>0</v>
      </c>
      <c r="CZ67" s="17">
        <f t="shared" si="37"/>
        <v>0</v>
      </c>
      <c r="DA67" s="17">
        <f t="shared" si="37"/>
        <v>0</v>
      </c>
      <c r="DB67" s="17">
        <f t="shared" si="37"/>
        <v>0</v>
      </c>
      <c r="DC67" s="17">
        <f t="shared" si="37"/>
        <v>0</v>
      </c>
      <c r="DE67" s="71"/>
      <c r="DF67" s="71">
        <f t="shared" si="17"/>
        <v>0</v>
      </c>
    </row>
    <row r="68" spans="1:112" s="261" customFormat="1" ht="14.4">
      <c r="A68" s="210">
        <v>56</v>
      </c>
      <c r="B68" s="262" t="str">
        <f>$B$67&amp;"1."</f>
        <v>E.3.1.</v>
      </c>
      <c r="C68" s="274" t="s">
        <v>42</v>
      </c>
      <c r="D68" s="12"/>
      <c r="E68" s="332">
        <v>0.21</v>
      </c>
      <c r="F68" s="292">
        <f>H68+NPV(FD,I68:INDEX(I68:DC68,PAL))</f>
        <v>0</v>
      </c>
      <c r="G68" s="279">
        <f>SUMIF($H$5:$DC$5,"&lt;="&amp;PAL,$H68:$DC68)</f>
        <v>0</v>
      </c>
      <c r="H68" s="280">
        <v>0</v>
      </c>
      <c r="I68" s="280">
        <v>0</v>
      </c>
      <c r="J68" s="280">
        <v>0</v>
      </c>
      <c r="K68" s="280">
        <v>0</v>
      </c>
      <c r="L68" s="280">
        <v>0</v>
      </c>
      <c r="M68" s="280">
        <v>0</v>
      </c>
      <c r="N68" s="280">
        <v>0</v>
      </c>
      <c r="O68" s="280">
        <v>0</v>
      </c>
      <c r="P68" s="280">
        <v>0</v>
      </c>
      <c r="Q68" s="280">
        <v>0</v>
      </c>
      <c r="R68" s="280">
        <v>0</v>
      </c>
      <c r="S68" s="280">
        <v>0</v>
      </c>
      <c r="T68" s="280">
        <v>0</v>
      </c>
      <c r="U68" s="280">
        <v>0</v>
      </c>
      <c r="V68" s="280">
        <v>0</v>
      </c>
      <c r="W68" s="280">
        <v>0</v>
      </c>
      <c r="X68" s="280">
        <v>0</v>
      </c>
      <c r="Y68" s="280">
        <v>0</v>
      </c>
      <c r="Z68" s="280">
        <v>0</v>
      </c>
      <c r="AA68" s="280">
        <v>0</v>
      </c>
      <c r="AB68" s="280">
        <v>0</v>
      </c>
      <c r="AC68" s="280">
        <v>0</v>
      </c>
      <c r="AD68" s="280">
        <v>0</v>
      </c>
      <c r="AE68" s="280">
        <v>0</v>
      </c>
      <c r="AF68" s="280">
        <v>0</v>
      </c>
      <c r="AG68" s="280">
        <v>0</v>
      </c>
      <c r="AH68" s="280">
        <v>0</v>
      </c>
      <c r="AI68" s="280">
        <v>0</v>
      </c>
      <c r="AJ68" s="280">
        <v>0</v>
      </c>
      <c r="AK68" s="280">
        <v>0</v>
      </c>
      <c r="AL68" s="280">
        <v>0</v>
      </c>
      <c r="AM68" s="280">
        <v>0</v>
      </c>
      <c r="AN68" s="280">
        <v>0</v>
      </c>
      <c r="AO68" s="280">
        <v>0</v>
      </c>
      <c r="AP68" s="280">
        <v>0</v>
      </c>
      <c r="AQ68" s="280">
        <v>0</v>
      </c>
      <c r="AR68" s="280">
        <v>0</v>
      </c>
      <c r="AS68" s="280">
        <v>0</v>
      </c>
      <c r="AT68" s="280">
        <v>0</v>
      </c>
      <c r="AU68" s="280">
        <v>0</v>
      </c>
      <c r="AV68" s="280">
        <v>0</v>
      </c>
      <c r="AW68" s="280">
        <v>0</v>
      </c>
      <c r="AX68" s="280">
        <v>0</v>
      </c>
      <c r="AY68" s="280">
        <v>0</v>
      </c>
      <c r="AZ68" s="280">
        <v>0</v>
      </c>
      <c r="BA68" s="280">
        <v>0</v>
      </c>
      <c r="BB68" s="280">
        <v>0</v>
      </c>
      <c r="BC68" s="280">
        <v>0</v>
      </c>
      <c r="BD68" s="280">
        <v>0</v>
      </c>
      <c r="BE68" s="280">
        <v>0</v>
      </c>
      <c r="BF68" s="280">
        <v>0</v>
      </c>
      <c r="BG68" s="280">
        <v>0</v>
      </c>
      <c r="BH68" s="280">
        <v>0</v>
      </c>
      <c r="BI68" s="280">
        <v>0</v>
      </c>
      <c r="BJ68" s="280">
        <v>0</v>
      </c>
      <c r="BK68" s="280">
        <v>0</v>
      </c>
      <c r="BL68" s="280">
        <v>0</v>
      </c>
      <c r="BM68" s="280">
        <v>0</v>
      </c>
      <c r="BN68" s="280">
        <v>0</v>
      </c>
      <c r="BO68" s="280">
        <v>0</v>
      </c>
      <c r="BP68" s="280">
        <v>0</v>
      </c>
      <c r="BQ68" s="280">
        <v>0</v>
      </c>
      <c r="BR68" s="280">
        <v>0</v>
      </c>
      <c r="BS68" s="280">
        <v>0</v>
      </c>
      <c r="BT68" s="280">
        <v>0</v>
      </c>
      <c r="BU68" s="280">
        <v>0</v>
      </c>
      <c r="BV68" s="280">
        <v>0</v>
      </c>
      <c r="BW68" s="280">
        <v>0</v>
      </c>
      <c r="BX68" s="280">
        <v>0</v>
      </c>
      <c r="BY68" s="280">
        <v>0</v>
      </c>
      <c r="BZ68" s="280">
        <v>0</v>
      </c>
      <c r="CA68" s="280">
        <v>0</v>
      </c>
      <c r="CB68" s="280">
        <v>0</v>
      </c>
      <c r="CC68" s="280">
        <v>0</v>
      </c>
      <c r="CD68" s="280">
        <v>0</v>
      </c>
      <c r="CE68" s="280">
        <v>0</v>
      </c>
      <c r="CF68" s="280">
        <v>0</v>
      </c>
      <c r="CG68" s="280">
        <v>0</v>
      </c>
      <c r="CH68" s="280">
        <v>0</v>
      </c>
      <c r="CI68" s="280">
        <v>0</v>
      </c>
      <c r="CJ68" s="280">
        <v>0</v>
      </c>
      <c r="CK68" s="280">
        <v>0</v>
      </c>
      <c r="CL68" s="280">
        <v>0</v>
      </c>
      <c r="CM68" s="280">
        <v>0</v>
      </c>
      <c r="CN68" s="280">
        <v>0</v>
      </c>
      <c r="CO68" s="280">
        <v>0</v>
      </c>
      <c r="CP68" s="280">
        <v>0</v>
      </c>
      <c r="CQ68" s="280">
        <v>0</v>
      </c>
      <c r="CR68" s="280">
        <v>0</v>
      </c>
      <c r="CS68" s="280">
        <v>0</v>
      </c>
      <c r="CT68" s="280">
        <v>0</v>
      </c>
      <c r="CU68" s="280">
        <v>0</v>
      </c>
      <c r="CV68" s="280">
        <v>0</v>
      </c>
      <c r="CW68" s="280">
        <v>0</v>
      </c>
      <c r="CX68" s="280">
        <v>0</v>
      </c>
      <c r="CY68" s="280">
        <v>0</v>
      </c>
      <c r="CZ68" s="280">
        <v>0</v>
      </c>
      <c r="DA68" s="280">
        <v>0</v>
      </c>
      <c r="DB68" s="280">
        <v>0</v>
      </c>
      <c r="DC68" s="280">
        <v>0</v>
      </c>
      <c r="DE68" s="71">
        <f>COUNTBLANK(H68:DC68)</f>
        <v>0</v>
      </c>
      <c r="DF68" s="71">
        <f t="shared" si="17"/>
        <v>0</v>
      </c>
      <c r="DG68" s="261">
        <f t="shared" ref="DG68:DG77" si="38">IF(ISNUMBER(E68),E68*100,0)</f>
        <v>21</v>
      </c>
      <c r="DH68" s="261">
        <v>0</v>
      </c>
    </row>
    <row r="69" spans="1:112" s="261" customFormat="1" ht="14.4">
      <c r="A69" s="210">
        <v>57</v>
      </c>
      <c r="B69" s="262" t="str">
        <f>$B$67&amp;"2."</f>
        <v>E.3.2.</v>
      </c>
      <c r="C69" s="274" t="s">
        <v>42</v>
      </c>
      <c r="D69" s="12"/>
      <c r="E69" s="332">
        <v>0.21</v>
      </c>
      <c r="F69" s="292">
        <f>H69+NPV(FD,I69:INDEX(I69:DC69,PAL))</f>
        <v>0</v>
      </c>
      <c r="G69" s="279">
        <f>SUMIF($H$5:$DC$5,"&lt;="&amp;PAL,$H69:$DC69)</f>
        <v>0</v>
      </c>
      <c r="H69" s="280">
        <v>0</v>
      </c>
      <c r="I69" s="280">
        <v>0</v>
      </c>
      <c r="J69" s="280">
        <v>0</v>
      </c>
      <c r="K69" s="280">
        <v>0</v>
      </c>
      <c r="L69" s="280">
        <v>0</v>
      </c>
      <c r="M69" s="280">
        <v>0</v>
      </c>
      <c r="N69" s="280">
        <v>0</v>
      </c>
      <c r="O69" s="280">
        <v>0</v>
      </c>
      <c r="P69" s="280">
        <v>0</v>
      </c>
      <c r="Q69" s="280">
        <v>0</v>
      </c>
      <c r="R69" s="280">
        <v>0</v>
      </c>
      <c r="S69" s="280">
        <v>0</v>
      </c>
      <c r="T69" s="280">
        <v>0</v>
      </c>
      <c r="U69" s="280">
        <v>0</v>
      </c>
      <c r="V69" s="280">
        <v>0</v>
      </c>
      <c r="W69" s="280">
        <v>0</v>
      </c>
      <c r="X69" s="280">
        <v>0</v>
      </c>
      <c r="Y69" s="280">
        <v>0</v>
      </c>
      <c r="Z69" s="280">
        <v>0</v>
      </c>
      <c r="AA69" s="280">
        <v>0</v>
      </c>
      <c r="AB69" s="280">
        <v>0</v>
      </c>
      <c r="AC69" s="280">
        <v>0</v>
      </c>
      <c r="AD69" s="280">
        <v>0</v>
      </c>
      <c r="AE69" s="280">
        <v>0</v>
      </c>
      <c r="AF69" s="280">
        <v>0</v>
      </c>
      <c r="AG69" s="280">
        <v>0</v>
      </c>
      <c r="AH69" s="280">
        <v>0</v>
      </c>
      <c r="AI69" s="280">
        <v>0</v>
      </c>
      <c r="AJ69" s="280">
        <v>0</v>
      </c>
      <c r="AK69" s="280">
        <v>0</v>
      </c>
      <c r="AL69" s="280">
        <v>0</v>
      </c>
      <c r="AM69" s="280">
        <v>0</v>
      </c>
      <c r="AN69" s="280">
        <v>0</v>
      </c>
      <c r="AO69" s="280">
        <v>0</v>
      </c>
      <c r="AP69" s="280">
        <v>0</v>
      </c>
      <c r="AQ69" s="280">
        <v>0</v>
      </c>
      <c r="AR69" s="280">
        <v>0</v>
      </c>
      <c r="AS69" s="280">
        <v>0</v>
      </c>
      <c r="AT69" s="280">
        <v>0</v>
      </c>
      <c r="AU69" s="280">
        <v>0</v>
      </c>
      <c r="AV69" s="280">
        <v>0</v>
      </c>
      <c r="AW69" s="280">
        <v>0</v>
      </c>
      <c r="AX69" s="280">
        <v>0</v>
      </c>
      <c r="AY69" s="280">
        <v>0</v>
      </c>
      <c r="AZ69" s="280">
        <v>0</v>
      </c>
      <c r="BA69" s="280">
        <v>0</v>
      </c>
      <c r="BB69" s="280">
        <v>0</v>
      </c>
      <c r="BC69" s="280">
        <v>0</v>
      </c>
      <c r="BD69" s="280">
        <v>0</v>
      </c>
      <c r="BE69" s="280">
        <v>0</v>
      </c>
      <c r="BF69" s="280">
        <v>0</v>
      </c>
      <c r="BG69" s="280">
        <v>0</v>
      </c>
      <c r="BH69" s="280">
        <v>0</v>
      </c>
      <c r="BI69" s="280">
        <v>0</v>
      </c>
      <c r="BJ69" s="280">
        <v>0</v>
      </c>
      <c r="BK69" s="280">
        <v>0</v>
      </c>
      <c r="BL69" s="280">
        <v>0</v>
      </c>
      <c r="BM69" s="280">
        <v>0</v>
      </c>
      <c r="BN69" s="280">
        <v>0</v>
      </c>
      <c r="BO69" s="280">
        <v>0</v>
      </c>
      <c r="BP69" s="280">
        <v>0</v>
      </c>
      <c r="BQ69" s="280">
        <v>0</v>
      </c>
      <c r="BR69" s="280">
        <v>0</v>
      </c>
      <c r="BS69" s="280">
        <v>0</v>
      </c>
      <c r="BT69" s="280">
        <v>0</v>
      </c>
      <c r="BU69" s="280">
        <v>0</v>
      </c>
      <c r="BV69" s="280">
        <v>0</v>
      </c>
      <c r="BW69" s="280">
        <v>0</v>
      </c>
      <c r="BX69" s="280">
        <v>0</v>
      </c>
      <c r="BY69" s="280">
        <v>0</v>
      </c>
      <c r="BZ69" s="280">
        <v>0</v>
      </c>
      <c r="CA69" s="280">
        <v>0</v>
      </c>
      <c r="CB69" s="280">
        <v>0</v>
      </c>
      <c r="CC69" s="280">
        <v>0</v>
      </c>
      <c r="CD69" s="280">
        <v>0</v>
      </c>
      <c r="CE69" s="280">
        <v>0</v>
      </c>
      <c r="CF69" s="280">
        <v>0</v>
      </c>
      <c r="CG69" s="280">
        <v>0</v>
      </c>
      <c r="CH69" s="280">
        <v>0</v>
      </c>
      <c r="CI69" s="280">
        <v>0</v>
      </c>
      <c r="CJ69" s="280">
        <v>0</v>
      </c>
      <c r="CK69" s="280">
        <v>0</v>
      </c>
      <c r="CL69" s="280">
        <v>0</v>
      </c>
      <c r="CM69" s="280">
        <v>0</v>
      </c>
      <c r="CN69" s="280">
        <v>0</v>
      </c>
      <c r="CO69" s="280">
        <v>0</v>
      </c>
      <c r="CP69" s="280">
        <v>0</v>
      </c>
      <c r="CQ69" s="280">
        <v>0</v>
      </c>
      <c r="CR69" s="280">
        <v>0</v>
      </c>
      <c r="CS69" s="280">
        <v>0</v>
      </c>
      <c r="CT69" s="280">
        <v>0</v>
      </c>
      <c r="CU69" s="280">
        <v>0</v>
      </c>
      <c r="CV69" s="280">
        <v>0</v>
      </c>
      <c r="CW69" s="280">
        <v>0</v>
      </c>
      <c r="CX69" s="280">
        <v>0</v>
      </c>
      <c r="CY69" s="280">
        <v>0</v>
      </c>
      <c r="CZ69" s="280">
        <v>0</v>
      </c>
      <c r="DA69" s="280">
        <v>0</v>
      </c>
      <c r="DB69" s="280">
        <v>0</v>
      </c>
      <c r="DC69" s="280">
        <v>0</v>
      </c>
      <c r="DE69" s="71">
        <f t="shared" ref="DE69:DE77" si="39">COUNTBLANK(H69:DC69)</f>
        <v>0</v>
      </c>
      <c r="DF69" s="71">
        <f t="shared" si="17"/>
        <v>0</v>
      </c>
      <c r="DG69" s="261">
        <f t="shared" si="38"/>
        <v>21</v>
      </c>
      <c r="DH69" s="261">
        <v>0</v>
      </c>
    </row>
    <row r="70" spans="1:112" s="261" customFormat="1" ht="14.4">
      <c r="A70" s="210">
        <v>58</v>
      </c>
      <c r="B70" s="262" t="str">
        <f>$B$67&amp;"3."</f>
        <v>E.3.3.</v>
      </c>
      <c r="C70" s="274" t="s">
        <v>42</v>
      </c>
      <c r="D70" s="12"/>
      <c r="E70" s="332">
        <v>0.21</v>
      </c>
      <c r="F70" s="292">
        <f>H70+NPV(FD,I70:INDEX(I70:DC70,PAL))</f>
        <v>0</v>
      </c>
      <c r="G70" s="279">
        <f>SUMIF($H$5:$DC$5,"&lt;="&amp;PAL,$H70:$DC70)</f>
        <v>0</v>
      </c>
      <c r="H70" s="280">
        <v>0</v>
      </c>
      <c r="I70" s="280">
        <v>0</v>
      </c>
      <c r="J70" s="280">
        <v>0</v>
      </c>
      <c r="K70" s="280">
        <v>0</v>
      </c>
      <c r="L70" s="280">
        <v>0</v>
      </c>
      <c r="M70" s="280">
        <v>0</v>
      </c>
      <c r="N70" s="280">
        <v>0</v>
      </c>
      <c r="O70" s="280">
        <v>0</v>
      </c>
      <c r="P70" s="280">
        <v>0</v>
      </c>
      <c r="Q70" s="280">
        <v>0</v>
      </c>
      <c r="R70" s="280">
        <v>0</v>
      </c>
      <c r="S70" s="280">
        <v>0</v>
      </c>
      <c r="T70" s="280">
        <v>0</v>
      </c>
      <c r="U70" s="280">
        <v>0</v>
      </c>
      <c r="V70" s="280">
        <v>0</v>
      </c>
      <c r="W70" s="280">
        <v>0</v>
      </c>
      <c r="X70" s="280">
        <v>0</v>
      </c>
      <c r="Y70" s="280">
        <v>0</v>
      </c>
      <c r="Z70" s="280">
        <v>0</v>
      </c>
      <c r="AA70" s="280">
        <v>0</v>
      </c>
      <c r="AB70" s="280">
        <v>0</v>
      </c>
      <c r="AC70" s="280">
        <v>0</v>
      </c>
      <c r="AD70" s="280">
        <v>0</v>
      </c>
      <c r="AE70" s="280">
        <v>0</v>
      </c>
      <c r="AF70" s="280">
        <v>0</v>
      </c>
      <c r="AG70" s="280">
        <v>0</v>
      </c>
      <c r="AH70" s="280">
        <v>0</v>
      </c>
      <c r="AI70" s="280">
        <v>0</v>
      </c>
      <c r="AJ70" s="280">
        <v>0</v>
      </c>
      <c r="AK70" s="280">
        <v>0</v>
      </c>
      <c r="AL70" s="280">
        <v>0</v>
      </c>
      <c r="AM70" s="280">
        <v>0</v>
      </c>
      <c r="AN70" s="280">
        <v>0</v>
      </c>
      <c r="AO70" s="280">
        <v>0</v>
      </c>
      <c r="AP70" s="280">
        <v>0</v>
      </c>
      <c r="AQ70" s="280">
        <v>0</v>
      </c>
      <c r="AR70" s="280">
        <v>0</v>
      </c>
      <c r="AS70" s="280">
        <v>0</v>
      </c>
      <c r="AT70" s="280">
        <v>0</v>
      </c>
      <c r="AU70" s="280">
        <v>0</v>
      </c>
      <c r="AV70" s="280">
        <v>0</v>
      </c>
      <c r="AW70" s="280">
        <v>0</v>
      </c>
      <c r="AX70" s="280">
        <v>0</v>
      </c>
      <c r="AY70" s="280">
        <v>0</v>
      </c>
      <c r="AZ70" s="280">
        <v>0</v>
      </c>
      <c r="BA70" s="280">
        <v>0</v>
      </c>
      <c r="BB70" s="280">
        <v>0</v>
      </c>
      <c r="BC70" s="280">
        <v>0</v>
      </c>
      <c r="BD70" s="280">
        <v>0</v>
      </c>
      <c r="BE70" s="280">
        <v>0</v>
      </c>
      <c r="BF70" s="280">
        <v>0</v>
      </c>
      <c r="BG70" s="280">
        <v>0</v>
      </c>
      <c r="BH70" s="280">
        <v>0</v>
      </c>
      <c r="BI70" s="280">
        <v>0</v>
      </c>
      <c r="BJ70" s="280">
        <v>0</v>
      </c>
      <c r="BK70" s="280">
        <v>0</v>
      </c>
      <c r="BL70" s="280">
        <v>0</v>
      </c>
      <c r="BM70" s="280">
        <v>0</v>
      </c>
      <c r="BN70" s="280">
        <v>0</v>
      </c>
      <c r="BO70" s="280">
        <v>0</v>
      </c>
      <c r="BP70" s="280">
        <v>0</v>
      </c>
      <c r="BQ70" s="280">
        <v>0</v>
      </c>
      <c r="BR70" s="280">
        <v>0</v>
      </c>
      <c r="BS70" s="280">
        <v>0</v>
      </c>
      <c r="BT70" s="280">
        <v>0</v>
      </c>
      <c r="BU70" s="280">
        <v>0</v>
      </c>
      <c r="BV70" s="280">
        <v>0</v>
      </c>
      <c r="BW70" s="280">
        <v>0</v>
      </c>
      <c r="BX70" s="280">
        <v>0</v>
      </c>
      <c r="BY70" s="280">
        <v>0</v>
      </c>
      <c r="BZ70" s="280">
        <v>0</v>
      </c>
      <c r="CA70" s="280">
        <v>0</v>
      </c>
      <c r="CB70" s="280">
        <v>0</v>
      </c>
      <c r="CC70" s="280">
        <v>0</v>
      </c>
      <c r="CD70" s="280">
        <v>0</v>
      </c>
      <c r="CE70" s="280">
        <v>0</v>
      </c>
      <c r="CF70" s="280">
        <v>0</v>
      </c>
      <c r="CG70" s="280">
        <v>0</v>
      </c>
      <c r="CH70" s="280">
        <v>0</v>
      </c>
      <c r="CI70" s="280">
        <v>0</v>
      </c>
      <c r="CJ70" s="280">
        <v>0</v>
      </c>
      <c r="CK70" s="280">
        <v>0</v>
      </c>
      <c r="CL70" s="280">
        <v>0</v>
      </c>
      <c r="CM70" s="280">
        <v>0</v>
      </c>
      <c r="CN70" s="280">
        <v>0</v>
      </c>
      <c r="CO70" s="280">
        <v>0</v>
      </c>
      <c r="CP70" s="280">
        <v>0</v>
      </c>
      <c r="CQ70" s="280">
        <v>0</v>
      </c>
      <c r="CR70" s="280">
        <v>0</v>
      </c>
      <c r="CS70" s="280">
        <v>0</v>
      </c>
      <c r="CT70" s="280">
        <v>0</v>
      </c>
      <c r="CU70" s="280">
        <v>0</v>
      </c>
      <c r="CV70" s="280">
        <v>0</v>
      </c>
      <c r="CW70" s="280">
        <v>0</v>
      </c>
      <c r="CX70" s="280">
        <v>0</v>
      </c>
      <c r="CY70" s="280">
        <v>0</v>
      </c>
      <c r="CZ70" s="280">
        <v>0</v>
      </c>
      <c r="DA70" s="280">
        <v>0</v>
      </c>
      <c r="DB70" s="280">
        <v>0</v>
      </c>
      <c r="DC70" s="280">
        <v>0</v>
      </c>
      <c r="DE70" s="71">
        <f t="shared" si="39"/>
        <v>0</v>
      </c>
      <c r="DF70" s="71">
        <f t="shared" si="17"/>
        <v>0</v>
      </c>
      <c r="DG70" s="261">
        <f t="shared" si="38"/>
        <v>21</v>
      </c>
      <c r="DH70" s="261">
        <v>0</v>
      </c>
    </row>
    <row r="71" spans="1:112" s="261" customFormat="1" ht="14.4">
      <c r="A71" s="210">
        <v>59</v>
      </c>
      <c r="B71" s="262" t="str">
        <f>$B$67&amp;"4."</f>
        <v>E.3.4.</v>
      </c>
      <c r="C71" s="274" t="s">
        <v>42</v>
      </c>
      <c r="D71" s="12"/>
      <c r="E71" s="332">
        <v>0.21</v>
      </c>
      <c r="F71" s="292">
        <f>H71+NPV(FD,I71:INDEX(I71:DC71,PAL))</f>
        <v>0</v>
      </c>
      <c r="G71" s="279">
        <f>SUMIF($H$5:$DC$5,"&lt;="&amp;PAL,$H71:$DC71)</f>
        <v>0</v>
      </c>
      <c r="H71" s="280">
        <v>0</v>
      </c>
      <c r="I71" s="280">
        <v>0</v>
      </c>
      <c r="J71" s="280">
        <v>0</v>
      </c>
      <c r="K71" s="280">
        <v>0</v>
      </c>
      <c r="L71" s="280">
        <v>0</v>
      </c>
      <c r="M71" s="280">
        <v>0</v>
      </c>
      <c r="N71" s="280">
        <v>0</v>
      </c>
      <c r="O71" s="280">
        <v>0</v>
      </c>
      <c r="P71" s="280">
        <v>0</v>
      </c>
      <c r="Q71" s="280">
        <v>0</v>
      </c>
      <c r="R71" s="280">
        <v>0</v>
      </c>
      <c r="S71" s="280">
        <v>0</v>
      </c>
      <c r="T71" s="280">
        <v>0</v>
      </c>
      <c r="U71" s="280">
        <v>0</v>
      </c>
      <c r="V71" s="280">
        <v>0</v>
      </c>
      <c r="W71" s="280">
        <v>0</v>
      </c>
      <c r="X71" s="280">
        <v>0</v>
      </c>
      <c r="Y71" s="280">
        <v>0</v>
      </c>
      <c r="Z71" s="280">
        <v>0</v>
      </c>
      <c r="AA71" s="280">
        <v>0</v>
      </c>
      <c r="AB71" s="280">
        <v>0</v>
      </c>
      <c r="AC71" s="280">
        <v>0</v>
      </c>
      <c r="AD71" s="280">
        <v>0</v>
      </c>
      <c r="AE71" s="280">
        <v>0</v>
      </c>
      <c r="AF71" s="280">
        <v>0</v>
      </c>
      <c r="AG71" s="280">
        <v>0</v>
      </c>
      <c r="AH71" s="280">
        <v>0</v>
      </c>
      <c r="AI71" s="280">
        <v>0</v>
      </c>
      <c r="AJ71" s="280">
        <v>0</v>
      </c>
      <c r="AK71" s="280">
        <v>0</v>
      </c>
      <c r="AL71" s="280">
        <v>0</v>
      </c>
      <c r="AM71" s="280">
        <v>0</v>
      </c>
      <c r="AN71" s="280">
        <v>0</v>
      </c>
      <c r="AO71" s="280">
        <v>0</v>
      </c>
      <c r="AP71" s="280">
        <v>0</v>
      </c>
      <c r="AQ71" s="280">
        <v>0</v>
      </c>
      <c r="AR71" s="280">
        <v>0</v>
      </c>
      <c r="AS71" s="280">
        <v>0</v>
      </c>
      <c r="AT71" s="280">
        <v>0</v>
      </c>
      <c r="AU71" s="280">
        <v>0</v>
      </c>
      <c r="AV71" s="280">
        <v>0</v>
      </c>
      <c r="AW71" s="280">
        <v>0</v>
      </c>
      <c r="AX71" s="280">
        <v>0</v>
      </c>
      <c r="AY71" s="280">
        <v>0</v>
      </c>
      <c r="AZ71" s="280">
        <v>0</v>
      </c>
      <c r="BA71" s="280">
        <v>0</v>
      </c>
      <c r="BB71" s="280">
        <v>0</v>
      </c>
      <c r="BC71" s="280">
        <v>0</v>
      </c>
      <c r="BD71" s="280">
        <v>0</v>
      </c>
      <c r="BE71" s="280">
        <v>0</v>
      </c>
      <c r="BF71" s="280">
        <v>0</v>
      </c>
      <c r="BG71" s="280">
        <v>0</v>
      </c>
      <c r="BH71" s="280">
        <v>0</v>
      </c>
      <c r="BI71" s="280">
        <v>0</v>
      </c>
      <c r="BJ71" s="280">
        <v>0</v>
      </c>
      <c r="BK71" s="280">
        <v>0</v>
      </c>
      <c r="BL71" s="280">
        <v>0</v>
      </c>
      <c r="BM71" s="280">
        <v>0</v>
      </c>
      <c r="BN71" s="280">
        <v>0</v>
      </c>
      <c r="BO71" s="280">
        <v>0</v>
      </c>
      <c r="BP71" s="280">
        <v>0</v>
      </c>
      <c r="BQ71" s="280">
        <v>0</v>
      </c>
      <c r="BR71" s="280">
        <v>0</v>
      </c>
      <c r="BS71" s="280">
        <v>0</v>
      </c>
      <c r="BT71" s="280">
        <v>0</v>
      </c>
      <c r="BU71" s="280">
        <v>0</v>
      </c>
      <c r="BV71" s="280">
        <v>0</v>
      </c>
      <c r="BW71" s="280">
        <v>0</v>
      </c>
      <c r="BX71" s="280">
        <v>0</v>
      </c>
      <c r="BY71" s="280">
        <v>0</v>
      </c>
      <c r="BZ71" s="280">
        <v>0</v>
      </c>
      <c r="CA71" s="280">
        <v>0</v>
      </c>
      <c r="CB71" s="280">
        <v>0</v>
      </c>
      <c r="CC71" s="280">
        <v>0</v>
      </c>
      <c r="CD71" s="280">
        <v>0</v>
      </c>
      <c r="CE71" s="280">
        <v>0</v>
      </c>
      <c r="CF71" s="280">
        <v>0</v>
      </c>
      <c r="CG71" s="280">
        <v>0</v>
      </c>
      <c r="CH71" s="280">
        <v>0</v>
      </c>
      <c r="CI71" s="280">
        <v>0</v>
      </c>
      <c r="CJ71" s="280">
        <v>0</v>
      </c>
      <c r="CK71" s="280">
        <v>0</v>
      </c>
      <c r="CL71" s="280">
        <v>0</v>
      </c>
      <c r="CM71" s="280">
        <v>0</v>
      </c>
      <c r="CN71" s="280">
        <v>0</v>
      </c>
      <c r="CO71" s="280">
        <v>0</v>
      </c>
      <c r="CP71" s="280">
        <v>0</v>
      </c>
      <c r="CQ71" s="280">
        <v>0</v>
      </c>
      <c r="CR71" s="280">
        <v>0</v>
      </c>
      <c r="CS71" s="280">
        <v>0</v>
      </c>
      <c r="CT71" s="280">
        <v>0</v>
      </c>
      <c r="CU71" s="280">
        <v>0</v>
      </c>
      <c r="CV71" s="280">
        <v>0</v>
      </c>
      <c r="CW71" s="280">
        <v>0</v>
      </c>
      <c r="CX71" s="280">
        <v>0</v>
      </c>
      <c r="CY71" s="280">
        <v>0</v>
      </c>
      <c r="CZ71" s="280">
        <v>0</v>
      </c>
      <c r="DA71" s="280">
        <v>0</v>
      </c>
      <c r="DB71" s="280">
        <v>0</v>
      </c>
      <c r="DC71" s="280">
        <v>0</v>
      </c>
      <c r="DE71" s="71">
        <f t="shared" si="39"/>
        <v>0</v>
      </c>
      <c r="DF71" s="71">
        <f t="shared" si="17"/>
        <v>0</v>
      </c>
      <c r="DG71" s="261">
        <f t="shared" si="38"/>
        <v>21</v>
      </c>
      <c r="DH71" s="261">
        <v>0</v>
      </c>
    </row>
    <row r="72" spans="1:112" s="261" customFormat="1" ht="14.4">
      <c r="A72" s="210">
        <v>60</v>
      </c>
      <c r="B72" s="262" t="str">
        <f>$B$67&amp;"5."</f>
        <v>E.3.5.</v>
      </c>
      <c r="C72" s="274" t="s">
        <v>42</v>
      </c>
      <c r="D72" s="12"/>
      <c r="E72" s="332">
        <v>0.21</v>
      </c>
      <c r="F72" s="292">
        <f>H72+NPV(FD,I72:INDEX(I72:DC72,PAL))</f>
        <v>0</v>
      </c>
      <c r="G72" s="279">
        <f>SUMIF($H$5:$DC$5,"&lt;="&amp;PAL,$H72:$DC72)</f>
        <v>0</v>
      </c>
      <c r="H72" s="280">
        <v>0</v>
      </c>
      <c r="I72" s="280">
        <v>0</v>
      </c>
      <c r="J72" s="280">
        <v>0</v>
      </c>
      <c r="K72" s="280">
        <v>0</v>
      </c>
      <c r="L72" s="280">
        <v>0</v>
      </c>
      <c r="M72" s="280">
        <v>0</v>
      </c>
      <c r="N72" s="280">
        <v>0</v>
      </c>
      <c r="O72" s="280">
        <v>0</v>
      </c>
      <c r="P72" s="280">
        <v>0</v>
      </c>
      <c r="Q72" s="280">
        <v>0</v>
      </c>
      <c r="R72" s="280">
        <v>0</v>
      </c>
      <c r="S72" s="280">
        <v>0</v>
      </c>
      <c r="T72" s="280">
        <v>0</v>
      </c>
      <c r="U72" s="280">
        <v>0</v>
      </c>
      <c r="V72" s="280">
        <v>0</v>
      </c>
      <c r="W72" s="280">
        <v>0</v>
      </c>
      <c r="X72" s="280">
        <v>0</v>
      </c>
      <c r="Y72" s="280">
        <v>0</v>
      </c>
      <c r="Z72" s="280">
        <v>0</v>
      </c>
      <c r="AA72" s="280">
        <v>0</v>
      </c>
      <c r="AB72" s="280">
        <v>0</v>
      </c>
      <c r="AC72" s="280">
        <v>0</v>
      </c>
      <c r="AD72" s="280">
        <v>0</v>
      </c>
      <c r="AE72" s="280">
        <v>0</v>
      </c>
      <c r="AF72" s="280">
        <v>0</v>
      </c>
      <c r="AG72" s="280">
        <v>0</v>
      </c>
      <c r="AH72" s="280">
        <v>0</v>
      </c>
      <c r="AI72" s="280">
        <v>0</v>
      </c>
      <c r="AJ72" s="280">
        <v>0</v>
      </c>
      <c r="AK72" s="280">
        <v>0</v>
      </c>
      <c r="AL72" s="280">
        <v>0</v>
      </c>
      <c r="AM72" s="280">
        <v>0</v>
      </c>
      <c r="AN72" s="280">
        <v>0</v>
      </c>
      <c r="AO72" s="280">
        <v>0</v>
      </c>
      <c r="AP72" s="280">
        <v>0</v>
      </c>
      <c r="AQ72" s="280">
        <v>0</v>
      </c>
      <c r="AR72" s="280">
        <v>0</v>
      </c>
      <c r="AS72" s="280">
        <v>0</v>
      </c>
      <c r="AT72" s="280">
        <v>0</v>
      </c>
      <c r="AU72" s="280">
        <v>0</v>
      </c>
      <c r="AV72" s="280">
        <v>0</v>
      </c>
      <c r="AW72" s="280">
        <v>0</v>
      </c>
      <c r="AX72" s="280">
        <v>0</v>
      </c>
      <c r="AY72" s="280">
        <v>0</v>
      </c>
      <c r="AZ72" s="280">
        <v>0</v>
      </c>
      <c r="BA72" s="280">
        <v>0</v>
      </c>
      <c r="BB72" s="280">
        <v>0</v>
      </c>
      <c r="BC72" s="280">
        <v>0</v>
      </c>
      <c r="BD72" s="280">
        <v>0</v>
      </c>
      <c r="BE72" s="280">
        <v>0</v>
      </c>
      <c r="BF72" s="280">
        <v>0</v>
      </c>
      <c r="BG72" s="280">
        <v>0</v>
      </c>
      <c r="BH72" s="280">
        <v>0</v>
      </c>
      <c r="BI72" s="280">
        <v>0</v>
      </c>
      <c r="BJ72" s="280">
        <v>0</v>
      </c>
      <c r="BK72" s="280">
        <v>0</v>
      </c>
      <c r="BL72" s="280">
        <v>0</v>
      </c>
      <c r="BM72" s="280">
        <v>0</v>
      </c>
      <c r="BN72" s="280">
        <v>0</v>
      </c>
      <c r="BO72" s="280">
        <v>0</v>
      </c>
      <c r="BP72" s="280">
        <v>0</v>
      </c>
      <c r="BQ72" s="280">
        <v>0</v>
      </c>
      <c r="BR72" s="280">
        <v>0</v>
      </c>
      <c r="BS72" s="280">
        <v>0</v>
      </c>
      <c r="BT72" s="280">
        <v>0</v>
      </c>
      <c r="BU72" s="280">
        <v>0</v>
      </c>
      <c r="BV72" s="280">
        <v>0</v>
      </c>
      <c r="BW72" s="280">
        <v>0</v>
      </c>
      <c r="BX72" s="280">
        <v>0</v>
      </c>
      <c r="BY72" s="280">
        <v>0</v>
      </c>
      <c r="BZ72" s="280">
        <v>0</v>
      </c>
      <c r="CA72" s="280">
        <v>0</v>
      </c>
      <c r="CB72" s="280">
        <v>0</v>
      </c>
      <c r="CC72" s="280">
        <v>0</v>
      </c>
      <c r="CD72" s="280">
        <v>0</v>
      </c>
      <c r="CE72" s="280">
        <v>0</v>
      </c>
      <c r="CF72" s="280">
        <v>0</v>
      </c>
      <c r="CG72" s="280">
        <v>0</v>
      </c>
      <c r="CH72" s="280">
        <v>0</v>
      </c>
      <c r="CI72" s="280">
        <v>0</v>
      </c>
      <c r="CJ72" s="280">
        <v>0</v>
      </c>
      <c r="CK72" s="280">
        <v>0</v>
      </c>
      <c r="CL72" s="280">
        <v>0</v>
      </c>
      <c r="CM72" s="280">
        <v>0</v>
      </c>
      <c r="CN72" s="280">
        <v>0</v>
      </c>
      <c r="CO72" s="280">
        <v>0</v>
      </c>
      <c r="CP72" s="280">
        <v>0</v>
      </c>
      <c r="CQ72" s="280">
        <v>0</v>
      </c>
      <c r="CR72" s="280">
        <v>0</v>
      </c>
      <c r="CS72" s="280">
        <v>0</v>
      </c>
      <c r="CT72" s="280">
        <v>0</v>
      </c>
      <c r="CU72" s="280">
        <v>0</v>
      </c>
      <c r="CV72" s="280">
        <v>0</v>
      </c>
      <c r="CW72" s="280">
        <v>0</v>
      </c>
      <c r="CX72" s="280">
        <v>0</v>
      </c>
      <c r="CY72" s="280">
        <v>0</v>
      </c>
      <c r="CZ72" s="280">
        <v>0</v>
      </c>
      <c r="DA72" s="280">
        <v>0</v>
      </c>
      <c r="DB72" s="280">
        <v>0</v>
      </c>
      <c r="DC72" s="280">
        <v>0</v>
      </c>
      <c r="DE72" s="71">
        <f t="shared" si="39"/>
        <v>0</v>
      </c>
      <c r="DF72" s="71">
        <f t="shared" si="17"/>
        <v>0</v>
      </c>
      <c r="DG72" s="261">
        <f t="shared" si="38"/>
        <v>21</v>
      </c>
      <c r="DH72" s="261">
        <v>0</v>
      </c>
    </row>
    <row r="73" spans="1:112" s="261" customFormat="1" ht="14.4">
      <c r="A73" s="210">
        <v>61</v>
      </c>
      <c r="B73" s="262" t="str">
        <f>$B$67&amp;"6."</f>
        <v>E.3.6.</v>
      </c>
      <c r="C73" s="274" t="s">
        <v>42</v>
      </c>
      <c r="D73" s="12"/>
      <c r="E73" s="332">
        <v>0.21</v>
      </c>
      <c r="F73" s="292">
        <f>H73+NPV(FD,I73:INDEX(I73:DC73,PAL))</f>
        <v>0</v>
      </c>
      <c r="G73" s="279">
        <f>SUMIF($H$5:$DC$5,"&lt;="&amp;PAL,$H73:$DC73)</f>
        <v>0</v>
      </c>
      <c r="H73" s="280">
        <v>0</v>
      </c>
      <c r="I73" s="280">
        <v>0</v>
      </c>
      <c r="J73" s="280">
        <v>0</v>
      </c>
      <c r="K73" s="280">
        <v>0</v>
      </c>
      <c r="L73" s="280">
        <v>0</v>
      </c>
      <c r="M73" s="280">
        <v>0</v>
      </c>
      <c r="N73" s="280">
        <v>0</v>
      </c>
      <c r="O73" s="280">
        <v>0</v>
      </c>
      <c r="P73" s="280">
        <v>0</v>
      </c>
      <c r="Q73" s="280">
        <v>0</v>
      </c>
      <c r="R73" s="280">
        <v>0</v>
      </c>
      <c r="S73" s="280">
        <v>0</v>
      </c>
      <c r="T73" s="280">
        <v>0</v>
      </c>
      <c r="U73" s="280">
        <v>0</v>
      </c>
      <c r="V73" s="280">
        <v>0</v>
      </c>
      <c r="W73" s="280">
        <v>0</v>
      </c>
      <c r="X73" s="280">
        <v>0</v>
      </c>
      <c r="Y73" s="280">
        <v>0</v>
      </c>
      <c r="Z73" s="280">
        <v>0</v>
      </c>
      <c r="AA73" s="280">
        <v>0</v>
      </c>
      <c r="AB73" s="280">
        <v>0</v>
      </c>
      <c r="AC73" s="280">
        <v>0</v>
      </c>
      <c r="AD73" s="280">
        <v>0</v>
      </c>
      <c r="AE73" s="280">
        <v>0</v>
      </c>
      <c r="AF73" s="280">
        <v>0</v>
      </c>
      <c r="AG73" s="280">
        <v>0</v>
      </c>
      <c r="AH73" s="280">
        <v>0</v>
      </c>
      <c r="AI73" s="280">
        <v>0</v>
      </c>
      <c r="AJ73" s="280">
        <v>0</v>
      </c>
      <c r="AK73" s="280">
        <v>0</v>
      </c>
      <c r="AL73" s="280">
        <v>0</v>
      </c>
      <c r="AM73" s="280">
        <v>0</v>
      </c>
      <c r="AN73" s="280">
        <v>0</v>
      </c>
      <c r="AO73" s="280">
        <v>0</v>
      </c>
      <c r="AP73" s="280">
        <v>0</v>
      </c>
      <c r="AQ73" s="280">
        <v>0</v>
      </c>
      <c r="AR73" s="280">
        <v>0</v>
      </c>
      <c r="AS73" s="280">
        <v>0</v>
      </c>
      <c r="AT73" s="280">
        <v>0</v>
      </c>
      <c r="AU73" s="280">
        <v>0</v>
      </c>
      <c r="AV73" s="280">
        <v>0</v>
      </c>
      <c r="AW73" s="280">
        <v>0</v>
      </c>
      <c r="AX73" s="280">
        <v>0</v>
      </c>
      <c r="AY73" s="280">
        <v>0</v>
      </c>
      <c r="AZ73" s="280">
        <v>0</v>
      </c>
      <c r="BA73" s="280">
        <v>0</v>
      </c>
      <c r="BB73" s="280">
        <v>0</v>
      </c>
      <c r="BC73" s="280">
        <v>0</v>
      </c>
      <c r="BD73" s="280">
        <v>0</v>
      </c>
      <c r="BE73" s="280">
        <v>0</v>
      </c>
      <c r="BF73" s="280">
        <v>0</v>
      </c>
      <c r="BG73" s="280">
        <v>0</v>
      </c>
      <c r="BH73" s="280">
        <v>0</v>
      </c>
      <c r="BI73" s="280">
        <v>0</v>
      </c>
      <c r="BJ73" s="280">
        <v>0</v>
      </c>
      <c r="BK73" s="280">
        <v>0</v>
      </c>
      <c r="BL73" s="280">
        <v>0</v>
      </c>
      <c r="BM73" s="280">
        <v>0</v>
      </c>
      <c r="BN73" s="280">
        <v>0</v>
      </c>
      <c r="BO73" s="280">
        <v>0</v>
      </c>
      <c r="BP73" s="280">
        <v>0</v>
      </c>
      <c r="BQ73" s="280">
        <v>0</v>
      </c>
      <c r="BR73" s="280">
        <v>0</v>
      </c>
      <c r="BS73" s="280">
        <v>0</v>
      </c>
      <c r="BT73" s="280">
        <v>0</v>
      </c>
      <c r="BU73" s="280">
        <v>0</v>
      </c>
      <c r="BV73" s="280">
        <v>0</v>
      </c>
      <c r="BW73" s="280">
        <v>0</v>
      </c>
      <c r="BX73" s="280">
        <v>0</v>
      </c>
      <c r="BY73" s="280">
        <v>0</v>
      </c>
      <c r="BZ73" s="280">
        <v>0</v>
      </c>
      <c r="CA73" s="280">
        <v>0</v>
      </c>
      <c r="CB73" s="280">
        <v>0</v>
      </c>
      <c r="CC73" s="280">
        <v>0</v>
      </c>
      <c r="CD73" s="280">
        <v>0</v>
      </c>
      <c r="CE73" s="280">
        <v>0</v>
      </c>
      <c r="CF73" s="280">
        <v>0</v>
      </c>
      <c r="CG73" s="280">
        <v>0</v>
      </c>
      <c r="CH73" s="280">
        <v>0</v>
      </c>
      <c r="CI73" s="280">
        <v>0</v>
      </c>
      <c r="CJ73" s="280">
        <v>0</v>
      </c>
      <c r="CK73" s="280">
        <v>0</v>
      </c>
      <c r="CL73" s="280">
        <v>0</v>
      </c>
      <c r="CM73" s="280">
        <v>0</v>
      </c>
      <c r="CN73" s="280">
        <v>0</v>
      </c>
      <c r="CO73" s="280">
        <v>0</v>
      </c>
      <c r="CP73" s="280">
        <v>0</v>
      </c>
      <c r="CQ73" s="280">
        <v>0</v>
      </c>
      <c r="CR73" s="280">
        <v>0</v>
      </c>
      <c r="CS73" s="280">
        <v>0</v>
      </c>
      <c r="CT73" s="280">
        <v>0</v>
      </c>
      <c r="CU73" s="280">
        <v>0</v>
      </c>
      <c r="CV73" s="280">
        <v>0</v>
      </c>
      <c r="CW73" s="280">
        <v>0</v>
      </c>
      <c r="CX73" s="280">
        <v>0</v>
      </c>
      <c r="CY73" s="280">
        <v>0</v>
      </c>
      <c r="CZ73" s="280">
        <v>0</v>
      </c>
      <c r="DA73" s="280">
        <v>0</v>
      </c>
      <c r="DB73" s="280">
        <v>0</v>
      </c>
      <c r="DC73" s="280">
        <v>0</v>
      </c>
      <c r="DE73" s="71">
        <f t="shared" si="39"/>
        <v>0</v>
      </c>
      <c r="DF73" s="71">
        <f t="shared" si="17"/>
        <v>0</v>
      </c>
      <c r="DG73" s="261">
        <f t="shared" si="38"/>
        <v>21</v>
      </c>
      <c r="DH73" s="261">
        <v>0</v>
      </c>
    </row>
    <row r="74" spans="1:112" s="261" customFormat="1" ht="14.4">
      <c r="A74" s="210">
        <v>62</v>
      </c>
      <c r="B74" s="262" t="str">
        <f>$B$67&amp;"7."</f>
        <v>E.3.7.</v>
      </c>
      <c r="C74" s="274" t="s">
        <v>42</v>
      </c>
      <c r="D74" s="12"/>
      <c r="E74" s="332">
        <v>0.21</v>
      </c>
      <c r="F74" s="292">
        <f>H74+NPV(FD,I74:INDEX(I74:DC74,PAL))</f>
        <v>0</v>
      </c>
      <c r="G74" s="279">
        <f>SUMIF($H$5:$DC$5,"&lt;="&amp;PAL,$H74:$DC74)</f>
        <v>0</v>
      </c>
      <c r="H74" s="280">
        <v>0</v>
      </c>
      <c r="I74" s="280">
        <v>0</v>
      </c>
      <c r="J74" s="280">
        <v>0</v>
      </c>
      <c r="K74" s="280">
        <v>0</v>
      </c>
      <c r="L74" s="280">
        <v>0</v>
      </c>
      <c r="M74" s="280">
        <v>0</v>
      </c>
      <c r="N74" s="280">
        <v>0</v>
      </c>
      <c r="O74" s="280">
        <v>0</v>
      </c>
      <c r="P74" s="280">
        <v>0</v>
      </c>
      <c r="Q74" s="280">
        <v>0</v>
      </c>
      <c r="R74" s="280">
        <v>0</v>
      </c>
      <c r="S74" s="280">
        <v>0</v>
      </c>
      <c r="T74" s="280">
        <v>0</v>
      </c>
      <c r="U74" s="280">
        <v>0</v>
      </c>
      <c r="V74" s="280">
        <v>0</v>
      </c>
      <c r="W74" s="280">
        <v>0</v>
      </c>
      <c r="X74" s="280">
        <v>0</v>
      </c>
      <c r="Y74" s="280">
        <v>0</v>
      </c>
      <c r="Z74" s="280">
        <v>0</v>
      </c>
      <c r="AA74" s="280">
        <v>0</v>
      </c>
      <c r="AB74" s="280">
        <v>0</v>
      </c>
      <c r="AC74" s="280">
        <v>0</v>
      </c>
      <c r="AD74" s="280">
        <v>0</v>
      </c>
      <c r="AE74" s="280">
        <v>0</v>
      </c>
      <c r="AF74" s="280">
        <v>0</v>
      </c>
      <c r="AG74" s="280">
        <v>0</v>
      </c>
      <c r="AH74" s="280">
        <v>0</v>
      </c>
      <c r="AI74" s="280">
        <v>0</v>
      </c>
      <c r="AJ74" s="280">
        <v>0</v>
      </c>
      <c r="AK74" s="280">
        <v>0</v>
      </c>
      <c r="AL74" s="280">
        <v>0</v>
      </c>
      <c r="AM74" s="280">
        <v>0</v>
      </c>
      <c r="AN74" s="280">
        <v>0</v>
      </c>
      <c r="AO74" s="280">
        <v>0</v>
      </c>
      <c r="AP74" s="280">
        <v>0</v>
      </c>
      <c r="AQ74" s="280">
        <v>0</v>
      </c>
      <c r="AR74" s="280">
        <v>0</v>
      </c>
      <c r="AS74" s="280">
        <v>0</v>
      </c>
      <c r="AT74" s="280">
        <v>0</v>
      </c>
      <c r="AU74" s="280">
        <v>0</v>
      </c>
      <c r="AV74" s="280">
        <v>0</v>
      </c>
      <c r="AW74" s="280">
        <v>0</v>
      </c>
      <c r="AX74" s="280">
        <v>0</v>
      </c>
      <c r="AY74" s="280">
        <v>0</v>
      </c>
      <c r="AZ74" s="280">
        <v>0</v>
      </c>
      <c r="BA74" s="280">
        <v>0</v>
      </c>
      <c r="BB74" s="280">
        <v>0</v>
      </c>
      <c r="BC74" s="280">
        <v>0</v>
      </c>
      <c r="BD74" s="280">
        <v>0</v>
      </c>
      <c r="BE74" s="280">
        <v>0</v>
      </c>
      <c r="BF74" s="280">
        <v>0</v>
      </c>
      <c r="BG74" s="280">
        <v>0</v>
      </c>
      <c r="BH74" s="280">
        <v>0</v>
      </c>
      <c r="BI74" s="280">
        <v>0</v>
      </c>
      <c r="BJ74" s="280">
        <v>0</v>
      </c>
      <c r="BK74" s="280">
        <v>0</v>
      </c>
      <c r="BL74" s="280">
        <v>0</v>
      </c>
      <c r="BM74" s="280">
        <v>0</v>
      </c>
      <c r="BN74" s="280">
        <v>0</v>
      </c>
      <c r="BO74" s="280">
        <v>0</v>
      </c>
      <c r="BP74" s="280">
        <v>0</v>
      </c>
      <c r="BQ74" s="280">
        <v>0</v>
      </c>
      <c r="BR74" s="280">
        <v>0</v>
      </c>
      <c r="BS74" s="280">
        <v>0</v>
      </c>
      <c r="BT74" s="280">
        <v>0</v>
      </c>
      <c r="BU74" s="280">
        <v>0</v>
      </c>
      <c r="BV74" s="280">
        <v>0</v>
      </c>
      <c r="BW74" s="280">
        <v>0</v>
      </c>
      <c r="BX74" s="280">
        <v>0</v>
      </c>
      <c r="BY74" s="280">
        <v>0</v>
      </c>
      <c r="BZ74" s="280">
        <v>0</v>
      </c>
      <c r="CA74" s="280">
        <v>0</v>
      </c>
      <c r="CB74" s="280">
        <v>0</v>
      </c>
      <c r="CC74" s="280">
        <v>0</v>
      </c>
      <c r="CD74" s="280">
        <v>0</v>
      </c>
      <c r="CE74" s="280">
        <v>0</v>
      </c>
      <c r="CF74" s="280">
        <v>0</v>
      </c>
      <c r="CG74" s="280">
        <v>0</v>
      </c>
      <c r="CH74" s="280">
        <v>0</v>
      </c>
      <c r="CI74" s="280">
        <v>0</v>
      </c>
      <c r="CJ74" s="280">
        <v>0</v>
      </c>
      <c r="CK74" s="280">
        <v>0</v>
      </c>
      <c r="CL74" s="280">
        <v>0</v>
      </c>
      <c r="CM74" s="280">
        <v>0</v>
      </c>
      <c r="CN74" s="280">
        <v>0</v>
      </c>
      <c r="CO74" s="280">
        <v>0</v>
      </c>
      <c r="CP74" s="280">
        <v>0</v>
      </c>
      <c r="CQ74" s="280">
        <v>0</v>
      </c>
      <c r="CR74" s="280">
        <v>0</v>
      </c>
      <c r="CS74" s="280">
        <v>0</v>
      </c>
      <c r="CT74" s="280">
        <v>0</v>
      </c>
      <c r="CU74" s="280">
        <v>0</v>
      </c>
      <c r="CV74" s="280">
        <v>0</v>
      </c>
      <c r="CW74" s="280">
        <v>0</v>
      </c>
      <c r="CX74" s="280">
        <v>0</v>
      </c>
      <c r="CY74" s="280">
        <v>0</v>
      </c>
      <c r="CZ74" s="280">
        <v>0</v>
      </c>
      <c r="DA74" s="280">
        <v>0</v>
      </c>
      <c r="DB74" s="280">
        <v>0</v>
      </c>
      <c r="DC74" s="280">
        <v>0</v>
      </c>
      <c r="DE74" s="71">
        <f t="shared" si="39"/>
        <v>0</v>
      </c>
      <c r="DF74" s="71">
        <f t="shared" si="17"/>
        <v>0</v>
      </c>
      <c r="DG74" s="261">
        <f t="shared" si="38"/>
        <v>21</v>
      </c>
      <c r="DH74" s="261">
        <v>0</v>
      </c>
    </row>
    <row r="75" spans="1:112" s="261" customFormat="1" ht="14.4">
      <c r="A75" s="210">
        <v>63</v>
      </c>
      <c r="B75" s="262" t="str">
        <f>$B$67&amp;"8."</f>
        <v>E.3.8.</v>
      </c>
      <c r="C75" s="274" t="s">
        <v>42</v>
      </c>
      <c r="D75" s="12"/>
      <c r="E75" s="332">
        <v>0.21</v>
      </c>
      <c r="F75" s="292">
        <f>H75+NPV(FD,I75:INDEX(I75:DC75,PAL))</f>
        <v>0</v>
      </c>
      <c r="G75" s="279">
        <f>SUMIF($H$5:$DC$5,"&lt;="&amp;PAL,$H75:$DC75)</f>
        <v>0</v>
      </c>
      <c r="H75" s="280">
        <v>0</v>
      </c>
      <c r="I75" s="280">
        <v>0</v>
      </c>
      <c r="J75" s="280">
        <v>0</v>
      </c>
      <c r="K75" s="280">
        <v>0</v>
      </c>
      <c r="L75" s="280">
        <v>0</v>
      </c>
      <c r="M75" s="280">
        <v>0</v>
      </c>
      <c r="N75" s="280">
        <v>0</v>
      </c>
      <c r="O75" s="280">
        <v>0</v>
      </c>
      <c r="P75" s="280">
        <v>0</v>
      </c>
      <c r="Q75" s="280">
        <v>0</v>
      </c>
      <c r="R75" s="280">
        <v>0</v>
      </c>
      <c r="S75" s="280">
        <v>0</v>
      </c>
      <c r="T75" s="280">
        <v>0</v>
      </c>
      <c r="U75" s="280">
        <v>0</v>
      </c>
      <c r="V75" s="280">
        <v>0</v>
      </c>
      <c r="W75" s="280">
        <v>0</v>
      </c>
      <c r="X75" s="280">
        <v>0</v>
      </c>
      <c r="Y75" s="280">
        <v>0</v>
      </c>
      <c r="Z75" s="280">
        <v>0</v>
      </c>
      <c r="AA75" s="280">
        <v>0</v>
      </c>
      <c r="AB75" s="280">
        <v>0</v>
      </c>
      <c r="AC75" s="280">
        <v>0</v>
      </c>
      <c r="AD75" s="280">
        <v>0</v>
      </c>
      <c r="AE75" s="280">
        <v>0</v>
      </c>
      <c r="AF75" s="280">
        <v>0</v>
      </c>
      <c r="AG75" s="280">
        <v>0</v>
      </c>
      <c r="AH75" s="280">
        <v>0</v>
      </c>
      <c r="AI75" s="280">
        <v>0</v>
      </c>
      <c r="AJ75" s="280">
        <v>0</v>
      </c>
      <c r="AK75" s="280">
        <v>0</v>
      </c>
      <c r="AL75" s="280">
        <v>0</v>
      </c>
      <c r="AM75" s="280">
        <v>0</v>
      </c>
      <c r="AN75" s="280">
        <v>0</v>
      </c>
      <c r="AO75" s="280">
        <v>0</v>
      </c>
      <c r="AP75" s="280">
        <v>0</v>
      </c>
      <c r="AQ75" s="280">
        <v>0</v>
      </c>
      <c r="AR75" s="280">
        <v>0</v>
      </c>
      <c r="AS75" s="280">
        <v>0</v>
      </c>
      <c r="AT75" s="280">
        <v>0</v>
      </c>
      <c r="AU75" s="280">
        <v>0</v>
      </c>
      <c r="AV75" s="280">
        <v>0</v>
      </c>
      <c r="AW75" s="280">
        <v>0</v>
      </c>
      <c r="AX75" s="280">
        <v>0</v>
      </c>
      <c r="AY75" s="280">
        <v>0</v>
      </c>
      <c r="AZ75" s="280">
        <v>0</v>
      </c>
      <c r="BA75" s="280">
        <v>0</v>
      </c>
      <c r="BB75" s="280">
        <v>0</v>
      </c>
      <c r="BC75" s="280">
        <v>0</v>
      </c>
      <c r="BD75" s="280">
        <v>0</v>
      </c>
      <c r="BE75" s="280">
        <v>0</v>
      </c>
      <c r="BF75" s="280">
        <v>0</v>
      </c>
      <c r="BG75" s="280">
        <v>0</v>
      </c>
      <c r="BH75" s="280">
        <v>0</v>
      </c>
      <c r="BI75" s="280">
        <v>0</v>
      </c>
      <c r="BJ75" s="280">
        <v>0</v>
      </c>
      <c r="BK75" s="280">
        <v>0</v>
      </c>
      <c r="BL75" s="280">
        <v>0</v>
      </c>
      <c r="BM75" s="280">
        <v>0</v>
      </c>
      <c r="BN75" s="280">
        <v>0</v>
      </c>
      <c r="BO75" s="280">
        <v>0</v>
      </c>
      <c r="BP75" s="280">
        <v>0</v>
      </c>
      <c r="BQ75" s="280">
        <v>0</v>
      </c>
      <c r="BR75" s="280">
        <v>0</v>
      </c>
      <c r="BS75" s="280">
        <v>0</v>
      </c>
      <c r="BT75" s="280">
        <v>0</v>
      </c>
      <c r="BU75" s="280">
        <v>0</v>
      </c>
      <c r="BV75" s="280">
        <v>0</v>
      </c>
      <c r="BW75" s="280">
        <v>0</v>
      </c>
      <c r="BX75" s="280">
        <v>0</v>
      </c>
      <c r="BY75" s="280">
        <v>0</v>
      </c>
      <c r="BZ75" s="280">
        <v>0</v>
      </c>
      <c r="CA75" s="280">
        <v>0</v>
      </c>
      <c r="CB75" s="280">
        <v>0</v>
      </c>
      <c r="CC75" s="280">
        <v>0</v>
      </c>
      <c r="CD75" s="280">
        <v>0</v>
      </c>
      <c r="CE75" s="280">
        <v>0</v>
      </c>
      <c r="CF75" s="280">
        <v>0</v>
      </c>
      <c r="CG75" s="280">
        <v>0</v>
      </c>
      <c r="CH75" s="280">
        <v>0</v>
      </c>
      <c r="CI75" s="280">
        <v>0</v>
      </c>
      <c r="CJ75" s="280">
        <v>0</v>
      </c>
      <c r="CK75" s="280">
        <v>0</v>
      </c>
      <c r="CL75" s="280">
        <v>0</v>
      </c>
      <c r="CM75" s="280">
        <v>0</v>
      </c>
      <c r="CN75" s="280">
        <v>0</v>
      </c>
      <c r="CO75" s="280">
        <v>0</v>
      </c>
      <c r="CP75" s="280">
        <v>0</v>
      </c>
      <c r="CQ75" s="280">
        <v>0</v>
      </c>
      <c r="CR75" s="280">
        <v>0</v>
      </c>
      <c r="CS75" s="280">
        <v>0</v>
      </c>
      <c r="CT75" s="280">
        <v>0</v>
      </c>
      <c r="CU75" s="280">
        <v>0</v>
      </c>
      <c r="CV75" s="280">
        <v>0</v>
      </c>
      <c r="CW75" s="280">
        <v>0</v>
      </c>
      <c r="CX75" s="280">
        <v>0</v>
      </c>
      <c r="CY75" s="280">
        <v>0</v>
      </c>
      <c r="CZ75" s="280">
        <v>0</v>
      </c>
      <c r="DA75" s="280">
        <v>0</v>
      </c>
      <c r="DB75" s="280">
        <v>0</v>
      </c>
      <c r="DC75" s="280">
        <v>0</v>
      </c>
      <c r="DE75" s="71">
        <f t="shared" si="39"/>
        <v>0</v>
      </c>
      <c r="DF75" s="71">
        <f t="shared" si="17"/>
        <v>0</v>
      </c>
      <c r="DG75" s="261">
        <f t="shared" si="38"/>
        <v>21</v>
      </c>
      <c r="DH75" s="261">
        <v>0</v>
      </c>
    </row>
    <row r="76" spans="1:112" s="261" customFormat="1" ht="14.4">
      <c r="A76" s="210">
        <v>64</v>
      </c>
      <c r="B76" s="262" t="str">
        <f>$B$67&amp;"9."</f>
        <v>E.3.9.</v>
      </c>
      <c r="C76" s="267" t="s">
        <v>155</v>
      </c>
      <c r="D76" s="262"/>
      <c r="E76" s="332">
        <v>0.21</v>
      </c>
      <c r="F76" s="292">
        <f>H76+NPV(FD,I76:INDEX(I76:DC76,PAL))</f>
        <v>0</v>
      </c>
      <c r="G76" s="279">
        <f>SUMIF($H$5:$DC$5,"&lt;="&amp;PAL,$H76:$DC76)</f>
        <v>0</v>
      </c>
      <c r="H76" s="276">
        <v>0</v>
      </c>
      <c r="I76" s="276">
        <v>0</v>
      </c>
      <c r="J76" s="276">
        <v>0</v>
      </c>
      <c r="K76" s="276">
        <v>0</v>
      </c>
      <c r="L76" s="276">
        <v>0</v>
      </c>
      <c r="M76" s="276">
        <v>0</v>
      </c>
      <c r="N76" s="276">
        <v>0</v>
      </c>
      <c r="O76" s="276">
        <v>0</v>
      </c>
      <c r="P76" s="276">
        <v>0</v>
      </c>
      <c r="Q76" s="276">
        <v>0</v>
      </c>
      <c r="R76" s="276">
        <v>0</v>
      </c>
      <c r="S76" s="277">
        <v>0</v>
      </c>
      <c r="T76" s="277">
        <v>0</v>
      </c>
      <c r="U76" s="277">
        <v>0</v>
      </c>
      <c r="V76" s="277">
        <v>0</v>
      </c>
      <c r="W76" s="277">
        <v>0</v>
      </c>
      <c r="X76" s="277">
        <v>0</v>
      </c>
      <c r="Y76" s="277">
        <v>0</v>
      </c>
      <c r="Z76" s="277">
        <v>0</v>
      </c>
      <c r="AA76" s="277">
        <v>0</v>
      </c>
      <c r="AB76" s="277">
        <v>0</v>
      </c>
      <c r="AC76" s="277">
        <v>0</v>
      </c>
      <c r="AD76" s="277">
        <v>0</v>
      </c>
      <c r="AE76" s="277">
        <v>0</v>
      </c>
      <c r="AF76" s="277">
        <v>0</v>
      </c>
      <c r="AG76" s="277">
        <v>0</v>
      </c>
      <c r="AH76" s="277">
        <v>0</v>
      </c>
      <c r="AI76" s="277">
        <v>0</v>
      </c>
      <c r="AJ76" s="277">
        <v>0</v>
      </c>
      <c r="AK76" s="277">
        <v>0</v>
      </c>
      <c r="AL76" s="277">
        <v>0</v>
      </c>
      <c r="AM76" s="277">
        <v>0</v>
      </c>
      <c r="AN76" s="277">
        <v>0</v>
      </c>
      <c r="AO76" s="277">
        <v>0</v>
      </c>
      <c r="AP76" s="277">
        <v>0</v>
      </c>
      <c r="AQ76" s="277">
        <v>0</v>
      </c>
      <c r="AR76" s="277">
        <v>0</v>
      </c>
      <c r="AS76" s="277">
        <v>0</v>
      </c>
      <c r="AT76" s="277">
        <v>0</v>
      </c>
      <c r="AU76" s="277">
        <v>0</v>
      </c>
      <c r="AV76" s="277">
        <v>0</v>
      </c>
      <c r="AW76" s="277">
        <v>0</v>
      </c>
      <c r="AX76" s="277">
        <v>0</v>
      </c>
      <c r="AY76" s="277">
        <v>0</v>
      </c>
      <c r="AZ76" s="277">
        <v>0</v>
      </c>
      <c r="BA76" s="277">
        <v>0</v>
      </c>
      <c r="BB76" s="277">
        <v>0</v>
      </c>
      <c r="BC76" s="277">
        <v>0</v>
      </c>
      <c r="BD76" s="277">
        <v>0</v>
      </c>
      <c r="BE76" s="277">
        <v>0</v>
      </c>
      <c r="BF76" s="277">
        <v>0</v>
      </c>
      <c r="BG76" s="277">
        <v>0</v>
      </c>
      <c r="BH76" s="277">
        <v>0</v>
      </c>
      <c r="BI76" s="277">
        <v>0</v>
      </c>
      <c r="BJ76" s="277">
        <v>0</v>
      </c>
      <c r="BK76" s="277">
        <v>0</v>
      </c>
      <c r="BL76" s="277">
        <v>0</v>
      </c>
      <c r="BM76" s="277">
        <v>0</v>
      </c>
      <c r="BN76" s="277">
        <v>0</v>
      </c>
      <c r="BO76" s="277">
        <v>0</v>
      </c>
      <c r="BP76" s="277">
        <v>0</v>
      </c>
      <c r="BQ76" s="277">
        <v>0</v>
      </c>
      <c r="BR76" s="277">
        <v>0</v>
      </c>
      <c r="BS76" s="277">
        <v>0</v>
      </c>
      <c r="BT76" s="277">
        <v>0</v>
      </c>
      <c r="BU76" s="277">
        <v>0</v>
      </c>
      <c r="BV76" s="277">
        <v>0</v>
      </c>
      <c r="BW76" s="277">
        <v>0</v>
      </c>
      <c r="BX76" s="277">
        <v>0</v>
      </c>
      <c r="BY76" s="277">
        <v>0</v>
      </c>
      <c r="BZ76" s="277">
        <v>0</v>
      </c>
      <c r="CA76" s="277">
        <v>0</v>
      </c>
      <c r="CB76" s="277">
        <v>0</v>
      </c>
      <c r="CC76" s="277">
        <v>0</v>
      </c>
      <c r="CD76" s="277">
        <v>0</v>
      </c>
      <c r="CE76" s="277">
        <v>0</v>
      </c>
      <c r="CF76" s="277">
        <v>0</v>
      </c>
      <c r="CG76" s="277">
        <v>0</v>
      </c>
      <c r="CH76" s="277">
        <v>0</v>
      </c>
      <c r="CI76" s="277">
        <v>0</v>
      </c>
      <c r="CJ76" s="277">
        <v>0</v>
      </c>
      <c r="CK76" s="277">
        <v>0</v>
      </c>
      <c r="CL76" s="277">
        <v>0</v>
      </c>
      <c r="CM76" s="277">
        <v>0</v>
      </c>
      <c r="CN76" s="277">
        <v>0</v>
      </c>
      <c r="CO76" s="277">
        <v>0</v>
      </c>
      <c r="CP76" s="277">
        <v>0</v>
      </c>
      <c r="CQ76" s="277">
        <v>0</v>
      </c>
      <c r="CR76" s="277">
        <v>0</v>
      </c>
      <c r="CS76" s="277">
        <v>0</v>
      </c>
      <c r="CT76" s="277">
        <v>0</v>
      </c>
      <c r="CU76" s="277">
        <v>0</v>
      </c>
      <c r="CV76" s="277">
        <v>0</v>
      </c>
      <c r="CW76" s="277">
        <v>0</v>
      </c>
      <c r="CX76" s="277">
        <v>0</v>
      </c>
      <c r="CY76" s="277">
        <v>0</v>
      </c>
      <c r="CZ76" s="277">
        <v>0</v>
      </c>
      <c r="DA76" s="277">
        <v>0</v>
      </c>
      <c r="DB76" s="277">
        <v>0</v>
      </c>
      <c r="DC76" s="277">
        <v>0</v>
      </c>
      <c r="DE76" s="71">
        <f t="shared" si="39"/>
        <v>0</v>
      </c>
      <c r="DF76" s="71">
        <f t="shared" si="17"/>
        <v>0</v>
      </c>
      <c r="DG76" s="261">
        <f t="shared" si="38"/>
        <v>21</v>
      </c>
      <c r="DH76" s="261">
        <v>0</v>
      </c>
    </row>
    <row r="77" spans="1:112" s="261" customFormat="1" ht="14.4">
      <c r="A77" s="210">
        <v>65</v>
      </c>
      <c r="B77" s="262" t="str">
        <f>$B$67&amp;"L."</f>
        <v>E.3.L.</v>
      </c>
      <c r="C77" s="267" t="s">
        <v>16</v>
      </c>
      <c r="D77" s="262"/>
      <c r="E77" s="332">
        <v>0.21</v>
      </c>
      <c r="F77" s="292">
        <f>H77+NPV(FD,I77:INDEX(I77:DC77,PAL))</f>
        <v>0</v>
      </c>
      <c r="G77" s="279">
        <f>SUMIF($H$5:$DC$5,"&lt;="&amp;PAL,$H77:$DC77)</f>
        <v>0</v>
      </c>
      <c r="H77" s="276">
        <v>0</v>
      </c>
      <c r="I77" s="276">
        <v>0</v>
      </c>
      <c r="J77" s="276">
        <v>0</v>
      </c>
      <c r="K77" s="276">
        <v>0</v>
      </c>
      <c r="L77" s="276">
        <v>0</v>
      </c>
      <c r="M77" s="276">
        <v>0</v>
      </c>
      <c r="N77" s="276">
        <v>0</v>
      </c>
      <c r="O77" s="276">
        <v>0</v>
      </c>
      <c r="P77" s="276">
        <v>0</v>
      </c>
      <c r="Q77" s="276">
        <v>0</v>
      </c>
      <c r="R77" s="276">
        <v>0</v>
      </c>
      <c r="S77" s="276">
        <v>0</v>
      </c>
      <c r="T77" s="276">
        <v>0</v>
      </c>
      <c r="U77" s="276">
        <v>0</v>
      </c>
      <c r="V77" s="276">
        <v>0</v>
      </c>
      <c r="W77" s="276">
        <v>0</v>
      </c>
      <c r="X77" s="276">
        <v>0</v>
      </c>
      <c r="Y77" s="276">
        <v>0</v>
      </c>
      <c r="Z77" s="276">
        <v>0</v>
      </c>
      <c r="AA77" s="276">
        <v>0</v>
      </c>
      <c r="AB77" s="277">
        <v>0</v>
      </c>
      <c r="AC77" s="276">
        <v>0</v>
      </c>
      <c r="AD77" s="276">
        <v>0</v>
      </c>
      <c r="AE77" s="276">
        <v>0</v>
      </c>
      <c r="AF77" s="276">
        <v>0</v>
      </c>
      <c r="AG77" s="276">
        <v>0</v>
      </c>
      <c r="AH77" s="276">
        <v>0</v>
      </c>
      <c r="AI77" s="276">
        <v>0</v>
      </c>
      <c r="AJ77" s="276">
        <v>0</v>
      </c>
      <c r="AK77" s="276">
        <v>0</v>
      </c>
      <c r="AL77" s="276">
        <v>0</v>
      </c>
      <c r="AM77" s="276">
        <v>0</v>
      </c>
      <c r="AN77" s="276">
        <v>0</v>
      </c>
      <c r="AO77" s="276">
        <v>0</v>
      </c>
      <c r="AP77" s="276">
        <v>0</v>
      </c>
      <c r="AQ77" s="276">
        <v>0</v>
      </c>
      <c r="AR77" s="276">
        <v>0</v>
      </c>
      <c r="AS77" s="276">
        <v>0</v>
      </c>
      <c r="AT77" s="276">
        <v>0</v>
      </c>
      <c r="AU77" s="276">
        <v>0</v>
      </c>
      <c r="AV77" s="276">
        <v>0</v>
      </c>
      <c r="AW77" s="276">
        <v>0</v>
      </c>
      <c r="AX77" s="276">
        <v>0</v>
      </c>
      <c r="AY77" s="276">
        <v>0</v>
      </c>
      <c r="AZ77" s="276">
        <v>0</v>
      </c>
      <c r="BA77" s="276">
        <v>0</v>
      </c>
      <c r="BB77" s="276">
        <v>0</v>
      </c>
      <c r="BC77" s="276">
        <v>0</v>
      </c>
      <c r="BD77" s="276">
        <v>0</v>
      </c>
      <c r="BE77" s="276">
        <v>0</v>
      </c>
      <c r="BF77" s="276">
        <v>0</v>
      </c>
      <c r="BG77" s="276">
        <v>0</v>
      </c>
      <c r="BH77" s="276">
        <v>0</v>
      </c>
      <c r="BI77" s="276">
        <v>0</v>
      </c>
      <c r="BJ77" s="276">
        <v>0</v>
      </c>
      <c r="BK77" s="276">
        <v>0</v>
      </c>
      <c r="BL77" s="276">
        <v>0</v>
      </c>
      <c r="BM77" s="276">
        <v>0</v>
      </c>
      <c r="BN77" s="276">
        <v>0</v>
      </c>
      <c r="BO77" s="276">
        <v>0</v>
      </c>
      <c r="BP77" s="276">
        <v>0</v>
      </c>
      <c r="BQ77" s="276">
        <v>0</v>
      </c>
      <c r="BR77" s="276">
        <v>0</v>
      </c>
      <c r="BS77" s="276">
        <v>0</v>
      </c>
      <c r="BT77" s="276">
        <v>0</v>
      </c>
      <c r="BU77" s="276">
        <v>0</v>
      </c>
      <c r="BV77" s="276">
        <v>0</v>
      </c>
      <c r="BW77" s="276">
        <v>0</v>
      </c>
      <c r="BX77" s="276">
        <v>0</v>
      </c>
      <c r="BY77" s="276">
        <v>0</v>
      </c>
      <c r="BZ77" s="276">
        <v>0</v>
      </c>
      <c r="CA77" s="276">
        <v>0</v>
      </c>
      <c r="CB77" s="276">
        <v>0</v>
      </c>
      <c r="CC77" s="276">
        <v>0</v>
      </c>
      <c r="CD77" s="276">
        <v>0</v>
      </c>
      <c r="CE77" s="276">
        <v>0</v>
      </c>
      <c r="CF77" s="276">
        <v>0</v>
      </c>
      <c r="CG77" s="276">
        <v>0</v>
      </c>
      <c r="CH77" s="276">
        <v>0</v>
      </c>
      <c r="CI77" s="276">
        <v>0</v>
      </c>
      <c r="CJ77" s="276">
        <v>0</v>
      </c>
      <c r="CK77" s="276">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7">
        <v>0</v>
      </c>
      <c r="DE77" s="71">
        <f t="shared" si="39"/>
        <v>0</v>
      </c>
      <c r="DF77" s="71">
        <f t="shared" ref="DF77:DF129" si="40">COUNTIF($H77:$DC77,"&lt;&gt;0")</f>
        <v>0</v>
      </c>
      <c r="DG77" s="261">
        <f t="shared" si="38"/>
        <v>21</v>
      </c>
      <c r="DH77" s="261">
        <f>DG77/(100+DG77)</f>
        <v>0.17355371900826447</v>
      </c>
    </row>
    <row r="78" spans="1:112" s="261" customFormat="1" ht="14.4">
      <c r="A78" s="210">
        <v>66</v>
      </c>
      <c r="B78" s="57" t="s">
        <v>25</v>
      </c>
      <c r="C78" s="255" t="s">
        <v>435</v>
      </c>
      <c r="D78" s="9"/>
      <c r="E78" s="333"/>
      <c r="F78" s="279">
        <f>SUM(F79:F87)</f>
        <v>0</v>
      </c>
      <c r="G78" s="279">
        <f>SUMIF($H$5:$DC$5,"&lt;="&amp;PAL,$H78:$DC78)</f>
        <v>0</v>
      </c>
      <c r="H78" s="17">
        <f>SUM(H79:H86)+H87</f>
        <v>0</v>
      </c>
      <c r="I78" s="17">
        <f t="shared" ref="I78:AK78" si="41">SUM(I79:I86)+I87</f>
        <v>0</v>
      </c>
      <c r="J78" s="17">
        <f t="shared" si="41"/>
        <v>0</v>
      </c>
      <c r="K78" s="17">
        <f t="shared" si="41"/>
        <v>0</v>
      </c>
      <c r="L78" s="17">
        <f t="shared" si="41"/>
        <v>0</v>
      </c>
      <c r="M78" s="17">
        <f t="shared" si="41"/>
        <v>0</v>
      </c>
      <c r="N78" s="17">
        <f t="shared" si="41"/>
        <v>0</v>
      </c>
      <c r="O78" s="17">
        <f t="shared" si="41"/>
        <v>0</v>
      </c>
      <c r="P78" s="17">
        <f t="shared" si="41"/>
        <v>0</v>
      </c>
      <c r="Q78" s="17">
        <f t="shared" si="41"/>
        <v>0</v>
      </c>
      <c r="R78" s="17">
        <f t="shared" si="41"/>
        <v>0</v>
      </c>
      <c r="S78" s="17">
        <f t="shared" si="41"/>
        <v>0</v>
      </c>
      <c r="T78" s="17">
        <f t="shared" si="41"/>
        <v>0</v>
      </c>
      <c r="U78" s="17">
        <f t="shared" si="41"/>
        <v>0</v>
      </c>
      <c r="V78" s="17">
        <f t="shared" si="41"/>
        <v>0</v>
      </c>
      <c r="W78" s="17">
        <f t="shared" si="41"/>
        <v>0</v>
      </c>
      <c r="X78" s="17">
        <f t="shared" si="41"/>
        <v>0</v>
      </c>
      <c r="Y78" s="17">
        <f t="shared" si="41"/>
        <v>0</v>
      </c>
      <c r="Z78" s="17">
        <f t="shared" si="41"/>
        <v>0</v>
      </c>
      <c r="AA78" s="17">
        <f t="shared" si="41"/>
        <v>0</v>
      </c>
      <c r="AB78" s="17">
        <f t="shared" si="41"/>
        <v>0</v>
      </c>
      <c r="AC78" s="17">
        <f t="shared" si="41"/>
        <v>0</v>
      </c>
      <c r="AD78" s="17">
        <f t="shared" si="41"/>
        <v>0</v>
      </c>
      <c r="AE78" s="17">
        <f t="shared" si="41"/>
        <v>0</v>
      </c>
      <c r="AF78" s="17">
        <f t="shared" si="41"/>
        <v>0</v>
      </c>
      <c r="AG78" s="17">
        <f t="shared" si="41"/>
        <v>0</v>
      </c>
      <c r="AH78" s="17">
        <f t="shared" si="41"/>
        <v>0</v>
      </c>
      <c r="AI78" s="17">
        <f t="shared" si="41"/>
        <v>0</v>
      </c>
      <c r="AJ78" s="17">
        <f t="shared" si="41"/>
        <v>0</v>
      </c>
      <c r="AK78" s="17">
        <f t="shared" si="41"/>
        <v>0</v>
      </c>
      <c r="AL78" s="17">
        <f>SUM(AL79:AL86)+AL87</f>
        <v>0</v>
      </c>
      <c r="AM78" s="17">
        <f t="shared" ref="AM78:CX78" si="42">SUM(AM79:AM86)+AM87</f>
        <v>0</v>
      </c>
      <c r="AN78" s="17">
        <f t="shared" si="42"/>
        <v>0</v>
      </c>
      <c r="AO78" s="17">
        <f t="shared" si="42"/>
        <v>0</v>
      </c>
      <c r="AP78" s="17">
        <f t="shared" si="42"/>
        <v>0</v>
      </c>
      <c r="AQ78" s="17">
        <f t="shared" si="42"/>
        <v>0</v>
      </c>
      <c r="AR78" s="17">
        <f t="shared" si="42"/>
        <v>0</v>
      </c>
      <c r="AS78" s="17">
        <f t="shared" si="42"/>
        <v>0</v>
      </c>
      <c r="AT78" s="17">
        <f t="shared" si="42"/>
        <v>0</v>
      </c>
      <c r="AU78" s="17">
        <f t="shared" si="42"/>
        <v>0</v>
      </c>
      <c r="AV78" s="17">
        <f t="shared" si="42"/>
        <v>0</v>
      </c>
      <c r="AW78" s="17">
        <f t="shared" si="42"/>
        <v>0</v>
      </c>
      <c r="AX78" s="17">
        <f t="shared" si="42"/>
        <v>0</v>
      </c>
      <c r="AY78" s="17">
        <f t="shared" si="42"/>
        <v>0</v>
      </c>
      <c r="AZ78" s="17">
        <f t="shared" si="42"/>
        <v>0</v>
      </c>
      <c r="BA78" s="17">
        <f t="shared" si="42"/>
        <v>0</v>
      </c>
      <c r="BB78" s="17">
        <f t="shared" si="42"/>
        <v>0</v>
      </c>
      <c r="BC78" s="17">
        <f t="shared" si="42"/>
        <v>0</v>
      </c>
      <c r="BD78" s="17">
        <f t="shared" si="42"/>
        <v>0</v>
      </c>
      <c r="BE78" s="17">
        <f t="shared" si="42"/>
        <v>0</v>
      </c>
      <c r="BF78" s="17">
        <f t="shared" si="42"/>
        <v>0</v>
      </c>
      <c r="BG78" s="17">
        <f t="shared" si="42"/>
        <v>0</v>
      </c>
      <c r="BH78" s="17">
        <f t="shared" si="42"/>
        <v>0</v>
      </c>
      <c r="BI78" s="17">
        <f t="shared" si="42"/>
        <v>0</v>
      </c>
      <c r="BJ78" s="17">
        <f t="shared" si="42"/>
        <v>0</v>
      </c>
      <c r="BK78" s="17">
        <f t="shared" si="42"/>
        <v>0</v>
      </c>
      <c r="BL78" s="17">
        <f t="shared" si="42"/>
        <v>0</v>
      </c>
      <c r="BM78" s="17">
        <f t="shared" si="42"/>
        <v>0</v>
      </c>
      <c r="BN78" s="17">
        <f t="shared" si="42"/>
        <v>0</v>
      </c>
      <c r="BO78" s="17">
        <f t="shared" si="42"/>
        <v>0</v>
      </c>
      <c r="BP78" s="17">
        <f t="shared" si="42"/>
        <v>0</v>
      </c>
      <c r="BQ78" s="17">
        <f t="shared" si="42"/>
        <v>0</v>
      </c>
      <c r="BR78" s="17">
        <f t="shared" si="42"/>
        <v>0</v>
      </c>
      <c r="BS78" s="17">
        <f t="shared" si="42"/>
        <v>0</v>
      </c>
      <c r="BT78" s="17">
        <f t="shared" si="42"/>
        <v>0</v>
      </c>
      <c r="BU78" s="17">
        <f t="shared" si="42"/>
        <v>0</v>
      </c>
      <c r="BV78" s="17">
        <f t="shared" si="42"/>
        <v>0</v>
      </c>
      <c r="BW78" s="17">
        <f t="shared" si="42"/>
        <v>0</v>
      </c>
      <c r="BX78" s="17">
        <f t="shared" si="42"/>
        <v>0</v>
      </c>
      <c r="BY78" s="17">
        <f t="shared" si="42"/>
        <v>0</v>
      </c>
      <c r="BZ78" s="17">
        <f t="shared" si="42"/>
        <v>0</v>
      </c>
      <c r="CA78" s="17">
        <f t="shared" si="42"/>
        <v>0</v>
      </c>
      <c r="CB78" s="17">
        <f t="shared" si="42"/>
        <v>0</v>
      </c>
      <c r="CC78" s="17">
        <f t="shared" si="42"/>
        <v>0</v>
      </c>
      <c r="CD78" s="17">
        <f t="shared" si="42"/>
        <v>0</v>
      </c>
      <c r="CE78" s="17">
        <f t="shared" si="42"/>
        <v>0</v>
      </c>
      <c r="CF78" s="17">
        <f t="shared" si="42"/>
        <v>0</v>
      </c>
      <c r="CG78" s="17">
        <f t="shared" si="42"/>
        <v>0</v>
      </c>
      <c r="CH78" s="17">
        <f t="shared" si="42"/>
        <v>0</v>
      </c>
      <c r="CI78" s="17">
        <f t="shared" si="42"/>
        <v>0</v>
      </c>
      <c r="CJ78" s="17">
        <f t="shared" si="42"/>
        <v>0</v>
      </c>
      <c r="CK78" s="17">
        <f t="shared" si="42"/>
        <v>0</v>
      </c>
      <c r="CL78" s="17">
        <f t="shared" si="42"/>
        <v>0</v>
      </c>
      <c r="CM78" s="17">
        <f t="shared" si="42"/>
        <v>0</v>
      </c>
      <c r="CN78" s="17">
        <f t="shared" si="42"/>
        <v>0</v>
      </c>
      <c r="CO78" s="17">
        <f t="shared" si="42"/>
        <v>0</v>
      </c>
      <c r="CP78" s="17">
        <f t="shared" si="42"/>
        <v>0</v>
      </c>
      <c r="CQ78" s="17">
        <f t="shared" si="42"/>
        <v>0</v>
      </c>
      <c r="CR78" s="17">
        <f t="shared" si="42"/>
        <v>0</v>
      </c>
      <c r="CS78" s="17">
        <f t="shared" si="42"/>
        <v>0</v>
      </c>
      <c r="CT78" s="17">
        <f t="shared" si="42"/>
        <v>0</v>
      </c>
      <c r="CU78" s="17">
        <f t="shared" si="42"/>
        <v>0</v>
      </c>
      <c r="CV78" s="17">
        <f t="shared" si="42"/>
        <v>0</v>
      </c>
      <c r="CW78" s="17">
        <f t="shared" si="42"/>
        <v>0</v>
      </c>
      <c r="CX78" s="17">
        <f t="shared" si="42"/>
        <v>0</v>
      </c>
      <c r="CY78" s="17">
        <f>SUM(CY79:CY86)+CY87</f>
        <v>0</v>
      </c>
      <c r="CZ78" s="17">
        <f>SUM(CZ79:CZ86)+CZ87</f>
        <v>0</v>
      </c>
      <c r="DA78" s="17">
        <f>SUM(DA79:DA86)+DA87</f>
        <v>0</v>
      </c>
      <c r="DB78" s="17">
        <f>SUM(DB79:DB86)+DB87</f>
        <v>0</v>
      </c>
      <c r="DC78" s="17">
        <f>SUM(DC79:DC86)+DC87</f>
        <v>0</v>
      </c>
      <c r="DE78" s="71"/>
      <c r="DF78" s="71">
        <f t="shared" si="40"/>
        <v>0</v>
      </c>
    </row>
    <row r="79" spans="1:112" s="261" customFormat="1" ht="15" customHeight="1">
      <c r="A79" s="210">
        <v>67</v>
      </c>
      <c r="B79" s="262" t="str">
        <f>$B$78&amp;"1."</f>
        <v>F.1.</v>
      </c>
      <c r="C79" s="274" t="s">
        <v>42</v>
      </c>
      <c r="D79" s="12"/>
      <c r="E79" s="332">
        <v>0.21</v>
      </c>
      <c r="F79" s="292">
        <f>H79+NPV(FD,I79:INDEX(I79:DC79,PAL))</f>
        <v>0</v>
      </c>
      <c r="G79" s="279">
        <f>SUMIF($H$5:$DC$5,"&lt;="&amp;PAL,$H79:$DC79)</f>
        <v>0</v>
      </c>
      <c r="H79" s="280">
        <v>0</v>
      </c>
      <c r="I79" s="280">
        <v>0</v>
      </c>
      <c r="J79" s="280">
        <v>0</v>
      </c>
      <c r="K79" s="280">
        <v>0</v>
      </c>
      <c r="L79" s="280">
        <v>0</v>
      </c>
      <c r="M79" s="280">
        <v>0</v>
      </c>
      <c r="N79" s="280">
        <v>0</v>
      </c>
      <c r="O79" s="280">
        <v>0</v>
      </c>
      <c r="P79" s="280">
        <v>0</v>
      </c>
      <c r="Q79" s="280">
        <v>0</v>
      </c>
      <c r="R79" s="280">
        <v>0</v>
      </c>
      <c r="S79" s="280">
        <v>0</v>
      </c>
      <c r="T79" s="280">
        <v>0</v>
      </c>
      <c r="U79" s="280">
        <v>0</v>
      </c>
      <c r="V79" s="280">
        <v>0</v>
      </c>
      <c r="W79" s="280">
        <v>0</v>
      </c>
      <c r="X79" s="280">
        <v>0</v>
      </c>
      <c r="Y79" s="280">
        <v>0</v>
      </c>
      <c r="Z79" s="280">
        <v>0</v>
      </c>
      <c r="AA79" s="280">
        <v>0</v>
      </c>
      <c r="AB79" s="280">
        <v>0</v>
      </c>
      <c r="AC79" s="280">
        <v>0</v>
      </c>
      <c r="AD79" s="280">
        <v>0</v>
      </c>
      <c r="AE79" s="280">
        <v>0</v>
      </c>
      <c r="AF79" s="280">
        <v>0</v>
      </c>
      <c r="AG79" s="280">
        <v>0</v>
      </c>
      <c r="AH79" s="280">
        <v>0</v>
      </c>
      <c r="AI79" s="280">
        <v>0</v>
      </c>
      <c r="AJ79" s="280">
        <v>0</v>
      </c>
      <c r="AK79" s="280">
        <v>0</v>
      </c>
      <c r="AL79" s="280">
        <v>0</v>
      </c>
      <c r="AM79" s="280">
        <v>0</v>
      </c>
      <c r="AN79" s="280">
        <v>0</v>
      </c>
      <c r="AO79" s="280">
        <v>0</v>
      </c>
      <c r="AP79" s="280">
        <v>0</v>
      </c>
      <c r="AQ79" s="280">
        <v>0</v>
      </c>
      <c r="AR79" s="280">
        <v>0</v>
      </c>
      <c r="AS79" s="280">
        <v>0</v>
      </c>
      <c r="AT79" s="280">
        <v>0</v>
      </c>
      <c r="AU79" s="280">
        <v>0</v>
      </c>
      <c r="AV79" s="280">
        <v>0</v>
      </c>
      <c r="AW79" s="280">
        <v>0</v>
      </c>
      <c r="AX79" s="280">
        <v>0</v>
      </c>
      <c r="AY79" s="280">
        <v>0</v>
      </c>
      <c r="AZ79" s="280">
        <v>0</v>
      </c>
      <c r="BA79" s="280">
        <v>0</v>
      </c>
      <c r="BB79" s="280">
        <v>0</v>
      </c>
      <c r="BC79" s="280">
        <v>0</v>
      </c>
      <c r="BD79" s="280">
        <v>0</v>
      </c>
      <c r="BE79" s="280">
        <v>0</v>
      </c>
      <c r="BF79" s="280">
        <v>0</v>
      </c>
      <c r="BG79" s="280">
        <v>0</v>
      </c>
      <c r="BH79" s="280">
        <v>0</v>
      </c>
      <c r="BI79" s="280">
        <v>0</v>
      </c>
      <c r="BJ79" s="280">
        <v>0</v>
      </c>
      <c r="BK79" s="280">
        <v>0</v>
      </c>
      <c r="BL79" s="280">
        <v>0</v>
      </c>
      <c r="BM79" s="280">
        <v>0</v>
      </c>
      <c r="BN79" s="280">
        <v>0</v>
      </c>
      <c r="BO79" s="280">
        <v>0</v>
      </c>
      <c r="BP79" s="280">
        <v>0</v>
      </c>
      <c r="BQ79" s="280">
        <v>0</v>
      </c>
      <c r="BR79" s="280">
        <v>0</v>
      </c>
      <c r="BS79" s="280">
        <v>0</v>
      </c>
      <c r="BT79" s="280">
        <v>0</v>
      </c>
      <c r="BU79" s="280">
        <v>0</v>
      </c>
      <c r="BV79" s="280">
        <v>0</v>
      </c>
      <c r="BW79" s="280">
        <v>0</v>
      </c>
      <c r="BX79" s="280">
        <v>0</v>
      </c>
      <c r="BY79" s="280">
        <v>0</v>
      </c>
      <c r="BZ79" s="280">
        <v>0</v>
      </c>
      <c r="CA79" s="280">
        <v>0</v>
      </c>
      <c r="CB79" s="280">
        <v>0</v>
      </c>
      <c r="CC79" s="280">
        <v>0</v>
      </c>
      <c r="CD79" s="280">
        <v>0</v>
      </c>
      <c r="CE79" s="280">
        <v>0</v>
      </c>
      <c r="CF79" s="280">
        <v>0</v>
      </c>
      <c r="CG79" s="280">
        <v>0</v>
      </c>
      <c r="CH79" s="280">
        <v>0</v>
      </c>
      <c r="CI79" s="280">
        <v>0</v>
      </c>
      <c r="CJ79" s="280">
        <v>0</v>
      </c>
      <c r="CK79" s="280">
        <v>0</v>
      </c>
      <c r="CL79" s="280">
        <v>0</v>
      </c>
      <c r="CM79" s="280">
        <v>0</v>
      </c>
      <c r="CN79" s="280">
        <v>0</v>
      </c>
      <c r="CO79" s="280">
        <v>0</v>
      </c>
      <c r="CP79" s="280">
        <v>0</v>
      </c>
      <c r="CQ79" s="280">
        <v>0</v>
      </c>
      <c r="CR79" s="280">
        <v>0</v>
      </c>
      <c r="CS79" s="280">
        <v>0</v>
      </c>
      <c r="CT79" s="280">
        <v>0</v>
      </c>
      <c r="CU79" s="280">
        <v>0</v>
      </c>
      <c r="CV79" s="280">
        <v>0</v>
      </c>
      <c r="CW79" s="280">
        <v>0</v>
      </c>
      <c r="CX79" s="280">
        <v>0</v>
      </c>
      <c r="CY79" s="280">
        <v>0</v>
      </c>
      <c r="CZ79" s="280">
        <v>0</v>
      </c>
      <c r="DA79" s="280">
        <v>0</v>
      </c>
      <c r="DB79" s="280">
        <v>0</v>
      </c>
      <c r="DC79" s="280">
        <v>0</v>
      </c>
      <c r="DE79" s="71">
        <f>COUNTBLANK(H79:DC79)</f>
        <v>0</v>
      </c>
      <c r="DF79" s="71">
        <f t="shared" si="40"/>
        <v>0</v>
      </c>
      <c r="DG79" s="261">
        <f t="shared" ref="DG79:DG88" si="43">IF(ISNUMBER(E79),E79*100,0)</f>
        <v>21</v>
      </c>
      <c r="DH79" s="261">
        <v>0</v>
      </c>
    </row>
    <row r="80" spans="1:112" s="261" customFormat="1" ht="15" customHeight="1">
      <c r="A80" s="210">
        <v>68</v>
      </c>
      <c r="B80" s="262" t="str">
        <f>$B$78&amp;"2."</f>
        <v>F.2.</v>
      </c>
      <c r="C80" s="274" t="s">
        <v>42</v>
      </c>
      <c r="D80" s="12"/>
      <c r="E80" s="332">
        <v>0.21</v>
      </c>
      <c r="F80" s="292">
        <f>H80+NPV(FD,I80:INDEX(I80:DC80,PAL))</f>
        <v>0</v>
      </c>
      <c r="G80" s="279">
        <f>SUMIF($H$5:$DC$5,"&lt;="&amp;PAL,$H80:$DC80)</f>
        <v>0</v>
      </c>
      <c r="H80" s="280">
        <v>0</v>
      </c>
      <c r="I80" s="280">
        <v>0</v>
      </c>
      <c r="J80" s="280">
        <v>0</v>
      </c>
      <c r="K80" s="280">
        <v>0</v>
      </c>
      <c r="L80" s="280">
        <v>0</v>
      </c>
      <c r="M80" s="280">
        <v>0</v>
      </c>
      <c r="N80" s="280">
        <v>0</v>
      </c>
      <c r="O80" s="280">
        <v>0</v>
      </c>
      <c r="P80" s="280">
        <v>0</v>
      </c>
      <c r="Q80" s="280">
        <v>0</v>
      </c>
      <c r="R80" s="280">
        <v>0</v>
      </c>
      <c r="S80" s="280">
        <v>0</v>
      </c>
      <c r="T80" s="280">
        <v>0</v>
      </c>
      <c r="U80" s="280">
        <v>0</v>
      </c>
      <c r="V80" s="280">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280">
        <v>0</v>
      </c>
      <c r="AN80" s="280">
        <v>0</v>
      </c>
      <c r="AO80" s="280">
        <v>0</v>
      </c>
      <c r="AP80" s="280">
        <v>0</v>
      </c>
      <c r="AQ80" s="280">
        <v>0</v>
      </c>
      <c r="AR80" s="280">
        <v>0</v>
      </c>
      <c r="AS80" s="280">
        <v>0</v>
      </c>
      <c r="AT80" s="280">
        <v>0</v>
      </c>
      <c r="AU80" s="280">
        <v>0</v>
      </c>
      <c r="AV80" s="280">
        <v>0</v>
      </c>
      <c r="AW80" s="280">
        <v>0</v>
      </c>
      <c r="AX80" s="280">
        <v>0</v>
      </c>
      <c r="AY80" s="280">
        <v>0</v>
      </c>
      <c r="AZ80" s="280">
        <v>0</v>
      </c>
      <c r="BA80" s="280">
        <v>0</v>
      </c>
      <c r="BB80" s="280">
        <v>0</v>
      </c>
      <c r="BC80" s="280">
        <v>0</v>
      </c>
      <c r="BD80" s="280">
        <v>0</v>
      </c>
      <c r="BE80" s="280">
        <v>0</v>
      </c>
      <c r="BF80" s="280">
        <v>0</v>
      </c>
      <c r="BG80" s="280">
        <v>0</v>
      </c>
      <c r="BH80" s="280">
        <v>0</v>
      </c>
      <c r="BI80" s="280">
        <v>0</v>
      </c>
      <c r="BJ80" s="280">
        <v>0</v>
      </c>
      <c r="BK80" s="280">
        <v>0</v>
      </c>
      <c r="BL80" s="280">
        <v>0</v>
      </c>
      <c r="BM80" s="280">
        <v>0</v>
      </c>
      <c r="BN80" s="280">
        <v>0</v>
      </c>
      <c r="BO80" s="280">
        <v>0</v>
      </c>
      <c r="BP80" s="280">
        <v>0</v>
      </c>
      <c r="BQ80" s="280">
        <v>0</v>
      </c>
      <c r="BR80" s="280">
        <v>0</v>
      </c>
      <c r="BS80" s="280">
        <v>0</v>
      </c>
      <c r="BT80" s="280">
        <v>0</v>
      </c>
      <c r="BU80" s="280">
        <v>0</v>
      </c>
      <c r="BV80" s="280">
        <v>0</v>
      </c>
      <c r="BW80" s="280">
        <v>0</v>
      </c>
      <c r="BX80" s="280">
        <v>0</v>
      </c>
      <c r="BY80" s="280">
        <v>0</v>
      </c>
      <c r="BZ80" s="280">
        <v>0</v>
      </c>
      <c r="CA80" s="280">
        <v>0</v>
      </c>
      <c r="CB80" s="280">
        <v>0</v>
      </c>
      <c r="CC80" s="280">
        <v>0</v>
      </c>
      <c r="CD80" s="280">
        <v>0</v>
      </c>
      <c r="CE80" s="280">
        <v>0</v>
      </c>
      <c r="CF80" s="280">
        <v>0</v>
      </c>
      <c r="CG80" s="280">
        <v>0</v>
      </c>
      <c r="CH80" s="280">
        <v>0</v>
      </c>
      <c r="CI80" s="280">
        <v>0</v>
      </c>
      <c r="CJ80" s="280">
        <v>0</v>
      </c>
      <c r="CK80" s="280">
        <v>0</v>
      </c>
      <c r="CL80" s="280">
        <v>0</v>
      </c>
      <c r="CM80" s="280">
        <v>0</v>
      </c>
      <c r="CN80" s="280">
        <v>0</v>
      </c>
      <c r="CO80" s="280">
        <v>0</v>
      </c>
      <c r="CP80" s="280">
        <v>0</v>
      </c>
      <c r="CQ80" s="280">
        <v>0</v>
      </c>
      <c r="CR80" s="280">
        <v>0</v>
      </c>
      <c r="CS80" s="280">
        <v>0</v>
      </c>
      <c r="CT80" s="280">
        <v>0</v>
      </c>
      <c r="CU80" s="280">
        <v>0</v>
      </c>
      <c r="CV80" s="280">
        <v>0</v>
      </c>
      <c r="CW80" s="280">
        <v>0</v>
      </c>
      <c r="CX80" s="280">
        <v>0</v>
      </c>
      <c r="CY80" s="280">
        <v>0</v>
      </c>
      <c r="CZ80" s="280">
        <v>0</v>
      </c>
      <c r="DA80" s="280">
        <v>0</v>
      </c>
      <c r="DB80" s="280">
        <v>0</v>
      </c>
      <c r="DC80" s="280">
        <v>0</v>
      </c>
      <c r="DE80" s="71">
        <f t="shared" ref="DE80:DE88" si="44">COUNTBLANK(H80:DC80)</f>
        <v>0</v>
      </c>
      <c r="DF80" s="71">
        <f t="shared" si="40"/>
        <v>0</v>
      </c>
      <c r="DG80" s="261">
        <f t="shared" si="43"/>
        <v>21</v>
      </c>
      <c r="DH80" s="261">
        <v>0</v>
      </c>
    </row>
    <row r="81" spans="1:112" s="261" customFormat="1" ht="15" customHeight="1">
      <c r="A81" s="210">
        <v>69</v>
      </c>
      <c r="B81" s="262" t="str">
        <f>$B$78&amp;"3."</f>
        <v>F.3.</v>
      </c>
      <c r="C81" s="274" t="s">
        <v>42</v>
      </c>
      <c r="D81" s="12"/>
      <c r="E81" s="332">
        <v>0.21</v>
      </c>
      <c r="F81" s="292">
        <f>H81+NPV(FD,I81:INDEX(I81:DC81,PAL))</f>
        <v>0</v>
      </c>
      <c r="G81" s="279">
        <f>SUMIF($H$5:$DC$5,"&lt;="&amp;PAL,$H81:$DC81)</f>
        <v>0</v>
      </c>
      <c r="H81" s="280">
        <v>0</v>
      </c>
      <c r="I81" s="280">
        <v>0</v>
      </c>
      <c r="J81" s="280">
        <v>0</v>
      </c>
      <c r="K81" s="280">
        <v>0</v>
      </c>
      <c r="L81" s="280">
        <v>0</v>
      </c>
      <c r="M81" s="280">
        <v>0</v>
      </c>
      <c r="N81" s="280">
        <v>0</v>
      </c>
      <c r="O81" s="280">
        <v>0</v>
      </c>
      <c r="P81" s="280">
        <v>0</v>
      </c>
      <c r="Q81" s="280">
        <v>0</v>
      </c>
      <c r="R81" s="280">
        <v>0</v>
      </c>
      <c r="S81" s="280">
        <v>0</v>
      </c>
      <c r="T81" s="280">
        <v>0</v>
      </c>
      <c r="U81" s="280">
        <v>0</v>
      </c>
      <c r="V81" s="280">
        <v>0</v>
      </c>
      <c r="W81" s="280">
        <v>0</v>
      </c>
      <c r="X81" s="280">
        <v>0</v>
      </c>
      <c r="Y81" s="280">
        <v>0</v>
      </c>
      <c r="Z81" s="280">
        <v>0</v>
      </c>
      <c r="AA81" s="280">
        <v>0</v>
      </c>
      <c r="AB81" s="280">
        <v>0</v>
      </c>
      <c r="AC81" s="280">
        <v>0</v>
      </c>
      <c r="AD81" s="280">
        <v>0</v>
      </c>
      <c r="AE81" s="280">
        <v>0</v>
      </c>
      <c r="AF81" s="280">
        <v>0</v>
      </c>
      <c r="AG81" s="280">
        <v>0</v>
      </c>
      <c r="AH81" s="280">
        <v>0</v>
      </c>
      <c r="AI81" s="280">
        <v>0</v>
      </c>
      <c r="AJ81" s="280">
        <v>0</v>
      </c>
      <c r="AK81" s="280">
        <v>0</v>
      </c>
      <c r="AL81" s="280">
        <v>0</v>
      </c>
      <c r="AM81" s="280">
        <v>0</v>
      </c>
      <c r="AN81" s="280">
        <v>0</v>
      </c>
      <c r="AO81" s="280">
        <v>0</v>
      </c>
      <c r="AP81" s="280">
        <v>0</v>
      </c>
      <c r="AQ81" s="280">
        <v>0</v>
      </c>
      <c r="AR81" s="280">
        <v>0</v>
      </c>
      <c r="AS81" s="280">
        <v>0</v>
      </c>
      <c r="AT81" s="280">
        <v>0</v>
      </c>
      <c r="AU81" s="280">
        <v>0</v>
      </c>
      <c r="AV81" s="280">
        <v>0</v>
      </c>
      <c r="AW81" s="280">
        <v>0</v>
      </c>
      <c r="AX81" s="280">
        <v>0</v>
      </c>
      <c r="AY81" s="280">
        <v>0</v>
      </c>
      <c r="AZ81" s="280">
        <v>0</v>
      </c>
      <c r="BA81" s="280">
        <v>0</v>
      </c>
      <c r="BB81" s="280">
        <v>0</v>
      </c>
      <c r="BC81" s="280">
        <v>0</v>
      </c>
      <c r="BD81" s="280">
        <v>0</v>
      </c>
      <c r="BE81" s="280">
        <v>0</v>
      </c>
      <c r="BF81" s="280">
        <v>0</v>
      </c>
      <c r="BG81" s="280">
        <v>0</v>
      </c>
      <c r="BH81" s="280">
        <v>0</v>
      </c>
      <c r="BI81" s="280">
        <v>0</v>
      </c>
      <c r="BJ81" s="280">
        <v>0</v>
      </c>
      <c r="BK81" s="280">
        <v>0</v>
      </c>
      <c r="BL81" s="280">
        <v>0</v>
      </c>
      <c r="BM81" s="280">
        <v>0</v>
      </c>
      <c r="BN81" s="280">
        <v>0</v>
      </c>
      <c r="BO81" s="280">
        <v>0</v>
      </c>
      <c r="BP81" s="280">
        <v>0</v>
      </c>
      <c r="BQ81" s="280">
        <v>0</v>
      </c>
      <c r="BR81" s="280">
        <v>0</v>
      </c>
      <c r="BS81" s="280">
        <v>0</v>
      </c>
      <c r="BT81" s="280">
        <v>0</v>
      </c>
      <c r="BU81" s="280">
        <v>0</v>
      </c>
      <c r="BV81" s="280">
        <v>0</v>
      </c>
      <c r="BW81" s="280">
        <v>0</v>
      </c>
      <c r="BX81" s="280">
        <v>0</v>
      </c>
      <c r="BY81" s="280">
        <v>0</v>
      </c>
      <c r="BZ81" s="280">
        <v>0</v>
      </c>
      <c r="CA81" s="280">
        <v>0</v>
      </c>
      <c r="CB81" s="280">
        <v>0</v>
      </c>
      <c r="CC81" s="280">
        <v>0</v>
      </c>
      <c r="CD81" s="280">
        <v>0</v>
      </c>
      <c r="CE81" s="280">
        <v>0</v>
      </c>
      <c r="CF81" s="280">
        <v>0</v>
      </c>
      <c r="CG81" s="280">
        <v>0</v>
      </c>
      <c r="CH81" s="280">
        <v>0</v>
      </c>
      <c r="CI81" s="280">
        <v>0</v>
      </c>
      <c r="CJ81" s="280">
        <v>0</v>
      </c>
      <c r="CK81" s="280">
        <v>0</v>
      </c>
      <c r="CL81" s="280">
        <v>0</v>
      </c>
      <c r="CM81" s="280">
        <v>0</v>
      </c>
      <c r="CN81" s="280">
        <v>0</v>
      </c>
      <c r="CO81" s="280">
        <v>0</v>
      </c>
      <c r="CP81" s="280">
        <v>0</v>
      </c>
      <c r="CQ81" s="280">
        <v>0</v>
      </c>
      <c r="CR81" s="280">
        <v>0</v>
      </c>
      <c r="CS81" s="280">
        <v>0</v>
      </c>
      <c r="CT81" s="280">
        <v>0</v>
      </c>
      <c r="CU81" s="280">
        <v>0</v>
      </c>
      <c r="CV81" s="280">
        <v>0</v>
      </c>
      <c r="CW81" s="280">
        <v>0</v>
      </c>
      <c r="CX81" s="280">
        <v>0</v>
      </c>
      <c r="CY81" s="280">
        <v>0</v>
      </c>
      <c r="CZ81" s="280">
        <v>0</v>
      </c>
      <c r="DA81" s="280">
        <v>0</v>
      </c>
      <c r="DB81" s="280">
        <v>0</v>
      </c>
      <c r="DC81" s="280">
        <v>0</v>
      </c>
      <c r="DE81" s="71">
        <f t="shared" si="44"/>
        <v>0</v>
      </c>
      <c r="DF81" s="71">
        <f t="shared" si="40"/>
        <v>0</v>
      </c>
      <c r="DG81" s="261">
        <f t="shared" si="43"/>
        <v>21</v>
      </c>
      <c r="DH81" s="261">
        <v>0</v>
      </c>
    </row>
    <row r="82" spans="1:112" s="261" customFormat="1" ht="15" customHeight="1">
      <c r="A82" s="210">
        <v>70</v>
      </c>
      <c r="B82" s="262" t="str">
        <f>$B$78&amp;"4."</f>
        <v>F.4.</v>
      </c>
      <c r="C82" s="274" t="s">
        <v>42</v>
      </c>
      <c r="D82" s="12"/>
      <c r="E82" s="332">
        <v>0.21</v>
      </c>
      <c r="F82" s="292">
        <f>H82+NPV(FD,I82:INDEX(I82:DC82,PAL))</f>
        <v>0</v>
      </c>
      <c r="G82" s="279">
        <f>SUMIF($H$5:$DC$5,"&lt;="&amp;PAL,$H82:$DC82)</f>
        <v>0</v>
      </c>
      <c r="H82" s="280">
        <v>0</v>
      </c>
      <c r="I82" s="280">
        <v>0</v>
      </c>
      <c r="J82" s="280">
        <v>0</v>
      </c>
      <c r="K82" s="280">
        <v>0</v>
      </c>
      <c r="L82" s="280">
        <v>0</v>
      </c>
      <c r="M82" s="280">
        <v>0</v>
      </c>
      <c r="N82" s="280">
        <v>0</v>
      </c>
      <c r="O82" s="280">
        <v>0</v>
      </c>
      <c r="P82" s="280">
        <v>0</v>
      </c>
      <c r="Q82" s="280">
        <v>0</v>
      </c>
      <c r="R82" s="280">
        <v>0</v>
      </c>
      <c r="S82" s="280">
        <v>0</v>
      </c>
      <c r="T82" s="280">
        <v>0</v>
      </c>
      <c r="U82" s="280">
        <v>0</v>
      </c>
      <c r="V82" s="280">
        <v>0</v>
      </c>
      <c r="W82" s="280">
        <v>0</v>
      </c>
      <c r="X82" s="280">
        <v>0</v>
      </c>
      <c r="Y82" s="280">
        <v>0</v>
      </c>
      <c r="Z82" s="280">
        <v>0</v>
      </c>
      <c r="AA82" s="280">
        <v>0</v>
      </c>
      <c r="AB82" s="280">
        <v>0</v>
      </c>
      <c r="AC82" s="280">
        <v>0</v>
      </c>
      <c r="AD82" s="280">
        <v>0</v>
      </c>
      <c r="AE82" s="280">
        <v>0</v>
      </c>
      <c r="AF82" s="280">
        <v>0</v>
      </c>
      <c r="AG82" s="280">
        <v>0</v>
      </c>
      <c r="AH82" s="280">
        <v>0</v>
      </c>
      <c r="AI82" s="280">
        <v>0</v>
      </c>
      <c r="AJ82" s="280">
        <v>0</v>
      </c>
      <c r="AK82" s="280">
        <v>0</v>
      </c>
      <c r="AL82" s="280">
        <v>0</v>
      </c>
      <c r="AM82" s="280">
        <v>0</v>
      </c>
      <c r="AN82" s="280">
        <v>0</v>
      </c>
      <c r="AO82" s="280">
        <v>0</v>
      </c>
      <c r="AP82" s="280">
        <v>0</v>
      </c>
      <c r="AQ82" s="280">
        <v>0</v>
      </c>
      <c r="AR82" s="280">
        <v>0</v>
      </c>
      <c r="AS82" s="280">
        <v>0</v>
      </c>
      <c r="AT82" s="280">
        <v>0</v>
      </c>
      <c r="AU82" s="280">
        <v>0</v>
      </c>
      <c r="AV82" s="280">
        <v>0</v>
      </c>
      <c r="AW82" s="280">
        <v>0</v>
      </c>
      <c r="AX82" s="280">
        <v>0</v>
      </c>
      <c r="AY82" s="280">
        <v>0</v>
      </c>
      <c r="AZ82" s="280">
        <v>0</v>
      </c>
      <c r="BA82" s="280">
        <v>0</v>
      </c>
      <c r="BB82" s="280">
        <v>0</v>
      </c>
      <c r="BC82" s="280">
        <v>0</v>
      </c>
      <c r="BD82" s="280">
        <v>0</v>
      </c>
      <c r="BE82" s="280">
        <v>0</v>
      </c>
      <c r="BF82" s="280">
        <v>0</v>
      </c>
      <c r="BG82" s="280">
        <v>0</v>
      </c>
      <c r="BH82" s="280">
        <v>0</v>
      </c>
      <c r="BI82" s="280">
        <v>0</v>
      </c>
      <c r="BJ82" s="280">
        <v>0</v>
      </c>
      <c r="BK82" s="280">
        <v>0</v>
      </c>
      <c r="BL82" s="280">
        <v>0</v>
      </c>
      <c r="BM82" s="280">
        <v>0</v>
      </c>
      <c r="BN82" s="280">
        <v>0</v>
      </c>
      <c r="BO82" s="280">
        <v>0</v>
      </c>
      <c r="BP82" s="280">
        <v>0</v>
      </c>
      <c r="BQ82" s="280">
        <v>0</v>
      </c>
      <c r="BR82" s="280">
        <v>0</v>
      </c>
      <c r="BS82" s="280">
        <v>0</v>
      </c>
      <c r="BT82" s="280">
        <v>0</v>
      </c>
      <c r="BU82" s="280">
        <v>0</v>
      </c>
      <c r="BV82" s="280">
        <v>0</v>
      </c>
      <c r="BW82" s="280">
        <v>0</v>
      </c>
      <c r="BX82" s="280">
        <v>0</v>
      </c>
      <c r="BY82" s="280">
        <v>0</v>
      </c>
      <c r="BZ82" s="280">
        <v>0</v>
      </c>
      <c r="CA82" s="280">
        <v>0</v>
      </c>
      <c r="CB82" s="280">
        <v>0</v>
      </c>
      <c r="CC82" s="280">
        <v>0</v>
      </c>
      <c r="CD82" s="280">
        <v>0</v>
      </c>
      <c r="CE82" s="280">
        <v>0</v>
      </c>
      <c r="CF82" s="280">
        <v>0</v>
      </c>
      <c r="CG82" s="280">
        <v>0</v>
      </c>
      <c r="CH82" s="280">
        <v>0</v>
      </c>
      <c r="CI82" s="280">
        <v>0</v>
      </c>
      <c r="CJ82" s="280">
        <v>0</v>
      </c>
      <c r="CK82" s="280">
        <v>0</v>
      </c>
      <c r="CL82" s="280">
        <v>0</v>
      </c>
      <c r="CM82" s="280">
        <v>0</v>
      </c>
      <c r="CN82" s="280">
        <v>0</v>
      </c>
      <c r="CO82" s="280">
        <v>0</v>
      </c>
      <c r="CP82" s="280">
        <v>0</v>
      </c>
      <c r="CQ82" s="280">
        <v>0</v>
      </c>
      <c r="CR82" s="280">
        <v>0</v>
      </c>
      <c r="CS82" s="280">
        <v>0</v>
      </c>
      <c r="CT82" s="280">
        <v>0</v>
      </c>
      <c r="CU82" s="280">
        <v>0</v>
      </c>
      <c r="CV82" s="280">
        <v>0</v>
      </c>
      <c r="CW82" s="280">
        <v>0</v>
      </c>
      <c r="CX82" s="280">
        <v>0</v>
      </c>
      <c r="CY82" s="280">
        <v>0</v>
      </c>
      <c r="CZ82" s="280">
        <v>0</v>
      </c>
      <c r="DA82" s="280">
        <v>0</v>
      </c>
      <c r="DB82" s="280">
        <v>0</v>
      </c>
      <c r="DC82" s="280">
        <v>0</v>
      </c>
      <c r="DE82" s="71">
        <f t="shared" si="44"/>
        <v>0</v>
      </c>
      <c r="DF82" s="71">
        <f t="shared" si="40"/>
        <v>0</v>
      </c>
      <c r="DG82" s="261">
        <f t="shared" si="43"/>
        <v>21</v>
      </c>
      <c r="DH82" s="261">
        <v>0</v>
      </c>
    </row>
    <row r="83" spans="1:112" s="261" customFormat="1" ht="15" customHeight="1">
      <c r="A83" s="210">
        <v>71</v>
      </c>
      <c r="B83" s="262" t="str">
        <f>$B$78&amp;"5."</f>
        <v>F.5.</v>
      </c>
      <c r="C83" s="274" t="s">
        <v>42</v>
      </c>
      <c r="D83" s="12"/>
      <c r="E83" s="332">
        <v>0.21</v>
      </c>
      <c r="F83" s="292">
        <f>H83+NPV(FD,I83:INDEX(I83:DC83,PAL))</f>
        <v>0</v>
      </c>
      <c r="G83" s="279">
        <f>SUMIF($H$5:$DC$5,"&lt;="&amp;PAL,$H83:$DC83)</f>
        <v>0</v>
      </c>
      <c r="H83" s="280">
        <v>0</v>
      </c>
      <c r="I83" s="280">
        <v>0</v>
      </c>
      <c r="J83" s="280">
        <v>0</v>
      </c>
      <c r="K83" s="280">
        <v>0</v>
      </c>
      <c r="L83" s="280">
        <v>0</v>
      </c>
      <c r="M83" s="280">
        <v>0</v>
      </c>
      <c r="N83" s="280">
        <v>0</v>
      </c>
      <c r="O83" s="280">
        <v>0</v>
      </c>
      <c r="P83" s="280">
        <v>0</v>
      </c>
      <c r="Q83" s="280">
        <v>0</v>
      </c>
      <c r="R83" s="280">
        <v>0</v>
      </c>
      <c r="S83" s="280">
        <v>0</v>
      </c>
      <c r="T83" s="280">
        <v>0</v>
      </c>
      <c r="U83" s="280">
        <v>0</v>
      </c>
      <c r="V83" s="280">
        <v>0</v>
      </c>
      <c r="W83" s="280">
        <v>0</v>
      </c>
      <c r="X83" s="280">
        <v>0</v>
      </c>
      <c r="Y83" s="280">
        <v>0</v>
      </c>
      <c r="Z83" s="280">
        <v>0</v>
      </c>
      <c r="AA83" s="280">
        <v>0</v>
      </c>
      <c r="AB83" s="280">
        <v>0</v>
      </c>
      <c r="AC83" s="280">
        <v>0</v>
      </c>
      <c r="AD83" s="280">
        <v>0</v>
      </c>
      <c r="AE83" s="280">
        <v>0</v>
      </c>
      <c r="AF83" s="280">
        <v>0</v>
      </c>
      <c r="AG83" s="280">
        <v>0</v>
      </c>
      <c r="AH83" s="280">
        <v>0</v>
      </c>
      <c r="AI83" s="280">
        <v>0</v>
      </c>
      <c r="AJ83" s="280">
        <v>0</v>
      </c>
      <c r="AK83" s="280">
        <v>0</v>
      </c>
      <c r="AL83" s="280">
        <v>0</v>
      </c>
      <c r="AM83" s="280">
        <v>0</v>
      </c>
      <c r="AN83" s="280">
        <v>0</v>
      </c>
      <c r="AO83" s="280">
        <v>0</v>
      </c>
      <c r="AP83" s="280">
        <v>0</v>
      </c>
      <c r="AQ83" s="280">
        <v>0</v>
      </c>
      <c r="AR83" s="280">
        <v>0</v>
      </c>
      <c r="AS83" s="280">
        <v>0</v>
      </c>
      <c r="AT83" s="280">
        <v>0</v>
      </c>
      <c r="AU83" s="280">
        <v>0</v>
      </c>
      <c r="AV83" s="280">
        <v>0</v>
      </c>
      <c r="AW83" s="280">
        <v>0</v>
      </c>
      <c r="AX83" s="280">
        <v>0</v>
      </c>
      <c r="AY83" s="280">
        <v>0</v>
      </c>
      <c r="AZ83" s="280">
        <v>0</v>
      </c>
      <c r="BA83" s="280">
        <v>0</v>
      </c>
      <c r="BB83" s="280">
        <v>0</v>
      </c>
      <c r="BC83" s="280">
        <v>0</v>
      </c>
      <c r="BD83" s="280">
        <v>0</v>
      </c>
      <c r="BE83" s="280">
        <v>0</v>
      </c>
      <c r="BF83" s="280">
        <v>0</v>
      </c>
      <c r="BG83" s="280">
        <v>0</v>
      </c>
      <c r="BH83" s="280">
        <v>0</v>
      </c>
      <c r="BI83" s="280">
        <v>0</v>
      </c>
      <c r="BJ83" s="280">
        <v>0</v>
      </c>
      <c r="BK83" s="280">
        <v>0</v>
      </c>
      <c r="BL83" s="280">
        <v>0</v>
      </c>
      <c r="BM83" s="280">
        <v>0</v>
      </c>
      <c r="BN83" s="280">
        <v>0</v>
      </c>
      <c r="BO83" s="280">
        <v>0</v>
      </c>
      <c r="BP83" s="280">
        <v>0</v>
      </c>
      <c r="BQ83" s="280">
        <v>0</v>
      </c>
      <c r="BR83" s="280">
        <v>0</v>
      </c>
      <c r="BS83" s="280">
        <v>0</v>
      </c>
      <c r="BT83" s="280">
        <v>0</v>
      </c>
      <c r="BU83" s="280">
        <v>0</v>
      </c>
      <c r="BV83" s="280">
        <v>0</v>
      </c>
      <c r="BW83" s="280">
        <v>0</v>
      </c>
      <c r="BX83" s="280">
        <v>0</v>
      </c>
      <c r="BY83" s="280">
        <v>0</v>
      </c>
      <c r="BZ83" s="280">
        <v>0</v>
      </c>
      <c r="CA83" s="280">
        <v>0</v>
      </c>
      <c r="CB83" s="280">
        <v>0</v>
      </c>
      <c r="CC83" s="280">
        <v>0</v>
      </c>
      <c r="CD83" s="280">
        <v>0</v>
      </c>
      <c r="CE83" s="280">
        <v>0</v>
      </c>
      <c r="CF83" s="280">
        <v>0</v>
      </c>
      <c r="CG83" s="280">
        <v>0</v>
      </c>
      <c r="CH83" s="280">
        <v>0</v>
      </c>
      <c r="CI83" s="280">
        <v>0</v>
      </c>
      <c r="CJ83" s="280">
        <v>0</v>
      </c>
      <c r="CK83" s="280">
        <v>0</v>
      </c>
      <c r="CL83" s="280">
        <v>0</v>
      </c>
      <c r="CM83" s="280">
        <v>0</v>
      </c>
      <c r="CN83" s="280">
        <v>0</v>
      </c>
      <c r="CO83" s="280">
        <v>0</v>
      </c>
      <c r="CP83" s="280">
        <v>0</v>
      </c>
      <c r="CQ83" s="280">
        <v>0</v>
      </c>
      <c r="CR83" s="280">
        <v>0</v>
      </c>
      <c r="CS83" s="280">
        <v>0</v>
      </c>
      <c r="CT83" s="280">
        <v>0</v>
      </c>
      <c r="CU83" s="280">
        <v>0</v>
      </c>
      <c r="CV83" s="280">
        <v>0</v>
      </c>
      <c r="CW83" s="280">
        <v>0</v>
      </c>
      <c r="CX83" s="280">
        <v>0</v>
      </c>
      <c r="CY83" s="280">
        <v>0</v>
      </c>
      <c r="CZ83" s="280">
        <v>0</v>
      </c>
      <c r="DA83" s="280">
        <v>0</v>
      </c>
      <c r="DB83" s="280">
        <v>0</v>
      </c>
      <c r="DC83" s="280">
        <v>0</v>
      </c>
      <c r="DE83" s="71">
        <f t="shared" si="44"/>
        <v>0</v>
      </c>
      <c r="DF83" s="71">
        <f t="shared" si="40"/>
        <v>0</v>
      </c>
      <c r="DG83" s="261">
        <f t="shared" si="43"/>
        <v>21</v>
      </c>
      <c r="DH83" s="261">
        <v>0</v>
      </c>
    </row>
    <row r="84" spans="1:112" s="261" customFormat="1" ht="15" customHeight="1">
      <c r="A84" s="210">
        <v>72</v>
      </c>
      <c r="B84" s="262" t="str">
        <f>$B$78&amp;"6."</f>
        <v>F.6.</v>
      </c>
      <c r="C84" s="274" t="s">
        <v>42</v>
      </c>
      <c r="D84" s="12"/>
      <c r="E84" s="332">
        <v>0.21</v>
      </c>
      <c r="F84" s="292">
        <f>H84+NPV(FD,I84:INDEX(I84:DC84,PAL))</f>
        <v>0</v>
      </c>
      <c r="G84" s="279">
        <f>SUMIF($H$5:$DC$5,"&lt;="&amp;PAL,$H84:$DC84)</f>
        <v>0</v>
      </c>
      <c r="H84" s="280">
        <v>0</v>
      </c>
      <c r="I84" s="280">
        <v>0</v>
      </c>
      <c r="J84" s="280">
        <v>0</v>
      </c>
      <c r="K84" s="280">
        <v>0</v>
      </c>
      <c r="L84" s="280">
        <v>0</v>
      </c>
      <c r="M84" s="280">
        <v>0</v>
      </c>
      <c r="N84" s="280">
        <v>0</v>
      </c>
      <c r="O84" s="280">
        <v>0</v>
      </c>
      <c r="P84" s="280">
        <v>0</v>
      </c>
      <c r="Q84" s="280">
        <v>0</v>
      </c>
      <c r="R84" s="280">
        <v>0</v>
      </c>
      <c r="S84" s="280">
        <v>0</v>
      </c>
      <c r="T84" s="280">
        <v>0</v>
      </c>
      <c r="U84" s="280">
        <v>0</v>
      </c>
      <c r="V84" s="280">
        <v>0</v>
      </c>
      <c r="W84" s="280">
        <v>0</v>
      </c>
      <c r="X84" s="280">
        <v>0</v>
      </c>
      <c r="Y84" s="280">
        <v>0</v>
      </c>
      <c r="Z84" s="280">
        <v>0</v>
      </c>
      <c r="AA84" s="280">
        <v>0</v>
      </c>
      <c r="AB84" s="280">
        <v>0</v>
      </c>
      <c r="AC84" s="280">
        <v>0</v>
      </c>
      <c r="AD84" s="280">
        <v>0</v>
      </c>
      <c r="AE84" s="280">
        <v>0</v>
      </c>
      <c r="AF84" s="280">
        <v>0</v>
      </c>
      <c r="AG84" s="280">
        <v>0</v>
      </c>
      <c r="AH84" s="280">
        <v>0</v>
      </c>
      <c r="AI84" s="280">
        <v>0</v>
      </c>
      <c r="AJ84" s="280">
        <v>0</v>
      </c>
      <c r="AK84" s="280">
        <v>0</v>
      </c>
      <c r="AL84" s="280">
        <v>0</v>
      </c>
      <c r="AM84" s="280">
        <v>0</v>
      </c>
      <c r="AN84" s="280">
        <v>0</v>
      </c>
      <c r="AO84" s="280">
        <v>0</v>
      </c>
      <c r="AP84" s="280">
        <v>0</v>
      </c>
      <c r="AQ84" s="280">
        <v>0</v>
      </c>
      <c r="AR84" s="280">
        <v>0</v>
      </c>
      <c r="AS84" s="280">
        <v>0</v>
      </c>
      <c r="AT84" s="280">
        <v>0</v>
      </c>
      <c r="AU84" s="280">
        <v>0</v>
      </c>
      <c r="AV84" s="280">
        <v>0</v>
      </c>
      <c r="AW84" s="280">
        <v>0</v>
      </c>
      <c r="AX84" s="280">
        <v>0</v>
      </c>
      <c r="AY84" s="280">
        <v>0</v>
      </c>
      <c r="AZ84" s="280">
        <v>0</v>
      </c>
      <c r="BA84" s="280">
        <v>0</v>
      </c>
      <c r="BB84" s="280">
        <v>0</v>
      </c>
      <c r="BC84" s="280">
        <v>0</v>
      </c>
      <c r="BD84" s="280">
        <v>0</v>
      </c>
      <c r="BE84" s="280">
        <v>0</v>
      </c>
      <c r="BF84" s="280">
        <v>0</v>
      </c>
      <c r="BG84" s="280">
        <v>0</v>
      </c>
      <c r="BH84" s="280">
        <v>0</v>
      </c>
      <c r="BI84" s="280">
        <v>0</v>
      </c>
      <c r="BJ84" s="280">
        <v>0</v>
      </c>
      <c r="BK84" s="280">
        <v>0</v>
      </c>
      <c r="BL84" s="280">
        <v>0</v>
      </c>
      <c r="BM84" s="280">
        <v>0</v>
      </c>
      <c r="BN84" s="280">
        <v>0</v>
      </c>
      <c r="BO84" s="280">
        <v>0</v>
      </c>
      <c r="BP84" s="280">
        <v>0</v>
      </c>
      <c r="BQ84" s="280">
        <v>0</v>
      </c>
      <c r="BR84" s="280">
        <v>0</v>
      </c>
      <c r="BS84" s="280">
        <v>0</v>
      </c>
      <c r="BT84" s="280">
        <v>0</v>
      </c>
      <c r="BU84" s="280">
        <v>0</v>
      </c>
      <c r="BV84" s="280">
        <v>0</v>
      </c>
      <c r="BW84" s="280">
        <v>0</v>
      </c>
      <c r="BX84" s="280">
        <v>0</v>
      </c>
      <c r="BY84" s="280">
        <v>0</v>
      </c>
      <c r="BZ84" s="280">
        <v>0</v>
      </c>
      <c r="CA84" s="280">
        <v>0</v>
      </c>
      <c r="CB84" s="280">
        <v>0</v>
      </c>
      <c r="CC84" s="280">
        <v>0</v>
      </c>
      <c r="CD84" s="280">
        <v>0</v>
      </c>
      <c r="CE84" s="280">
        <v>0</v>
      </c>
      <c r="CF84" s="280">
        <v>0</v>
      </c>
      <c r="CG84" s="280">
        <v>0</v>
      </c>
      <c r="CH84" s="280">
        <v>0</v>
      </c>
      <c r="CI84" s="280">
        <v>0</v>
      </c>
      <c r="CJ84" s="280">
        <v>0</v>
      </c>
      <c r="CK84" s="280">
        <v>0</v>
      </c>
      <c r="CL84" s="280">
        <v>0</v>
      </c>
      <c r="CM84" s="280">
        <v>0</v>
      </c>
      <c r="CN84" s="280">
        <v>0</v>
      </c>
      <c r="CO84" s="280">
        <v>0</v>
      </c>
      <c r="CP84" s="280">
        <v>0</v>
      </c>
      <c r="CQ84" s="280">
        <v>0</v>
      </c>
      <c r="CR84" s="280">
        <v>0</v>
      </c>
      <c r="CS84" s="280">
        <v>0</v>
      </c>
      <c r="CT84" s="280">
        <v>0</v>
      </c>
      <c r="CU84" s="280">
        <v>0</v>
      </c>
      <c r="CV84" s="280">
        <v>0</v>
      </c>
      <c r="CW84" s="280">
        <v>0</v>
      </c>
      <c r="CX84" s="280">
        <v>0</v>
      </c>
      <c r="CY84" s="280">
        <v>0</v>
      </c>
      <c r="CZ84" s="280">
        <v>0</v>
      </c>
      <c r="DA84" s="280">
        <v>0</v>
      </c>
      <c r="DB84" s="280">
        <v>0</v>
      </c>
      <c r="DC84" s="280">
        <v>0</v>
      </c>
      <c r="DE84" s="71">
        <f t="shared" si="44"/>
        <v>0</v>
      </c>
      <c r="DF84" s="71">
        <f t="shared" si="40"/>
        <v>0</v>
      </c>
      <c r="DG84" s="261">
        <f t="shared" si="43"/>
        <v>21</v>
      </c>
      <c r="DH84" s="261">
        <v>0</v>
      </c>
    </row>
    <row r="85" spans="1:112" s="261" customFormat="1" ht="15" customHeight="1">
      <c r="A85" s="210">
        <v>73</v>
      </c>
      <c r="B85" s="262" t="str">
        <f>$B$78&amp;"7."</f>
        <v>F.7.</v>
      </c>
      <c r="C85" s="274" t="s">
        <v>42</v>
      </c>
      <c r="D85" s="12"/>
      <c r="E85" s="332">
        <v>0.21</v>
      </c>
      <c r="F85" s="292">
        <f>H85+NPV(FD,I85:INDEX(I85:DC85,PAL))</f>
        <v>0</v>
      </c>
      <c r="G85" s="279">
        <f>SUMIF($H$5:$DC$5,"&lt;="&amp;PAL,$H85:$DC85)</f>
        <v>0</v>
      </c>
      <c r="H85" s="280">
        <v>0</v>
      </c>
      <c r="I85" s="280">
        <v>0</v>
      </c>
      <c r="J85" s="280">
        <v>0</v>
      </c>
      <c r="K85" s="280">
        <v>0</v>
      </c>
      <c r="L85" s="280">
        <v>0</v>
      </c>
      <c r="M85" s="280">
        <v>0</v>
      </c>
      <c r="N85" s="280">
        <v>0</v>
      </c>
      <c r="O85" s="280">
        <v>0</v>
      </c>
      <c r="P85" s="280">
        <v>0</v>
      </c>
      <c r="Q85" s="280">
        <v>0</v>
      </c>
      <c r="R85" s="280">
        <v>0</v>
      </c>
      <c r="S85" s="280">
        <v>0</v>
      </c>
      <c r="T85" s="280">
        <v>0</v>
      </c>
      <c r="U85" s="280">
        <v>0</v>
      </c>
      <c r="V85" s="280">
        <v>0</v>
      </c>
      <c r="W85" s="280">
        <v>0</v>
      </c>
      <c r="X85" s="280">
        <v>0</v>
      </c>
      <c r="Y85" s="280">
        <v>0</v>
      </c>
      <c r="Z85" s="280">
        <v>0</v>
      </c>
      <c r="AA85" s="280">
        <v>0</v>
      </c>
      <c r="AB85" s="280">
        <v>0</v>
      </c>
      <c r="AC85" s="280">
        <v>0</v>
      </c>
      <c r="AD85" s="280">
        <v>0</v>
      </c>
      <c r="AE85" s="280">
        <v>0</v>
      </c>
      <c r="AF85" s="280">
        <v>0</v>
      </c>
      <c r="AG85" s="280">
        <v>0</v>
      </c>
      <c r="AH85" s="280">
        <v>0</v>
      </c>
      <c r="AI85" s="280">
        <v>0</v>
      </c>
      <c r="AJ85" s="280">
        <v>0</v>
      </c>
      <c r="AK85" s="280">
        <v>0</v>
      </c>
      <c r="AL85" s="280">
        <v>0</v>
      </c>
      <c r="AM85" s="280">
        <v>0</v>
      </c>
      <c r="AN85" s="280">
        <v>0</v>
      </c>
      <c r="AO85" s="280">
        <v>0</v>
      </c>
      <c r="AP85" s="280">
        <v>0</v>
      </c>
      <c r="AQ85" s="280">
        <v>0</v>
      </c>
      <c r="AR85" s="280">
        <v>0</v>
      </c>
      <c r="AS85" s="280">
        <v>0</v>
      </c>
      <c r="AT85" s="280">
        <v>0</v>
      </c>
      <c r="AU85" s="280">
        <v>0</v>
      </c>
      <c r="AV85" s="280">
        <v>0</v>
      </c>
      <c r="AW85" s="280">
        <v>0</v>
      </c>
      <c r="AX85" s="280">
        <v>0</v>
      </c>
      <c r="AY85" s="280">
        <v>0</v>
      </c>
      <c r="AZ85" s="280">
        <v>0</v>
      </c>
      <c r="BA85" s="280">
        <v>0</v>
      </c>
      <c r="BB85" s="280">
        <v>0</v>
      </c>
      <c r="BC85" s="280">
        <v>0</v>
      </c>
      <c r="BD85" s="280">
        <v>0</v>
      </c>
      <c r="BE85" s="280">
        <v>0</v>
      </c>
      <c r="BF85" s="280">
        <v>0</v>
      </c>
      <c r="BG85" s="280">
        <v>0</v>
      </c>
      <c r="BH85" s="280">
        <v>0</v>
      </c>
      <c r="BI85" s="280">
        <v>0</v>
      </c>
      <c r="BJ85" s="280">
        <v>0</v>
      </c>
      <c r="BK85" s="280">
        <v>0</v>
      </c>
      <c r="BL85" s="280">
        <v>0</v>
      </c>
      <c r="BM85" s="280">
        <v>0</v>
      </c>
      <c r="BN85" s="280">
        <v>0</v>
      </c>
      <c r="BO85" s="280">
        <v>0</v>
      </c>
      <c r="BP85" s="280">
        <v>0</v>
      </c>
      <c r="BQ85" s="280">
        <v>0</v>
      </c>
      <c r="BR85" s="280">
        <v>0</v>
      </c>
      <c r="BS85" s="280">
        <v>0</v>
      </c>
      <c r="BT85" s="280">
        <v>0</v>
      </c>
      <c r="BU85" s="280">
        <v>0</v>
      </c>
      <c r="BV85" s="280">
        <v>0</v>
      </c>
      <c r="BW85" s="280">
        <v>0</v>
      </c>
      <c r="BX85" s="280">
        <v>0</v>
      </c>
      <c r="BY85" s="280">
        <v>0</v>
      </c>
      <c r="BZ85" s="280">
        <v>0</v>
      </c>
      <c r="CA85" s="280">
        <v>0</v>
      </c>
      <c r="CB85" s="280">
        <v>0</v>
      </c>
      <c r="CC85" s="280">
        <v>0</v>
      </c>
      <c r="CD85" s="280">
        <v>0</v>
      </c>
      <c r="CE85" s="280">
        <v>0</v>
      </c>
      <c r="CF85" s="280">
        <v>0</v>
      </c>
      <c r="CG85" s="280">
        <v>0</v>
      </c>
      <c r="CH85" s="280">
        <v>0</v>
      </c>
      <c r="CI85" s="280">
        <v>0</v>
      </c>
      <c r="CJ85" s="280">
        <v>0</v>
      </c>
      <c r="CK85" s="280">
        <v>0</v>
      </c>
      <c r="CL85" s="280">
        <v>0</v>
      </c>
      <c r="CM85" s="280">
        <v>0</v>
      </c>
      <c r="CN85" s="280">
        <v>0</v>
      </c>
      <c r="CO85" s="280">
        <v>0</v>
      </c>
      <c r="CP85" s="280">
        <v>0</v>
      </c>
      <c r="CQ85" s="280">
        <v>0</v>
      </c>
      <c r="CR85" s="280">
        <v>0</v>
      </c>
      <c r="CS85" s="280">
        <v>0</v>
      </c>
      <c r="CT85" s="280">
        <v>0</v>
      </c>
      <c r="CU85" s="280">
        <v>0</v>
      </c>
      <c r="CV85" s="280">
        <v>0</v>
      </c>
      <c r="CW85" s="280">
        <v>0</v>
      </c>
      <c r="CX85" s="280">
        <v>0</v>
      </c>
      <c r="CY85" s="280">
        <v>0</v>
      </c>
      <c r="CZ85" s="280">
        <v>0</v>
      </c>
      <c r="DA85" s="280">
        <v>0</v>
      </c>
      <c r="DB85" s="280">
        <v>0</v>
      </c>
      <c r="DC85" s="280">
        <v>0</v>
      </c>
      <c r="DE85" s="71">
        <f t="shared" si="44"/>
        <v>0</v>
      </c>
      <c r="DF85" s="71">
        <f t="shared" si="40"/>
        <v>0</v>
      </c>
      <c r="DG85" s="261">
        <f t="shared" si="43"/>
        <v>21</v>
      </c>
      <c r="DH85" s="261">
        <v>0</v>
      </c>
    </row>
    <row r="86" spans="1:112" s="261" customFormat="1" ht="15" customHeight="1">
      <c r="A86" s="210">
        <v>74</v>
      </c>
      <c r="B86" s="262" t="str">
        <f>$B$78&amp;"8."</f>
        <v>F.8.</v>
      </c>
      <c r="C86" s="274" t="s">
        <v>42</v>
      </c>
      <c r="D86" s="12"/>
      <c r="E86" s="332">
        <v>0.21</v>
      </c>
      <c r="F86" s="292">
        <f>H86+NPV(FD,I86:INDEX(I86:DC86,PAL))</f>
        <v>0</v>
      </c>
      <c r="G86" s="279">
        <f>SUMIF($H$5:$DC$5,"&lt;="&amp;PAL,$H86:$DC86)</f>
        <v>0</v>
      </c>
      <c r="H86" s="280">
        <v>0</v>
      </c>
      <c r="I86" s="280">
        <v>0</v>
      </c>
      <c r="J86" s="280">
        <v>0</v>
      </c>
      <c r="K86" s="280">
        <v>0</v>
      </c>
      <c r="L86" s="280">
        <v>0</v>
      </c>
      <c r="M86" s="280">
        <v>0</v>
      </c>
      <c r="N86" s="280">
        <v>0</v>
      </c>
      <c r="O86" s="280">
        <v>0</v>
      </c>
      <c r="P86" s="280">
        <v>0</v>
      </c>
      <c r="Q86" s="280">
        <v>0</v>
      </c>
      <c r="R86" s="280">
        <v>0</v>
      </c>
      <c r="S86" s="280">
        <v>0</v>
      </c>
      <c r="T86" s="280">
        <v>0</v>
      </c>
      <c r="U86" s="280">
        <v>0</v>
      </c>
      <c r="V86" s="280">
        <v>0</v>
      </c>
      <c r="W86" s="280">
        <v>0</v>
      </c>
      <c r="X86" s="280">
        <v>0</v>
      </c>
      <c r="Y86" s="280">
        <v>0</v>
      </c>
      <c r="Z86" s="280">
        <v>0</v>
      </c>
      <c r="AA86" s="280">
        <v>0</v>
      </c>
      <c r="AB86" s="280">
        <v>0</v>
      </c>
      <c r="AC86" s="280">
        <v>0</v>
      </c>
      <c r="AD86" s="280">
        <v>0</v>
      </c>
      <c r="AE86" s="280">
        <v>0</v>
      </c>
      <c r="AF86" s="280">
        <v>0</v>
      </c>
      <c r="AG86" s="280">
        <v>0</v>
      </c>
      <c r="AH86" s="280">
        <v>0</v>
      </c>
      <c r="AI86" s="280">
        <v>0</v>
      </c>
      <c r="AJ86" s="280">
        <v>0</v>
      </c>
      <c r="AK86" s="280">
        <v>0</v>
      </c>
      <c r="AL86" s="280">
        <v>0</v>
      </c>
      <c r="AM86" s="280">
        <v>0</v>
      </c>
      <c r="AN86" s="280">
        <v>0</v>
      </c>
      <c r="AO86" s="280">
        <v>0</v>
      </c>
      <c r="AP86" s="280">
        <v>0</v>
      </c>
      <c r="AQ86" s="280">
        <v>0</v>
      </c>
      <c r="AR86" s="280">
        <v>0</v>
      </c>
      <c r="AS86" s="280">
        <v>0</v>
      </c>
      <c r="AT86" s="280">
        <v>0</v>
      </c>
      <c r="AU86" s="280">
        <v>0</v>
      </c>
      <c r="AV86" s="280">
        <v>0</v>
      </c>
      <c r="AW86" s="280">
        <v>0</v>
      </c>
      <c r="AX86" s="280">
        <v>0</v>
      </c>
      <c r="AY86" s="280">
        <v>0</v>
      </c>
      <c r="AZ86" s="280">
        <v>0</v>
      </c>
      <c r="BA86" s="280">
        <v>0</v>
      </c>
      <c r="BB86" s="280">
        <v>0</v>
      </c>
      <c r="BC86" s="280">
        <v>0</v>
      </c>
      <c r="BD86" s="280">
        <v>0</v>
      </c>
      <c r="BE86" s="280">
        <v>0</v>
      </c>
      <c r="BF86" s="280">
        <v>0</v>
      </c>
      <c r="BG86" s="280">
        <v>0</v>
      </c>
      <c r="BH86" s="280">
        <v>0</v>
      </c>
      <c r="BI86" s="280">
        <v>0</v>
      </c>
      <c r="BJ86" s="280">
        <v>0</v>
      </c>
      <c r="BK86" s="280">
        <v>0</v>
      </c>
      <c r="BL86" s="280">
        <v>0</v>
      </c>
      <c r="BM86" s="280">
        <v>0</v>
      </c>
      <c r="BN86" s="280">
        <v>0</v>
      </c>
      <c r="BO86" s="280">
        <v>0</v>
      </c>
      <c r="BP86" s="280">
        <v>0</v>
      </c>
      <c r="BQ86" s="280">
        <v>0</v>
      </c>
      <c r="BR86" s="280">
        <v>0</v>
      </c>
      <c r="BS86" s="280">
        <v>0</v>
      </c>
      <c r="BT86" s="280">
        <v>0</v>
      </c>
      <c r="BU86" s="280">
        <v>0</v>
      </c>
      <c r="BV86" s="280">
        <v>0</v>
      </c>
      <c r="BW86" s="280">
        <v>0</v>
      </c>
      <c r="BX86" s="280">
        <v>0</v>
      </c>
      <c r="BY86" s="280">
        <v>0</v>
      </c>
      <c r="BZ86" s="280">
        <v>0</v>
      </c>
      <c r="CA86" s="280">
        <v>0</v>
      </c>
      <c r="CB86" s="280">
        <v>0</v>
      </c>
      <c r="CC86" s="280">
        <v>0</v>
      </c>
      <c r="CD86" s="280">
        <v>0</v>
      </c>
      <c r="CE86" s="280">
        <v>0</v>
      </c>
      <c r="CF86" s="280">
        <v>0</v>
      </c>
      <c r="CG86" s="280">
        <v>0</v>
      </c>
      <c r="CH86" s="280">
        <v>0</v>
      </c>
      <c r="CI86" s="280">
        <v>0</v>
      </c>
      <c r="CJ86" s="280">
        <v>0</v>
      </c>
      <c r="CK86" s="280">
        <v>0</v>
      </c>
      <c r="CL86" s="280">
        <v>0</v>
      </c>
      <c r="CM86" s="280">
        <v>0</v>
      </c>
      <c r="CN86" s="280">
        <v>0</v>
      </c>
      <c r="CO86" s="280">
        <v>0</v>
      </c>
      <c r="CP86" s="280">
        <v>0</v>
      </c>
      <c r="CQ86" s="280">
        <v>0</v>
      </c>
      <c r="CR86" s="280">
        <v>0</v>
      </c>
      <c r="CS86" s="280">
        <v>0</v>
      </c>
      <c r="CT86" s="280">
        <v>0</v>
      </c>
      <c r="CU86" s="280">
        <v>0</v>
      </c>
      <c r="CV86" s="280">
        <v>0</v>
      </c>
      <c r="CW86" s="280">
        <v>0</v>
      </c>
      <c r="CX86" s="280">
        <v>0</v>
      </c>
      <c r="CY86" s="280">
        <v>0</v>
      </c>
      <c r="CZ86" s="280">
        <v>0</v>
      </c>
      <c r="DA86" s="280">
        <v>0</v>
      </c>
      <c r="DB86" s="280">
        <v>0</v>
      </c>
      <c r="DC86" s="280">
        <v>0</v>
      </c>
      <c r="DE86" s="71">
        <f t="shared" si="44"/>
        <v>0</v>
      </c>
      <c r="DF86" s="71">
        <f t="shared" si="40"/>
        <v>0</v>
      </c>
      <c r="DG86" s="261">
        <f t="shared" si="43"/>
        <v>21</v>
      </c>
      <c r="DH86" s="261">
        <v>0</v>
      </c>
    </row>
    <row r="87" spans="1:112" s="261" customFormat="1" ht="15" customHeight="1">
      <c r="A87" s="210">
        <v>75</v>
      </c>
      <c r="B87" s="262" t="str">
        <f>$B$78&amp;"9."</f>
        <v>F.9.</v>
      </c>
      <c r="C87" s="267" t="s">
        <v>155</v>
      </c>
      <c r="D87" s="262"/>
      <c r="E87" s="332">
        <v>0.21</v>
      </c>
      <c r="F87" s="292">
        <f>H87+NPV(FD,I87:INDEX(I87:DC87,PAL))</f>
        <v>0</v>
      </c>
      <c r="G87" s="279">
        <f>SUMIF($H$5:$DC$5,"&lt;="&amp;PAL,$H87:$DC87)</f>
        <v>0</v>
      </c>
      <c r="H87" s="281">
        <v>0</v>
      </c>
      <c r="I87" s="281">
        <v>0</v>
      </c>
      <c r="J87" s="281">
        <v>0</v>
      </c>
      <c r="K87" s="281">
        <v>0</v>
      </c>
      <c r="L87" s="281">
        <v>0</v>
      </c>
      <c r="M87" s="281">
        <v>0</v>
      </c>
      <c r="N87" s="281">
        <v>0</v>
      </c>
      <c r="O87" s="281">
        <v>0</v>
      </c>
      <c r="P87" s="281">
        <v>0</v>
      </c>
      <c r="Q87" s="281">
        <v>0</v>
      </c>
      <c r="R87" s="281">
        <v>0</v>
      </c>
      <c r="S87" s="282">
        <v>0</v>
      </c>
      <c r="T87" s="282">
        <v>0</v>
      </c>
      <c r="U87" s="282">
        <v>0</v>
      </c>
      <c r="V87" s="282">
        <v>0</v>
      </c>
      <c r="W87" s="282">
        <v>0</v>
      </c>
      <c r="X87" s="282">
        <v>0</v>
      </c>
      <c r="Y87" s="282">
        <v>0</v>
      </c>
      <c r="Z87" s="282">
        <v>0</v>
      </c>
      <c r="AA87" s="282">
        <v>0</v>
      </c>
      <c r="AB87" s="282">
        <v>0</v>
      </c>
      <c r="AC87" s="282">
        <v>0</v>
      </c>
      <c r="AD87" s="282">
        <v>0</v>
      </c>
      <c r="AE87" s="282">
        <v>0</v>
      </c>
      <c r="AF87" s="282">
        <v>0</v>
      </c>
      <c r="AG87" s="282">
        <v>0</v>
      </c>
      <c r="AH87" s="282">
        <v>0</v>
      </c>
      <c r="AI87" s="282">
        <v>0</v>
      </c>
      <c r="AJ87" s="282">
        <v>0</v>
      </c>
      <c r="AK87" s="282">
        <v>0</v>
      </c>
      <c r="AL87" s="282">
        <v>0</v>
      </c>
      <c r="AM87" s="282">
        <v>0</v>
      </c>
      <c r="AN87" s="282">
        <v>0</v>
      </c>
      <c r="AO87" s="282">
        <v>0</v>
      </c>
      <c r="AP87" s="282">
        <v>0</v>
      </c>
      <c r="AQ87" s="282">
        <v>0</v>
      </c>
      <c r="AR87" s="282">
        <v>0</v>
      </c>
      <c r="AS87" s="282">
        <v>0</v>
      </c>
      <c r="AT87" s="282">
        <v>0</v>
      </c>
      <c r="AU87" s="282">
        <v>0</v>
      </c>
      <c r="AV87" s="282">
        <v>0</v>
      </c>
      <c r="AW87" s="282">
        <v>0</v>
      </c>
      <c r="AX87" s="282">
        <v>0</v>
      </c>
      <c r="AY87" s="282">
        <v>0</v>
      </c>
      <c r="AZ87" s="282">
        <v>0</v>
      </c>
      <c r="BA87" s="282">
        <v>0</v>
      </c>
      <c r="BB87" s="282">
        <v>0</v>
      </c>
      <c r="BC87" s="282">
        <v>0</v>
      </c>
      <c r="BD87" s="282">
        <v>0</v>
      </c>
      <c r="BE87" s="282">
        <v>0</v>
      </c>
      <c r="BF87" s="282">
        <v>0</v>
      </c>
      <c r="BG87" s="282">
        <v>0</v>
      </c>
      <c r="BH87" s="282">
        <v>0</v>
      </c>
      <c r="BI87" s="282">
        <v>0</v>
      </c>
      <c r="BJ87" s="282">
        <v>0</v>
      </c>
      <c r="BK87" s="282">
        <v>0</v>
      </c>
      <c r="BL87" s="282">
        <v>0</v>
      </c>
      <c r="BM87" s="282">
        <v>0</v>
      </c>
      <c r="BN87" s="282">
        <v>0</v>
      </c>
      <c r="BO87" s="282">
        <v>0</v>
      </c>
      <c r="BP87" s="282">
        <v>0</v>
      </c>
      <c r="BQ87" s="282">
        <v>0</v>
      </c>
      <c r="BR87" s="282">
        <v>0</v>
      </c>
      <c r="BS87" s="282">
        <v>0</v>
      </c>
      <c r="BT87" s="282">
        <v>0</v>
      </c>
      <c r="BU87" s="282">
        <v>0</v>
      </c>
      <c r="BV87" s="282">
        <v>0</v>
      </c>
      <c r="BW87" s="282">
        <v>0</v>
      </c>
      <c r="BX87" s="282">
        <v>0</v>
      </c>
      <c r="BY87" s="282">
        <v>0</v>
      </c>
      <c r="BZ87" s="282">
        <v>0</v>
      </c>
      <c r="CA87" s="282">
        <v>0</v>
      </c>
      <c r="CB87" s="282">
        <v>0</v>
      </c>
      <c r="CC87" s="282">
        <v>0</v>
      </c>
      <c r="CD87" s="282">
        <v>0</v>
      </c>
      <c r="CE87" s="282">
        <v>0</v>
      </c>
      <c r="CF87" s="282">
        <v>0</v>
      </c>
      <c r="CG87" s="282">
        <v>0</v>
      </c>
      <c r="CH87" s="282">
        <v>0</v>
      </c>
      <c r="CI87" s="282">
        <v>0</v>
      </c>
      <c r="CJ87" s="282">
        <v>0</v>
      </c>
      <c r="CK87" s="282">
        <v>0</v>
      </c>
      <c r="CL87" s="282">
        <v>0</v>
      </c>
      <c r="CM87" s="282">
        <v>0</v>
      </c>
      <c r="CN87" s="282">
        <v>0</v>
      </c>
      <c r="CO87" s="282">
        <v>0</v>
      </c>
      <c r="CP87" s="282">
        <v>0</v>
      </c>
      <c r="CQ87" s="282">
        <v>0</v>
      </c>
      <c r="CR87" s="282">
        <v>0</v>
      </c>
      <c r="CS87" s="282">
        <v>0</v>
      </c>
      <c r="CT87" s="282">
        <v>0</v>
      </c>
      <c r="CU87" s="282">
        <v>0</v>
      </c>
      <c r="CV87" s="282">
        <v>0</v>
      </c>
      <c r="CW87" s="282">
        <v>0</v>
      </c>
      <c r="CX87" s="282">
        <v>0</v>
      </c>
      <c r="CY87" s="282">
        <v>0</v>
      </c>
      <c r="CZ87" s="282">
        <v>0</v>
      </c>
      <c r="DA87" s="282">
        <v>0</v>
      </c>
      <c r="DB87" s="282">
        <v>0</v>
      </c>
      <c r="DC87" s="282">
        <v>0</v>
      </c>
      <c r="DE87" s="71">
        <f t="shared" si="44"/>
        <v>0</v>
      </c>
      <c r="DF87" s="71">
        <f t="shared" si="40"/>
        <v>0</v>
      </c>
      <c r="DG87" s="261">
        <f t="shared" si="43"/>
        <v>21</v>
      </c>
      <c r="DH87" s="261">
        <v>0</v>
      </c>
    </row>
    <row r="88" spans="1:112" s="261" customFormat="1" ht="15" customHeight="1">
      <c r="A88" s="210">
        <v>76</v>
      </c>
      <c r="B88" s="262" t="str">
        <f>$B$78&amp;"L."</f>
        <v>F.L.</v>
      </c>
      <c r="C88" s="267" t="s">
        <v>16</v>
      </c>
      <c r="D88" s="262"/>
      <c r="E88" s="332">
        <v>0.21</v>
      </c>
      <c r="F88" s="292">
        <f>H88+NPV(FD,I88:INDEX(I88:DC88,PAL))</f>
        <v>0</v>
      </c>
      <c r="G88" s="279">
        <f>SUMIF($H$5:$DC$5,"&lt;="&amp;PAL,$H88:$DC88)</f>
        <v>0</v>
      </c>
      <c r="H88" s="281">
        <v>0</v>
      </c>
      <c r="I88" s="281">
        <v>0</v>
      </c>
      <c r="J88" s="281">
        <v>0</v>
      </c>
      <c r="K88" s="281">
        <v>0</v>
      </c>
      <c r="L88" s="281">
        <v>0</v>
      </c>
      <c r="M88" s="281">
        <v>0</v>
      </c>
      <c r="N88" s="281">
        <v>0</v>
      </c>
      <c r="O88" s="281">
        <v>0</v>
      </c>
      <c r="P88" s="281">
        <v>0</v>
      </c>
      <c r="Q88" s="281">
        <v>0</v>
      </c>
      <c r="R88" s="281">
        <v>0</v>
      </c>
      <c r="S88" s="281">
        <v>0</v>
      </c>
      <c r="T88" s="281">
        <v>0</v>
      </c>
      <c r="U88" s="281">
        <v>0</v>
      </c>
      <c r="V88" s="281">
        <v>0</v>
      </c>
      <c r="W88" s="281">
        <v>0</v>
      </c>
      <c r="X88" s="281">
        <v>0</v>
      </c>
      <c r="Y88" s="281">
        <v>0</v>
      </c>
      <c r="Z88" s="281">
        <v>0</v>
      </c>
      <c r="AA88" s="281">
        <v>0</v>
      </c>
      <c r="AB88" s="282">
        <v>0</v>
      </c>
      <c r="AC88" s="281">
        <v>0</v>
      </c>
      <c r="AD88" s="281">
        <v>0</v>
      </c>
      <c r="AE88" s="281">
        <v>0</v>
      </c>
      <c r="AF88" s="281">
        <v>0</v>
      </c>
      <c r="AG88" s="281">
        <v>0</v>
      </c>
      <c r="AH88" s="281">
        <v>0</v>
      </c>
      <c r="AI88" s="281">
        <v>0</v>
      </c>
      <c r="AJ88" s="281">
        <v>0</v>
      </c>
      <c r="AK88" s="281">
        <v>0</v>
      </c>
      <c r="AL88" s="281">
        <v>0</v>
      </c>
      <c r="AM88" s="281">
        <v>0</v>
      </c>
      <c r="AN88" s="281">
        <v>0</v>
      </c>
      <c r="AO88" s="281">
        <v>0</v>
      </c>
      <c r="AP88" s="281">
        <v>0</v>
      </c>
      <c r="AQ88" s="281">
        <v>0</v>
      </c>
      <c r="AR88" s="281">
        <v>0</v>
      </c>
      <c r="AS88" s="281">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281">
        <v>0</v>
      </c>
      <c r="BZ88" s="281">
        <v>0</v>
      </c>
      <c r="CA88" s="281">
        <v>0</v>
      </c>
      <c r="CB88" s="281">
        <v>0</v>
      </c>
      <c r="CC88" s="281">
        <v>0</v>
      </c>
      <c r="CD88" s="281">
        <v>0</v>
      </c>
      <c r="CE88" s="281">
        <v>0</v>
      </c>
      <c r="CF88" s="281">
        <v>0</v>
      </c>
      <c r="CG88" s="281">
        <v>0</v>
      </c>
      <c r="CH88" s="281">
        <v>0</v>
      </c>
      <c r="CI88" s="281">
        <v>0</v>
      </c>
      <c r="CJ88" s="281">
        <v>0</v>
      </c>
      <c r="CK88" s="281">
        <v>0</v>
      </c>
      <c r="CL88" s="281">
        <v>0</v>
      </c>
      <c r="CM88" s="281">
        <v>0</v>
      </c>
      <c r="CN88" s="281">
        <v>0</v>
      </c>
      <c r="CO88" s="281">
        <v>0</v>
      </c>
      <c r="CP88" s="281">
        <v>0</v>
      </c>
      <c r="CQ88" s="281">
        <v>0</v>
      </c>
      <c r="CR88" s="281">
        <v>0</v>
      </c>
      <c r="CS88" s="281">
        <v>0</v>
      </c>
      <c r="CT88" s="281">
        <v>0</v>
      </c>
      <c r="CU88" s="281">
        <v>0</v>
      </c>
      <c r="CV88" s="281">
        <v>0</v>
      </c>
      <c r="CW88" s="281">
        <v>0</v>
      </c>
      <c r="CX88" s="281">
        <v>0</v>
      </c>
      <c r="CY88" s="281">
        <v>0</v>
      </c>
      <c r="CZ88" s="281">
        <v>0</v>
      </c>
      <c r="DA88" s="281">
        <v>0</v>
      </c>
      <c r="DB88" s="281">
        <v>0</v>
      </c>
      <c r="DC88" s="282">
        <v>0</v>
      </c>
      <c r="DE88" s="71">
        <f t="shared" si="44"/>
        <v>0</v>
      </c>
      <c r="DF88" s="71">
        <f t="shared" si="40"/>
        <v>0</v>
      </c>
      <c r="DG88" s="261">
        <f t="shared" si="43"/>
        <v>21</v>
      </c>
      <c r="DH88" s="261">
        <f>DG88/(100+DG88)</f>
        <v>0.17355371900826447</v>
      </c>
    </row>
    <row r="89" spans="1:112" ht="14.25" customHeight="1">
      <c r="A89" s="210">
        <v>77</v>
      </c>
      <c r="B89" s="263" t="s">
        <v>26</v>
      </c>
      <c r="C89" s="266" t="s">
        <v>260</v>
      </c>
      <c r="E89" s="328"/>
      <c r="F89" s="17">
        <f>SUM(F90:F99)</f>
        <v>0</v>
      </c>
      <c r="G89" s="279">
        <f>SUMIF($H$5:$DC$5,"&lt;="&amp;PAL,$H89:$DC89)</f>
        <v>0</v>
      </c>
      <c r="H89" s="17">
        <f t="shared" ref="H89:BR89" si="45">SUM(H90:H99)</f>
        <v>0</v>
      </c>
      <c r="I89" s="17">
        <f t="shared" si="45"/>
        <v>0</v>
      </c>
      <c r="J89" s="17">
        <f t="shared" si="45"/>
        <v>0</v>
      </c>
      <c r="K89" s="17">
        <f t="shared" si="45"/>
        <v>0</v>
      </c>
      <c r="L89" s="17">
        <f t="shared" si="45"/>
        <v>0</v>
      </c>
      <c r="M89" s="17">
        <f t="shared" si="45"/>
        <v>0</v>
      </c>
      <c r="N89" s="17">
        <f t="shared" si="45"/>
        <v>0</v>
      </c>
      <c r="O89" s="17">
        <f t="shared" si="45"/>
        <v>0</v>
      </c>
      <c r="P89" s="17">
        <f t="shared" si="45"/>
        <v>0</v>
      </c>
      <c r="Q89" s="17">
        <f t="shared" si="45"/>
        <v>0</v>
      </c>
      <c r="R89" s="17">
        <f t="shared" si="45"/>
        <v>0</v>
      </c>
      <c r="S89" s="17">
        <f t="shared" si="45"/>
        <v>0</v>
      </c>
      <c r="T89" s="17">
        <f t="shared" si="45"/>
        <v>0</v>
      </c>
      <c r="U89" s="17">
        <f t="shared" si="45"/>
        <v>0</v>
      </c>
      <c r="V89" s="17">
        <f t="shared" si="45"/>
        <v>0</v>
      </c>
      <c r="W89" s="17">
        <f t="shared" si="45"/>
        <v>0</v>
      </c>
      <c r="X89" s="17">
        <f t="shared" si="45"/>
        <v>0</v>
      </c>
      <c r="Y89" s="17">
        <f t="shared" si="45"/>
        <v>0</v>
      </c>
      <c r="Z89" s="17">
        <f t="shared" si="45"/>
        <v>0</v>
      </c>
      <c r="AA89" s="17">
        <f t="shared" si="45"/>
        <v>0</v>
      </c>
      <c r="AB89" s="17">
        <f t="shared" si="45"/>
        <v>0</v>
      </c>
      <c r="AC89" s="17">
        <f t="shared" si="45"/>
        <v>0</v>
      </c>
      <c r="AD89" s="17">
        <f t="shared" si="45"/>
        <v>0</v>
      </c>
      <c r="AE89" s="17">
        <f t="shared" si="45"/>
        <v>0</v>
      </c>
      <c r="AF89" s="17">
        <f t="shared" si="45"/>
        <v>0</v>
      </c>
      <c r="AG89" s="17">
        <f t="shared" si="45"/>
        <v>0</v>
      </c>
      <c r="AH89" s="17">
        <f t="shared" si="45"/>
        <v>0</v>
      </c>
      <c r="AI89" s="17">
        <f t="shared" si="45"/>
        <v>0</v>
      </c>
      <c r="AJ89" s="17">
        <f t="shared" si="45"/>
        <v>0</v>
      </c>
      <c r="AK89" s="17">
        <f t="shared" si="45"/>
        <v>0</v>
      </c>
      <c r="AL89" s="17">
        <f t="shared" si="45"/>
        <v>0</v>
      </c>
      <c r="AM89" s="17">
        <f t="shared" si="45"/>
        <v>0</v>
      </c>
      <c r="AN89" s="17">
        <f t="shared" si="45"/>
        <v>0</v>
      </c>
      <c r="AO89" s="17">
        <f t="shared" si="45"/>
        <v>0</v>
      </c>
      <c r="AP89" s="17">
        <f t="shared" si="45"/>
        <v>0</v>
      </c>
      <c r="AQ89" s="17">
        <f t="shared" si="45"/>
        <v>0</v>
      </c>
      <c r="AR89" s="17">
        <f t="shared" si="45"/>
        <v>0</v>
      </c>
      <c r="AS89" s="17">
        <f t="shared" si="45"/>
        <v>0</v>
      </c>
      <c r="AT89" s="17">
        <f t="shared" si="45"/>
        <v>0</v>
      </c>
      <c r="AU89" s="17">
        <f t="shared" si="45"/>
        <v>0</v>
      </c>
      <c r="AV89" s="17">
        <f t="shared" si="45"/>
        <v>0</v>
      </c>
      <c r="AW89" s="17">
        <f t="shared" si="45"/>
        <v>0</v>
      </c>
      <c r="AX89" s="17">
        <f t="shared" si="45"/>
        <v>0</v>
      </c>
      <c r="AY89" s="17">
        <f t="shared" si="45"/>
        <v>0</v>
      </c>
      <c r="AZ89" s="17">
        <f t="shared" si="45"/>
        <v>0</v>
      </c>
      <c r="BA89" s="17">
        <f t="shared" si="45"/>
        <v>0</v>
      </c>
      <c r="BB89" s="17">
        <f t="shared" si="45"/>
        <v>0</v>
      </c>
      <c r="BC89" s="17">
        <f t="shared" si="45"/>
        <v>0</v>
      </c>
      <c r="BD89" s="17">
        <f t="shared" si="45"/>
        <v>0</v>
      </c>
      <c r="BE89" s="17">
        <f t="shared" si="45"/>
        <v>0</v>
      </c>
      <c r="BF89" s="17">
        <f t="shared" si="45"/>
        <v>0</v>
      </c>
      <c r="BG89" s="17">
        <f t="shared" si="45"/>
        <v>0</v>
      </c>
      <c r="BH89" s="17">
        <f t="shared" si="45"/>
        <v>0</v>
      </c>
      <c r="BI89" s="17">
        <f t="shared" si="45"/>
        <v>0</v>
      </c>
      <c r="BJ89" s="17">
        <f t="shared" si="45"/>
        <v>0</v>
      </c>
      <c r="BK89" s="17">
        <f t="shared" si="45"/>
        <v>0</v>
      </c>
      <c r="BL89" s="17">
        <f t="shared" si="45"/>
        <v>0</v>
      </c>
      <c r="BM89" s="17">
        <f t="shared" si="45"/>
        <v>0</v>
      </c>
      <c r="BN89" s="17">
        <f t="shared" si="45"/>
        <v>0</v>
      </c>
      <c r="BO89" s="17">
        <f t="shared" si="45"/>
        <v>0</v>
      </c>
      <c r="BP89" s="17">
        <f t="shared" si="45"/>
        <v>0</v>
      </c>
      <c r="BQ89" s="17">
        <f t="shared" si="45"/>
        <v>0</v>
      </c>
      <c r="BR89" s="17">
        <f t="shared" si="45"/>
        <v>0</v>
      </c>
      <c r="BS89" s="17">
        <f t="shared" ref="BS89:DC89" si="46">SUM(BS90:BS99)</f>
        <v>0</v>
      </c>
      <c r="BT89" s="17">
        <f t="shared" si="46"/>
        <v>0</v>
      </c>
      <c r="BU89" s="17">
        <f t="shared" si="46"/>
        <v>0</v>
      </c>
      <c r="BV89" s="17">
        <f t="shared" si="46"/>
        <v>0</v>
      </c>
      <c r="BW89" s="17">
        <f t="shared" si="46"/>
        <v>0</v>
      </c>
      <c r="BX89" s="17">
        <f t="shared" si="46"/>
        <v>0</v>
      </c>
      <c r="BY89" s="17">
        <f t="shared" si="46"/>
        <v>0</v>
      </c>
      <c r="BZ89" s="17">
        <f t="shared" si="46"/>
        <v>0</v>
      </c>
      <c r="CA89" s="17">
        <f t="shared" si="46"/>
        <v>0</v>
      </c>
      <c r="CB89" s="17">
        <f t="shared" si="46"/>
        <v>0</v>
      </c>
      <c r="CC89" s="17">
        <f t="shared" si="46"/>
        <v>0</v>
      </c>
      <c r="CD89" s="17">
        <f t="shared" si="46"/>
        <v>0</v>
      </c>
      <c r="CE89" s="17">
        <f t="shared" si="46"/>
        <v>0</v>
      </c>
      <c r="CF89" s="17">
        <f t="shared" si="46"/>
        <v>0</v>
      </c>
      <c r="CG89" s="17">
        <f t="shared" si="46"/>
        <v>0</v>
      </c>
      <c r="CH89" s="17">
        <f t="shared" si="46"/>
        <v>0</v>
      </c>
      <c r="CI89" s="17">
        <f t="shared" si="46"/>
        <v>0</v>
      </c>
      <c r="CJ89" s="17">
        <f t="shared" si="46"/>
        <v>0</v>
      </c>
      <c r="CK89" s="17">
        <f t="shared" si="46"/>
        <v>0</v>
      </c>
      <c r="CL89" s="17">
        <f t="shared" si="46"/>
        <v>0</v>
      </c>
      <c r="CM89" s="17">
        <f t="shared" si="46"/>
        <v>0</v>
      </c>
      <c r="CN89" s="17">
        <f t="shared" si="46"/>
        <v>0</v>
      </c>
      <c r="CO89" s="17">
        <f t="shared" si="46"/>
        <v>0</v>
      </c>
      <c r="CP89" s="17">
        <f t="shared" si="46"/>
        <v>0</v>
      </c>
      <c r="CQ89" s="17">
        <f t="shared" si="46"/>
        <v>0</v>
      </c>
      <c r="CR89" s="17">
        <f t="shared" si="46"/>
        <v>0</v>
      </c>
      <c r="CS89" s="17">
        <f t="shared" si="46"/>
        <v>0</v>
      </c>
      <c r="CT89" s="17">
        <f t="shared" si="46"/>
        <v>0</v>
      </c>
      <c r="CU89" s="17">
        <f t="shared" si="46"/>
        <v>0</v>
      </c>
      <c r="CV89" s="17">
        <f t="shared" si="46"/>
        <v>0</v>
      </c>
      <c r="CW89" s="17">
        <f t="shared" si="46"/>
        <v>0</v>
      </c>
      <c r="CX89" s="17">
        <f t="shared" si="46"/>
        <v>0</v>
      </c>
      <c r="CY89" s="17">
        <f t="shared" si="46"/>
        <v>0</v>
      </c>
      <c r="CZ89" s="17">
        <f t="shared" si="46"/>
        <v>0</v>
      </c>
      <c r="DA89" s="17">
        <f t="shared" si="46"/>
        <v>0</v>
      </c>
      <c r="DB89" s="17">
        <f t="shared" si="46"/>
        <v>0</v>
      </c>
      <c r="DC89" s="17">
        <f t="shared" si="46"/>
        <v>0</v>
      </c>
      <c r="DF89" s="71">
        <f t="shared" si="40"/>
        <v>0</v>
      </c>
    </row>
    <row r="90" spans="1:112" ht="15" customHeight="1">
      <c r="A90" s="210">
        <v>78</v>
      </c>
      <c r="B90" s="262" t="str">
        <f>$B$89&amp;"1."</f>
        <v>G.1.</v>
      </c>
      <c r="C90" s="274" t="s">
        <v>211</v>
      </c>
      <c r="D90" s="263"/>
      <c r="E90" s="334">
        <v>0.21</v>
      </c>
      <c r="F90" s="292">
        <f>H90+NPV(FD,I90:INDEX(I90:DC90,PAL))</f>
        <v>0</v>
      </c>
      <c r="G90" s="279">
        <f>SUMIF($H$5:$DC$5,"&lt;="&amp;PAL,$H90:$DC90)</f>
        <v>0</v>
      </c>
      <c r="H90" s="280">
        <v>0</v>
      </c>
      <c r="I90" s="280">
        <v>0</v>
      </c>
      <c r="J90" s="280">
        <v>0</v>
      </c>
      <c r="K90" s="280">
        <v>0</v>
      </c>
      <c r="L90" s="280">
        <v>0</v>
      </c>
      <c r="M90" s="280">
        <v>0</v>
      </c>
      <c r="N90" s="280">
        <v>0</v>
      </c>
      <c r="O90" s="280">
        <v>0</v>
      </c>
      <c r="P90" s="280">
        <v>0</v>
      </c>
      <c r="Q90" s="280">
        <v>0</v>
      </c>
      <c r="R90" s="280">
        <v>0</v>
      </c>
      <c r="S90" s="280">
        <v>0</v>
      </c>
      <c r="T90" s="280">
        <v>0</v>
      </c>
      <c r="U90" s="280">
        <v>0</v>
      </c>
      <c r="V90" s="280">
        <v>0</v>
      </c>
      <c r="W90" s="280">
        <v>0</v>
      </c>
      <c r="X90" s="280">
        <v>0</v>
      </c>
      <c r="Y90" s="280">
        <v>0</v>
      </c>
      <c r="Z90" s="280">
        <v>0</v>
      </c>
      <c r="AA90" s="280">
        <v>0</v>
      </c>
      <c r="AB90" s="280">
        <v>0</v>
      </c>
      <c r="AC90" s="280">
        <v>0</v>
      </c>
      <c r="AD90" s="280">
        <v>0</v>
      </c>
      <c r="AE90" s="280">
        <v>0</v>
      </c>
      <c r="AF90" s="280">
        <v>0</v>
      </c>
      <c r="AG90" s="280">
        <v>0</v>
      </c>
      <c r="AH90" s="280">
        <v>0</v>
      </c>
      <c r="AI90" s="280">
        <v>0</v>
      </c>
      <c r="AJ90" s="280">
        <v>0</v>
      </c>
      <c r="AK90" s="280">
        <v>0</v>
      </c>
      <c r="AL90" s="280">
        <v>0</v>
      </c>
      <c r="AM90" s="280">
        <v>0</v>
      </c>
      <c r="AN90" s="280">
        <v>0</v>
      </c>
      <c r="AO90" s="280">
        <v>0</v>
      </c>
      <c r="AP90" s="280">
        <v>0</v>
      </c>
      <c r="AQ90" s="280">
        <v>0</v>
      </c>
      <c r="AR90" s="280">
        <v>0</v>
      </c>
      <c r="AS90" s="280">
        <v>0</v>
      </c>
      <c r="AT90" s="280">
        <v>0</v>
      </c>
      <c r="AU90" s="280">
        <v>0</v>
      </c>
      <c r="AV90" s="280">
        <v>0</v>
      </c>
      <c r="AW90" s="280">
        <v>0</v>
      </c>
      <c r="AX90" s="280">
        <v>0</v>
      </c>
      <c r="AY90" s="280">
        <v>0</v>
      </c>
      <c r="AZ90" s="280">
        <v>0</v>
      </c>
      <c r="BA90" s="280">
        <v>0</v>
      </c>
      <c r="BB90" s="280">
        <v>0</v>
      </c>
      <c r="BC90" s="280">
        <v>0</v>
      </c>
      <c r="BD90" s="280">
        <v>0</v>
      </c>
      <c r="BE90" s="280">
        <v>0</v>
      </c>
      <c r="BF90" s="280">
        <v>0</v>
      </c>
      <c r="BG90" s="280">
        <v>0</v>
      </c>
      <c r="BH90" s="280">
        <v>0</v>
      </c>
      <c r="BI90" s="280">
        <v>0</v>
      </c>
      <c r="BJ90" s="280">
        <v>0</v>
      </c>
      <c r="BK90" s="280">
        <v>0</v>
      </c>
      <c r="BL90" s="280">
        <v>0</v>
      </c>
      <c r="BM90" s="280">
        <v>0</v>
      </c>
      <c r="BN90" s="280">
        <v>0</v>
      </c>
      <c r="BO90" s="280">
        <v>0</v>
      </c>
      <c r="BP90" s="280">
        <v>0</v>
      </c>
      <c r="BQ90" s="280">
        <v>0</v>
      </c>
      <c r="BR90" s="280">
        <v>0</v>
      </c>
      <c r="BS90" s="280">
        <v>0</v>
      </c>
      <c r="BT90" s="280">
        <v>0</v>
      </c>
      <c r="BU90" s="280">
        <v>0</v>
      </c>
      <c r="BV90" s="280">
        <v>0</v>
      </c>
      <c r="BW90" s="280">
        <v>0</v>
      </c>
      <c r="BX90" s="280">
        <v>0</v>
      </c>
      <c r="BY90" s="280">
        <v>0</v>
      </c>
      <c r="BZ90" s="280">
        <v>0</v>
      </c>
      <c r="CA90" s="280">
        <v>0</v>
      </c>
      <c r="CB90" s="280">
        <v>0</v>
      </c>
      <c r="CC90" s="280">
        <v>0</v>
      </c>
      <c r="CD90" s="280">
        <v>0</v>
      </c>
      <c r="CE90" s="280">
        <v>0</v>
      </c>
      <c r="CF90" s="280">
        <v>0</v>
      </c>
      <c r="CG90" s="280">
        <v>0</v>
      </c>
      <c r="CH90" s="280">
        <v>0</v>
      </c>
      <c r="CI90" s="280">
        <v>0</v>
      </c>
      <c r="CJ90" s="280">
        <v>0</v>
      </c>
      <c r="CK90" s="280">
        <v>0</v>
      </c>
      <c r="CL90" s="280">
        <v>0</v>
      </c>
      <c r="CM90" s="280">
        <v>0</v>
      </c>
      <c r="CN90" s="280">
        <v>0</v>
      </c>
      <c r="CO90" s="280">
        <v>0</v>
      </c>
      <c r="CP90" s="280">
        <v>0</v>
      </c>
      <c r="CQ90" s="280">
        <v>0</v>
      </c>
      <c r="CR90" s="280">
        <v>0</v>
      </c>
      <c r="CS90" s="280">
        <v>0</v>
      </c>
      <c r="CT90" s="280">
        <v>0</v>
      </c>
      <c r="CU90" s="280">
        <v>0</v>
      </c>
      <c r="CV90" s="280">
        <v>0</v>
      </c>
      <c r="CW90" s="280">
        <v>0</v>
      </c>
      <c r="CX90" s="280">
        <v>0</v>
      </c>
      <c r="CY90" s="280">
        <v>0</v>
      </c>
      <c r="CZ90" s="280">
        <v>0</v>
      </c>
      <c r="DA90" s="280">
        <v>0</v>
      </c>
      <c r="DB90" s="280">
        <v>0</v>
      </c>
      <c r="DC90" s="280">
        <v>0</v>
      </c>
      <c r="DE90" s="71">
        <f t="shared" ref="DE90:DE116" si="47">COUNTBLANK(H90:DC90)</f>
        <v>0</v>
      </c>
      <c r="DF90" s="71">
        <f t="shared" si="40"/>
        <v>0</v>
      </c>
      <c r="DG90" s="261">
        <f t="shared" ref="DG90:DG110" si="48">IF(ISNUMBER(E90),E90*100,0)</f>
        <v>21</v>
      </c>
    </row>
    <row r="91" spans="1:112" ht="15" customHeight="1">
      <c r="A91" s="210">
        <v>79</v>
      </c>
      <c r="B91" s="262" t="str">
        <f>$B$89&amp;"2."</f>
        <v>G.2.</v>
      </c>
      <c r="C91" s="274" t="s">
        <v>213</v>
      </c>
      <c r="D91" s="263"/>
      <c r="E91" s="334">
        <v>0.21</v>
      </c>
      <c r="F91" s="292">
        <f>H91+NPV(FD,I91:INDEX(I91:DC91,PAL))</f>
        <v>0</v>
      </c>
      <c r="G91" s="279">
        <f>SUMIF($H$5:$DC$5,"&lt;="&amp;PAL,$H91:$DC91)</f>
        <v>0</v>
      </c>
      <c r="H91" s="280">
        <v>0</v>
      </c>
      <c r="I91" s="280">
        <v>0</v>
      </c>
      <c r="J91" s="280">
        <v>0</v>
      </c>
      <c r="K91" s="280">
        <v>0</v>
      </c>
      <c r="L91" s="280">
        <v>0</v>
      </c>
      <c r="M91" s="280">
        <v>0</v>
      </c>
      <c r="N91" s="280">
        <v>0</v>
      </c>
      <c r="O91" s="280">
        <v>0</v>
      </c>
      <c r="P91" s="280">
        <v>0</v>
      </c>
      <c r="Q91" s="280">
        <v>0</v>
      </c>
      <c r="R91" s="280">
        <v>0</v>
      </c>
      <c r="S91" s="280">
        <v>0</v>
      </c>
      <c r="T91" s="280">
        <v>0</v>
      </c>
      <c r="U91" s="280">
        <v>0</v>
      </c>
      <c r="V91" s="280">
        <v>0</v>
      </c>
      <c r="W91" s="280">
        <v>0</v>
      </c>
      <c r="X91" s="280">
        <v>0</v>
      </c>
      <c r="Y91" s="280">
        <v>0</v>
      </c>
      <c r="Z91" s="280">
        <v>0</v>
      </c>
      <c r="AA91" s="280">
        <v>0</v>
      </c>
      <c r="AB91" s="280">
        <v>0</v>
      </c>
      <c r="AC91" s="280">
        <v>0</v>
      </c>
      <c r="AD91" s="280">
        <v>0</v>
      </c>
      <c r="AE91" s="280">
        <v>0</v>
      </c>
      <c r="AF91" s="280">
        <v>0</v>
      </c>
      <c r="AG91" s="280">
        <v>0</v>
      </c>
      <c r="AH91" s="280">
        <v>0</v>
      </c>
      <c r="AI91" s="280">
        <v>0</v>
      </c>
      <c r="AJ91" s="280">
        <v>0</v>
      </c>
      <c r="AK91" s="280">
        <v>0</v>
      </c>
      <c r="AL91" s="280">
        <v>0</v>
      </c>
      <c r="AM91" s="280">
        <v>0</v>
      </c>
      <c r="AN91" s="280">
        <v>0</v>
      </c>
      <c r="AO91" s="280">
        <v>0</v>
      </c>
      <c r="AP91" s="280">
        <v>0</v>
      </c>
      <c r="AQ91" s="280">
        <v>0</v>
      </c>
      <c r="AR91" s="280">
        <v>0</v>
      </c>
      <c r="AS91" s="280">
        <v>0</v>
      </c>
      <c r="AT91" s="280">
        <v>0</v>
      </c>
      <c r="AU91" s="280">
        <v>0</v>
      </c>
      <c r="AV91" s="280">
        <v>0</v>
      </c>
      <c r="AW91" s="280">
        <v>0</v>
      </c>
      <c r="AX91" s="280">
        <v>0</v>
      </c>
      <c r="AY91" s="280">
        <v>0</v>
      </c>
      <c r="AZ91" s="280">
        <v>0</v>
      </c>
      <c r="BA91" s="280">
        <v>0</v>
      </c>
      <c r="BB91" s="280">
        <v>0</v>
      </c>
      <c r="BC91" s="280">
        <v>0</v>
      </c>
      <c r="BD91" s="280">
        <v>0</v>
      </c>
      <c r="BE91" s="280">
        <v>0</v>
      </c>
      <c r="BF91" s="280">
        <v>0</v>
      </c>
      <c r="BG91" s="280">
        <v>0</v>
      </c>
      <c r="BH91" s="280">
        <v>0</v>
      </c>
      <c r="BI91" s="280">
        <v>0</v>
      </c>
      <c r="BJ91" s="280">
        <v>0</v>
      </c>
      <c r="BK91" s="280">
        <v>0</v>
      </c>
      <c r="BL91" s="280">
        <v>0</v>
      </c>
      <c r="BM91" s="280">
        <v>0</v>
      </c>
      <c r="BN91" s="280">
        <v>0</v>
      </c>
      <c r="BO91" s="280">
        <v>0</v>
      </c>
      <c r="BP91" s="280">
        <v>0</v>
      </c>
      <c r="BQ91" s="280">
        <v>0</v>
      </c>
      <c r="BR91" s="280">
        <v>0</v>
      </c>
      <c r="BS91" s="280">
        <v>0</v>
      </c>
      <c r="BT91" s="280">
        <v>0</v>
      </c>
      <c r="BU91" s="280">
        <v>0</v>
      </c>
      <c r="BV91" s="280">
        <v>0</v>
      </c>
      <c r="BW91" s="280">
        <v>0</v>
      </c>
      <c r="BX91" s="280">
        <v>0</v>
      </c>
      <c r="BY91" s="280">
        <v>0</v>
      </c>
      <c r="BZ91" s="280">
        <v>0</v>
      </c>
      <c r="CA91" s="280">
        <v>0</v>
      </c>
      <c r="CB91" s="280">
        <v>0</v>
      </c>
      <c r="CC91" s="280">
        <v>0</v>
      </c>
      <c r="CD91" s="280">
        <v>0</v>
      </c>
      <c r="CE91" s="280">
        <v>0</v>
      </c>
      <c r="CF91" s="280">
        <v>0</v>
      </c>
      <c r="CG91" s="280">
        <v>0</v>
      </c>
      <c r="CH91" s="280">
        <v>0</v>
      </c>
      <c r="CI91" s="280">
        <v>0</v>
      </c>
      <c r="CJ91" s="280">
        <v>0</v>
      </c>
      <c r="CK91" s="280">
        <v>0</v>
      </c>
      <c r="CL91" s="280">
        <v>0</v>
      </c>
      <c r="CM91" s="280">
        <v>0</v>
      </c>
      <c r="CN91" s="280">
        <v>0</v>
      </c>
      <c r="CO91" s="280">
        <v>0</v>
      </c>
      <c r="CP91" s="280">
        <v>0</v>
      </c>
      <c r="CQ91" s="280">
        <v>0</v>
      </c>
      <c r="CR91" s="280">
        <v>0</v>
      </c>
      <c r="CS91" s="280">
        <v>0</v>
      </c>
      <c r="CT91" s="280">
        <v>0</v>
      </c>
      <c r="CU91" s="280">
        <v>0</v>
      </c>
      <c r="CV91" s="280">
        <v>0</v>
      </c>
      <c r="CW91" s="280">
        <v>0</v>
      </c>
      <c r="CX91" s="280">
        <v>0</v>
      </c>
      <c r="CY91" s="280">
        <v>0</v>
      </c>
      <c r="CZ91" s="280">
        <v>0</v>
      </c>
      <c r="DA91" s="280">
        <v>0</v>
      </c>
      <c r="DB91" s="280">
        <v>0</v>
      </c>
      <c r="DC91" s="280">
        <v>0</v>
      </c>
      <c r="DE91" s="71">
        <f t="shared" si="47"/>
        <v>0</v>
      </c>
      <c r="DF91" s="71">
        <f t="shared" si="40"/>
        <v>0</v>
      </c>
      <c r="DG91" s="261">
        <f t="shared" si="48"/>
        <v>21</v>
      </c>
    </row>
    <row r="92" spans="1:112" ht="15" customHeight="1">
      <c r="A92" s="210">
        <v>80</v>
      </c>
      <c r="B92" s="262" t="str">
        <f>$B$89&amp;"3."</f>
        <v>G.3.</v>
      </c>
      <c r="C92" s="274" t="s">
        <v>215</v>
      </c>
      <c r="D92" s="263"/>
      <c r="E92" s="334">
        <v>0.21</v>
      </c>
      <c r="F92" s="292">
        <f>H92+NPV(FD,I92:INDEX(I92:DC92,PAL))</f>
        <v>0</v>
      </c>
      <c r="G92" s="279">
        <f>SUMIF($H$5:$DC$5,"&lt;="&amp;PAL,$H92:$DC92)</f>
        <v>0</v>
      </c>
      <c r="H92" s="280">
        <v>0</v>
      </c>
      <c r="I92" s="280">
        <v>0</v>
      </c>
      <c r="J92" s="280">
        <v>0</v>
      </c>
      <c r="K92" s="280">
        <v>0</v>
      </c>
      <c r="L92" s="280">
        <v>0</v>
      </c>
      <c r="M92" s="280">
        <v>0</v>
      </c>
      <c r="N92" s="280">
        <v>0</v>
      </c>
      <c r="O92" s="280">
        <v>0</v>
      </c>
      <c r="P92" s="280">
        <v>0</v>
      </c>
      <c r="Q92" s="280">
        <v>0</v>
      </c>
      <c r="R92" s="280">
        <v>0</v>
      </c>
      <c r="S92" s="280">
        <v>0</v>
      </c>
      <c r="T92" s="280">
        <v>0</v>
      </c>
      <c r="U92" s="280">
        <v>0</v>
      </c>
      <c r="V92" s="280">
        <v>0</v>
      </c>
      <c r="W92" s="280">
        <v>0</v>
      </c>
      <c r="X92" s="280">
        <v>0</v>
      </c>
      <c r="Y92" s="280">
        <v>0</v>
      </c>
      <c r="Z92" s="280">
        <v>0</v>
      </c>
      <c r="AA92" s="280">
        <v>0</v>
      </c>
      <c r="AB92" s="280">
        <v>0</v>
      </c>
      <c r="AC92" s="280">
        <v>0</v>
      </c>
      <c r="AD92" s="280">
        <v>0</v>
      </c>
      <c r="AE92" s="280">
        <v>0</v>
      </c>
      <c r="AF92" s="280">
        <v>0</v>
      </c>
      <c r="AG92" s="280">
        <v>0</v>
      </c>
      <c r="AH92" s="280">
        <v>0</v>
      </c>
      <c r="AI92" s="280">
        <v>0</v>
      </c>
      <c r="AJ92" s="280">
        <v>0</v>
      </c>
      <c r="AK92" s="280">
        <v>0</v>
      </c>
      <c r="AL92" s="280">
        <v>0</v>
      </c>
      <c r="AM92" s="280">
        <v>0</v>
      </c>
      <c r="AN92" s="280">
        <v>0</v>
      </c>
      <c r="AO92" s="280">
        <v>0</v>
      </c>
      <c r="AP92" s="280">
        <v>0</v>
      </c>
      <c r="AQ92" s="280">
        <v>0</v>
      </c>
      <c r="AR92" s="280">
        <v>0</v>
      </c>
      <c r="AS92" s="280">
        <v>0</v>
      </c>
      <c r="AT92" s="280">
        <v>0</v>
      </c>
      <c r="AU92" s="280">
        <v>0</v>
      </c>
      <c r="AV92" s="280">
        <v>0</v>
      </c>
      <c r="AW92" s="280">
        <v>0</v>
      </c>
      <c r="AX92" s="280">
        <v>0</v>
      </c>
      <c r="AY92" s="280">
        <v>0</v>
      </c>
      <c r="AZ92" s="280">
        <v>0</v>
      </c>
      <c r="BA92" s="280">
        <v>0</v>
      </c>
      <c r="BB92" s="280">
        <v>0</v>
      </c>
      <c r="BC92" s="280">
        <v>0</v>
      </c>
      <c r="BD92" s="280">
        <v>0</v>
      </c>
      <c r="BE92" s="280">
        <v>0</v>
      </c>
      <c r="BF92" s="280">
        <v>0</v>
      </c>
      <c r="BG92" s="280">
        <v>0</v>
      </c>
      <c r="BH92" s="280">
        <v>0</v>
      </c>
      <c r="BI92" s="280">
        <v>0</v>
      </c>
      <c r="BJ92" s="280">
        <v>0</v>
      </c>
      <c r="BK92" s="280">
        <v>0</v>
      </c>
      <c r="BL92" s="280">
        <v>0</v>
      </c>
      <c r="BM92" s="280">
        <v>0</v>
      </c>
      <c r="BN92" s="280">
        <v>0</v>
      </c>
      <c r="BO92" s="280">
        <v>0</v>
      </c>
      <c r="BP92" s="280">
        <v>0</v>
      </c>
      <c r="BQ92" s="280">
        <v>0</v>
      </c>
      <c r="BR92" s="280">
        <v>0</v>
      </c>
      <c r="BS92" s="280">
        <v>0</v>
      </c>
      <c r="BT92" s="280">
        <v>0</v>
      </c>
      <c r="BU92" s="280">
        <v>0</v>
      </c>
      <c r="BV92" s="280">
        <v>0</v>
      </c>
      <c r="BW92" s="280">
        <v>0</v>
      </c>
      <c r="BX92" s="280">
        <v>0</v>
      </c>
      <c r="BY92" s="280">
        <v>0</v>
      </c>
      <c r="BZ92" s="280">
        <v>0</v>
      </c>
      <c r="CA92" s="280">
        <v>0</v>
      </c>
      <c r="CB92" s="280">
        <v>0</v>
      </c>
      <c r="CC92" s="280">
        <v>0</v>
      </c>
      <c r="CD92" s="280">
        <v>0</v>
      </c>
      <c r="CE92" s="280">
        <v>0</v>
      </c>
      <c r="CF92" s="280">
        <v>0</v>
      </c>
      <c r="CG92" s="280">
        <v>0</v>
      </c>
      <c r="CH92" s="280">
        <v>0</v>
      </c>
      <c r="CI92" s="280">
        <v>0</v>
      </c>
      <c r="CJ92" s="280">
        <v>0</v>
      </c>
      <c r="CK92" s="280">
        <v>0</v>
      </c>
      <c r="CL92" s="280">
        <v>0</v>
      </c>
      <c r="CM92" s="280">
        <v>0</v>
      </c>
      <c r="CN92" s="280">
        <v>0</v>
      </c>
      <c r="CO92" s="280">
        <v>0</v>
      </c>
      <c r="CP92" s="280">
        <v>0</v>
      </c>
      <c r="CQ92" s="280">
        <v>0</v>
      </c>
      <c r="CR92" s="280">
        <v>0</v>
      </c>
      <c r="CS92" s="280">
        <v>0</v>
      </c>
      <c r="CT92" s="280">
        <v>0</v>
      </c>
      <c r="CU92" s="280">
        <v>0</v>
      </c>
      <c r="CV92" s="280">
        <v>0</v>
      </c>
      <c r="CW92" s="280">
        <v>0</v>
      </c>
      <c r="CX92" s="280">
        <v>0</v>
      </c>
      <c r="CY92" s="280">
        <v>0</v>
      </c>
      <c r="CZ92" s="280">
        <v>0</v>
      </c>
      <c r="DA92" s="280">
        <v>0</v>
      </c>
      <c r="DB92" s="280">
        <v>0</v>
      </c>
      <c r="DC92" s="280">
        <v>0</v>
      </c>
      <c r="DE92" s="71">
        <f t="shared" si="47"/>
        <v>0</v>
      </c>
      <c r="DF92" s="71">
        <f t="shared" si="40"/>
        <v>0</v>
      </c>
      <c r="DG92" s="261">
        <f t="shared" si="48"/>
        <v>21</v>
      </c>
    </row>
    <row r="93" spans="1:112" ht="15" customHeight="1">
      <c r="A93" s="210">
        <v>81</v>
      </c>
      <c r="B93" s="262" t="str">
        <f>$B$89&amp;"4."</f>
        <v>G.4.</v>
      </c>
      <c r="C93" s="274" t="s">
        <v>217</v>
      </c>
      <c r="D93" s="263"/>
      <c r="E93" s="334">
        <v>0.21</v>
      </c>
      <c r="F93" s="292">
        <f>H93+NPV(FD,I93:INDEX(I93:DC93,PAL))</f>
        <v>0</v>
      </c>
      <c r="G93" s="279">
        <f>SUMIF($H$5:$DC$5,"&lt;="&amp;PAL,$H93:$DC93)</f>
        <v>0</v>
      </c>
      <c r="H93" s="280">
        <v>0</v>
      </c>
      <c r="I93" s="280">
        <v>0</v>
      </c>
      <c r="J93" s="280">
        <v>0</v>
      </c>
      <c r="K93" s="280">
        <v>0</v>
      </c>
      <c r="L93" s="280">
        <v>0</v>
      </c>
      <c r="M93" s="280">
        <v>0</v>
      </c>
      <c r="N93" s="280">
        <v>0</v>
      </c>
      <c r="O93" s="280">
        <v>0</v>
      </c>
      <c r="P93" s="280">
        <v>0</v>
      </c>
      <c r="Q93" s="280">
        <v>0</v>
      </c>
      <c r="R93" s="280">
        <v>0</v>
      </c>
      <c r="S93" s="280">
        <v>0</v>
      </c>
      <c r="T93" s="280">
        <v>0</v>
      </c>
      <c r="U93" s="280">
        <v>0</v>
      </c>
      <c r="V93" s="280">
        <v>0</v>
      </c>
      <c r="W93" s="280">
        <v>0</v>
      </c>
      <c r="X93" s="280">
        <v>0</v>
      </c>
      <c r="Y93" s="280">
        <v>0</v>
      </c>
      <c r="Z93" s="280">
        <v>0</v>
      </c>
      <c r="AA93" s="280">
        <v>0</v>
      </c>
      <c r="AB93" s="280">
        <v>0</v>
      </c>
      <c r="AC93" s="280">
        <v>0</v>
      </c>
      <c r="AD93" s="280">
        <v>0</v>
      </c>
      <c r="AE93" s="280">
        <v>0</v>
      </c>
      <c r="AF93" s="280">
        <v>0</v>
      </c>
      <c r="AG93" s="280">
        <v>0</v>
      </c>
      <c r="AH93" s="280">
        <v>0</v>
      </c>
      <c r="AI93" s="280">
        <v>0</v>
      </c>
      <c r="AJ93" s="280">
        <v>0</v>
      </c>
      <c r="AK93" s="280">
        <v>0</v>
      </c>
      <c r="AL93" s="280">
        <v>0</v>
      </c>
      <c r="AM93" s="280">
        <v>0</v>
      </c>
      <c r="AN93" s="280">
        <v>0</v>
      </c>
      <c r="AO93" s="280">
        <v>0</v>
      </c>
      <c r="AP93" s="280">
        <v>0</v>
      </c>
      <c r="AQ93" s="280">
        <v>0</v>
      </c>
      <c r="AR93" s="280">
        <v>0</v>
      </c>
      <c r="AS93" s="280">
        <v>0</v>
      </c>
      <c r="AT93" s="280">
        <v>0</v>
      </c>
      <c r="AU93" s="280">
        <v>0</v>
      </c>
      <c r="AV93" s="280">
        <v>0</v>
      </c>
      <c r="AW93" s="280">
        <v>0</v>
      </c>
      <c r="AX93" s="280">
        <v>0</v>
      </c>
      <c r="AY93" s="280">
        <v>0</v>
      </c>
      <c r="AZ93" s="280">
        <v>0</v>
      </c>
      <c r="BA93" s="280">
        <v>0</v>
      </c>
      <c r="BB93" s="280">
        <v>0</v>
      </c>
      <c r="BC93" s="280">
        <v>0</v>
      </c>
      <c r="BD93" s="280">
        <v>0</v>
      </c>
      <c r="BE93" s="280">
        <v>0</v>
      </c>
      <c r="BF93" s="280">
        <v>0</v>
      </c>
      <c r="BG93" s="280">
        <v>0</v>
      </c>
      <c r="BH93" s="280">
        <v>0</v>
      </c>
      <c r="BI93" s="280">
        <v>0</v>
      </c>
      <c r="BJ93" s="280">
        <v>0</v>
      </c>
      <c r="BK93" s="280">
        <v>0</v>
      </c>
      <c r="BL93" s="280">
        <v>0</v>
      </c>
      <c r="BM93" s="280">
        <v>0</v>
      </c>
      <c r="BN93" s="280">
        <v>0</v>
      </c>
      <c r="BO93" s="280">
        <v>0</v>
      </c>
      <c r="BP93" s="280">
        <v>0</v>
      </c>
      <c r="BQ93" s="280">
        <v>0</v>
      </c>
      <c r="BR93" s="280">
        <v>0</v>
      </c>
      <c r="BS93" s="280">
        <v>0</v>
      </c>
      <c r="BT93" s="280">
        <v>0</v>
      </c>
      <c r="BU93" s="280">
        <v>0</v>
      </c>
      <c r="BV93" s="280">
        <v>0</v>
      </c>
      <c r="BW93" s="280">
        <v>0</v>
      </c>
      <c r="BX93" s="280">
        <v>0</v>
      </c>
      <c r="BY93" s="280">
        <v>0</v>
      </c>
      <c r="BZ93" s="280">
        <v>0</v>
      </c>
      <c r="CA93" s="280">
        <v>0</v>
      </c>
      <c r="CB93" s="280">
        <v>0</v>
      </c>
      <c r="CC93" s="280">
        <v>0</v>
      </c>
      <c r="CD93" s="280">
        <v>0</v>
      </c>
      <c r="CE93" s="280">
        <v>0</v>
      </c>
      <c r="CF93" s="280">
        <v>0</v>
      </c>
      <c r="CG93" s="280">
        <v>0</v>
      </c>
      <c r="CH93" s="280">
        <v>0</v>
      </c>
      <c r="CI93" s="280">
        <v>0</v>
      </c>
      <c r="CJ93" s="280">
        <v>0</v>
      </c>
      <c r="CK93" s="280">
        <v>0</v>
      </c>
      <c r="CL93" s="280">
        <v>0</v>
      </c>
      <c r="CM93" s="280">
        <v>0</v>
      </c>
      <c r="CN93" s="280">
        <v>0</v>
      </c>
      <c r="CO93" s="280">
        <v>0</v>
      </c>
      <c r="CP93" s="280">
        <v>0</v>
      </c>
      <c r="CQ93" s="280">
        <v>0</v>
      </c>
      <c r="CR93" s="280">
        <v>0</v>
      </c>
      <c r="CS93" s="280">
        <v>0</v>
      </c>
      <c r="CT93" s="280">
        <v>0</v>
      </c>
      <c r="CU93" s="280">
        <v>0</v>
      </c>
      <c r="CV93" s="280">
        <v>0</v>
      </c>
      <c r="CW93" s="280">
        <v>0</v>
      </c>
      <c r="CX93" s="280">
        <v>0</v>
      </c>
      <c r="CY93" s="280">
        <v>0</v>
      </c>
      <c r="CZ93" s="280">
        <v>0</v>
      </c>
      <c r="DA93" s="280">
        <v>0</v>
      </c>
      <c r="DB93" s="280">
        <v>0</v>
      </c>
      <c r="DC93" s="280">
        <v>0</v>
      </c>
      <c r="DE93" s="71">
        <f t="shared" si="47"/>
        <v>0</v>
      </c>
      <c r="DF93" s="71">
        <f t="shared" si="40"/>
        <v>0</v>
      </c>
      <c r="DG93" s="261">
        <f t="shared" si="48"/>
        <v>21</v>
      </c>
    </row>
    <row r="94" spans="1:112" ht="15" customHeight="1">
      <c r="A94" s="210">
        <v>82</v>
      </c>
      <c r="B94" s="262" t="str">
        <f>$B$89&amp;"5."</f>
        <v>G.5.</v>
      </c>
      <c r="C94" s="274" t="s">
        <v>219</v>
      </c>
      <c r="D94" s="263"/>
      <c r="E94" s="334">
        <v>0.21</v>
      </c>
      <c r="F94" s="292">
        <f>H94+NPV(FD,I94:INDEX(I94:DC94,PAL))</f>
        <v>0</v>
      </c>
      <c r="G94" s="279">
        <f>SUMIF($H$5:$DC$5,"&lt;="&amp;PAL,$H94:$DC94)</f>
        <v>0</v>
      </c>
      <c r="H94" s="280">
        <v>0</v>
      </c>
      <c r="I94" s="280">
        <v>0</v>
      </c>
      <c r="J94" s="280">
        <v>0</v>
      </c>
      <c r="K94" s="280">
        <v>0</v>
      </c>
      <c r="L94" s="280">
        <v>0</v>
      </c>
      <c r="M94" s="280">
        <v>0</v>
      </c>
      <c r="N94" s="280">
        <v>0</v>
      </c>
      <c r="O94" s="280">
        <v>0</v>
      </c>
      <c r="P94" s="280">
        <v>0</v>
      </c>
      <c r="Q94" s="280">
        <v>0</v>
      </c>
      <c r="R94" s="280">
        <v>0</v>
      </c>
      <c r="S94" s="280">
        <v>0</v>
      </c>
      <c r="T94" s="280">
        <v>0</v>
      </c>
      <c r="U94" s="280">
        <v>0</v>
      </c>
      <c r="V94" s="280">
        <v>0</v>
      </c>
      <c r="W94" s="280">
        <v>0</v>
      </c>
      <c r="X94" s="280">
        <v>0</v>
      </c>
      <c r="Y94" s="280">
        <v>0</v>
      </c>
      <c r="Z94" s="280">
        <v>0</v>
      </c>
      <c r="AA94" s="280">
        <v>0</v>
      </c>
      <c r="AB94" s="280">
        <v>0</v>
      </c>
      <c r="AC94" s="280">
        <v>0</v>
      </c>
      <c r="AD94" s="280">
        <v>0</v>
      </c>
      <c r="AE94" s="280">
        <v>0</v>
      </c>
      <c r="AF94" s="280">
        <v>0</v>
      </c>
      <c r="AG94" s="280">
        <v>0</v>
      </c>
      <c r="AH94" s="280">
        <v>0</v>
      </c>
      <c r="AI94" s="280">
        <v>0</v>
      </c>
      <c r="AJ94" s="280">
        <v>0</v>
      </c>
      <c r="AK94" s="280">
        <v>0</v>
      </c>
      <c r="AL94" s="280">
        <v>0</v>
      </c>
      <c r="AM94" s="280">
        <v>0</v>
      </c>
      <c r="AN94" s="280">
        <v>0</v>
      </c>
      <c r="AO94" s="280">
        <v>0</v>
      </c>
      <c r="AP94" s="280">
        <v>0</v>
      </c>
      <c r="AQ94" s="280">
        <v>0</v>
      </c>
      <c r="AR94" s="280">
        <v>0</v>
      </c>
      <c r="AS94" s="280">
        <v>0</v>
      </c>
      <c r="AT94" s="280">
        <v>0</v>
      </c>
      <c r="AU94" s="280">
        <v>0</v>
      </c>
      <c r="AV94" s="280">
        <v>0</v>
      </c>
      <c r="AW94" s="280">
        <v>0</v>
      </c>
      <c r="AX94" s="280">
        <v>0</v>
      </c>
      <c r="AY94" s="280">
        <v>0</v>
      </c>
      <c r="AZ94" s="280">
        <v>0</v>
      </c>
      <c r="BA94" s="280">
        <v>0</v>
      </c>
      <c r="BB94" s="280">
        <v>0</v>
      </c>
      <c r="BC94" s="280">
        <v>0</v>
      </c>
      <c r="BD94" s="280">
        <v>0</v>
      </c>
      <c r="BE94" s="280">
        <v>0</v>
      </c>
      <c r="BF94" s="280">
        <v>0</v>
      </c>
      <c r="BG94" s="280">
        <v>0</v>
      </c>
      <c r="BH94" s="280">
        <v>0</v>
      </c>
      <c r="BI94" s="280">
        <v>0</v>
      </c>
      <c r="BJ94" s="280">
        <v>0</v>
      </c>
      <c r="BK94" s="280">
        <v>0</v>
      </c>
      <c r="BL94" s="280">
        <v>0</v>
      </c>
      <c r="BM94" s="280">
        <v>0</v>
      </c>
      <c r="BN94" s="280">
        <v>0</v>
      </c>
      <c r="BO94" s="280">
        <v>0</v>
      </c>
      <c r="BP94" s="280">
        <v>0</v>
      </c>
      <c r="BQ94" s="280">
        <v>0</v>
      </c>
      <c r="BR94" s="280">
        <v>0</v>
      </c>
      <c r="BS94" s="280">
        <v>0</v>
      </c>
      <c r="BT94" s="280">
        <v>0</v>
      </c>
      <c r="BU94" s="280">
        <v>0</v>
      </c>
      <c r="BV94" s="280">
        <v>0</v>
      </c>
      <c r="BW94" s="280">
        <v>0</v>
      </c>
      <c r="BX94" s="280">
        <v>0</v>
      </c>
      <c r="BY94" s="280">
        <v>0</v>
      </c>
      <c r="BZ94" s="280">
        <v>0</v>
      </c>
      <c r="CA94" s="280">
        <v>0</v>
      </c>
      <c r="CB94" s="280">
        <v>0</v>
      </c>
      <c r="CC94" s="280">
        <v>0</v>
      </c>
      <c r="CD94" s="280">
        <v>0</v>
      </c>
      <c r="CE94" s="280">
        <v>0</v>
      </c>
      <c r="CF94" s="280">
        <v>0</v>
      </c>
      <c r="CG94" s="280">
        <v>0</v>
      </c>
      <c r="CH94" s="280">
        <v>0</v>
      </c>
      <c r="CI94" s="280">
        <v>0</v>
      </c>
      <c r="CJ94" s="280">
        <v>0</v>
      </c>
      <c r="CK94" s="280">
        <v>0</v>
      </c>
      <c r="CL94" s="280">
        <v>0</v>
      </c>
      <c r="CM94" s="280">
        <v>0</v>
      </c>
      <c r="CN94" s="280">
        <v>0</v>
      </c>
      <c r="CO94" s="280">
        <v>0</v>
      </c>
      <c r="CP94" s="280">
        <v>0</v>
      </c>
      <c r="CQ94" s="280">
        <v>0</v>
      </c>
      <c r="CR94" s="280">
        <v>0</v>
      </c>
      <c r="CS94" s="280">
        <v>0</v>
      </c>
      <c r="CT94" s="280">
        <v>0</v>
      </c>
      <c r="CU94" s="280">
        <v>0</v>
      </c>
      <c r="CV94" s="280">
        <v>0</v>
      </c>
      <c r="CW94" s="280">
        <v>0</v>
      </c>
      <c r="CX94" s="280">
        <v>0</v>
      </c>
      <c r="CY94" s="280">
        <v>0</v>
      </c>
      <c r="CZ94" s="280">
        <v>0</v>
      </c>
      <c r="DA94" s="280">
        <v>0</v>
      </c>
      <c r="DB94" s="280">
        <v>0</v>
      </c>
      <c r="DC94" s="280">
        <v>0</v>
      </c>
      <c r="DE94" s="71">
        <f t="shared" si="47"/>
        <v>0</v>
      </c>
      <c r="DF94" s="71">
        <f t="shared" si="40"/>
        <v>0</v>
      </c>
      <c r="DG94" s="261">
        <f t="shared" si="48"/>
        <v>21</v>
      </c>
    </row>
    <row r="95" spans="1:112" ht="15" customHeight="1">
      <c r="A95" s="210">
        <v>83</v>
      </c>
      <c r="B95" s="262" t="str">
        <f>$B$89&amp;"6."</f>
        <v>G.6.</v>
      </c>
      <c r="C95" s="274" t="s">
        <v>212</v>
      </c>
      <c r="D95" s="263"/>
      <c r="E95" s="334">
        <v>0.21</v>
      </c>
      <c r="F95" s="292">
        <f>H95+NPV(FD,I95:INDEX(I95:DC95,PAL))</f>
        <v>0</v>
      </c>
      <c r="G95" s="279">
        <f>SUMIF($H$5:$DC$5,"&lt;="&amp;PAL,$H95:$DC95)</f>
        <v>0</v>
      </c>
      <c r="H95" s="280">
        <v>0</v>
      </c>
      <c r="I95" s="280">
        <v>0</v>
      </c>
      <c r="J95" s="280">
        <v>0</v>
      </c>
      <c r="K95" s="280">
        <v>0</v>
      </c>
      <c r="L95" s="280">
        <v>0</v>
      </c>
      <c r="M95" s="280">
        <v>0</v>
      </c>
      <c r="N95" s="280">
        <v>0</v>
      </c>
      <c r="O95" s="280">
        <v>0</v>
      </c>
      <c r="P95" s="280">
        <v>0</v>
      </c>
      <c r="Q95" s="280">
        <v>0</v>
      </c>
      <c r="R95" s="280">
        <v>0</v>
      </c>
      <c r="S95" s="280">
        <v>0</v>
      </c>
      <c r="T95" s="280">
        <v>0</v>
      </c>
      <c r="U95" s="280">
        <v>0</v>
      </c>
      <c r="V95" s="280">
        <v>0</v>
      </c>
      <c r="W95" s="280">
        <v>0</v>
      </c>
      <c r="X95" s="280">
        <v>0</v>
      </c>
      <c r="Y95" s="280">
        <v>0</v>
      </c>
      <c r="Z95" s="280">
        <v>0</v>
      </c>
      <c r="AA95" s="280">
        <v>0</v>
      </c>
      <c r="AB95" s="280">
        <v>0</v>
      </c>
      <c r="AC95" s="280">
        <v>0</v>
      </c>
      <c r="AD95" s="280">
        <v>0</v>
      </c>
      <c r="AE95" s="280">
        <v>0</v>
      </c>
      <c r="AF95" s="280">
        <v>0</v>
      </c>
      <c r="AG95" s="280">
        <v>0</v>
      </c>
      <c r="AH95" s="280">
        <v>0</v>
      </c>
      <c r="AI95" s="280">
        <v>0</v>
      </c>
      <c r="AJ95" s="280">
        <v>0</v>
      </c>
      <c r="AK95" s="280">
        <v>0</v>
      </c>
      <c r="AL95" s="280">
        <v>0</v>
      </c>
      <c r="AM95" s="280">
        <v>0</v>
      </c>
      <c r="AN95" s="280">
        <v>0</v>
      </c>
      <c r="AO95" s="280">
        <v>0</v>
      </c>
      <c r="AP95" s="280">
        <v>0</v>
      </c>
      <c r="AQ95" s="280">
        <v>0</v>
      </c>
      <c r="AR95" s="280">
        <v>0</v>
      </c>
      <c r="AS95" s="280">
        <v>0</v>
      </c>
      <c r="AT95" s="280">
        <v>0</v>
      </c>
      <c r="AU95" s="280">
        <v>0</v>
      </c>
      <c r="AV95" s="280">
        <v>0</v>
      </c>
      <c r="AW95" s="280">
        <v>0</v>
      </c>
      <c r="AX95" s="280">
        <v>0</v>
      </c>
      <c r="AY95" s="280">
        <v>0</v>
      </c>
      <c r="AZ95" s="280">
        <v>0</v>
      </c>
      <c r="BA95" s="280">
        <v>0</v>
      </c>
      <c r="BB95" s="280">
        <v>0</v>
      </c>
      <c r="BC95" s="280">
        <v>0</v>
      </c>
      <c r="BD95" s="280">
        <v>0</v>
      </c>
      <c r="BE95" s="280">
        <v>0</v>
      </c>
      <c r="BF95" s="280">
        <v>0</v>
      </c>
      <c r="BG95" s="280">
        <v>0</v>
      </c>
      <c r="BH95" s="280">
        <v>0</v>
      </c>
      <c r="BI95" s="280">
        <v>0</v>
      </c>
      <c r="BJ95" s="280">
        <v>0</v>
      </c>
      <c r="BK95" s="280">
        <v>0</v>
      </c>
      <c r="BL95" s="280">
        <v>0</v>
      </c>
      <c r="BM95" s="280">
        <v>0</v>
      </c>
      <c r="BN95" s="280">
        <v>0</v>
      </c>
      <c r="BO95" s="280">
        <v>0</v>
      </c>
      <c r="BP95" s="280">
        <v>0</v>
      </c>
      <c r="BQ95" s="280">
        <v>0</v>
      </c>
      <c r="BR95" s="280">
        <v>0</v>
      </c>
      <c r="BS95" s="280">
        <v>0</v>
      </c>
      <c r="BT95" s="280">
        <v>0</v>
      </c>
      <c r="BU95" s="280">
        <v>0</v>
      </c>
      <c r="BV95" s="280">
        <v>0</v>
      </c>
      <c r="BW95" s="280">
        <v>0</v>
      </c>
      <c r="BX95" s="280">
        <v>0</v>
      </c>
      <c r="BY95" s="280">
        <v>0</v>
      </c>
      <c r="BZ95" s="280">
        <v>0</v>
      </c>
      <c r="CA95" s="280">
        <v>0</v>
      </c>
      <c r="CB95" s="280">
        <v>0</v>
      </c>
      <c r="CC95" s="280">
        <v>0</v>
      </c>
      <c r="CD95" s="280">
        <v>0</v>
      </c>
      <c r="CE95" s="280">
        <v>0</v>
      </c>
      <c r="CF95" s="280">
        <v>0</v>
      </c>
      <c r="CG95" s="280">
        <v>0</v>
      </c>
      <c r="CH95" s="280">
        <v>0</v>
      </c>
      <c r="CI95" s="280">
        <v>0</v>
      </c>
      <c r="CJ95" s="280">
        <v>0</v>
      </c>
      <c r="CK95" s="280">
        <v>0</v>
      </c>
      <c r="CL95" s="280">
        <v>0</v>
      </c>
      <c r="CM95" s="280">
        <v>0</v>
      </c>
      <c r="CN95" s="280">
        <v>0</v>
      </c>
      <c r="CO95" s="280">
        <v>0</v>
      </c>
      <c r="CP95" s="280">
        <v>0</v>
      </c>
      <c r="CQ95" s="280">
        <v>0</v>
      </c>
      <c r="CR95" s="280">
        <v>0</v>
      </c>
      <c r="CS95" s="280">
        <v>0</v>
      </c>
      <c r="CT95" s="280">
        <v>0</v>
      </c>
      <c r="CU95" s="280">
        <v>0</v>
      </c>
      <c r="CV95" s="280">
        <v>0</v>
      </c>
      <c r="CW95" s="280">
        <v>0</v>
      </c>
      <c r="CX95" s="280">
        <v>0</v>
      </c>
      <c r="CY95" s="280">
        <v>0</v>
      </c>
      <c r="CZ95" s="280">
        <v>0</v>
      </c>
      <c r="DA95" s="280">
        <v>0</v>
      </c>
      <c r="DB95" s="280">
        <v>0</v>
      </c>
      <c r="DC95" s="280">
        <v>0</v>
      </c>
      <c r="DE95" s="71">
        <f t="shared" si="47"/>
        <v>0</v>
      </c>
      <c r="DF95" s="71">
        <f t="shared" si="40"/>
        <v>0</v>
      </c>
      <c r="DG95" s="261">
        <f t="shared" si="48"/>
        <v>21</v>
      </c>
    </row>
    <row r="96" spans="1:112" ht="15" customHeight="1">
      <c r="A96" s="210">
        <v>84</v>
      </c>
      <c r="B96" s="262" t="str">
        <f>$B$89&amp;"7."</f>
        <v>G.7.</v>
      </c>
      <c r="C96" s="274" t="s">
        <v>214</v>
      </c>
      <c r="D96" s="263"/>
      <c r="E96" s="334">
        <v>0.21</v>
      </c>
      <c r="F96" s="292">
        <f>H96+NPV(FD,I96:INDEX(I96:DC96,PAL))</f>
        <v>0</v>
      </c>
      <c r="G96" s="279">
        <f>SUMIF($H$5:$DC$5,"&lt;="&amp;PAL,$H96:$DC96)</f>
        <v>0</v>
      </c>
      <c r="H96" s="280">
        <v>0</v>
      </c>
      <c r="I96" s="280">
        <v>0</v>
      </c>
      <c r="J96" s="280">
        <v>0</v>
      </c>
      <c r="K96" s="280">
        <v>0</v>
      </c>
      <c r="L96" s="280">
        <v>0</v>
      </c>
      <c r="M96" s="280">
        <v>0</v>
      </c>
      <c r="N96" s="280">
        <v>0</v>
      </c>
      <c r="O96" s="280">
        <v>0</v>
      </c>
      <c r="P96" s="280">
        <v>0</v>
      </c>
      <c r="Q96" s="280">
        <v>0</v>
      </c>
      <c r="R96" s="280">
        <v>0</v>
      </c>
      <c r="S96" s="280">
        <v>0</v>
      </c>
      <c r="T96" s="280">
        <v>0</v>
      </c>
      <c r="U96" s="280">
        <v>0</v>
      </c>
      <c r="V96" s="280">
        <v>0</v>
      </c>
      <c r="W96" s="280">
        <v>0</v>
      </c>
      <c r="X96" s="280">
        <v>0</v>
      </c>
      <c r="Y96" s="280">
        <v>0</v>
      </c>
      <c r="Z96" s="280">
        <v>0</v>
      </c>
      <c r="AA96" s="280">
        <v>0</v>
      </c>
      <c r="AB96" s="280">
        <v>0</v>
      </c>
      <c r="AC96" s="280">
        <v>0</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c r="AU96" s="280">
        <v>0</v>
      </c>
      <c r="AV96" s="280">
        <v>0</v>
      </c>
      <c r="AW96" s="280">
        <v>0</v>
      </c>
      <c r="AX96" s="280">
        <v>0</v>
      </c>
      <c r="AY96" s="280">
        <v>0</v>
      </c>
      <c r="AZ96" s="280">
        <v>0</v>
      </c>
      <c r="BA96" s="280">
        <v>0</v>
      </c>
      <c r="BB96" s="280">
        <v>0</v>
      </c>
      <c r="BC96" s="280">
        <v>0</v>
      </c>
      <c r="BD96" s="280">
        <v>0</v>
      </c>
      <c r="BE96" s="280">
        <v>0</v>
      </c>
      <c r="BF96" s="280">
        <v>0</v>
      </c>
      <c r="BG96" s="280">
        <v>0</v>
      </c>
      <c r="BH96" s="280">
        <v>0</v>
      </c>
      <c r="BI96" s="280">
        <v>0</v>
      </c>
      <c r="BJ96" s="280">
        <v>0</v>
      </c>
      <c r="BK96" s="280">
        <v>0</v>
      </c>
      <c r="BL96" s="280">
        <v>0</v>
      </c>
      <c r="BM96" s="280">
        <v>0</v>
      </c>
      <c r="BN96" s="280">
        <v>0</v>
      </c>
      <c r="BO96" s="280">
        <v>0</v>
      </c>
      <c r="BP96" s="280">
        <v>0</v>
      </c>
      <c r="BQ96" s="280">
        <v>0</v>
      </c>
      <c r="BR96" s="280">
        <v>0</v>
      </c>
      <c r="BS96" s="280">
        <v>0</v>
      </c>
      <c r="BT96" s="280">
        <v>0</v>
      </c>
      <c r="BU96" s="280">
        <v>0</v>
      </c>
      <c r="BV96" s="280">
        <v>0</v>
      </c>
      <c r="BW96" s="280">
        <v>0</v>
      </c>
      <c r="BX96" s="280">
        <v>0</v>
      </c>
      <c r="BY96" s="280">
        <v>0</v>
      </c>
      <c r="BZ96" s="280">
        <v>0</v>
      </c>
      <c r="CA96" s="280">
        <v>0</v>
      </c>
      <c r="CB96" s="280">
        <v>0</v>
      </c>
      <c r="CC96" s="280">
        <v>0</v>
      </c>
      <c r="CD96" s="280">
        <v>0</v>
      </c>
      <c r="CE96" s="280">
        <v>0</v>
      </c>
      <c r="CF96" s="280">
        <v>0</v>
      </c>
      <c r="CG96" s="280">
        <v>0</v>
      </c>
      <c r="CH96" s="280">
        <v>0</v>
      </c>
      <c r="CI96" s="280">
        <v>0</v>
      </c>
      <c r="CJ96" s="280">
        <v>0</v>
      </c>
      <c r="CK96" s="280">
        <v>0</v>
      </c>
      <c r="CL96" s="280">
        <v>0</v>
      </c>
      <c r="CM96" s="280">
        <v>0</v>
      </c>
      <c r="CN96" s="280">
        <v>0</v>
      </c>
      <c r="CO96" s="280">
        <v>0</v>
      </c>
      <c r="CP96" s="280">
        <v>0</v>
      </c>
      <c r="CQ96" s="280">
        <v>0</v>
      </c>
      <c r="CR96" s="280">
        <v>0</v>
      </c>
      <c r="CS96" s="280">
        <v>0</v>
      </c>
      <c r="CT96" s="280">
        <v>0</v>
      </c>
      <c r="CU96" s="280">
        <v>0</v>
      </c>
      <c r="CV96" s="280">
        <v>0</v>
      </c>
      <c r="CW96" s="280">
        <v>0</v>
      </c>
      <c r="CX96" s="280">
        <v>0</v>
      </c>
      <c r="CY96" s="280">
        <v>0</v>
      </c>
      <c r="CZ96" s="280">
        <v>0</v>
      </c>
      <c r="DA96" s="280">
        <v>0</v>
      </c>
      <c r="DB96" s="280">
        <v>0</v>
      </c>
      <c r="DC96" s="280">
        <v>0</v>
      </c>
      <c r="DE96" s="71">
        <f t="shared" si="47"/>
        <v>0</v>
      </c>
      <c r="DF96" s="71">
        <f t="shared" si="40"/>
        <v>0</v>
      </c>
      <c r="DG96" s="261">
        <f t="shared" si="48"/>
        <v>21</v>
      </c>
    </row>
    <row r="97" spans="1:113" ht="15" customHeight="1">
      <c r="A97" s="210">
        <v>85</v>
      </c>
      <c r="B97" s="262" t="str">
        <f>$B$89&amp;"8."</f>
        <v>G.8.</v>
      </c>
      <c r="C97" s="274" t="s">
        <v>216</v>
      </c>
      <c r="D97" s="263"/>
      <c r="E97" s="334">
        <v>0.21</v>
      </c>
      <c r="F97" s="292">
        <f>H97+NPV(FD,I97:INDEX(I97:DC97,PAL))</f>
        <v>0</v>
      </c>
      <c r="G97" s="279">
        <f>SUMIF($H$5:$DC$5,"&lt;="&amp;PAL,$H97:$DC97)</f>
        <v>0</v>
      </c>
      <c r="H97" s="280">
        <v>0</v>
      </c>
      <c r="I97" s="280">
        <v>0</v>
      </c>
      <c r="J97" s="280">
        <v>0</v>
      </c>
      <c r="K97" s="280">
        <v>0</v>
      </c>
      <c r="L97" s="280">
        <v>0</v>
      </c>
      <c r="M97" s="280">
        <v>0</v>
      </c>
      <c r="N97" s="280">
        <v>0</v>
      </c>
      <c r="O97" s="280">
        <v>0</v>
      </c>
      <c r="P97" s="280">
        <v>0</v>
      </c>
      <c r="Q97" s="280">
        <v>0</v>
      </c>
      <c r="R97" s="280">
        <v>0</v>
      </c>
      <c r="S97" s="280">
        <v>0</v>
      </c>
      <c r="T97" s="280">
        <v>0</v>
      </c>
      <c r="U97" s="280">
        <v>0</v>
      </c>
      <c r="V97" s="280">
        <v>0</v>
      </c>
      <c r="W97" s="280">
        <v>0</v>
      </c>
      <c r="X97" s="280">
        <v>0</v>
      </c>
      <c r="Y97" s="280">
        <v>0</v>
      </c>
      <c r="Z97" s="280">
        <v>0</v>
      </c>
      <c r="AA97" s="280">
        <v>0</v>
      </c>
      <c r="AB97" s="280">
        <v>0</v>
      </c>
      <c r="AC97" s="280">
        <v>0</v>
      </c>
      <c r="AD97" s="280">
        <v>0</v>
      </c>
      <c r="AE97" s="280">
        <v>0</v>
      </c>
      <c r="AF97" s="280">
        <v>0</v>
      </c>
      <c r="AG97" s="280">
        <v>0</v>
      </c>
      <c r="AH97" s="280">
        <v>0</v>
      </c>
      <c r="AI97" s="280">
        <v>0</v>
      </c>
      <c r="AJ97" s="280">
        <v>0</v>
      </c>
      <c r="AK97" s="280">
        <v>0</v>
      </c>
      <c r="AL97" s="280">
        <v>0</v>
      </c>
      <c r="AM97" s="280">
        <v>0</v>
      </c>
      <c r="AN97" s="280">
        <v>0</v>
      </c>
      <c r="AO97" s="280">
        <v>0</v>
      </c>
      <c r="AP97" s="280">
        <v>0</v>
      </c>
      <c r="AQ97" s="280">
        <v>0</v>
      </c>
      <c r="AR97" s="280">
        <v>0</v>
      </c>
      <c r="AS97" s="280">
        <v>0</v>
      </c>
      <c r="AT97" s="280">
        <v>0</v>
      </c>
      <c r="AU97" s="280">
        <v>0</v>
      </c>
      <c r="AV97" s="280">
        <v>0</v>
      </c>
      <c r="AW97" s="280">
        <v>0</v>
      </c>
      <c r="AX97" s="280">
        <v>0</v>
      </c>
      <c r="AY97" s="280">
        <v>0</v>
      </c>
      <c r="AZ97" s="280">
        <v>0</v>
      </c>
      <c r="BA97" s="280">
        <v>0</v>
      </c>
      <c r="BB97" s="280">
        <v>0</v>
      </c>
      <c r="BC97" s="280">
        <v>0</v>
      </c>
      <c r="BD97" s="280">
        <v>0</v>
      </c>
      <c r="BE97" s="280">
        <v>0</v>
      </c>
      <c r="BF97" s="280">
        <v>0</v>
      </c>
      <c r="BG97" s="280">
        <v>0</v>
      </c>
      <c r="BH97" s="280">
        <v>0</v>
      </c>
      <c r="BI97" s="280">
        <v>0</v>
      </c>
      <c r="BJ97" s="280">
        <v>0</v>
      </c>
      <c r="BK97" s="280">
        <v>0</v>
      </c>
      <c r="BL97" s="280">
        <v>0</v>
      </c>
      <c r="BM97" s="280">
        <v>0</v>
      </c>
      <c r="BN97" s="280">
        <v>0</v>
      </c>
      <c r="BO97" s="280">
        <v>0</v>
      </c>
      <c r="BP97" s="280">
        <v>0</v>
      </c>
      <c r="BQ97" s="280">
        <v>0</v>
      </c>
      <c r="BR97" s="280">
        <v>0</v>
      </c>
      <c r="BS97" s="280">
        <v>0</v>
      </c>
      <c r="BT97" s="280">
        <v>0</v>
      </c>
      <c r="BU97" s="280">
        <v>0</v>
      </c>
      <c r="BV97" s="280">
        <v>0</v>
      </c>
      <c r="BW97" s="280">
        <v>0</v>
      </c>
      <c r="BX97" s="280">
        <v>0</v>
      </c>
      <c r="BY97" s="280">
        <v>0</v>
      </c>
      <c r="BZ97" s="280">
        <v>0</v>
      </c>
      <c r="CA97" s="280">
        <v>0</v>
      </c>
      <c r="CB97" s="280">
        <v>0</v>
      </c>
      <c r="CC97" s="280">
        <v>0</v>
      </c>
      <c r="CD97" s="280">
        <v>0</v>
      </c>
      <c r="CE97" s="280">
        <v>0</v>
      </c>
      <c r="CF97" s="280">
        <v>0</v>
      </c>
      <c r="CG97" s="280">
        <v>0</v>
      </c>
      <c r="CH97" s="280">
        <v>0</v>
      </c>
      <c r="CI97" s="280">
        <v>0</v>
      </c>
      <c r="CJ97" s="280">
        <v>0</v>
      </c>
      <c r="CK97" s="280">
        <v>0</v>
      </c>
      <c r="CL97" s="280">
        <v>0</v>
      </c>
      <c r="CM97" s="280">
        <v>0</v>
      </c>
      <c r="CN97" s="280">
        <v>0</v>
      </c>
      <c r="CO97" s="280">
        <v>0</v>
      </c>
      <c r="CP97" s="280">
        <v>0</v>
      </c>
      <c r="CQ97" s="280">
        <v>0</v>
      </c>
      <c r="CR97" s="280">
        <v>0</v>
      </c>
      <c r="CS97" s="280">
        <v>0</v>
      </c>
      <c r="CT97" s="280">
        <v>0</v>
      </c>
      <c r="CU97" s="280">
        <v>0</v>
      </c>
      <c r="CV97" s="280">
        <v>0</v>
      </c>
      <c r="CW97" s="280">
        <v>0</v>
      </c>
      <c r="CX97" s="280">
        <v>0</v>
      </c>
      <c r="CY97" s="280">
        <v>0</v>
      </c>
      <c r="CZ97" s="280">
        <v>0</v>
      </c>
      <c r="DA97" s="280">
        <v>0</v>
      </c>
      <c r="DB97" s="280">
        <v>0</v>
      </c>
      <c r="DC97" s="280">
        <v>0</v>
      </c>
      <c r="DE97" s="71">
        <f t="shared" si="47"/>
        <v>0</v>
      </c>
      <c r="DF97" s="71">
        <f t="shared" si="40"/>
        <v>0</v>
      </c>
      <c r="DG97" s="261">
        <f t="shared" si="48"/>
        <v>21</v>
      </c>
    </row>
    <row r="98" spans="1:113" ht="15" customHeight="1">
      <c r="A98" s="210">
        <v>86</v>
      </c>
      <c r="B98" s="262" t="str">
        <f>$B$89&amp;"9."</f>
        <v>G.9.</v>
      </c>
      <c r="C98" s="274" t="s">
        <v>218</v>
      </c>
      <c r="D98" s="263"/>
      <c r="E98" s="334">
        <v>0.21</v>
      </c>
      <c r="F98" s="292">
        <f>H98+NPV(FD,I98:INDEX(I98:DC98,PAL))</f>
        <v>0</v>
      </c>
      <c r="G98" s="279">
        <f>SUMIF($H$5:$DC$5,"&lt;="&amp;PAL,$H98:$DC98)</f>
        <v>0</v>
      </c>
      <c r="H98" s="280">
        <v>0</v>
      </c>
      <c r="I98" s="280">
        <v>0</v>
      </c>
      <c r="J98" s="280">
        <v>0</v>
      </c>
      <c r="K98" s="280">
        <v>0</v>
      </c>
      <c r="L98" s="280">
        <v>0</v>
      </c>
      <c r="M98" s="280">
        <v>0</v>
      </c>
      <c r="N98" s="280">
        <v>0</v>
      </c>
      <c r="O98" s="280">
        <v>0</v>
      </c>
      <c r="P98" s="280">
        <v>0</v>
      </c>
      <c r="Q98" s="280">
        <v>0</v>
      </c>
      <c r="R98" s="280">
        <v>0</v>
      </c>
      <c r="S98" s="280">
        <v>0</v>
      </c>
      <c r="T98" s="280">
        <v>0</v>
      </c>
      <c r="U98" s="280">
        <v>0</v>
      </c>
      <c r="V98" s="280">
        <v>0</v>
      </c>
      <c r="W98" s="280">
        <v>0</v>
      </c>
      <c r="X98" s="280">
        <v>0</v>
      </c>
      <c r="Y98" s="280">
        <v>0</v>
      </c>
      <c r="Z98" s="280">
        <v>0</v>
      </c>
      <c r="AA98" s="280">
        <v>0</v>
      </c>
      <c r="AB98" s="280">
        <v>0</v>
      </c>
      <c r="AC98" s="280">
        <v>0</v>
      </c>
      <c r="AD98" s="280">
        <v>0</v>
      </c>
      <c r="AE98" s="280">
        <v>0</v>
      </c>
      <c r="AF98" s="280">
        <v>0</v>
      </c>
      <c r="AG98" s="280">
        <v>0</v>
      </c>
      <c r="AH98" s="280">
        <v>0</v>
      </c>
      <c r="AI98" s="280">
        <v>0</v>
      </c>
      <c r="AJ98" s="280">
        <v>0</v>
      </c>
      <c r="AK98" s="280">
        <v>0</v>
      </c>
      <c r="AL98" s="280">
        <v>0</v>
      </c>
      <c r="AM98" s="280">
        <v>0</v>
      </c>
      <c r="AN98" s="280">
        <v>0</v>
      </c>
      <c r="AO98" s="280">
        <v>0</v>
      </c>
      <c r="AP98" s="280">
        <v>0</v>
      </c>
      <c r="AQ98" s="280">
        <v>0</v>
      </c>
      <c r="AR98" s="280">
        <v>0</v>
      </c>
      <c r="AS98" s="280">
        <v>0</v>
      </c>
      <c r="AT98" s="280">
        <v>0</v>
      </c>
      <c r="AU98" s="280">
        <v>0</v>
      </c>
      <c r="AV98" s="280">
        <v>0</v>
      </c>
      <c r="AW98" s="280">
        <v>0</v>
      </c>
      <c r="AX98" s="280">
        <v>0</v>
      </c>
      <c r="AY98" s="280">
        <v>0</v>
      </c>
      <c r="AZ98" s="280">
        <v>0</v>
      </c>
      <c r="BA98" s="280">
        <v>0</v>
      </c>
      <c r="BB98" s="280">
        <v>0</v>
      </c>
      <c r="BC98" s="280">
        <v>0</v>
      </c>
      <c r="BD98" s="280">
        <v>0</v>
      </c>
      <c r="BE98" s="280">
        <v>0</v>
      </c>
      <c r="BF98" s="280">
        <v>0</v>
      </c>
      <c r="BG98" s="280">
        <v>0</v>
      </c>
      <c r="BH98" s="280">
        <v>0</v>
      </c>
      <c r="BI98" s="280">
        <v>0</v>
      </c>
      <c r="BJ98" s="280">
        <v>0</v>
      </c>
      <c r="BK98" s="280">
        <v>0</v>
      </c>
      <c r="BL98" s="280">
        <v>0</v>
      </c>
      <c r="BM98" s="280">
        <v>0</v>
      </c>
      <c r="BN98" s="280">
        <v>0</v>
      </c>
      <c r="BO98" s="280">
        <v>0</v>
      </c>
      <c r="BP98" s="280">
        <v>0</v>
      </c>
      <c r="BQ98" s="280">
        <v>0</v>
      </c>
      <c r="BR98" s="280">
        <v>0</v>
      </c>
      <c r="BS98" s="280">
        <v>0</v>
      </c>
      <c r="BT98" s="280">
        <v>0</v>
      </c>
      <c r="BU98" s="280">
        <v>0</v>
      </c>
      <c r="BV98" s="280">
        <v>0</v>
      </c>
      <c r="BW98" s="280">
        <v>0</v>
      </c>
      <c r="BX98" s="280">
        <v>0</v>
      </c>
      <c r="BY98" s="280">
        <v>0</v>
      </c>
      <c r="BZ98" s="280">
        <v>0</v>
      </c>
      <c r="CA98" s="280">
        <v>0</v>
      </c>
      <c r="CB98" s="280">
        <v>0</v>
      </c>
      <c r="CC98" s="280">
        <v>0</v>
      </c>
      <c r="CD98" s="280">
        <v>0</v>
      </c>
      <c r="CE98" s="280">
        <v>0</v>
      </c>
      <c r="CF98" s="280">
        <v>0</v>
      </c>
      <c r="CG98" s="280">
        <v>0</v>
      </c>
      <c r="CH98" s="280">
        <v>0</v>
      </c>
      <c r="CI98" s="280">
        <v>0</v>
      </c>
      <c r="CJ98" s="280">
        <v>0</v>
      </c>
      <c r="CK98" s="280">
        <v>0</v>
      </c>
      <c r="CL98" s="280">
        <v>0</v>
      </c>
      <c r="CM98" s="280">
        <v>0</v>
      </c>
      <c r="CN98" s="280">
        <v>0</v>
      </c>
      <c r="CO98" s="280">
        <v>0</v>
      </c>
      <c r="CP98" s="280">
        <v>0</v>
      </c>
      <c r="CQ98" s="280">
        <v>0</v>
      </c>
      <c r="CR98" s="280">
        <v>0</v>
      </c>
      <c r="CS98" s="280">
        <v>0</v>
      </c>
      <c r="CT98" s="280">
        <v>0</v>
      </c>
      <c r="CU98" s="280">
        <v>0</v>
      </c>
      <c r="CV98" s="280">
        <v>0</v>
      </c>
      <c r="CW98" s="280">
        <v>0</v>
      </c>
      <c r="CX98" s="280">
        <v>0</v>
      </c>
      <c r="CY98" s="280">
        <v>0</v>
      </c>
      <c r="CZ98" s="280">
        <v>0</v>
      </c>
      <c r="DA98" s="280">
        <v>0</v>
      </c>
      <c r="DB98" s="280">
        <v>0</v>
      </c>
      <c r="DC98" s="280">
        <v>0</v>
      </c>
      <c r="DE98" s="71">
        <f t="shared" si="47"/>
        <v>0</v>
      </c>
      <c r="DF98" s="71">
        <f t="shared" si="40"/>
        <v>0</v>
      </c>
      <c r="DG98" s="261">
        <f t="shared" si="48"/>
        <v>21</v>
      </c>
    </row>
    <row r="99" spans="1:113" ht="15" customHeight="1">
      <c r="A99" s="210">
        <v>87</v>
      </c>
      <c r="B99" s="262" t="str">
        <f>$B$89&amp;"10."</f>
        <v>G.10.</v>
      </c>
      <c r="C99" s="274" t="s">
        <v>220</v>
      </c>
      <c r="D99" s="263"/>
      <c r="E99" s="334">
        <v>0.21</v>
      </c>
      <c r="F99" s="292">
        <f>H99+NPV(FD,I99:INDEX(I99:DC99,PAL))</f>
        <v>0</v>
      </c>
      <c r="G99" s="279">
        <f>SUMIF($H$5:$DC$5,"&lt;="&amp;PAL,$H99:$DC99)</f>
        <v>0</v>
      </c>
      <c r="H99" s="280">
        <v>0</v>
      </c>
      <c r="I99" s="280">
        <v>0</v>
      </c>
      <c r="J99" s="280">
        <v>0</v>
      </c>
      <c r="K99" s="280">
        <v>0</v>
      </c>
      <c r="L99" s="280">
        <v>0</v>
      </c>
      <c r="M99" s="280">
        <v>0</v>
      </c>
      <c r="N99" s="280">
        <v>0</v>
      </c>
      <c r="O99" s="280">
        <v>0</v>
      </c>
      <c r="P99" s="280">
        <v>0</v>
      </c>
      <c r="Q99" s="280">
        <v>0</v>
      </c>
      <c r="R99" s="280">
        <v>0</v>
      </c>
      <c r="S99" s="280">
        <v>0</v>
      </c>
      <c r="T99" s="280">
        <v>0</v>
      </c>
      <c r="U99" s="280">
        <v>0</v>
      </c>
      <c r="V99" s="280">
        <v>0</v>
      </c>
      <c r="W99" s="280">
        <v>0</v>
      </c>
      <c r="X99" s="280">
        <v>0</v>
      </c>
      <c r="Y99" s="280">
        <v>0</v>
      </c>
      <c r="Z99" s="280">
        <v>0</v>
      </c>
      <c r="AA99" s="280">
        <v>0</v>
      </c>
      <c r="AB99" s="280">
        <v>0</v>
      </c>
      <c r="AC99" s="280">
        <v>0</v>
      </c>
      <c r="AD99" s="280">
        <v>0</v>
      </c>
      <c r="AE99" s="280">
        <v>0</v>
      </c>
      <c r="AF99" s="280">
        <v>0</v>
      </c>
      <c r="AG99" s="280">
        <v>0</v>
      </c>
      <c r="AH99" s="280">
        <v>0</v>
      </c>
      <c r="AI99" s="280">
        <v>0</v>
      </c>
      <c r="AJ99" s="280">
        <v>0</v>
      </c>
      <c r="AK99" s="280">
        <v>0</v>
      </c>
      <c r="AL99" s="280">
        <v>0</v>
      </c>
      <c r="AM99" s="280">
        <v>0</v>
      </c>
      <c r="AN99" s="280">
        <v>0</v>
      </c>
      <c r="AO99" s="280">
        <v>0</v>
      </c>
      <c r="AP99" s="280">
        <v>0</v>
      </c>
      <c r="AQ99" s="280">
        <v>0</v>
      </c>
      <c r="AR99" s="280">
        <v>0</v>
      </c>
      <c r="AS99" s="280">
        <v>0</v>
      </c>
      <c r="AT99" s="280">
        <v>0</v>
      </c>
      <c r="AU99" s="280">
        <v>0</v>
      </c>
      <c r="AV99" s="280">
        <v>0</v>
      </c>
      <c r="AW99" s="280">
        <v>0</v>
      </c>
      <c r="AX99" s="280">
        <v>0</v>
      </c>
      <c r="AY99" s="280">
        <v>0</v>
      </c>
      <c r="AZ99" s="280">
        <v>0</v>
      </c>
      <c r="BA99" s="280">
        <v>0</v>
      </c>
      <c r="BB99" s="280">
        <v>0</v>
      </c>
      <c r="BC99" s="280">
        <v>0</v>
      </c>
      <c r="BD99" s="280">
        <v>0</v>
      </c>
      <c r="BE99" s="280">
        <v>0</v>
      </c>
      <c r="BF99" s="280">
        <v>0</v>
      </c>
      <c r="BG99" s="280">
        <v>0</v>
      </c>
      <c r="BH99" s="280">
        <v>0</v>
      </c>
      <c r="BI99" s="280">
        <v>0</v>
      </c>
      <c r="BJ99" s="280">
        <v>0</v>
      </c>
      <c r="BK99" s="280">
        <v>0</v>
      </c>
      <c r="BL99" s="280">
        <v>0</v>
      </c>
      <c r="BM99" s="280">
        <v>0</v>
      </c>
      <c r="BN99" s="280">
        <v>0</v>
      </c>
      <c r="BO99" s="280">
        <v>0</v>
      </c>
      <c r="BP99" s="280">
        <v>0</v>
      </c>
      <c r="BQ99" s="280">
        <v>0</v>
      </c>
      <c r="BR99" s="280">
        <v>0</v>
      </c>
      <c r="BS99" s="280">
        <v>0</v>
      </c>
      <c r="BT99" s="280">
        <v>0</v>
      </c>
      <c r="BU99" s="280">
        <v>0</v>
      </c>
      <c r="BV99" s="280">
        <v>0</v>
      </c>
      <c r="BW99" s="280">
        <v>0</v>
      </c>
      <c r="BX99" s="280">
        <v>0</v>
      </c>
      <c r="BY99" s="280">
        <v>0</v>
      </c>
      <c r="BZ99" s="280">
        <v>0</v>
      </c>
      <c r="CA99" s="280">
        <v>0</v>
      </c>
      <c r="CB99" s="280">
        <v>0</v>
      </c>
      <c r="CC99" s="280">
        <v>0</v>
      </c>
      <c r="CD99" s="280">
        <v>0</v>
      </c>
      <c r="CE99" s="280">
        <v>0</v>
      </c>
      <c r="CF99" s="280">
        <v>0</v>
      </c>
      <c r="CG99" s="280">
        <v>0</v>
      </c>
      <c r="CH99" s="280">
        <v>0</v>
      </c>
      <c r="CI99" s="280">
        <v>0</v>
      </c>
      <c r="CJ99" s="280">
        <v>0</v>
      </c>
      <c r="CK99" s="280">
        <v>0</v>
      </c>
      <c r="CL99" s="280">
        <v>0</v>
      </c>
      <c r="CM99" s="280">
        <v>0</v>
      </c>
      <c r="CN99" s="280">
        <v>0</v>
      </c>
      <c r="CO99" s="280">
        <v>0</v>
      </c>
      <c r="CP99" s="280">
        <v>0</v>
      </c>
      <c r="CQ99" s="280">
        <v>0</v>
      </c>
      <c r="CR99" s="280">
        <v>0</v>
      </c>
      <c r="CS99" s="280">
        <v>0</v>
      </c>
      <c r="CT99" s="280">
        <v>0</v>
      </c>
      <c r="CU99" s="280">
        <v>0</v>
      </c>
      <c r="CV99" s="280">
        <v>0</v>
      </c>
      <c r="CW99" s="280">
        <v>0</v>
      </c>
      <c r="CX99" s="280">
        <v>0</v>
      </c>
      <c r="CY99" s="280">
        <v>0</v>
      </c>
      <c r="CZ99" s="280">
        <v>0</v>
      </c>
      <c r="DA99" s="280">
        <v>0</v>
      </c>
      <c r="DB99" s="280">
        <v>0</v>
      </c>
      <c r="DC99" s="280">
        <v>0</v>
      </c>
      <c r="DE99" s="71">
        <f t="shared" si="47"/>
        <v>0</v>
      </c>
      <c r="DF99" s="71">
        <f t="shared" si="40"/>
        <v>0</v>
      </c>
      <c r="DG99" s="261">
        <f t="shared" si="48"/>
        <v>21</v>
      </c>
    </row>
    <row r="100" spans="1:113" ht="17.25" customHeight="1">
      <c r="A100" s="210">
        <v>88</v>
      </c>
      <c r="B100" s="262" t="s">
        <v>38</v>
      </c>
      <c r="C100" s="266" t="s">
        <v>262</v>
      </c>
      <c r="D100" s="263"/>
      <c r="E100" s="328"/>
      <c r="F100" s="17">
        <f>SUM(F101:F110)</f>
        <v>0</v>
      </c>
      <c r="G100" s="279">
        <f>SUMIF($H$5:$DC$5,"&lt;="&amp;PAL,$H100:$DC100)</f>
        <v>0</v>
      </c>
      <c r="H100" s="17">
        <f t="shared" ref="H100:BR100" si="49">SUM(H101:H110)</f>
        <v>0</v>
      </c>
      <c r="I100" s="17">
        <f t="shared" si="49"/>
        <v>0</v>
      </c>
      <c r="J100" s="17">
        <f t="shared" si="49"/>
        <v>0</v>
      </c>
      <c r="K100" s="17">
        <f t="shared" si="49"/>
        <v>0</v>
      </c>
      <c r="L100" s="17">
        <f t="shared" si="49"/>
        <v>0</v>
      </c>
      <c r="M100" s="17">
        <f t="shared" si="49"/>
        <v>0</v>
      </c>
      <c r="N100" s="17">
        <f t="shared" si="49"/>
        <v>0</v>
      </c>
      <c r="O100" s="17">
        <f t="shared" si="49"/>
        <v>0</v>
      </c>
      <c r="P100" s="17">
        <f t="shared" si="49"/>
        <v>0</v>
      </c>
      <c r="Q100" s="17">
        <f t="shared" si="49"/>
        <v>0</v>
      </c>
      <c r="R100" s="17">
        <f t="shared" si="49"/>
        <v>0</v>
      </c>
      <c r="S100" s="17">
        <f t="shared" si="49"/>
        <v>0</v>
      </c>
      <c r="T100" s="17">
        <f t="shared" si="49"/>
        <v>0</v>
      </c>
      <c r="U100" s="17">
        <f t="shared" si="49"/>
        <v>0</v>
      </c>
      <c r="V100" s="17">
        <f t="shared" si="49"/>
        <v>0</v>
      </c>
      <c r="W100" s="17">
        <f t="shared" si="49"/>
        <v>0</v>
      </c>
      <c r="X100" s="17">
        <f t="shared" si="49"/>
        <v>0</v>
      </c>
      <c r="Y100" s="17">
        <f t="shared" si="49"/>
        <v>0</v>
      </c>
      <c r="Z100" s="17">
        <f t="shared" si="49"/>
        <v>0</v>
      </c>
      <c r="AA100" s="17">
        <f t="shared" si="49"/>
        <v>0</v>
      </c>
      <c r="AB100" s="17">
        <f t="shared" si="49"/>
        <v>0</v>
      </c>
      <c r="AC100" s="17">
        <f t="shared" si="49"/>
        <v>0</v>
      </c>
      <c r="AD100" s="17">
        <f t="shared" si="49"/>
        <v>0</v>
      </c>
      <c r="AE100" s="17">
        <f t="shared" si="49"/>
        <v>0</v>
      </c>
      <c r="AF100" s="17">
        <f t="shared" si="49"/>
        <v>0</v>
      </c>
      <c r="AG100" s="17">
        <f t="shared" si="49"/>
        <v>0</v>
      </c>
      <c r="AH100" s="17">
        <f t="shared" si="49"/>
        <v>0</v>
      </c>
      <c r="AI100" s="17">
        <f t="shared" si="49"/>
        <v>0</v>
      </c>
      <c r="AJ100" s="17">
        <f t="shared" si="49"/>
        <v>0</v>
      </c>
      <c r="AK100" s="17">
        <f t="shared" si="49"/>
        <v>0</v>
      </c>
      <c r="AL100" s="17">
        <f t="shared" si="49"/>
        <v>0</v>
      </c>
      <c r="AM100" s="17">
        <f t="shared" si="49"/>
        <v>0</v>
      </c>
      <c r="AN100" s="17">
        <f t="shared" si="49"/>
        <v>0</v>
      </c>
      <c r="AO100" s="17">
        <f t="shared" si="49"/>
        <v>0</v>
      </c>
      <c r="AP100" s="17">
        <f t="shared" si="49"/>
        <v>0</v>
      </c>
      <c r="AQ100" s="17">
        <f t="shared" si="49"/>
        <v>0</v>
      </c>
      <c r="AR100" s="17">
        <f t="shared" si="49"/>
        <v>0</v>
      </c>
      <c r="AS100" s="17">
        <f t="shared" si="49"/>
        <v>0</v>
      </c>
      <c r="AT100" s="17">
        <f t="shared" si="49"/>
        <v>0</v>
      </c>
      <c r="AU100" s="17">
        <f t="shared" si="49"/>
        <v>0</v>
      </c>
      <c r="AV100" s="17">
        <f t="shared" si="49"/>
        <v>0</v>
      </c>
      <c r="AW100" s="17">
        <f t="shared" si="49"/>
        <v>0</v>
      </c>
      <c r="AX100" s="17">
        <f t="shared" si="49"/>
        <v>0</v>
      </c>
      <c r="AY100" s="17">
        <f t="shared" si="49"/>
        <v>0</v>
      </c>
      <c r="AZ100" s="17">
        <f t="shared" si="49"/>
        <v>0</v>
      </c>
      <c r="BA100" s="17">
        <f t="shared" si="49"/>
        <v>0</v>
      </c>
      <c r="BB100" s="17">
        <f t="shared" si="49"/>
        <v>0</v>
      </c>
      <c r="BC100" s="17">
        <f t="shared" si="49"/>
        <v>0</v>
      </c>
      <c r="BD100" s="17">
        <f t="shared" si="49"/>
        <v>0</v>
      </c>
      <c r="BE100" s="17">
        <f t="shared" si="49"/>
        <v>0</v>
      </c>
      <c r="BF100" s="17">
        <f t="shared" si="49"/>
        <v>0</v>
      </c>
      <c r="BG100" s="17">
        <f t="shared" si="49"/>
        <v>0</v>
      </c>
      <c r="BH100" s="17">
        <f t="shared" si="49"/>
        <v>0</v>
      </c>
      <c r="BI100" s="17">
        <f t="shared" si="49"/>
        <v>0</v>
      </c>
      <c r="BJ100" s="17">
        <f t="shared" si="49"/>
        <v>0</v>
      </c>
      <c r="BK100" s="17">
        <f t="shared" si="49"/>
        <v>0</v>
      </c>
      <c r="BL100" s="17">
        <f t="shared" si="49"/>
        <v>0</v>
      </c>
      <c r="BM100" s="17">
        <f t="shared" si="49"/>
        <v>0</v>
      </c>
      <c r="BN100" s="17">
        <f t="shared" si="49"/>
        <v>0</v>
      </c>
      <c r="BO100" s="17">
        <f t="shared" si="49"/>
        <v>0</v>
      </c>
      <c r="BP100" s="17">
        <f t="shared" si="49"/>
        <v>0</v>
      </c>
      <c r="BQ100" s="17">
        <f t="shared" si="49"/>
        <v>0</v>
      </c>
      <c r="BR100" s="17">
        <f t="shared" si="49"/>
        <v>0</v>
      </c>
      <c r="BS100" s="17">
        <f t="shared" ref="BS100:DC100" si="50">SUM(BS101:BS110)</f>
        <v>0</v>
      </c>
      <c r="BT100" s="17">
        <f t="shared" si="50"/>
        <v>0</v>
      </c>
      <c r="BU100" s="17">
        <f t="shared" si="50"/>
        <v>0</v>
      </c>
      <c r="BV100" s="17">
        <f t="shared" si="50"/>
        <v>0</v>
      </c>
      <c r="BW100" s="17">
        <f t="shared" si="50"/>
        <v>0</v>
      </c>
      <c r="BX100" s="17">
        <f t="shared" si="50"/>
        <v>0</v>
      </c>
      <c r="BY100" s="17">
        <f t="shared" si="50"/>
        <v>0</v>
      </c>
      <c r="BZ100" s="17">
        <f t="shared" si="50"/>
        <v>0</v>
      </c>
      <c r="CA100" s="17">
        <f t="shared" si="50"/>
        <v>0</v>
      </c>
      <c r="CB100" s="17">
        <f t="shared" si="50"/>
        <v>0</v>
      </c>
      <c r="CC100" s="17">
        <f t="shared" si="50"/>
        <v>0</v>
      </c>
      <c r="CD100" s="17">
        <f t="shared" si="50"/>
        <v>0</v>
      </c>
      <c r="CE100" s="17">
        <f t="shared" si="50"/>
        <v>0</v>
      </c>
      <c r="CF100" s="17">
        <f t="shared" si="50"/>
        <v>0</v>
      </c>
      <c r="CG100" s="17">
        <f t="shared" si="50"/>
        <v>0</v>
      </c>
      <c r="CH100" s="17">
        <f t="shared" si="50"/>
        <v>0</v>
      </c>
      <c r="CI100" s="17">
        <f t="shared" si="50"/>
        <v>0</v>
      </c>
      <c r="CJ100" s="17">
        <f t="shared" si="50"/>
        <v>0</v>
      </c>
      <c r="CK100" s="17">
        <f t="shared" si="50"/>
        <v>0</v>
      </c>
      <c r="CL100" s="17">
        <f t="shared" si="50"/>
        <v>0</v>
      </c>
      <c r="CM100" s="17">
        <f t="shared" si="50"/>
        <v>0</v>
      </c>
      <c r="CN100" s="17">
        <f t="shared" si="50"/>
        <v>0</v>
      </c>
      <c r="CO100" s="17">
        <f t="shared" si="50"/>
        <v>0</v>
      </c>
      <c r="CP100" s="17">
        <f t="shared" si="50"/>
        <v>0</v>
      </c>
      <c r="CQ100" s="17">
        <f t="shared" si="50"/>
        <v>0</v>
      </c>
      <c r="CR100" s="17">
        <f t="shared" si="50"/>
        <v>0</v>
      </c>
      <c r="CS100" s="17">
        <f t="shared" si="50"/>
        <v>0</v>
      </c>
      <c r="CT100" s="17">
        <f t="shared" si="50"/>
        <v>0</v>
      </c>
      <c r="CU100" s="17">
        <f t="shared" si="50"/>
        <v>0</v>
      </c>
      <c r="CV100" s="17">
        <f t="shared" si="50"/>
        <v>0</v>
      </c>
      <c r="CW100" s="17">
        <f t="shared" si="50"/>
        <v>0</v>
      </c>
      <c r="CX100" s="17">
        <f t="shared" si="50"/>
        <v>0</v>
      </c>
      <c r="CY100" s="17">
        <f t="shared" si="50"/>
        <v>0</v>
      </c>
      <c r="CZ100" s="17">
        <f t="shared" si="50"/>
        <v>0</v>
      </c>
      <c r="DA100" s="17">
        <f t="shared" si="50"/>
        <v>0</v>
      </c>
      <c r="DB100" s="17">
        <f t="shared" si="50"/>
        <v>0</v>
      </c>
      <c r="DC100" s="17">
        <f t="shared" si="50"/>
        <v>0</v>
      </c>
      <c r="DF100" s="71">
        <f t="shared" si="40"/>
        <v>0</v>
      </c>
      <c r="DG100" s="261"/>
    </row>
    <row r="101" spans="1:113" ht="15" customHeight="1">
      <c r="A101" s="210">
        <v>89</v>
      </c>
      <c r="B101" s="262" t="str">
        <f>$B$100&amp;"1."</f>
        <v>H.1.</v>
      </c>
      <c r="C101" s="274" t="s">
        <v>221</v>
      </c>
      <c r="D101" s="263"/>
      <c r="E101" s="316" t="s">
        <v>255</v>
      </c>
      <c r="F101" s="292">
        <f>H101+NPV(FD,I101:INDEX(I101:DC101,PAL))</f>
        <v>0</v>
      </c>
      <c r="G101" s="279">
        <f>SUMIF($H$5:$DC$5,"&lt;="&amp;PAL,$H101:$DC101)</f>
        <v>0</v>
      </c>
      <c r="H101" s="280">
        <v>0</v>
      </c>
      <c r="I101" s="280">
        <v>0</v>
      </c>
      <c r="J101" s="280">
        <v>0</v>
      </c>
      <c r="K101" s="280">
        <v>0</v>
      </c>
      <c r="L101" s="280">
        <v>0</v>
      </c>
      <c r="M101" s="280">
        <v>0</v>
      </c>
      <c r="N101" s="280">
        <v>0</v>
      </c>
      <c r="O101" s="280">
        <v>0</v>
      </c>
      <c r="P101" s="280">
        <v>0</v>
      </c>
      <c r="Q101" s="280">
        <v>0</v>
      </c>
      <c r="R101" s="280">
        <v>0</v>
      </c>
      <c r="S101" s="280">
        <v>0</v>
      </c>
      <c r="T101" s="280">
        <v>0</v>
      </c>
      <c r="U101" s="280">
        <v>0</v>
      </c>
      <c r="V101" s="280">
        <v>0</v>
      </c>
      <c r="W101" s="280">
        <v>0</v>
      </c>
      <c r="X101" s="280">
        <v>0</v>
      </c>
      <c r="Y101" s="280">
        <v>0</v>
      </c>
      <c r="Z101" s="280">
        <v>0</v>
      </c>
      <c r="AA101" s="280">
        <v>0</v>
      </c>
      <c r="AB101" s="280">
        <v>0</v>
      </c>
      <c r="AC101" s="280">
        <v>0</v>
      </c>
      <c r="AD101" s="280">
        <v>0</v>
      </c>
      <c r="AE101" s="280">
        <v>0</v>
      </c>
      <c r="AF101" s="280">
        <v>0</v>
      </c>
      <c r="AG101" s="280">
        <v>0</v>
      </c>
      <c r="AH101" s="280">
        <v>0</v>
      </c>
      <c r="AI101" s="280">
        <v>0</v>
      </c>
      <c r="AJ101" s="280">
        <v>0</v>
      </c>
      <c r="AK101" s="280">
        <v>0</v>
      </c>
      <c r="AL101" s="280">
        <v>0</v>
      </c>
      <c r="AM101" s="280">
        <v>0</v>
      </c>
      <c r="AN101" s="280">
        <v>0</v>
      </c>
      <c r="AO101" s="280">
        <v>0</v>
      </c>
      <c r="AP101" s="280">
        <v>0</v>
      </c>
      <c r="AQ101" s="280">
        <v>0</v>
      </c>
      <c r="AR101" s="280">
        <v>0</v>
      </c>
      <c r="AS101" s="280">
        <v>0</v>
      </c>
      <c r="AT101" s="280">
        <v>0</v>
      </c>
      <c r="AU101" s="280">
        <v>0</v>
      </c>
      <c r="AV101" s="280">
        <v>0</v>
      </c>
      <c r="AW101" s="280">
        <v>0</v>
      </c>
      <c r="AX101" s="280">
        <v>0</v>
      </c>
      <c r="AY101" s="280">
        <v>0</v>
      </c>
      <c r="AZ101" s="280">
        <v>0</v>
      </c>
      <c r="BA101" s="280">
        <v>0</v>
      </c>
      <c r="BB101" s="280">
        <v>0</v>
      </c>
      <c r="BC101" s="280">
        <v>0</v>
      </c>
      <c r="BD101" s="280">
        <v>0</v>
      </c>
      <c r="BE101" s="280">
        <v>0</v>
      </c>
      <c r="BF101" s="280">
        <v>0</v>
      </c>
      <c r="BG101" s="280">
        <v>0</v>
      </c>
      <c r="BH101" s="280">
        <v>0</v>
      </c>
      <c r="BI101" s="280">
        <v>0</v>
      </c>
      <c r="BJ101" s="280">
        <v>0</v>
      </c>
      <c r="BK101" s="280">
        <v>0</v>
      </c>
      <c r="BL101" s="280">
        <v>0</v>
      </c>
      <c r="BM101" s="280">
        <v>0</v>
      </c>
      <c r="BN101" s="280">
        <v>0</v>
      </c>
      <c r="BO101" s="280">
        <v>0</v>
      </c>
      <c r="BP101" s="280">
        <v>0</v>
      </c>
      <c r="BQ101" s="280">
        <v>0</v>
      </c>
      <c r="BR101" s="280">
        <v>0</v>
      </c>
      <c r="BS101" s="280">
        <v>0</v>
      </c>
      <c r="BT101" s="280">
        <v>0</v>
      </c>
      <c r="BU101" s="280">
        <v>0</v>
      </c>
      <c r="BV101" s="280">
        <v>0</v>
      </c>
      <c r="BW101" s="280">
        <v>0</v>
      </c>
      <c r="BX101" s="280">
        <v>0</v>
      </c>
      <c r="BY101" s="280">
        <v>0</v>
      </c>
      <c r="BZ101" s="280">
        <v>0</v>
      </c>
      <c r="CA101" s="280">
        <v>0</v>
      </c>
      <c r="CB101" s="280">
        <v>0</v>
      </c>
      <c r="CC101" s="280">
        <v>0</v>
      </c>
      <c r="CD101" s="280">
        <v>0</v>
      </c>
      <c r="CE101" s="280">
        <v>0</v>
      </c>
      <c r="CF101" s="280">
        <v>0</v>
      </c>
      <c r="CG101" s="280">
        <v>0</v>
      </c>
      <c r="CH101" s="280">
        <v>0</v>
      </c>
      <c r="CI101" s="280">
        <v>0</v>
      </c>
      <c r="CJ101" s="280">
        <v>0</v>
      </c>
      <c r="CK101" s="280">
        <v>0</v>
      </c>
      <c r="CL101" s="280">
        <v>0</v>
      </c>
      <c r="CM101" s="280">
        <v>0</v>
      </c>
      <c r="CN101" s="280">
        <v>0</v>
      </c>
      <c r="CO101" s="280">
        <v>0</v>
      </c>
      <c r="CP101" s="280">
        <v>0</v>
      </c>
      <c r="CQ101" s="280">
        <v>0</v>
      </c>
      <c r="CR101" s="280">
        <v>0</v>
      </c>
      <c r="CS101" s="280">
        <v>0</v>
      </c>
      <c r="CT101" s="280">
        <v>0</v>
      </c>
      <c r="CU101" s="280">
        <v>0</v>
      </c>
      <c r="CV101" s="280">
        <v>0</v>
      </c>
      <c r="CW101" s="280">
        <v>0</v>
      </c>
      <c r="CX101" s="280">
        <v>0</v>
      </c>
      <c r="CY101" s="280">
        <v>0</v>
      </c>
      <c r="CZ101" s="280">
        <v>0</v>
      </c>
      <c r="DA101" s="280">
        <v>0</v>
      </c>
      <c r="DB101" s="280">
        <v>0</v>
      </c>
      <c r="DC101" s="280">
        <v>0</v>
      </c>
      <c r="DE101" s="71">
        <f>COUNTBLANK(H101:DC101)</f>
        <v>0</v>
      </c>
      <c r="DF101" s="71">
        <f t="shared" si="40"/>
        <v>0</v>
      </c>
      <c r="DG101" s="261">
        <f t="shared" si="48"/>
        <v>0</v>
      </c>
    </row>
    <row r="102" spans="1:113" ht="15" customHeight="1">
      <c r="A102" s="210">
        <v>90</v>
      </c>
      <c r="B102" s="262" t="str">
        <f>$B$100&amp;"2."</f>
        <v>H.2.</v>
      </c>
      <c r="C102" s="274" t="s">
        <v>223</v>
      </c>
      <c r="D102" s="263"/>
      <c r="E102" s="316" t="s">
        <v>255</v>
      </c>
      <c r="F102" s="292">
        <f>H102+NPV(FD,I102:INDEX(I102:DC102,PAL))</f>
        <v>0</v>
      </c>
      <c r="G102" s="279">
        <f>SUMIF($H$5:$DC$5,"&lt;="&amp;PAL,$H102:$DC102)</f>
        <v>0</v>
      </c>
      <c r="H102" s="280">
        <v>0</v>
      </c>
      <c r="I102" s="280">
        <v>0</v>
      </c>
      <c r="J102" s="280">
        <v>0</v>
      </c>
      <c r="K102" s="280">
        <v>0</v>
      </c>
      <c r="L102" s="280">
        <v>0</v>
      </c>
      <c r="M102" s="280">
        <v>0</v>
      </c>
      <c r="N102" s="280">
        <v>0</v>
      </c>
      <c r="O102" s="280">
        <v>0</v>
      </c>
      <c r="P102" s="280">
        <v>0</v>
      </c>
      <c r="Q102" s="280">
        <v>0</v>
      </c>
      <c r="R102" s="280">
        <v>0</v>
      </c>
      <c r="S102" s="280">
        <v>0</v>
      </c>
      <c r="T102" s="280">
        <v>0</v>
      </c>
      <c r="U102" s="280">
        <v>0</v>
      </c>
      <c r="V102" s="280">
        <v>0</v>
      </c>
      <c r="W102" s="280">
        <v>0</v>
      </c>
      <c r="X102" s="280">
        <v>0</v>
      </c>
      <c r="Y102" s="280">
        <v>0</v>
      </c>
      <c r="Z102" s="280">
        <v>0</v>
      </c>
      <c r="AA102" s="280">
        <v>0</v>
      </c>
      <c r="AB102" s="280">
        <v>0</v>
      </c>
      <c r="AC102" s="280">
        <v>0</v>
      </c>
      <c r="AD102" s="280">
        <v>0</v>
      </c>
      <c r="AE102" s="280">
        <v>0</v>
      </c>
      <c r="AF102" s="280">
        <v>0</v>
      </c>
      <c r="AG102" s="280">
        <v>0</v>
      </c>
      <c r="AH102" s="280">
        <v>0</v>
      </c>
      <c r="AI102" s="280">
        <v>0</v>
      </c>
      <c r="AJ102" s="280">
        <v>0</v>
      </c>
      <c r="AK102" s="280">
        <v>0</v>
      </c>
      <c r="AL102" s="280">
        <v>0</v>
      </c>
      <c r="AM102" s="280">
        <v>0</v>
      </c>
      <c r="AN102" s="280">
        <v>0</v>
      </c>
      <c r="AO102" s="280">
        <v>0</v>
      </c>
      <c r="AP102" s="280">
        <v>0</v>
      </c>
      <c r="AQ102" s="280">
        <v>0</v>
      </c>
      <c r="AR102" s="280">
        <v>0</v>
      </c>
      <c r="AS102" s="280">
        <v>0</v>
      </c>
      <c r="AT102" s="280">
        <v>0</v>
      </c>
      <c r="AU102" s="280">
        <v>0</v>
      </c>
      <c r="AV102" s="280">
        <v>0</v>
      </c>
      <c r="AW102" s="280">
        <v>0</v>
      </c>
      <c r="AX102" s="280">
        <v>0</v>
      </c>
      <c r="AY102" s="280">
        <v>0</v>
      </c>
      <c r="AZ102" s="280">
        <v>0</v>
      </c>
      <c r="BA102" s="280">
        <v>0</v>
      </c>
      <c r="BB102" s="280">
        <v>0</v>
      </c>
      <c r="BC102" s="280">
        <v>0</v>
      </c>
      <c r="BD102" s="280">
        <v>0</v>
      </c>
      <c r="BE102" s="280">
        <v>0</v>
      </c>
      <c r="BF102" s="280">
        <v>0</v>
      </c>
      <c r="BG102" s="280">
        <v>0</v>
      </c>
      <c r="BH102" s="280">
        <v>0</v>
      </c>
      <c r="BI102" s="280">
        <v>0</v>
      </c>
      <c r="BJ102" s="280">
        <v>0</v>
      </c>
      <c r="BK102" s="280">
        <v>0</v>
      </c>
      <c r="BL102" s="280">
        <v>0</v>
      </c>
      <c r="BM102" s="280">
        <v>0</v>
      </c>
      <c r="BN102" s="280">
        <v>0</v>
      </c>
      <c r="BO102" s="280">
        <v>0</v>
      </c>
      <c r="BP102" s="280">
        <v>0</v>
      </c>
      <c r="BQ102" s="280">
        <v>0</v>
      </c>
      <c r="BR102" s="280">
        <v>0</v>
      </c>
      <c r="BS102" s="280">
        <v>0</v>
      </c>
      <c r="BT102" s="280">
        <v>0</v>
      </c>
      <c r="BU102" s="280">
        <v>0</v>
      </c>
      <c r="BV102" s="280">
        <v>0</v>
      </c>
      <c r="BW102" s="280">
        <v>0</v>
      </c>
      <c r="BX102" s="280">
        <v>0</v>
      </c>
      <c r="BY102" s="280">
        <v>0</v>
      </c>
      <c r="BZ102" s="280">
        <v>0</v>
      </c>
      <c r="CA102" s="280">
        <v>0</v>
      </c>
      <c r="CB102" s="280">
        <v>0</v>
      </c>
      <c r="CC102" s="280">
        <v>0</v>
      </c>
      <c r="CD102" s="280">
        <v>0</v>
      </c>
      <c r="CE102" s="280">
        <v>0</v>
      </c>
      <c r="CF102" s="280">
        <v>0</v>
      </c>
      <c r="CG102" s="280">
        <v>0</v>
      </c>
      <c r="CH102" s="280">
        <v>0</v>
      </c>
      <c r="CI102" s="280">
        <v>0</v>
      </c>
      <c r="CJ102" s="280">
        <v>0</v>
      </c>
      <c r="CK102" s="280">
        <v>0</v>
      </c>
      <c r="CL102" s="280">
        <v>0</v>
      </c>
      <c r="CM102" s="280">
        <v>0</v>
      </c>
      <c r="CN102" s="280">
        <v>0</v>
      </c>
      <c r="CO102" s="280">
        <v>0</v>
      </c>
      <c r="CP102" s="280">
        <v>0</v>
      </c>
      <c r="CQ102" s="280">
        <v>0</v>
      </c>
      <c r="CR102" s="280">
        <v>0</v>
      </c>
      <c r="CS102" s="280">
        <v>0</v>
      </c>
      <c r="CT102" s="280">
        <v>0</v>
      </c>
      <c r="CU102" s="280">
        <v>0</v>
      </c>
      <c r="CV102" s="280">
        <v>0</v>
      </c>
      <c r="CW102" s="280">
        <v>0</v>
      </c>
      <c r="CX102" s="280">
        <v>0</v>
      </c>
      <c r="CY102" s="280">
        <v>0</v>
      </c>
      <c r="CZ102" s="280">
        <v>0</v>
      </c>
      <c r="DA102" s="280">
        <v>0</v>
      </c>
      <c r="DB102" s="280">
        <v>0</v>
      </c>
      <c r="DC102" s="280">
        <v>0</v>
      </c>
      <c r="DE102" s="71">
        <f>COUNTBLANK(H102:DC102)</f>
        <v>0</v>
      </c>
      <c r="DF102" s="71">
        <f t="shared" si="40"/>
        <v>0</v>
      </c>
      <c r="DG102" s="261">
        <f t="shared" si="48"/>
        <v>0</v>
      </c>
    </row>
    <row r="103" spans="1:113" ht="15" customHeight="1">
      <c r="A103" s="210">
        <v>91</v>
      </c>
      <c r="B103" s="262" t="str">
        <f>$B$100&amp;"3."</f>
        <v>H.3.</v>
      </c>
      <c r="C103" s="274" t="s">
        <v>225</v>
      </c>
      <c r="D103" s="263"/>
      <c r="E103" s="316" t="s">
        <v>255</v>
      </c>
      <c r="F103" s="292">
        <f>H103+NPV(FD,I103:INDEX(I103:DC103,PAL))</f>
        <v>0</v>
      </c>
      <c r="G103" s="279">
        <f>SUMIF($H$5:$DC$5,"&lt;="&amp;PAL,$H103:$DC103)</f>
        <v>0</v>
      </c>
      <c r="H103" s="280">
        <v>0</v>
      </c>
      <c r="I103" s="280">
        <v>0</v>
      </c>
      <c r="J103" s="280">
        <v>0</v>
      </c>
      <c r="K103" s="280">
        <v>0</v>
      </c>
      <c r="L103" s="280">
        <v>0</v>
      </c>
      <c r="M103" s="280">
        <v>0</v>
      </c>
      <c r="N103" s="280">
        <v>0</v>
      </c>
      <c r="O103" s="280">
        <v>0</v>
      </c>
      <c r="P103" s="280">
        <v>0</v>
      </c>
      <c r="Q103" s="280">
        <v>0</v>
      </c>
      <c r="R103" s="280">
        <v>0</v>
      </c>
      <c r="S103" s="280">
        <v>0</v>
      </c>
      <c r="T103" s="280">
        <v>0</v>
      </c>
      <c r="U103" s="280">
        <v>0</v>
      </c>
      <c r="V103" s="280">
        <v>0</v>
      </c>
      <c r="W103" s="280">
        <v>0</v>
      </c>
      <c r="X103" s="280">
        <v>0</v>
      </c>
      <c r="Y103" s="280">
        <v>0</v>
      </c>
      <c r="Z103" s="280">
        <v>0</v>
      </c>
      <c r="AA103" s="280">
        <v>0</v>
      </c>
      <c r="AB103" s="280">
        <v>0</v>
      </c>
      <c r="AC103" s="280">
        <v>0</v>
      </c>
      <c r="AD103" s="280">
        <v>0</v>
      </c>
      <c r="AE103" s="280">
        <v>0</v>
      </c>
      <c r="AF103" s="280">
        <v>0</v>
      </c>
      <c r="AG103" s="280">
        <v>0</v>
      </c>
      <c r="AH103" s="280">
        <v>0</v>
      </c>
      <c r="AI103" s="280">
        <v>0</v>
      </c>
      <c r="AJ103" s="280">
        <v>0</v>
      </c>
      <c r="AK103" s="280">
        <v>0</v>
      </c>
      <c r="AL103" s="280">
        <v>0</v>
      </c>
      <c r="AM103" s="280">
        <v>0</v>
      </c>
      <c r="AN103" s="280">
        <v>0</v>
      </c>
      <c r="AO103" s="280">
        <v>0</v>
      </c>
      <c r="AP103" s="280">
        <v>0</v>
      </c>
      <c r="AQ103" s="280">
        <v>0</v>
      </c>
      <c r="AR103" s="280">
        <v>0</v>
      </c>
      <c r="AS103" s="280">
        <v>0</v>
      </c>
      <c r="AT103" s="280">
        <v>0</v>
      </c>
      <c r="AU103" s="280">
        <v>0</v>
      </c>
      <c r="AV103" s="280">
        <v>0</v>
      </c>
      <c r="AW103" s="280">
        <v>0</v>
      </c>
      <c r="AX103" s="280">
        <v>0</v>
      </c>
      <c r="AY103" s="280">
        <v>0</v>
      </c>
      <c r="AZ103" s="280">
        <v>0</v>
      </c>
      <c r="BA103" s="280">
        <v>0</v>
      </c>
      <c r="BB103" s="280">
        <v>0</v>
      </c>
      <c r="BC103" s="280">
        <v>0</v>
      </c>
      <c r="BD103" s="280">
        <v>0</v>
      </c>
      <c r="BE103" s="280">
        <v>0</v>
      </c>
      <c r="BF103" s="280">
        <v>0</v>
      </c>
      <c r="BG103" s="280">
        <v>0</v>
      </c>
      <c r="BH103" s="280">
        <v>0</v>
      </c>
      <c r="BI103" s="280">
        <v>0</v>
      </c>
      <c r="BJ103" s="280">
        <v>0</v>
      </c>
      <c r="BK103" s="280">
        <v>0</v>
      </c>
      <c r="BL103" s="280">
        <v>0</v>
      </c>
      <c r="BM103" s="280">
        <v>0</v>
      </c>
      <c r="BN103" s="280">
        <v>0</v>
      </c>
      <c r="BO103" s="280">
        <v>0</v>
      </c>
      <c r="BP103" s="280">
        <v>0</v>
      </c>
      <c r="BQ103" s="280">
        <v>0</v>
      </c>
      <c r="BR103" s="280">
        <v>0</v>
      </c>
      <c r="BS103" s="280">
        <v>0</v>
      </c>
      <c r="BT103" s="280">
        <v>0</v>
      </c>
      <c r="BU103" s="280">
        <v>0</v>
      </c>
      <c r="BV103" s="280">
        <v>0</v>
      </c>
      <c r="BW103" s="280">
        <v>0</v>
      </c>
      <c r="BX103" s="280">
        <v>0</v>
      </c>
      <c r="BY103" s="280">
        <v>0</v>
      </c>
      <c r="BZ103" s="280">
        <v>0</v>
      </c>
      <c r="CA103" s="280">
        <v>0</v>
      </c>
      <c r="CB103" s="280">
        <v>0</v>
      </c>
      <c r="CC103" s="280">
        <v>0</v>
      </c>
      <c r="CD103" s="280">
        <v>0</v>
      </c>
      <c r="CE103" s="280">
        <v>0</v>
      </c>
      <c r="CF103" s="280">
        <v>0</v>
      </c>
      <c r="CG103" s="280">
        <v>0</v>
      </c>
      <c r="CH103" s="280">
        <v>0</v>
      </c>
      <c r="CI103" s="280">
        <v>0</v>
      </c>
      <c r="CJ103" s="280">
        <v>0</v>
      </c>
      <c r="CK103" s="280">
        <v>0</v>
      </c>
      <c r="CL103" s="280">
        <v>0</v>
      </c>
      <c r="CM103" s="280">
        <v>0</v>
      </c>
      <c r="CN103" s="280">
        <v>0</v>
      </c>
      <c r="CO103" s="280">
        <v>0</v>
      </c>
      <c r="CP103" s="280">
        <v>0</v>
      </c>
      <c r="CQ103" s="280">
        <v>0</v>
      </c>
      <c r="CR103" s="280">
        <v>0</v>
      </c>
      <c r="CS103" s="280">
        <v>0</v>
      </c>
      <c r="CT103" s="280">
        <v>0</v>
      </c>
      <c r="CU103" s="280">
        <v>0</v>
      </c>
      <c r="CV103" s="280">
        <v>0</v>
      </c>
      <c r="CW103" s="280">
        <v>0</v>
      </c>
      <c r="CX103" s="280">
        <v>0</v>
      </c>
      <c r="CY103" s="280">
        <v>0</v>
      </c>
      <c r="CZ103" s="280">
        <v>0</v>
      </c>
      <c r="DA103" s="280">
        <v>0</v>
      </c>
      <c r="DB103" s="280">
        <v>0</v>
      </c>
      <c r="DC103" s="280">
        <v>0</v>
      </c>
      <c r="DE103" s="71">
        <f>COUNTBLANK(H103:DC103)</f>
        <v>0</v>
      </c>
      <c r="DF103" s="71">
        <f t="shared" si="40"/>
        <v>0</v>
      </c>
      <c r="DG103" s="261">
        <f t="shared" si="48"/>
        <v>0</v>
      </c>
    </row>
    <row r="104" spans="1:113" ht="15" customHeight="1">
      <c r="A104" s="210">
        <v>92</v>
      </c>
      <c r="B104" s="262" t="str">
        <f>$B$100&amp;"4."</f>
        <v>H.4.</v>
      </c>
      <c r="C104" s="274" t="s">
        <v>229</v>
      </c>
      <c r="D104" s="263"/>
      <c r="E104" s="316" t="s">
        <v>255</v>
      </c>
      <c r="F104" s="292">
        <f>H104+NPV(FD,I104:INDEX(I104:DC104,PAL))</f>
        <v>0</v>
      </c>
      <c r="G104" s="279">
        <f>SUMIF($H$5:$DC$5,"&lt;="&amp;PAL,$H104:$DC104)</f>
        <v>0</v>
      </c>
      <c r="H104" s="280">
        <v>0</v>
      </c>
      <c r="I104" s="280">
        <v>0</v>
      </c>
      <c r="J104" s="280">
        <v>0</v>
      </c>
      <c r="K104" s="280">
        <v>0</v>
      </c>
      <c r="L104" s="280">
        <v>0</v>
      </c>
      <c r="M104" s="280">
        <v>0</v>
      </c>
      <c r="N104" s="280">
        <v>0</v>
      </c>
      <c r="O104" s="280">
        <v>0</v>
      </c>
      <c r="P104" s="280">
        <v>0</v>
      </c>
      <c r="Q104" s="280">
        <v>0</v>
      </c>
      <c r="R104" s="280">
        <v>0</v>
      </c>
      <c r="S104" s="280">
        <v>0</v>
      </c>
      <c r="T104" s="280">
        <v>0</v>
      </c>
      <c r="U104" s="280">
        <v>0</v>
      </c>
      <c r="V104" s="280">
        <v>0</v>
      </c>
      <c r="W104" s="280">
        <v>0</v>
      </c>
      <c r="X104" s="280">
        <v>0</v>
      </c>
      <c r="Y104" s="280">
        <v>0</v>
      </c>
      <c r="Z104" s="280">
        <v>0</v>
      </c>
      <c r="AA104" s="280">
        <v>0</v>
      </c>
      <c r="AB104" s="280">
        <v>0</v>
      </c>
      <c r="AC104" s="280">
        <v>0</v>
      </c>
      <c r="AD104" s="280">
        <v>0</v>
      </c>
      <c r="AE104" s="280">
        <v>0</v>
      </c>
      <c r="AF104" s="280">
        <v>0</v>
      </c>
      <c r="AG104" s="280">
        <v>0</v>
      </c>
      <c r="AH104" s="280">
        <v>0</v>
      </c>
      <c r="AI104" s="280">
        <v>0</v>
      </c>
      <c r="AJ104" s="280">
        <v>0</v>
      </c>
      <c r="AK104" s="280">
        <v>0</v>
      </c>
      <c r="AL104" s="280">
        <v>0</v>
      </c>
      <c r="AM104" s="280">
        <v>0</v>
      </c>
      <c r="AN104" s="280">
        <v>0</v>
      </c>
      <c r="AO104" s="280">
        <v>0</v>
      </c>
      <c r="AP104" s="280">
        <v>0</v>
      </c>
      <c r="AQ104" s="280">
        <v>0</v>
      </c>
      <c r="AR104" s="280">
        <v>0</v>
      </c>
      <c r="AS104" s="280">
        <v>0</v>
      </c>
      <c r="AT104" s="280">
        <v>0</v>
      </c>
      <c r="AU104" s="280">
        <v>0</v>
      </c>
      <c r="AV104" s="280">
        <v>0</v>
      </c>
      <c r="AW104" s="280">
        <v>0</v>
      </c>
      <c r="AX104" s="280">
        <v>0</v>
      </c>
      <c r="AY104" s="280">
        <v>0</v>
      </c>
      <c r="AZ104" s="280">
        <v>0</v>
      </c>
      <c r="BA104" s="280">
        <v>0</v>
      </c>
      <c r="BB104" s="280">
        <v>0</v>
      </c>
      <c r="BC104" s="280">
        <v>0</v>
      </c>
      <c r="BD104" s="280">
        <v>0</v>
      </c>
      <c r="BE104" s="280">
        <v>0</v>
      </c>
      <c r="BF104" s="280">
        <v>0</v>
      </c>
      <c r="BG104" s="280">
        <v>0</v>
      </c>
      <c r="BH104" s="280">
        <v>0</v>
      </c>
      <c r="BI104" s="280">
        <v>0</v>
      </c>
      <c r="BJ104" s="280">
        <v>0</v>
      </c>
      <c r="BK104" s="280">
        <v>0</v>
      </c>
      <c r="BL104" s="280">
        <v>0</v>
      </c>
      <c r="BM104" s="280">
        <v>0</v>
      </c>
      <c r="BN104" s="280">
        <v>0</v>
      </c>
      <c r="BO104" s="280">
        <v>0</v>
      </c>
      <c r="BP104" s="280">
        <v>0</v>
      </c>
      <c r="BQ104" s="280">
        <v>0</v>
      </c>
      <c r="BR104" s="280">
        <v>0</v>
      </c>
      <c r="BS104" s="280">
        <v>0</v>
      </c>
      <c r="BT104" s="280">
        <v>0</v>
      </c>
      <c r="BU104" s="280">
        <v>0</v>
      </c>
      <c r="BV104" s="280">
        <v>0</v>
      </c>
      <c r="BW104" s="280">
        <v>0</v>
      </c>
      <c r="BX104" s="280">
        <v>0</v>
      </c>
      <c r="BY104" s="280">
        <v>0</v>
      </c>
      <c r="BZ104" s="280">
        <v>0</v>
      </c>
      <c r="CA104" s="280">
        <v>0</v>
      </c>
      <c r="CB104" s="280">
        <v>0</v>
      </c>
      <c r="CC104" s="280">
        <v>0</v>
      </c>
      <c r="CD104" s="280">
        <v>0</v>
      </c>
      <c r="CE104" s="280">
        <v>0</v>
      </c>
      <c r="CF104" s="280">
        <v>0</v>
      </c>
      <c r="CG104" s="280">
        <v>0</v>
      </c>
      <c r="CH104" s="280">
        <v>0</v>
      </c>
      <c r="CI104" s="280">
        <v>0</v>
      </c>
      <c r="CJ104" s="280">
        <v>0</v>
      </c>
      <c r="CK104" s="280">
        <v>0</v>
      </c>
      <c r="CL104" s="280">
        <v>0</v>
      </c>
      <c r="CM104" s="280">
        <v>0</v>
      </c>
      <c r="CN104" s="280">
        <v>0</v>
      </c>
      <c r="CO104" s="280">
        <v>0</v>
      </c>
      <c r="CP104" s="280">
        <v>0</v>
      </c>
      <c r="CQ104" s="280">
        <v>0</v>
      </c>
      <c r="CR104" s="280">
        <v>0</v>
      </c>
      <c r="CS104" s="280">
        <v>0</v>
      </c>
      <c r="CT104" s="280">
        <v>0</v>
      </c>
      <c r="CU104" s="280">
        <v>0</v>
      </c>
      <c r="CV104" s="280">
        <v>0</v>
      </c>
      <c r="CW104" s="280">
        <v>0</v>
      </c>
      <c r="CX104" s="280">
        <v>0</v>
      </c>
      <c r="CY104" s="280">
        <v>0</v>
      </c>
      <c r="CZ104" s="280">
        <v>0</v>
      </c>
      <c r="DA104" s="280">
        <v>0</v>
      </c>
      <c r="DB104" s="280">
        <v>0</v>
      </c>
      <c r="DC104" s="280">
        <v>0</v>
      </c>
      <c r="DE104" s="71">
        <f>COUNTBLANK(H104:DC104)</f>
        <v>0</v>
      </c>
      <c r="DF104" s="71">
        <f t="shared" si="40"/>
        <v>0</v>
      </c>
      <c r="DG104" s="261">
        <f t="shared" si="48"/>
        <v>0</v>
      </c>
    </row>
    <row r="105" spans="1:113" ht="15" customHeight="1">
      <c r="A105" s="210">
        <v>93</v>
      </c>
      <c r="B105" s="262" t="str">
        <f>$B$100&amp;"5."</f>
        <v>H.5.</v>
      </c>
      <c r="C105" s="274" t="s">
        <v>227</v>
      </c>
      <c r="D105" s="263"/>
      <c r="E105" s="316" t="s">
        <v>255</v>
      </c>
      <c r="F105" s="292">
        <f>H105+NPV(FD,I105:INDEX(I105:DC105,PAL))</f>
        <v>0</v>
      </c>
      <c r="G105" s="279">
        <f>SUMIF($H$5:$DC$5,"&lt;="&amp;PAL,$H105:$DC105)</f>
        <v>0</v>
      </c>
      <c r="H105" s="280">
        <v>0</v>
      </c>
      <c r="I105" s="280">
        <v>0</v>
      </c>
      <c r="J105" s="280">
        <v>0</v>
      </c>
      <c r="K105" s="280">
        <v>0</v>
      </c>
      <c r="L105" s="280">
        <v>0</v>
      </c>
      <c r="M105" s="280">
        <v>0</v>
      </c>
      <c r="N105" s="280">
        <v>0</v>
      </c>
      <c r="O105" s="280">
        <v>0</v>
      </c>
      <c r="P105" s="280">
        <v>0</v>
      </c>
      <c r="Q105" s="280">
        <v>0</v>
      </c>
      <c r="R105" s="280">
        <v>0</v>
      </c>
      <c r="S105" s="280">
        <v>0</v>
      </c>
      <c r="T105" s="280">
        <v>0</v>
      </c>
      <c r="U105" s="280">
        <v>0</v>
      </c>
      <c r="V105" s="280">
        <v>0</v>
      </c>
      <c r="W105" s="280">
        <v>0</v>
      </c>
      <c r="X105" s="280">
        <v>0</v>
      </c>
      <c r="Y105" s="280">
        <v>0</v>
      </c>
      <c r="Z105" s="280">
        <v>0</v>
      </c>
      <c r="AA105" s="280">
        <v>0</v>
      </c>
      <c r="AB105" s="280">
        <v>0</v>
      </c>
      <c r="AC105" s="280">
        <v>0</v>
      </c>
      <c r="AD105" s="280">
        <v>0</v>
      </c>
      <c r="AE105" s="280">
        <v>0</v>
      </c>
      <c r="AF105" s="280">
        <v>0</v>
      </c>
      <c r="AG105" s="280">
        <v>0</v>
      </c>
      <c r="AH105" s="280">
        <v>0</v>
      </c>
      <c r="AI105" s="280">
        <v>0</v>
      </c>
      <c r="AJ105" s="280">
        <v>0</v>
      </c>
      <c r="AK105" s="280">
        <v>0</v>
      </c>
      <c r="AL105" s="280">
        <v>0</v>
      </c>
      <c r="AM105" s="280">
        <v>0</v>
      </c>
      <c r="AN105" s="280">
        <v>0</v>
      </c>
      <c r="AO105" s="280">
        <v>0</v>
      </c>
      <c r="AP105" s="280">
        <v>0</v>
      </c>
      <c r="AQ105" s="280">
        <v>0</v>
      </c>
      <c r="AR105" s="280">
        <v>0</v>
      </c>
      <c r="AS105" s="280">
        <v>0</v>
      </c>
      <c r="AT105" s="280">
        <v>0</v>
      </c>
      <c r="AU105" s="280">
        <v>0</v>
      </c>
      <c r="AV105" s="280">
        <v>0</v>
      </c>
      <c r="AW105" s="280">
        <v>0</v>
      </c>
      <c r="AX105" s="280">
        <v>0</v>
      </c>
      <c r="AY105" s="280">
        <v>0</v>
      </c>
      <c r="AZ105" s="280">
        <v>0</v>
      </c>
      <c r="BA105" s="280">
        <v>0</v>
      </c>
      <c r="BB105" s="280">
        <v>0</v>
      </c>
      <c r="BC105" s="280">
        <v>0</v>
      </c>
      <c r="BD105" s="280">
        <v>0</v>
      </c>
      <c r="BE105" s="280">
        <v>0</v>
      </c>
      <c r="BF105" s="280">
        <v>0</v>
      </c>
      <c r="BG105" s="280">
        <v>0</v>
      </c>
      <c r="BH105" s="280">
        <v>0</v>
      </c>
      <c r="BI105" s="280">
        <v>0</v>
      </c>
      <c r="BJ105" s="280">
        <v>0</v>
      </c>
      <c r="BK105" s="280">
        <v>0</v>
      </c>
      <c r="BL105" s="280">
        <v>0</v>
      </c>
      <c r="BM105" s="280">
        <v>0</v>
      </c>
      <c r="BN105" s="280">
        <v>0</v>
      </c>
      <c r="BO105" s="280">
        <v>0</v>
      </c>
      <c r="BP105" s="280">
        <v>0</v>
      </c>
      <c r="BQ105" s="280">
        <v>0</v>
      </c>
      <c r="BR105" s="280">
        <v>0</v>
      </c>
      <c r="BS105" s="280">
        <v>0</v>
      </c>
      <c r="BT105" s="280">
        <v>0</v>
      </c>
      <c r="BU105" s="280">
        <v>0</v>
      </c>
      <c r="BV105" s="280">
        <v>0</v>
      </c>
      <c r="BW105" s="280">
        <v>0</v>
      </c>
      <c r="BX105" s="280">
        <v>0</v>
      </c>
      <c r="BY105" s="280">
        <v>0</v>
      </c>
      <c r="BZ105" s="280">
        <v>0</v>
      </c>
      <c r="CA105" s="280">
        <v>0</v>
      </c>
      <c r="CB105" s="280">
        <v>0</v>
      </c>
      <c r="CC105" s="280">
        <v>0</v>
      </c>
      <c r="CD105" s="280">
        <v>0</v>
      </c>
      <c r="CE105" s="280">
        <v>0</v>
      </c>
      <c r="CF105" s="280">
        <v>0</v>
      </c>
      <c r="CG105" s="280">
        <v>0</v>
      </c>
      <c r="CH105" s="280">
        <v>0</v>
      </c>
      <c r="CI105" s="280">
        <v>0</v>
      </c>
      <c r="CJ105" s="280">
        <v>0</v>
      </c>
      <c r="CK105" s="280">
        <v>0</v>
      </c>
      <c r="CL105" s="280">
        <v>0</v>
      </c>
      <c r="CM105" s="280">
        <v>0</v>
      </c>
      <c r="CN105" s="280">
        <v>0</v>
      </c>
      <c r="CO105" s="280">
        <v>0</v>
      </c>
      <c r="CP105" s="280">
        <v>0</v>
      </c>
      <c r="CQ105" s="280">
        <v>0</v>
      </c>
      <c r="CR105" s="280">
        <v>0</v>
      </c>
      <c r="CS105" s="280">
        <v>0</v>
      </c>
      <c r="CT105" s="280">
        <v>0</v>
      </c>
      <c r="CU105" s="280">
        <v>0</v>
      </c>
      <c r="CV105" s="280">
        <v>0</v>
      </c>
      <c r="CW105" s="280">
        <v>0</v>
      </c>
      <c r="CX105" s="280">
        <v>0</v>
      </c>
      <c r="CY105" s="280">
        <v>0</v>
      </c>
      <c r="CZ105" s="280">
        <v>0</v>
      </c>
      <c r="DA105" s="280">
        <v>0</v>
      </c>
      <c r="DB105" s="280">
        <v>0</v>
      </c>
      <c r="DC105" s="280">
        <v>0</v>
      </c>
      <c r="DE105" s="71">
        <f>COUNTBLANK(H105:DC105)</f>
        <v>0</v>
      </c>
      <c r="DF105" s="71">
        <f t="shared" si="40"/>
        <v>0</v>
      </c>
      <c r="DG105" s="261">
        <f t="shared" si="48"/>
        <v>0</v>
      </c>
    </row>
    <row r="106" spans="1:113" ht="15" customHeight="1">
      <c r="A106" s="210">
        <v>94</v>
      </c>
      <c r="B106" s="262" t="str">
        <f>$B$100&amp;"6."</f>
        <v>H.6.</v>
      </c>
      <c r="C106" s="274" t="s">
        <v>222</v>
      </c>
      <c r="D106" s="125">
        <f>IF(E106="Be PVM",DI106,E106)</f>
        <v>0</v>
      </c>
      <c r="E106" s="316"/>
      <c r="F106" s="292">
        <f>H106+NPV(FD,I106:INDEX(I106:DC106,PAL))</f>
        <v>0</v>
      </c>
      <c r="G106" s="279">
        <f>SUMIF($H$5:$DC$5,"&lt;="&amp;PAL,$H106:$DC106)</f>
        <v>0</v>
      </c>
      <c r="H106" s="280">
        <v>0</v>
      </c>
      <c r="I106" s="280">
        <v>0</v>
      </c>
      <c r="J106" s="280">
        <v>0</v>
      </c>
      <c r="K106" s="280">
        <v>0</v>
      </c>
      <c r="L106" s="280">
        <v>0</v>
      </c>
      <c r="M106" s="280">
        <v>0</v>
      </c>
      <c r="N106" s="280">
        <v>0</v>
      </c>
      <c r="O106" s="280">
        <v>0</v>
      </c>
      <c r="P106" s="280">
        <v>0</v>
      </c>
      <c r="Q106" s="280">
        <v>0</v>
      </c>
      <c r="R106" s="280">
        <v>0</v>
      </c>
      <c r="S106" s="280">
        <v>0</v>
      </c>
      <c r="T106" s="280">
        <v>0</v>
      </c>
      <c r="U106" s="280">
        <v>0</v>
      </c>
      <c r="V106" s="280">
        <v>0</v>
      </c>
      <c r="W106" s="280">
        <v>0</v>
      </c>
      <c r="X106" s="280">
        <v>0</v>
      </c>
      <c r="Y106" s="280">
        <v>0</v>
      </c>
      <c r="Z106" s="280">
        <v>0</v>
      </c>
      <c r="AA106" s="280">
        <v>0</v>
      </c>
      <c r="AB106" s="280">
        <v>0</v>
      </c>
      <c r="AC106" s="280">
        <v>0</v>
      </c>
      <c r="AD106" s="280">
        <v>0</v>
      </c>
      <c r="AE106" s="280">
        <v>0</v>
      </c>
      <c r="AF106" s="280">
        <v>0</v>
      </c>
      <c r="AG106" s="280">
        <v>0</v>
      </c>
      <c r="AH106" s="280">
        <v>0</v>
      </c>
      <c r="AI106" s="280">
        <v>0</v>
      </c>
      <c r="AJ106" s="280">
        <v>0</v>
      </c>
      <c r="AK106" s="280">
        <v>0</v>
      </c>
      <c r="AL106" s="280">
        <v>0</v>
      </c>
      <c r="AM106" s="280">
        <v>0</v>
      </c>
      <c r="AN106" s="280">
        <v>0</v>
      </c>
      <c r="AO106" s="280">
        <v>0</v>
      </c>
      <c r="AP106" s="280">
        <v>0</v>
      </c>
      <c r="AQ106" s="280">
        <v>0</v>
      </c>
      <c r="AR106" s="280">
        <v>0</v>
      </c>
      <c r="AS106" s="280">
        <v>0</v>
      </c>
      <c r="AT106" s="280">
        <v>0</v>
      </c>
      <c r="AU106" s="280">
        <v>0</v>
      </c>
      <c r="AV106" s="280">
        <v>0</v>
      </c>
      <c r="AW106" s="280">
        <v>0</v>
      </c>
      <c r="AX106" s="280">
        <v>0</v>
      </c>
      <c r="AY106" s="280">
        <v>0</v>
      </c>
      <c r="AZ106" s="280">
        <v>0</v>
      </c>
      <c r="BA106" s="280">
        <v>0</v>
      </c>
      <c r="BB106" s="280">
        <v>0</v>
      </c>
      <c r="BC106" s="280">
        <v>0</v>
      </c>
      <c r="BD106" s="280">
        <v>0</v>
      </c>
      <c r="BE106" s="280">
        <v>0</v>
      </c>
      <c r="BF106" s="280">
        <v>0</v>
      </c>
      <c r="BG106" s="280">
        <v>0</v>
      </c>
      <c r="BH106" s="280">
        <v>0</v>
      </c>
      <c r="BI106" s="280">
        <v>0</v>
      </c>
      <c r="BJ106" s="280">
        <v>0</v>
      </c>
      <c r="BK106" s="280">
        <v>0</v>
      </c>
      <c r="BL106" s="280">
        <v>0</v>
      </c>
      <c r="BM106" s="280">
        <v>0</v>
      </c>
      <c r="BN106" s="280">
        <v>0</v>
      </c>
      <c r="BO106" s="280">
        <v>0</v>
      </c>
      <c r="BP106" s="280">
        <v>0</v>
      </c>
      <c r="BQ106" s="280">
        <v>0</v>
      </c>
      <c r="BR106" s="280">
        <v>0</v>
      </c>
      <c r="BS106" s="280">
        <v>0</v>
      </c>
      <c r="BT106" s="280">
        <v>0</v>
      </c>
      <c r="BU106" s="280">
        <v>0</v>
      </c>
      <c r="BV106" s="280">
        <v>0</v>
      </c>
      <c r="BW106" s="280">
        <v>0</v>
      </c>
      <c r="BX106" s="280">
        <v>0</v>
      </c>
      <c r="BY106" s="280">
        <v>0</v>
      </c>
      <c r="BZ106" s="280">
        <v>0</v>
      </c>
      <c r="CA106" s="280">
        <v>0</v>
      </c>
      <c r="CB106" s="280">
        <v>0</v>
      </c>
      <c r="CC106" s="280">
        <v>0</v>
      </c>
      <c r="CD106" s="280">
        <v>0</v>
      </c>
      <c r="CE106" s="280">
        <v>0</v>
      </c>
      <c r="CF106" s="280">
        <v>0</v>
      </c>
      <c r="CG106" s="280">
        <v>0</v>
      </c>
      <c r="CH106" s="280">
        <v>0</v>
      </c>
      <c r="CI106" s="280">
        <v>0</v>
      </c>
      <c r="CJ106" s="280">
        <v>0</v>
      </c>
      <c r="CK106" s="280">
        <v>0</v>
      </c>
      <c r="CL106" s="280">
        <v>0</v>
      </c>
      <c r="CM106" s="280">
        <v>0</v>
      </c>
      <c r="CN106" s="280">
        <v>0</v>
      </c>
      <c r="CO106" s="280">
        <v>0</v>
      </c>
      <c r="CP106" s="280">
        <v>0</v>
      </c>
      <c r="CQ106" s="280">
        <v>0</v>
      </c>
      <c r="CR106" s="280">
        <v>0</v>
      </c>
      <c r="CS106" s="280">
        <v>0</v>
      </c>
      <c r="CT106" s="280">
        <v>0</v>
      </c>
      <c r="CU106" s="280">
        <v>0</v>
      </c>
      <c r="CV106" s="280">
        <v>0</v>
      </c>
      <c r="CW106" s="280">
        <v>0</v>
      </c>
      <c r="CX106" s="280">
        <v>0</v>
      </c>
      <c r="CY106" s="280">
        <v>0</v>
      </c>
      <c r="CZ106" s="280">
        <v>0</v>
      </c>
      <c r="DA106" s="280">
        <v>0</v>
      </c>
      <c r="DB106" s="280">
        <v>0</v>
      </c>
      <c r="DC106" s="280">
        <v>0</v>
      </c>
      <c r="DE106" s="71">
        <f t="shared" si="47"/>
        <v>0</v>
      </c>
      <c r="DF106" s="71">
        <f t="shared" si="40"/>
        <v>0</v>
      </c>
      <c r="DG106" s="261">
        <f t="shared" si="48"/>
        <v>0</v>
      </c>
      <c r="DI106" s="256"/>
    </row>
    <row r="107" spans="1:113" ht="15" customHeight="1">
      <c r="A107" s="210">
        <v>95</v>
      </c>
      <c r="B107" s="262" t="str">
        <f>$B$100&amp;"7."</f>
        <v>H.7.</v>
      </c>
      <c r="C107" s="274" t="s">
        <v>224</v>
      </c>
      <c r="D107" s="125">
        <f>IF(E107="Be PVM",DI107,E107)</f>
        <v>0</v>
      </c>
      <c r="E107" s="316"/>
      <c r="F107" s="292">
        <f>H107+NPV(FD,I107:INDEX(I107:DC107,PAL))</f>
        <v>0</v>
      </c>
      <c r="G107" s="279">
        <f>SUMIF($H$5:$DC$5,"&lt;="&amp;PAL,$H107:$DC107)</f>
        <v>0</v>
      </c>
      <c r="H107" s="280">
        <v>0</v>
      </c>
      <c r="I107" s="280">
        <v>0</v>
      </c>
      <c r="J107" s="280">
        <v>0</v>
      </c>
      <c r="K107" s="280">
        <v>0</v>
      </c>
      <c r="L107" s="280">
        <v>0</v>
      </c>
      <c r="M107" s="280">
        <v>0</v>
      </c>
      <c r="N107" s="280">
        <v>0</v>
      </c>
      <c r="O107" s="280">
        <v>0</v>
      </c>
      <c r="P107" s="280">
        <v>0</v>
      </c>
      <c r="Q107" s="280">
        <v>0</v>
      </c>
      <c r="R107" s="280">
        <v>0</v>
      </c>
      <c r="S107" s="280">
        <v>0</v>
      </c>
      <c r="T107" s="280">
        <v>0</v>
      </c>
      <c r="U107" s="280">
        <v>0</v>
      </c>
      <c r="V107" s="280">
        <v>0</v>
      </c>
      <c r="W107" s="280">
        <v>0</v>
      </c>
      <c r="X107" s="280">
        <v>0</v>
      </c>
      <c r="Y107" s="280">
        <v>0</v>
      </c>
      <c r="Z107" s="280">
        <v>0</v>
      </c>
      <c r="AA107" s="280">
        <v>0</v>
      </c>
      <c r="AB107" s="280">
        <v>0</v>
      </c>
      <c r="AC107" s="280">
        <v>0</v>
      </c>
      <c r="AD107" s="280">
        <v>0</v>
      </c>
      <c r="AE107" s="280">
        <v>0</v>
      </c>
      <c r="AF107" s="280">
        <v>0</v>
      </c>
      <c r="AG107" s="280">
        <v>0</v>
      </c>
      <c r="AH107" s="280">
        <v>0</v>
      </c>
      <c r="AI107" s="280">
        <v>0</v>
      </c>
      <c r="AJ107" s="280">
        <v>0</v>
      </c>
      <c r="AK107" s="280">
        <v>0</v>
      </c>
      <c r="AL107" s="280">
        <v>0</v>
      </c>
      <c r="AM107" s="280">
        <v>0</v>
      </c>
      <c r="AN107" s="280">
        <v>0</v>
      </c>
      <c r="AO107" s="280">
        <v>0</v>
      </c>
      <c r="AP107" s="280">
        <v>0</v>
      </c>
      <c r="AQ107" s="280">
        <v>0</v>
      </c>
      <c r="AR107" s="280">
        <v>0</v>
      </c>
      <c r="AS107" s="280">
        <v>0</v>
      </c>
      <c r="AT107" s="280">
        <v>0</v>
      </c>
      <c r="AU107" s="280">
        <v>0</v>
      </c>
      <c r="AV107" s="280">
        <v>0</v>
      </c>
      <c r="AW107" s="280">
        <v>0</v>
      </c>
      <c r="AX107" s="280">
        <v>0</v>
      </c>
      <c r="AY107" s="280">
        <v>0</v>
      </c>
      <c r="AZ107" s="280">
        <v>0</v>
      </c>
      <c r="BA107" s="280">
        <v>0</v>
      </c>
      <c r="BB107" s="280">
        <v>0</v>
      </c>
      <c r="BC107" s="280">
        <v>0</v>
      </c>
      <c r="BD107" s="280">
        <v>0</v>
      </c>
      <c r="BE107" s="280">
        <v>0</v>
      </c>
      <c r="BF107" s="280">
        <v>0</v>
      </c>
      <c r="BG107" s="280">
        <v>0</v>
      </c>
      <c r="BH107" s="280">
        <v>0</v>
      </c>
      <c r="BI107" s="280">
        <v>0</v>
      </c>
      <c r="BJ107" s="280">
        <v>0</v>
      </c>
      <c r="BK107" s="280">
        <v>0</v>
      </c>
      <c r="BL107" s="280">
        <v>0</v>
      </c>
      <c r="BM107" s="280">
        <v>0</v>
      </c>
      <c r="BN107" s="280">
        <v>0</v>
      </c>
      <c r="BO107" s="280">
        <v>0</v>
      </c>
      <c r="BP107" s="280">
        <v>0</v>
      </c>
      <c r="BQ107" s="280">
        <v>0</v>
      </c>
      <c r="BR107" s="280">
        <v>0</v>
      </c>
      <c r="BS107" s="280">
        <v>0</v>
      </c>
      <c r="BT107" s="280">
        <v>0</v>
      </c>
      <c r="BU107" s="280">
        <v>0</v>
      </c>
      <c r="BV107" s="280">
        <v>0</v>
      </c>
      <c r="BW107" s="280">
        <v>0</v>
      </c>
      <c r="BX107" s="280">
        <v>0</v>
      </c>
      <c r="BY107" s="280">
        <v>0</v>
      </c>
      <c r="BZ107" s="280">
        <v>0</v>
      </c>
      <c r="CA107" s="280">
        <v>0</v>
      </c>
      <c r="CB107" s="280">
        <v>0</v>
      </c>
      <c r="CC107" s="280">
        <v>0</v>
      </c>
      <c r="CD107" s="280">
        <v>0</v>
      </c>
      <c r="CE107" s="280">
        <v>0</v>
      </c>
      <c r="CF107" s="280">
        <v>0</v>
      </c>
      <c r="CG107" s="280">
        <v>0</v>
      </c>
      <c r="CH107" s="280">
        <v>0</v>
      </c>
      <c r="CI107" s="280">
        <v>0</v>
      </c>
      <c r="CJ107" s="280">
        <v>0</v>
      </c>
      <c r="CK107" s="280">
        <v>0</v>
      </c>
      <c r="CL107" s="280">
        <v>0</v>
      </c>
      <c r="CM107" s="280">
        <v>0</v>
      </c>
      <c r="CN107" s="280">
        <v>0</v>
      </c>
      <c r="CO107" s="280">
        <v>0</v>
      </c>
      <c r="CP107" s="280">
        <v>0</v>
      </c>
      <c r="CQ107" s="280">
        <v>0</v>
      </c>
      <c r="CR107" s="280">
        <v>0</v>
      </c>
      <c r="CS107" s="280">
        <v>0</v>
      </c>
      <c r="CT107" s="280">
        <v>0</v>
      </c>
      <c r="CU107" s="280">
        <v>0</v>
      </c>
      <c r="CV107" s="280">
        <v>0</v>
      </c>
      <c r="CW107" s="280">
        <v>0</v>
      </c>
      <c r="CX107" s="280">
        <v>0</v>
      </c>
      <c r="CY107" s="280">
        <v>0</v>
      </c>
      <c r="CZ107" s="280">
        <v>0</v>
      </c>
      <c r="DA107" s="280">
        <v>0</v>
      </c>
      <c r="DB107" s="280">
        <v>0</v>
      </c>
      <c r="DC107" s="280">
        <v>0</v>
      </c>
      <c r="DE107" s="71">
        <f t="shared" si="47"/>
        <v>0</v>
      </c>
      <c r="DF107" s="71">
        <f t="shared" si="40"/>
        <v>0</v>
      </c>
      <c r="DG107" s="261">
        <f t="shared" si="48"/>
        <v>0</v>
      </c>
      <c r="DI107" s="256"/>
    </row>
    <row r="108" spans="1:113" ht="15" customHeight="1">
      <c r="A108" s="210">
        <v>96</v>
      </c>
      <c r="B108" s="262" t="str">
        <f>$B$100&amp;"8."</f>
        <v>H.8.</v>
      </c>
      <c r="C108" s="274" t="s">
        <v>228</v>
      </c>
      <c r="D108" s="125">
        <f t="shared" ref="D108:D110" si="51">IF(E108="Be PVM",DI108,E108)</f>
        <v>0</v>
      </c>
      <c r="E108" s="316"/>
      <c r="F108" s="292">
        <f>H108+NPV(FD,I108:INDEX(I108:DC108,PAL))</f>
        <v>0</v>
      </c>
      <c r="G108" s="279">
        <f>SUMIF($H$5:$DC$5,"&lt;="&amp;PAL,$H108:$DC108)</f>
        <v>0</v>
      </c>
      <c r="H108" s="280">
        <v>0</v>
      </c>
      <c r="I108" s="280">
        <v>0</v>
      </c>
      <c r="J108" s="280">
        <v>0</v>
      </c>
      <c r="K108" s="280">
        <v>0</v>
      </c>
      <c r="L108" s="280">
        <v>0</v>
      </c>
      <c r="M108" s="280">
        <v>0</v>
      </c>
      <c r="N108" s="280">
        <v>0</v>
      </c>
      <c r="O108" s="280">
        <v>0</v>
      </c>
      <c r="P108" s="280">
        <v>0</v>
      </c>
      <c r="Q108" s="280">
        <v>0</v>
      </c>
      <c r="R108" s="280">
        <v>0</v>
      </c>
      <c r="S108" s="280">
        <v>0</v>
      </c>
      <c r="T108" s="280">
        <v>0</v>
      </c>
      <c r="U108" s="280">
        <v>0</v>
      </c>
      <c r="V108" s="280">
        <v>0</v>
      </c>
      <c r="W108" s="280">
        <v>0</v>
      </c>
      <c r="X108" s="280">
        <v>0</v>
      </c>
      <c r="Y108" s="280">
        <v>0</v>
      </c>
      <c r="Z108" s="280">
        <v>0</v>
      </c>
      <c r="AA108" s="280">
        <v>0</v>
      </c>
      <c r="AB108" s="280">
        <v>0</v>
      </c>
      <c r="AC108" s="280">
        <v>0</v>
      </c>
      <c r="AD108" s="280">
        <v>0</v>
      </c>
      <c r="AE108" s="280">
        <v>0</v>
      </c>
      <c r="AF108" s="280">
        <v>0</v>
      </c>
      <c r="AG108" s="280">
        <v>0</v>
      </c>
      <c r="AH108" s="280">
        <v>0</v>
      </c>
      <c r="AI108" s="280">
        <v>0</v>
      </c>
      <c r="AJ108" s="280">
        <v>0</v>
      </c>
      <c r="AK108" s="280">
        <v>0</v>
      </c>
      <c r="AL108" s="280">
        <v>0</v>
      </c>
      <c r="AM108" s="280">
        <v>0</v>
      </c>
      <c r="AN108" s="280">
        <v>0</v>
      </c>
      <c r="AO108" s="280">
        <v>0</v>
      </c>
      <c r="AP108" s="280">
        <v>0</v>
      </c>
      <c r="AQ108" s="280">
        <v>0</v>
      </c>
      <c r="AR108" s="280">
        <v>0</v>
      </c>
      <c r="AS108" s="280">
        <v>0</v>
      </c>
      <c r="AT108" s="280">
        <v>0</v>
      </c>
      <c r="AU108" s="280">
        <v>0</v>
      </c>
      <c r="AV108" s="280">
        <v>0</v>
      </c>
      <c r="AW108" s="280">
        <v>0</v>
      </c>
      <c r="AX108" s="280">
        <v>0</v>
      </c>
      <c r="AY108" s="280">
        <v>0</v>
      </c>
      <c r="AZ108" s="280">
        <v>0</v>
      </c>
      <c r="BA108" s="280">
        <v>0</v>
      </c>
      <c r="BB108" s="280">
        <v>0</v>
      </c>
      <c r="BC108" s="280">
        <v>0</v>
      </c>
      <c r="BD108" s="280">
        <v>0</v>
      </c>
      <c r="BE108" s="280">
        <v>0</v>
      </c>
      <c r="BF108" s="280">
        <v>0</v>
      </c>
      <c r="BG108" s="280">
        <v>0</v>
      </c>
      <c r="BH108" s="280">
        <v>0</v>
      </c>
      <c r="BI108" s="280">
        <v>0</v>
      </c>
      <c r="BJ108" s="280">
        <v>0</v>
      </c>
      <c r="BK108" s="280">
        <v>0</v>
      </c>
      <c r="BL108" s="280">
        <v>0</v>
      </c>
      <c r="BM108" s="280">
        <v>0</v>
      </c>
      <c r="BN108" s="280">
        <v>0</v>
      </c>
      <c r="BO108" s="280">
        <v>0</v>
      </c>
      <c r="BP108" s="280">
        <v>0</v>
      </c>
      <c r="BQ108" s="280">
        <v>0</v>
      </c>
      <c r="BR108" s="280">
        <v>0</v>
      </c>
      <c r="BS108" s="280">
        <v>0</v>
      </c>
      <c r="BT108" s="280">
        <v>0</v>
      </c>
      <c r="BU108" s="280">
        <v>0</v>
      </c>
      <c r="BV108" s="280">
        <v>0</v>
      </c>
      <c r="BW108" s="280">
        <v>0</v>
      </c>
      <c r="BX108" s="280">
        <v>0</v>
      </c>
      <c r="BY108" s="280">
        <v>0</v>
      </c>
      <c r="BZ108" s="280">
        <v>0</v>
      </c>
      <c r="CA108" s="280">
        <v>0</v>
      </c>
      <c r="CB108" s="280">
        <v>0</v>
      </c>
      <c r="CC108" s="280">
        <v>0</v>
      </c>
      <c r="CD108" s="280">
        <v>0</v>
      </c>
      <c r="CE108" s="280">
        <v>0</v>
      </c>
      <c r="CF108" s="280">
        <v>0</v>
      </c>
      <c r="CG108" s="280">
        <v>0</v>
      </c>
      <c r="CH108" s="280">
        <v>0</v>
      </c>
      <c r="CI108" s="280">
        <v>0</v>
      </c>
      <c r="CJ108" s="280">
        <v>0</v>
      </c>
      <c r="CK108" s="280">
        <v>0</v>
      </c>
      <c r="CL108" s="280">
        <v>0</v>
      </c>
      <c r="CM108" s="280">
        <v>0</v>
      </c>
      <c r="CN108" s="280">
        <v>0</v>
      </c>
      <c r="CO108" s="280">
        <v>0</v>
      </c>
      <c r="CP108" s="280">
        <v>0</v>
      </c>
      <c r="CQ108" s="280">
        <v>0</v>
      </c>
      <c r="CR108" s="280">
        <v>0</v>
      </c>
      <c r="CS108" s="280">
        <v>0</v>
      </c>
      <c r="CT108" s="280">
        <v>0</v>
      </c>
      <c r="CU108" s="280">
        <v>0</v>
      </c>
      <c r="CV108" s="280">
        <v>0</v>
      </c>
      <c r="CW108" s="280">
        <v>0</v>
      </c>
      <c r="CX108" s="280">
        <v>0</v>
      </c>
      <c r="CY108" s="280">
        <v>0</v>
      </c>
      <c r="CZ108" s="280">
        <v>0</v>
      </c>
      <c r="DA108" s="280">
        <v>0</v>
      </c>
      <c r="DB108" s="280">
        <v>0</v>
      </c>
      <c r="DC108" s="280">
        <v>0</v>
      </c>
      <c r="DE108" s="71">
        <f t="shared" si="47"/>
        <v>0</v>
      </c>
      <c r="DF108" s="71">
        <f t="shared" si="40"/>
        <v>0</v>
      </c>
      <c r="DG108" s="261">
        <f t="shared" si="48"/>
        <v>0</v>
      </c>
      <c r="DI108" s="256"/>
    </row>
    <row r="109" spans="1:113" ht="15" customHeight="1">
      <c r="A109" s="210">
        <v>97</v>
      </c>
      <c r="B109" s="262" t="str">
        <f>$B$100&amp;"9."</f>
        <v>H.9.</v>
      </c>
      <c r="C109" s="274" t="s">
        <v>226</v>
      </c>
      <c r="D109" s="125">
        <f t="shared" si="51"/>
        <v>0</v>
      </c>
      <c r="E109" s="316"/>
      <c r="F109" s="292">
        <f>H109+NPV(FD,I109:INDEX(I109:DC109,PAL))</f>
        <v>0</v>
      </c>
      <c r="G109" s="279">
        <f>SUMIF($H$5:$DC$5,"&lt;="&amp;PAL,$H109:$DC109)</f>
        <v>0</v>
      </c>
      <c r="H109" s="280">
        <v>0</v>
      </c>
      <c r="I109" s="280">
        <v>0</v>
      </c>
      <c r="J109" s="280">
        <v>0</v>
      </c>
      <c r="K109" s="280">
        <v>0</v>
      </c>
      <c r="L109" s="280">
        <v>0</v>
      </c>
      <c r="M109" s="280">
        <v>0</v>
      </c>
      <c r="N109" s="280">
        <v>0</v>
      </c>
      <c r="O109" s="280">
        <v>0</v>
      </c>
      <c r="P109" s="280">
        <v>0</v>
      </c>
      <c r="Q109" s="280">
        <v>0</v>
      </c>
      <c r="R109" s="280">
        <v>0</v>
      </c>
      <c r="S109" s="280">
        <v>0</v>
      </c>
      <c r="T109" s="280">
        <v>0</v>
      </c>
      <c r="U109" s="280">
        <v>0</v>
      </c>
      <c r="V109" s="280">
        <v>0</v>
      </c>
      <c r="W109" s="280">
        <v>0</v>
      </c>
      <c r="X109" s="280">
        <v>0</v>
      </c>
      <c r="Y109" s="280">
        <v>0</v>
      </c>
      <c r="Z109" s="280">
        <v>0</v>
      </c>
      <c r="AA109" s="280">
        <v>0</v>
      </c>
      <c r="AB109" s="280">
        <v>0</v>
      </c>
      <c r="AC109" s="280">
        <v>0</v>
      </c>
      <c r="AD109" s="280">
        <v>0</v>
      </c>
      <c r="AE109" s="280">
        <v>0</v>
      </c>
      <c r="AF109" s="280">
        <v>0</v>
      </c>
      <c r="AG109" s="280">
        <v>0</v>
      </c>
      <c r="AH109" s="280">
        <v>0</v>
      </c>
      <c r="AI109" s="280">
        <v>0</v>
      </c>
      <c r="AJ109" s="280">
        <v>0</v>
      </c>
      <c r="AK109" s="280">
        <v>0</v>
      </c>
      <c r="AL109" s="280">
        <v>0</v>
      </c>
      <c r="AM109" s="280">
        <v>0</v>
      </c>
      <c r="AN109" s="280">
        <v>0</v>
      </c>
      <c r="AO109" s="280">
        <v>0</v>
      </c>
      <c r="AP109" s="280">
        <v>0</v>
      </c>
      <c r="AQ109" s="280">
        <v>0</v>
      </c>
      <c r="AR109" s="280">
        <v>0</v>
      </c>
      <c r="AS109" s="280">
        <v>0</v>
      </c>
      <c r="AT109" s="280">
        <v>0</v>
      </c>
      <c r="AU109" s="280">
        <v>0</v>
      </c>
      <c r="AV109" s="280">
        <v>0</v>
      </c>
      <c r="AW109" s="280">
        <v>0</v>
      </c>
      <c r="AX109" s="280">
        <v>0</v>
      </c>
      <c r="AY109" s="280">
        <v>0</v>
      </c>
      <c r="AZ109" s="280">
        <v>0</v>
      </c>
      <c r="BA109" s="280">
        <v>0</v>
      </c>
      <c r="BB109" s="280">
        <v>0</v>
      </c>
      <c r="BC109" s="280">
        <v>0</v>
      </c>
      <c r="BD109" s="280">
        <v>0</v>
      </c>
      <c r="BE109" s="280">
        <v>0</v>
      </c>
      <c r="BF109" s="280">
        <v>0</v>
      </c>
      <c r="BG109" s="280">
        <v>0</v>
      </c>
      <c r="BH109" s="280">
        <v>0</v>
      </c>
      <c r="BI109" s="280">
        <v>0</v>
      </c>
      <c r="BJ109" s="280">
        <v>0</v>
      </c>
      <c r="BK109" s="280">
        <v>0</v>
      </c>
      <c r="BL109" s="280">
        <v>0</v>
      </c>
      <c r="BM109" s="280">
        <v>0</v>
      </c>
      <c r="BN109" s="280">
        <v>0</v>
      </c>
      <c r="BO109" s="280">
        <v>0</v>
      </c>
      <c r="BP109" s="280">
        <v>0</v>
      </c>
      <c r="BQ109" s="280">
        <v>0</v>
      </c>
      <c r="BR109" s="280">
        <v>0</v>
      </c>
      <c r="BS109" s="280">
        <v>0</v>
      </c>
      <c r="BT109" s="280">
        <v>0</v>
      </c>
      <c r="BU109" s="280">
        <v>0</v>
      </c>
      <c r="BV109" s="280">
        <v>0</v>
      </c>
      <c r="BW109" s="280">
        <v>0</v>
      </c>
      <c r="BX109" s="280">
        <v>0</v>
      </c>
      <c r="BY109" s="280">
        <v>0</v>
      </c>
      <c r="BZ109" s="280">
        <v>0</v>
      </c>
      <c r="CA109" s="280">
        <v>0</v>
      </c>
      <c r="CB109" s="280">
        <v>0</v>
      </c>
      <c r="CC109" s="280">
        <v>0</v>
      </c>
      <c r="CD109" s="280">
        <v>0</v>
      </c>
      <c r="CE109" s="280">
        <v>0</v>
      </c>
      <c r="CF109" s="280">
        <v>0</v>
      </c>
      <c r="CG109" s="280">
        <v>0</v>
      </c>
      <c r="CH109" s="280">
        <v>0</v>
      </c>
      <c r="CI109" s="280">
        <v>0</v>
      </c>
      <c r="CJ109" s="280">
        <v>0</v>
      </c>
      <c r="CK109" s="280">
        <v>0</v>
      </c>
      <c r="CL109" s="280">
        <v>0</v>
      </c>
      <c r="CM109" s="280">
        <v>0</v>
      </c>
      <c r="CN109" s="280">
        <v>0</v>
      </c>
      <c r="CO109" s="280">
        <v>0</v>
      </c>
      <c r="CP109" s="280">
        <v>0</v>
      </c>
      <c r="CQ109" s="280">
        <v>0</v>
      </c>
      <c r="CR109" s="280">
        <v>0</v>
      </c>
      <c r="CS109" s="280">
        <v>0</v>
      </c>
      <c r="CT109" s="280">
        <v>0</v>
      </c>
      <c r="CU109" s="280">
        <v>0</v>
      </c>
      <c r="CV109" s="280">
        <v>0</v>
      </c>
      <c r="CW109" s="280">
        <v>0</v>
      </c>
      <c r="CX109" s="280">
        <v>0</v>
      </c>
      <c r="CY109" s="280">
        <v>0</v>
      </c>
      <c r="CZ109" s="280">
        <v>0</v>
      </c>
      <c r="DA109" s="280">
        <v>0</v>
      </c>
      <c r="DB109" s="280">
        <v>0</v>
      </c>
      <c r="DC109" s="280">
        <v>0</v>
      </c>
      <c r="DE109" s="71">
        <f t="shared" si="47"/>
        <v>0</v>
      </c>
      <c r="DF109" s="71">
        <f t="shared" si="40"/>
        <v>0</v>
      </c>
      <c r="DG109" s="261">
        <f t="shared" si="48"/>
        <v>0</v>
      </c>
    </row>
    <row r="110" spans="1:113" ht="15" customHeight="1">
      <c r="A110" s="210">
        <v>98</v>
      </c>
      <c r="B110" s="262" t="str">
        <f>$B$100&amp;"10."</f>
        <v>H.10.</v>
      </c>
      <c r="C110" s="274" t="s">
        <v>230</v>
      </c>
      <c r="D110" s="125">
        <f t="shared" si="51"/>
        <v>0</v>
      </c>
      <c r="E110" s="316"/>
      <c r="F110" s="292">
        <f>H110+NPV(FD,I110:INDEX(I110:DC110,PAL))</f>
        <v>0</v>
      </c>
      <c r="G110" s="279">
        <f>SUMIF($H$5:$DC$5,"&lt;="&amp;PAL,$H110:$DC110)</f>
        <v>0</v>
      </c>
      <c r="H110" s="280">
        <v>0</v>
      </c>
      <c r="I110" s="280">
        <v>0</v>
      </c>
      <c r="J110" s="280">
        <v>0</v>
      </c>
      <c r="K110" s="280">
        <v>0</v>
      </c>
      <c r="L110" s="280">
        <v>0</v>
      </c>
      <c r="M110" s="280">
        <v>0</v>
      </c>
      <c r="N110" s="280">
        <v>0</v>
      </c>
      <c r="O110" s="280">
        <v>0</v>
      </c>
      <c r="P110" s="280">
        <v>0</v>
      </c>
      <c r="Q110" s="280">
        <v>0</v>
      </c>
      <c r="R110" s="280">
        <v>0</v>
      </c>
      <c r="S110" s="280">
        <v>0</v>
      </c>
      <c r="T110" s="280">
        <v>0</v>
      </c>
      <c r="U110" s="280">
        <v>0</v>
      </c>
      <c r="V110" s="280">
        <v>0</v>
      </c>
      <c r="W110" s="280">
        <v>0</v>
      </c>
      <c r="X110" s="280">
        <v>0</v>
      </c>
      <c r="Y110" s="280">
        <v>0</v>
      </c>
      <c r="Z110" s="280">
        <v>0</v>
      </c>
      <c r="AA110" s="280">
        <v>0</v>
      </c>
      <c r="AB110" s="280">
        <v>0</v>
      </c>
      <c r="AC110" s="280">
        <v>0</v>
      </c>
      <c r="AD110" s="280">
        <v>0</v>
      </c>
      <c r="AE110" s="280">
        <v>0</v>
      </c>
      <c r="AF110" s="280">
        <v>0</v>
      </c>
      <c r="AG110" s="280">
        <v>0</v>
      </c>
      <c r="AH110" s="280">
        <v>0</v>
      </c>
      <c r="AI110" s="280">
        <v>0</v>
      </c>
      <c r="AJ110" s="280">
        <v>0</v>
      </c>
      <c r="AK110" s="280">
        <v>0</v>
      </c>
      <c r="AL110" s="280">
        <v>0</v>
      </c>
      <c r="AM110" s="280">
        <v>0</v>
      </c>
      <c r="AN110" s="280">
        <v>0</v>
      </c>
      <c r="AO110" s="280">
        <v>0</v>
      </c>
      <c r="AP110" s="280">
        <v>0</v>
      </c>
      <c r="AQ110" s="280">
        <v>0</v>
      </c>
      <c r="AR110" s="280">
        <v>0</v>
      </c>
      <c r="AS110" s="280">
        <v>0</v>
      </c>
      <c r="AT110" s="280">
        <v>0</v>
      </c>
      <c r="AU110" s="280">
        <v>0</v>
      </c>
      <c r="AV110" s="280">
        <v>0</v>
      </c>
      <c r="AW110" s="280">
        <v>0</v>
      </c>
      <c r="AX110" s="280">
        <v>0</v>
      </c>
      <c r="AY110" s="280">
        <v>0</v>
      </c>
      <c r="AZ110" s="280">
        <v>0</v>
      </c>
      <c r="BA110" s="280">
        <v>0</v>
      </c>
      <c r="BB110" s="280">
        <v>0</v>
      </c>
      <c r="BC110" s="280">
        <v>0</v>
      </c>
      <c r="BD110" s="280">
        <v>0</v>
      </c>
      <c r="BE110" s="280">
        <v>0</v>
      </c>
      <c r="BF110" s="280">
        <v>0</v>
      </c>
      <c r="BG110" s="280">
        <v>0</v>
      </c>
      <c r="BH110" s="280">
        <v>0</v>
      </c>
      <c r="BI110" s="280">
        <v>0</v>
      </c>
      <c r="BJ110" s="280">
        <v>0</v>
      </c>
      <c r="BK110" s="280">
        <v>0</v>
      </c>
      <c r="BL110" s="280">
        <v>0</v>
      </c>
      <c r="BM110" s="280">
        <v>0</v>
      </c>
      <c r="BN110" s="280">
        <v>0</v>
      </c>
      <c r="BO110" s="280">
        <v>0</v>
      </c>
      <c r="BP110" s="280">
        <v>0</v>
      </c>
      <c r="BQ110" s="280">
        <v>0</v>
      </c>
      <c r="BR110" s="280">
        <v>0</v>
      </c>
      <c r="BS110" s="280">
        <v>0</v>
      </c>
      <c r="BT110" s="280">
        <v>0</v>
      </c>
      <c r="BU110" s="280">
        <v>0</v>
      </c>
      <c r="BV110" s="280">
        <v>0</v>
      </c>
      <c r="BW110" s="280">
        <v>0</v>
      </c>
      <c r="BX110" s="280">
        <v>0</v>
      </c>
      <c r="BY110" s="280">
        <v>0</v>
      </c>
      <c r="BZ110" s="280">
        <v>0</v>
      </c>
      <c r="CA110" s="280">
        <v>0</v>
      </c>
      <c r="CB110" s="280">
        <v>0</v>
      </c>
      <c r="CC110" s="280">
        <v>0</v>
      </c>
      <c r="CD110" s="280">
        <v>0</v>
      </c>
      <c r="CE110" s="280">
        <v>0</v>
      </c>
      <c r="CF110" s="280">
        <v>0</v>
      </c>
      <c r="CG110" s="280">
        <v>0</v>
      </c>
      <c r="CH110" s="280">
        <v>0</v>
      </c>
      <c r="CI110" s="280">
        <v>0</v>
      </c>
      <c r="CJ110" s="280">
        <v>0</v>
      </c>
      <c r="CK110" s="280">
        <v>0</v>
      </c>
      <c r="CL110" s="280">
        <v>0</v>
      </c>
      <c r="CM110" s="280">
        <v>0</v>
      </c>
      <c r="CN110" s="280">
        <v>0</v>
      </c>
      <c r="CO110" s="280">
        <v>0</v>
      </c>
      <c r="CP110" s="280">
        <v>0</v>
      </c>
      <c r="CQ110" s="280">
        <v>0</v>
      </c>
      <c r="CR110" s="280">
        <v>0</v>
      </c>
      <c r="CS110" s="280">
        <v>0</v>
      </c>
      <c r="CT110" s="280">
        <v>0</v>
      </c>
      <c r="CU110" s="280">
        <v>0</v>
      </c>
      <c r="CV110" s="280">
        <v>0</v>
      </c>
      <c r="CW110" s="280">
        <v>0</v>
      </c>
      <c r="CX110" s="280">
        <v>0</v>
      </c>
      <c r="CY110" s="280">
        <v>0</v>
      </c>
      <c r="CZ110" s="280">
        <v>0</v>
      </c>
      <c r="DA110" s="280">
        <v>0</v>
      </c>
      <c r="DB110" s="280">
        <v>0</v>
      </c>
      <c r="DC110" s="280">
        <v>0</v>
      </c>
      <c r="DE110" s="71">
        <f t="shared" si="47"/>
        <v>0</v>
      </c>
      <c r="DF110" s="71">
        <f t="shared" si="40"/>
        <v>0</v>
      </c>
      <c r="DG110" s="261">
        <f t="shared" si="48"/>
        <v>0</v>
      </c>
    </row>
    <row r="111" spans="1:113" ht="14.4">
      <c r="A111" s="210">
        <v>99</v>
      </c>
      <c r="B111" s="262" t="s">
        <v>149</v>
      </c>
      <c r="C111" s="268" t="s">
        <v>258</v>
      </c>
      <c r="D111" s="8"/>
      <c r="E111" s="331"/>
      <c r="F111" s="292">
        <f>H111+NPV(FD,I111:INDEX(I111:DC111,PAL))</f>
        <v>0</v>
      </c>
      <c r="G111" s="279">
        <f>SUMIF($H$5:$DC$5,"&lt;="&amp;PAL,$H111:$DC111)</f>
        <v>0</v>
      </c>
      <c r="H111" s="280">
        <v>0</v>
      </c>
      <c r="I111" s="280">
        <v>0</v>
      </c>
      <c r="J111" s="280">
        <v>0</v>
      </c>
      <c r="K111" s="280">
        <v>0</v>
      </c>
      <c r="L111" s="280">
        <v>0</v>
      </c>
      <c r="M111" s="280">
        <v>0</v>
      </c>
      <c r="N111" s="280">
        <v>0</v>
      </c>
      <c r="O111" s="280">
        <v>0</v>
      </c>
      <c r="P111" s="280">
        <v>0</v>
      </c>
      <c r="Q111" s="280">
        <v>0</v>
      </c>
      <c r="R111" s="280">
        <v>0</v>
      </c>
      <c r="S111" s="280">
        <v>0</v>
      </c>
      <c r="T111" s="280">
        <v>0</v>
      </c>
      <c r="U111" s="280">
        <v>0</v>
      </c>
      <c r="V111" s="280">
        <v>0</v>
      </c>
      <c r="W111" s="280">
        <v>0</v>
      </c>
      <c r="X111" s="280">
        <v>0</v>
      </c>
      <c r="Y111" s="280">
        <v>0</v>
      </c>
      <c r="Z111" s="280">
        <v>0</v>
      </c>
      <c r="AA111" s="280">
        <v>0</v>
      </c>
      <c r="AB111" s="280">
        <v>0</v>
      </c>
      <c r="AC111" s="280">
        <v>0</v>
      </c>
      <c r="AD111" s="280">
        <v>0</v>
      </c>
      <c r="AE111" s="280">
        <v>0</v>
      </c>
      <c r="AF111" s="280">
        <v>0</v>
      </c>
      <c r="AG111" s="280">
        <v>0</v>
      </c>
      <c r="AH111" s="280">
        <v>0</v>
      </c>
      <c r="AI111" s="280">
        <v>0</v>
      </c>
      <c r="AJ111" s="280">
        <v>0</v>
      </c>
      <c r="AK111" s="280">
        <v>0</v>
      </c>
      <c r="AL111" s="280">
        <v>0</v>
      </c>
      <c r="AM111" s="280">
        <v>0</v>
      </c>
      <c r="AN111" s="280">
        <v>0</v>
      </c>
      <c r="AO111" s="280">
        <v>0</v>
      </c>
      <c r="AP111" s="280">
        <v>0</v>
      </c>
      <c r="AQ111" s="280">
        <v>0</v>
      </c>
      <c r="AR111" s="280">
        <v>0</v>
      </c>
      <c r="AS111" s="280">
        <v>0</v>
      </c>
      <c r="AT111" s="280">
        <v>0</v>
      </c>
      <c r="AU111" s="280">
        <v>0</v>
      </c>
      <c r="AV111" s="280">
        <v>0</v>
      </c>
      <c r="AW111" s="280">
        <v>0</v>
      </c>
      <c r="AX111" s="280">
        <v>0</v>
      </c>
      <c r="AY111" s="280">
        <v>0</v>
      </c>
      <c r="AZ111" s="280">
        <v>0</v>
      </c>
      <c r="BA111" s="280">
        <v>0</v>
      </c>
      <c r="BB111" s="280">
        <v>0</v>
      </c>
      <c r="BC111" s="280">
        <v>0</v>
      </c>
      <c r="BD111" s="280">
        <v>0</v>
      </c>
      <c r="BE111" s="280">
        <v>0</v>
      </c>
      <c r="BF111" s="280">
        <v>0</v>
      </c>
      <c r="BG111" s="280">
        <v>0</v>
      </c>
      <c r="BH111" s="280">
        <v>0</v>
      </c>
      <c r="BI111" s="280">
        <v>0</v>
      </c>
      <c r="BJ111" s="280">
        <v>0</v>
      </c>
      <c r="BK111" s="280">
        <v>0</v>
      </c>
      <c r="BL111" s="280">
        <v>0</v>
      </c>
      <c r="BM111" s="280">
        <v>0</v>
      </c>
      <c r="BN111" s="280">
        <v>0</v>
      </c>
      <c r="BO111" s="280">
        <v>0</v>
      </c>
      <c r="BP111" s="280">
        <v>0</v>
      </c>
      <c r="BQ111" s="280">
        <v>0</v>
      </c>
      <c r="BR111" s="280">
        <v>0</v>
      </c>
      <c r="BS111" s="280">
        <v>0</v>
      </c>
      <c r="BT111" s="280">
        <v>0</v>
      </c>
      <c r="BU111" s="280">
        <v>0</v>
      </c>
      <c r="BV111" s="280">
        <v>0</v>
      </c>
      <c r="BW111" s="280">
        <v>0</v>
      </c>
      <c r="BX111" s="280">
        <v>0</v>
      </c>
      <c r="BY111" s="280">
        <v>0</v>
      </c>
      <c r="BZ111" s="280">
        <v>0</v>
      </c>
      <c r="CA111" s="280">
        <v>0</v>
      </c>
      <c r="CB111" s="280">
        <v>0</v>
      </c>
      <c r="CC111" s="280">
        <v>0</v>
      </c>
      <c r="CD111" s="280">
        <v>0</v>
      </c>
      <c r="CE111" s="280">
        <v>0</v>
      </c>
      <c r="CF111" s="280">
        <v>0</v>
      </c>
      <c r="CG111" s="280">
        <v>0</v>
      </c>
      <c r="CH111" s="280">
        <v>0</v>
      </c>
      <c r="CI111" s="280">
        <v>0</v>
      </c>
      <c r="CJ111" s="280">
        <v>0</v>
      </c>
      <c r="CK111" s="280">
        <v>0</v>
      </c>
      <c r="CL111" s="280">
        <v>0</v>
      </c>
      <c r="CM111" s="280">
        <v>0</v>
      </c>
      <c r="CN111" s="280">
        <v>0</v>
      </c>
      <c r="CO111" s="280">
        <v>0</v>
      </c>
      <c r="CP111" s="280">
        <v>0</v>
      </c>
      <c r="CQ111" s="280">
        <v>0</v>
      </c>
      <c r="CR111" s="280">
        <v>0</v>
      </c>
      <c r="CS111" s="280">
        <v>0</v>
      </c>
      <c r="CT111" s="280">
        <v>0</v>
      </c>
      <c r="CU111" s="280">
        <v>0</v>
      </c>
      <c r="CV111" s="280">
        <v>0</v>
      </c>
      <c r="CW111" s="280">
        <v>0</v>
      </c>
      <c r="CX111" s="280">
        <v>0</v>
      </c>
      <c r="CY111" s="280">
        <v>0</v>
      </c>
      <c r="CZ111" s="280">
        <v>0</v>
      </c>
      <c r="DA111" s="280">
        <v>0</v>
      </c>
      <c r="DB111" s="280">
        <v>0</v>
      </c>
      <c r="DC111" s="280">
        <v>0</v>
      </c>
      <c r="DE111" s="71">
        <f>COUNTBLANK(H111:DC111)</f>
        <v>0</v>
      </c>
      <c r="DF111" s="71">
        <f t="shared" si="40"/>
        <v>0</v>
      </c>
    </row>
    <row r="112" spans="1:113" ht="27.75" customHeight="1">
      <c r="A112" s="210">
        <v>102</v>
      </c>
      <c r="B112" s="263" t="s">
        <v>150</v>
      </c>
      <c r="C112" s="266" t="s">
        <v>163</v>
      </c>
      <c r="D112" s="266"/>
      <c r="E112" s="329"/>
      <c r="F112" s="17">
        <f>F113+F114-F115</f>
        <v>0</v>
      </c>
      <c r="G112" s="279">
        <f>SUMIF($H$5:$DC$5,"&lt;="&amp;PAL,$H112:$DC112)</f>
        <v>0</v>
      </c>
      <c r="H112" s="17">
        <f>H113+H114-H115</f>
        <v>0</v>
      </c>
      <c r="I112" s="17">
        <f t="shared" ref="I112:BR112" si="52">I113+I114-I115</f>
        <v>0</v>
      </c>
      <c r="J112" s="17">
        <f t="shared" si="52"/>
        <v>0</v>
      </c>
      <c r="K112" s="17">
        <f t="shared" si="52"/>
        <v>0</v>
      </c>
      <c r="L112" s="17">
        <f t="shared" si="52"/>
        <v>0</v>
      </c>
      <c r="M112" s="17">
        <f t="shared" si="52"/>
        <v>0</v>
      </c>
      <c r="N112" s="17">
        <f t="shared" si="52"/>
        <v>0</v>
      </c>
      <c r="O112" s="17">
        <f t="shared" si="52"/>
        <v>0</v>
      </c>
      <c r="P112" s="17">
        <f t="shared" si="52"/>
        <v>0</v>
      </c>
      <c r="Q112" s="17">
        <f t="shared" si="52"/>
        <v>0</v>
      </c>
      <c r="R112" s="17">
        <f t="shared" si="52"/>
        <v>0</v>
      </c>
      <c r="S112" s="17">
        <f t="shared" si="52"/>
        <v>0</v>
      </c>
      <c r="T112" s="17">
        <f t="shared" si="52"/>
        <v>0</v>
      </c>
      <c r="U112" s="17">
        <f t="shared" si="52"/>
        <v>0</v>
      </c>
      <c r="V112" s="17">
        <f t="shared" si="52"/>
        <v>0</v>
      </c>
      <c r="W112" s="17">
        <f t="shared" si="52"/>
        <v>0</v>
      </c>
      <c r="X112" s="17">
        <f t="shared" si="52"/>
        <v>0</v>
      </c>
      <c r="Y112" s="17">
        <f t="shared" si="52"/>
        <v>0</v>
      </c>
      <c r="Z112" s="17">
        <f t="shared" si="52"/>
        <v>0</v>
      </c>
      <c r="AA112" s="17">
        <f t="shared" si="52"/>
        <v>0</v>
      </c>
      <c r="AB112" s="17">
        <f t="shared" si="52"/>
        <v>0</v>
      </c>
      <c r="AC112" s="17">
        <f t="shared" si="52"/>
        <v>0</v>
      </c>
      <c r="AD112" s="17">
        <f t="shared" si="52"/>
        <v>0</v>
      </c>
      <c r="AE112" s="17">
        <f t="shared" si="52"/>
        <v>0</v>
      </c>
      <c r="AF112" s="17">
        <f t="shared" si="52"/>
        <v>0</v>
      </c>
      <c r="AG112" s="17">
        <f t="shared" si="52"/>
        <v>0</v>
      </c>
      <c r="AH112" s="17">
        <f t="shared" si="52"/>
        <v>0</v>
      </c>
      <c r="AI112" s="17">
        <f t="shared" si="52"/>
        <v>0</v>
      </c>
      <c r="AJ112" s="17">
        <f t="shared" si="52"/>
        <v>0</v>
      </c>
      <c r="AK112" s="17">
        <f t="shared" si="52"/>
        <v>0</v>
      </c>
      <c r="AL112" s="17">
        <f t="shared" si="52"/>
        <v>0</v>
      </c>
      <c r="AM112" s="17">
        <f t="shared" si="52"/>
        <v>0</v>
      </c>
      <c r="AN112" s="17">
        <f t="shared" si="52"/>
        <v>0</v>
      </c>
      <c r="AO112" s="17">
        <f t="shared" si="52"/>
        <v>0</v>
      </c>
      <c r="AP112" s="17">
        <f t="shared" si="52"/>
        <v>0</v>
      </c>
      <c r="AQ112" s="17">
        <f t="shared" si="52"/>
        <v>0</v>
      </c>
      <c r="AR112" s="17">
        <f t="shared" si="52"/>
        <v>0</v>
      </c>
      <c r="AS112" s="17">
        <f t="shared" si="52"/>
        <v>0</v>
      </c>
      <c r="AT112" s="17">
        <f t="shared" si="52"/>
        <v>0</v>
      </c>
      <c r="AU112" s="17">
        <f t="shared" si="52"/>
        <v>0</v>
      </c>
      <c r="AV112" s="17">
        <f t="shared" si="52"/>
        <v>0</v>
      </c>
      <c r="AW112" s="17">
        <f t="shared" si="52"/>
        <v>0</v>
      </c>
      <c r="AX112" s="17">
        <f t="shared" si="52"/>
        <v>0</v>
      </c>
      <c r="AY112" s="17">
        <f t="shared" si="52"/>
        <v>0</v>
      </c>
      <c r="AZ112" s="17">
        <f t="shared" si="52"/>
        <v>0</v>
      </c>
      <c r="BA112" s="17">
        <f t="shared" si="52"/>
        <v>0</v>
      </c>
      <c r="BB112" s="17">
        <f t="shared" si="52"/>
        <v>0</v>
      </c>
      <c r="BC112" s="17">
        <f t="shared" si="52"/>
        <v>0</v>
      </c>
      <c r="BD112" s="17">
        <f t="shared" si="52"/>
        <v>0</v>
      </c>
      <c r="BE112" s="17">
        <f t="shared" si="52"/>
        <v>0</v>
      </c>
      <c r="BF112" s="17">
        <f t="shared" si="52"/>
        <v>0</v>
      </c>
      <c r="BG112" s="17">
        <f t="shared" si="52"/>
        <v>0</v>
      </c>
      <c r="BH112" s="17">
        <f t="shared" si="52"/>
        <v>0</v>
      </c>
      <c r="BI112" s="17">
        <f t="shared" si="52"/>
        <v>0</v>
      </c>
      <c r="BJ112" s="17">
        <f t="shared" si="52"/>
        <v>0</v>
      </c>
      <c r="BK112" s="17">
        <f t="shared" si="52"/>
        <v>0</v>
      </c>
      <c r="BL112" s="17">
        <f t="shared" si="52"/>
        <v>0</v>
      </c>
      <c r="BM112" s="17">
        <f t="shared" si="52"/>
        <v>0</v>
      </c>
      <c r="BN112" s="17">
        <f t="shared" si="52"/>
        <v>0</v>
      </c>
      <c r="BO112" s="17">
        <f t="shared" si="52"/>
        <v>0</v>
      </c>
      <c r="BP112" s="17">
        <f t="shared" si="52"/>
        <v>0</v>
      </c>
      <c r="BQ112" s="17">
        <f t="shared" si="52"/>
        <v>0</v>
      </c>
      <c r="BR112" s="17">
        <f t="shared" si="52"/>
        <v>0</v>
      </c>
      <c r="BS112" s="17">
        <f t="shared" ref="BS112:DC112" si="53">BS113+BS114-BS115</f>
        <v>0</v>
      </c>
      <c r="BT112" s="17">
        <f t="shared" si="53"/>
        <v>0</v>
      </c>
      <c r="BU112" s="17">
        <f t="shared" si="53"/>
        <v>0</v>
      </c>
      <c r="BV112" s="17">
        <f t="shared" si="53"/>
        <v>0</v>
      </c>
      <c r="BW112" s="17">
        <f t="shared" si="53"/>
        <v>0</v>
      </c>
      <c r="BX112" s="17">
        <f t="shared" si="53"/>
        <v>0</v>
      </c>
      <c r="BY112" s="17">
        <f t="shared" si="53"/>
        <v>0</v>
      </c>
      <c r="BZ112" s="17">
        <f t="shared" si="53"/>
        <v>0</v>
      </c>
      <c r="CA112" s="17">
        <f t="shared" si="53"/>
        <v>0</v>
      </c>
      <c r="CB112" s="17">
        <f t="shared" si="53"/>
        <v>0</v>
      </c>
      <c r="CC112" s="17">
        <f t="shared" si="53"/>
        <v>0</v>
      </c>
      <c r="CD112" s="17">
        <f t="shared" si="53"/>
        <v>0</v>
      </c>
      <c r="CE112" s="17">
        <f t="shared" si="53"/>
        <v>0</v>
      </c>
      <c r="CF112" s="17">
        <f t="shared" si="53"/>
        <v>0</v>
      </c>
      <c r="CG112" s="17">
        <f t="shared" si="53"/>
        <v>0</v>
      </c>
      <c r="CH112" s="17">
        <f t="shared" si="53"/>
        <v>0</v>
      </c>
      <c r="CI112" s="17">
        <f t="shared" si="53"/>
        <v>0</v>
      </c>
      <c r="CJ112" s="17">
        <f t="shared" si="53"/>
        <v>0</v>
      </c>
      <c r="CK112" s="17">
        <f t="shared" si="53"/>
        <v>0</v>
      </c>
      <c r="CL112" s="17">
        <f t="shared" si="53"/>
        <v>0</v>
      </c>
      <c r="CM112" s="17">
        <f t="shared" si="53"/>
        <v>0</v>
      </c>
      <c r="CN112" s="17">
        <f t="shared" si="53"/>
        <v>0</v>
      </c>
      <c r="CO112" s="17">
        <f t="shared" si="53"/>
        <v>0</v>
      </c>
      <c r="CP112" s="17">
        <f t="shared" si="53"/>
        <v>0</v>
      </c>
      <c r="CQ112" s="17">
        <f t="shared" si="53"/>
        <v>0</v>
      </c>
      <c r="CR112" s="17">
        <f t="shared" si="53"/>
        <v>0</v>
      </c>
      <c r="CS112" s="17">
        <f t="shared" si="53"/>
        <v>0</v>
      </c>
      <c r="CT112" s="17">
        <f t="shared" si="53"/>
        <v>0</v>
      </c>
      <c r="CU112" s="17">
        <f t="shared" si="53"/>
        <v>0</v>
      </c>
      <c r="CV112" s="17">
        <f t="shared" si="53"/>
        <v>0</v>
      </c>
      <c r="CW112" s="17">
        <f t="shared" si="53"/>
        <v>0</v>
      </c>
      <c r="CX112" s="17">
        <f t="shared" si="53"/>
        <v>0</v>
      </c>
      <c r="CY112" s="17">
        <f t="shared" si="53"/>
        <v>0</v>
      </c>
      <c r="CZ112" s="17">
        <f t="shared" si="53"/>
        <v>0</v>
      </c>
      <c r="DA112" s="17">
        <f t="shared" si="53"/>
        <v>0</v>
      </c>
      <c r="DB112" s="17">
        <f t="shared" si="53"/>
        <v>0</v>
      </c>
      <c r="DC112" s="17">
        <f t="shared" si="53"/>
        <v>0</v>
      </c>
      <c r="DF112" s="71">
        <f t="shared" si="40"/>
        <v>0</v>
      </c>
    </row>
    <row r="113" spans="1:110" ht="15" customHeight="1">
      <c r="A113" s="210">
        <v>103</v>
      </c>
      <c r="B113" s="263" t="s">
        <v>151</v>
      </c>
      <c r="C113" s="271" t="s">
        <v>203</v>
      </c>
      <c r="D113" s="263"/>
      <c r="E113" s="328"/>
      <c r="F113" s="292">
        <f>H113+NPV(FD,I113:INDEX(I113:DC113,PAL))</f>
        <v>0</v>
      </c>
      <c r="G113" s="279">
        <f>SUMIF($H$5:$DC$5,"&lt;="&amp;PAL,$H113:$DC113)</f>
        <v>0</v>
      </c>
      <c r="H113" s="10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si="54"/>
        <v>0</v>
      </c>
      <c r="J113" s="101">
        <f t="shared" si="54"/>
        <v>0</v>
      </c>
      <c r="K113" s="101">
        <f t="shared" si="54"/>
        <v>0</v>
      </c>
      <c r="L113" s="101">
        <f t="shared" si="54"/>
        <v>0</v>
      </c>
      <c r="M113" s="101">
        <f t="shared" si="54"/>
        <v>0</v>
      </c>
      <c r="N113" s="101">
        <f t="shared" si="54"/>
        <v>0</v>
      </c>
      <c r="O113" s="101">
        <f t="shared" si="54"/>
        <v>0</v>
      </c>
      <c r="P113" s="101">
        <f t="shared" si="54"/>
        <v>0</v>
      </c>
      <c r="Q113" s="101">
        <f t="shared" si="54"/>
        <v>0</v>
      </c>
      <c r="R113" s="101">
        <f t="shared" si="54"/>
        <v>0</v>
      </c>
      <c r="S113" s="101">
        <f t="shared" si="54"/>
        <v>0</v>
      </c>
      <c r="T113" s="101">
        <f t="shared" si="54"/>
        <v>0</v>
      </c>
      <c r="U113" s="101">
        <f t="shared" si="54"/>
        <v>0</v>
      </c>
      <c r="V113" s="101">
        <f t="shared" si="54"/>
        <v>0</v>
      </c>
      <c r="W113" s="101">
        <f t="shared" si="54"/>
        <v>0</v>
      </c>
      <c r="X113" s="101">
        <f t="shared" si="54"/>
        <v>0</v>
      </c>
      <c r="Y113" s="101">
        <f t="shared" si="54"/>
        <v>0</v>
      </c>
      <c r="Z113" s="101">
        <f t="shared" si="54"/>
        <v>0</v>
      </c>
      <c r="AA113" s="101">
        <f t="shared" si="54"/>
        <v>0</v>
      </c>
      <c r="AB113" s="101">
        <f t="shared" si="54"/>
        <v>0</v>
      </c>
      <c r="AC113" s="101">
        <f t="shared" si="54"/>
        <v>0</v>
      </c>
      <c r="AD113" s="101">
        <f t="shared" si="54"/>
        <v>0</v>
      </c>
      <c r="AE113" s="101">
        <f t="shared" si="54"/>
        <v>0</v>
      </c>
      <c r="AF113" s="101">
        <f t="shared" si="54"/>
        <v>0</v>
      </c>
      <c r="AG113" s="101">
        <f t="shared" si="54"/>
        <v>0</v>
      </c>
      <c r="AH113" s="101">
        <f t="shared" si="54"/>
        <v>0</v>
      </c>
      <c r="AI113" s="101">
        <f t="shared" si="54"/>
        <v>0</v>
      </c>
      <c r="AJ113" s="101">
        <f t="shared" si="54"/>
        <v>0</v>
      </c>
      <c r="AK113" s="101">
        <f t="shared" si="54"/>
        <v>0</v>
      </c>
      <c r="AL113" s="101">
        <f t="shared" si="54"/>
        <v>0</v>
      </c>
      <c r="AM113" s="101">
        <f t="shared" si="54"/>
        <v>0</v>
      </c>
      <c r="AN113" s="10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01">
        <f t="shared" si="55"/>
        <v>0</v>
      </c>
      <c r="AP113" s="101">
        <f t="shared" si="55"/>
        <v>0</v>
      </c>
      <c r="AQ113" s="101">
        <f t="shared" si="55"/>
        <v>0</v>
      </c>
      <c r="AR113" s="101">
        <f t="shared" si="55"/>
        <v>0</v>
      </c>
      <c r="AS113" s="101">
        <f t="shared" si="55"/>
        <v>0</v>
      </c>
      <c r="AT113" s="101">
        <f t="shared" si="55"/>
        <v>0</v>
      </c>
      <c r="AU113" s="101">
        <f t="shared" si="55"/>
        <v>0</v>
      </c>
      <c r="AV113" s="101">
        <f t="shared" si="55"/>
        <v>0</v>
      </c>
      <c r="AW113" s="101">
        <f t="shared" si="55"/>
        <v>0</v>
      </c>
      <c r="AX113" s="101">
        <f t="shared" si="55"/>
        <v>0</v>
      </c>
      <c r="AY113" s="101">
        <f t="shared" si="55"/>
        <v>0</v>
      </c>
      <c r="AZ113" s="101">
        <f t="shared" si="55"/>
        <v>0</v>
      </c>
      <c r="BA113" s="101">
        <f t="shared" si="55"/>
        <v>0</v>
      </c>
      <c r="BB113" s="101">
        <f t="shared" si="55"/>
        <v>0</v>
      </c>
      <c r="BC113" s="101">
        <f t="shared" si="55"/>
        <v>0</v>
      </c>
      <c r="BD113" s="101">
        <f t="shared" si="55"/>
        <v>0</v>
      </c>
      <c r="BE113" s="101">
        <f t="shared" si="55"/>
        <v>0</v>
      </c>
      <c r="BF113" s="101">
        <f t="shared" si="55"/>
        <v>0</v>
      </c>
      <c r="BG113" s="101">
        <f t="shared" si="55"/>
        <v>0</v>
      </c>
      <c r="BH113" s="101">
        <f t="shared" si="55"/>
        <v>0</v>
      </c>
      <c r="BI113" s="101">
        <f t="shared" si="55"/>
        <v>0</v>
      </c>
      <c r="BJ113" s="101">
        <f t="shared" si="55"/>
        <v>0</v>
      </c>
      <c r="BK113" s="101">
        <f t="shared" si="55"/>
        <v>0</v>
      </c>
      <c r="BL113" s="101">
        <f t="shared" si="55"/>
        <v>0</v>
      </c>
      <c r="BM113" s="101">
        <f t="shared" si="55"/>
        <v>0</v>
      </c>
      <c r="BN113" s="101">
        <f t="shared" si="55"/>
        <v>0</v>
      </c>
      <c r="BO113" s="101">
        <f t="shared" si="55"/>
        <v>0</v>
      </c>
      <c r="BP113" s="101">
        <f t="shared" si="55"/>
        <v>0</v>
      </c>
      <c r="BQ113" s="101">
        <f t="shared" si="55"/>
        <v>0</v>
      </c>
      <c r="BR113" s="101">
        <f t="shared" si="55"/>
        <v>0</v>
      </c>
      <c r="BS113" s="101">
        <f t="shared" si="55"/>
        <v>0</v>
      </c>
      <c r="BT113" s="10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01">
        <f t="shared" si="56"/>
        <v>0</v>
      </c>
      <c r="BV113" s="101">
        <f t="shared" si="56"/>
        <v>0</v>
      </c>
      <c r="BW113" s="101">
        <f t="shared" si="56"/>
        <v>0</v>
      </c>
      <c r="BX113" s="101">
        <f t="shared" si="56"/>
        <v>0</v>
      </c>
      <c r="BY113" s="101">
        <f t="shared" si="56"/>
        <v>0</v>
      </c>
      <c r="BZ113" s="101">
        <f t="shared" si="56"/>
        <v>0</v>
      </c>
      <c r="CA113" s="101">
        <f t="shared" si="56"/>
        <v>0</v>
      </c>
      <c r="CB113" s="101">
        <f t="shared" si="56"/>
        <v>0</v>
      </c>
      <c r="CC113" s="101">
        <f t="shared" si="56"/>
        <v>0</v>
      </c>
      <c r="CD113" s="101">
        <f t="shared" si="56"/>
        <v>0</v>
      </c>
      <c r="CE113" s="101">
        <f t="shared" si="56"/>
        <v>0</v>
      </c>
      <c r="CF113" s="101">
        <f t="shared" si="56"/>
        <v>0</v>
      </c>
      <c r="CG113" s="101">
        <f t="shared" si="56"/>
        <v>0</v>
      </c>
      <c r="CH113" s="101">
        <f t="shared" si="56"/>
        <v>0</v>
      </c>
      <c r="CI113" s="101">
        <f t="shared" si="56"/>
        <v>0</v>
      </c>
      <c r="CJ113" s="101">
        <f t="shared" si="56"/>
        <v>0</v>
      </c>
      <c r="CK113" s="101">
        <f t="shared" si="56"/>
        <v>0</v>
      </c>
      <c r="CL113" s="101">
        <f t="shared" si="56"/>
        <v>0</v>
      </c>
      <c r="CM113" s="101">
        <f t="shared" si="56"/>
        <v>0</v>
      </c>
      <c r="CN113" s="101">
        <f t="shared" si="56"/>
        <v>0</v>
      </c>
      <c r="CO113" s="101">
        <f t="shared" si="56"/>
        <v>0</v>
      </c>
      <c r="CP113" s="101">
        <f t="shared" si="56"/>
        <v>0</v>
      </c>
      <c r="CQ113" s="101">
        <f t="shared" si="56"/>
        <v>0</v>
      </c>
      <c r="CR113" s="101">
        <f t="shared" si="56"/>
        <v>0</v>
      </c>
      <c r="CS113" s="101">
        <f t="shared" si="56"/>
        <v>0</v>
      </c>
      <c r="CT113" s="101">
        <f t="shared" si="56"/>
        <v>0</v>
      </c>
      <c r="CU113" s="101">
        <f t="shared" si="56"/>
        <v>0</v>
      </c>
      <c r="CV113" s="101">
        <f t="shared" si="56"/>
        <v>0</v>
      </c>
      <c r="CW113" s="101">
        <f t="shared" si="56"/>
        <v>0</v>
      </c>
      <c r="CX113" s="101">
        <f t="shared" si="56"/>
        <v>0</v>
      </c>
      <c r="CY113" s="101">
        <f t="shared" si="56"/>
        <v>0</v>
      </c>
      <c r="CZ113" s="101">
        <f t="shared" si="56"/>
        <v>0</v>
      </c>
      <c r="DA113" s="101">
        <f t="shared" si="56"/>
        <v>0</v>
      </c>
      <c r="DB113" s="101">
        <f t="shared" si="56"/>
        <v>0</v>
      </c>
      <c r="DC113" s="101">
        <f t="shared" si="56"/>
        <v>0</v>
      </c>
      <c r="DF113" s="71">
        <f t="shared" si="40"/>
        <v>0</v>
      </c>
    </row>
    <row r="114" spans="1:110" ht="15" customHeight="1">
      <c r="A114" s="210">
        <v>104</v>
      </c>
      <c r="B114" s="263" t="s">
        <v>152</v>
      </c>
      <c r="C114" s="271" t="s">
        <v>204</v>
      </c>
      <c r="D114" s="263"/>
      <c r="E114" s="328"/>
      <c r="F114" s="292">
        <f>H114+NPV(FD,I114:INDEX(I114:DC114,PAL))</f>
        <v>0</v>
      </c>
      <c r="G114" s="279">
        <f>SUMIF($H$5:$DC$5,"&lt;="&amp;PAL,$H114:$DC114)</f>
        <v>0</v>
      </c>
      <c r="H114" s="101">
        <f t="shared" ref="H114:AM114" si="57">SUMPRODUCT($DG90:$DG99,H90:H99,1/($DG90:$DG99+100))</f>
        <v>0</v>
      </c>
      <c r="I114" s="101">
        <f t="shared" si="57"/>
        <v>0</v>
      </c>
      <c r="J114" s="101">
        <f t="shared" si="57"/>
        <v>0</v>
      </c>
      <c r="K114" s="101">
        <f t="shared" si="57"/>
        <v>0</v>
      </c>
      <c r="L114" s="101">
        <f t="shared" si="57"/>
        <v>0</v>
      </c>
      <c r="M114" s="101">
        <f t="shared" si="57"/>
        <v>0</v>
      </c>
      <c r="N114" s="101">
        <f t="shared" si="57"/>
        <v>0</v>
      </c>
      <c r="O114" s="101">
        <f t="shared" si="57"/>
        <v>0</v>
      </c>
      <c r="P114" s="101">
        <f t="shared" si="57"/>
        <v>0</v>
      </c>
      <c r="Q114" s="101">
        <f t="shared" si="57"/>
        <v>0</v>
      </c>
      <c r="R114" s="101">
        <f t="shared" si="57"/>
        <v>0</v>
      </c>
      <c r="S114" s="101">
        <f t="shared" si="57"/>
        <v>0</v>
      </c>
      <c r="T114" s="101">
        <f t="shared" si="57"/>
        <v>0</v>
      </c>
      <c r="U114" s="101">
        <f t="shared" si="57"/>
        <v>0</v>
      </c>
      <c r="V114" s="101">
        <f t="shared" si="57"/>
        <v>0</v>
      </c>
      <c r="W114" s="101">
        <f t="shared" si="57"/>
        <v>0</v>
      </c>
      <c r="X114" s="101">
        <f t="shared" si="57"/>
        <v>0</v>
      </c>
      <c r="Y114" s="101">
        <f t="shared" si="57"/>
        <v>0</v>
      </c>
      <c r="Z114" s="101">
        <f t="shared" si="57"/>
        <v>0</v>
      </c>
      <c r="AA114" s="101">
        <f t="shared" si="57"/>
        <v>0</v>
      </c>
      <c r="AB114" s="101">
        <f t="shared" si="57"/>
        <v>0</v>
      </c>
      <c r="AC114" s="101">
        <f t="shared" si="57"/>
        <v>0</v>
      </c>
      <c r="AD114" s="101">
        <f t="shared" si="57"/>
        <v>0</v>
      </c>
      <c r="AE114" s="101">
        <f t="shared" si="57"/>
        <v>0</v>
      </c>
      <c r="AF114" s="101">
        <f t="shared" si="57"/>
        <v>0</v>
      </c>
      <c r="AG114" s="101">
        <f t="shared" si="57"/>
        <v>0</v>
      </c>
      <c r="AH114" s="101">
        <f t="shared" si="57"/>
        <v>0</v>
      </c>
      <c r="AI114" s="101">
        <f t="shared" si="57"/>
        <v>0</v>
      </c>
      <c r="AJ114" s="101">
        <f t="shared" si="57"/>
        <v>0</v>
      </c>
      <c r="AK114" s="101">
        <f t="shared" si="57"/>
        <v>0</v>
      </c>
      <c r="AL114" s="101">
        <f t="shared" si="57"/>
        <v>0</v>
      </c>
      <c r="AM114" s="101">
        <f t="shared" si="57"/>
        <v>0</v>
      </c>
      <c r="AN114" s="101">
        <f t="shared" ref="AN114:BS114" si="58">SUMPRODUCT($DG90:$DG99,AN90:AN99,1/($DG90:$DG99+100))</f>
        <v>0</v>
      </c>
      <c r="AO114" s="101">
        <f t="shared" si="58"/>
        <v>0</v>
      </c>
      <c r="AP114" s="101">
        <f t="shared" si="58"/>
        <v>0</v>
      </c>
      <c r="AQ114" s="101">
        <f t="shared" si="58"/>
        <v>0</v>
      </c>
      <c r="AR114" s="101">
        <f t="shared" si="58"/>
        <v>0</v>
      </c>
      <c r="AS114" s="101">
        <f t="shared" si="58"/>
        <v>0</v>
      </c>
      <c r="AT114" s="101">
        <f t="shared" si="58"/>
        <v>0</v>
      </c>
      <c r="AU114" s="101">
        <f t="shared" si="58"/>
        <v>0</v>
      </c>
      <c r="AV114" s="101">
        <f t="shared" si="58"/>
        <v>0</v>
      </c>
      <c r="AW114" s="101">
        <f t="shared" si="58"/>
        <v>0</v>
      </c>
      <c r="AX114" s="101">
        <f t="shared" si="58"/>
        <v>0</v>
      </c>
      <c r="AY114" s="101">
        <f t="shared" si="58"/>
        <v>0</v>
      </c>
      <c r="AZ114" s="101">
        <f t="shared" si="58"/>
        <v>0</v>
      </c>
      <c r="BA114" s="101">
        <f t="shared" si="58"/>
        <v>0</v>
      </c>
      <c r="BB114" s="101">
        <f t="shared" si="58"/>
        <v>0</v>
      </c>
      <c r="BC114" s="101">
        <f t="shared" si="58"/>
        <v>0</v>
      </c>
      <c r="BD114" s="101">
        <f t="shared" si="58"/>
        <v>0</v>
      </c>
      <c r="BE114" s="101">
        <f t="shared" si="58"/>
        <v>0</v>
      </c>
      <c r="BF114" s="101">
        <f t="shared" si="58"/>
        <v>0</v>
      </c>
      <c r="BG114" s="101">
        <f t="shared" si="58"/>
        <v>0</v>
      </c>
      <c r="BH114" s="101">
        <f t="shared" si="58"/>
        <v>0</v>
      </c>
      <c r="BI114" s="101">
        <f t="shared" si="58"/>
        <v>0</v>
      </c>
      <c r="BJ114" s="101">
        <f t="shared" si="58"/>
        <v>0</v>
      </c>
      <c r="BK114" s="101">
        <f t="shared" si="58"/>
        <v>0</v>
      </c>
      <c r="BL114" s="101">
        <f t="shared" si="58"/>
        <v>0</v>
      </c>
      <c r="BM114" s="101">
        <f t="shared" si="58"/>
        <v>0</v>
      </c>
      <c r="BN114" s="101">
        <f t="shared" si="58"/>
        <v>0</v>
      </c>
      <c r="BO114" s="101">
        <f t="shared" si="58"/>
        <v>0</v>
      </c>
      <c r="BP114" s="101">
        <f t="shared" si="58"/>
        <v>0</v>
      </c>
      <c r="BQ114" s="101">
        <f t="shared" si="58"/>
        <v>0</v>
      </c>
      <c r="BR114" s="101">
        <f t="shared" si="58"/>
        <v>0</v>
      </c>
      <c r="BS114" s="101">
        <f t="shared" si="58"/>
        <v>0</v>
      </c>
      <c r="BT114" s="101">
        <f t="shared" ref="BT114:DC114" si="59">SUMPRODUCT($DG90:$DG99,BT90:BT99,1/($DG90:$DG99+100))</f>
        <v>0</v>
      </c>
      <c r="BU114" s="101">
        <f t="shared" si="59"/>
        <v>0</v>
      </c>
      <c r="BV114" s="101">
        <f t="shared" si="59"/>
        <v>0</v>
      </c>
      <c r="BW114" s="101">
        <f t="shared" si="59"/>
        <v>0</v>
      </c>
      <c r="BX114" s="101">
        <f t="shared" si="59"/>
        <v>0</v>
      </c>
      <c r="BY114" s="101">
        <f t="shared" si="59"/>
        <v>0</v>
      </c>
      <c r="BZ114" s="101">
        <f t="shared" si="59"/>
        <v>0</v>
      </c>
      <c r="CA114" s="101">
        <f t="shared" si="59"/>
        <v>0</v>
      </c>
      <c r="CB114" s="101">
        <f t="shared" si="59"/>
        <v>0</v>
      </c>
      <c r="CC114" s="101">
        <f t="shared" si="59"/>
        <v>0</v>
      </c>
      <c r="CD114" s="101">
        <f t="shared" si="59"/>
        <v>0</v>
      </c>
      <c r="CE114" s="101">
        <f t="shared" si="59"/>
        <v>0</v>
      </c>
      <c r="CF114" s="101">
        <f t="shared" si="59"/>
        <v>0</v>
      </c>
      <c r="CG114" s="101">
        <f t="shared" si="59"/>
        <v>0</v>
      </c>
      <c r="CH114" s="101">
        <f t="shared" si="59"/>
        <v>0</v>
      </c>
      <c r="CI114" s="101">
        <f t="shared" si="59"/>
        <v>0</v>
      </c>
      <c r="CJ114" s="101">
        <f t="shared" si="59"/>
        <v>0</v>
      </c>
      <c r="CK114" s="101">
        <f t="shared" si="59"/>
        <v>0</v>
      </c>
      <c r="CL114" s="101">
        <f t="shared" si="59"/>
        <v>0</v>
      </c>
      <c r="CM114" s="101">
        <f t="shared" si="59"/>
        <v>0</v>
      </c>
      <c r="CN114" s="101">
        <f t="shared" si="59"/>
        <v>0</v>
      </c>
      <c r="CO114" s="101">
        <f t="shared" si="59"/>
        <v>0</v>
      </c>
      <c r="CP114" s="101">
        <f t="shared" si="59"/>
        <v>0</v>
      </c>
      <c r="CQ114" s="101">
        <f t="shared" si="59"/>
        <v>0</v>
      </c>
      <c r="CR114" s="101">
        <f t="shared" si="59"/>
        <v>0</v>
      </c>
      <c r="CS114" s="101">
        <f t="shared" si="59"/>
        <v>0</v>
      </c>
      <c r="CT114" s="101">
        <f t="shared" si="59"/>
        <v>0</v>
      </c>
      <c r="CU114" s="101">
        <f t="shared" si="59"/>
        <v>0</v>
      </c>
      <c r="CV114" s="101">
        <f t="shared" si="59"/>
        <v>0</v>
      </c>
      <c r="CW114" s="101">
        <f t="shared" si="59"/>
        <v>0</v>
      </c>
      <c r="CX114" s="101">
        <f t="shared" si="59"/>
        <v>0</v>
      </c>
      <c r="CY114" s="101">
        <f t="shared" si="59"/>
        <v>0</v>
      </c>
      <c r="CZ114" s="101">
        <f t="shared" si="59"/>
        <v>0</v>
      </c>
      <c r="DA114" s="101">
        <f t="shared" si="59"/>
        <v>0</v>
      </c>
      <c r="DB114" s="101">
        <f t="shared" si="59"/>
        <v>0</v>
      </c>
      <c r="DC114" s="101">
        <f t="shared" si="59"/>
        <v>0</v>
      </c>
      <c r="DD114" s="100"/>
      <c r="DF114" s="71">
        <f t="shared" si="40"/>
        <v>0</v>
      </c>
    </row>
    <row r="115" spans="1:110" ht="15" customHeight="1">
      <c r="A115" s="210">
        <v>105</v>
      </c>
      <c r="B115" s="263" t="s">
        <v>202</v>
      </c>
      <c r="C115" s="271" t="s">
        <v>12</v>
      </c>
      <c r="D115" s="271"/>
      <c r="E115" s="328"/>
      <c r="F115" s="292">
        <f>H115+NPV(FD,I115:INDEX(I115:DC115,PAL))</f>
        <v>0</v>
      </c>
      <c r="G115" s="279">
        <f>SUMIF($H$5:$DC$5,"&lt;="&amp;PAL,$H115:$DC115)</f>
        <v>0</v>
      </c>
      <c r="H115" s="101">
        <f>SUMPRODUCT($DG101:$DG110,H101:H110,1/($DG101:$DG110+100))</f>
        <v>0</v>
      </c>
      <c r="I115" s="101">
        <f t="shared" ref="I115:BT115" si="60">SUMPRODUCT($DG101:$DG110,I101:I110,1/($DG101:$DG110+100))</f>
        <v>0</v>
      </c>
      <c r="J115" s="101">
        <f t="shared" si="60"/>
        <v>0</v>
      </c>
      <c r="K115" s="101">
        <f t="shared" si="60"/>
        <v>0</v>
      </c>
      <c r="L115" s="101">
        <f t="shared" si="60"/>
        <v>0</v>
      </c>
      <c r="M115" s="101">
        <f t="shared" si="60"/>
        <v>0</v>
      </c>
      <c r="N115" s="101">
        <f t="shared" si="60"/>
        <v>0</v>
      </c>
      <c r="O115" s="101">
        <f t="shared" si="60"/>
        <v>0</v>
      </c>
      <c r="P115" s="101">
        <f t="shared" si="60"/>
        <v>0</v>
      </c>
      <c r="Q115" s="101">
        <f t="shared" si="60"/>
        <v>0</v>
      </c>
      <c r="R115" s="101">
        <f t="shared" si="60"/>
        <v>0</v>
      </c>
      <c r="S115" s="101">
        <f t="shared" si="60"/>
        <v>0</v>
      </c>
      <c r="T115" s="101">
        <f t="shared" si="60"/>
        <v>0</v>
      </c>
      <c r="U115" s="101">
        <f t="shared" si="60"/>
        <v>0</v>
      </c>
      <c r="V115" s="101">
        <f t="shared" si="60"/>
        <v>0</v>
      </c>
      <c r="W115" s="101">
        <f t="shared" si="60"/>
        <v>0</v>
      </c>
      <c r="X115" s="101">
        <f t="shared" si="60"/>
        <v>0</v>
      </c>
      <c r="Y115" s="101">
        <f t="shared" si="60"/>
        <v>0</v>
      </c>
      <c r="Z115" s="101">
        <f t="shared" si="60"/>
        <v>0</v>
      </c>
      <c r="AA115" s="101">
        <f t="shared" si="60"/>
        <v>0</v>
      </c>
      <c r="AB115" s="101">
        <f t="shared" si="60"/>
        <v>0</v>
      </c>
      <c r="AC115" s="101">
        <f t="shared" si="60"/>
        <v>0</v>
      </c>
      <c r="AD115" s="101">
        <f t="shared" si="60"/>
        <v>0</v>
      </c>
      <c r="AE115" s="101">
        <f t="shared" si="60"/>
        <v>0</v>
      </c>
      <c r="AF115" s="101">
        <f t="shared" si="60"/>
        <v>0</v>
      </c>
      <c r="AG115" s="101">
        <f t="shared" si="60"/>
        <v>0</v>
      </c>
      <c r="AH115" s="101">
        <f t="shared" si="60"/>
        <v>0</v>
      </c>
      <c r="AI115" s="101">
        <f t="shared" si="60"/>
        <v>0</v>
      </c>
      <c r="AJ115" s="101">
        <f t="shared" si="60"/>
        <v>0</v>
      </c>
      <c r="AK115" s="101">
        <f t="shared" si="60"/>
        <v>0</v>
      </c>
      <c r="AL115" s="101">
        <f t="shared" si="60"/>
        <v>0</v>
      </c>
      <c r="AM115" s="101">
        <f t="shared" si="60"/>
        <v>0</v>
      </c>
      <c r="AN115" s="101">
        <f t="shared" si="60"/>
        <v>0</v>
      </c>
      <c r="AO115" s="101">
        <f t="shared" si="60"/>
        <v>0</v>
      </c>
      <c r="AP115" s="101">
        <f t="shared" si="60"/>
        <v>0</v>
      </c>
      <c r="AQ115" s="101">
        <f t="shared" si="60"/>
        <v>0</v>
      </c>
      <c r="AR115" s="101">
        <f t="shared" si="60"/>
        <v>0</v>
      </c>
      <c r="AS115" s="101">
        <f t="shared" si="60"/>
        <v>0</v>
      </c>
      <c r="AT115" s="101">
        <f t="shared" si="60"/>
        <v>0</v>
      </c>
      <c r="AU115" s="101">
        <f t="shared" si="60"/>
        <v>0</v>
      </c>
      <c r="AV115" s="101">
        <f t="shared" si="60"/>
        <v>0</v>
      </c>
      <c r="AW115" s="101">
        <f t="shared" si="60"/>
        <v>0</v>
      </c>
      <c r="AX115" s="101">
        <f t="shared" si="60"/>
        <v>0</v>
      </c>
      <c r="AY115" s="101">
        <f t="shared" si="60"/>
        <v>0</v>
      </c>
      <c r="AZ115" s="101">
        <f t="shared" si="60"/>
        <v>0</v>
      </c>
      <c r="BA115" s="101">
        <f t="shared" si="60"/>
        <v>0</v>
      </c>
      <c r="BB115" s="101">
        <f t="shared" si="60"/>
        <v>0</v>
      </c>
      <c r="BC115" s="101">
        <f t="shared" si="60"/>
        <v>0</v>
      </c>
      <c r="BD115" s="101">
        <f t="shared" si="60"/>
        <v>0</v>
      </c>
      <c r="BE115" s="101">
        <f t="shared" si="60"/>
        <v>0</v>
      </c>
      <c r="BF115" s="101">
        <f t="shared" si="60"/>
        <v>0</v>
      </c>
      <c r="BG115" s="101">
        <f t="shared" si="60"/>
        <v>0</v>
      </c>
      <c r="BH115" s="101">
        <f t="shared" si="60"/>
        <v>0</v>
      </c>
      <c r="BI115" s="101">
        <f t="shared" si="60"/>
        <v>0</v>
      </c>
      <c r="BJ115" s="101">
        <f t="shared" si="60"/>
        <v>0</v>
      </c>
      <c r="BK115" s="101">
        <f t="shared" si="60"/>
        <v>0</v>
      </c>
      <c r="BL115" s="101">
        <f t="shared" si="60"/>
        <v>0</v>
      </c>
      <c r="BM115" s="101">
        <f t="shared" si="60"/>
        <v>0</v>
      </c>
      <c r="BN115" s="101">
        <f t="shared" si="60"/>
        <v>0</v>
      </c>
      <c r="BO115" s="101">
        <f t="shared" si="60"/>
        <v>0</v>
      </c>
      <c r="BP115" s="101">
        <f t="shared" si="60"/>
        <v>0</v>
      </c>
      <c r="BQ115" s="101">
        <f t="shared" si="60"/>
        <v>0</v>
      </c>
      <c r="BR115" s="101">
        <f t="shared" si="60"/>
        <v>0</v>
      </c>
      <c r="BS115" s="101">
        <f t="shared" si="60"/>
        <v>0</v>
      </c>
      <c r="BT115" s="101">
        <f t="shared" si="60"/>
        <v>0</v>
      </c>
      <c r="BU115" s="101">
        <f t="shared" ref="BU115:DC115" si="61">SUMPRODUCT($DG101:$DG110,BU101:BU110,1/($DG101:$DG110+100))</f>
        <v>0</v>
      </c>
      <c r="BV115" s="101">
        <f t="shared" si="61"/>
        <v>0</v>
      </c>
      <c r="BW115" s="101">
        <f t="shared" si="61"/>
        <v>0</v>
      </c>
      <c r="BX115" s="101">
        <f t="shared" si="61"/>
        <v>0</v>
      </c>
      <c r="BY115" s="101">
        <f t="shared" si="61"/>
        <v>0</v>
      </c>
      <c r="BZ115" s="101">
        <f t="shared" si="61"/>
        <v>0</v>
      </c>
      <c r="CA115" s="101">
        <f t="shared" si="61"/>
        <v>0</v>
      </c>
      <c r="CB115" s="101">
        <f t="shared" si="61"/>
        <v>0</v>
      </c>
      <c r="CC115" s="101">
        <f t="shared" si="61"/>
        <v>0</v>
      </c>
      <c r="CD115" s="101">
        <f t="shared" si="61"/>
        <v>0</v>
      </c>
      <c r="CE115" s="101">
        <f t="shared" si="61"/>
        <v>0</v>
      </c>
      <c r="CF115" s="101">
        <f t="shared" si="61"/>
        <v>0</v>
      </c>
      <c r="CG115" s="101">
        <f t="shared" si="61"/>
        <v>0</v>
      </c>
      <c r="CH115" s="101">
        <f t="shared" si="61"/>
        <v>0</v>
      </c>
      <c r="CI115" s="101">
        <f t="shared" si="61"/>
        <v>0</v>
      </c>
      <c r="CJ115" s="101">
        <f t="shared" si="61"/>
        <v>0</v>
      </c>
      <c r="CK115" s="101">
        <f t="shared" si="61"/>
        <v>0</v>
      </c>
      <c r="CL115" s="101">
        <f t="shared" si="61"/>
        <v>0</v>
      </c>
      <c r="CM115" s="101">
        <f t="shared" si="61"/>
        <v>0</v>
      </c>
      <c r="CN115" s="101">
        <f t="shared" si="61"/>
        <v>0</v>
      </c>
      <c r="CO115" s="101">
        <f t="shared" si="61"/>
        <v>0</v>
      </c>
      <c r="CP115" s="101">
        <f t="shared" si="61"/>
        <v>0</v>
      </c>
      <c r="CQ115" s="101">
        <f t="shared" si="61"/>
        <v>0</v>
      </c>
      <c r="CR115" s="101">
        <f t="shared" si="61"/>
        <v>0</v>
      </c>
      <c r="CS115" s="101">
        <f t="shared" si="61"/>
        <v>0</v>
      </c>
      <c r="CT115" s="101">
        <f t="shared" si="61"/>
        <v>0</v>
      </c>
      <c r="CU115" s="101">
        <f t="shared" si="61"/>
        <v>0</v>
      </c>
      <c r="CV115" s="101">
        <f t="shared" si="61"/>
        <v>0</v>
      </c>
      <c r="CW115" s="101">
        <f t="shared" si="61"/>
        <v>0</v>
      </c>
      <c r="CX115" s="101">
        <f t="shared" si="61"/>
        <v>0</v>
      </c>
      <c r="CY115" s="101">
        <f t="shared" si="61"/>
        <v>0</v>
      </c>
      <c r="CZ115" s="101">
        <f t="shared" si="61"/>
        <v>0</v>
      </c>
      <c r="DA115" s="101">
        <f>SUMPRODUCT($DG101:$DG110,DA101:DA110,1/($DG101:$DG110+100))</f>
        <v>0</v>
      </c>
      <c r="DB115" s="101">
        <f t="shared" si="61"/>
        <v>0</v>
      </c>
      <c r="DC115" s="101">
        <f t="shared" si="61"/>
        <v>0</v>
      </c>
      <c r="DE115" s="71">
        <f>COUNTBLANK(H115:DC115)</f>
        <v>0</v>
      </c>
      <c r="DF115" s="71">
        <f t="shared" si="40"/>
        <v>0</v>
      </c>
    </row>
    <row r="116" spans="1:110" ht="31.5" customHeight="1">
      <c r="A116" s="210">
        <v>106</v>
      </c>
      <c r="B116" s="263" t="s">
        <v>27</v>
      </c>
      <c r="C116" s="315" t="str">
        <f>CONCATENATE("SIEKIAMAS REZULTATAS: ",IF(Result=0,"",Result),", matavimo vienetas: ",IF(Result_mat=0,"",Result_mat))</f>
        <v>SIEKIAMAS REZULTATAS: Oficialiosios paramos vystymuisi kriterijus atitinkančių vystomojo bendradarbiavimo veiklų finansavimo apimtis, dalis nuo bendrųjų nacionalinių pajamų , matavimo vienetas: Procentai</v>
      </c>
      <c r="D116" s="271"/>
      <c r="E116" s="328"/>
      <c r="F116" s="292">
        <f>H116+NPV(FD,I116:INDEX(I116:DC116,PAL))</f>
        <v>0</v>
      </c>
      <c r="G116" s="279">
        <f>SUMIF($H$5:$DC$5,"&lt;="&amp;PAL,$H116:$DC116)</f>
        <v>0</v>
      </c>
      <c r="H116" s="280">
        <v>0</v>
      </c>
      <c r="I116" s="280">
        <v>0</v>
      </c>
      <c r="J116" s="280">
        <v>0</v>
      </c>
      <c r="K116" s="280">
        <v>0</v>
      </c>
      <c r="L116" s="280">
        <v>0</v>
      </c>
      <c r="M116" s="280">
        <v>0</v>
      </c>
      <c r="N116" s="280">
        <v>0</v>
      </c>
      <c r="O116" s="280">
        <v>0</v>
      </c>
      <c r="P116" s="280">
        <v>0</v>
      </c>
      <c r="Q116" s="280">
        <v>0</v>
      </c>
      <c r="R116" s="280">
        <v>0</v>
      </c>
      <c r="S116" s="280">
        <v>0</v>
      </c>
      <c r="T116" s="280">
        <v>0</v>
      </c>
      <c r="U116" s="280">
        <v>0</v>
      </c>
      <c r="V116" s="280">
        <v>0</v>
      </c>
      <c r="W116" s="280">
        <v>0</v>
      </c>
      <c r="X116" s="280">
        <v>0</v>
      </c>
      <c r="Y116" s="280">
        <v>0</v>
      </c>
      <c r="Z116" s="280">
        <v>0</v>
      </c>
      <c r="AA116" s="280">
        <v>0</v>
      </c>
      <c r="AB116" s="280">
        <v>0</v>
      </c>
      <c r="AC116" s="280">
        <v>0</v>
      </c>
      <c r="AD116" s="280">
        <v>0</v>
      </c>
      <c r="AE116" s="280">
        <v>0</v>
      </c>
      <c r="AF116" s="280">
        <v>0</v>
      </c>
      <c r="AG116" s="280">
        <v>0</v>
      </c>
      <c r="AH116" s="280">
        <v>0</v>
      </c>
      <c r="AI116" s="280">
        <v>0</v>
      </c>
      <c r="AJ116" s="280">
        <v>0</v>
      </c>
      <c r="AK116" s="280">
        <v>0</v>
      </c>
      <c r="AL116" s="280">
        <v>0</v>
      </c>
      <c r="AM116" s="280">
        <v>0</v>
      </c>
      <c r="AN116" s="280">
        <v>0</v>
      </c>
      <c r="AO116" s="280">
        <v>0</v>
      </c>
      <c r="AP116" s="280">
        <v>0</v>
      </c>
      <c r="AQ116" s="280">
        <v>0</v>
      </c>
      <c r="AR116" s="280">
        <v>0</v>
      </c>
      <c r="AS116" s="280">
        <v>0</v>
      </c>
      <c r="AT116" s="280">
        <v>0</v>
      </c>
      <c r="AU116" s="280">
        <v>0</v>
      </c>
      <c r="AV116" s="280">
        <v>0</v>
      </c>
      <c r="AW116" s="280">
        <v>0</v>
      </c>
      <c r="AX116" s="280">
        <v>0</v>
      </c>
      <c r="AY116" s="280">
        <v>0</v>
      </c>
      <c r="AZ116" s="280">
        <v>0</v>
      </c>
      <c r="BA116" s="280">
        <v>0</v>
      </c>
      <c r="BB116" s="280">
        <v>0</v>
      </c>
      <c r="BC116" s="280">
        <v>0</v>
      </c>
      <c r="BD116" s="280">
        <v>0</v>
      </c>
      <c r="BE116" s="280">
        <v>0</v>
      </c>
      <c r="BF116" s="280">
        <v>0</v>
      </c>
      <c r="BG116" s="280">
        <v>0</v>
      </c>
      <c r="BH116" s="280">
        <v>0</v>
      </c>
      <c r="BI116" s="280">
        <v>0</v>
      </c>
      <c r="BJ116" s="280">
        <v>0</v>
      </c>
      <c r="BK116" s="280">
        <v>0</v>
      </c>
      <c r="BL116" s="280">
        <v>0</v>
      </c>
      <c r="BM116" s="280">
        <v>0</v>
      </c>
      <c r="BN116" s="280">
        <v>0</v>
      </c>
      <c r="BO116" s="280">
        <v>0</v>
      </c>
      <c r="BP116" s="280">
        <v>0</v>
      </c>
      <c r="BQ116" s="280">
        <v>0</v>
      </c>
      <c r="BR116" s="280">
        <v>0</v>
      </c>
      <c r="BS116" s="280">
        <v>0</v>
      </c>
      <c r="BT116" s="280">
        <v>0</v>
      </c>
      <c r="BU116" s="280">
        <v>0</v>
      </c>
      <c r="BV116" s="280">
        <v>0</v>
      </c>
      <c r="BW116" s="280">
        <v>0</v>
      </c>
      <c r="BX116" s="280">
        <v>0</v>
      </c>
      <c r="BY116" s="280">
        <v>0</v>
      </c>
      <c r="BZ116" s="280">
        <v>0</v>
      </c>
      <c r="CA116" s="280">
        <v>0</v>
      </c>
      <c r="CB116" s="280">
        <v>0</v>
      </c>
      <c r="CC116" s="280">
        <v>0</v>
      </c>
      <c r="CD116" s="280">
        <v>0</v>
      </c>
      <c r="CE116" s="280">
        <v>0</v>
      </c>
      <c r="CF116" s="280">
        <v>0</v>
      </c>
      <c r="CG116" s="280">
        <v>0</v>
      </c>
      <c r="CH116" s="280">
        <v>0</v>
      </c>
      <c r="CI116" s="280">
        <v>0</v>
      </c>
      <c r="CJ116" s="280">
        <v>0</v>
      </c>
      <c r="CK116" s="280">
        <v>0</v>
      </c>
      <c r="CL116" s="280">
        <v>0</v>
      </c>
      <c r="CM116" s="280">
        <v>0</v>
      </c>
      <c r="CN116" s="280">
        <v>0</v>
      </c>
      <c r="CO116" s="280">
        <v>0</v>
      </c>
      <c r="CP116" s="280">
        <v>0</v>
      </c>
      <c r="CQ116" s="280">
        <v>0</v>
      </c>
      <c r="CR116" s="280">
        <v>0</v>
      </c>
      <c r="CS116" s="280">
        <v>0</v>
      </c>
      <c r="CT116" s="280">
        <v>0</v>
      </c>
      <c r="CU116" s="280">
        <v>0</v>
      </c>
      <c r="CV116" s="280">
        <v>0</v>
      </c>
      <c r="CW116" s="280">
        <v>0</v>
      </c>
      <c r="CX116" s="280">
        <v>0</v>
      </c>
      <c r="CY116" s="280">
        <v>0</v>
      </c>
      <c r="CZ116" s="280">
        <v>0</v>
      </c>
      <c r="DA116" s="280">
        <v>0</v>
      </c>
      <c r="DB116" s="280">
        <v>0</v>
      </c>
      <c r="DC116" s="280">
        <v>0</v>
      </c>
      <c r="DE116" s="71">
        <f t="shared" si="47"/>
        <v>0</v>
      </c>
      <c r="DF116" s="71">
        <f t="shared" si="40"/>
        <v>0</v>
      </c>
    </row>
    <row r="117" spans="1:110" s="261" customFormat="1" ht="14.4">
      <c r="A117" s="210">
        <v>107</v>
      </c>
      <c r="B117" s="263" t="s">
        <v>18</v>
      </c>
      <c r="C117" s="268" t="s">
        <v>274</v>
      </c>
      <c r="D117" s="271"/>
      <c r="E117" s="328"/>
      <c r="F117" s="17">
        <f>SUM(F118-F126)</f>
        <v>0</v>
      </c>
      <c r="G117" s="279">
        <f>SUMIF($H$5:$DC$5,"&lt;="&amp;PAL,$H117:$DC117)</f>
        <v>0</v>
      </c>
      <c r="H117" s="17">
        <f>SUM(H118-H126)</f>
        <v>0</v>
      </c>
      <c r="I117" s="17">
        <f t="shared" ref="I117:BT117" si="62">SUM(I118-I126)</f>
        <v>0</v>
      </c>
      <c r="J117" s="17">
        <f t="shared" si="62"/>
        <v>0</v>
      </c>
      <c r="K117" s="17">
        <f t="shared" si="62"/>
        <v>0</v>
      </c>
      <c r="L117" s="17">
        <f t="shared" si="62"/>
        <v>0</v>
      </c>
      <c r="M117" s="17">
        <f t="shared" si="62"/>
        <v>0</v>
      </c>
      <c r="N117" s="17">
        <f t="shared" si="62"/>
        <v>0</v>
      </c>
      <c r="O117" s="17">
        <f t="shared" si="62"/>
        <v>0</v>
      </c>
      <c r="P117" s="17">
        <f t="shared" si="62"/>
        <v>0</v>
      </c>
      <c r="Q117" s="17">
        <f t="shared" si="62"/>
        <v>0</v>
      </c>
      <c r="R117" s="17">
        <f t="shared" si="62"/>
        <v>0</v>
      </c>
      <c r="S117" s="17">
        <f t="shared" si="62"/>
        <v>0</v>
      </c>
      <c r="T117" s="17">
        <f t="shared" si="62"/>
        <v>0</v>
      </c>
      <c r="U117" s="17">
        <f t="shared" si="62"/>
        <v>0</v>
      </c>
      <c r="V117" s="17">
        <f t="shared" si="62"/>
        <v>0</v>
      </c>
      <c r="W117" s="17">
        <f t="shared" si="62"/>
        <v>0</v>
      </c>
      <c r="X117" s="17">
        <f t="shared" si="62"/>
        <v>0</v>
      </c>
      <c r="Y117" s="17">
        <f t="shared" si="62"/>
        <v>0</v>
      </c>
      <c r="Z117" s="17">
        <f t="shared" si="62"/>
        <v>0</v>
      </c>
      <c r="AA117" s="17">
        <f t="shared" si="62"/>
        <v>0</v>
      </c>
      <c r="AB117" s="17">
        <f t="shared" si="62"/>
        <v>0</v>
      </c>
      <c r="AC117" s="17">
        <f t="shared" si="62"/>
        <v>0</v>
      </c>
      <c r="AD117" s="17">
        <f t="shared" si="62"/>
        <v>0</v>
      </c>
      <c r="AE117" s="17">
        <f t="shared" si="62"/>
        <v>0</v>
      </c>
      <c r="AF117" s="17">
        <f t="shared" si="62"/>
        <v>0</v>
      </c>
      <c r="AG117" s="17">
        <f t="shared" si="62"/>
        <v>0</v>
      </c>
      <c r="AH117" s="17">
        <f t="shared" si="62"/>
        <v>0</v>
      </c>
      <c r="AI117" s="17">
        <f t="shared" si="62"/>
        <v>0</v>
      </c>
      <c r="AJ117" s="17">
        <f t="shared" si="62"/>
        <v>0</v>
      </c>
      <c r="AK117" s="17">
        <f t="shared" si="62"/>
        <v>0</v>
      </c>
      <c r="AL117" s="17">
        <f t="shared" si="62"/>
        <v>0</v>
      </c>
      <c r="AM117" s="17">
        <f t="shared" si="62"/>
        <v>0</v>
      </c>
      <c r="AN117" s="17">
        <f t="shared" si="62"/>
        <v>0</v>
      </c>
      <c r="AO117" s="17">
        <f t="shared" si="62"/>
        <v>0</v>
      </c>
      <c r="AP117" s="17">
        <f t="shared" si="62"/>
        <v>0</v>
      </c>
      <c r="AQ117" s="17">
        <f t="shared" si="62"/>
        <v>0</v>
      </c>
      <c r="AR117" s="17">
        <f t="shared" si="62"/>
        <v>0</v>
      </c>
      <c r="AS117" s="17">
        <f t="shared" si="62"/>
        <v>0</v>
      </c>
      <c r="AT117" s="17">
        <f t="shared" si="62"/>
        <v>0</v>
      </c>
      <c r="AU117" s="17">
        <f t="shared" si="62"/>
        <v>0</v>
      </c>
      <c r="AV117" s="17">
        <f t="shared" si="62"/>
        <v>0</v>
      </c>
      <c r="AW117" s="17">
        <f t="shared" si="62"/>
        <v>0</v>
      </c>
      <c r="AX117" s="17">
        <f t="shared" si="62"/>
        <v>0</v>
      </c>
      <c r="AY117" s="17">
        <f t="shared" si="62"/>
        <v>0</v>
      </c>
      <c r="AZ117" s="17">
        <f t="shared" si="62"/>
        <v>0</v>
      </c>
      <c r="BA117" s="17">
        <f t="shared" si="62"/>
        <v>0</v>
      </c>
      <c r="BB117" s="17">
        <f t="shared" si="62"/>
        <v>0</v>
      </c>
      <c r="BC117" s="17">
        <f t="shared" si="62"/>
        <v>0</v>
      </c>
      <c r="BD117" s="17">
        <f t="shared" si="62"/>
        <v>0</v>
      </c>
      <c r="BE117" s="17">
        <f t="shared" si="62"/>
        <v>0</v>
      </c>
      <c r="BF117" s="17">
        <f t="shared" si="62"/>
        <v>0</v>
      </c>
      <c r="BG117" s="17">
        <f t="shared" si="62"/>
        <v>0</v>
      </c>
      <c r="BH117" s="17">
        <f t="shared" si="62"/>
        <v>0</v>
      </c>
      <c r="BI117" s="17">
        <f t="shared" si="62"/>
        <v>0</v>
      </c>
      <c r="BJ117" s="17">
        <f t="shared" si="62"/>
        <v>0</v>
      </c>
      <c r="BK117" s="17">
        <f t="shared" si="62"/>
        <v>0</v>
      </c>
      <c r="BL117" s="17">
        <f t="shared" si="62"/>
        <v>0</v>
      </c>
      <c r="BM117" s="17">
        <f t="shared" si="62"/>
        <v>0</v>
      </c>
      <c r="BN117" s="17">
        <f t="shared" si="62"/>
        <v>0</v>
      </c>
      <c r="BO117" s="17">
        <f t="shared" si="62"/>
        <v>0</v>
      </c>
      <c r="BP117" s="17">
        <f t="shared" si="62"/>
        <v>0</v>
      </c>
      <c r="BQ117" s="17">
        <f t="shared" si="62"/>
        <v>0</v>
      </c>
      <c r="BR117" s="17">
        <f t="shared" si="62"/>
        <v>0</v>
      </c>
      <c r="BS117" s="17">
        <f t="shared" si="62"/>
        <v>0</v>
      </c>
      <c r="BT117" s="17">
        <f t="shared" si="62"/>
        <v>0</v>
      </c>
      <c r="BU117" s="17">
        <f t="shared" ref="BU117:DC117" si="63">SUM(BU118-BU126)</f>
        <v>0</v>
      </c>
      <c r="BV117" s="17">
        <f t="shared" si="63"/>
        <v>0</v>
      </c>
      <c r="BW117" s="17">
        <f t="shared" si="63"/>
        <v>0</v>
      </c>
      <c r="BX117" s="17">
        <f t="shared" si="63"/>
        <v>0</v>
      </c>
      <c r="BY117" s="17">
        <f t="shared" si="63"/>
        <v>0</v>
      </c>
      <c r="BZ117" s="17">
        <f t="shared" si="63"/>
        <v>0</v>
      </c>
      <c r="CA117" s="17">
        <f t="shared" si="63"/>
        <v>0</v>
      </c>
      <c r="CB117" s="17">
        <f t="shared" si="63"/>
        <v>0</v>
      </c>
      <c r="CC117" s="17">
        <f t="shared" si="63"/>
        <v>0</v>
      </c>
      <c r="CD117" s="17">
        <f t="shared" si="63"/>
        <v>0</v>
      </c>
      <c r="CE117" s="17">
        <f t="shared" si="63"/>
        <v>0</v>
      </c>
      <c r="CF117" s="17">
        <f t="shared" si="63"/>
        <v>0</v>
      </c>
      <c r="CG117" s="17">
        <f t="shared" si="63"/>
        <v>0</v>
      </c>
      <c r="CH117" s="17">
        <f t="shared" si="63"/>
        <v>0</v>
      </c>
      <c r="CI117" s="17">
        <f t="shared" si="63"/>
        <v>0</v>
      </c>
      <c r="CJ117" s="17">
        <f t="shared" si="63"/>
        <v>0</v>
      </c>
      <c r="CK117" s="17">
        <f t="shared" si="63"/>
        <v>0</v>
      </c>
      <c r="CL117" s="17">
        <f t="shared" si="63"/>
        <v>0</v>
      </c>
      <c r="CM117" s="17">
        <f t="shared" si="63"/>
        <v>0</v>
      </c>
      <c r="CN117" s="17">
        <f t="shared" si="63"/>
        <v>0</v>
      </c>
      <c r="CO117" s="17">
        <f t="shared" si="63"/>
        <v>0</v>
      </c>
      <c r="CP117" s="17">
        <f t="shared" si="63"/>
        <v>0</v>
      </c>
      <c r="CQ117" s="17">
        <f t="shared" si="63"/>
        <v>0</v>
      </c>
      <c r="CR117" s="17">
        <f t="shared" si="63"/>
        <v>0</v>
      </c>
      <c r="CS117" s="17">
        <f t="shared" si="63"/>
        <v>0</v>
      </c>
      <c r="CT117" s="17">
        <f t="shared" si="63"/>
        <v>0</v>
      </c>
      <c r="CU117" s="17">
        <f t="shared" si="63"/>
        <v>0</v>
      </c>
      <c r="CV117" s="17">
        <f t="shared" si="63"/>
        <v>0</v>
      </c>
      <c r="CW117" s="17">
        <f t="shared" si="63"/>
        <v>0</v>
      </c>
      <c r="CX117" s="17">
        <f t="shared" si="63"/>
        <v>0</v>
      </c>
      <c r="CY117" s="17">
        <f t="shared" si="63"/>
        <v>0</v>
      </c>
      <c r="CZ117" s="17">
        <f t="shared" si="63"/>
        <v>0</v>
      </c>
      <c r="DA117" s="17">
        <f t="shared" si="63"/>
        <v>0</v>
      </c>
      <c r="DB117" s="17">
        <f t="shared" si="63"/>
        <v>0</v>
      </c>
      <c r="DC117" s="17">
        <f t="shared" si="63"/>
        <v>0</v>
      </c>
      <c r="DE117" s="71"/>
      <c r="DF117" s="71">
        <f t="shared" si="40"/>
        <v>0</v>
      </c>
    </row>
    <row r="118" spans="1:110" s="261" customFormat="1" ht="14.4">
      <c r="A118" s="210">
        <v>108</v>
      </c>
      <c r="B118" s="263" t="s">
        <v>192</v>
      </c>
      <c r="C118" s="269" t="s">
        <v>275</v>
      </c>
      <c r="D118" s="271"/>
      <c r="E118" s="328"/>
      <c r="F118" s="17">
        <f>SUM(F119:F125)</f>
        <v>0</v>
      </c>
      <c r="G118" s="279">
        <f>SUMIF($H$5:$DC$5,"&lt;="&amp;PAL,$H118:$DC118)</f>
        <v>0</v>
      </c>
      <c r="H118" s="17">
        <f>SUM(H119:H125)</f>
        <v>0</v>
      </c>
      <c r="I118" s="17">
        <f t="shared" ref="I118:BT118" si="64">SUM(I119:I125)</f>
        <v>0</v>
      </c>
      <c r="J118" s="17">
        <f t="shared" si="64"/>
        <v>0</v>
      </c>
      <c r="K118" s="17">
        <f t="shared" si="64"/>
        <v>0</v>
      </c>
      <c r="L118" s="17">
        <f t="shared" si="64"/>
        <v>0</v>
      </c>
      <c r="M118" s="17">
        <f t="shared" si="64"/>
        <v>0</v>
      </c>
      <c r="N118" s="17">
        <f t="shared" si="64"/>
        <v>0</v>
      </c>
      <c r="O118" s="17">
        <f t="shared" si="64"/>
        <v>0</v>
      </c>
      <c r="P118" s="17">
        <f t="shared" si="64"/>
        <v>0</v>
      </c>
      <c r="Q118" s="17">
        <f t="shared" si="64"/>
        <v>0</v>
      </c>
      <c r="R118" s="17">
        <f t="shared" si="64"/>
        <v>0</v>
      </c>
      <c r="S118" s="17">
        <f t="shared" si="64"/>
        <v>0</v>
      </c>
      <c r="T118" s="17">
        <f t="shared" si="64"/>
        <v>0</v>
      </c>
      <c r="U118" s="17">
        <f t="shared" si="64"/>
        <v>0</v>
      </c>
      <c r="V118" s="17">
        <f t="shared" si="64"/>
        <v>0</v>
      </c>
      <c r="W118" s="17">
        <f t="shared" si="64"/>
        <v>0</v>
      </c>
      <c r="X118" s="17">
        <f t="shared" si="64"/>
        <v>0</v>
      </c>
      <c r="Y118" s="17">
        <f t="shared" si="64"/>
        <v>0</v>
      </c>
      <c r="Z118" s="17">
        <f t="shared" si="64"/>
        <v>0</v>
      </c>
      <c r="AA118" s="17">
        <f t="shared" si="64"/>
        <v>0</v>
      </c>
      <c r="AB118" s="17">
        <f t="shared" si="64"/>
        <v>0</v>
      </c>
      <c r="AC118" s="17">
        <f t="shared" si="64"/>
        <v>0</v>
      </c>
      <c r="AD118" s="17">
        <f t="shared" si="64"/>
        <v>0</v>
      </c>
      <c r="AE118" s="17">
        <f t="shared" si="64"/>
        <v>0</v>
      </c>
      <c r="AF118" s="17">
        <f t="shared" si="64"/>
        <v>0</v>
      </c>
      <c r="AG118" s="17">
        <f t="shared" si="64"/>
        <v>0</v>
      </c>
      <c r="AH118" s="17">
        <f t="shared" si="64"/>
        <v>0</v>
      </c>
      <c r="AI118" s="17">
        <f t="shared" si="64"/>
        <v>0</v>
      </c>
      <c r="AJ118" s="17">
        <f t="shared" si="64"/>
        <v>0</v>
      </c>
      <c r="AK118" s="17">
        <f t="shared" si="64"/>
        <v>0</v>
      </c>
      <c r="AL118" s="17">
        <f t="shared" si="64"/>
        <v>0</v>
      </c>
      <c r="AM118" s="17">
        <f t="shared" si="64"/>
        <v>0</v>
      </c>
      <c r="AN118" s="17">
        <f t="shared" si="64"/>
        <v>0</v>
      </c>
      <c r="AO118" s="17">
        <f t="shared" si="64"/>
        <v>0</v>
      </c>
      <c r="AP118" s="17">
        <f t="shared" si="64"/>
        <v>0</v>
      </c>
      <c r="AQ118" s="17">
        <f t="shared" si="64"/>
        <v>0</v>
      </c>
      <c r="AR118" s="17">
        <f t="shared" si="64"/>
        <v>0</v>
      </c>
      <c r="AS118" s="17">
        <f t="shared" si="64"/>
        <v>0</v>
      </c>
      <c r="AT118" s="17">
        <f t="shared" si="64"/>
        <v>0</v>
      </c>
      <c r="AU118" s="17">
        <f t="shared" si="64"/>
        <v>0</v>
      </c>
      <c r="AV118" s="17">
        <f t="shared" si="64"/>
        <v>0</v>
      </c>
      <c r="AW118" s="17">
        <f t="shared" si="64"/>
        <v>0</v>
      </c>
      <c r="AX118" s="17">
        <f t="shared" si="64"/>
        <v>0</v>
      </c>
      <c r="AY118" s="17">
        <f t="shared" si="64"/>
        <v>0</v>
      </c>
      <c r="AZ118" s="17">
        <f t="shared" si="64"/>
        <v>0</v>
      </c>
      <c r="BA118" s="17">
        <f t="shared" si="64"/>
        <v>0</v>
      </c>
      <c r="BB118" s="17">
        <f t="shared" si="64"/>
        <v>0</v>
      </c>
      <c r="BC118" s="17">
        <f t="shared" si="64"/>
        <v>0</v>
      </c>
      <c r="BD118" s="17">
        <f t="shared" si="64"/>
        <v>0</v>
      </c>
      <c r="BE118" s="17">
        <f t="shared" si="64"/>
        <v>0</v>
      </c>
      <c r="BF118" s="17">
        <f t="shared" si="64"/>
        <v>0</v>
      </c>
      <c r="BG118" s="17">
        <f t="shared" si="64"/>
        <v>0</v>
      </c>
      <c r="BH118" s="17">
        <f t="shared" si="64"/>
        <v>0</v>
      </c>
      <c r="BI118" s="17">
        <f t="shared" si="64"/>
        <v>0</v>
      </c>
      <c r="BJ118" s="17">
        <f t="shared" si="64"/>
        <v>0</v>
      </c>
      <c r="BK118" s="17">
        <f t="shared" si="64"/>
        <v>0</v>
      </c>
      <c r="BL118" s="17">
        <f t="shared" si="64"/>
        <v>0</v>
      </c>
      <c r="BM118" s="17">
        <f t="shared" si="64"/>
        <v>0</v>
      </c>
      <c r="BN118" s="17">
        <f t="shared" si="64"/>
        <v>0</v>
      </c>
      <c r="BO118" s="17">
        <f t="shared" si="64"/>
        <v>0</v>
      </c>
      <c r="BP118" s="17">
        <f t="shared" si="64"/>
        <v>0</v>
      </c>
      <c r="BQ118" s="17">
        <f t="shared" si="64"/>
        <v>0</v>
      </c>
      <c r="BR118" s="17">
        <f t="shared" si="64"/>
        <v>0</v>
      </c>
      <c r="BS118" s="17">
        <f t="shared" si="64"/>
        <v>0</v>
      </c>
      <c r="BT118" s="17">
        <f t="shared" si="64"/>
        <v>0</v>
      </c>
      <c r="BU118" s="17">
        <f t="shared" ref="BU118:DC118" si="65">SUM(BU119:BU125)</f>
        <v>0</v>
      </c>
      <c r="BV118" s="17">
        <f t="shared" si="65"/>
        <v>0</v>
      </c>
      <c r="BW118" s="17">
        <f t="shared" si="65"/>
        <v>0</v>
      </c>
      <c r="BX118" s="17">
        <f t="shared" si="65"/>
        <v>0</v>
      </c>
      <c r="BY118" s="17">
        <f t="shared" si="65"/>
        <v>0</v>
      </c>
      <c r="BZ118" s="17">
        <f t="shared" si="65"/>
        <v>0</v>
      </c>
      <c r="CA118" s="17">
        <f t="shared" si="65"/>
        <v>0</v>
      </c>
      <c r="CB118" s="17">
        <f t="shared" si="65"/>
        <v>0</v>
      </c>
      <c r="CC118" s="17">
        <f t="shared" si="65"/>
        <v>0</v>
      </c>
      <c r="CD118" s="17">
        <f t="shared" si="65"/>
        <v>0</v>
      </c>
      <c r="CE118" s="17">
        <f t="shared" si="65"/>
        <v>0</v>
      </c>
      <c r="CF118" s="17">
        <f t="shared" si="65"/>
        <v>0</v>
      </c>
      <c r="CG118" s="17">
        <f t="shared" si="65"/>
        <v>0</v>
      </c>
      <c r="CH118" s="17">
        <f t="shared" si="65"/>
        <v>0</v>
      </c>
      <c r="CI118" s="17">
        <f t="shared" si="65"/>
        <v>0</v>
      </c>
      <c r="CJ118" s="17">
        <f t="shared" si="65"/>
        <v>0</v>
      </c>
      <c r="CK118" s="17">
        <f t="shared" si="65"/>
        <v>0</v>
      </c>
      <c r="CL118" s="17">
        <f t="shared" si="65"/>
        <v>0</v>
      </c>
      <c r="CM118" s="17">
        <f t="shared" si="65"/>
        <v>0</v>
      </c>
      <c r="CN118" s="17">
        <f t="shared" si="65"/>
        <v>0</v>
      </c>
      <c r="CO118" s="17">
        <f t="shared" si="65"/>
        <v>0</v>
      </c>
      <c r="CP118" s="17">
        <f t="shared" si="65"/>
        <v>0</v>
      </c>
      <c r="CQ118" s="17">
        <f t="shared" si="65"/>
        <v>0</v>
      </c>
      <c r="CR118" s="17">
        <f t="shared" si="65"/>
        <v>0</v>
      </c>
      <c r="CS118" s="17">
        <f t="shared" si="65"/>
        <v>0</v>
      </c>
      <c r="CT118" s="17">
        <f t="shared" si="65"/>
        <v>0</v>
      </c>
      <c r="CU118" s="17">
        <f t="shared" si="65"/>
        <v>0</v>
      </c>
      <c r="CV118" s="17">
        <f t="shared" si="65"/>
        <v>0</v>
      </c>
      <c r="CW118" s="17">
        <f t="shared" si="65"/>
        <v>0</v>
      </c>
      <c r="CX118" s="17">
        <f t="shared" si="65"/>
        <v>0</v>
      </c>
      <c r="CY118" s="17">
        <f t="shared" si="65"/>
        <v>0</v>
      </c>
      <c r="CZ118" s="17">
        <f t="shared" si="65"/>
        <v>0</v>
      </c>
      <c r="DA118" s="17">
        <f t="shared" si="65"/>
        <v>0</v>
      </c>
      <c r="DB118" s="17">
        <f t="shared" si="65"/>
        <v>0</v>
      </c>
      <c r="DC118" s="17">
        <f t="shared" si="65"/>
        <v>0</v>
      </c>
      <c r="DE118" s="71"/>
      <c r="DF118" s="71">
        <f t="shared" si="40"/>
        <v>0</v>
      </c>
    </row>
    <row r="119" spans="1:110" s="261" customFormat="1" ht="14.4">
      <c r="A119" s="210">
        <v>109</v>
      </c>
      <c r="B119" s="262" t="str">
        <f>$B$118&amp;"1."</f>
        <v>L.1.1.</v>
      </c>
      <c r="C119" s="295"/>
      <c r="D119" s="271"/>
      <c r="E119" s="328"/>
      <c r="F119" s="292">
        <f>H119+NPV(SD,I119:INDEX(I119:DC119,PAL))</f>
        <v>0</v>
      </c>
      <c r="G119" s="279">
        <f>SUMIF($H$5:$DC$5,"&lt;="&amp;PAL,$H119:$DC119)</f>
        <v>0</v>
      </c>
      <c r="H119" s="280">
        <v>0</v>
      </c>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280">
        <v>0</v>
      </c>
      <c r="Y119" s="280">
        <v>0</v>
      </c>
      <c r="Z119" s="280">
        <v>0</v>
      </c>
      <c r="AA119" s="280">
        <v>0</v>
      </c>
      <c r="AB119" s="280">
        <v>0</v>
      </c>
      <c r="AC119" s="280">
        <v>0</v>
      </c>
      <c r="AD119" s="280">
        <v>0</v>
      </c>
      <c r="AE119" s="280">
        <v>0</v>
      </c>
      <c r="AF119" s="280">
        <v>0</v>
      </c>
      <c r="AG119" s="280">
        <v>0</v>
      </c>
      <c r="AH119" s="280">
        <v>0</v>
      </c>
      <c r="AI119" s="280">
        <v>0</v>
      </c>
      <c r="AJ119" s="280">
        <v>0</v>
      </c>
      <c r="AK119" s="280">
        <v>0</v>
      </c>
      <c r="AL119" s="280">
        <v>0</v>
      </c>
      <c r="AM119" s="280">
        <v>0</v>
      </c>
      <c r="AN119" s="280">
        <v>0</v>
      </c>
      <c r="AO119" s="280">
        <v>0</v>
      </c>
      <c r="AP119" s="280">
        <v>0</v>
      </c>
      <c r="AQ119" s="280">
        <v>0</v>
      </c>
      <c r="AR119" s="280">
        <v>0</v>
      </c>
      <c r="AS119" s="280">
        <v>0</v>
      </c>
      <c r="AT119" s="280">
        <v>0</v>
      </c>
      <c r="AU119" s="280">
        <v>0</v>
      </c>
      <c r="AV119" s="280">
        <v>0</v>
      </c>
      <c r="AW119" s="280">
        <v>0</v>
      </c>
      <c r="AX119" s="280">
        <v>0</v>
      </c>
      <c r="AY119" s="280">
        <v>0</v>
      </c>
      <c r="AZ119" s="280">
        <v>0</v>
      </c>
      <c r="BA119" s="280">
        <v>0</v>
      </c>
      <c r="BB119" s="280">
        <v>0</v>
      </c>
      <c r="BC119" s="280">
        <v>0</v>
      </c>
      <c r="BD119" s="280">
        <v>0</v>
      </c>
      <c r="BE119" s="280">
        <v>0</v>
      </c>
      <c r="BF119" s="280">
        <v>0</v>
      </c>
      <c r="BG119" s="280">
        <v>0</v>
      </c>
      <c r="BH119" s="280">
        <v>0</v>
      </c>
      <c r="BI119" s="280">
        <v>0</v>
      </c>
      <c r="BJ119" s="280">
        <v>0</v>
      </c>
      <c r="BK119" s="280">
        <v>0</v>
      </c>
      <c r="BL119" s="280">
        <v>0</v>
      </c>
      <c r="BM119" s="280">
        <v>0</v>
      </c>
      <c r="BN119" s="280">
        <v>0</v>
      </c>
      <c r="BO119" s="280">
        <v>0</v>
      </c>
      <c r="BP119" s="280">
        <v>0</v>
      </c>
      <c r="BQ119" s="280">
        <v>0</v>
      </c>
      <c r="BR119" s="280">
        <v>0</v>
      </c>
      <c r="BS119" s="280">
        <v>0</v>
      </c>
      <c r="BT119" s="280">
        <v>0</v>
      </c>
      <c r="BU119" s="280">
        <v>0</v>
      </c>
      <c r="BV119" s="280">
        <v>0</v>
      </c>
      <c r="BW119" s="280">
        <v>0</v>
      </c>
      <c r="BX119" s="280">
        <v>0</v>
      </c>
      <c r="BY119" s="280">
        <v>0</v>
      </c>
      <c r="BZ119" s="280">
        <v>0</v>
      </c>
      <c r="CA119" s="280">
        <v>0</v>
      </c>
      <c r="CB119" s="280">
        <v>0</v>
      </c>
      <c r="CC119" s="280">
        <v>0</v>
      </c>
      <c r="CD119" s="280">
        <v>0</v>
      </c>
      <c r="CE119" s="280">
        <v>0</v>
      </c>
      <c r="CF119" s="280">
        <v>0</v>
      </c>
      <c r="CG119" s="280">
        <v>0</v>
      </c>
      <c r="CH119" s="280">
        <v>0</v>
      </c>
      <c r="CI119" s="280">
        <v>0</v>
      </c>
      <c r="CJ119" s="280">
        <v>0</v>
      </c>
      <c r="CK119" s="280">
        <v>0</v>
      </c>
      <c r="CL119" s="280">
        <v>0</v>
      </c>
      <c r="CM119" s="280">
        <v>0</v>
      </c>
      <c r="CN119" s="280">
        <v>0</v>
      </c>
      <c r="CO119" s="280">
        <v>0</v>
      </c>
      <c r="CP119" s="280">
        <v>0</v>
      </c>
      <c r="CQ119" s="280">
        <v>0</v>
      </c>
      <c r="CR119" s="280">
        <v>0</v>
      </c>
      <c r="CS119" s="280">
        <v>0</v>
      </c>
      <c r="CT119" s="280">
        <v>0</v>
      </c>
      <c r="CU119" s="280">
        <v>0</v>
      </c>
      <c r="CV119" s="280">
        <v>0</v>
      </c>
      <c r="CW119" s="280">
        <v>0</v>
      </c>
      <c r="CX119" s="280">
        <v>0</v>
      </c>
      <c r="CY119" s="280">
        <v>0</v>
      </c>
      <c r="CZ119" s="280">
        <v>0</v>
      </c>
      <c r="DA119" s="280">
        <v>0</v>
      </c>
      <c r="DB119" s="280">
        <v>0</v>
      </c>
      <c r="DC119" s="280">
        <v>0</v>
      </c>
      <c r="DE119" s="71">
        <f t="shared" ref="DE119:DE129" si="66">COUNTBLANK(H119:DC119)</f>
        <v>0</v>
      </c>
      <c r="DF119" s="71">
        <f t="shared" si="40"/>
        <v>0</v>
      </c>
    </row>
    <row r="120" spans="1:110" s="261" customFormat="1" ht="15" customHeight="1">
      <c r="A120" s="210">
        <v>110</v>
      </c>
      <c r="B120" s="262" t="str">
        <f>$B$118&amp;"2."</f>
        <v>L.1.2.</v>
      </c>
      <c r="C120" s="295"/>
      <c r="D120" s="271"/>
      <c r="E120" s="328"/>
      <c r="F120" s="292">
        <f>H120+NPV(SD,I120:INDEX(I120:DC120,PAL))</f>
        <v>0</v>
      </c>
      <c r="G120" s="279">
        <f>SUMIF($H$5:$DC$5,"&lt;="&amp;PAL,$H120:$DC120)</f>
        <v>0</v>
      </c>
      <c r="H120" s="280">
        <v>0</v>
      </c>
      <c r="I120" s="280">
        <v>0</v>
      </c>
      <c r="J120" s="280">
        <v>0</v>
      </c>
      <c r="K120" s="280">
        <v>0</v>
      </c>
      <c r="L120" s="280">
        <v>0</v>
      </c>
      <c r="M120" s="280">
        <v>0</v>
      </c>
      <c r="N120" s="280">
        <v>0</v>
      </c>
      <c r="O120" s="280">
        <v>0</v>
      </c>
      <c r="P120" s="280">
        <v>0</v>
      </c>
      <c r="Q120" s="280">
        <v>0</v>
      </c>
      <c r="R120" s="280">
        <v>0</v>
      </c>
      <c r="S120" s="280">
        <v>0</v>
      </c>
      <c r="T120" s="280">
        <v>0</v>
      </c>
      <c r="U120" s="280">
        <v>0</v>
      </c>
      <c r="V120" s="280">
        <v>0</v>
      </c>
      <c r="W120" s="280">
        <v>0</v>
      </c>
      <c r="X120" s="280">
        <v>0</v>
      </c>
      <c r="Y120" s="280">
        <v>0</v>
      </c>
      <c r="Z120" s="280">
        <v>0</v>
      </c>
      <c r="AA120" s="280">
        <v>0</v>
      </c>
      <c r="AB120" s="280">
        <v>0</v>
      </c>
      <c r="AC120" s="280">
        <v>0</v>
      </c>
      <c r="AD120" s="280">
        <v>0</v>
      </c>
      <c r="AE120" s="280">
        <v>0</v>
      </c>
      <c r="AF120" s="280">
        <v>0</v>
      </c>
      <c r="AG120" s="280">
        <v>0</v>
      </c>
      <c r="AH120" s="280">
        <v>0</v>
      </c>
      <c r="AI120" s="280">
        <v>0</v>
      </c>
      <c r="AJ120" s="280">
        <v>0</v>
      </c>
      <c r="AK120" s="280">
        <v>0</v>
      </c>
      <c r="AL120" s="280">
        <v>0</v>
      </c>
      <c r="AM120" s="280">
        <v>0</v>
      </c>
      <c r="AN120" s="280">
        <v>0</v>
      </c>
      <c r="AO120" s="280">
        <v>0</v>
      </c>
      <c r="AP120" s="280">
        <v>0</v>
      </c>
      <c r="AQ120" s="280">
        <v>0</v>
      </c>
      <c r="AR120" s="280">
        <v>0</v>
      </c>
      <c r="AS120" s="280">
        <v>0</v>
      </c>
      <c r="AT120" s="280">
        <v>0</v>
      </c>
      <c r="AU120" s="280">
        <v>0</v>
      </c>
      <c r="AV120" s="280">
        <v>0</v>
      </c>
      <c r="AW120" s="280">
        <v>0</v>
      </c>
      <c r="AX120" s="280">
        <v>0</v>
      </c>
      <c r="AY120" s="280">
        <v>0</v>
      </c>
      <c r="AZ120" s="280">
        <v>0</v>
      </c>
      <c r="BA120" s="280">
        <v>0</v>
      </c>
      <c r="BB120" s="280">
        <v>0</v>
      </c>
      <c r="BC120" s="280">
        <v>0</v>
      </c>
      <c r="BD120" s="280">
        <v>0</v>
      </c>
      <c r="BE120" s="280">
        <v>0</v>
      </c>
      <c r="BF120" s="280">
        <v>0</v>
      </c>
      <c r="BG120" s="280">
        <v>0</v>
      </c>
      <c r="BH120" s="280">
        <v>0</v>
      </c>
      <c r="BI120" s="280">
        <v>0</v>
      </c>
      <c r="BJ120" s="280">
        <v>0</v>
      </c>
      <c r="BK120" s="280">
        <v>0</v>
      </c>
      <c r="BL120" s="280">
        <v>0</v>
      </c>
      <c r="BM120" s="280">
        <v>0</v>
      </c>
      <c r="BN120" s="280">
        <v>0</v>
      </c>
      <c r="BO120" s="280">
        <v>0</v>
      </c>
      <c r="BP120" s="280">
        <v>0</v>
      </c>
      <c r="BQ120" s="280">
        <v>0</v>
      </c>
      <c r="BR120" s="280">
        <v>0</v>
      </c>
      <c r="BS120" s="280">
        <v>0</v>
      </c>
      <c r="BT120" s="280">
        <v>0</v>
      </c>
      <c r="BU120" s="280">
        <v>0</v>
      </c>
      <c r="BV120" s="280">
        <v>0</v>
      </c>
      <c r="BW120" s="280">
        <v>0</v>
      </c>
      <c r="BX120" s="280">
        <v>0</v>
      </c>
      <c r="BY120" s="280">
        <v>0</v>
      </c>
      <c r="BZ120" s="280">
        <v>0</v>
      </c>
      <c r="CA120" s="280">
        <v>0</v>
      </c>
      <c r="CB120" s="280">
        <v>0</v>
      </c>
      <c r="CC120" s="280">
        <v>0</v>
      </c>
      <c r="CD120" s="280">
        <v>0</v>
      </c>
      <c r="CE120" s="280">
        <v>0</v>
      </c>
      <c r="CF120" s="280">
        <v>0</v>
      </c>
      <c r="CG120" s="280">
        <v>0</v>
      </c>
      <c r="CH120" s="280">
        <v>0</v>
      </c>
      <c r="CI120" s="280">
        <v>0</v>
      </c>
      <c r="CJ120" s="280">
        <v>0</v>
      </c>
      <c r="CK120" s="280">
        <v>0</v>
      </c>
      <c r="CL120" s="280">
        <v>0</v>
      </c>
      <c r="CM120" s="280">
        <v>0</v>
      </c>
      <c r="CN120" s="280">
        <v>0</v>
      </c>
      <c r="CO120" s="280">
        <v>0</v>
      </c>
      <c r="CP120" s="280">
        <v>0</v>
      </c>
      <c r="CQ120" s="280">
        <v>0</v>
      </c>
      <c r="CR120" s="280">
        <v>0</v>
      </c>
      <c r="CS120" s="280">
        <v>0</v>
      </c>
      <c r="CT120" s="280">
        <v>0</v>
      </c>
      <c r="CU120" s="280">
        <v>0</v>
      </c>
      <c r="CV120" s="280">
        <v>0</v>
      </c>
      <c r="CW120" s="280">
        <v>0</v>
      </c>
      <c r="CX120" s="280">
        <v>0</v>
      </c>
      <c r="CY120" s="280">
        <v>0</v>
      </c>
      <c r="CZ120" s="280">
        <v>0</v>
      </c>
      <c r="DA120" s="280">
        <v>0</v>
      </c>
      <c r="DB120" s="280">
        <v>0</v>
      </c>
      <c r="DC120" s="280">
        <v>0</v>
      </c>
      <c r="DE120" s="71">
        <f t="shared" si="66"/>
        <v>0</v>
      </c>
      <c r="DF120" s="71">
        <f t="shared" si="40"/>
        <v>0</v>
      </c>
    </row>
    <row r="121" spans="1:110" s="261" customFormat="1" ht="15" customHeight="1">
      <c r="A121" s="210">
        <v>111</v>
      </c>
      <c r="B121" s="262" t="str">
        <f>$B$118&amp;"3."</f>
        <v>L.1.3.</v>
      </c>
      <c r="C121" s="295"/>
      <c r="D121" s="271"/>
      <c r="E121" s="328"/>
      <c r="F121" s="292">
        <f>H121+NPV(SD,I121:INDEX(I121:DC121,PAL))</f>
        <v>0</v>
      </c>
      <c r="G121" s="279">
        <f>SUMIF($H$5:$DC$5,"&lt;="&amp;PAL,$H121:$DC121)</f>
        <v>0</v>
      </c>
      <c r="H121" s="280">
        <v>0</v>
      </c>
      <c r="I121" s="280">
        <v>0</v>
      </c>
      <c r="J121" s="280">
        <v>0</v>
      </c>
      <c r="K121" s="280">
        <v>0</v>
      </c>
      <c r="L121" s="280">
        <v>0</v>
      </c>
      <c r="M121" s="280">
        <v>0</v>
      </c>
      <c r="N121" s="280">
        <v>0</v>
      </c>
      <c r="O121" s="280">
        <v>0</v>
      </c>
      <c r="P121" s="280">
        <v>0</v>
      </c>
      <c r="Q121" s="280">
        <v>0</v>
      </c>
      <c r="R121" s="280">
        <v>0</v>
      </c>
      <c r="S121" s="280">
        <v>0</v>
      </c>
      <c r="T121" s="280">
        <v>0</v>
      </c>
      <c r="U121" s="280">
        <v>0</v>
      </c>
      <c r="V121" s="280">
        <v>0</v>
      </c>
      <c r="W121" s="280">
        <v>0</v>
      </c>
      <c r="X121" s="280">
        <v>0</v>
      </c>
      <c r="Y121" s="280">
        <v>0</v>
      </c>
      <c r="Z121" s="280">
        <v>0</v>
      </c>
      <c r="AA121" s="280">
        <v>0</v>
      </c>
      <c r="AB121" s="280">
        <v>0</v>
      </c>
      <c r="AC121" s="280">
        <v>0</v>
      </c>
      <c r="AD121" s="280">
        <v>0</v>
      </c>
      <c r="AE121" s="280">
        <v>0</v>
      </c>
      <c r="AF121" s="280">
        <v>0</v>
      </c>
      <c r="AG121" s="280">
        <v>0</v>
      </c>
      <c r="AH121" s="280">
        <v>0</v>
      </c>
      <c r="AI121" s="280">
        <v>0</v>
      </c>
      <c r="AJ121" s="280">
        <v>0</v>
      </c>
      <c r="AK121" s="280">
        <v>0</v>
      </c>
      <c r="AL121" s="280">
        <v>0</v>
      </c>
      <c r="AM121" s="280">
        <v>0</v>
      </c>
      <c r="AN121" s="280">
        <v>0</v>
      </c>
      <c r="AO121" s="280">
        <v>0</v>
      </c>
      <c r="AP121" s="280">
        <v>0</v>
      </c>
      <c r="AQ121" s="280">
        <v>0</v>
      </c>
      <c r="AR121" s="280">
        <v>0</v>
      </c>
      <c r="AS121" s="280">
        <v>0</v>
      </c>
      <c r="AT121" s="280">
        <v>0</v>
      </c>
      <c r="AU121" s="280">
        <v>0</v>
      </c>
      <c r="AV121" s="280">
        <v>0</v>
      </c>
      <c r="AW121" s="280">
        <v>0</v>
      </c>
      <c r="AX121" s="280">
        <v>0</v>
      </c>
      <c r="AY121" s="280">
        <v>0</v>
      </c>
      <c r="AZ121" s="280">
        <v>0</v>
      </c>
      <c r="BA121" s="280">
        <v>0</v>
      </c>
      <c r="BB121" s="280">
        <v>0</v>
      </c>
      <c r="BC121" s="280">
        <v>0</v>
      </c>
      <c r="BD121" s="280">
        <v>0</v>
      </c>
      <c r="BE121" s="280">
        <v>0</v>
      </c>
      <c r="BF121" s="280">
        <v>0</v>
      </c>
      <c r="BG121" s="280">
        <v>0</v>
      </c>
      <c r="BH121" s="280">
        <v>0</v>
      </c>
      <c r="BI121" s="280">
        <v>0</v>
      </c>
      <c r="BJ121" s="280">
        <v>0</v>
      </c>
      <c r="BK121" s="280">
        <v>0</v>
      </c>
      <c r="BL121" s="280">
        <v>0</v>
      </c>
      <c r="BM121" s="280">
        <v>0</v>
      </c>
      <c r="BN121" s="280">
        <v>0</v>
      </c>
      <c r="BO121" s="280">
        <v>0</v>
      </c>
      <c r="BP121" s="280">
        <v>0</v>
      </c>
      <c r="BQ121" s="280">
        <v>0</v>
      </c>
      <c r="BR121" s="280">
        <v>0</v>
      </c>
      <c r="BS121" s="280">
        <v>0</v>
      </c>
      <c r="BT121" s="280">
        <v>0</v>
      </c>
      <c r="BU121" s="280">
        <v>0</v>
      </c>
      <c r="BV121" s="280">
        <v>0</v>
      </c>
      <c r="BW121" s="280">
        <v>0</v>
      </c>
      <c r="BX121" s="280">
        <v>0</v>
      </c>
      <c r="BY121" s="280">
        <v>0</v>
      </c>
      <c r="BZ121" s="280">
        <v>0</v>
      </c>
      <c r="CA121" s="280">
        <v>0</v>
      </c>
      <c r="CB121" s="280">
        <v>0</v>
      </c>
      <c r="CC121" s="280">
        <v>0</v>
      </c>
      <c r="CD121" s="280">
        <v>0</v>
      </c>
      <c r="CE121" s="280">
        <v>0</v>
      </c>
      <c r="CF121" s="280">
        <v>0</v>
      </c>
      <c r="CG121" s="280">
        <v>0</v>
      </c>
      <c r="CH121" s="280">
        <v>0</v>
      </c>
      <c r="CI121" s="280">
        <v>0</v>
      </c>
      <c r="CJ121" s="280">
        <v>0</v>
      </c>
      <c r="CK121" s="280">
        <v>0</v>
      </c>
      <c r="CL121" s="280">
        <v>0</v>
      </c>
      <c r="CM121" s="280">
        <v>0</v>
      </c>
      <c r="CN121" s="280">
        <v>0</v>
      </c>
      <c r="CO121" s="280">
        <v>0</v>
      </c>
      <c r="CP121" s="280">
        <v>0</v>
      </c>
      <c r="CQ121" s="280">
        <v>0</v>
      </c>
      <c r="CR121" s="280">
        <v>0</v>
      </c>
      <c r="CS121" s="280">
        <v>0</v>
      </c>
      <c r="CT121" s="280">
        <v>0</v>
      </c>
      <c r="CU121" s="280">
        <v>0</v>
      </c>
      <c r="CV121" s="280">
        <v>0</v>
      </c>
      <c r="CW121" s="280">
        <v>0</v>
      </c>
      <c r="CX121" s="280">
        <v>0</v>
      </c>
      <c r="CY121" s="280">
        <v>0</v>
      </c>
      <c r="CZ121" s="280">
        <v>0</v>
      </c>
      <c r="DA121" s="280">
        <v>0</v>
      </c>
      <c r="DB121" s="280">
        <v>0</v>
      </c>
      <c r="DC121" s="280">
        <v>0</v>
      </c>
      <c r="DE121" s="71">
        <f t="shared" si="66"/>
        <v>0</v>
      </c>
      <c r="DF121" s="71">
        <f t="shared" si="40"/>
        <v>0</v>
      </c>
    </row>
    <row r="122" spans="1:110" s="261" customFormat="1" ht="15" customHeight="1">
      <c r="A122" s="210">
        <v>112</v>
      </c>
      <c r="B122" s="262" t="str">
        <f>$B$118&amp;"4."</f>
        <v>L.1.4.</v>
      </c>
      <c r="C122" s="295"/>
      <c r="D122" s="271"/>
      <c r="E122" s="328"/>
      <c r="F122" s="292">
        <f>H122+NPV(SD,I122:INDEX(I122:DC122,PAL))</f>
        <v>0</v>
      </c>
      <c r="G122" s="279">
        <f>SUMIF($H$5:$DC$5,"&lt;="&amp;PAL,$H122:$DC122)</f>
        <v>0</v>
      </c>
      <c r="H122" s="280">
        <v>0</v>
      </c>
      <c r="I122" s="280">
        <v>0</v>
      </c>
      <c r="J122" s="280">
        <v>0</v>
      </c>
      <c r="K122" s="280">
        <v>0</v>
      </c>
      <c r="L122" s="280">
        <v>0</v>
      </c>
      <c r="M122" s="280">
        <v>0</v>
      </c>
      <c r="N122" s="280">
        <v>0</v>
      </c>
      <c r="O122" s="280">
        <v>0</v>
      </c>
      <c r="P122" s="280">
        <v>0</v>
      </c>
      <c r="Q122" s="280">
        <v>0</v>
      </c>
      <c r="R122" s="280">
        <v>0</v>
      </c>
      <c r="S122" s="280">
        <v>0</v>
      </c>
      <c r="T122" s="280">
        <v>0</v>
      </c>
      <c r="U122" s="280">
        <v>0</v>
      </c>
      <c r="V122" s="280">
        <v>0</v>
      </c>
      <c r="W122" s="280">
        <v>0</v>
      </c>
      <c r="X122" s="280">
        <v>0</v>
      </c>
      <c r="Y122" s="280">
        <v>0</v>
      </c>
      <c r="Z122" s="280">
        <v>0</v>
      </c>
      <c r="AA122" s="280">
        <v>0</v>
      </c>
      <c r="AB122" s="280">
        <v>0</v>
      </c>
      <c r="AC122" s="280">
        <v>0</v>
      </c>
      <c r="AD122" s="280">
        <v>0</v>
      </c>
      <c r="AE122" s="280">
        <v>0</v>
      </c>
      <c r="AF122" s="280">
        <v>0</v>
      </c>
      <c r="AG122" s="280">
        <v>0</v>
      </c>
      <c r="AH122" s="280">
        <v>0</v>
      </c>
      <c r="AI122" s="280">
        <v>0</v>
      </c>
      <c r="AJ122" s="280">
        <v>0</v>
      </c>
      <c r="AK122" s="280">
        <v>0</v>
      </c>
      <c r="AL122" s="280">
        <v>0</v>
      </c>
      <c r="AM122" s="280">
        <v>0</v>
      </c>
      <c r="AN122" s="280">
        <v>0</v>
      </c>
      <c r="AO122" s="280">
        <v>0</v>
      </c>
      <c r="AP122" s="280">
        <v>0</v>
      </c>
      <c r="AQ122" s="280">
        <v>0</v>
      </c>
      <c r="AR122" s="280">
        <v>0</v>
      </c>
      <c r="AS122" s="280">
        <v>0</v>
      </c>
      <c r="AT122" s="280">
        <v>0</v>
      </c>
      <c r="AU122" s="280">
        <v>0</v>
      </c>
      <c r="AV122" s="280">
        <v>0</v>
      </c>
      <c r="AW122" s="280">
        <v>0</v>
      </c>
      <c r="AX122" s="280">
        <v>0</v>
      </c>
      <c r="AY122" s="280">
        <v>0</v>
      </c>
      <c r="AZ122" s="280">
        <v>0</v>
      </c>
      <c r="BA122" s="280">
        <v>0</v>
      </c>
      <c r="BB122" s="280">
        <v>0</v>
      </c>
      <c r="BC122" s="280">
        <v>0</v>
      </c>
      <c r="BD122" s="280">
        <v>0</v>
      </c>
      <c r="BE122" s="280">
        <v>0</v>
      </c>
      <c r="BF122" s="280">
        <v>0</v>
      </c>
      <c r="BG122" s="280">
        <v>0</v>
      </c>
      <c r="BH122" s="280">
        <v>0</v>
      </c>
      <c r="BI122" s="280">
        <v>0</v>
      </c>
      <c r="BJ122" s="280">
        <v>0</v>
      </c>
      <c r="BK122" s="280">
        <v>0</v>
      </c>
      <c r="BL122" s="280">
        <v>0</v>
      </c>
      <c r="BM122" s="280">
        <v>0</v>
      </c>
      <c r="BN122" s="280">
        <v>0</v>
      </c>
      <c r="BO122" s="280">
        <v>0</v>
      </c>
      <c r="BP122" s="280">
        <v>0</v>
      </c>
      <c r="BQ122" s="280">
        <v>0</v>
      </c>
      <c r="BR122" s="280">
        <v>0</v>
      </c>
      <c r="BS122" s="280">
        <v>0</v>
      </c>
      <c r="BT122" s="280">
        <v>0</v>
      </c>
      <c r="BU122" s="280">
        <v>0</v>
      </c>
      <c r="BV122" s="280">
        <v>0</v>
      </c>
      <c r="BW122" s="280">
        <v>0</v>
      </c>
      <c r="BX122" s="280">
        <v>0</v>
      </c>
      <c r="BY122" s="280">
        <v>0</v>
      </c>
      <c r="BZ122" s="280">
        <v>0</v>
      </c>
      <c r="CA122" s="280">
        <v>0</v>
      </c>
      <c r="CB122" s="280">
        <v>0</v>
      </c>
      <c r="CC122" s="280">
        <v>0</v>
      </c>
      <c r="CD122" s="280">
        <v>0</v>
      </c>
      <c r="CE122" s="280">
        <v>0</v>
      </c>
      <c r="CF122" s="280">
        <v>0</v>
      </c>
      <c r="CG122" s="280">
        <v>0</v>
      </c>
      <c r="CH122" s="280">
        <v>0</v>
      </c>
      <c r="CI122" s="280">
        <v>0</v>
      </c>
      <c r="CJ122" s="280">
        <v>0</v>
      </c>
      <c r="CK122" s="280">
        <v>0</v>
      </c>
      <c r="CL122" s="280">
        <v>0</v>
      </c>
      <c r="CM122" s="280">
        <v>0</v>
      </c>
      <c r="CN122" s="280">
        <v>0</v>
      </c>
      <c r="CO122" s="280">
        <v>0</v>
      </c>
      <c r="CP122" s="280">
        <v>0</v>
      </c>
      <c r="CQ122" s="280">
        <v>0</v>
      </c>
      <c r="CR122" s="280">
        <v>0</v>
      </c>
      <c r="CS122" s="280">
        <v>0</v>
      </c>
      <c r="CT122" s="280">
        <v>0</v>
      </c>
      <c r="CU122" s="280">
        <v>0</v>
      </c>
      <c r="CV122" s="280">
        <v>0</v>
      </c>
      <c r="CW122" s="280">
        <v>0</v>
      </c>
      <c r="CX122" s="280">
        <v>0</v>
      </c>
      <c r="CY122" s="280">
        <v>0</v>
      </c>
      <c r="CZ122" s="280">
        <v>0</v>
      </c>
      <c r="DA122" s="280">
        <v>0</v>
      </c>
      <c r="DB122" s="280">
        <v>0</v>
      </c>
      <c r="DC122" s="280">
        <v>0</v>
      </c>
      <c r="DE122" s="71">
        <f t="shared" si="66"/>
        <v>0</v>
      </c>
      <c r="DF122" s="71">
        <f t="shared" si="40"/>
        <v>0</v>
      </c>
    </row>
    <row r="123" spans="1:110" s="261" customFormat="1" ht="15" customHeight="1">
      <c r="A123" s="210">
        <v>113</v>
      </c>
      <c r="B123" s="262" t="str">
        <f>$B$118&amp;"5."</f>
        <v>L.1.5.</v>
      </c>
      <c r="C123" s="295"/>
      <c r="D123" s="271"/>
      <c r="E123" s="328"/>
      <c r="F123" s="292">
        <f>H123+NPV(SD,I123:INDEX(I123:DC123,PAL))</f>
        <v>0</v>
      </c>
      <c r="G123" s="279">
        <f>SUMIF($H$5:$DC$5,"&lt;="&amp;PAL,$H123:$DC123)</f>
        <v>0</v>
      </c>
      <c r="H123" s="280">
        <v>0</v>
      </c>
      <c r="I123" s="280">
        <v>0</v>
      </c>
      <c r="J123" s="280">
        <v>0</v>
      </c>
      <c r="K123" s="280">
        <v>0</v>
      </c>
      <c r="L123" s="280">
        <v>0</v>
      </c>
      <c r="M123" s="280">
        <v>0</v>
      </c>
      <c r="N123" s="280">
        <v>0</v>
      </c>
      <c r="O123" s="280">
        <v>0</v>
      </c>
      <c r="P123" s="280">
        <v>0</v>
      </c>
      <c r="Q123" s="280">
        <v>0</v>
      </c>
      <c r="R123" s="280">
        <v>0</v>
      </c>
      <c r="S123" s="280">
        <v>0</v>
      </c>
      <c r="T123" s="280">
        <v>0</v>
      </c>
      <c r="U123" s="280">
        <v>0</v>
      </c>
      <c r="V123" s="280">
        <v>0</v>
      </c>
      <c r="W123" s="280">
        <v>0</v>
      </c>
      <c r="X123" s="280">
        <v>0</v>
      </c>
      <c r="Y123" s="280">
        <v>0</v>
      </c>
      <c r="Z123" s="280">
        <v>0</v>
      </c>
      <c r="AA123" s="280">
        <v>0</v>
      </c>
      <c r="AB123" s="280">
        <v>0</v>
      </c>
      <c r="AC123" s="280">
        <v>0</v>
      </c>
      <c r="AD123" s="280">
        <v>0</v>
      </c>
      <c r="AE123" s="280">
        <v>0</v>
      </c>
      <c r="AF123" s="280">
        <v>0</v>
      </c>
      <c r="AG123" s="280">
        <v>0</v>
      </c>
      <c r="AH123" s="280">
        <v>0</v>
      </c>
      <c r="AI123" s="280">
        <v>0</v>
      </c>
      <c r="AJ123" s="280">
        <v>0</v>
      </c>
      <c r="AK123" s="280">
        <v>0</v>
      </c>
      <c r="AL123" s="280">
        <v>0</v>
      </c>
      <c r="AM123" s="280">
        <v>0</v>
      </c>
      <c r="AN123" s="280">
        <v>0</v>
      </c>
      <c r="AO123" s="280">
        <v>0</v>
      </c>
      <c r="AP123" s="280">
        <v>0</v>
      </c>
      <c r="AQ123" s="280">
        <v>0</v>
      </c>
      <c r="AR123" s="280">
        <v>0</v>
      </c>
      <c r="AS123" s="280">
        <v>0</v>
      </c>
      <c r="AT123" s="280">
        <v>0</v>
      </c>
      <c r="AU123" s="280">
        <v>0</v>
      </c>
      <c r="AV123" s="280">
        <v>0</v>
      </c>
      <c r="AW123" s="280">
        <v>0</v>
      </c>
      <c r="AX123" s="280">
        <v>0</v>
      </c>
      <c r="AY123" s="280">
        <v>0</v>
      </c>
      <c r="AZ123" s="280">
        <v>0</v>
      </c>
      <c r="BA123" s="280">
        <v>0</v>
      </c>
      <c r="BB123" s="280">
        <v>0</v>
      </c>
      <c r="BC123" s="280">
        <v>0</v>
      </c>
      <c r="BD123" s="280">
        <v>0</v>
      </c>
      <c r="BE123" s="280">
        <v>0</v>
      </c>
      <c r="BF123" s="280">
        <v>0</v>
      </c>
      <c r="BG123" s="280">
        <v>0</v>
      </c>
      <c r="BH123" s="280">
        <v>0</v>
      </c>
      <c r="BI123" s="280">
        <v>0</v>
      </c>
      <c r="BJ123" s="280">
        <v>0</v>
      </c>
      <c r="BK123" s="280">
        <v>0</v>
      </c>
      <c r="BL123" s="280">
        <v>0</v>
      </c>
      <c r="BM123" s="280">
        <v>0</v>
      </c>
      <c r="BN123" s="280">
        <v>0</v>
      </c>
      <c r="BO123" s="280">
        <v>0</v>
      </c>
      <c r="BP123" s="280">
        <v>0</v>
      </c>
      <c r="BQ123" s="280">
        <v>0</v>
      </c>
      <c r="BR123" s="280">
        <v>0</v>
      </c>
      <c r="BS123" s="280">
        <v>0</v>
      </c>
      <c r="BT123" s="280">
        <v>0</v>
      </c>
      <c r="BU123" s="280">
        <v>0</v>
      </c>
      <c r="BV123" s="280">
        <v>0</v>
      </c>
      <c r="BW123" s="280">
        <v>0</v>
      </c>
      <c r="BX123" s="280">
        <v>0</v>
      </c>
      <c r="BY123" s="280">
        <v>0</v>
      </c>
      <c r="BZ123" s="280">
        <v>0</v>
      </c>
      <c r="CA123" s="280">
        <v>0</v>
      </c>
      <c r="CB123" s="280">
        <v>0</v>
      </c>
      <c r="CC123" s="280">
        <v>0</v>
      </c>
      <c r="CD123" s="280">
        <v>0</v>
      </c>
      <c r="CE123" s="280">
        <v>0</v>
      </c>
      <c r="CF123" s="280">
        <v>0</v>
      </c>
      <c r="CG123" s="280">
        <v>0</v>
      </c>
      <c r="CH123" s="280">
        <v>0</v>
      </c>
      <c r="CI123" s="280">
        <v>0</v>
      </c>
      <c r="CJ123" s="280">
        <v>0</v>
      </c>
      <c r="CK123" s="280">
        <v>0</v>
      </c>
      <c r="CL123" s="280">
        <v>0</v>
      </c>
      <c r="CM123" s="280">
        <v>0</v>
      </c>
      <c r="CN123" s="280">
        <v>0</v>
      </c>
      <c r="CO123" s="280">
        <v>0</v>
      </c>
      <c r="CP123" s="280">
        <v>0</v>
      </c>
      <c r="CQ123" s="280">
        <v>0</v>
      </c>
      <c r="CR123" s="280">
        <v>0</v>
      </c>
      <c r="CS123" s="280">
        <v>0</v>
      </c>
      <c r="CT123" s="280">
        <v>0</v>
      </c>
      <c r="CU123" s="280">
        <v>0</v>
      </c>
      <c r="CV123" s="280">
        <v>0</v>
      </c>
      <c r="CW123" s="280">
        <v>0</v>
      </c>
      <c r="CX123" s="280">
        <v>0</v>
      </c>
      <c r="CY123" s="280">
        <v>0</v>
      </c>
      <c r="CZ123" s="280">
        <v>0</v>
      </c>
      <c r="DA123" s="280">
        <v>0</v>
      </c>
      <c r="DB123" s="280">
        <v>0</v>
      </c>
      <c r="DC123" s="280">
        <v>0</v>
      </c>
      <c r="DE123" s="71">
        <f t="shared" si="66"/>
        <v>0</v>
      </c>
      <c r="DF123" s="71">
        <f t="shared" si="40"/>
        <v>0</v>
      </c>
    </row>
    <row r="124" spans="1:110" s="261" customFormat="1" ht="15" customHeight="1">
      <c r="A124" s="210">
        <v>114</v>
      </c>
      <c r="B124" s="262" t="str">
        <f>$B$118&amp;"6."</f>
        <v>L.1.6.</v>
      </c>
      <c r="C124" s="295"/>
      <c r="D124" s="271"/>
      <c r="E124" s="328"/>
      <c r="F124" s="292">
        <f>H124+NPV(SD,I124:INDEX(I124:DC124,PAL))</f>
        <v>0</v>
      </c>
      <c r="G124" s="279">
        <f>SUMIF($H$5:$DC$5,"&lt;="&amp;PAL,$H124:$DC124)</f>
        <v>0</v>
      </c>
      <c r="H124" s="280">
        <v>0</v>
      </c>
      <c r="I124" s="280">
        <v>0</v>
      </c>
      <c r="J124" s="280">
        <v>0</v>
      </c>
      <c r="K124" s="280">
        <v>0</v>
      </c>
      <c r="L124" s="280">
        <v>0</v>
      </c>
      <c r="M124" s="280">
        <v>0</v>
      </c>
      <c r="N124" s="280">
        <v>0</v>
      </c>
      <c r="O124" s="280">
        <v>0</v>
      </c>
      <c r="P124" s="280">
        <v>0</v>
      </c>
      <c r="Q124" s="280">
        <v>0</v>
      </c>
      <c r="R124" s="280">
        <v>0</v>
      </c>
      <c r="S124" s="280">
        <v>0</v>
      </c>
      <c r="T124" s="280">
        <v>0</v>
      </c>
      <c r="U124" s="280">
        <v>0</v>
      </c>
      <c r="V124" s="280">
        <v>0</v>
      </c>
      <c r="W124" s="280">
        <v>0</v>
      </c>
      <c r="X124" s="280">
        <v>0</v>
      </c>
      <c r="Y124" s="280">
        <v>0</v>
      </c>
      <c r="Z124" s="280">
        <v>0</v>
      </c>
      <c r="AA124" s="280">
        <v>0</v>
      </c>
      <c r="AB124" s="280">
        <v>0</v>
      </c>
      <c r="AC124" s="280">
        <v>0</v>
      </c>
      <c r="AD124" s="280">
        <v>0</v>
      </c>
      <c r="AE124" s="280">
        <v>0</v>
      </c>
      <c r="AF124" s="280">
        <v>0</v>
      </c>
      <c r="AG124" s="280">
        <v>0</v>
      </c>
      <c r="AH124" s="280">
        <v>0</v>
      </c>
      <c r="AI124" s="280">
        <v>0</v>
      </c>
      <c r="AJ124" s="280">
        <v>0</v>
      </c>
      <c r="AK124" s="280">
        <v>0</v>
      </c>
      <c r="AL124" s="280">
        <v>0</v>
      </c>
      <c r="AM124" s="280">
        <v>0</v>
      </c>
      <c r="AN124" s="280">
        <v>0</v>
      </c>
      <c r="AO124" s="280">
        <v>0</v>
      </c>
      <c r="AP124" s="280">
        <v>0</v>
      </c>
      <c r="AQ124" s="280">
        <v>0</v>
      </c>
      <c r="AR124" s="280">
        <v>0</v>
      </c>
      <c r="AS124" s="280">
        <v>0</v>
      </c>
      <c r="AT124" s="280">
        <v>0</v>
      </c>
      <c r="AU124" s="280">
        <v>0</v>
      </c>
      <c r="AV124" s="280">
        <v>0</v>
      </c>
      <c r="AW124" s="280">
        <v>0</v>
      </c>
      <c r="AX124" s="280">
        <v>0</v>
      </c>
      <c r="AY124" s="280">
        <v>0</v>
      </c>
      <c r="AZ124" s="280">
        <v>0</v>
      </c>
      <c r="BA124" s="280">
        <v>0</v>
      </c>
      <c r="BB124" s="280">
        <v>0</v>
      </c>
      <c r="BC124" s="280">
        <v>0</v>
      </c>
      <c r="BD124" s="280">
        <v>0</v>
      </c>
      <c r="BE124" s="280">
        <v>0</v>
      </c>
      <c r="BF124" s="280">
        <v>0</v>
      </c>
      <c r="BG124" s="280">
        <v>0</v>
      </c>
      <c r="BH124" s="280">
        <v>0</v>
      </c>
      <c r="BI124" s="280">
        <v>0</v>
      </c>
      <c r="BJ124" s="280">
        <v>0</v>
      </c>
      <c r="BK124" s="280">
        <v>0</v>
      </c>
      <c r="BL124" s="280">
        <v>0</v>
      </c>
      <c r="BM124" s="280">
        <v>0</v>
      </c>
      <c r="BN124" s="280">
        <v>0</v>
      </c>
      <c r="BO124" s="280">
        <v>0</v>
      </c>
      <c r="BP124" s="280">
        <v>0</v>
      </c>
      <c r="BQ124" s="280">
        <v>0</v>
      </c>
      <c r="BR124" s="280">
        <v>0</v>
      </c>
      <c r="BS124" s="280">
        <v>0</v>
      </c>
      <c r="BT124" s="280">
        <v>0</v>
      </c>
      <c r="BU124" s="280">
        <v>0</v>
      </c>
      <c r="BV124" s="280">
        <v>0</v>
      </c>
      <c r="BW124" s="280">
        <v>0</v>
      </c>
      <c r="BX124" s="280">
        <v>0</v>
      </c>
      <c r="BY124" s="280">
        <v>0</v>
      </c>
      <c r="BZ124" s="280">
        <v>0</v>
      </c>
      <c r="CA124" s="280">
        <v>0</v>
      </c>
      <c r="CB124" s="280">
        <v>0</v>
      </c>
      <c r="CC124" s="280">
        <v>0</v>
      </c>
      <c r="CD124" s="280">
        <v>0</v>
      </c>
      <c r="CE124" s="280">
        <v>0</v>
      </c>
      <c r="CF124" s="280">
        <v>0</v>
      </c>
      <c r="CG124" s="280">
        <v>0</v>
      </c>
      <c r="CH124" s="280">
        <v>0</v>
      </c>
      <c r="CI124" s="280">
        <v>0</v>
      </c>
      <c r="CJ124" s="280">
        <v>0</v>
      </c>
      <c r="CK124" s="280">
        <v>0</v>
      </c>
      <c r="CL124" s="280">
        <v>0</v>
      </c>
      <c r="CM124" s="280">
        <v>0</v>
      </c>
      <c r="CN124" s="280">
        <v>0</v>
      </c>
      <c r="CO124" s="280">
        <v>0</v>
      </c>
      <c r="CP124" s="280">
        <v>0</v>
      </c>
      <c r="CQ124" s="280">
        <v>0</v>
      </c>
      <c r="CR124" s="280">
        <v>0</v>
      </c>
      <c r="CS124" s="280">
        <v>0</v>
      </c>
      <c r="CT124" s="280">
        <v>0</v>
      </c>
      <c r="CU124" s="280">
        <v>0</v>
      </c>
      <c r="CV124" s="280">
        <v>0</v>
      </c>
      <c r="CW124" s="280">
        <v>0</v>
      </c>
      <c r="CX124" s="280">
        <v>0</v>
      </c>
      <c r="CY124" s="280">
        <v>0</v>
      </c>
      <c r="CZ124" s="280">
        <v>0</v>
      </c>
      <c r="DA124" s="280">
        <v>0</v>
      </c>
      <c r="DB124" s="280">
        <v>0</v>
      </c>
      <c r="DC124" s="280">
        <v>0</v>
      </c>
      <c r="DE124" s="71">
        <f t="shared" si="66"/>
        <v>0</v>
      </c>
      <c r="DF124" s="71">
        <f t="shared" si="40"/>
        <v>0</v>
      </c>
    </row>
    <row r="125" spans="1:110" s="261" customFormat="1" ht="15" customHeight="1">
      <c r="A125" s="210">
        <v>115</v>
      </c>
      <c r="B125" s="262" t="str">
        <f>$B$118&amp;"7."</f>
        <v>L.1.7.</v>
      </c>
      <c r="C125" s="295"/>
      <c r="D125" s="271"/>
      <c r="E125" s="328"/>
      <c r="F125" s="292">
        <f>H125+NPV(SD,I125:INDEX(I125:DC125,PAL))</f>
        <v>0</v>
      </c>
      <c r="G125" s="279">
        <f>SUMIF($H$5:$DC$5,"&lt;="&amp;PAL,$H125:$DC125)</f>
        <v>0</v>
      </c>
      <c r="H125" s="280">
        <v>0</v>
      </c>
      <c r="I125" s="280">
        <v>0</v>
      </c>
      <c r="J125" s="280">
        <v>0</v>
      </c>
      <c r="K125" s="280">
        <v>0</v>
      </c>
      <c r="L125" s="280">
        <v>0</v>
      </c>
      <c r="M125" s="280">
        <v>0</v>
      </c>
      <c r="N125" s="280">
        <v>0</v>
      </c>
      <c r="O125" s="280">
        <v>0</v>
      </c>
      <c r="P125" s="280">
        <v>0</v>
      </c>
      <c r="Q125" s="280">
        <v>0</v>
      </c>
      <c r="R125" s="280">
        <v>0</v>
      </c>
      <c r="S125" s="280">
        <v>0</v>
      </c>
      <c r="T125" s="280">
        <v>0</v>
      </c>
      <c r="U125" s="280">
        <v>0</v>
      </c>
      <c r="V125" s="280">
        <v>0</v>
      </c>
      <c r="W125" s="280">
        <v>0</v>
      </c>
      <c r="X125" s="280">
        <v>0</v>
      </c>
      <c r="Y125" s="280">
        <v>0</v>
      </c>
      <c r="Z125" s="280">
        <v>0</v>
      </c>
      <c r="AA125" s="280">
        <v>0</v>
      </c>
      <c r="AB125" s="280">
        <v>0</v>
      </c>
      <c r="AC125" s="280">
        <v>0</v>
      </c>
      <c r="AD125" s="280">
        <v>0</v>
      </c>
      <c r="AE125" s="280">
        <v>0</v>
      </c>
      <c r="AF125" s="280">
        <v>0</v>
      </c>
      <c r="AG125" s="280">
        <v>0</v>
      </c>
      <c r="AH125" s="280">
        <v>0</v>
      </c>
      <c r="AI125" s="280">
        <v>0</v>
      </c>
      <c r="AJ125" s="280">
        <v>0</v>
      </c>
      <c r="AK125" s="280">
        <v>0</v>
      </c>
      <c r="AL125" s="280">
        <v>0</v>
      </c>
      <c r="AM125" s="280">
        <v>0</v>
      </c>
      <c r="AN125" s="280">
        <v>0</v>
      </c>
      <c r="AO125" s="280">
        <v>0</v>
      </c>
      <c r="AP125" s="280">
        <v>0</v>
      </c>
      <c r="AQ125" s="280">
        <v>0</v>
      </c>
      <c r="AR125" s="280">
        <v>0</v>
      </c>
      <c r="AS125" s="280">
        <v>0</v>
      </c>
      <c r="AT125" s="280">
        <v>0</v>
      </c>
      <c r="AU125" s="280">
        <v>0</v>
      </c>
      <c r="AV125" s="280">
        <v>0</v>
      </c>
      <c r="AW125" s="280">
        <v>0</v>
      </c>
      <c r="AX125" s="280">
        <v>0</v>
      </c>
      <c r="AY125" s="280">
        <v>0</v>
      </c>
      <c r="AZ125" s="280">
        <v>0</v>
      </c>
      <c r="BA125" s="280">
        <v>0</v>
      </c>
      <c r="BB125" s="280">
        <v>0</v>
      </c>
      <c r="BC125" s="280">
        <v>0</v>
      </c>
      <c r="BD125" s="280">
        <v>0</v>
      </c>
      <c r="BE125" s="280">
        <v>0</v>
      </c>
      <c r="BF125" s="280">
        <v>0</v>
      </c>
      <c r="BG125" s="280">
        <v>0</v>
      </c>
      <c r="BH125" s="280">
        <v>0</v>
      </c>
      <c r="BI125" s="280">
        <v>0</v>
      </c>
      <c r="BJ125" s="280">
        <v>0</v>
      </c>
      <c r="BK125" s="280">
        <v>0</v>
      </c>
      <c r="BL125" s="280">
        <v>0</v>
      </c>
      <c r="BM125" s="280">
        <v>0</v>
      </c>
      <c r="BN125" s="280">
        <v>0</v>
      </c>
      <c r="BO125" s="280">
        <v>0</v>
      </c>
      <c r="BP125" s="280">
        <v>0</v>
      </c>
      <c r="BQ125" s="280">
        <v>0</v>
      </c>
      <c r="BR125" s="280">
        <v>0</v>
      </c>
      <c r="BS125" s="280">
        <v>0</v>
      </c>
      <c r="BT125" s="280">
        <v>0</v>
      </c>
      <c r="BU125" s="280">
        <v>0</v>
      </c>
      <c r="BV125" s="280">
        <v>0</v>
      </c>
      <c r="BW125" s="280">
        <v>0</v>
      </c>
      <c r="BX125" s="280">
        <v>0</v>
      </c>
      <c r="BY125" s="280">
        <v>0</v>
      </c>
      <c r="BZ125" s="280">
        <v>0</v>
      </c>
      <c r="CA125" s="280">
        <v>0</v>
      </c>
      <c r="CB125" s="280">
        <v>0</v>
      </c>
      <c r="CC125" s="280">
        <v>0</v>
      </c>
      <c r="CD125" s="280">
        <v>0</v>
      </c>
      <c r="CE125" s="280">
        <v>0</v>
      </c>
      <c r="CF125" s="280">
        <v>0</v>
      </c>
      <c r="CG125" s="280">
        <v>0</v>
      </c>
      <c r="CH125" s="280">
        <v>0</v>
      </c>
      <c r="CI125" s="280">
        <v>0</v>
      </c>
      <c r="CJ125" s="280">
        <v>0</v>
      </c>
      <c r="CK125" s="280">
        <v>0</v>
      </c>
      <c r="CL125" s="280">
        <v>0</v>
      </c>
      <c r="CM125" s="280">
        <v>0</v>
      </c>
      <c r="CN125" s="280">
        <v>0</v>
      </c>
      <c r="CO125" s="280">
        <v>0</v>
      </c>
      <c r="CP125" s="280">
        <v>0</v>
      </c>
      <c r="CQ125" s="280">
        <v>0</v>
      </c>
      <c r="CR125" s="280">
        <v>0</v>
      </c>
      <c r="CS125" s="280">
        <v>0</v>
      </c>
      <c r="CT125" s="280">
        <v>0</v>
      </c>
      <c r="CU125" s="280">
        <v>0</v>
      </c>
      <c r="CV125" s="280">
        <v>0</v>
      </c>
      <c r="CW125" s="280">
        <v>0</v>
      </c>
      <c r="CX125" s="280">
        <v>0</v>
      </c>
      <c r="CY125" s="280">
        <v>0</v>
      </c>
      <c r="CZ125" s="280">
        <v>0</v>
      </c>
      <c r="DA125" s="280">
        <v>0</v>
      </c>
      <c r="DB125" s="280">
        <v>0</v>
      </c>
      <c r="DC125" s="280">
        <v>0</v>
      </c>
      <c r="DE125" s="71">
        <f t="shared" si="66"/>
        <v>0</v>
      </c>
      <c r="DF125" s="71">
        <f t="shared" si="40"/>
        <v>0</v>
      </c>
    </row>
    <row r="126" spans="1:110" s="261" customFormat="1" ht="14.4">
      <c r="A126" s="210">
        <v>116</v>
      </c>
      <c r="B126" s="263" t="s">
        <v>193</v>
      </c>
      <c r="C126" s="271" t="s">
        <v>276</v>
      </c>
      <c r="D126" s="271"/>
      <c r="E126" s="328"/>
      <c r="F126" s="17">
        <f>SUM(F127:F129)</f>
        <v>0</v>
      </c>
      <c r="G126" s="279">
        <f>SUMIF($H$5:$DC$5,"&lt;="&amp;PAL,$H126:$DC126)</f>
        <v>0</v>
      </c>
      <c r="H126" s="17">
        <f>SUM(H127:H129)</f>
        <v>0</v>
      </c>
      <c r="I126" s="17">
        <f t="shared" ref="I126:BT126" si="67">SUM(I127:I129)</f>
        <v>0</v>
      </c>
      <c r="J126" s="17">
        <f t="shared" si="67"/>
        <v>0</v>
      </c>
      <c r="K126" s="17">
        <f t="shared" si="67"/>
        <v>0</v>
      </c>
      <c r="L126" s="17">
        <f t="shared" si="67"/>
        <v>0</v>
      </c>
      <c r="M126" s="17">
        <f t="shared" si="67"/>
        <v>0</v>
      </c>
      <c r="N126" s="17">
        <f t="shared" si="67"/>
        <v>0</v>
      </c>
      <c r="O126" s="17">
        <f t="shared" si="67"/>
        <v>0</v>
      </c>
      <c r="P126" s="17">
        <f t="shared" si="67"/>
        <v>0</v>
      </c>
      <c r="Q126" s="17">
        <f t="shared" si="67"/>
        <v>0</v>
      </c>
      <c r="R126" s="17">
        <f t="shared" si="67"/>
        <v>0</v>
      </c>
      <c r="S126" s="17">
        <f t="shared" si="67"/>
        <v>0</v>
      </c>
      <c r="T126" s="17">
        <f t="shared" si="67"/>
        <v>0</v>
      </c>
      <c r="U126" s="17">
        <f t="shared" si="67"/>
        <v>0</v>
      </c>
      <c r="V126" s="17">
        <f t="shared" si="67"/>
        <v>0</v>
      </c>
      <c r="W126" s="17">
        <f t="shared" si="67"/>
        <v>0</v>
      </c>
      <c r="X126" s="17">
        <f t="shared" si="67"/>
        <v>0</v>
      </c>
      <c r="Y126" s="17">
        <f t="shared" si="67"/>
        <v>0</v>
      </c>
      <c r="Z126" s="17">
        <f t="shared" si="67"/>
        <v>0</v>
      </c>
      <c r="AA126" s="17">
        <f t="shared" si="67"/>
        <v>0</v>
      </c>
      <c r="AB126" s="17">
        <f t="shared" si="67"/>
        <v>0</v>
      </c>
      <c r="AC126" s="17">
        <f t="shared" si="67"/>
        <v>0</v>
      </c>
      <c r="AD126" s="17">
        <f t="shared" si="67"/>
        <v>0</v>
      </c>
      <c r="AE126" s="17">
        <f t="shared" si="67"/>
        <v>0</v>
      </c>
      <c r="AF126" s="17">
        <f t="shared" si="67"/>
        <v>0</v>
      </c>
      <c r="AG126" s="17">
        <f t="shared" si="67"/>
        <v>0</v>
      </c>
      <c r="AH126" s="17">
        <f t="shared" si="67"/>
        <v>0</v>
      </c>
      <c r="AI126" s="17">
        <f t="shared" si="67"/>
        <v>0</v>
      </c>
      <c r="AJ126" s="17">
        <f t="shared" si="67"/>
        <v>0</v>
      </c>
      <c r="AK126" s="17">
        <f t="shared" si="67"/>
        <v>0</v>
      </c>
      <c r="AL126" s="17">
        <f t="shared" si="67"/>
        <v>0</v>
      </c>
      <c r="AM126" s="17">
        <f t="shared" si="67"/>
        <v>0</v>
      </c>
      <c r="AN126" s="17">
        <f t="shared" si="67"/>
        <v>0</v>
      </c>
      <c r="AO126" s="17">
        <f t="shared" si="67"/>
        <v>0</v>
      </c>
      <c r="AP126" s="17">
        <f t="shared" si="67"/>
        <v>0</v>
      </c>
      <c r="AQ126" s="17">
        <f t="shared" si="67"/>
        <v>0</v>
      </c>
      <c r="AR126" s="17">
        <f t="shared" si="67"/>
        <v>0</v>
      </c>
      <c r="AS126" s="17">
        <f t="shared" si="67"/>
        <v>0</v>
      </c>
      <c r="AT126" s="17">
        <f t="shared" si="67"/>
        <v>0</v>
      </c>
      <c r="AU126" s="17">
        <f t="shared" si="67"/>
        <v>0</v>
      </c>
      <c r="AV126" s="17">
        <f t="shared" si="67"/>
        <v>0</v>
      </c>
      <c r="AW126" s="17">
        <f t="shared" si="67"/>
        <v>0</v>
      </c>
      <c r="AX126" s="17">
        <f t="shared" si="67"/>
        <v>0</v>
      </c>
      <c r="AY126" s="17">
        <f t="shared" si="67"/>
        <v>0</v>
      </c>
      <c r="AZ126" s="17">
        <f t="shared" si="67"/>
        <v>0</v>
      </c>
      <c r="BA126" s="17">
        <f t="shared" si="67"/>
        <v>0</v>
      </c>
      <c r="BB126" s="17">
        <f t="shared" si="67"/>
        <v>0</v>
      </c>
      <c r="BC126" s="17">
        <f t="shared" si="67"/>
        <v>0</v>
      </c>
      <c r="BD126" s="17">
        <f t="shared" si="67"/>
        <v>0</v>
      </c>
      <c r="BE126" s="17">
        <f t="shared" si="67"/>
        <v>0</v>
      </c>
      <c r="BF126" s="17">
        <f t="shared" si="67"/>
        <v>0</v>
      </c>
      <c r="BG126" s="17">
        <f t="shared" si="67"/>
        <v>0</v>
      </c>
      <c r="BH126" s="17">
        <f t="shared" si="67"/>
        <v>0</v>
      </c>
      <c r="BI126" s="17">
        <f t="shared" si="67"/>
        <v>0</v>
      </c>
      <c r="BJ126" s="17">
        <f t="shared" si="67"/>
        <v>0</v>
      </c>
      <c r="BK126" s="17">
        <f t="shared" si="67"/>
        <v>0</v>
      </c>
      <c r="BL126" s="17">
        <f t="shared" si="67"/>
        <v>0</v>
      </c>
      <c r="BM126" s="17">
        <f t="shared" si="67"/>
        <v>0</v>
      </c>
      <c r="BN126" s="17">
        <f t="shared" si="67"/>
        <v>0</v>
      </c>
      <c r="BO126" s="17">
        <f t="shared" si="67"/>
        <v>0</v>
      </c>
      <c r="BP126" s="17">
        <f t="shared" si="67"/>
        <v>0</v>
      </c>
      <c r="BQ126" s="17">
        <f t="shared" si="67"/>
        <v>0</v>
      </c>
      <c r="BR126" s="17">
        <f t="shared" si="67"/>
        <v>0</v>
      </c>
      <c r="BS126" s="17">
        <f t="shared" si="67"/>
        <v>0</v>
      </c>
      <c r="BT126" s="17">
        <f t="shared" si="67"/>
        <v>0</v>
      </c>
      <c r="BU126" s="17">
        <f t="shared" ref="BU126:DC126" si="68">SUM(BU127:BU129)</f>
        <v>0</v>
      </c>
      <c r="BV126" s="17">
        <f t="shared" si="68"/>
        <v>0</v>
      </c>
      <c r="BW126" s="17">
        <f t="shared" si="68"/>
        <v>0</v>
      </c>
      <c r="BX126" s="17">
        <f t="shared" si="68"/>
        <v>0</v>
      </c>
      <c r="BY126" s="17">
        <f t="shared" si="68"/>
        <v>0</v>
      </c>
      <c r="BZ126" s="17">
        <f t="shared" si="68"/>
        <v>0</v>
      </c>
      <c r="CA126" s="17">
        <f t="shared" si="68"/>
        <v>0</v>
      </c>
      <c r="CB126" s="17">
        <f t="shared" si="68"/>
        <v>0</v>
      </c>
      <c r="CC126" s="17">
        <f t="shared" si="68"/>
        <v>0</v>
      </c>
      <c r="CD126" s="17">
        <f t="shared" si="68"/>
        <v>0</v>
      </c>
      <c r="CE126" s="17">
        <f t="shared" si="68"/>
        <v>0</v>
      </c>
      <c r="CF126" s="17">
        <f t="shared" si="68"/>
        <v>0</v>
      </c>
      <c r="CG126" s="17">
        <f t="shared" si="68"/>
        <v>0</v>
      </c>
      <c r="CH126" s="17">
        <f t="shared" si="68"/>
        <v>0</v>
      </c>
      <c r="CI126" s="17">
        <f t="shared" si="68"/>
        <v>0</v>
      </c>
      <c r="CJ126" s="17">
        <f t="shared" si="68"/>
        <v>0</v>
      </c>
      <c r="CK126" s="17">
        <f t="shared" si="68"/>
        <v>0</v>
      </c>
      <c r="CL126" s="17">
        <f t="shared" si="68"/>
        <v>0</v>
      </c>
      <c r="CM126" s="17">
        <f t="shared" si="68"/>
        <v>0</v>
      </c>
      <c r="CN126" s="17">
        <f t="shared" si="68"/>
        <v>0</v>
      </c>
      <c r="CO126" s="17">
        <f t="shared" si="68"/>
        <v>0</v>
      </c>
      <c r="CP126" s="17">
        <f t="shared" si="68"/>
        <v>0</v>
      </c>
      <c r="CQ126" s="17">
        <f t="shared" si="68"/>
        <v>0</v>
      </c>
      <c r="CR126" s="17">
        <f t="shared" si="68"/>
        <v>0</v>
      </c>
      <c r="CS126" s="17">
        <f t="shared" si="68"/>
        <v>0</v>
      </c>
      <c r="CT126" s="17">
        <f t="shared" si="68"/>
        <v>0</v>
      </c>
      <c r="CU126" s="17">
        <f t="shared" si="68"/>
        <v>0</v>
      </c>
      <c r="CV126" s="17">
        <f t="shared" si="68"/>
        <v>0</v>
      </c>
      <c r="CW126" s="17">
        <f t="shared" si="68"/>
        <v>0</v>
      </c>
      <c r="CX126" s="17">
        <f t="shared" si="68"/>
        <v>0</v>
      </c>
      <c r="CY126" s="17">
        <f t="shared" si="68"/>
        <v>0</v>
      </c>
      <c r="CZ126" s="17">
        <f t="shared" si="68"/>
        <v>0</v>
      </c>
      <c r="DA126" s="17">
        <f t="shared" si="68"/>
        <v>0</v>
      </c>
      <c r="DB126" s="17">
        <f t="shared" si="68"/>
        <v>0</v>
      </c>
      <c r="DC126" s="17">
        <f t="shared" si="68"/>
        <v>0</v>
      </c>
      <c r="DE126" s="71"/>
      <c r="DF126" s="71">
        <f t="shared" si="40"/>
        <v>0</v>
      </c>
    </row>
    <row r="127" spans="1:110" s="261" customFormat="1" ht="15" customHeight="1">
      <c r="A127" s="210">
        <v>117</v>
      </c>
      <c r="B127" s="262" t="str">
        <f>$B$126&amp;"1."</f>
        <v>L.2.1.</v>
      </c>
      <c r="C127" s="295"/>
      <c r="D127" s="271"/>
      <c r="E127" s="328"/>
      <c r="F127" s="292">
        <f>H127+NPV(SD,I127:INDEX(I127:DC127,PAL))</f>
        <v>0</v>
      </c>
      <c r="G127" s="279">
        <f>SUMIF($H$5:$DC$5,"&lt;="&amp;PAL,$H127:$DC127)</f>
        <v>0</v>
      </c>
      <c r="H127" s="280">
        <v>0</v>
      </c>
      <c r="I127" s="280">
        <v>0</v>
      </c>
      <c r="J127" s="280">
        <v>0</v>
      </c>
      <c r="K127" s="280">
        <v>0</v>
      </c>
      <c r="L127" s="280">
        <v>0</v>
      </c>
      <c r="M127" s="280">
        <v>0</v>
      </c>
      <c r="N127" s="280">
        <v>0</v>
      </c>
      <c r="O127" s="280">
        <v>0</v>
      </c>
      <c r="P127" s="280">
        <v>0</v>
      </c>
      <c r="Q127" s="280">
        <v>0</v>
      </c>
      <c r="R127" s="280">
        <v>0</v>
      </c>
      <c r="S127" s="280">
        <v>0</v>
      </c>
      <c r="T127" s="280">
        <v>0</v>
      </c>
      <c r="U127" s="280">
        <v>0</v>
      </c>
      <c r="V127" s="280">
        <v>0</v>
      </c>
      <c r="W127" s="280">
        <v>0</v>
      </c>
      <c r="X127" s="280">
        <v>0</v>
      </c>
      <c r="Y127" s="280">
        <v>0</v>
      </c>
      <c r="Z127" s="280">
        <v>0</v>
      </c>
      <c r="AA127" s="280">
        <v>0</v>
      </c>
      <c r="AB127" s="280">
        <v>0</v>
      </c>
      <c r="AC127" s="280">
        <v>0</v>
      </c>
      <c r="AD127" s="280">
        <v>0</v>
      </c>
      <c r="AE127" s="280">
        <v>0</v>
      </c>
      <c r="AF127" s="280">
        <v>0</v>
      </c>
      <c r="AG127" s="280">
        <v>0</v>
      </c>
      <c r="AH127" s="280">
        <v>0</v>
      </c>
      <c r="AI127" s="280">
        <v>0</v>
      </c>
      <c r="AJ127" s="280">
        <v>0</v>
      </c>
      <c r="AK127" s="280">
        <v>0</v>
      </c>
      <c r="AL127" s="280">
        <v>0</v>
      </c>
      <c r="AM127" s="280">
        <v>0</v>
      </c>
      <c r="AN127" s="280">
        <v>0</v>
      </c>
      <c r="AO127" s="280">
        <v>0</v>
      </c>
      <c r="AP127" s="280">
        <v>0</v>
      </c>
      <c r="AQ127" s="280">
        <v>0</v>
      </c>
      <c r="AR127" s="280">
        <v>0</v>
      </c>
      <c r="AS127" s="280">
        <v>0</v>
      </c>
      <c r="AT127" s="280">
        <v>0</v>
      </c>
      <c r="AU127" s="280">
        <v>0</v>
      </c>
      <c r="AV127" s="280">
        <v>0</v>
      </c>
      <c r="AW127" s="280">
        <v>0</v>
      </c>
      <c r="AX127" s="280">
        <v>0</v>
      </c>
      <c r="AY127" s="280">
        <v>0</v>
      </c>
      <c r="AZ127" s="280">
        <v>0</v>
      </c>
      <c r="BA127" s="280">
        <v>0</v>
      </c>
      <c r="BB127" s="280">
        <v>0</v>
      </c>
      <c r="BC127" s="280">
        <v>0</v>
      </c>
      <c r="BD127" s="280">
        <v>0</v>
      </c>
      <c r="BE127" s="280">
        <v>0</v>
      </c>
      <c r="BF127" s="280">
        <v>0</v>
      </c>
      <c r="BG127" s="280">
        <v>0</v>
      </c>
      <c r="BH127" s="280">
        <v>0</v>
      </c>
      <c r="BI127" s="280">
        <v>0</v>
      </c>
      <c r="BJ127" s="280">
        <v>0</v>
      </c>
      <c r="BK127" s="280">
        <v>0</v>
      </c>
      <c r="BL127" s="280">
        <v>0</v>
      </c>
      <c r="BM127" s="280">
        <v>0</v>
      </c>
      <c r="BN127" s="280">
        <v>0</v>
      </c>
      <c r="BO127" s="280">
        <v>0</v>
      </c>
      <c r="BP127" s="280">
        <v>0</v>
      </c>
      <c r="BQ127" s="280">
        <v>0</v>
      </c>
      <c r="BR127" s="280">
        <v>0</v>
      </c>
      <c r="BS127" s="280">
        <v>0</v>
      </c>
      <c r="BT127" s="280">
        <v>0</v>
      </c>
      <c r="BU127" s="280">
        <v>0</v>
      </c>
      <c r="BV127" s="280">
        <v>0</v>
      </c>
      <c r="BW127" s="280">
        <v>0</v>
      </c>
      <c r="BX127" s="280">
        <v>0</v>
      </c>
      <c r="BY127" s="280">
        <v>0</v>
      </c>
      <c r="BZ127" s="280">
        <v>0</v>
      </c>
      <c r="CA127" s="280">
        <v>0</v>
      </c>
      <c r="CB127" s="280">
        <v>0</v>
      </c>
      <c r="CC127" s="280">
        <v>0</v>
      </c>
      <c r="CD127" s="280">
        <v>0</v>
      </c>
      <c r="CE127" s="280">
        <v>0</v>
      </c>
      <c r="CF127" s="280">
        <v>0</v>
      </c>
      <c r="CG127" s="280">
        <v>0</v>
      </c>
      <c r="CH127" s="280">
        <v>0</v>
      </c>
      <c r="CI127" s="280">
        <v>0</v>
      </c>
      <c r="CJ127" s="280">
        <v>0</v>
      </c>
      <c r="CK127" s="280">
        <v>0</v>
      </c>
      <c r="CL127" s="280">
        <v>0</v>
      </c>
      <c r="CM127" s="280">
        <v>0</v>
      </c>
      <c r="CN127" s="280">
        <v>0</v>
      </c>
      <c r="CO127" s="280">
        <v>0</v>
      </c>
      <c r="CP127" s="280">
        <v>0</v>
      </c>
      <c r="CQ127" s="280">
        <v>0</v>
      </c>
      <c r="CR127" s="280">
        <v>0</v>
      </c>
      <c r="CS127" s="280">
        <v>0</v>
      </c>
      <c r="CT127" s="280">
        <v>0</v>
      </c>
      <c r="CU127" s="280">
        <v>0</v>
      </c>
      <c r="CV127" s="280">
        <v>0</v>
      </c>
      <c r="CW127" s="280">
        <v>0</v>
      </c>
      <c r="CX127" s="280">
        <v>0</v>
      </c>
      <c r="CY127" s="280">
        <v>0</v>
      </c>
      <c r="CZ127" s="280">
        <v>0</v>
      </c>
      <c r="DA127" s="280">
        <v>0</v>
      </c>
      <c r="DB127" s="280">
        <v>0</v>
      </c>
      <c r="DC127" s="280">
        <v>0</v>
      </c>
      <c r="DE127" s="71">
        <f t="shared" si="66"/>
        <v>0</v>
      </c>
      <c r="DF127" s="71">
        <f t="shared" si="40"/>
        <v>0</v>
      </c>
    </row>
    <row r="128" spans="1:110" s="261" customFormat="1" ht="15" customHeight="1">
      <c r="A128" s="210">
        <v>118</v>
      </c>
      <c r="B128" s="262" t="str">
        <f>$B$126&amp;"2."</f>
        <v>L.2.2.</v>
      </c>
      <c r="C128" s="295"/>
      <c r="D128" s="271"/>
      <c r="E128" s="328"/>
      <c r="F128" s="292">
        <f>H128+NPV(SD,I128:INDEX(I128:DC128,PAL))</f>
        <v>0</v>
      </c>
      <c r="G128" s="279">
        <f>SUMIF($H$5:$DC$5,"&lt;="&amp;PAL,$H128:$DC128)</f>
        <v>0</v>
      </c>
      <c r="H128" s="280">
        <v>0</v>
      </c>
      <c r="I128" s="280">
        <v>0</v>
      </c>
      <c r="J128" s="280">
        <v>0</v>
      </c>
      <c r="K128" s="280">
        <v>0</v>
      </c>
      <c r="L128" s="280">
        <v>0</v>
      </c>
      <c r="M128" s="280">
        <v>0</v>
      </c>
      <c r="N128" s="280">
        <v>0</v>
      </c>
      <c r="O128" s="280">
        <v>0</v>
      </c>
      <c r="P128" s="280">
        <v>0</v>
      </c>
      <c r="Q128" s="280">
        <v>0</v>
      </c>
      <c r="R128" s="280">
        <v>0</v>
      </c>
      <c r="S128" s="280">
        <v>0</v>
      </c>
      <c r="T128" s="280">
        <v>0</v>
      </c>
      <c r="U128" s="280">
        <v>0</v>
      </c>
      <c r="V128" s="280">
        <v>0</v>
      </c>
      <c r="W128" s="280">
        <v>0</v>
      </c>
      <c r="X128" s="280">
        <v>0</v>
      </c>
      <c r="Y128" s="280">
        <v>0</v>
      </c>
      <c r="Z128" s="280">
        <v>0</v>
      </c>
      <c r="AA128" s="280">
        <v>0</v>
      </c>
      <c r="AB128" s="280">
        <v>0</v>
      </c>
      <c r="AC128" s="280">
        <v>0</v>
      </c>
      <c r="AD128" s="280">
        <v>0</v>
      </c>
      <c r="AE128" s="280">
        <v>0</v>
      </c>
      <c r="AF128" s="280">
        <v>0</v>
      </c>
      <c r="AG128" s="280">
        <v>0</v>
      </c>
      <c r="AH128" s="280">
        <v>0</v>
      </c>
      <c r="AI128" s="280">
        <v>0</v>
      </c>
      <c r="AJ128" s="280">
        <v>0</v>
      </c>
      <c r="AK128" s="280">
        <v>0</v>
      </c>
      <c r="AL128" s="280">
        <v>0</v>
      </c>
      <c r="AM128" s="280">
        <v>0</v>
      </c>
      <c r="AN128" s="280">
        <v>0</v>
      </c>
      <c r="AO128" s="280">
        <v>0</v>
      </c>
      <c r="AP128" s="280">
        <v>0</v>
      </c>
      <c r="AQ128" s="280">
        <v>0</v>
      </c>
      <c r="AR128" s="280">
        <v>0</v>
      </c>
      <c r="AS128" s="280">
        <v>0</v>
      </c>
      <c r="AT128" s="280">
        <v>0</v>
      </c>
      <c r="AU128" s="280">
        <v>0</v>
      </c>
      <c r="AV128" s="280">
        <v>0</v>
      </c>
      <c r="AW128" s="280">
        <v>0</v>
      </c>
      <c r="AX128" s="280">
        <v>0</v>
      </c>
      <c r="AY128" s="280">
        <v>0</v>
      </c>
      <c r="AZ128" s="280">
        <v>0</v>
      </c>
      <c r="BA128" s="280">
        <v>0</v>
      </c>
      <c r="BB128" s="280">
        <v>0</v>
      </c>
      <c r="BC128" s="280">
        <v>0</v>
      </c>
      <c r="BD128" s="280">
        <v>0</v>
      </c>
      <c r="BE128" s="280">
        <v>0</v>
      </c>
      <c r="BF128" s="280">
        <v>0</v>
      </c>
      <c r="BG128" s="280">
        <v>0</v>
      </c>
      <c r="BH128" s="280">
        <v>0</v>
      </c>
      <c r="BI128" s="280">
        <v>0</v>
      </c>
      <c r="BJ128" s="280">
        <v>0</v>
      </c>
      <c r="BK128" s="280">
        <v>0</v>
      </c>
      <c r="BL128" s="280">
        <v>0</v>
      </c>
      <c r="BM128" s="280">
        <v>0</v>
      </c>
      <c r="BN128" s="280">
        <v>0</v>
      </c>
      <c r="BO128" s="280">
        <v>0</v>
      </c>
      <c r="BP128" s="280">
        <v>0</v>
      </c>
      <c r="BQ128" s="280">
        <v>0</v>
      </c>
      <c r="BR128" s="280">
        <v>0</v>
      </c>
      <c r="BS128" s="280">
        <v>0</v>
      </c>
      <c r="BT128" s="280">
        <v>0</v>
      </c>
      <c r="BU128" s="280">
        <v>0</v>
      </c>
      <c r="BV128" s="280">
        <v>0</v>
      </c>
      <c r="BW128" s="280">
        <v>0</v>
      </c>
      <c r="BX128" s="280">
        <v>0</v>
      </c>
      <c r="BY128" s="280">
        <v>0</v>
      </c>
      <c r="BZ128" s="280">
        <v>0</v>
      </c>
      <c r="CA128" s="280">
        <v>0</v>
      </c>
      <c r="CB128" s="280">
        <v>0</v>
      </c>
      <c r="CC128" s="280">
        <v>0</v>
      </c>
      <c r="CD128" s="280">
        <v>0</v>
      </c>
      <c r="CE128" s="280">
        <v>0</v>
      </c>
      <c r="CF128" s="280">
        <v>0</v>
      </c>
      <c r="CG128" s="280">
        <v>0</v>
      </c>
      <c r="CH128" s="280">
        <v>0</v>
      </c>
      <c r="CI128" s="280">
        <v>0</v>
      </c>
      <c r="CJ128" s="280">
        <v>0</v>
      </c>
      <c r="CK128" s="280">
        <v>0</v>
      </c>
      <c r="CL128" s="280">
        <v>0</v>
      </c>
      <c r="CM128" s="280">
        <v>0</v>
      </c>
      <c r="CN128" s="280">
        <v>0</v>
      </c>
      <c r="CO128" s="280">
        <v>0</v>
      </c>
      <c r="CP128" s="280">
        <v>0</v>
      </c>
      <c r="CQ128" s="280">
        <v>0</v>
      </c>
      <c r="CR128" s="280">
        <v>0</v>
      </c>
      <c r="CS128" s="280">
        <v>0</v>
      </c>
      <c r="CT128" s="280">
        <v>0</v>
      </c>
      <c r="CU128" s="280">
        <v>0</v>
      </c>
      <c r="CV128" s="280">
        <v>0</v>
      </c>
      <c r="CW128" s="280">
        <v>0</v>
      </c>
      <c r="CX128" s="280">
        <v>0</v>
      </c>
      <c r="CY128" s="280">
        <v>0</v>
      </c>
      <c r="CZ128" s="280">
        <v>0</v>
      </c>
      <c r="DA128" s="280">
        <v>0</v>
      </c>
      <c r="DB128" s="280">
        <v>0</v>
      </c>
      <c r="DC128" s="280">
        <v>0</v>
      </c>
      <c r="DE128" s="71">
        <f t="shared" si="66"/>
        <v>0</v>
      </c>
      <c r="DF128" s="71">
        <f t="shared" si="40"/>
        <v>0</v>
      </c>
    </row>
    <row r="129" spans="1:110" s="261" customFormat="1" ht="15" customHeight="1">
      <c r="A129" s="210">
        <v>119</v>
      </c>
      <c r="B129" s="262" t="str">
        <f>$B$126&amp;"3."</f>
        <v>L.2.3.</v>
      </c>
      <c r="C129" s="295"/>
      <c r="D129" s="271"/>
      <c r="E129" s="328"/>
      <c r="F129" s="292">
        <f>H129+NPV(SD,I129:INDEX(I129:DC129,PAL))</f>
        <v>0</v>
      </c>
      <c r="G129" s="279">
        <f>SUMIF($H$5:$DC$5,"&lt;="&amp;PAL,$H129:$DC129)</f>
        <v>0</v>
      </c>
      <c r="H129" s="280">
        <v>0</v>
      </c>
      <c r="I129" s="280">
        <v>0</v>
      </c>
      <c r="J129" s="280">
        <v>0</v>
      </c>
      <c r="K129" s="280">
        <v>0</v>
      </c>
      <c r="L129" s="280">
        <v>0</v>
      </c>
      <c r="M129" s="280">
        <v>0</v>
      </c>
      <c r="N129" s="280">
        <v>0</v>
      </c>
      <c r="O129" s="280">
        <v>0</v>
      </c>
      <c r="P129" s="280">
        <v>0</v>
      </c>
      <c r="Q129" s="280">
        <v>0</v>
      </c>
      <c r="R129" s="280">
        <v>0</v>
      </c>
      <c r="S129" s="280">
        <v>0</v>
      </c>
      <c r="T129" s="280">
        <v>0</v>
      </c>
      <c r="U129" s="280">
        <v>0</v>
      </c>
      <c r="V129" s="280">
        <v>0</v>
      </c>
      <c r="W129" s="280">
        <v>0</v>
      </c>
      <c r="X129" s="280">
        <v>0</v>
      </c>
      <c r="Y129" s="280">
        <v>0</v>
      </c>
      <c r="Z129" s="280">
        <v>0</v>
      </c>
      <c r="AA129" s="280">
        <v>0</v>
      </c>
      <c r="AB129" s="280">
        <v>0</v>
      </c>
      <c r="AC129" s="280">
        <v>0</v>
      </c>
      <c r="AD129" s="280">
        <v>0</v>
      </c>
      <c r="AE129" s="280">
        <v>0</v>
      </c>
      <c r="AF129" s="280">
        <v>0</v>
      </c>
      <c r="AG129" s="280">
        <v>0</v>
      </c>
      <c r="AH129" s="280">
        <v>0</v>
      </c>
      <c r="AI129" s="280">
        <v>0</v>
      </c>
      <c r="AJ129" s="280">
        <v>0</v>
      </c>
      <c r="AK129" s="280">
        <v>0</v>
      </c>
      <c r="AL129" s="280">
        <v>0</v>
      </c>
      <c r="AM129" s="280">
        <v>0</v>
      </c>
      <c r="AN129" s="280">
        <v>0</v>
      </c>
      <c r="AO129" s="280">
        <v>0</v>
      </c>
      <c r="AP129" s="280">
        <v>0</v>
      </c>
      <c r="AQ129" s="280">
        <v>0</v>
      </c>
      <c r="AR129" s="280">
        <v>0</v>
      </c>
      <c r="AS129" s="280">
        <v>0</v>
      </c>
      <c r="AT129" s="280">
        <v>0</v>
      </c>
      <c r="AU129" s="280">
        <v>0</v>
      </c>
      <c r="AV129" s="280">
        <v>0</v>
      </c>
      <c r="AW129" s="280">
        <v>0</v>
      </c>
      <c r="AX129" s="280">
        <v>0</v>
      </c>
      <c r="AY129" s="280">
        <v>0</v>
      </c>
      <c r="AZ129" s="280">
        <v>0</v>
      </c>
      <c r="BA129" s="280">
        <v>0</v>
      </c>
      <c r="BB129" s="280">
        <v>0</v>
      </c>
      <c r="BC129" s="280">
        <v>0</v>
      </c>
      <c r="BD129" s="280">
        <v>0</v>
      </c>
      <c r="BE129" s="280">
        <v>0</v>
      </c>
      <c r="BF129" s="280">
        <v>0</v>
      </c>
      <c r="BG129" s="280">
        <v>0</v>
      </c>
      <c r="BH129" s="280">
        <v>0</v>
      </c>
      <c r="BI129" s="280">
        <v>0</v>
      </c>
      <c r="BJ129" s="280">
        <v>0</v>
      </c>
      <c r="BK129" s="280">
        <v>0</v>
      </c>
      <c r="BL129" s="280">
        <v>0</v>
      </c>
      <c r="BM129" s="280">
        <v>0</v>
      </c>
      <c r="BN129" s="280">
        <v>0</v>
      </c>
      <c r="BO129" s="280">
        <v>0</v>
      </c>
      <c r="BP129" s="280">
        <v>0</v>
      </c>
      <c r="BQ129" s="280">
        <v>0</v>
      </c>
      <c r="BR129" s="280">
        <v>0</v>
      </c>
      <c r="BS129" s="280">
        <v>0</v>
      </c>
      <c r="BT129" s="280">
        <v>0</v>
      </c>
      <c r="BU129" s="280">
        <v>0</v>
      </c>
      <c r="BV129" s="280">
        <v>0</v>
      </c>
      <c r="BW129" s="280">
        <v>0</v>
      </c>
      <c r="BX129" s="280">
        <v>0</v>
      </c>
      <c r="BY129" s="280">
        <v>0</v>
      </c>
      <c r="BZ129" s="280">
        <v>0</v>
      </c>
      <c r="CA129" s="280">
        <v>0</v>
      </c>
      <c r="CB129" s="280">
        <v>0</v>
      </c>
      <c r="CC129" s="280">
        <v>0</v>
      </c>
      <c r="CD129" s="280">
        <v>0</v>
      </c>
      <c r="CE129" s="280">
        <v>0</v>
      </c>
      <c r="CF129" s="280">
        <v>0</v>
      </c>
      <c r="CG129" s="280">
        <v>0</v>
      </c>
      <c r="CH129" s="280">
        <v>0</v>
      </c>
      <c r="CI129" s="280">
        <v>0</v>
      </c>
      <c r="CJ129" s="280">
        <v>0</v>
      </c>
      <c r="CK129" s="280">
        <v>0</v>
      </c>
      <c r="CL129" s="280">
        <v>0</v>
      </c>
      <c r="CM129" s="280">
        <v>0</v>
      </c>
      <c r="CN129" s="280">
        <v>0</v>
      </c>
      <c r="CO129" s="280">
        <v>0</v>
      </c>
      <c r="CP129" s="280">
        <v>0</v>
      </c>
      <c r="CQ129" s="280">
        <v>0</v>
      </c>
      <c r="CR129" s="280">
        <v>0</v>
      </c>
      <c r="CS129" s="280">
        <v>0</v>
      </c>
      <c r="CT129" s="280">
        <v>0</v>
      </c>
      <c r="CU129" s="280">
        <v>0</v>
      </c>
      <c r="CV129" s="280">
        <v>0</v>
      </c>
      <c r="CW129" s="280">
        <v>0</v>
      </c>
      <c r="CX129" s="280">
        <v>0</v>
      </c>
      <c r="CY129" s="280">
        <v>0</v>
      </c>
      <c r="CZ129" s="280">
        <v>0</v>
      </c>
      <c r="DA129" s="280">
        <v>0</v>
      </c>
      <c r="DB129" s="280">
        <v>0</v>
      </c>
      <c r="DC129" s="280">
        <v>0</v>
      </c>
      <c r="DE129" s="71">
        <f t="shared" si="66"/>
        <v>0</v>
      </c>
      <c r="DF129" s="71">
        <f t="shared" si="40"/>
        <v>0</v>
      </c>
    </row>
    <row r="130" spans="1:110" s="261" customFormat="1" ht="20.25" customHeight="1">
      <c r="A130" s="304"/>
      <c r="B130" s="273"/>
      <c r="C130" s="265"/>
      <c r="D130" s="265"/>
      <c r="E130" s="69"/>
      <c r="F130" s="283"/>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DE130" s="71"/>
    </row>
    <row r="131" spans="1:110" s="261" customFormat="1" ht="20.25" hidden="1" customHeight="1">
      <c r="A131" s="304"/>
      <c r="B131" s="273"/>
      <c r="C131" s="265"/>
      <c r="D131" s="265"/>
      <c r="E131" s="69"/>
      <c r="F131" s="283"/>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DE131" s="71"/>
    </row>
  </sheetData>
  <sheetProtection algorithmName="SHA-512" hashValue="GharDnSPzmVmgOkJoIp9rQDZiX0fH4ev3OlGM4s3TEvh7QIyOr4RFJOTLckTJoFiRlxQ0BOg5HicsiuGTTxthA==" saltValue="IaYkJ78aNao85LAa7giLa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33" priority="16">
      <formula>LEN(TRIM(H111))=0</formula>
    </cfRule>
  </conditionalFormatting>
  <conditionalFormatting sqref="F7">
    <cfRule type="containsBlanks" dxfId="32" priority="14">
      <formula>LEN(TRIM(F7))=0</formula>
    </cfRule>
  </conditionalFormatting>
  <conditionalFormatting sqref="F8">
    <cfRule type="containsBlanks" dxfId="31" priority="13">
      <formula>LEN(TRIM(F8))=0</formula>
    </cfRule>
  </conditionalFormatting>
  <conditionalFormatting sqref="L109:DC110 H37:DC45 AB34:DC36 H112:DC114 I22:DC22 L106:DB108 R46:DC53 S54:DC54 H95:DC100 H7:DC21 H23:DC33 H55:DC89">
    <cfRule type="containsBlanks" dxfId="30" priority="22">
      <formula>LEN(TRIM(H7))=0</formula>
    </cfRule>
  </conditionalFormatting>
  <conditionalFormatting sqref="I116:J116 V116:DC116 L116:T116 H117:DC129">
    <cfRule type="containsBlanks" dxfId="29" priority="21">
      <formula>LEN(TRIM(H116))=0</formula>
    </cfRule>
  </conditionalFormatting>
  <conditionalFormatting sqref="H90:DC99">
    <cfRule type="containsBlanks" dxfId="28" priority="20">
      <formula>LEN(TRIM(H90))=0</formula>
    </cfRule>
  </conditionalFormatting>
  <conditionalFormatting sqref="H101:DC111">
    <cfRule type="containsBlanks" dxfId="27" priority="19">
      <formula>LEN(TRIM(H101))=0</formula>
    </cfRule>
  </conditionalFormatting>
  <conditionalFormatting sqref="H34:DC41">
    <cfRule type="containsBlanks" dxfId="26" priority="18">
      <formula>LEN(TRIM(H34))=0</formula>
    </cfRule>
  </conditionalFormatting>
  <conditionalFormatting sqref="K79">
    <cfRule type="containsBlanks" dxfId="25" priority="17">
      <formula>LEN(TRIM(K79))=0</formula>
    </cfRule>
  </conditionalFormatting>
  <conditionalFormatting sqref="H22:DC22">
    <cfRule type="containsBlanks" dxfId="24" priority="12">
      <formula>LEN(TRIM(H22))=0</formula>
    </cfRule>
  </conditionalFormatting>
  <conditionalFormatting sqref="D106:D110">
    <cfRule type="expression" dxfId="23" priority="11">
      <formula>AND($F106&lt;&gt;0,$E106="")</formula>
    </cfRule>
  </conditionalFormatting>
  <conditionalFormatting sqref="E106:E110">
    <cfRule type="expression" dxfId="22" priority="10">
      <formula>AND($F106&lt;&gt;0,$E106="")</formula>
    </cfRule>
  </conditionalFormatting>
  <conditionalFormatting sqref="H115:DC115">
    <cfRule type="containsBlanks" dxfId="21" priority="9">
      <formula>LEN(TRIM(H115))=0</formula>
    </cfRule>
  </conditionalFormatting>
  <conditionalFormatting sqref="I115:DC115">
    <cfRule type="containsBlanks" dxfId="20" priority="8">
      <formula>LEN(TRIM(I115))=0</formula>
    </cfRule>
  </conditionalFormatting>
  <conditionalFormatting sqref="H54:R54 H46:DC53">
    <cfRule type="containsBlanks" dxfId="19" priority="7">
      <formula>LEN(TRIM(H46))=0</formula>
    </cfRule>
  </conditionalFormatting>
  <conditionalFormatting sqref="K116">
    <cfRule type="containsBlanks" dxfId="18" priority="6">
      <formula>LEN(TRIM(K116))=0</formula>
    </cfRule>
  </conditionalFormatting>
  <conditionalFormatting sqref="H116:DC116">
    <cfRule type="containsBlanks" dxfId="17" priority="5">
      <formula>LEN(TRIM(H116))=0</formula>
    </cfRule>
  </conditionalFormatting>
  <conditionalFormatting sqref="U116">
    <cfRule type="containsBlanks" dxfId="16" priority="4">
      <formula>LEN(TRIM(U116))=0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dataValidation allowBlank="1" promptTitle="Finansiniai srautai" prompt="Nurodomi finansiniai srautai realia verte, t.y. laikant, kad nėra infliacijos. Nominalus alternatyvos biudžetas, t.y. su infliacija, automatiškai apskaičiuojamas sekančioje lentelėje." sqref="D7:E7"/>
    <dataValidation type="list" allowBlank="1" showInputMessage="1" showErrorMessage="1" sqref="C127:C129">
      <formula1>Zalos</formula1>
    </dataValidation>
    <dataValidation type="list" allowBlank="1" showInputMessage="1" showErrorMessage="1" sqref="C119:C125">
      <formula1>Naudos</formula1>
    </dataValidation>
    <dataValidation allowBlank="1" sqref="C12:C19"/>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83820</xdr:colOff>
                    <xdr:row>21</xdr:row>
                    <xdr:rowOff>22860</xdr:rowOff>
                  </from>
                  <to>
                    <xdr:col>0</xdr:col>
                    <xdr:colOff>213360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Data1!$K$2:$K$6</xm:f>
          </x14:formula1>
          <xm:sqref>E79:E88 E90:E99 E12:E21 E34:E43 E46:E55 E57:E66 E68:E77 E23:E32</xm:sqref>
        </x14:dataValidation>
        <x14:dataValidation type="list" allowBlank="1" showInputMessage="1" showErrorMessage="1">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7" tint="0.39997558519241921"/>
    <pageSetUpPr fitToPage="1"/>
  </sheetPr>
  <dimension ref="A1:W62"/>
  <sheetViews>
    <sheetView topLeftCell="A61" zoomScale="90" zoomScaleNormal="90" workbookViewId="0">
      <selection activeCell="M58" sqref="M58"/>
    </sheetView>
  </sheetViews>
  <sheetFormatPr defaultColWidth="9.109375" defaultRowHeight="14.4"/>
  <cols>
    <col min="1" max="3" width="9.109375" style="435"/>
    <col min="4" max="4" width="3.6640625" style="435" customWidth="1"/>
    <col min="5" max="5" width="26.33203125" style="435" customWidth="1"/>
    <col min="6" max="6" width="14.33203125" style="435" customWidth="1"/>
    <col min="7" max="7" width="16" style="435" customWidth="1"/>
    <col min="8" max="8" width="12.5546875" style="435" customWidth="1"/>
    <col min="9" max="9" width="15.33203125" style="435" customWidth="1"/>
    <col min="10" max="10" width="14.109375" style="435" customWidth="1"/>
    <col min="11" max="11" width="10.88671875" style="435" customWidth="1"/>
    <col min="12" max="12" width="13.33203125" style="435" customWidth="1"/>
    <col min="13" max="13" width="17.6640625" style="435" customWidth="1"/>
    <col min="14" max="14" width="11.88671875" style="435" customWidth="1"/>
    <col min="15" max="15" width="13.44140625" style="435" customWidth="1"/>
    <col min="16" max="16" width="18.5546875" style="435" customWidth="1"/>
    <col min="17" max="17" width="82.44140625" style="435" customWidth="1"/>
    <col min="18" max="18" width="9.44140625" style="435" bestFit="1" customWidth="1"/>
    <col min="19" max="20" width="10.5546875" style="435" bestFit="1" customWidth="1"/>
    <col min="21" max="21" width="14" style="435" customWidth="1"/>
    <col min="22" max="22" width="12.44140625" style="435" bestFit="1" customWidth="1"/>
    <col min="23" max="16384" width="9.109375" style="435"/>
  </cols>
  <sheetData>
    <row r="1" spans="1:23" s="47" customFormat="1" ht="9" customHeight="1"/>
    <row r="2" spans="1:23" s="47" customFormat="1" ht="14.25" customHeight="1">
      <c r="E2" s="26" t="s">
        <v>159</v>
      </c>
    </row>
    <row r="3" spans="1:23" s="47" customFormat="1" ht="14.25" customHeight="1">
      <c r="E3" s="26"/>
    </row>
    <row r="4" spans="1:23" s="47" customFormat="1" ht="24" customHeight="1">
      <c r="E4" s="633" t="s">
        <v>11</v>
      </c>
      <c r="F4" s="633"/>
      <c r="G4" s="633"/>
      <c r="H4" s="633"/>
      <c r="I4" s="633"/>
      <c r="J4" s="633"/>
      <c r="K4" s="633"/>
      <c r="L4" s="633"/>
      <c r="M4" s="633"/>
      <c r="N4" s="633"/>
      <c r="O4" s="633"/>
      <c r="P4" s="48"/>
    </row>
    <row r="5" spans="1:23" s="47" customFormat="1" ht="19.5" customHeight="1">
      <c r="A5" s="634" t="s">
        <v>605</v>
      </c>
      <c r="B5" s="635"/>
      <c r="C5" s="635"/>
      <c r="D5" s="635"/>
      <c r="E5" s="635"/>
      <c r="F5" s="635"/>
      <c r="G5" s="635"/>
      <c r="H5" s="635"/>
      <c r="I5" s="635"/>
      <c r="J5" s="635"/>
      <c r="K5" s="635"/>
      <c r="L5" s="635"/>
      <c r="M5" s="635"/>
      <c r="N5" s="635"/>
      <c r="O5" s="635"/>
      <c r="P5" s="635"/>
      <c r="Q5" s="635"/>
    </row>
    <row r="6" spans="1:23" s="47" customFormat="1" ht="20.25" customHeight="1">
      <c r="A6" s="635"/>
      <c r="B6" s="635"/>
      <c r="C6" s="635"/>
      <c r="D6" s="635"/>
      <c r="E6" s="635"/>
      <c r="F6" s="635"/>
      <c r="G6" s="635"/>
      <c r="H6" s="635"/>
      <c r="I6" s="635"/>
      <c r="J6" s="635"/>
      <c r="K6" s="635"/>
      <c r="L6" s="635"/>
      <c r="M6" s="635"/>
      <c r="N6" s="635"/>
      <c r="O6" s="635"/>
      <c r="P6" s="635"/>
      <c r="Q6" s="635"/>
    </row>
    <row r="7" spans="1:23">
      <c r="A7" s="635"/>
      <c r="B7" s="635"/>
      <c r="C7" s="635"/>
      <c r="D7" s="635"/>
      <c r="E7" s="635"/>
      <c r="F7" s="635"/>
      <c r="G7" s="635"/>
      <c r="H7" s="635"/>
      <c r="I7" s="635"/>
      <c r="J7" s="635"/>
      <c r="K7" s="635"/>
      <c r="L7" s="635"/>
      <c r="M7" s="635"/>
      <c r="N7" s="635"/>
      <c r="O7" s="635"/>
      <c r="P7" s="635"/>
      <c r="Q7" s="635"/>
    </row>
    <row r="8" spans="1:23" ht="25.5" customHeight="1">
      <c r="A8" s="635"/>
      <c r="B8" s="635"/>
      <c r="C8" s="635"/>
      <c r="D8" s="635"/>
      <c r="E8" s="635"/>
      <c r="F8" s="635"/>
      <c r="G8" s="635"/>
      <c r="H8" s="635"/>
      <c r="I8" s="635"/>
      <c r="J8" s="635"/>
      <c r="K8" s="635"/>
      <c r="L8" s="635"/>
      <c r="M8" s="635"/>
      <c r="N8" s="635"/>
      <c r="O8" s="635"/>
      <c r="P8" s="635"/>
      <c r="Q8" s="635"/>
    </row>
    <row r="9" spans="1:23" ht="15" thickBot="1"/>
    <row r="10" spans="1:23" ht="15" thickBot="1">
      <c r="E10" s="555"/>
      <c r="F10" s="556">
        <v>2023</v>
      </c>
      <c r="G10" s="556">
        <v>2024</v>
      </c>
      <c r="H10" s="556">
        <v>2025</v>
      </c>
      <c r="I10" s="556">
        <v>2026</v>
      </c>
      <c r="J10" s="556">
        <v>2027</v>
      </c>
      <c r="K10" s="556">
        <v>2028</v>
      </c>
      <c r="L10" s="556">
        <v>2029</v>
      </c>
      <c r="M10" s="556">
        <v>2030</v>
      </c>
      <c r="N10" s="260"/>
      <c r="O10" s="260"/>
      <c r="P10" s="260"/>
      <c r="Q10" s="260"/>
      <c r="R10" s="260"/>
      <c r="S10" s="260"/>
      <c r="T10" s="260"/>
      <c r="U10" s="260"/>
      <c r="V10" s="260"/>
      <c r="W10" s="260"/>
    </row>
    <row r="11" spans="1:23" ht="54" customHeight="1" thickBot="1">
      <c r="E11" s="585" t="s">
        <v>612</v>
      </c>
      <c r="F11" s="557">
        <v>62</v>
      </c>
      <c r="G11" s="558">
        <v>64.48</v>
      </c>
      <c r="H11" s="558">
        <v>67.059200000000004</v>
      </c>
      <c r="I11" s="558">
        <v>69.741568000000001</v>
      </c>
      <c r="J11" s="558">
        <v>72.531230719999996</v>
      </c>
      <c r="K11" s="558">
        <v>75.432479900000004</v>
      </c>
      <c r="L11" s="558">
        <v>78.449779145999997</v>
      </c>
      <c r="M11" s="559">
        <v>81.587770000000006</v>
      </c>
      <c r="N11" s="560"/>
      <c r="O11" s="260"/>
      <c r="P11" s="260"/>
      <c r="Q11" s="260"/>
      <c r="R11" s="260"/>
      <c r="S11" s="260"/>
      <c r="T11" s="260"/>
      <c r="U11" s="260"/>
      <c r="V11" s="260"/>
      <c r="W11" s="260"/>
    </row>
    <row r="12" spans="1:23" ht="56.25" customHeight="1" thickBot="1">
      <c r="E12" s="585" t="s">
        <v>596</v>
      </c>
      <c r="F12" s="561">
        <v>6.5</v>
      </c>
      <c r="G12" s="562">
        <v>6.5</v>
      </c>
      <c r="H12" s="562">
        <v>6.5</v>
      </c>
      <c r="I12" s="562">
        <v>6.5</v>
      </c>
      <c r="J12" s="562">
        <v>6.5</v>
      </c>
      <c r="K12" s="562">
        <v>6.5</v>
      </c>
      <c r="L12" s="562">
        <v>6.5</v>
      </c>
      <c r="M12" s="563">
        <v>6.5</v>
      </c>
      <c r="N12" s="560"/>
      <c r="O12" s="260"/>
      <c r="P12" s="260"/>
      <c r="Q12" s="260"/>
      <c r="R12" s="260"/>
      <c r="S12" s="260"/>
      <c r="T12" s="260"/>
      <c r="U12" s="260"/>
      <c r="V12" s="260"/>
      <c r="W12" s="260"/>
    </row>
    <row r="13" spans="1:23" ht="51.75" customHeight="1" thickBot="1">
      <c r="E13" s="586" t="s">
        <v>604</v>
      </c>
      <c r="F13" s="564">
        <v>12</v>
      </c>
      <c r="G13" s="561">
        <v>12</v>
      </c>
      <c r="H13" s="561">
        <v>12</v>
      </c>
      <c r="I13" s="561">
        <v>12</v>
      </c>
      <c r="J13" s="561">
        <v>12</v>
      </c>
      <c r="K13" s="561">
        <v>12</v>
      </c>
      <c r="L13" s="561">
        <v>12</v>
      </c>
      <c r="M13" s="565">
        <v>12</v>
      </c>
      <c r="N13" s="560"/>
      <c r="O13" s="260"/>
      <c r="P13" s="260"/>
      <c r="Q13" s="260"/>
      <c r="R13" s="260"/>
      <c r="S13" s="260"/>
      <c r="T13" s="260"/>
      <c r="U13" s="260"/>
      <c r="V13" s="260"/>
      <c r="W13" s="260"/>
    </row>
    <row r="14" spans="1:23" ht="29.4" thickBot="1">
      <c r="E14" s="566" t="s">
        <v>598</v>
      </c>
      <c r="F14" s="572">
        <v>11</v>
      </c>
      <c r="G14" s="573">
        <v>12</v>
      </c>
      <c r="H14" s="573">
        <v>13</v>
      </c>
      <c r="I14" s="573">
        <v>14</v>
      </c>
      <c r="J14" s="573">
        <v>15</v>
      </c>
      <c r="K14" s="573">
        <v>16</v>
      </c>
      <c r="L14" s="573">
        <v>17</v>
      </c>
      <c r="M14" s="574">
        <v>18.7</v>
      </c>
      <c r="N14" s="560"/>
      <c r="O14" s="260"/>
      <c r="P14" s="260"/>
      <c r="Q14" s="260"/>
      <c r="R14" s="260"/>
      <c r="S14" s="260"/>
      <c r="T14" s="260"/>
      <c r="U14" s="260"/>
      <c r="V14" s="260"/>
      <c r="W14" s="260"/>
    </row>
    <row r="15" spans="1:23" ht="29.4" thickBot="1">
      <c r="E15" s="570" t="s">
        <v>597</v>
      </c>
      <c r="F15" s="575"/>
      <c r="G15" s="575">
        <f>+F14</f>
        <v>11</v>
      </c>
      <c r="H15" s="575">
        <f>+G15+G14</f>
        <v>23</v>
      </c>
      <c r="I15" s="575">
        <f>+H15+H14</f>
        <v>36</v>
      </c>
      <c r="J15" s="575">
        <f t="shared" ref="J15:M15" si="0">+I15+I14</f>
        <v>50</v>
      </c>
      <c r="K15" s="575">
        <f t="shared" si="0"/>
        <v>65</v>
      </c>
      <c r="L15" s="575">
        <f t="shared" si="0"/>
        <v>81</v>
      </c>
      <c r="M15" s="582">
        <f t="shared" si="0"/>
        <v>98</v>
      </c>
      <c r="N15" s="560"/>
      <c r="O15" s="260"/>
      <c r="P15" s="260"/>
      <c r="Q15" s="260"/>
      <c r="R15" s="260"/>
      <c r="S15" s="260"/>
      <c r="T15" s="260"/>
      <c r="U15" s="260"/>
      <c r="V15" s="260"/>
      <c r="W15" s="260"/>
    </row>
    <row r="16" spans="1:23" ht="29.4" thickBot="1">
      <c r="E16" s="576" t="s">
        <v>601</v>
      </c>
      <c r="F16" s="577">
        <f t="shared" ref="F16:M16" si="1">SUM(F11:F15)</f>
        <v>91.5</v>
      </c>
      <c r="G16" s="577">
        <f t="shared" si="1"/>
        <v>105.98</v>
      </c>
      <c r="H16" s="577">
        <f t="shared" si="1"/>
        <v>121.5592</v>
      </c>
      <c r="I16" s="577">
        <f t="shared" si="1"/>
        <v>138.241568</v>
      </c>
      <c r="J16" s="577">
        <f t="shared" si="1"/>
        <v>156.03123072</v>
      </c>
      <c r="K16" s="577">
        <f t="shared" si="1"/>
        <v>174.9324799</v>
      </c>
      <c r="L16" s="577">
        <f t="shared" si="1"/>
        <v>194.949779146</v>
      </c>
      <c r="M16" s="578">
        <f t="shared" si="1"/>
        <v>216.78777000000002</v>
      </c>
      <c r="N16" s="560"/>
      <c r="O16" s="260"/>
      <c r="P16" s="260"/>
      <c r="Q16" s="260"/>
      <c r="R16" s="260"/>
      <c r="S16" s="260"/>
      <c r="T16" s="260"/>
      <c r="U16" s="260"/>
      <c r="V16" s="260"/>
      <c r="W16" s="260"/>
    </row>
    <row r="17" spans="5:23" ht="35.25" customHeight="1" thickBot="1">
      <c r="E17" s="583" t="s">
        <v>600</v>
      </c>
      <c r="F17" s="579">
        <v>62198.83</v>
      </c>
      <c r="G17" s="579">
        <v>62820.818299999999</v>
      </c>
      <c r="H17" s="579">
        <v>63449.026400000002</v>
      </c>
      <c r="I17" s="579">
        <v>64083.5167</v>
      </c>
      <c r="J17" s="579">
        <v>64724.351900000001</v>
      </c>
      <c r="K17" s="579">
        <v>65371.595399999998</v>
      </c>
      <c r="L17" s="579">
        <v>66025.311300000001</v>
      </c>
      <c r="M17" s="580">
        <v>66685.564499999993</v>
      </c>
      <c r="N17" s="560"/>
      <c r="O17" s="260"/>
      <c r="P17" s="260"/>
      <c r="Q17" s="260"/>
      <c r="R17" s="260"/>
      <c r="S17" s="260"/>
      <c r="T17" s="260"/>
      <c r="U17" s="260"/>
      <c r="V17" s="260"/>
      <c r="W17" s="260"/>
    </row>
    <row r="18" spans="5:23" ht="15" thickBot="1">
      <c r="E18" s="571" t="s">
        <v>602</v>
      </c>
      <c r="F18" s="581">
        <f t="shared" ref="F18:M18" si="2">SUM(F16/F17)</f>
        <v>1.4710887648529724E-3</v>
      </c>
      <c r="G18" s="581">
        <f t="shared" si="2"/>
        <v>1.6870203678960992E-3</v>
      </c>
      <c r="H18" s="581">
        <f t="shared" si="2"/>
        <v>1.9158560327412683E-3</v>
      </c>
      <c r="I18" s="581">
        <f t="shared" si="2"/>
        <v>2.1572094528950845E-3</v>
      </c>
      <c r="J18" s="581">
        <f t="shared" si="2"/>
        <v>2.4107036399695489E-3</v>
      </c>
      <c r="K18" s="581">
        <f t="shared" si="2"/>
        <v>2.6759707917423719E-3</v>
      </c>
      <c r="L18" s="581">
        <f t="shared" si="2"/>
        <v>2.9526521769841318E-3</v>
      </c>
      <c r="M18" s="581">
        <f t="shared" si="2"/>
        <v>3.2508950269139591E-3</v>
      </c>
      <c r="N18" s="260"/>
      <c r="O18" s="260"/>
      <c r="P18" s="260"/>
      <c r="Q18" s="260"/>
      <c r="R18" s="260"/>
      <c r="S18" s="260"/>
      <c r="T18" s="260"/>
      <c r="U18" s="260"/>
      <c r="V18" s="260"/>
      <c r="W18" s="260"/>
    </row>
    <row r="19" spans="5:23">
      <c r="E19" s="569"/>
      <c r="F19" s="567"/>
      <c r="G19" s="567"/>
      <c r="H19" s="567"/>
      <c r="I19" s="568"/>
      <c r="J19" s="568"/>
      <c r="K19" s="568"/>
      <c r="L19" s="568"/>
      <c r="M19" s="567"/>
      <c r="N19" s="260"/>
      <c r="O19" s="260"/>
      <c r="P19" s="260"/>
      <c r="Q19" s="260"/>
      <c r="R19" s="260"/>
      <c r="S19" s="260"/>
      <c r="T19" s="260"/>
      <c r="U19" s="260"/>
      <c r="V19" s="260"/>
      <c r="W19" s="260"/>
    </row>
    <row r="38" spans="1:5">
      <c r="B38" s="588"/>
      <c r="C38" s="588"/>
      <c r="D38" s="588"/>
      <c r="E38" s="588"/>
    </row>
    <row r="39" spans="1:5">
      <c r="A39" s="587" t="s">
        <v>606</v>
      </c>
    </row>
    <row r="52" spans="5:13" ht="15" thickBot="1"/>
    <row r="53" spans="5:13" ht="15" thickBot="1">
      <c r="F53" s="593">
        <v>2023</v>
      </c>
      <c r="G53" s="593">
        <v>2024</v>
      </c>
      <c r="H53" s="593">
        <v>2025</v>
      </c>
      <c r="I53" s="593">
        <v>2026</v>
      </c>
      <c r="J53" s="593">
        <v>2027</v>
      </c>
      <c r="K53" s="593">
        <v>2028</v>
      </c>
      <c r="L53" s="593">
        <v>2029</v>
      </c>
      <c r="M53" s="593">
        <v>2030</v>
      </c>
    </row>
    <row r="54" spans="5:13" ht="43.8" thickBot="1">
      <c r="E54" s="585" t="s">
        <v>612</v>
      </c>
      <c r="F54" s="594">
        <v>62</v>
      </c>
      <c r="G54" s="595">
        <v>64.48</v>
      </c>
      <c r="H54" s="595">
        <v>67.059200000000004</v>
      </c>
      <c r="I54" s="595">
        <v>69.741568000000001</v>
      </c>
      <c r="J54" s="595">
        <v>72.531230719999996</v>
      </c>
      <c r="K54" s="595">
        <v>75.432479900000004</v>
      </c>
      <c r="L54" s="595">
        <v>78.449779145999997</v>
      </c>
      <c r="M54" s="596">
        <v>81.587770000000006</v>
      </c>
    </row>
    <row r="55" spans="5:13" ht="43.8" thickBot="1">
      <c r="E55" s="585" t="s">
        <v>608</v>
      </c>
      <c r="F55" s="561">
        <v>4.9000000000000004</v>
      </c>
      <c r="G55" s="561">
        <v>4.9000000000000004</v>
      </c>
      <c r="H55" s="561">
        <v>4.9000000000000004</v>
      </c>
      <c r="I55" s="561">
        <v>4.9000000000000004</v>
      </c>
      <c r="J55" s="561">
        <v>4.9000000000000004</v>
      </c>
      <c r="K55" s="561">
        <v>4.9000000000000004</v>
      </c>
      <c r="L55" s="561">
        <v>4.9000000000000004</v>
      </c>
      <c r="M55" s="597">
        <v>4.9000000000000004</v>
      </c>
    </row>
    <row r="56" spans="5:13" ht="43.8" thickBot="1">
      <c r="E56" s="585" t="s">
        <v>609</v>
      </c>
      <c r="F56" s="557">
        <v>1.6</v>
      </c>
      <c r="G56" s="557">
        <v>1.6</v>
      </c>
      <c r="H56" s="557">
        <v>1.6</v>
      </c>
      <c r="I56" s="557">
        <v>1.6</v>
      </c>
      <c r="J56" s="557">
        <v>1.6</v>
      </c>
      <c r="K56" s="557">
        <v>1.6</v>
      </c>
      <c r="L56" s="557">
        <v>1.6</v>
      </c>
      <c r="M56" s="598">
        <v>1.6</v>
      </c>
    </row>
    <row r="57" spans="5:13" ht="43.8" thickBot="1">
      <c r="E57" s="586" t="s">
        <v>611</v>
      </c>
      <c r="F57" s="564">
        <v>8</v>
      </c>
      <c r="G57" s="564">
        <v>8</v>
      </c>
      <c r="H57" s="564">
        <v>8</v>
      </c>
      <c r="I57" s="564">
        <v>8</v>
      </c>
      <c r="J57" s="564">
        <v>8</v>
      </c>
      <c r="K57" s="564">
        <v>8</v>
      </c>
      <c r="L57" s="564">
        <v>8</v>
      </c>
      <c r="M57" s="599">
        <v>8</v>
      </c>
    </row>
    <row r="58" spans="5:13" ht="43.8" thickBot="1">
      <c r="E58" s="586" t="s">
        <v>610</v>
      </c>
      <c r="F58" s="561">
        <v>4</v>
      </c>
      <c r="G58" s="561">
        <v>4</v>
      </c>
      <c r="H58" s="561">
        <v>4</v>
      </c>
      <c r="I58" s="561">
        <v>4</v>
      </c>
      <c r="J58" s="561">
        <v>4</v>
      </c>
      <c r="K58" s="561">
        <v>4</v>
      </c>
      <c r="L58" s="561">
        <v>4</v>
      </c>
      <c r="M58" s="597">
        <v>4</v>
      </c>
    </row>
    <row r="59" spans="5:13" ht="29.4" thickBot="1">
      <c r="E59" s="566" t="s">
        <v>598</v>
      </c>
      <c r="F59" s="572">
        <v>11</v>
      </c>
      <c r="G59" s="573">
        <v>12</v>
      </c>
      <c r="H59" s="573">
        <v>13</v>
      </c>
      <c r="I59" s="573">
        <v>14</v>
      </c>
      <c r="J59" s="573">
        <v>15</v>
      </c>
      <c r="K59" s="573">
        <v>16</v>
      </c>
      <c r="L59" s="573">
        <v>17</v>
      </c>
      <c r="M59" s="574">
        <v>18.7</v>
      </c>
    </row>
    <row r="60" spans="5:13" ht="29.4" thickBot="1">
      <c r="E60" s="570" t="s">
        <v>597</v>
      </c>
      <c r="F60" s="575"/>
      <c r="G60" s="575">
        <f>+F59</f>
        <v>11</v>
      </c>
      <c r="H60" s="575">
        <f>+G60+G59</f>
        <v>23</v>
      </c>
      <c r="I60" s="575">
        <f>+H60+H59</f>
        <v>36</v>
      </c>
      <c r="J60" s="575">
        <f t="shared" ref="J60" si="3">+I60+I59</f>
        <v>50</v>
      </c>
      <c r="K60" s="575">
        <f t="shared" ref="K60" si="4">+J60+J59</f>
        <v>65</v>
      </c>
      <c r="L60" s="575">
        <f t="shared" ref="L60" si="5">+K60+K59</f>
        <v>81</v>
      </c>
      <c r="M60" s="582">
        <f t="shared" ref="M60" si="6">+L60+L59</f>
        <v>98</v>
      </c>
    </row>
    <row r="61" spans="5:13" ht="29.4" thickBot="1">
      <c r="E61" s="576" t="s">
        <v>601</v>
      </c>
      <c r="F61" s="589">
        <f t="shared" ref="F61:M61" si="7">SUM(F54:F60)</f>
        <v>91.5</v>
      </c>
      <c r="G61" s="589">
        <f t="shared" si="7"/>
        <v>105.98</v>
      </c>
      <c r="H61" s="589">
        <f t="shared" si="7"/>
        <v>121.5592</v>
      </c>
      <c r="I61" s="589">
        <f t="shared" si="7"/>
        <v>138.241568</v>
      </c>
      <c r="J61" s="589">
        <f t="shared" si="7"/>
        <v>156.03123072</v>
      </c>
      <c r="K61" s="589">
        <f t="shared" si="7"/>
        <v>174.9324799</v>
      </c>
      <c r="L61" s="589">
        <f t="shared" si="7"/>
        <v>194.949779146</v>
      </c>
      <c r="M61" s="590">
        <f t="shared" si="7"/>
        <v>216.78777000000002</v>
      </c>
    </row>
    <row r="62" spans="5:13" ht="43.8" thickBot="1">
      <c r="E62" s="591" t="s">
        <v>607</v>
      </c>
      <c r="F62" s="592">
        <f>(F55+F57+F59)/$F$61</f>
        <v>0.26120218579234972</v>
      </c>
      <c r="G62" s="592">
        <f>(G55+G57+G59+G60)/$G$61</f>
        <v>0.33874315908662012</v>
      </c>
      <c r="H62" s="592">
        <f>(H55+H57+H59+H60)/$H$61</f>
        <v>0.40227313111636137</v>
      </c>
      <c r="I62" s="592">
        <f>(I55+I57+I59+I60)/$I$61</f>
        <v>0.45500062615030523</v>
      </c>
      <c r="J62" s="592">
        <f>(J55+J57+J59+J60)/$J$61</f>
        <v>0.49925902423850349</v>
      </c>
      <c r="K62" s="592">
        <f>(K55+K57+K59+K60)/$K$61</f>
        <v>0.53677853337286396</v>
      </c>
      <c r="L62" s="592">
        <f>(L55+L57+L59+L60)/$L$61</f>
        <v>0.56886445568602462</v>
      </c>
      <c r="M62" s="592">
        <f>(M55+M57+M59+M60)/$M$61</f>
        <v>0.59781970172948395</v>
      </c>
    </row>
  </sheetData>
  <customSheetViews>
    <customSheetView guid="{B7831A28-C714-4DC9-BB36-A1304866CBB0}" showPageBreaks="1" fitToPage="1">
      <selection activeCell="M17" sqref="M17"/>
      <pageMargins left="0.7" right="0.7" top="0.75" bottom="0.75" header="0.3" footer="0.3"/>
      <pageSetup paperSize="9" scale="10" fitToWidth="2" orientation="landscape" r:id="rId1"/>
    </customSheetView>
  </customSheetViews>
  <mergeCells count="2">
    <mergeCell ref="E4:O4"/>
    <mergeCell ref="A5:Q8"/>
  </mergeCells>
  <pageMargins left="0.7" right="0.7" top="0.75" bottom="0.75" header="0.3" footer="0.3"/>
  <pageSetup paperSize="9" scale="75" fitToWidth="2" orientation="landscape"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70</vt:i4>
      </vt:variant>
    </vt:vector>
  </HeadingPairs>
  <TitlesOfParts>
    <vt:vector size="85" baseType="lpstr">
      <vt:lpstr>Pradžia</vt:lpstr>
      <vt:lpstr>Alternatyva 1</vt:lpstr>
      <vt:lpstr>Alternatyva 2</vt:lpstr>
      <vt:lpstr>Alternatyva 3</vt:lpstr>
      <vt:lpstr>Alternatyva 4</vt:lpstr>
      <vt:lpstr>Alternatyva 5</vt:lpstr>
      <vt:lpstr>Prielaidos</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Mindaugas Cesiulis</cp:lastModifiedBy>
  <dcterms:created xsi:type="dcterms:W3CDTF">2019-07-15T08:17:38Z</dcterms:created>
  <dcterms:modified xsi:type="dcterms:W3CDTF">2023-03-03T06:24:08Z</dcterms:modified>
</cp:coreProperties>
</file>